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M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EHG_CB" sheetId="211" r:id="rId31"/>
    <sheet name="TI_CO_E" sheetId="27" r:id="rId32"/>
    <sheet name="TI_BF_E" sheetId="28" r:id="rId33"/>
    <sheet name="TI_GW_E" sheetId="29" r:id="rId34"/>
    <sheet name="TI_RPI_E" sheetId="30" r:id="rId35"/>
    <sheet name="TI_RPI_RI_E" sheetId="31" r:id="rId36"/>
    <sheet name="TI_RPI_BPI_E" sheetId="32" r:id="rId37"/>
    <sheet name="TI_RPI_PT_E" sheetId="33" r:id="rId38"/>
    <sheet name="TI_RPI_IT_E" sheetId="34" r:id="rId39"/>
    <sheet name="TI_RPI_DU_E" sheetId="35" r:id="rId40"/>
    <sheet name="TI_RPI_PII_E" sheetId="36" r:id="rId41"/>
    <sheet name="TI_PF_E" sheetId="37" r:id="rId42"/>
    <sheet name="TI_BKBPB_E" sheetId="38" r:id="rId43"/>
    <sheet name="TI_CL_E" sheetId="39" r:id="rId44"/>
    <sheet name="TI_BNG_E" sheetId="40" r:id="rId45"/>
    <sheet name="TI_LBB_E" sheetId="41" r:id="rId46"/>
    <sheet name="TI_CPP_E" sheetId="42" r:id="rId47"/>
    <sheet name="TI_GTL_E" sheetId="43" r:id="rId48"/>
    <sheet name="TI_NSP_E" sheetId="44" r:id="rId49"/>
    <sheet name="TO" sheetId="45" r:id="rId50"/>
    <sheet name="TO_EHG" sheetId="46" r:id="rId51"/>
    <sheet name="TO_EHG_E" sheetId="47" r:id="rId52"/>
    <sheet name="TO_EHG_CHP" sheetId="48" r:id="rId53"/>
    <sheet name="TO_EHG_H" sheetId="49" r:id="rId54"/>
    <sheet name="TO_EHG_EDHP" sheetId="53" r:id="rId55"/>
    <sheet name="TO_EHG_EB" sheetId="54" r:id="rId56"/>
    <sheet name="TO_EHG_PH" sheetId="55" r:id="rId57"/>
    <sheet name="TO_EHG_CB" sheetId="212" r:id="rId58"/>
    <sheet name="TO_CO" sheetId="57" r:id="rId59"/>
    <sheet name="TO_BF" sheetId="58" r:id="rId60"/>
    <sheet name="TO_GW" sheetId="59" r:id="rId61"/>
    <sheet name="TO_RPI" sheetId="60" r:id="rId62"/>
    <sheet name="TO_RPI_RO" sheetId="61" r:id="rId63"/>
    <sheet name="TO_RPI_BKFLOW" sheetId="62" r:id="rId64"/>
    <sheet name="TO_RPI_PT" sheetId="63" r:id="rId65"/>
    <sheet name="TO_RPI_IT" sheetId="64" r:id="rId66"/>
    <sheet name="TO_RPI_PPR" sheetId="65" r:id="rId67"/>
    <sheet name="TO_RPI_PIR" sheetId="66" r:id="rId68"/>
    <sheet name="TO_PF" sheetId="67" r:id="rId69"/>
    <sheet name="TO_BKBPB" sheetId="68" r:id="rId70"/>
    <sheet name="TO_CL" sheetId="69" r:id="rId71"/>
    <sheet name="TO_BNG" sheetId="70" r:id="rId72"/>
    <sheet name="TO_LBB" sheetId="71" r:id="rId73"/>
    <sheet name="TO_CPP" sheetId="72" r:id="rId74"/>
    <sheet name="TO_GTL" sheetId="73" r:id="rId75"/>
    <sheet name="TO_NSP" sheetId="74" r:id="rId76"/>
    <sheet name="NRG_E" sheetId="75" r:id="rId77"/>
    <sheet name="NRG_EHG_E" sheetId="76" r:id="rId78"/>
    <sheet name="NRG_CM_E" sheetId="77" r:id="rId79"/>
    <sheet name="NRG_OIL_NG_E" sheetId="78" r:id="rId80"/>
    <sheet name="NRG_PF_E" sheetId="79" r:id="rId81"/>
    <sheet name="NRG_CO_E" sheetId="80" r:id="rId82"/>
    <sheet name="NRG_BKBPB_E" sheetId="81" r:id="rId83"/>
    <sheet name="NRG_GW_E" sheetId="82" r:id="rId84"/>
    <sheet name="NRG_BF_E" sheetId="83" r:id="rId85"/>
    <sheet name="NRG_PR_E" sheetId="84" r:id="rId86"/>
    <sheet name="NRG_NI_E" sheetId="85" r:id="rId87"/>
    <sheet name="NRG_CL_E" sheetId="86" r:id="rId88"/>
    <sheet name="NRG_LNG_E" sheetId="87" r:id="rId89"/>
    <sheet name="NRG_BIOG_E" sheetId="88" r:id="rId90"/>
    <sheet name="NRG_GTL_E" sheetId="89" r:id="rId91"/>
    <sheet name="NRG_CPP_E" sheetId="90" r:id="rId92"/>
    <sheet name="NRG_NSP_E" sheetId="91" r:id="rId93"/>
    <sheet name="DL" sheetId="92" r:id="rId94"/>
    <sheet name="AFC" sheetId="93" r:id="rId95"/>
    <sheet name="FC_NE" sheetId="94" r:id="rId96"/>
    <sheet name="TI_NRG_FC_IND_NE" sheetId="95" r:id="rId97"/>
    <sheet name="TI_NE" sheetId="96" r:id="rId98"/>
    <sheet name="NRG_NE" sheetId="97" r:id="rId99"/>
    <sheet name="FC_IND_NE" sheetId="98" r:id="rId100"/>
    <sheet name="FC_IND_CPC_NE" sheetId="184" r:id="rId101"/>
    <sheet name="FC_TRA_NE" sheetId="99" r:id="rId102"/>
    <sheet name="FC_OTH_NE" sheetId="100" r:id="rId103"/>
    <sheet name="FC_E" sheetId="101" r:id="rId104"/>
    <sheet name="FC_IND_E" sheetId="102" r:id="rId105"/>
    <sheet name="FC_IND_IS_E" sheetId="103" r:id="rId106"/>
    <sheet name="FC_IND_IS_BF_E" sheetId="185" r:id="rId107"/>
    <sheet name="FC_IND_IS_EA_E" sheetId="186" r:id="rId108"/>
    <sheet name="FC_IND_NFM_E" sheetId="105" r:id="rId109"/>
    <sheet name="FC_IND_NFM_AM_E" sheetId="187" r:id="rId110"/>
    <sheet name="FC_IND_NFM_PA_E" sheetId="188" r:id="rId111"/>
    <sheet name="FC_IND_NFM_SA_E" sheetId="189" r:id="rId112"/>
    <sheet name="FC_IND_NFM_OM_E" sheetId="190" r:id="rId113"/>
    <sheet name="FC_IND_CPC_E" sheetId="104" r:id="rId114"/>
    <sheet name="FC_IND_CPC_BC_E" sheetId="191" r:id="rId115"/>
    <sheet name="FC_IND_CPC_OC_E" sheetId="192" r:id="rId116"/>
    <sheet name="FC_IND_CPC_PH_E" sheetId="193" r:id="rId117"/>
    <sheet name="FC_IND_NMM_E" sheetId="106" r:id="rId118"/>
    <sheet name="FC_IND_NMM_CM_E" sheetId="194" r:id="rId119"/>
    <sheet name="FC_IND_NMM_CR_E" sheetId="195" r:id="rId120"/>
    <sheet name="FC_IND_NMM_GL_E" sheetId="196" r:id="rId121"/>
    <sheet name="FC_IND_PPP_E" sheetId="111" r:id="rId122"/>
    <sheet name="FC_IND_PPP_PU_E" sheetId="197" r:id="rId123"/>
    <sheet name="FC_IND_PPP_PA_E" sheetId="198" r:id="rId124"/>
    <sheet name="FC_IND_PPP_PR_E" sheetId="199" r:id="rId125"/>
    <sheet name="FC_IND_FBT_E" sheetId="110" r:id="rId126"/>
    <sheet name="FC_IND_TE_E" sheetId="107" r:id="rId127"/>
    <sheet name="FC_IND_MAC_E" sheetId="108" r:id="rId128"/>
    <sheet name="FC_IND_TL_E" sheetId="114" r:id="rId129"/>
    <sheet name="FC_IND_WP_E" sheetId="112" r:id="rId130"/>
    <sheet name="FC_IND_MQ_E" sheetId="109" r:id="rId131"/>
    <sheet name="FC_IND_CON_E" sheetId="113" r:id="rId132"/>
    <sheet name="FC_IND_NSP_E" sheetId="115" r:id="rId133"/>
    <sheet name="FC_TRA_E" sheetId="116" r:id="rId134"/>
    <sheet name="FC_TRA_RAIL_E" sheetId="117" r:id="rId135"/>
    <sheet name="FC_TRA_RAIL_MTU_E" sheetId="162" r:id="rId136"/>
    <sheet name="FC_TRA_RAIL_CPT_E" sheetId="163" r:id="rId137"/>
    <sheet name="FC_TRA_RAIL_HST_E" sheetId="164" r:id="rId138"/>
    <sheet name="FC_TRA_RAIL_FRT_E" sheetId="165" r:id="rId139"/>
    <sheet name="FC_TRA_ROAD_E" sheetId="118" r:id="rId140"/>
    <sheet name="FC_TRA_ROAD_P2W_E" sheetId="166" r:id="rId141"/>
    <sheet name="FC_TRA_ROAD_CAR_E" sheetId="167" r:id="rId142"/>
    <sheet name="FC_TRA_ROAD_BUS_E" sheetId="168" r:id="rId143"/>
    <sheet name="FC_TRA_ROAD_LCV_E" sheetId="169" r:id="rId144"/>
    <sheet name="FC_TRA_ROAD_HGV_E" sheetId="170" r:id="rId145"/>
    <sheet name="FC_TRA_DAVI_E" sheetId="119" r:id="rId146"/>
    <sheet name="FC_TRA_DAVI_PA_E" sheetId="155" r:id="rId147"/>
    <sheet name="FC_TRA_DAVI_FR_E" sheetId="156" r:id="rId148"/>
    <sheet name="FC_TRA_DNAVI_E" sheetId="120" r:id="rId149"/>
    <sheet name="FC_TRA_DNAVI_DCS_E" sheetId="158" r:id="rId150"/>
    <sheet name="FC_TRA_DNAVI_IWW_E" sheetId="159" r:id="rId151"/>
    <sheet name="FC_TRA_PIPE_E" sheetId="121" r:id="rId152"/>
    <sheet name="FC_OTH_E" sheetId="123" r:id="rId153"/>
    <sheet name="FC_OTH_CP_E" sheetId="124" r:id="rId154"/>
    <sheet name="FC_OTH_CP_SH_E" sheetId="201" r:id="rId155"/>
    <sheet name="FC_OTH_CP_SC_E" sheetId="202" r:id="rId156"/>
    <sheet name="FC_OTH_CP_HW_E" sheetId="203" r:id="rId157"/>
    <sheet name="FC_OTH_CP_CA_E" sheetId="204" r:id="rId158"/>
    <sheet name="FC_OTH_CP_VE_E" sheetId="205" r:id="rId159"/>
    <sheet name="FC_OTH_CP_SL_E" sheetId="206" r:id="rId160"/>
    <sheet name="FC_OTH_CP_BL_E" sheetId="207" r:id="rId161"/>
    <sheet name="FC_OTH_CP_CR_E" sheetId="208" r:id="rId162"/>
    <sheet name="FC_OTH_CP_BT_E" sheetId="209" r:id="rId163"/>
    <sheet name="FC_OTH_CP_IT_E" sheetId="210" r:id="rId164"/>
    <sheet name="FC_OTH_HH_E" sheetId="125" r:id="rId165"/>
    <sheet name="FC_OTH_HH_SH_E" sheetId="171" r:id="rId166"/>
    <sheet name="FC_OTH_HH_SC_E" sheetId="172" r:id="rId167"/>
    <sheet name="FC_OTH_HH_WH_E" sheetId="173" r:id="rId168"/>
    <sheet name="FC_OTH_HH_CO_E" sheetId="174" r:id="rId169"/>
    <sheet name="FC_OTH_HH_RF_E" sheetId="175" r:id="rId170"/>
    <sheet name="FC_OTH_HH_WM_E" sheetId="176" r:id="rId171"/>
    <sheet name="FC_OTH_HH_DR_E" sheetId="177" r:id="rId172"/>
    <sheet name="FC_OTH_HH_DW_E" sheetId="178" r:id="rId173"/>
    <sheet name="FC_OTH_HH_TV_E" sheetId="179" r:id="rId174"/>
    <sheet name="FC_OTH_HH_IT_E" sheetId="180" r:id="rId175"/>
    <sheet name="FC_OTH_HH_LI_E" sheetId="181" r:id="rId176"/>
    <sheet name="FC_OTH_HH_OA_E" sheetId="182" r:id="rId177"/>
    <sheet name="FC_OTH_AFF_E" sheetId="183" r:id="rId178"/>
    <sheet name="STATDIFF" sheetId="129" r:id="rId179"/>
  </sheets>
  <calcPr calcId="162913"/>
</workbook>
</file>

<file path=xl/calcChain.xml><?xml version="1.0" encoding="utf-8"?>
<calcChain xmlns="http://schemas.openxmlformats.org/spreadsheetml/2006/main">
  <c r="Z71" i="212" l="1"/>
  <c r="Y71" i="212"/>
  <c r="X71" i="212"/>
  <c r="W71" i="212"/>
  <c r="V71" i="212"/>
  <c r="U71" i="212"/>
  <c r="T71" i="212"/>
  <c r="S71" i="212"/>
  <c r="R71" i="212"/>
  <c r="Q71" i="212"/>
  <c r="P71" i="212"/>
  <c r="O71" i="212"/>
  <c r="N71" i="212"/>
  <c r="M71" i="212"/>
  <c r="L71" i="212"/>
  <c r="K71" i="212"/>
  <c r="J71" i="212"/>
  <c r="I71" i="212"/>
  <c r="H71" i="212"/>
  <c r="G71" i="212"/>
  <c r="F71" i="212"/>
  <c r="E71" i="212"/>
  <c r="D71" i="212"/>
  <c r="Z52" i="212"/>
  <c r="Y52" i="212"/>
  <c r="X52" i="212"/>
  <c r="W52" i="212"/>
  <c r="V52" i="212"/>
  <c r="U52" i="212"/>
  <c r="T52" i="212"/>
  <c r="S52" i="212"/>
  <c r="R52" i="212"/>
  <c r="Q52" i="212"/>
  <c r="P52" i="212"/>
  <c r="O52" i="212"/>
  <c r="N52" i="212"/>
  <c r="M52" i="212"/>
  <c r="L52" i="212"/>
  <c r="K52" i="212"/>
  <c r="J52" i="212"/>
  <c r="I52" i="212"/>
  <c r="H52" i="212"/>
  <c r="G52" i="212"/>
  <c r="F52" i="212"/>
  <c r="E52" i="212"/>
  <c r="D52" i="212"/>
  <c r="Z33" i="212"/>
  <c r="Y33" i="212"/>
  <c r="X33" i="212"/>
  <c r="W33" i="212"/>
  <c r="V33" i="212"/>
  <c r="U33" i="212"/>
  <c r="T33" i="212"/>
  <c r="S33" i="212"/>
  <c r="R33" i="212"/>
  <c r="Q33" i="212"/>
  <c r="P33" i="212"/>
  <c r="O33" i="212"/>
  <c r="N33" i="212"/>
  <c r="M33" i="212"/>
  <c r="L33" i="212"/>
  <c r="K33" i="212"/>
  <c r="J33" i="212"/>
  <c r="I33" i="212"/>
  <c r="H33" i="212"/>
  <c r="G33" i="212"/>
  <c r="F33" i="212"/>
  <c r="E33" i="212"/>
  <c r="D33" i="212"/>
  <c r="Z27" i="212"/>
  <c r="Y27" i="212"/>
  <c r="Y26" i="212" s="1"/>
  <c r="X27" i="212"/>
  <c r="W27" i="212"/>
  <c r="W26" i="212" s="1"/>
  <c r="V27" i="212"/>
  <c r="V26" i="212" s="1"/>
  <c r="U27" i="212"/>
  <c r="U26" i="212" s="1"/>
  <c r="T27" i="212"/>
  <c r="S27" i="212"/>
  <c r="R27" i="212"/>
  <c r="Q27" i="212"/>
  <c r="Q26" i="212" s="1"/>
  <c r="P27" i="212"/>
  <c r="O27" i="212"/>
  <c r="O26" i="212" s="1"/>
  <c r="N27" i="212"/>
  <c r="N26" i="212" s="1"/>
  <c r="M27" i="212"/>
  <c r="M26" i="212" s="1"/>
  <c r="L27" i="212"/>
  <c r="K27" i="212"/>
  <c r="J27" i="212"/>
  <c r="I27" i="212"/>
  <c r="I26" i="212" s="1"/>
  <c r="H27" i="212"/>
  <c r="G27" i="212"/>
  <c r="G26" i="212" s="1"/>
  <c r="F27" i="212"/>
  <c r="F26" i="212" s="1"/>
  <c r="E27" i="212"/>
  <c r="E26" i="212" s="1"/>
  <c r="D27" i="212"/>
  <c r="Z26" i="212"/>
  <c r="X26" i="212"/>
  <c r="T26" i="212"/>
  <c r="S26" i="212"/>
  <c r="R26" i="212"/>
  <c r="P26" i="212"/>
  <c r="L26" i="212"/>
  <c r="K26" i="212"/>
  <c r="J26" i="212"/>
  <c r="H26" i="212"/>
  <c r="D26" i="212"/>
  <c r="Z22" i="212"/>
  <c r="Y22" i="212"/>
  <c r="X22" i="212"/>
  <c r="W22" i="212"/>
  <c r="V22" i="212"/>
  <c r="U22" i="212"/>
  <c r="T22" i="212"/>
  <c r="S22" i="212"/>
  <c r="R22" i="212"/>
  <c r="Q22" i="212"/>
  <c r="P22" i="212"/>
  <c r="O22" i="212"/>
  <c r="N22" i="212"/>
  <c r="M22" i="212"/>
  <c r="L22" i="212"/>
  <c r="K22" i="212"/>
  <c r="J22" i="212"/>
  <c r="I22" i="212"/>
  <c r="H22" i="212"/>
  <c r="G22" i="212"/>
  <c r="F22" i="212"/>
  <c r="E22" i="212"/>
  <c r="D22" i="212"/>
  <c r="Z17" i="212"/>
  <c r="Y17" i="212"/>
  <c r="X17" i="212"/>
  <c r="W17" i="212"/>
  <c r="V17" i="212"/>
  <c r="U17" i="212"/>
  <c r="T17" i="212"/>
  <c r="S17" i="212"/>
  <c r="R17" i="212"/>
  <c r="Q17" i="212"/>
  <c r="P17" i="212"/>
  <c r="O17" i="212"/>
  <c r="N17" i="212"/>
  <c r="M17" i="212"/>
  <c r="L17" i="212"/>
  <c r="K17" i="212"/>
  <c r="J17" i="212"/>
  <c r="I17" i="212"/>
  <c r="H17" i="212"/>
  <c r="G17" i="212"/>
  <c r="F17" i="212"/>
  <c r="E17" i="212"/>
  <c r="D17" i="212"/>
  <c r="Z11" i="212"/>
  <c r="Z3" i="212" s="1"/>
  <c r="Z2" i="212" s="1"/>
  <c r="Z59" i="149" s="1"/>
  <c r="Y11" i="212"/>
  <c r="X11" i="212"/>
  <c r="W11" i="212"/>
  <c r="V11" i="212"/>
  <c r="U11" i="212"/>
  <c r="T11" i="212"/>
  <c r="S11" i="212"/>
  <c r="R11" i="212"/>
  <c r="R3" i="212" s="1"/>
  <c r="R2" i="212" s="1"/>
  <c r="R59" i="149" s="1"/>
  <c r="Q11" i="212"/>
  <c r="P11" i="212"/>
  <c r="O11" i="212"/>
  <c r="N11" i="212"/>
  <c r="M11" i="212"/>
  <c r="L11" i="212"/>
  <c r="K11" i="212"/>
  <c r="J11" i="212"/>
  <c r="J3" i="212" s="1"/>
  <c r="J2" i="212" s="1"/>
  <c r="J59" i="149" s="1"/>
  <c r="I11" i="212"/>
  <c r="H11" i="212"/>
  <c r="G11" i="212"/>
  <c r="F11" i="212"/>
  <c r="E11" i="212"/>
  <c r="D11" i="212"/>
  <c r="Z8" i="212"/>
  <c r="Y8" i="212"/>
  <c r="X8" i="212"/>
  <c r="W8" i="212"/>
  <c r="V8" i="212"/>
  <c r="U8" i="212"/>
  <c r="T8" i="212"/>
  <c r="S8" i="212"/>
  <c r="R8" i="212"/>
  <c r="Q8" i="212"/>
  <c r="P8" i="212"/>
  <c r="O8" i="212"/>
  <c r="N8" i="212"/>
  <c r="M8" i="212"/>
  <c r="L8" i="212"/>
  <c r="K8" i="212"/>
  <c r="J8" i="212"/>
  <c r="I8" i="212"/>
  <c r="H8" i="212"/>
  <c r="G8" i="212"/>
  <c r="F8" i="212"/>
  <c r="E8" i="212"/>
  <c r="D8" i="212"/>
  <c r="Z4" i="212"/>
  <c r="Y4" i="212"/>
  <c r="Y3" i="212" s="1"/>
  <c r="X4" i="212"/>
  <c r="X3" i="212" s="1"/>
  <c r="X2" i="212" s="1"/>
  <c r="X59" i="149" s="1"/>
  <c r="W4" i="212"/>
  <c r="W3" i="212" s="1"/>
  <c r="W2" i="212" s="1"/>
  <c r="W59" i="149" s="1"/>
  <c r="V4" i="212"/>
  <c r="V3" i="212" s="1"/>
  <c r="U4" i="212"/>
  <c r="U3" i="212" s="1"/>
  <c r="T4" i="212"/>
  <c r="S4" i="212"/>
  <c r="S3" i="212" s="1"/>
  <c r="R4" i="212"/>
  <c r="Q4" i="212"/>
  <c r="Q3" i="212" s="1"/>
  <c r="P4" i="212"/>
  <c r="P3" i="212" s="1"/>
  <c r="P2" i="212" s="1"/>
  <c r="P59" i="149" s="1"/>
  <c r="O4" i="212"/>
  <c r="O3" i="212" s="1"/>
  <c r="O2" i="212" s="1"/>
  <c r="O59" i="149" s="1"/>
  <c r="N4" i="212"/>
  <c r="N3" i="212" s="1"/>
  <c r="N2" i="212" s="1"/>
  <c r="N59" i="149" s="1"/>
  <c r="M4" i="212"/>
  <c r="M3" i="212" s="1"/>
  <c r="L4" i="212"/>
  <c r="K4" i="212"/>
  <c r="K3" i="212" s="1"/>
  <c r="J4" i="212"/>
  <c r="I4" i="212"/>
  <c r="I3" i="212" s="1"/>
  <c r="H4" i="212"/>
  <c r="H3" i="212" s="1"/>
  <c r="H2" i="212" s="1"/>
  <c r="H59" i="149" s="1"/>
  <c r="G4" i="212"/>
  <c r="G3" i="212" s="1"/>
  <c r="G2" i="212" s="1"/>
  <c r="G59" i="149" s="1"/>
  <c r="F4" i="212"/>
  <c r="F3" i="212" s="1"/>
  <c r="F2" i="212" s="1"/>
  <c r="F59" i="149" s="1"/>
  <c r="E4" i="212"/>
  <c r="E3" i="212" s="1"/>
  <c r="D4" i="212"/>
  <c r="T3" i="212"/>
  <c r="L3" i="212"/>
  <c r="D3" i="212"/>
  <c r="C71" i="212"/>
  <c r="C52" i="212"/>
  <c r="C33" i="212"/>
  <c r="C27" i="212"/>
  <c r="C22" i="212"/>
  <c r="C17" i="212"/>
  <c r="C11" i="212"/>
  <c r="C8" i="212"/>
  <c r="C4" i="212"/>
  <c r="B59" i="149"/>
  <c r="V2" i="212" l="1"/>
  <c r="V59" i="149" s="1"/>
  <c r="L2" i="212"/>
  <c r="L59" i="149" s="1"/>
  <c r="D2" i="212"/>
  <c r="D59" i="149" s="1"/>
  <c r="K2" i="212"/>
  <c r="K59" i="149" s="1"/>
  <c r="T2" i="212"/>
  <c r="T59" i="149" s="1"/>
  <c r="S2" i="212"/>
  <c r="S59" i="149" s="1"/>
  <c r="E2" i="212"/>
  <c r="E59" i="149" s="1"/>
  <c r="M2" i="212"/>
  <c r="M59" i="149" s="1"/>
  <c r="U2" i="212"/>
  <c r="U59" i="149" s="1"/>
  <c r="I2" i="212"/>
  <c r="I59" i="149" s="1"/>
  <c r="Q2" i="212"/>
  <c r="Q59" i="149" s="1"/>
  <c r="Y2" i="212"/>
  <c r="Y59" i="149" s="1"/>
  <c r="C26" i="212"/>
  <c r="C3" i="212"/>
  <c r="C2" i="212" l="1"/>
  <c r="C59" i="149" s="1"/>
  <c r="Z71" i="211" l="1"/>
  <c r="Y71" i="211"/>
  <c r="X71" i="211"/>
  <c r="W71" i="211"/>
  <c r="V71" i="211"/>
  <c r="U71" i="211"/>
  <c r="T71" i="211"/>
  <c r="S71" i="211"/>
  <c r="R71" i="211"/>
  <c r="Q71" i="211"/>
  <c r="P71" i="211"/>
  <c r="O71" i="211"/>
  <c r="N71" i="211"/>
  <c r="M71" i="211"/>
  <c r="L71" i="211"/>
  <c r="K71" i="211"/>
  <c r="N52" i="211"/>
  <c r="M52" i="211"/>
  <c r="J52" i="211"/>
  <c r="I52" i="211"/>
  <c r="F52" i="211"/>
  <c r="E52" i="211"/>
  <c r="N33" i="211"/>
  <c r="M33" i="211"/>
  <c r="J33" i="211"/>
  <c r="I33" i="211"/>
  <c r="H33" i="211"/>
  <c r="G33" i="211"/>
  <c r="U27" i="211"/>
  <c r="R27" i="211"/>
  <c r="Q27" i="211"/>
  <c r="P27" i="211"/>
  <c r="O27" i="211"/>
  <c r="I27" i="211"/>
  <c r="F27" i="211"/>
  <c r="E27" i="211"/>
  <c r="Y22" i="211"/>
  <c r="V22" i="211"/>
  <c r="U22" i="211"/>
  <c r="Q22" i="211"/>
  <c r="N22" i="211"/>
  <c r="M22" i="211"/>
  <c r="K22" i="211"/>
  <c r="J22" i="211"/>
  <c r="I22" i="211"/>
  <c r="F22" i="211"/>
  <c r="E22" i="211"/>
  <c r="D22" i="211"/>
  <c r="C22" i="211"/>
  <c r="Z17" i="211"/>
  <c r="Y17" i="211"/>
  <c r="V17" i="211"/>
  <c r="U17" i="211"/>
  <c r="R17" i="211"/>
  <c r="Q17" i="211"/>
  <c r="P17" i="211"/>
  <c r="O17" i="211"/>
  <c r="Z11" i="211"/>
  <c r="Y11" i="211"/>
  <c r="X11" i="211"/>
  <c r="W11" i="211"/>
  <c r="V11" i="211"/>
  <c r="T11" i="211"/>
  <c r="R11" i="211"/>
  <c r="Q11" i="211"/>
  <c r="P11" i="211"/>
  <c r="O11" i="211"/>
  <c r="N11" i="211"/>
  <c r="M11" i="211"/>
  <c r="L11" i="211"/>
  <c r="K11" i="211"/>
  <c r="J11" i="211"/>
  <c r="I11" i="211"/>
  <c r="H11" i="211"/>
  <c r="G11" i="211"/>
  <c r="F11" i="211"/>
  <c r="E11" i="211"/>
  <c r="D11" i="211"/>
  <c r="Q8" i="211"/>
  <c r="P8" i="211"/>
  <c r="O8" i="211"/>
  <c r="Y4" i="211"/>
  <c r="W4" i="211"/>
  <c r="V4" i="211"/>
  <c r="U4" i="211"/>
  <c r="R4" i="211"/>
  <c r="Q4" i="211"/>
  <c r="P4" i="211"/>
  <c r="N4" i="211"/>
  <c r="M4" i="211"/>
  <c r="J4" i="211"/>
  <c r="I4" i="211"/>
  <c r="H4" i="211"/>
  <c r="G4" i="211"/>
  <c r="F4" i="211"/>
  <c r="E4" i="211"/>
  <c r="D4" i="211"/>
  <c r="C4" i="211"/>
  <c r="J71" i="211"/>
  <c r="I71" i="211"/>
  <c r="H71" i="211"/>
  <c r="G71" i="211"/>
  <c r="F71" i="211"/>
  <c r="E71" i="211"/>
  <c r="D71" i="211"/>
  <c r="C71" i="211"/>
  <c r="Z52" i="211"/>
  <c r="Y52" i="211"/>
  <c r="X52" i="211"/>
  <c r="W52" i="211"/>
  <c r="Y27" i="211"/>
  <c r="V27" i="211"/>
  <c r="Z22" i="211"/>
  <c r="X22" i="211"/>
  <c r="W22" i="211"/>
  <c r="T22" i="211"/>
  <c r="S22" i="211"/>
  <c r="R22" i="211"/>
  <c r="P22" i="211"/>
  <c r="O22" i="211"/>
  <c r="L22" i="211"/>
  <c r="U11" i="211"/>
  <c r="S11" i="211"/>
  <c r="C8" i="211"/>
  <c r="R8" i="211"/>
  <c r="Z4" i="211"/>
  <c r="T4" i="211"/>
  <c r="S4" i="211"/>
  <c r="K4" i="211"/>
  <c r="B63" i="149"/>
  <c r="B68" i="149"/>
  <c r="B7" i="149"/>
  <c r="B166" i="149"/>
  <c r="B40" i="149"/>
  <c r="B35" i="149"/>
  <c r="B179" i="149"/>
  <c r="B103" i="149"/>
  <c r="B131" i="149"/>
  <c r="B52" i="149"/>
  <c r="B106" i="149"/>
  <c r="B93" i="149"/>
  <c r="B57" i="149"/>
  <c r="B165" i="149"/>
  <c r="B172" i="149"/>
  <c r="B155" i="149"/>
  <c r="B130" i="149"/>
  <c r="B167" i="149"/>
  <c r="B72" i="149"/>
  <c r="B27" i="149"/>
  <c r="B83" i="149"/>
  <c r="B98" i="149"/>
  <c r="B39" i="149"/>
  <c r="B152" i="149"/>
  <c r="B32" i="149"/>
  <c r="B53" i="149"/>
  <c r="B75" i="149"/>
  <c r="B177" i="149"/>
  <c r="B118" i="149"/>
  <c r="B136" i="149"/>
  <c r="B124" i="149"/>
  <c r="B80" i="149"/>
  <c r="B29" i="149"/>
  <c r="B94" i="149"/>
  <c r="B71" i="149"/>
  <c r="B28" i="149"/>
  <c r="B129" i="149"/>
  <c r="B89" i="149"/>
  <c r="B140" i="149"/>
  <c r="B13" i="149"/>
  <c r="B18" i="149"/>
  <c r="B36" i="149"/>
  <c r="B159" i="149"/>
  <c r="B6" i="149"/>
  <c r="B51" i="149"/>
  <c r="B137" i="149"/>
  <c r="B37" i="149"/>
  <c r="B50" i="149"/>
  <c r="B38" i="149"/>
  <c r="B160" i="149"/>
  <c r="B161" i="149"/>
  <c r="B70" i="149"/>
  <c r="B90" i="149"/>
  <c r="B134" i="149"/>
  <c r="B66" i="149"/>
  <c r="B121" i="149"/>
  <c r="B125" i="149"/>
  <c r="B46" i="149"/>
  <c r="B102" i="149"/>
  <c r="B132" i="149"/>
  <c r="B168" i="149"/>
  <c r="B60" i="149"/>
  <c r="B12" i="149"/>
  <c r="B101" i="149"/>
  <c r="B15" i="149"/>
  <c r="B92" i="149"/>
  <c r="B96" i="149"/>
  <c r="B107" i="149"/>
  <c r="B43" i="149"/>
  <c r="B55" i="149"/>
  <c r="B180" i="149"/>
  <c r="B133" i="149"/>
  <c r="B14" i="149"/>
  <c r="B104" i="149"/>
  <c r="B109" i="149"/>
  <c r="B77" i="149"/>
  <c r="B143" i="149"/>
  <c r="B84" i="149"/>
  <c r="B110" i="149"/>
  <c r="B4" i="149"/>
  <c r="B116" i="149"/>
  <c r="B169" i="149"/>
  <c r="B178" i="149"/>
  <c r="B64" i="149"/>
  <c r="B17" i="149"/>
  <c r="B76" i="149"/>
  <c r="B173" i="149"/>
  <c r="B142" i="149"/>
  <c r="B176" i="149"/>
  <c r="B91" i="149"/>
  <c r="B23" i="149"/>
  <c r="B95" i="149"/>
  <c r="B5" i="149"/>
  <c r="B61" i="149"/>
  <c r="B58" i="149"/>
  <c r="B149" i="149"/>
  <c r="B141" i="149"/>
  <c r="B153" i="149"/>
  <c r="B145" i="149"/>
  <c r="B20" i="149"/>
  <c r="B123" i="149"/>
  <c r="B65" i="149"/>
  <c r="B126" i="149"/>
  <c r="B87" i="149"/>
  <c r="B113" i="149"/>
  <c r="B56" i="149"/>
  <c r="B117" i="149"/>
  <c r="B128" i="149"/>
  <c r="B25" i="149"/>
  <c r="B9" i="149"/>
  <c r="B86" i="149"/>
  <c r="B21" i="149"/>
  <c r="B88" i="149"/>
  <c r="B16" i="149"/>
  <c r="B24" i="149"/>
  <c r="B73" i="149"/>
  <c r="B139" i="149"/>
  <c r="B163" i="149"/>
  <c r="B34" i="149"/>
  <c r="B105" i="149"/>
  <c r="B114" i="149"/>
  <c r="B33" i="149"/>
  <c r="B147" i="149"/>
  <c r="B97" i="149"/>
  <c r="B108" i="149"/>
  <c r="B85" i="149"/>
  <c r="B10" i="149"/>
  <c r="B154" i="149"/>
  <c r="B41" i="149"/>
  <c r="B82" i="149"/>
  <c r="B99" i="149"/>
  <c r="B164" i="149"/>
  <c r="B156" i="149"/>
  <c r="B8" i="149"/>
  <c r="B157" i="149"/>
  <c r="B175" i="149"/>
  <c r="B122" i="149"/>
  <c r="B174" i="149"/>
  <c r="B30" i="149"/>
  <c r="B69" i="149"/>
  <c r="B115" i="149"/>
  <c r="B19" i="149"/>
  <c r="B170" i="149"/>
  <c r="B127" i="149"/>
  <c r="B151" i="149"/>
  <c r="B44" i="149"/>
  <c r="B135" i="149"/>
  <c r="B79" i="149"/>
  <c r="B26" i="149"/>
  <c r="B100" i="149"/>
  <c r="B78" i="149"/>
  <c r="B74" i="149"/>
  <c r="B62" i="149"/>
  <c r="B54" i="149"/>
  <c r="B22" i="149"/>
  <c r="B146" i="149"/>
  <c r="B67" i="149"/>
  <c r="B150" i="149"/>
  <c r="B11" i="149"/>
  <c r="B31" i="149"/>
  <c r="B111" i="149"/>
  <c r="B45" i="149"/>
  <c r="B47" i="149"/>
  <c r="B119" i="149"/>
  <c r="B81" i="149"/>
  <c r="B144" i="149"/>
  <c r="B158" i="149"/>
  <c r="B49" i="149"/>
  <c r="B48" i="149"/>
  <c r="B120" i="149"/>
  <c r="B112" i="149"/>
  <c r="B171" i="149"/>
  <c r="B138" i="149"/>
  <c r="B162" i="149"/>
  <c r="B42" i="149"/>
  <c r="B148" i="149"/>
  <c r="Q3" i="211" l="1"/>
  <c r="P3" i="211"/>
  <c r="L8" i="211"/>
  <c r="T52" i="211"/>
  <c r="K8" i="211"/>
  <c r="K3" i="211" s="1"/>
  <c r="S8" i="211"/>
  <c r="S3" i="211" s="1"/>
  <c r="C11" i="211"/>
  <c r="C3" i="211" s="1"/>
  <c r="D8" i="211"/>
  <c r="D3" i="211" s="1"/>
  <c r="E8" i="211"/>
  <c r="E3" i="211" s="1"/>
  <c r="M8" i="211"/>
  <c r="M3" i="211" s="1"/>
  <c r="U8" i="211"/>
  <c r="U3" i="211" s="1"/>
  <c r="E17" i="211"/>
  <c r="M17" i="211"/>
  <c r="M27" i="211"/>
  <c r="M26" i="211" s="1"/>
  <c r="U33" i="211"/>
  <c r="U26" i="211" s="1"/>
  <c r="E33" i="211"/>
  <c r="E26" i="211" s="1"/>
  <c r="U52" i="211"/>
  <c r="D17" i="211"/>
  <c r="F8" i="211"/>
  <c r="F3" i="211" s="1"/>
  <c r="N8" i="211"/>
  <c r="N3" i="211" s="1"/>
  <c r="V8" i="211"/>
  <c r="V3" i="211" s="1"/>
  <c r="F17" i="211"/>
  <c r="N17" i="211"/>
  <c r="N27" i="211"/>
  <c r="N26" i="211" s="1"/>
  <c r="V33" i="211"/>
  <c r="V26" i="211" s="1"/>
  <c r="F33" i="211"/>
  <c r="F26" i="211" s="1"/>
  <c r="V52" i="211"/>
  <c r="O4" i="211"/>
  <c r="O3" i="211" s="1"/>
  <c r="G8" i="211"/>
  <c r="G3" i="211" s="1"/>
  <c r="W8" i="211"/>
  <c r="W3" i="211" s="1"/>
  <c r="G17" i="211"/>
  <c r="T8" i="211"/>
  <c r="T3" i="211" s="1"/>
  <c r="X4" i="211"/>
  <c r="H8" i="211"/>
  <c r="H3" i="211" s="1"/>
  <c r="X8" i="211"/>
  <c r="H17" i="211"/>
  <c r="L4" i="211"/>
  <c r="I8" i="211"/>
  <c r="I3" i="211" s="1"/>
  <c r="Y8" i="211"/>
  <c r="Y3" i="211" s="1"/>
  <c r="I17" i="211"/>
  <c r="Q33" i="211"/>
  <c r="Q26" i="211" s="1"/>
  <c r="Y33" i="211"/>
  <c r="Y26" i="211" s="1"/>
  <c r="Q52" i="211"/>
  <c r="L17" i="211"/>
  <c r="R3" i="211"/>
  <c r="J8" i="211"/>
  <c r="J3" i="211" s="1"/>
  <c r="Z8" i="211"/>
  <c r="Z3" i="211" s="1"/>
  <c r="J17" i="211"/>
  <c r="J27" i="211"/>
  <c r="J26" i="211" s="1"/>
  <c r="Z27" i="211"/>
  <c r="R33" i="211"/>
  <c r="R26" i="211" s="1"/>
  <c r="Z33" i="211"/>
  <c r="R52" i="211"/>
  <c r="I26" i="211"/>
  <c r="S17" i="211"/>
  <c r="L33" i="211"/>
  <c r="T27" i="211"/>
  <c r="W27" i="211"/>
  <c r="O33" i="211"/>
  <c r="O26" i="211" s="1"/>
  <c r="C52" i="211"/>
  <c r="X27" i="211"/>
  <c r="P33" i="211"/>
  <c r="P26" i="211" s="1"/>
  <c r="D52" i="211"/>
  <c r="H22" i="211"/>
  <c r="G52" i="211"/>
  <c r="H52" i="211"/>
  <c r="C27" i="211"/>
  <c r="K52" i="211"/>
  <c r="X33" i="211"/>
  <c r="L52" i="211"/>
  <c r="D27" i="211"/>
  <c r="H27" i="211"/>
  <c r="H26" i="211" s="1"/>
  <c r="P52" i="211"/>
  <c r="S27" i="211"/>
  <c r="G27" i="211"/>
  <c r="G26" i="211" s="1"/>
  <c r="K33" i="211"/>
  <c r="W17" i="211"/>
  <c r="C17" i="211"/>
  <c r="W33" i="211"/>
  <c r="K17" i="211"/>
  <c r="K27" i="211"/>
  <c r="C33" i="211"/>
  <c r="S52" i="211"/>
  <c r="S33" i="211"/>
  <c r="T33" i="211"/>
  <c r="L27" i="211"/>
  <c r="D33" i="211"/>
  <c r="X17" i="211"/>
  <c r="G22" i="211"/>
  <c r="T17" i="211"/>
  <c r="O52" i="211"/>
  <c r="Z76" i="8"/>
  <c r="Y76" i="8"/>
  <c r="Z75" i="8"/>
  <c r="Y75" i="8"/>
  <c r="Z74" i="8"/>
  <c r="Y74" i="8"/>
  <c r="Z73" i="8"/>
  <c r="Y73" i="8"/>
  <c r="Z72" i="8"/>
  <c r="Y72" i="8"/>
  <c r="Z71" i="8"/>
  <c r="Y71" i="8"/>
  <c r="Z70" i="8"/>
  <c r="Y70" i="8"/>
  <c r="Z62" i="8"/>
  <c r="Y62" i="8"/>
  <c r="Z60" i="8"/>
  <c r="Y60" i="8"/>
  <c r="Z59" i="8"/>
  <c r="Y59" i="8"/>
  <c r="Z58" i="8"/>
  <c r="Y58" i="8"/>
  <c r="Z57" i="8"/>
  <c r="Y57" i="8"/>
  <c r="Z56" i="8"/>
  <c r="Y56" i="8"/>
  <c r="Z55" i="8"/>
  <c r="Y55" i="8"/>
  <c r="Z54" i="8"/>
  <c r="Y54" i="8"/>
  <c r="Z53" i="8"/>
  <c r="Y53" i="8"/>
  <c r="Z32" i="8"/>
  <c r="Y32" i="8"/>
  <c r="Z31" i="8"/>
  <c r="Y31" i="8"/>
  <c r="Z30" i="8"/>
  <c r="Z27" i="8" s="1"/>
  <c r="Y30" i="8"/>
  <c r="Z29" i="8"/>
  <c r="Y29" i="8"/>
  <c r="Z28" i="8"/>
  <c r="Y28" i="8"/>
  <c r="Y27" i="8"/>
  <c r="Z25" i="8"/>
  <c r="Y25" i="8"/>
  <c r="Z24" i="8"/>
  <c r="Y24" i="8"/>
  <c r="Z23" i="8"/>
  <c r="Y23" i="8"/>
  <c r="Y22" i="8" s="1"/>
  <c r="Z22" i="8"/>
  <c r="Z21" i="8"/>
  <c r="Y21" i="8"/>
  <c r="Z20" i="8"/>
  <c r="Y20" i="8"/>
  <c r="Z19" i="8"/>
  <c r="Y19" i="8"/>
  <c r="Z18" i="8"/>
  <c r="Z17" i="8" s="1"/>
  <c r="Y18" i="8"/>
  <c r="Y17" i="8" s="1"/>
  <c r="Z16" i="8"/>
  <c r="Y16" i="8"/>
  <c r="Z15" i="8"/>
  <c r="Y15" i="8"/>
  <c r="Z14" i="8"/>
  <c r="Y14" i="8"/>
  <c r="Z13" i="8"/>
  <c r="Y13" i="8"/>
  <c r="Z12" i="8"/>
  <c r="Y12" i="8"/>
  <c r="Z11" i="8"/>
  <c r="Y11" i="8"/>
  <c r="Z10" i="8"/>
  <c r="Y10" i="8"/>
  <c r="Z9" i="8"/>
  <c r="Z8" i="8" s="1"/>
  <c r="Y9" i="8"/>
  <c r="Y8" i="8" s="1"/>
  <c r="Z7" i="8"/>
  <c r="Y7" i="8"/>
  <c r="Z6" i="8"/>
  <c r="Y6" i="8"/>
  <c r="Z5" i="8"/>
  <c r="Y5" i="8"/>
  <c r="Z71" i="160"/>
  <c r="Y71" i="160"/>
  <c r="Z27" i="160"/>
  <c r="Y27" i="160"/>
  <c r="Z22" i="160"/>
  <c r="Y22" i="160"/>
  <c r="Z17" i="160"/>
  <c r="Y17" i="160"/>
  <c r="Z11" i="160"/>
  <c r="Y11" i="160"/>
  <c r="Z8" i="160"/>
  <c r="Y8" i="160"/>
  <c r="Y3" i="160" s="1"/>
  <c r="Z4" i="160"/>
  <c r="Y4" i="160"/>
  <c r="Z71" i="161"/>
  <c r="Y71" i="161"/>
  <c r="Z27" i="161"/>
  <c r="Y27" i="161"/>
  <c r="Z22" i="161"/>
  <c r="Y22" i="161"/>
  <c r="Z17" i="161"/>
  <c r="Y17" i="161"/>
  <c r="Z11" i="161"/>
  <c r="Y11" i="161"/>
  <c r="Z8" i="161"/>
  <c r="Y8" i="161"/>
  <c r="Z4" i="161"/>
  <c r="Y4" i="161"/>
  <c r="Z3" i="161"/>
  <c r="Y3" i="161"/>
  <c r="Z76" i="10"/>
  <c r="Y76" i="10"/>
  <c r="Z75" i="10"/>
  <c r="Y75" i="10"/>
  <c r="Z74" i="10"/>
  <c r="Y74" i="10"/>
  <c r="Z73" i="10"/>
  <c r="Y73" i="10"/>
  <c r="Y71" i="10" s="1"/>
  <c r="Z72" i="10"/>
  <c r="Z71" i="10" s="1"/>
  <c r="Y72" i="10"/>
  <c r="Z70" i="10"/>
  <c r="Y70" i="10"/>
  <c r="Z62" i="10"/>
  <c r="Y62" i="10"/>
  <c r="Z61" i="10"/>
  <c r="Y61" i="10"/>
  <c r="Z60" i="10"/>
  <c r="Y60" i="10"/>
  <c r="Z59" i="10"/>
  <c r="Y59" i="10"/>
  <c r="Z58" i="10"/>
  <c r="Y58" i="10"/>
  <c r="Z57" i="10"/>
  <c r="Y57" i="10"/>
  <c r="Z56" i="10"/>
  <c r="Y56" i="10"/>
  <c r="Z55" i="10"/>
  <c r="Y55" i="10"/>
  <c r="Z54" i="10"/>
  <c r="Y54" i="10"/>
  <c r="Z53" i="10"/>
  <c r="Y53" i="10"/>
  <c r="Z32" i="10"/>
  <c r="Y32" i="10"/>
  <c r="Z31" i="10"/>
  <c r="Y31" i="10"/>
  <c r="Z30" i="10"/>
  <c r="Y30" i="10"/>
  <c r="Z29" i="10"/>
  <c r="Y29" i="10"/>
  <c r="Z28" i="10"/>
  <c r="Y28" i="10"/>
  <c r="Z27" i="10"/>
  <c r="Y27" i="10"/>
  <c r="Z25" i="10"/>
  <c r="Y25" i="10"/>
  <c r="Z24" i="10"/>
  <c r="Y24" i="10"/>
  <c r="Z23" i="10"/>
  <c r="Z22" i="10" s="1"/>
  <c r="Y23" i="10"/>
  <c r="Z21" i="10"/>
  <c r="Y21" i="10"/>
  <c r="Z20" i="10"/>
  <c r="Y20" i="10"/>
  <c r="Z19" i="10"/>
  <c r="Z17" i="10" s="1"/>
  <c r="Y19" i="10"/>
  <c r="Z18" i="10"/>
  <c r="Y18" i="10"/>
  <c r="Z16" i="10"/>
  <c r="Y16" i="10"/>
  <c r="Z15" i="10"/>
  <c r="Y15" i="10"/>
  <c r="Z14" i="10"/>
  <c r="Y14" i="10"/>
  <c r="Z13" i="10"/>
  <c r="Y13" i="10"/>
  <c r="Z12" i="10"/>
  <c r="Y12" i="10"/>
  <c r="Y11" i="10" s="1"/>
  <c r="Z11" i="10"/>
  <c r="Z10" i="10"/>
  <c r="Y10" i="10"/>
  <c r="Z9" i="10"/>
  <c r="Z8" i="10" s="1"/>
  <c r="Y9" i="10"/>
  <c r="Y8" i="10"/>
  <c r="Z7" i="10"/>
  <c r="Y7" i="10"/>
  <c r="Y4" i="10" s="1"/>
  <c r="Z6" i="10"/>
  <c r="Y6" i="10"/>
  <c r="Z5" i="10"/>
  <c r="Y5" i="10"/>
  <c r="Y3" i="10"/>
  <c r="Z71" i="151"/>
  <c r="Y71" i="151"/>
  <c r="Z27" i="151"/>
  <c r="Y27" i="151"/>
  <c r="Z22" i="151"/>
  <c r="Y22" i="151"/>
  <c r="Z17" i="151"/>
  <c r="Y17" i="151"/>
  <c r="Z11" i="151"/>
  <c r="Y11" i="151"/>
  <c r="Z8" i="151"/>
  <c r="Y8" i="151"/>
  <c r="Z4" i="151"/>
  <c r="Z3" i="151" s="1"/>
  <c r="Y4" i="151"/>
  <c r="Y3" i="151" s="1"/>
  <c r="Z71" i="152"/>
  <c r="Y71" i="152"/>
  <c r="Z27" i="152"/>
  <c r="Y27" i="152"/>
  <c r="Z22" i="152"/>
  <c r="Y22" i="152"/>
  <c r="Z17" i="152"/>
  <c r="Y17" i="152"/>
  <c r="Z11" i="152"/>
  <c r="Y11" i="152"/>
  <c r="Z8" i="152"/>
  <c r="Z3" i="152" s="1"/>
  <c r="Y8" i="152"/>
  <c r="Z4" i="152"/>
  <c r="Y4" i="152"/>
  <c r="Z71" i="153"/>
  <c r="Y71" i="153"/>
  <c r="Z27" i="153"/>
  <c r="Y27" i="153"/>
  <c r="Z22" i="153"/>
  <c r="Y22" i="153"/>
  <c r="Z17" i="153"/>
  <c r="Y17" i="153"/>
  <c r="Z11" i="153"/>
  <c r="Y11" i="153"/>
  <c r="Z8" i="153"/>
  <c r="Y8" i="153"/>
  <c r="Z4" i="153"/>
  <c r="Z3" i="153" s="1"/>
  <c r="Y4" i="153"/>
  <c r="Y3" i="153"/>
  <c r="Z71" i="154"/>
  <c r="Y71" i="154"/>
  <c r="Z27" i="154"/>
  <c r="Y27" i="154"/>
  <c r="Z22" i="154"/>
  <c r="Y22" i="154"/>
  <c r="Z17" i="154"/>
  <c r="Y17" i="154"/>
  <c r="Z11" i="154"/>
  <c r="Y11" i="154"/>
  <c r="Z8" i="154"/>
  <c r="Y8" i="154"/>
  <c r="Z4" i="154"/>
  <c r="Y4" i="154"/>
  <c r="Z3" i="154"/>
  <c r="Y3" i="154"/>
  <c r="Z22" i="23"/>
  <c r="Z52" i="24"/>
  <c r="Y4" i="24"/>
  <c r="Z71" i="25"/>
  <c r="Z11" i="25"/>
  <c r="Y11" i="25"/>
  <c r="Y8" i="25"/>
  <c r="Z71" i="26"/>
  <c r="Y71" i="26"/>
  <c r="Z22" i="26"/>
  <c r="Z22" i="27"/>
  <c r="Y22" i="27"/>
  <c r="Z4" i="28"/>
  <c r="Y27" i="29"/>
  <c r="Z8" i="29"/>
  <c r="Y8" i="29"/>
  <c r="Y17" i="31"/>
  <c r="Z22" i="32"/>
  <c r="Y8" i="32"/>
  <c r="Z71" i="33"/>
  <c r="Y71" i="33"/>
  <c r="Y8" i="33"/>
  <c r="Y71" i="34"/>
  <c r="Y33" i="34"/>
  <c r="Z22" i="34"/>
  <c r="Y17" i="34"/>
  <c r="Y11" i="34"/>
  <c r="Y8" i="34"/>
  <c r="Z71" i="35"/>
  <c r="Y71" i="35"/>
  <c r="Z22" i="35"/>
  <c r="Z8" i="35"/>
  <c r="Z71" i="36"/>
  <c r="Y66" i="30"/>
  <c r="Z33" i="36"/>
  <c r="Z22" i="36"/>
  <c r="Z4" i="37"/>
  <c r="Z71" i="38"/>
  <c r="Z8" i="38"/>
  <c r="Z4" i="38"/>
  <c r="Y4" i="38"/>
  <c r="Z71" i="39"/>
  <c r="Y71" i="39"/>
  <c r="Z27" i="39"/>
  <c r="Z11" i="39"/>
  <c r="Y8" i="39"/>
  <c r="Y71" i="40"/>
  <c r="Y22" i="40"/>
  <c r="Y8" i="40"/>
  <c r="Z8" i="41"/>
  <c r="Z71" i="42"/>
  <c r="Y8" i="42"/>
  <c r="Z8" i="42"/>
  <c r="Y71" i="44"/>
  <c r="Y22" i="44"/>
  <c r="Z8" i="44"/>
  <c r="Z71" i="47"/>
  <c r="Y71" i="47"/>
  <c r="Z52" i="47"/>
  <c r="Y52" i="47"/>
  <c r="Z33" i="47"/>
  <c r="Y33" i="47"/>
  <c r="Z27" i="47"/>
  <c r="Y27" i="47"/>
  <c r="Z26" i="47"/>
  <c r="Y26" i="47"/>
  <c r="Z22" i="47"/>
  <c r="Y22" i="47"/>
  <c r="Z17" i="47"/>
  <c r="Y17" i="47"/>
  <c r="Z11" i="47"/>
  <c r="Y11" i="47"/>
  <c r="Z8" i="47"/>
  <c r="Z3" i="47" s="1"/>
  <c r="Y8" i="47"/>
  <c r="Y3" i="47" s="1"/>
  <c r="Z4" i="47"/>
  <c r="Y4" i="47"/>
  <c r="Z71" i="48"/>
  <c r="Y71" i="48"/>
  <c r="Z52" i="48"/>
  <c r="Y52" i="48"/>
  <c r="Z33" i="48"/>
  <c r="Z26" i="48" s="1"/>
  <c r="Y33" i="48"/>
  <c r="Y26" i="48" s="1"/>
  <c r="Z27" i="48"/>
  <c r="Y27" i="48"/>
  <c r="Z22" i="48"/>
  <c r="Y22" i="48"/>
  <c r="Z17" i="48"/>
  <c r="Y17" i="48"/>
  <c r="Z11" i="48"/>
  <c r="Y11" i="48"/>
  <c r="Z8" i="48"/>
  <c r="Y8" i="48"/>
  <c r="Z4" i="48"/>
  <c r="Y4" i="48"/>
  <c r="Z3" i="48"/>
  <c r="Y3" i="48"/>
  <c r="Z71" i="49"/>
  <c r="Y71" i="49"/>
  <c r="Z52" i="49"/>
  <c r="Y52" i="49"/>
  <c r="Z33" i="49"/>
  <c r="Y33" i="49"/>
  <c r="Z27" i="49"/>
  <c r="Z26" i="49" s="1"/>
  <c r="Y27" i="49"/>
  <c r="Y26" i="49" s="1"/>
  <c r="Z22" i="49"/>
  <c r="Y22" i="49"/>
  <c r="Z17" i="49"/>
  <c r="Y17" i="49"/>
  <c r="Z11" i="49"/>
  <c r="Y11" i="49"/>
  <c r="Z8" i="49"/>
  <c r="Y8" i="49"/>
  <c r="Z4" i="49"/>
  <c r="Z3" i="49" s="1"/>
  <c r="Y4" i="49"/>
  <c r="Y3" i="49" s="1"/>
  <c r="Z71" i="54"/>
  <c r="Z22" i="54"/>
  <c r="Z71" i="55"/>
  <c r="Y22" i="55"/>
  <c r="Z8" i="55"/>
  <c r="Y8" i="55"/>
  <c r="Z71" i="57"/>
  <c r="Y71" i="57"/>
  <c r="Y8" i="57"/>
  <c r="Z8" i="57"/>
  <c r="Y22" i="58"/>
  <c r="Y8" i="58"/>
  <c r="Y71" i="59"/>
  <c r="Z22" i="59"/>
  <c r="Z8" i="59"/>
  <c r="Y8" i="59"/>
  <c r="Z8" i="61"/>
  <c r="Z4" i="61"/>
  <c r="Y71" i="62"/>
  <c r="Y8" i="62"/>
  <c r="Z71" i="63"/>
  <c r="Y71" i="63"/>
  <c r="Z33" i="63"/>
  <c r="Z22" i="63"/>
  <c r="Y22" i="63"/>
  <c r="Z17" i="63"/>
  <c r="Z33" i="64"/>
  <c r="Y22" i="64"/>
  <c r="Y8" i="64"/>
  <c r="Z52" i="65"/>
  <c r="Y33" i="65"/>
  <c r="Z8" i="65"/>
  <c r="Y8" i="65"/>
  <c r="Z71" i="66"/>
  <c r="Z27" i="66"/>
  <c r="Y22" i="66"/>
  <c r="Z8" i="66"/>
  <c r="Y4" i="66"/>
  <c r="Y71" i="67"/>
  <c r="Z71" i="67"/>
  <c r="Y8" i="67"/>
  <c r="Y71" i="68"/>
  <c r="Z33" i="68"/>
  <c r="Z22" i="68"/>
  <c r="Z8" i="68"/>
  <c r="Y4" i="68"/>
  <c r="Z22" i="69"/>
  <c r="Z71" i="70"/>
  <c r="Y71" i="70"/>
  <c r="Z27" i="70"/>
  <c r="Z8" i="70"/>
  <c r="Y8" i="70"/>
  <c r="Z71" i="71"/>
  <c r="Y71" i="71"/>
  <c r="Z22" i="71"/>
  <c r="Y22" i="71"/>
  <c r="Y71" i="72"/>
  <c r="Y22" i="72"/>
  <c r="Z8" i="72"/>
  <c r="Y71" i="73"/>
  <c r="Z71" i="73"/>
  <c r="Y22" i="73"/>
  <c r="Y8" i="73"/>
  <c r="Y4" i="73"/>
  <c r="Z71" i="74"/>
  <c r="Y71" i="74"/>
  <c r="Z8" i="74"/>
  <c r="Y8" i="74"/>
  <c r="Y4" i="74"/>
  <c r="Z17" i="76"/>
  <c r="Z71" i="77"/>
  <c r="Z22" i="77"/>
  <c r="Y22" i="77"/>
  <c r="Y8" i="77"/>
  <c r="Y71" i="78"/>
  <c r="Z71" i="78"/>
  <c r="Z27" i="78"/>
  <c r="Z8" i="78"/>
  <c r="Y8" i="78"/>
  <c r="Z71" i="79"/>
  <c r="Y71" i="79"/>
  <c r="Z22" i="79"/>
  <c r="Y22" i="80"/>
  <c r="Z17" i="80"/>
  <c r="Z8" i="80"/>
  <c r="Y4" i="80"/>
  <c r="Z71" i="81"/>
  <c r="Z4" i="81"/>
  <c r="Z71" i="82"/>
  <c r="Z22" i="82"/>
  <c r="Y8" i="82"/>
  <c r="Z71" i="83"/>
  <c r="Y71" i="83"/>
  <c r="Z11" i="83"/>
  <c r="Z22" i="84"/>
  <c r="Y22" i="84"/>
  <c r="Y8" i="84"/>
  <c r="Y71" i="85"/>
  <c r="Z52" i="85"/>
  <c r="Y22" i="85"/>
  <c r="Z17" i="85"/>
  <c r="Z8" i="85"/>
  <c r="Y8" i="85"/>
  <c r="Z4" i="85"/>
  <c r="Y71" i="86"/>
  <c r="Z71" i="86"/>
  <c r="Z22" i="86"/>
  <c r="Z11" i="86"/>
  <c r="Z8" i="86"/>
  <c r="Y8" i="86"/>
  <c r="Z4" i="86"/>
  <c r="Y71" i="87"/>
  <c r="Z22" i="87"/>
  <c r="Y22" i="87"/>
  <c r="Y4" i="87"/>
  <c r="Y71" i="88"/>
  <c r="Z22" i="88"/>
  <c r="Z8" i="88"/>
  <c r="Z4" i="88"/>
  <c r="Y71" i="89"/>
  <c r="Z71" i="89"/>
  <c r="Y22" i="89"/>
  <c r="Z4" i="89"/>
  <c r="Y4" i="89"/>
  <c r="Y71" i="90"/>
  <c r="Y17" i="90"/>
  <c r="Z8" i="90"/>
  <c r="Y8" i="90"/>
  <c r="Y4" i="90"/>
  <c r="Y71" i="91"/>
  <c r="Z71" i="91"/>
  <c r="Y4" i="91"/>
  <c r="Z33" i="92"/>
  <c r="Y22" i="92"/>
  <c r="Z17" i="92"/>
  <c r="Z71" i="95"/>
  <c r="Y71" i="95"/>
  <c r="Y71" i="96"/>
  <c r="Z22" i="96"/>
  <c r="Y17" i="96"/>
  <c r="Z8" i="96"/>
  <c r="Y8" i="96"/>
  <c r="Z4" i="96"/>
  <c r="Y4" i="96"/>
  <c r="Y71" i="97"/>
  <c r="Y33" i="97"/>
  <c r="Z22" i="97"/>
  <c r="Y8" i="97"/>
  <c r="Y71" i="98"/>
  <c r="Y22" i="98"/>
  <c r="Y11" i="98"/>
  <c r="Z8" i="98"/>
  <c r="Y8" i="98"/>
  <c r="Y71" i="184"/>
  <c r="Z27" i="184"/>
  <c r="Z22" i="184"/>
  <c r="Y22" i="184"/>
  <c r="Y11" i="184"/>
  <c r="Y8" i="184"/>
  <c r="Z22" i="99"/>
  <c r="Y22" i="99"/>
  <c r="Y8" i="99"/>
  <c r="Z71" i="100"/>
  <c r="Z22" i="100"/>
  <c r="Z8" i="100"/>
  <c r="Y8" i="100"/>
  <c r="Z74" i="103"/>
  <c r="Y74" i="103"/>
  <c r="Z56" i="103"/>
  <c r="Y56" i="103"/>
  <c r="Z55" i="103"/>
  <c r="Y55" i="103"/>
  <c r="Z54" i="103"/>
  <c r="Y54" i="103"/>
  <c r="Z53" i="103"/>
  <c r="Y53" i="103"/>
  <c r="Z71" i="185"/>
  <c r="Y71" i="185"/>
  <c r="Z24" i="103"/>
  <c r="Z22" i="185"/>
  <c r="Y8" i="185"/>
  <c r="Y21" i="103"/>
  <c r="Y13" i="103"/>
  <c r="Z74" i="105"/>
  <c r="Y74" i="105"/>
  <c r="Z56" i="105"/>
  <c r="Y56" i="105"/>
  <c r="Z55" i="105"/>
  <c r="Y55" i="105"/>
  <c r="Z54" i="105"/>
  <c r="Y54" i="105"/>
  <c r="Z53" i="105"/>
  <c r="Y53" i="105"/>
  <c r="Z71" i="187"/>
  <c r="Y71" i="187"/>
  <c r="Z22" i="187"/>
  <c r="Y22" i="187"/>
  <c r="Y8" i="187"/>
  <c r="Y17" i="188"/>
  <c r="Z11" i="188"/>
  <c r="Z33" i="189"/>
  <c r="Z22" i="189"/>
  <c r="Z71" i="190"/>
  <c r="Y71" i="190"/>
  <c r="Z52" i="190"/>
  <c r="Y22" i="190"/>
  <c r="Z74" i="104"/>
  <c r="Y74" i="104"/>
  <c r="Z56" i="104"/>
  <c r="Y56" i="104"/>
  <c r="Z55" i="104"/>
  <c r="Y55" i="104"/>
  <c r="Z54" i="104"/>
  <c r="Y54" i="104"/>
  <c r="Z53" i="104"/>
  <c r="Y53" i="104"/>
  <c r="Z22" i="191"/>
  <c r="Y22" i="191"/>
  <c r="Y71" i="193"/>
  <c r="Z22" i="193"/>
  <c r="Z74" i="106"/>
  <c r="Y74" i="106"/>
  <c r="Z56" i="106"/>
  <c r="Y56" i="106"/>
  <c r="Z55" i="106"/>
  <c r="Y55" i="106"/>
  <c r="Z54" i="106"/>
  <c r="Y54" i="106"/>
  <c r="Z53" i="106"/>
  <c r="Y53" i="106"/>
  <c r="Y71" i="194"/>
  <c r="Z71" i="194"/>
  <c r="Z71" i="195"/>
  <c r="Z22" i="195"/>
  <c r="Y22" i="195"/>
  <c r="Z22" i="196"/>
  <c r="Z74" i="111"/>
  <c r="Y74" i="111"/>
  <c r="Z56" i="111"/>
  <c r="Y56" i="111"/>
  <c r="Z55" i="111"/>
  <c r="Y55" i="111"/>
  <c r="Z54" i="111"/>
  <c r="Y54" i="111"/>
  <c r="Z53" i="111"/>
  <c r="Y53" i="111"/>
  <c r="Y4" i="197"/>
  <c r="Z71" i="198"/>
  <c r="Z22" i="198"/>
  <c r="Y8" i="198"/>
  <c r="Z22" i="199"/>
  <c r="Y22" i="199"/>
  <c r="Y71" i="110"/>
  <c r="Z71" i="110"/>
  <c r="Z22" i="110"/>
  <c r="Y11" i="110"/>
  <c r="Z8" i="110"/>
  <c r="Y8" i="110"/>
  <c r="Z22" i="107"/>
  <c r="Y22" i="107"/>
  <c r="Z17" i="107"/>
  <c r="Y8" i="107"/>
  <c r="Z71" i="108"/>
  <c r="Y52" i="108"/>
  <c r="Y22" i="108"/>
  <c r="Z8" i="108"/>
  <c r="Y8" i="108"/>
  <c r="Z71" i="114"/>
  <c r="Y71" i="114"/>
  <c r="Z22" i="114"/>
  <c r="Z8" i="114"/>
  <c r="Y8" i="114"/>
  <c r="Z71" i="112"/>
  <c r="Y71" i="112"/>
  <c r="Z22" i="112"/>
  <c r="Y22" i="112"/>
  <c r="Y8" i="112"/>
  <c r="Z71" i="109"/>
  <c r="Y71" i="109"/>
  <c r="Z33" i="109"/>
  <c r="Y22" i="109"/>
  <c r="Z8" i="109"/>
  <c r="Z71" i="113"/>
  <c r="Z22" i="113"/>
  <c r="Z8" i="113"/>
  <c r="Y8" i="113"/>
  <c r="Y4" i="113"/>
  <c r="Z71" i="115"/>
  <c r="Y52" i="115"/>
  <c r="Z8" i="115"/>
  <c r="Y8" i="115"/>
  <c r="Y4" i="115"/>
  <c r="Z71" i="162"/>
  <c r="Y71" i="162"/>
  <c r="Z52" i="162"/>
  <c r="Y52" i="162"/>
  <c r="Z33" i="162"/>
  <c r="Y33" i="162"/>
  <c r="Z27" i="162"/>
  <c r="Y27" i="162"/>
  <c r="Z26" i="162"/>
  <c r="Y26" i="162"/>
  <c r="Z22" i="162"/>
  <c r="Y22" i="162"/>
  <c r="Z17" i="162"/>
  <c r="Y17" i="162"/>
  <c r="Z11" i="162"/>
  <c r="Y11" i="162"/>
  <c r="Z8" i="162"/>
  <c r="Y8" i="162"/>
  <c r="Z4" i="162"/>
  <c r="Z3" i="162" s="1"/>
  <c r="Y4" i="162"/>
  <c r="Y3" i="162" s="1"/>
  <c r="Y2" i="162" s="1"/>
  <c r="Y71" i="163"/>
  <c r="Z71" i="164"/>
  <c r="Y71" i="164"/>
  <c r="Z52" i="164"/>
  <c r="Y52" i="164"/>
  <c r="Z33" i="164"/>
  <c r="Y33" i="164"/>
  <c r="Z27" i="164"/>
  <c r="Y27" i="164"/>
  <c r="Z26" i="164"/>
  <c r="Y26" i="164"/>
  <c r="Z22" i="164"/>
  <c r="Y22" i="164"/>
  <c r="Z17" i="164"/>
  <c r="Y17" i="164"/>
  <c r="Z11" i="164"/>
  <c r="Y11" i="164"/>
  <c r="Z8" i="164"/>
  <c r="Y8" i="164"/>
  <c r="Z4" i="164"/>
  <c r="Z3" i="164" s="1"/>
  <c r="Y4" i="164"/>
  <c r="Y3" i="164" s="1"/>
  <c r="Z71" i="165"/>
  <c r="Y71" i="165"/>
  <c r="Y42" i="117"/>
  <c r="Y4" i="165"/>
  <c r="Z75" i="118"/>
  <c r="Y75" i="118"/>
  <c r="Z74" i="118"/>
  <c r="Y74" i="118"/>
  <c r="Z73" i="118"/>
  <c r="Y73" i="118"/>
  <c r="Z72" i="118"/>
  <c r="Y72" i="118"/>
  <c r="Z71" i="118"/>
  <c r="Y71" i="118"/>
  <c r="Z70" i="118"/>
  <c r="Y70" i="118"/>
  <c r="Z62" i="118"/>
  <c r="Y62" i="118"/>
  <c r="Z60" i="118"/>
  <c r="Y60" i="118"/>
  <c r="Z59" i="118"/>
  <c r="Y59" i="118"/>
  <c r="Z58" i="118"/>
  <c r="Y58" i="118"/>
  <c r="Z57" i="118"/>
  <c r="Y57" i="118"/>
  <c r="Z56" i="118"/>
  <c r="Y56" i="118"/>
  <c r="Z55" i="118"/>
  <c r="Y55" i="118"/>
  <c r="Z54" i="118"/>
  <c r="Y54" i="118"/>
  <c r="Z53" i="118"/>
  <c r="Y53" i="118"/>
  <c r="Z35" i="118"/>
  <c r="Y35" i="118"/>
  <c r="Z34" i="118"/>
  <c r="Y34" i="118"/>
  <c r="Z32" i="118"/>
  <c r="Y32" i="118"/>
  <c r="Z31" i="118"/>
  <c r="Y31" i="118"/>
  <c r="Z30" i="118"/>
  <c r="Z27" i="118" s="1"/>
  <c r="Y30" i="118"/>
  <c r="Y27" i="118" s="1"/>
  <c r="Z29" i="118"/>
  <c r="Y29" i="118"/>
  <c r="Z28" i="118"/>
  <c r="Y28" i="118"/>
  <c r="Z25" i="118"/>
  <c r="Y25" i="118"/>
  <c r="Z24" i="118"/>
  <c r="Y24" i="118"/>
  <c r="Z23" i="118"/>
  <c r="Y23" i="118"/>
  <c r="Z22" i="118"/>
  <c r="Y22" i="118"/>
  <c r="Z21" i="118"/>
  <c r="Y21" i="118"/>
  <c r="Z20" i="118"/>
  <c r="Y20" i="118"/>
  <c r="Z19" i="118"/>
  <c r="Y19" i="118"/>
  <c r="Z18" i="118"/>
  <c r="Z17" i="118" s="1"/>
  <c r="Y18" i="118"/>
  <c r="Y17" i="118" s="1"/>
  <c r="Z16" i="118"/>
  <c r="Y16" i="118"/>
  <c r="Z15" i="118"/>
  <c r="Y15" i="118"/>
  <c r="Z14" i="118"/>
  <c r="Z11" i="118" s="1"/>
  <c r="Y14" i="118"/>
  <c r="Y11" i="118" s="1"/>
  <c r="Z13" i="118"/>
  <c r="Y13" i="118"/>
  <c r="Z12" i="118"/>
  <c r="Y12" i="118"/>
  <c r="Z10" i="118"/>
  <c r="Z8" i="118" s="1"/>
  <c r="Y10" i="118"/>
  <c r="Y8" i="118" s="1"/>
  <c r="Z9" i="118"/>
  <c r="Y9" i="118"/>
  <c r="Z7" i="118"/>
  <c r="Y7" i="118"/>
  <c r="Z6" i="118"/>
  <c r="Z4" i="118" s="1"/>
  <c r="Z3" i="118" s="1"/>
  <c r="Y6" i="118"/>
  <c r="Y4" i="118" s="1"/>
  <c r="Y3" i="118" s="1"/>
  <c r="Z5" i="118"/>
  <c r="Y5" i="118"/>
  <c r="Z71" i="166"/>
  <c r="Y71" i="166"/>
  <c r="Z27" i="166"/>
  <c r="Y27" i="166"/>
  <c r="Z22" i="166"/>
  <c r="Y22" i="166"/>
  <c r="Z17" i="166"/>
  <c r="Y17" i="166"/>
  <c r="Z11" i="166"/>
  <c r="Y11" i="166"/>
  <c r="Z8" i="166"/>
  <c r="Z3" i="166" s="1"/>
  <c r="Y8" i="166"/>
  <c r="Y3" i="166" s="1"/>
  <c r="Z4" i="166"/>
  <c r="Y4" i="166"/>
  <c r="Z71" i="167"/>
  <c r="Y71" i="167"/>
  <c r="Z27" i="167"/>
  <c r="Y27" i="167"/>
  <c r="Z22" i="167"/>
  <c r="Y22" i="167"/>
  <c r="Z17" i="167"/>
  <c r="Y17" i="167"/>
  <c r="Z11" i="167"/>
  <c r="Z3" i="167" s="1"/>
  <c r="Y11" i="167"/>
  <c r="Y3" i="167" s="1"/>
  <c r="Z8" i="167"/>
  <c r="Y8" i="167"/>
  <c r="Z4" i="167"/>
  <c r="Y4" i="167"/>
  <c r="Z71" i="168"/>
  <c r="Y71" i="168"/>
  <c r="Z27" i="168"/>
  <c r="Y27" i="168"/>
  <c r="Z22" i="168"/>
  <c r="Y22" i="168"/>
  <c r="Z17" i="168"/>
  <c r="Y17" i="168"/>
  <c r="Z11" i="168"/>
  <c r="Y11" i="168"/>
  <c r="Z8" i="168"/>
  <c r="Y8" i="168"/>
  <c r="Z4" i="168"/>
  <c r="Y4" i="168"/>
  <c r="Z3" i="168"/>
  <c r="Y3" i="168"/>
  <c r="Z71" i="169"/>
  <c r="Y71" i="169"/>
  <c r="Z27" i="169"/>
  <c r="Y27" i="169"/>
  <c r="Z22" i="169"/>
  <c r="Y22" i="169"/>
  <c r="Z17" i="169"/>
  <c r="Y17" i="169"/>
  <c r="Z11" i="169"/>
  <c r="Y11" i="169"/>
  <c r="Z8" i="169"/>
  <c r="Y8" i="169"/>
  <c r="Z4" i="169"/>
  <c r="Z3" i="169" s="1"/>
  <c r="Y4" i="169"/>
  <c r="Y3" i="169" s="1"/>
  <c r="Z71" i="170"/>
  <c r="Y71" i="170"/>
  <c r="Z27" i="170"/>
  <c r="Y27" i="170"/>
  <c r="Z22" i="170"/>
  <c r="Y22" i="170"/>
  <c r="Z17" i="170"/>
  <c r="Y17" i="170"/>
  <c r="Z11" i="170"/>
  <c r="Z3" i="170" s="1"/>
  <c r="Y11" i="170"/>
  <c r="Y3" i="170" s="1"/>
  <c r="Z8" i="170"/>
  <c r="Y8" i="170"/>
  <c r="Z4" i="170"/>
  <c r="Y4" i="170"/>
  <c r="Z76" i="119"/>
  <c r="Y76" i="119"/>
  <c r="Z75" i="119"/>
  <c r="Y75" i="119"/>
  <c r="Z74" i="119"/>
  <c r="Y74" i="119"/>
  <c r="Z73" i="119"/>
  <c r="Z71" i="119" s="1"/>
  <c r="Y73" i="119"/>
  <c r="Y71" i="119" s="1"/>
  <c r="Z72" i="119"/>
  <c r="Y72" i="119"/>
  <c r="Z70" i="119"/>
  <c r="Y70" i="119"/>
  <c r="Z62" i="119"/>
  <c r="Y62" i="119"/>
  <c r="Z61" i="119"/>
  <c r="Y61" i="119"/>
  <c r="Z60" i="119"/>
  <c r="Y60" i="119"/>
  <c r="Z59" i="119"/>
  <c r="Y59" i="119"/>
  <c r="Z58" i="119"/>
  <c r="Y58" i="119"/>
  <c r="Z57" i="119"/>
  <c r="Y57" i="119"/>
  <c r="Z56" i="119"/>
  <c r="Y56" i="119"/>
  <c r="Z55" i="119"/>
  <c r="Y55" i="119"/>
  <c r="Z54" i="119"/>
  <c r="Y54" i="119"/>
  <c r="Z53" i="119"/>
  <c r="Y53" i="119"/>
  <c r="Z32" i="119"/>
  <c r="Y32" i="119"/>
  <c r="Z31" i="119"/>
  <c r="Y31" i="119"/>
  <c r="Z30" i="119"/>
  <c r="Y30" i="119"/>
  <c r="Z29" i="119"/>
  <c r="Z27" i="119" s="1"/>
  <c r="Y29" i="119"/>
  <c r="Y27" i="119" s="1"/>
  <c r="Z28" i="119"/>
  <c r="Y28" i="119"/>
  <c r="Z25" i="119"/>
  <c r="Y25" i="119"/>
  <c r="Z24" i="119"/>
  <c r="Y24" i="119"/>
  <c r="Z23" i="119"/>
  <c r="Y23" i="119"/>
  <c r="Z22" i="119"/>
  <c r="Y22" i="119"/>
  <c r="Z21" i="119"/>
  <c r="Y21" i="119"/>
  <c r="Y17" i="119" s="1"/>
  <c r="Z20" i="119"/>
  <c r="Y20" i="119"/>
  <c r="Z19" i="119"/>
  <c r="Y19" i="119"/>
  <c r="Z18" i="119"/>
  <c r="Y18" i="119"/>
  <c r="Z17" i="119"/>
  <c r="Z16" i="119"/>
  <c r="Y16" i="119"/>
  <c r="Z15" i="119"/>
  <c r="Y15" i="119"/>
  <c r="Z14" i="119"/>
  <c r="Y14" i="119"/>
  <c r="Z13" i="119"/>
  <c r="Z11" i="119" s="1"/>
  <c r="Y13" i="119"/>
  <c r="Y11" i="119" s="1"/>
  <c r="Z12" i="119"/>
  <c r="Y12" i="119"/>
  <c r="Z10" i="119"/>
  <c r="Y10" i="119"/>
  <c r="Z9" i="119"/>
  <c r="Z8" i="119" s="1"/>
  <c r="Y9" i="119"/>
  <c r="Y8" i="119" s="1"/>
  <c r="Z7" i="119"/>
  <c r="Y7" i="119"/>
  <c r="Z6" i="119"/>
  <c r="Y6" i="119"/>
  <c r="Z5" i="119"/>
  <c r="Z4" i="119" s="1"/>
  <c r="Y5" i="119"/>
  <c r="Y4" i="119" s="1"/>
  <c r="Z71" i="155"/>
  <c r="Y71" i="155"/>
  <c r="Z27" i="155"/>
  <c r="Y27" i="155"/>
  <c r="Z22" i="155"/>
  <c r="Y22" i="155"/>
  <c r="Z17" i="155"/>
  <c r="Y17" i="155"/>
  <c r="Z11" i="155"/>
  <c r="Z3" i="155" s="1"/>
  <c r="Y11" i="155"/>
  <c r="Y3" i="155" s="1"/>
  <c r="Z8" i="155"/>
  <c r="Y8" i="155"/>
  <c r="Z4" i="155"/>
  <c r="Y4" i="155"/>
  <c r="Z71" i="156"/>
  <c r="Y71" i="156"/>
  <c r="Y51" i="119"/>
  <c r="Z50" i="119"/>
  <c r="Z42" i="119"/>
  <c r="Y42" i="119"/>
  <c r="Y37" i="119"/>
  <c r="Z27" i="156"/>
  <c r="Y27" i="156"/>
  <c r="Z22" i="156"/>
  <c r="Y22" i="156"/>
  <c r="Z17" i="156"/>
  <c r="Y17" i="156"/>
  <c r="Z11" i="156"/>
  <c r="Y11" i="156"/>
  <c r="Z8" i="156"/>
  <c r="Y8" i="156"/>
  <c r="Z4" i="156"/>
  <c r="Y4" i="156"/>
  <c r="Z3" i="156"/>
  <c r="Y3" i="156"/>
  <c r="Z76" i="120"/>
  <c r="Y76" i="120"/>
  <c r="Z75" i="120"/>
  <c r="Y75" i="120"/>
  <c r="Z74" i="120"/>
  <c r="Y74" i="120"/>
  <c r="Z73" i="120"/>
  <c r="Y73" i="120"/>
  <c r="Z72" i="120"/>
  <c r="Y72" i="120"/>
  <c r="Z71" i="120"/>
  <c r="Y71" i="120"/>
  <c r="Z70" i="120"/>
  <c r="Y70" i="120"/>
  <c r="Z58" i="120"/>
  <c r="Y58" i="120"/>
  <c r="Z57" i="120"/>
  <c r="Y57" i="120"/>
  <c r="Z56" i="120"/>
  <c r="Y56" i="120"/>
  <c r="Z55" i="120"/>
  <c r="Y55" i="120"/>
  <c r="Z54" i="120"/>
  <c r="Y54" i="120"/>
  <c r="Z53" i="120"/>
  <c r="Y53" i="120"/>
  <c r="Z32" i="120"/>
  <c r="Y32" i="120"/>
  <c r="Z31" i="120"/>
  <c r="Y31" i="120"/>
  <c r="Z30" i="120"/>
  <c r="Z27" i="120" s="1"/>
  <c r="Y30" i="120"/>
  <c r="Y27" i="120" s="1"/>
  <c r="Z29" i="120"/>
  <c r="Y29" i="120"/>
  <c r="Z28" i="120"/>
  <c r="Y28" i="120"/>
  <c r="Z25" i="120"/>
  <c r="Y25" i="120"/>
  <c r="Z24" i="120"/>
  <c r="Y24" i="120"/>
  <c r="Z23" i="120"/>
  <c r="Y23" i="120"/>
  <c r="Z22" i="120"/>
  <c r="Y22" i="120"/>
  <c r="Z21" i="120"/>
  <c r="Y21" i="120"/>
  <c r="Z20" i="120"/>
  <c r="Y20" i="120"/>
  <c r="Z19" i="120"/>
  <c r="Y19" i="120"/>
  <c r="Z18" i="120"/>
  <c r="Z17" i="120" s="1"/>
  <c r="Y18" i="120"/>
  <c r="Y17" i="120" s="1"/>
  <c r="Z16" i="120"/>
  <c r="Y16" i="120"/>
  <c r="Z15" i="120"/>
  <c r="Y15" i="120"/>
  <c r="Z14" i="120"/>
  <c r="Z11" i="120" s="1"/>
  <c r="Y14" i="120"/>
  <c r="Y11" i="120" s="1"/>
  <c r="Z13" i="120"/>
  <c r="Y13" i="120"/>
  <c r="Z12" i="120"/>
  <c r="Y12" i="120"/>
  <c r="Z10" i="120"/>
  <c r="Y10" i="120"/>
  <c r="Z9" i="120"/>
  <c r="Z8" i="120" s="1"/>
  <c r="Y9" i="120"/>
  <c r="Z7" i="120"/>
  <c r="Y7" i="120"/>
  <c r="Z6" i="120"/>
  <c r="Y6" i="120"/>
  <c r="Z5" i="120"/>
  <c r="Z4" i="120" s="1"/>
  <c r="Y5" i="120"/>
  <c r="Y4" i="120" s="1"/>
  <c r="Z71" i="158"/>
  <c r="Y71" i="158"/>
  <c r="Z27" i="158"/>
  <c r="Y27" i="158"/>
  <c r="Z22" i="158"/>
  <c r="Y22" i="158"/>
  <c r="Z17" i="158"/>
  <c r="Y17" i="158"/>
  <c r="Z11" i="158"/>
  <c r="Y11" i="158"/>
  <c r="Z8" i="158"/>
  <c r="Y8" i="158"/>
  <c r="Z4" i="158"/>
  <c r="Y4" i="158"/>
  <c r="Z3" i="158"/>
  <c r="Y3" i="158"/>
  <c r="Z71" i="159"/>
  <c r="Y71" i="159"/>
  <c r="Y51" i="120"/>
  <c r="Z50" i="120"/>
  <c r="Y50" i="120"/>
  <c r="Y47" i="120"/>
  <c r="Z46" i="120"/>
  <c r="Y39" i="120"/>
  <c r="Y38" i="120"/>
  <c r="Y35" i="120"/>
  <c r="Z27" i="159"/>
  <c r="Y27" i="159"/>
  <c r="Z22" i="159"/>
  <c r="Y22" i="159"/>
  <c r="Z17" i="159"/>
  <c r="Y17" i="159"/>
  <c r="Z11" i="159"/>
  <c r="Y11" i="159"/>
  <c r="Z8" i="159"/>
  <c r="Y8" i="159"/>
  <c r="Z4" i="159"/>
  <c r="Z3" i="159" s="1"/>
  <c r="Y4" i="159"/>
  <c r="Y3" i="159" s="1"/>
  <c r="Z71" i="121"/>
  <c r="Y71" i="121"/>
  <c r="Z22" i="121"/>
  <c r="Z11" i="121"/>
  <c r="Z8" i="121"/>
  <c r="Y8" i="121"/>
  <c r="Z74" i="124"/>
  <c r="Y74" i="124"/>
  <c r="Z56" i="124"/>
  <c r="Y56" i="124"/>
  <c r="Z55" i="124"/>
  <c r="Y55" i="124"/>
  <c r="Z54" i="124"/>
  <c r="Y54" i="124"/>
  <c r="Z53" i="124"/>
  <c r="Y53" i="124"/>
  <c r="Z71" i="201"/>
  <c r="Z70" i="124"/>
  <c r="Y70" i="124"/>
  <c r="Y52" i="201"/>
  <c r="Y22" i="201"/>
  <c r="Z22" i="201"/>
  <c r="Z71" i="202"/>
  <c r="Y71" i="202"/>
  <c r="Z52" i="202"/>
  <c r="Y52" i="202"/>
  <c r="Z33" i="202"/>
  <c r="Y33" i="202"/>
  <c r="Z27" i="202"/>
  <c r="Y27" i="202"/>
  <c r="Z26" i="202"/>
  <c r="Y26" i="202"/>
  <c r="Z22" i="202"/>
  <c r="Y22" i="202"/>
  <c r="Z11" i="202"/>
  <c r="Y11" i="202"/>
  <c r="Z8" i="202"/>
  <c r="Z3" i="202" s="1"/>
  <c r="Y8" i="202"/>
  <c r="Y3" i="202" s="1"/>
  <c r="Z4" i="202"/>
  <c r="Y4" i="202"/>
  <c r="Y71" i="203"/>
  <c r="Z49" i="124"/>
  <c r="Y49" i="124"/>
  <c r="Z41" i="124"/>
  <c r="Y41" i="124"/>
  <c r="Z37" i="124"/>
  <c r="Y37" i="124"/>
  <c r="Z25" i="124"/>
  <c r="Y25" i="124"/>
  <c r="Z22" i="203"/>
  <c r="Z33" i="204"/>
  <c r="Y33" i="204"/>
  <c r="Z27" i="204"/>
  <c r="Y27" i="204"/>
  <c r="Z22" i="204"/>
  <c r="Y22" i="204"/>
  <c r="Z11" i="204"/>
  <c r="Z3" i="204" s="1"/>
  <c r="Y11" i="204"/>
  <c r="Y3" i="204" s="1"/>
  <c r="Z8" i="204"/>
  <c r="Y8" i="204"/>
  <c r="Z4" i="204"/>
  <c r="Y4" i="204"/>
  <c r="Z71" i="205"/>
  <c r="Y71" i="205"/>
  <c r="Z52" i="205"/>
  <c r="Y52" i="205"/>
  <c r="Z33" i="205"/>
  <c r="Y33" i="205"/>
  <c r="Z27" i="205"/>
  <c r="Z26" i="205" s="1"/>
  <c r="Y27" i="205"/>
  <c r="Y26" i="205" s="1"/>
  <c r="Z22" i="205"/>
  <c r="Y22" i="205"/>
  <c r="Z17" i="205"/>
  <c r="Y17" i="205"/>
  <c r="Z11" i="205"/>
  <c r="Y11" i="205"/>
  <c r="Z8" i="205"/>
  <c r="Y8" i="205"/>
  <c r="Z4" i="205"/>
  <c r="Y4" i="205"/>
  <c r="Z3" i="205"/>
  <c r="Y3" i="205"/>
  <c r="Z71" i="206"/>
  <c r="Y71" i="206"/>
  <c r="Z52" i="206"/>
  <c r="Y52" i="206"/>
  <c r="Z33" i="206"/>
  <c r="Y33" i="206"/>
  <c r="Z27" i="206"/>
  <c r="Y27" i="206"/>
  <c r="Z26" i="206"/>
  <c r="Y26" i="206"/>
  <c r="Z22" i="206"/>
  <c r="Y22" i="206"/>
  <c r="Z17" i="206"/>
  <c r="Y17" i="206"/>
  <c r="Z11" i="206"/>
  <c r="Y11" i="206"/>
  <c r="Z8" i="206"/>
  <c r="Y8" i="206"/>
  <c r="Z4" i="206"/>
  <c r="Z3" i="206" s="1"/>
  <c r="Y4" i="206"/>
  <c r="Y3" i="206" s="1"/>
  <c r="Y2" i="206" s="1"/>
  <c r="Z71" i="207"/>
  <c r="Y71" i="207"/>
  <c r="Z52" i="207"/>
  <c r="Y52" i="207"/>
  <c r="Z33" i="207"/>
  <c r="Y33" i="207"/>
  <c r="Z27" i="207"/>
  <c r="Y27" i="207"/>
  <c r="Z26" i="207"/>
  <c r="Y26" i="207"/>
  <c r="Z22" i="207"/>
  <c r="Y22" i="207"/>
  <c r="Z17" i="207"/>
  <c r="Y17" i="207"/>
  <c r="Z11" i="207"/>
  <c r="Y11" i="207"/>
  <c r="Z8" i="207"/>
  <c r="Y8" i="207"/>
  <c r="Z4" i="207"/>
  <c r="Z3" i="207" s="1"/>
  <c r="Y4" i="207"/>
  <c r="Y3" i="207" s="1"/>
  <c r="Z71" i="208"/>
  <c r="Y71" i="208"/>
  <c r="Z52" i="208"/>
  <c r="Y52" i="208"/>
  <c r="Z33" i="208"/>
  <c r="Y33" i="208"/>
  <c r="Z27" i="208"/>
  <c r="Z26" i="208" s="1"/>
  <c r="Y27" i="208"/>
  <c r="Y26" i="208" s="1"/>
  <c r="Z22" i="208"/>
  <c r="Y22" i="208"/>
  <c r="Z17" i="208"/>
  <c r="Y17" i="208"/>
  <c r="Z11" i="208"/>
  <c r="Z3" i="208" s="1"/>
  <c r="Y11" i="208"/>
  <c r="Y3" i="208" s="1"/>
  <c r="Y2" i="208" s="1"/>
  <c r="Z8" i="208"/>
  <c r="Y8" i="208"/>
  <c r="Z4" i="208"/>
  <c r="Y4" i="208"/>
  <c r="Z71" i="209"/>
  <c r="Y71" i="209"/>
  <c r="Z52" i="209"/>
  <c r="Y52" i="209"/>
  <c r="Z33" i="209"/>
  <c r="Z26" i="209" s="1"/>
  <c r="Y33" i="209"/>
  <c r="Y26" i="209" s="1"/>
  <c r="Z27" i="209"/>
  <c r="Y27" i="209"/>
  <c r="Z22" i="209"/>
  <c r="Y22" i="209"/>
  <c r="Z17" i="209"/>
  <c r="Y17" i="209"/>
  <c r="Z11" i="209"/>
  <c r="Y11" i="209"/>
  <c r="Z8" i="209"/>
  <c r="Y8" i="209"/>
  <c r="Z4" i="209"/>
  <c r="Y4" i="209"/>
  <c r="Z3" i="209"/>
  <c r="Z2" i="209" s="1"/>
  <c r="Y3" i="209"/>
  <c r="Y2" i="209" s="1"/>
  <c r="Z71" i="210"/>
  <c r="Y71" i="210"/>
  <c r="Z52" i="210"/>
  <c r="Y52" i="210"/>
  <c r="Z33" i="210"/>
  <c r="Z26" i="210" s="1"/>
  <c r="Y33" i="210"/>
  <c r="Y26" i="210" s="1"/>
  <c r="Z27" i="210"/>
  <c r="Y27" i="210"/>
  <c r="Z22" i="210"/>
  <c r="Y22" i="210"/>
  <c r="Z17" i="210"/>
  <c r="Y17" i="210"/>
  <c r="Z11" i="210"/>
  <c r="Y11" i="210"/>
  <c r="Z8" i="210"/>
  <c r="Y8" i="210"/>
  <c r="Z4" i="210"/>
  <c r="Y4" i="210"/>
  <c r="Z3" i="210"/>
  <c r="Z2" i="210" s="1"/>
  <c r="Y3" i="210"/>
  <c r="Y2" i="210" s="1"/>
  <c r="Z74" i="125"/>
  <c r="Y74" i="125"/>
  <c r="Z56" i="125"/>
  <c r="Y56" i="125"/>
  <c r="Z55" i="125"/>
  <c r="Y55" i="125"/>
  <c r="Z54" i="125"/>
  <c r="Y54" i="125"/>
  <c r="Z53" i="125"/>
  <c r="Y53" i="125"/>
  <c r="Z71" i="171"/>
  <c r="Y71" i="171"/>
  <c r="Z70" i="125"/>
  <c r="Y70" i="125"/>
  <c r="Y27" i="171"/>
  <c r="Z22" i="171"/>
  <c r="Y8" i="171"/>
  <c r="Z71" i="172"/>
  <c r="Y71" i="172"/>
  <c r="Z52" i="172"/>
  <c r="Y52" i="172"/>
  <c r="Z33" i="172"/>
  <c r="Y33" i="172"/>
  <c r="Z27" i="172"/>
  <c r="Y27" i="172"/>
  <c r="Z26" i="172"/>
  <c r="Y26" i="172"/>
  <c r="Z22" i="172"/>
  <c r="Y22" i="172"/>
  <c r="Z17" i="172"/>
  <c r="Y17" i="172"/>
  <c r="Z11" i="172"/>
  <c r="Y11" i="172"/>
  <c r="Z8" i="172"/>
  <c r="Y8" i="172"/>
  <c r="Z4" i="172"/>
  <c r="Z3" i="172" s="1"/>
  <c r="Y4" i="172"/>
  <c r="Y3" i="172" s="1"/>
  <c r="Z71" i="173"/>
  <c r="Z67" i="125"/>
  <c r="Z63" i="125"/>
  <c r="Y63" i="125"/>
  <c r="Z57" i="125"/>
  <c r="Y57" i="125"/>
  <c r="Z27" i="173"/>
  <c r="Z22" i="173"/>
  <c r="Z33" i="174"/>
  <c r="Y33" i="174"/>
  <c r="Z27" i="174"/>
  <c r="Y27" i="174"/>
  <c r="Z71" i="175"/>
  <c r="Y71" i="175"/>
  <c r="Z52" i="175"/>
  <c r="Y52" i="175"/>
  <c r="Z33" i="175"/>
  <c r="Y33" i="175"/>
  <c r="Z27" i="175"/>
  <c r="Z26" i="175" s="1"/>
  <c r="Y27" i="175"/>
  <c r="Y26" i="175" s="1"/>
  <c r="Z22" i="175"/>
  <c r="Y22" i="175"/>
  <c r="Z17" i="175"/>
  <c r="Y17" i="175"/>
  <c r="Z11" i="175"/>
  <c r="Y11" i="175"/>
  <c r="Z8" i="175"/>
  <c r="Y8" i="175"/>
  <c r="Z4" i="175"/>
  <c r="Z3" i="175" s="1"/>
  <c r="Y4" i="175"/>
  <c r="Y3" i="175" s="1"/>
  <c r="Z71" i="176"/>
  <c r="Y71" i="176"/>
  <c r="Z52" i="176"/>
  <c r="Y52" i="176"/>
  <c r="Z33" i="176"/>
  <c r="Y33" i="176"/>
  <c r="Z27" i="176"/>
  <c r="Y27" i="176"/>
  <c r="Z26" i="176"/>
  <c r="Y26" i="176"/>
  <c r="Z22" i="176"/>
  <c r="Y22" i="176"/>
  <c r="Z17" i="176"/>
  <c r="Y17" i="176"/>
  <c r="Z11" i="176"/>
  <c r="Y11" i="176"/>
  <c r="Z8" i="176"/>
  <c r="Z3" i="176" s="1"/>
  <c r="Y8" i="176"/>
  <c r="Y3" i="176" s="1"/>
  <c r="Z4" i="176"/>
  <c r="Y4" i="176"/>
  <c r="Z71" i="177"/>
  <c r="Y71" i="177"/>
  <c r="Z52" i="177"/>
  <c r="Y52" i="177"/>
  <c r="Z33" i="177"/>
  <c r="Y33" i="177"/>
  <c r="Z27" i="177"/>
  <c r="Z26" i="177" s="1"/>
  <c r="Y27" i="177"/>
  <c r="Y26" i="177" s="1"/>
  <c r="Z22" i="177"/>
  <c r="Y22" i="177"/>
  <c r="Z17" i="177"/>
  <c r="Y17" i="177"/>
  <c r="Z11" i="177"/>
  <c r="Y11" i="177"/>
  <c r="Z8" i="177"/>
  <c r="Y8" i="177"/>
  <c r="Z4" i="177"/>
  <c r="Z3" i="177" s="1"/>
  <c r="Z2" i="177" s="1"/>
  <c r="Y4" i="177"/>
  <c r="Y3" i="177" s="1"/>
  <c r="Y2" i="177" s="1"/>
  <c r="Z71" i="178"/>
  <c r="Y71" i="178"/>
  <c r="Z52" i="178"/>
  <c r="Y52" i="178"/>
  <c r="Z33" i="178"/>
  <c r="Z26" i="178" s="1"/>
  <c r="Y33" i="178"/>
  <c r="Y26" i="178" s="1"/>
  <c r="Z27" i="178"/>
  <c r="Y27" i="178"/>
  <c r="Z22" i="178"/>
  <c r="Y22" i="178"/>
  <c r="Z17" i="178"/>
  <c r="Y17" i="178"/>
  <c r="Z11" i="178"/>
  <c r="Y11" i="178"/>
  <c r="Z8" i="178"/>
  <c r="Y8" i="178"/>
  <c r="Z4" i="178"/>
  <c r="Y4" i="178"/>
  <c r="Z3" i="178"/>
  <c r="Y3" i="178"/>
  <c r="Z71" i="179"/>
  <c r="Y71" i="179"/>
  <c r="Z52" i="179"/>
  <c r="Y52" i="179"/>
  <c r="Z33" i="179"/>
  <c r="Y33" i="179"/>
  <c r="Z27" i="179"/>
  <c r="Z26" i="179" s="1"/>
  <c r="Y27" i="179"/>
  <c r="Y26" i="179" s="1"/>
  <c r="Z22" i="179"/>
  <c r="Y22" i="179"/>
  <c r="Z17" i="179"/>
  <c r="Y17" i="179"/>
  <c r="Z11" i="179"/>
  <c r="Y11" i="179"/>
  <c r="Z8" i="179"/>
  <c r="Y8" i="179"/>
  <c r="Z4" i="179"/>
  <c r="Z3" i="179" s="1"/>
  <c r="Y4" i="179"/>
  <c r="Y3" i="179" s="1"/>
  <c r="Y2" i="179" s="1"/>
  <c r="Z71" i="180"/>
  <c r="Y71" i="180"/>
  <c r="Z52" i="180"/>
  <c r="Y52" i="180"/>
  <c r="Z33" i="180"/>
  <c r="Y33" i="180"/>
  <c r="Z27" i="180"/>
  <c r="Y27" i="180"/>
  <c r="Z26" i="180"/>
  <c r="Y26" i="180"/>
  <c r="Z22" i="180"/>
  <c r="Y22" i="180"/>
  <c r="Z17" i="180"/>
  <c r="Y17" i="180"/>
  <c r="Z11" i="180"/>
  <c r="Y11" i="180"/>
  <c r="Z8" i="180"/>
  <c r="Z3" i="180" s="1"/>
  <c r="Y8" i="180"/>
  <c r="Y3" i="180" s="1"/>
  <c r="Z4" i="180"/>
  <c r="Y4" i="180"/>
  <c r="Z71" i="181"/>
  <c r="Y71" i="181"/>
  <c r="Z52" i="181"/>
  <c r="Y52" i="181"/>
  <c r="Z33" i="181"/>
  <c r="Y33" i="181"/>
  <c r="Z27" i="181"/>
  <c r="Z26" i="181" s="1"/>
  <c r="Y27" i="181"/>
  <c r="Y26" i="181" s="1"/>
  <c r="Z22" i="181"/>
  <c r="Y22" i="181"/>
  <c r="Z17" i="181"/>
  <c r="Y17" i="181"/>
  <c r="Z11" i="181"/>
  <c r="Y11" i="181"/>
  <c r="Z8" i="181"/>
  <c r="Y8" i="181"/>
  <c r="Z4" i="181"/>
  <c r="Z3" i="181" s="1"/>
  <c r="Z2" i="181" s="1"/>
  <c r="Y4" i="181"/>
  <c r="Y3" i="181" s="1"/>
  <c r="Z71" i="182"/>
  <c r="Y71" i="182"/>
  <c r="Z52" i="182"/>
  <c r="Y52" i="182"/>
  <c r="Z33" i="182"/>
  <c r="Z26" i="182" s="1"/>
  <c r="Y33" i="182"/>
  <c r="Y26" i="182" s="1"/>
  <c r="Z27" i="182"/>
  <c r="Y27" i="182"/>
  <c r="Z22" i="182"/>
  <c r="Y22" i="182"/>
  <c r="Z17" i="182"/>
  <c r="Y17" i="182"/>
  <c r="Z11" i="182"/>
  <c r="Y11" i="182"/>
  <c r="Z8" i="182"/>
  <c r="Y8" i="182"/>
  <c r="Z4" i="182"/>
  <c r="Y4" i="182"/>
  <c r="Z3" i="182"/>
  <c r="Y3" i="182"/>
  <c r="Y2" i="182" s="1"/>
  <c r="Z71" i="183"/>
  <c r="Z22" i="183"/>
  <c r="Y22" i="183"/>
  <c r="Z8" i="183"/>
  <c r="Y8" i="183"/>
  <c r="Y4" i="183"/>
  <c r="Y52" i="2"/>
  <c r="Y22" i="2"/>
  <c r="Z22" i="2"/>
  <c r="Z8" i="2"/>
  <c r="Y4" i="2"/>
  <c r="Y71" i="3"/>
  <c r="Y22" i="3"/>
  <c r="Z4" i="3"/>
  <c r="Y4" i="3"/>
  <c r="E2" i="211" l="1"/>
  <c r="U2" i="211"/>
  <c r="S26" i="211"/>
  <c r="S2" i="211" s="1"/>
  <c r="K26" i="211"/>
  <c r="Z71" i="90"/>
  <c r="Z71" i="43"/>
  <c r="Z52" i="35"/>
  <c r="Y33" i="85"/>
  <c r="Z17" i="38"/>
  <c r="Z8" i="71"/>
  <c r="Z71" i="88"/>
  <c r="Z22" i="6"/>
  <c r="Z71" i="6"/>
  <c r="Z8" i="5"/>
  <c r="L3" i="211"/>
  <c r="Z11" i="115"/>
  <c r="Z11" i="74"/>
  <c r="Z4" i="199"/>
  <c r="Z6" i="46"/>
  <c r="Z12" i="46"/>
  <c r="Z16" i="46"/>
  <c r="Z21" i="46"/>
  <c r="Z28" i="46"/>
  <c r="Z32" i="46"/>
  <c r="Z37" i="46"/>
  <c r="Z41" i="46"/>
  <c r="Z45" i="46"/>
  <c r="Z49" i="46"/>
  <c r="Z54" i="46"/>
  <c r="Z58" i="46"/>
  <c r="Z62" i="46"/>
  <c r="Z66" i="46"/>
  <c r="Z70" i="46"/>
  <c r="Y52" i="152"/>
  <c r="Q2" i="211"/>
  <c r="Z8" i="54"/>
  <c r="Y7" i="46"/>
  <c r="Y13" i="46"/>
  <c r="Y18" i="46"/>
  <c r="Y23" i="46"/>
  <c r="Y29" i="46"/>
  <c r="Y34" i="46"/>
  <c r="Y38" i="46"/>
  <c r="Y42" i="46"/>
  <c r="Y46" i="46"/>
  <c r="Y50" i="46"/>
  <c r="Y55" i="46"/>
  <c r="Y59" i="46"/>
  <c r="Y63" i="46"/>
  <c r="Y67" i="46"/>
  <c r="Y72" i="46"/>
  <c r="M2" i="211"/>
  <c r="Z8" i="199"/>
  <c r="Z7" i="46"/>
  <c r="Z13" i="46"/>
  <c r="Z18" i="46"/>
  <c r="Z23" i="46"/>
  <c r="Z29" i="46"/>
  <c r="Z34" i="46"/>
  <c r="Z38" i="46"/>
  <c r="Z42" i="46"/>
  <c r="Z46" i="46"/>
  <c r="Z50" i="46"/>
  <c r="Z55" i="46"/>
  <c r="Z59" i="46"/>
  <c r="Z63" i="46"/>
  <c r="Z67" i="46"/>
  <c r="Z72" i="46"/>
  <c r="Z52" i="186"/>
  <c r="Y9" i="46"/>
  <c r="Y14" i="46"/>
  <c r="Y19" i="46"/>
  <c r="Y24" i="46"/>
  <c r="Y30" i="46"/>
  <c r="Y35" i="46"/>
  <c r="Y39" i="46"/>
  <c r="Y43" i="46"/>
  <c r="Y47" i="46"/>
  <c r="Y51" i="46"/>
  <c r="Y56" i="46"/>
  <c r="Y60" i="46"/>
  <c r="Y64" i="46"/>
  <c r="Y68" i="46"/>
  <c r="Y73" i="46"/>
  <c r="Y71" i="19"/>
  <c r="Z9" i="46"/>
  <c r="Z14" i="46"/>
  <c r="Z19" i="46"/>
  <c r="Z24" i="46"/>
  <c r="Z30" i="46"/>
  <c r="Z35" i="46"/>
  <c r="Z39" i="46"/>
  <c r="Z43" i="46"/>
  <c r="Z47" i="46"/>
  <c r="Z51" i="46"/>
  <c r="Z56" i="46"/>
  <c r="Z60" i="46"/>
  <c r="Z64" i="46"/>
  <c r="Z68" i="46"/>
  <c r="Z73" i="46"/>
  <c r="R2" i="211"/>
  <c r="Z11" i="114"/>
  <c r="Z11" i="95"/>
  <c r="Z11" i="82"/>
  <c r="Y5" i="46"/>
  <c r="Y10" i="46"/>
  <c r="Y15" i="46"/>
  <c r="Y20" i="46"/>
  <c r="Y25" i="46"/>
  <c r="Y31" i="46"/>
  <c r="Y36" i="46"/>
  <c r="Y40" i="46"/>
  <c r="Y44" i="46"/>
  <c r="Y48" i="46"/>
  <c r="Y53" i="46"/>
  <c r="Y57" i="46"/>
  <c r="Y61" i="46"/>
  <c r="Y65" i="46"/>
  <c r="Y69" i="46"/>
  <c r="Y74" i="46"/>
  <c r="Y8" i="165"/>
  <c r="Y52" i="71"/>
  <c r="Z5" i="46"/>
  <c r="Z10" i="46"/>
  <c r="Z15" i="46"/>
  <c r="Z20" i="46"/>
  <c r="Z25" i="46"/>
  <c r="Z31" i="46"/>
  <c r="Z36" i="46"/>
  <c r="Z40" i="46"/>
  <c r="Z44" i="46"/>
  <c r="Z48" i="46"/>
  <c r="Z53" i="46"/>
  <c r="Z57" i="46"/>
  <c r="Z61" i="46"/>
  <c r="Z65" i="46"/>
  <c r="Z69" i="46"/>
  <c r="Z74" i="46"/>
  <c r="Z8" i="165"/>
  <c r="Y52" i="90"/>
  <c r="Y6" i="46"/>
  <c r="Y12" i="46"/>
  <c r="Y16" i="46"/>
  <c r="Y21" i="46"/>
  <c r="Y28" i="46"/>
  <c r="Y32" i="46"/>
  <c r="Y37" i="46"/>
  <c r="Y41" i="46"/>
  <c r="Y45" i="46"/>
  <c r="Y49" i="46"/>
  <c r="Y54" i="46"/>
  <c r="Y58" i="46"/>
  <c r="Y62" i="46"/>
  <c r="Y66" i="46"/>
  <c r="Y70" i="46"/>
  <c r="Y8" i="18"/>
  <c r="J2" i="211"/>
  <c r="Y22" i="68"/>
  <c r="Z22" i="67"/>
  <c r="Y8" i="66"/>
  <c r="Y71" i="5"/>
  <c r="Y8" i="4"/>
  <c r="V2" i="211"/>
  <c r="Y2" i="205"/>
  <c r="K2" i="211"/>
  <c r="X26" i="211"/>
  <c r="Y8" i="188"/>
  <c r="Z71" i="184"/>
  <c r="Y22" i="100"/>
  <c r="F2" i="211"/>
  <c r="Y22" i="69"/>
  <c r="Z11" i="70"/>
  <c r="Z26" i="211"/>
  <c r="Z2" i="211" s="1"/>
  <c r="X3" i="211"/>
  <c r="Y11" i="68"/>
  <c r="N2" i="211"/>
  <c r="Y33" i="100"/>
  <c r="Z4" i="57"/>
  <c r="Q32" i="149"/>
  <c r="E32" i="149"/>
  <c r="U32" i="149"/>
  <c r="Z4" i="195"/>
  <c r="Y27" i="92"/>
  <c r="Z22" i="74"/>
  <c r="Z8" i="73"/>
  <c r="Z22" i="58"/>
  <c r="Z33" i="58"/>
  <c r="P2" i="211"/>
  <c r="J32" i="149"/>
  <c r="Y17" i="2"/>
  <c r="Y71" i="199"/>
  <c r="Y22" i="197"/>
  <c r="Y8" i="196"/>
  <c r="Z52" i="98"/>
  <c r="Z4" i="54"/>
  <c r="Y71" i="204"/>
  <c r="Z71" i="199"/>
  <c r="Z4" i="198"/>
  <c r="Z71" i="197"/>
  <c r="Y52" i="98"/>
  <c r="Y17" i="55"/>
  <c r="Z27" i="43"/>
  <c r="Z71" i="41"/>
  <c r="Y22" i="36"/>
  <c r="Z71" i="29"/>
  <c r="I2" i="211"/>
  <c r="Z71" i="204"/>
  <c r="Z33" i="203"/>
  <c r="Y27" i="58"/>
  <c r="D26" i="211"/>
  <c r="D2" i="211" s="1"/>
  <c r="Y33" i="203"/>
  <c r="Z4" i="73"/>
  <c r="Z8" i="69"/>
  <c r="Y52" i="69"/>
  <c r="Z8" i="63"/>
  <c r="Z11" i="53"/>
  <c r="Y11" i="39"/>
  <c r="Z11" i="34"/>
  <c r="Z52" i="33"/>
  <c r="Z27" i="25"/>
  <c r="Z4" i="24"/>
  <c r="H2" i="211"/>
  <c r="W26" i="211"/>
  <c r="W2" i="211" s="1"/>
  <c r="Z4" i="114"/>
  <c r="Z3" i="114" s="1"/>
  <c r="Y8" i="197"/>
  <c r="T26" i="211"/>
  <c r="T2" i="211" s="1"/>
  <c r="Z4" i="2"/>
  <c r="Z8" i="197"/>
  <c r="Y22" i="97"/>
  <c r="Z8" i="82"/>
  <c r="Z71" i="44"/>
  <c r="Z22" i="40"/>
  <c r="Z33" i="40"/>
  <c r="Z71" i="40"/>
  <c r="Z8" i="39"/>
  <c r="Y8" i="38"/>
  <c r="Y4" i="37"/>
  <c r="Y52" i="35"/>
  <c r="Z71" i="34"/>
  <c r="Z8" i="32"/>
  <c r="Z27" i="29"/>
  <c r="Z22" i="28"/>
  <c r="Z71" i="28"/>
  <c r="Z8" i="27"/>
  <c r="Y11" i="4"/>
  <c r="G2" i="211"/>
  <c r="Y11" i="196"/>
  <c r="Y2" i="211"/>
  <c r="Y33" i="2"/>
  <c r="Z2" i="180"/>
  <c r="Y33" i="158"/>
  <c r="Y26" i="158" s="1"/>
  <c r="Z2" i="164"/>
  <c r="Y52" i="188"/>
  <c r="Z52" i="92"/>
  <c r="Z52" i="32"/>
  <c r="Y62" i="125"/>
  <c r="Z11" i="113"/>
  <c r="Y22" i="193"/>
  <c r="Y52" i="192"/>
  <c r="Y8" i="190"/>
  <c r="Z52" i="188"/>
  <c r="Z71" i="188"/>
  <c r="Z33" i="100"/>
  <c r="Z33" i="84"/>
  <c r="Z33" i="80"/>
  <c r="Z52" i="61"/>
  <c r="Y33" i="33"/>
  <c r="Z62" i="125"/>
  <c r="Z17" i="173"/>
  <c r="Y46" i="120"/>
  <c r="Y34" i="119"/>
  <c r="Z27" i="108"/>
  <c r="Y17" i="107"/>
  <c r="Y27" i="85"/>
  <c r="Y17" i="84"/>
  <c r="Y27" i="183"/>
  <c r="Z34" i="119"/>
  <c r="Z11" i="197"/>
  <c r="Z52" i="196"/>
  <c r="Y27" i="98"/>
  <c r="Z4" i="77"/>
  <c r="Z4" i="55"/>
  <c r="Z22" i="55"/>
  <c r="Z52" i="39"/>
  <c r="Y33" i="31"/>
  <c r="Y49" i="119"/>
  <c r="Z33" i="165"/>
  <c r="Y33" i="199"/>
  <c r="Y52" i="187"/>
  <c r="Y52" i="100"/>
  <c r="Y4" i="41"/>
  <c r="Z33" i="26"/>
  <c r="Y33" i="17"/>
  <c r="Y17" i="174"/>
  <c r="Z49" i="119"/>
  <c r="Z22" i="109"/>
  <c r="Y22" i="192"/>
  <c r="Y71" i="191"/>
  <c r="Z52" i="100"/>
  <c r="Y17" i="97"/>
  <c r="Z33" i="97"/>
  <c r="Z71" i="96"/>
  <c r="Y11" i="91"/>
  <c r="Z8" i="79"/>
  <c r="Z22" i="70"/>
  <c r="Z22" i="41"/>
  <c r="Y22" i="39"/>
  <c r="Y71" i="32"/>
  <c r="Y71" i="27"/>
  <c r="Z52" i="2"/>
  <c r="Y22" i="171"/>
  <c r="Y4" i="121"/>
  <c r="Y22" i="121"/>
  <c r="Y52" i="121"/>
  <c r="Y33" i="159"/>
  <c r="Y26" i="159" s="1"/>
  <c r="Y50" i="119"/>
  <c r="Z11" i="108"/>
  <c r="Z33" i="107"/>
  <c r="Y22" i="196"/>
  <c r="Y71" i="195"/>
  <c r="Z71" i="191"/>
  <c r="Y8" i="92"/>
  <c r="Z33" i="91"/>
  <c r="Z4" i="90"/>
  <c r="Y4" i="86"/>
  <c r="Y71" i="77"/>
  <c r="Z17" i="64"/>
  <c r="Y71" i="53"/>
  <c r="Z22" i="39"/>
  <c r="Z11" i="38"/>
  <c r="Z71" i="27"/>
  <c r="Y33" i="112"/>
  <c r="Y33" i="73"/>
  <c r="Z33" i="6"/>
  <c r="Y33" i="3"/>
  <c r="Y52" i="199"/>
  <c r="Y52" i="84"/>
  <c r="Y52" i="82"/>
  <c r="Y27" i="55"/>
  <c r="Y71" i="43"/>
  <c r="Y33" i="6"/>
  <c r="Z37" i="119"/>
  <c r="Y38" i="117"/>
  <c r="Y52" i="107"/>
  <c r="Z33" i="76"/>
  <c r="Z52" i="66"/>
  <c r="Y8" i="43"/>
  <c r="Y38" i="119"/>
  <c r="Y52" i="194"/>
  <c r="Y33" i="99"/>
  <c r="Y52" i="97"/>
  <c r="Y33" i="89"/>
  <c r="Z27" i="74"/>
  <c r="Y52" i="62"/>
  <c r="Z8" i="43"/>
  <c r="Z38" i="119"/>
  <c r="Z33" i="154"/>
  <c r="Z26" i="154" s="1"/>
  <c r="Y27" i="121"/>
  <c r="Z17" i="112"/>
  <c r="Y52" i="198"/>
  <c r="Y71" i="198"/>
  <c r="Z11" i="193"/>
  <c r="Z52" i="78"/>
  <c r="Y33" i="183"/>
  <c r="Y26" i="183" s="1"/>
  <c r="Z27" i="121"/>
  <c r="Z27" i="109"/>
  <c r="Y27" i="100"/>
  <c r="Z33" i="89"/>
  <c r="Y27" i="86"/>
  <c r="Y52" i="73"/>
  <c r="Z27" i="100"/>
  <c r="Y17" i="99"/>
  <c r="Y27" i="184"/>
  <c r="Z4" i="97"/>
  <c r="Y17" i="85"/>
  <c r="Y4" i="78"/>
  <c r="Y11" i="70"/>
  <c r="Y4" i="62"/>
  <c r="Y52" i="57"/>
  <c r="Y75" i="16"/>
  <c r="Y17" i="183"/>
  <c r="Z8" i="171"/>
  <c r="Z38" i="120"/>
  <c r="Y71" i="107"/>
  <c r="Z4" i="194"/>
  <c r="Z22" i="194"/>
  <c r="Z8" i="184"/>
  <c r="Z22" i="78"/>
  <c r="Y8" i="68"/>
  <c r="Z22" i="62"/>
  <c r="Y52" i="44"/>
  <c r="Y8" i="37"/>
  <c r="Y4" i="28"/>
  <c r="Y22" i="28"/>
  <c r="Y8" i="2"/>
  <c r="Y22" i="203"/>
  <c r="Y71" i="201"/>
  <c r="Y11" i="121"/>
  <c r="Y3" i="121" s="1"/>
  <c r="Z8" i="107"/>
  <c r="Z71" i="107"/>
  <c r="Y4" i="198"/>
  <c r="Y22" i="198"/>
  <c r="Y52" i="197"/>
  <c r="Z33" i="190"/>
  <c r="Y33" i="96"/>
  <c r="Z11" i="90"/>
  <c r="Z27" i="86"/>
  <c r="Y71" i="82"/>
  <c r="Y22" i="78"/>
  <c r="Z71" i="68"/>
  <c r="Y71" i="66"/>
  <c r="Z8" i="37"/>
  <c r="O2" i="211"/>
  <c r="Z22" i="57"/>
  <c r="Z52" i="57"/>
  <c r="Y22" i="54"/>
  <c r="Y4" i="54"/>
  <c r="Z52" i="6"/>
  <c r="Z17" i="190"/>
  <c r="Y52" i="42"/>
  <c r="Y33" i="41"/>
  <c r="C26" i="211"/>
  <c r="C2" i="211" s="1"/>
  <c r="Z2" i="206"/>
  <c r="Z33" i="115"/>
  <c r="Z4" i="113"/>
  <c r="Y33" i="109"/>
  <c r="Y27" i="97"/>
  <c r="Y26" i="97" s="1"/>
  <c r="Z71" i="97"/>
  <c r="Z52" i="89"/>
  <c r="Y11" i="66"/>
  <c r="Z71" i="62"/>
  <c r="Y27" i="33"/>
  <c r="Y33" i="27"/>
  <c r="Y11" i="171"/>
  <c r="Z52" i="108"/>
  <c r="Z71" i="59"/>
  <c r="Z17" i="27"/>
  <c r="Z33" i="27"/>
  <c r="Y52" i="183"/>
  <c r="Y33" i="114"/>
  <c r="Y27" i="185"/>
  <c r="Z33" i="88"/>
  <c r="Y33" i="74"/>
  <c r="Z17" i="65"/>
  <c r="Z27" i="57"/>
  <c r="Z17" i="55"/>
  <c r="Z33" i="55"/>
  <c r="Z33" i="41"/>
  <c r="Y33" i="153"/>
  <c r="Y26" i="153" s="1"/>
  <c r="Y43" i="120"/>
  <c r="Y45" i="119"/>
  <c r="Z27" i="165"/>
  <c r="Z52" i="189"/>
  <c r="Y33" i="188"/>
  <c r="Y11" i="95"/>
  <c r="Y11" i="78"/>
  <c r="Z4" i="67"/>
  <c r="Y52" i="61"/>
  <c r="Z52" i="38"/>
  <c r="Y17" i="5"/>
  <c r="Y71" i="4"/>
  <c r="Y11" i="174"/>
  <c r="Y67" i="125"/>
  <c r="Z45" i="119"/>
  <c r="Z27" i="113"/>
  <c r="Z17" i="109"/>
  <c r="Z68" i="106"/>
  <c r="Z11" i="194"/>
  <c r="Y52" i="193"/>
  <c r="Y17" i="100"/>
  <c r="Z33" i="184"/>
  <c r="Z4" i="98"/>
  <c r="Y33" i="90"/>
  <c r="Z52" i="81"/>
  <c r="Z17" i="70"/>
  <c r="Y52" i="58"/>
  <c r="Z17" i="41"/>
  <c r="Y17" i="39"/>
  <c r="Y33" i="37"/>
  <c r="Z17" i="23"/>
  <c r="L26" i="211"/>
  <c r="Y8" i="3"/>
  <c r="Z71" i="3"/>
  <c r="Z33" i="173"/>
  <c r="Z26" i="173" s="1"/>
  <c r="Y46" i="119"/>
  <c r="Z8" i="112"/>
  <c r="Z27" i="112"/>
  <c r="Y22" i="110"/>
  <c r="Y11" i="198"/>
  <c r="Z71" i="193"/>
  <c r="Z33" i="191"/>
  <c r="Z17" i="100"/>
  <c r="Y71" i="99"/>
  <c r="Z22" i="98"/>
  <c r="Y8" i="89"/>
  <c r="Y8" i="87"/>
  <c r="Y4" i="81"/>
  <c r="Y4" i="79"/>
  <c r="Z52" i="79"/>
  <c r="Z71" i="69"/>
  <c r="Z33" i="37"/>
  <c r="Y22" i="34"/>
  <c r="Z52" i="27"/>
  <c r="Z8" i="3"/>
  <c r="Y2" i="180"/>
  <c r="Y2" i="176"/>
  <c r="Z33" i="158"/>
  <c r="Z26" i="158" s="1"/>
  <c r="Z46" i="119"/>
  <c r="Y2" i="164"/>
  <c r="Y33" i="107"/>
  <c r="Y22" i="189"/>
  <c r="Z8" i="89"/>
  <c r="Z17" i="88"/>
  <c r="Z22" i="81"/>
  <c r="Z11" i="78"/>
  <c r="Z52" i="77"/>
  <c r="Z11" i="57"/>
  <c r="Z3" i="57" s="1"/>
  <c r="Z52" i="55"/>
  <c r="Y71" i="38"/>
  <c r="Y71" i="36"/>
  <c r="Z27" i="115"/>
  <c r="Z27" i="33"/>
  <c r="Y52" i="29"/>
  <c r="Y11" i="28"/>
  <c r="Y52" i="28"/>
  <c r="Z75" i="16"/>
  <c r="Z22" i="19"/>
  <c r="Z71" i="19"/>
  <c r="Z22" i="18"/>
  <c r="Z5" i="16"/>
  <c r="Z10" i="16"/>
  <c r="Z15" i="16"/>
  <c r="Z20" i="16"/>
  <c r="Z25" i="16"/>
  <c r="Z31" i="16"/>
  <c r="Y36" i="16"/>
  <c r="Y40" i="16"/>
  <c r="Y44" i="16"/>
  <c r="Y48" i="16"/>
  <c r="Y53" i="16"/>
  <c r="Y57" i="16"/>
  <c r="Y61" i="16"/>
  <c r="Y65" i="16"/>
  <c r="Y69" i="16"/>
  <c r="Y74" i="16"/>
  <c r="Y52" i="153"/>
  <c r="Z11" i="6"/>
  <c r="Z22" i="5"/>
  <c r="Z33" i="5"/>
  <c r="Z8" i="4"/>
  <c r="Z71" i="4"/>
  <c r="Y11" i="163"/>
  <c r="Y11" i="191"/>
  <c r="Z20" i="94"/>
  <c r="Y22" i="81"/>
  <c r="Y33" i="81"/>
  <c r="Y22" i="26"/>
  <c r="Y33" i="23"/>
  <c r="Y76" i="16"/>
  <c r="Y11" i="19"/>
  <c r="Y6" i="16"/>
  <c r="Y12" i="16"/>
  <c r="Y16" i="16"/>
  <c r="Y21" i="16"/>
  <c r="Y28" i="16"/>
  <c r="Y32" i="16"/>
  <c r="Z36" i="16"/>
  <c r="Z40" i="16"/>
  <c r="Z44" i="16"/>
  <c r="Z48" i="16"/>
  <c r="Z53" i="16"/>
  <c r="Z57" i="16"/>
  <c r="Z61" i="16"/>
  <c r="Z65" i="16"/>
  <c r="Z69" i="16"/>
  <c r="Z74" i="16"/>
  <c r="Y8" i="5"/>
  <c r="Y22" i="5"/>
  <c r="Y52" i="3"/>
  <c r="Z22" i="115"/>
  <c r="Z52" i="113"/>
  <c r="Y11" i="199"/>
  <c r="Z11" i="191"/>
  <c r="Z4" i="65"/>
  <c r="Z76" i="16"/>
  <c r="Z6" i="16"/>
  <c r="Z12" i="16"/>
  <c r="Z16" i="16"/>
  <c r="Z21" i="16"/>
  <c r="Z28" i="16"/>
  <c r="Z32" i="16"/>
  <c r="Y37" i="16"/>
  <c r="Y41" i="16"/>
  <c r="Y45" i="16"/>
  <c r="Y49" i="16"/>
  <c r="Y54" i="16"/>
  <c r="Y58" i="16"/>
  <c r="Y62" i="16"/>
  <c r="Y66" i="16"/>
  <c r="Y70" i="16"/>
  <c r="Y8" i="173"/>
  <c r="Y7" i="16"/>
  <c r="Y13" i="16"/>
  <c r="Y18" i="16"/>
  <c r="Y22" i="17"/>
  <c r="Y23" i="16"/>
  <c r="Y29" i="16"/>
  <c r="Z37" i="16"/>
  <c r="Z41" i="16"/>
  <c r="Z45" i="16"/>
  <c r="Z49" i="16"/>
  <c r="Z54" i="16"/>
  <c r="Z58" i="16"/>
  <c r="Z62" i="16"/>
  <c r="Z66" i="16"/>
  <c r="Z70" i="16"/>
  <c r="Z8" i="173"/>
  <c r="Z17" i="98"/>
  <c r="Z33" i="98"/>
  <c r="Z27" i="84"/>
  <c r="Z8" i="81"/>
  <c r="Y4" i="57"/>
  <c r="Z11" i="36"/>
  <c r="Y17" i="29"/>
  <c r="Y22" i="29"/>
  <c r="Y71" i="29"/>
  <c r="Y8" i="28"/>
  <c r="Z8" i="25"/>
  <c r="Z17" i="25"/>
  <c r="Y8" i="24"/>
  <c r="Z71" i="24"/>
  <c r="Z8" i="19"/>
  <c r="Z8" i="18"/>
  <c r="Z7" i="16"/>
  <c r="Z13" i="16"/>
  <c r="Z18" i="16"/>
  <c r="Z22" i="17"/>
  <c r="Z23" i="16"/>
  <c r="Z29" i="16"/>
  <c r="Y34" i="16"/>
  <c r="Y38" i="16"/>
  <c r="Y42" i="16"/>
  <c r="Y46" i="16"/>
  <c r="Y50" i="16"/>
  <c r="Y52" i="17"/>
  <c r="Y55" i="16"/>
  <c r="Y59" i="16"/>
  <c r="Y63" i="16"/>
  <c r="Y67" i="16"/>
  <c r="Y71" i="17"/>
  <c r="Y72" i="16"/>
  <c r="Z8" i="6"/>
  <c r="Z27" i="4"/>
  <c r="Y11" i="63"/>
  <c r="Y52" i="38"/>
  <c r="Z22" i="29"/>
  <c r="Z8" i="24"/>
  <c r="Y52" i="23"/>
  <c r="Y11" i="18"/>
  <c r="Y9" i="16"/>
  <c r="Y14" i="16"/>
  <c r="Y19" i="16"/>
  <c r="Y24" i="16"/>
  <c r="Y30" i="16"/>
  <c r="Z34" i="16"/>
  <c r="Z38" i="16"/>
  <c r="Z42" i="16"/>
  <c r="Z46" i="16"/>
  <c r="Z50" i="16"/>
  <c r="Z55" i="16"/>
  <c r="Z59" i="16"/>
  <c r="Z63" i="16"/>
  <c r="Z67" i="16"/>
  <c r="Z72" i="16"/>
  <c r="Y4" i="6"/>
  <c r="Y52" i="6"/>
  <c r="Y52" i="5"/>
  <c r="Y22" i="4"/>
  <c r="Y8" i="199"/>
  <c r="Y8" i="194"/>
  <c r="Y11" i="79"/>
  <c r="Y71" i="54"/>
  <c r="Z4" i="23"/>
  <c r="Z8" i="17"/>
  <c r="Z9" i="16"/>
  <c r="Z14" i="16"/>
  <c r="Z19" i="16"/>
  <c r="Z24" i="16"/>
  <c r="Z30" i="16"/>
  <c r="Y35" i="16"/>
  <c r="Y39" i="16"/>
  <c r="Y43" i="16"/>
  <c r="Y47" i="16"/>
  <c r="Y51" i="16"/>
  <c r="Y56" i="16"/>
  <c r="Y60" i="16"/>
  <c r="Y64" i="16"/>
  <c r="Y68" i="16"/>
  <c r="Y73" i="16"/>
  <c r="Z4" i="6"/>
  <c r="Y4" i="174"/>
  <c r="Z8" i="196"/>
  <c r="Z8" i="194"/>
  <c r="Y4" i="193"/>
  <c r="Y71" i="189"/>
  <c r="Y11" i="55"/>
  <c r="Y52" i="33"/>
  <c r="Y5" i="16"/>
  <c r="Y10" i="16"/>
  <c r="Y15" i="16"/>
  <c r="Y20" i="16"/>
  <c r="Y25" i="16"/>
  <c r="Y31" i="16"/>
  <c r="Z35" i="16"/>
  <c r="Z39" i="16"/>
  <c r="Z43" i="16"/>
  <c r="Z47" i="16"/>
  <c r="Z51" i="16"/>
  <c r="Z56" i="16"/>
  <c r="Z60" i="16"/>
  <c r="Z64" i="16"/>
  <c r="Z68" i="16"/>
  <c r="Z73" i="16"/>
  <c r="Y27" i="4"/>
  <c r="Z45" i="124"/>
  <c r="Z26" i="100"/>
  <c r="Y13" i="124"/>
  <c r="Y45" i="124"/>
  <c r="Z62" i="120"/>
  <c r="Z66" i="120"/>
  <c r="Y11" i="165"/>
  <c r="Y3" i="165" s="1"/>
  <c r="Y17" i="165"/>
  <c r="Y62" i="117"/>
  <c r="Y66" i="117"/>
  <c r="Z17" i="113"/>
  <c r="Y11" i="193"/>
  <c r="Z11" i="190"/>
  <c r="Y8" i="186"/>
  <c r="Y33" i="98"/>
  <c r="Y4" i="97"/>
  <c r="Y20" i="94"/>
  <c r="Y36" i="94"/>
  <c r="Y40" i="94"/>
  <c r="Y44" i="94"/>
  <c r="Y48" i="94"/>
  <c r="Z11" i="91"/>
  <c r="Z22" i="91"/>
  <c r="Y71" i="84"/>
  <c r="Z17" i="68"/>
  <c r="Z11" i="35"/>
  <c r="Z13" i="124"/>
  <c r="Z44" i="94"/>
  <c r="Z33" i="42"/>
  <c r="Y52" i="174"/>
  <c r="Y17" i="203"/>
  <c r="Y29" i="124"/>
  <c r="Z26" i="109"/>
  <c r="Z4" i="108"/>
  <c r="Z52" i="195"/>
  <c r="Y4" i="192"/>
  <c r="Z7" i="105"/>
  <c r="Z23" i="105"/>
  <c r="Y11" i="188"/>
  <c r="Y12" i="94"/>
  <c r="Y16" i="94"/>
  <c r="Y28" i="94"/>
  <c r="Y32" i="94"/>
  <c r="Z4" i="91"/>
  <c r="Z52" i="73"/>
  <c r="Z40" i="94"/>
  <c r="Z17" i="183"/>
  <c r="Z27" i="183"/>
  <c r="Z52" i="183"/>
  <c r="Z52" i="174"/>
  <c r="Z2" i="208"/>
  <c r="Z17" i="203"/>
  <c r="Z29" i="124"/>
  <c r="Y52" i="156"/>
  <c r="Z17" i="163"/>
  <c r="Y17" i="115"/>
  <c r="Y17" i="112"/>
  <c r="Z27" i="114"/>
  <c r="Z33" i="114"/>
  <c r="Z52" i="114"/>
  <c r="Z11" i="198"/>
  <c r="Y71" i="196"/>
  <c r="Z8" i="192"/>
  <c r="Y11" i="189"/>
  <c r="Z33" i="187"/>
  <c r="Z11" i="98"/>
  <c r="Z52" i="97"/>
  <c r="Z52" i="96"/>
  <c r="Z12" i="94"/>
  <c r="Z16" i="94"/>
  <c r="Z28" i="94"/>
  <c r="Z32" i="94"/>
  <c r="Y27" i="91"/>
  <c r="Y52" i="204"/>
  <c r="Y4" i="203"/>
  <c r="Y61" i="124"/>
  <c r="Y65" i="124"/>
  <c r="Y69" i="124"/>
  <c r="Y73" i="124"/>
  <c r="Y22" i="114"/>
  <c r="Y30" i="111"/>
  <c r="Y11" i="192"/>
  <c r="Z8" i="190"/>
  <c r="Y4" i="100"/>
  <c r="Z3" i="86"/>
  <c r="Z11" i="58"/>
  <c r="Z48" i="94"/>
  <c r="Z33" i="183"/>
  <c r="Z11" i="174"/>
  <c r="Z17" i="174"/>
  <c r="Z33" i="171"/>
  <c r="Z52" i="204"/>
  <c r="Z4" i="203"/>
  <c r="Z61" i="124"/>
  <c r="Z65" i="124"/>
  <c r="Z69" i="124"/>
  <c r="Z73" i="124"/>
  <c r="Z4" i="121"/>
  <c r="Z3" i="121" s="1"/>
  <c r="Y52" i="155"/>
  <c r="Z71" i="163"/>
  <c r="Z2" i="162"/>
  <c r="Y33" i="115"/>
  <c r="Y71" i="113"/>
  <c r="Y8" i="109"/>
  <c r="Y52" i="112"/>
  <c r="Y4" i="114"/>
  <c r="Y4" i="108"/>
  <c r="Z52" i="199"/>
  <c r="Z4" i="197"/>
  <c r="Y52" i="196"/>
  <c r="Y17" i="195"/>
  <c r="Y4" i="194"/>
  <c r="Z4" i="192"/>
  <c r="Z11" i="192"/>
  <c r="Y17" i="190"/>
  <c r="Y33" i="190"/>
  <c r="Y52" i="190"/>
  <c r="Y71" i="186"/>
  <c r="Z4" i="100"/>
  <c r="Z4" i="184"/>
  <c r="Y52" i="184"/>
  <c r="Z17" i="97"/>
  <c r="Z27" i="97"/>
  <c r="Z17" i="96"/>
  <c r="Z33" i="96"/>
  <c r="Z11" i="92"/>
  <c r="Y17" i="92"/>
  <c r="Z27" i="92"/>
  <c r="Z26" i="92" s="1"/>
  <c r="Z36" i="94"/>
  <c r="Y52" i="89"/>
  <c r="Y71" i="174"/>
  <c r="Y17" i="204"/>
  <c r="Y21" i="124"/>
  <c r="Z4" i="109"/>
  <c r="Z31" i="105"/>
  <c r="Y4" i="98"/>
  <c r="Y22" i="96"/>
  <c r="Y24" i="94"/>
  <c r="Y56" i="94"/>
  <c r="Y60" i="94"/>
  <c r="Y64" i="94"/>
  <c r="Y68" i="94"/>
  <c r="Y72" i="94"/>
  <c r="Y76" i="94"/>
  <c r="Z38" i="75"/>
  <c r="Z6" i="75"/>
  <c r="Z71" i="58"/>
  <c r="Z52" i="42"/>
  <c r="Z8" i="28"/>
  <c r="Z22" i="3"/>
  <c r="Z33" i="3"/>
  <c r="Z52" i="3"/>
  <c r="Z4" i="183"/>
  <c r="Z2" i="176"/>
  <c r="Z4" i="174"/>
  <c r="Z71" i="174"/>
  <c r="Y71" i="173"/>
  <c r="Y2" i="172"/>
  <c r="Z2" i="205"/>
  <c r="Z17" i="204"/>
  <c r="Z52" i="203"/>
  <c r="Z71" i="203"/>
  <c r="Z21" i="124"/>
  <c r="Z52" i="201"/>
  <c r="Y11" i="115"/>
  <c r="Y3" i="115" s="1"/>
  <c r="Y52" i="113"/>
  <c r="Y11" i="109"/>
  <c r="Z52" i="109"/>
  <c r="Y27" i="110"/>
  <c r="Y52" i="110"/>
  <c r="Z11" i="199"/>
  <c r="Z3" i="199" s="1"/>
  <c r="Z27" i="199"/>
  <c r="Z52" i="197"/>
  <c r="Y8" i="195"/>
  <c r="Z52" i="194"/>
  <c r="Z52" i="193"/>
  <c r="Z22" i="192"/>
  <c r="Z27" i="192"/>
  <c r="Y71" i="192"/>
  <c r="Y4" i="191"/>
  <c r="Y52" i="191"/>
  <c r="Y8" i="189"/>
  <c r="Z71" i="189"/>
  <c r="Z11" i="187"/>
  <c r="Z33" i="186"/>
  <c r="Y52" i="186"/>
  <c r="Z11" i="184"/>
  <c r="Z71" i="98"/>
  <c r="Z8" i="97"/>
  <c r="Z24" i="94"/>
  <c r="Z27" i="95"/>
  <c r="Z56" i="94"/>
  <c r="Z60" i="94"/>
  <c r="Z64" i="94"/>
  <c r="Z68" i="94"/>
  <c r="Z72" i="94"/>
  <c r="Z76" i="94"/>
  <c r="Z8" i="92"/>
  <c r="Z22" i="92"/>
  <c r="Y33" i="92"/>
  <c r="Y26" i="92" s="1"/>
  <c r="Y71" i="92"/>
  <c r="Y17" i="91"/>
  <c r="Y33" i="91"/>
  <c r="Z22" i="83"/>
  <c r="Y23" i="75"/>
  <c r="Y22" i="76"/>
  <c r="Y11" i="53"/>
  <c r="Z11" i="89"/>
  <c r="Z27" i="89"/>
  <c r="Z26" i="89" s="1"/>
  <c r="Y27" i="88"/>
  <c r="Z52" i="88"/>
  <c r="Z17" i="84"/>
  <c r="Z52" i="83"/>
  <c r="Y11" i="82"/>
  <c r="Y27" i="82"/>
  <c r="Z52" i="82"/>
  <c r="Z4" i="80"/>
  <c r="Z11" i="73"/>
  <c r="Z3" i="73" s="1"/>
  <c r="Z27" i="73"/>
  <c r="Z11" i="72"/>
  <c r="Z17" i="71"/>
  <c r="Z33" i="71"/>
  <c r="Z17" i="69"/>
  <c r="Y33" i="68"/>
  <c r="Z17" i="67"/>
  <c r="Z11" i="66"/>
  <c r="Z33" i="65"/>
  <c r="Y52" i="65"/>
  <c r="Y6" i="60"/>
  <c r="Y11" i="62"/>
  <c r="Y27" i="62"/>
  <c r="Y37" i="60"/>
  <c r="Z52" i="58"/>
  <c r="Z33" i="54"/>
  <c r="Y17" i="44"/>
  <c r="Z52" i="44"/>
  <c r="Y4" i="42"/>
  <c r="Y71" i="37"/>
  <c r="Y11" i="35"/>
  <c r="Y17" i="35"/>
  <c r="Y4" i="25"/>
  <c r="Y3" i="25" s="1"/>
  <c r="Z22" i="90"/>
  <c r="Y11" i="89"/>
  <c r="Y52" i="88"/>
  <c r="Z33" i="86"/>
  <c r="Y33" i="84"/>
  <c r="Z17" i="83"/>
  <c r="Y11" i="81"/>
  <c r="Z33" i="81"/>
  <c r="Y52" i="81"/>
  <c r="Y52" i="80"/>
  <c r="Y52" i="78"/>
  <c r="Y11" i="73"/>
  <c r="Y3" i="73" s="1"/>
  <c r="Y27" i="73"/>
  <c r="Y17" i="72"/>
  <c r="Y33" i="72"/>
  <c r="Y52" i="70"/>
  <c r="Z52" i="69"/>
  <c r="Z33" i="67"/>
  <c r="Z4" i="66"/>
  <c r="Z11" i="65"/>
  <c r="Z27" i="65"/>
  <c r="Z11" i="62"/>
  <c r="Y11" i="58"/>
  <c r="Y71" i="55"/>
  <c r="Y8" i="54"/>
  <c r="Z17" i="44"/>
  <c r="Z52" i="41"/>
  <c r="Y27" i="39"/>
  <c r="Z71" i="37"/>
  <c r="Y8" i="35"/>
  <c r="Z17" i="35"/>
  <c r="Z33" i="35"/>
  <c r="Z11" i="33"/>
  <c r="Z17" i="33"/>
  <c r="Y22" i="31"/>
  <c r="Z52" i="28"/>
  <c r="Y17" i="27"/>
  <c r="Z27" i="27"/>
  <c r="Z33" i="23"/>
  <c r="Z52" i="23"/>
  <c r="Z4" i="19"/>
  <c r="Z11" i="19"/>
  <c r="Z11" i="18"/>
  <c r="Y52" i="4"/>
  <c r="Z52" i="90"/>
  <c r="Z22" i="89"/>
  <c r="Y17" i="88"/>
  <c r="Y22" i="88"/>
  <c r="Z27" i="87"/>
  <c r="Y33" i="86"/>
  <c r="Y4" i="85"/>
  <c r="Z71" i="85"/>
  <c r="Z8" i="84"/>
  <c r="Y8" i="83"/>
  <c r="Z33" i="83"/>
  <c r="Y22" i="82"/>
  <c r="Z11" i="81"/>
  <c r="Z27" i="81"/>
  <c r="Z52" i="80"/>
  <c r="Z8" i="77"/>
  <c r="Z4" i="74"/>
  <c r="Z3" i="74" s="1"/>
  <c r="Z17" i="74"/>
  <c r="Y52" i="74"/>
  <c r="Z17" i="73"/>
  <c r="Z22" i="73"/>
  <c r="Z17" i="72"/>
  <c r="Z22" i="72"/>
  <c r="Z33" i="72"/>
  <c r="Y4" i="69"/>
  <c r="Y33" i="69"/>
  <c r="Z22" i="66"/>
  <c r="Y17" i="65"/>
  <c r="Y22" i="65"/>
  <c r="Y27" i="64"/>
  <c r="Z52" i="64"/>
  <c r="Z27" i="63"/>
  <c r="Z26" i="63" s="1"/>
  <c r="Z17" i="59"/>
  <c r="Y22" i="59"/>
  <c r="Y33" i="59"/>
  <c r="Z27" i="58"/>
  <c r="Z26" i="58" s="1"/>
  <c r="Z33" i="57"/>
  <c r="Y8" i="44"/>
  <c r="Z22" i="44"/>
  <c r="Z33" i="44"/>
  <c r="Z11" i="43"/>
  <c r="Z17" i="43"/>
  <c r="Z22" i="43"/>
  <c r="Y27" i="43"/>
  <c r="Y52" i="43"/>
  <c r="Z11" i="42"/>
  <c r="Z27" i="42"/>
  <c r="Z11" i="41"/>
  <c r="Z33" i="38"/>
  <c r="Y4" i="32"/>
  <c r="Z17" i="31"/>
  <c r="Z33" i="31"/>
  <c r="Y27" i="23"/>
  <c r="Z17" i="90"/>
  <c r="Z27" i="90"/>
  <c r="Z33" i="90"/>
  <c r="Y33" i="88"/>
  <c r="Z17" i="87"/>
  <c r="Y33" i="87"/>
  <c r="Y11" i="86"/>
  <c r="Y17" i="77"/>
  <c r="Y17" i="74"/>
  <c r="Z33" i="74"/>
  <c r="Y4" i="71"/>
  <c r="Z4" i="70"/>
  <c r="Y33" i="70"/>
  <c r="Z4" i="69"/>
  <c r="Z4" i="68"/>
  <c r="Z11" i="64"/>
  <c r="Z27" i="62"/>
  <c r="Z33" i="62"/>
  <c r="Y11" i="59"/>
  <c r="Z33" i="59"/>
  <c r="Y33" i="55"/>
  <c r="Y52" i="55"/>
  <c r="Z11" i="44"/>
  <c r="Z4" i="42"/>
  <c r="Y17" i="41"/>
  <c r="Z17" i="40"/>
  <c r="Y33" i="40"/>
  <c r="Z17" i="39"/>
  <c r="Z52" i="37"/>
  <c r="Y52" i="36"/>
  <c r="Z4" i="34"/>
  <c r="Z4" i="33"/>
  <c r="Z4" i="32"/>
  <c r="Y17" i="32"/>
  <c r="Y33" i="32"/>
  <c r="Y33" i="25"/>
  <c r="Y52" i="25"/>
  <c r="Z11" i="24"/>
  <c r="Z27" i="24"/>
  <c r="Z33" i="19"/>
  <c r="Z33" i="18"/>
  <c r="Z52" i="5"/>
  <c r="Y11" i="40"/>
  <c r="Y17" i="37"/>
  <c r="Y22" i="37"/>
  <c r="Y17" i="36"/>
  <c r="Z52" i="36"/>
  <c r="Y11" i="33"/>
  <c r="Z17" i="32"/>
  <c r="Y52" i="32"/>
  <c r="Y11" i="29"/>
  <c r="Y27" i="18"/>
  <c r="Y4" i="88"/>
  <c r="Z8" i="87"/>
  <c r="Z71" i="87"/>
  <c r="Y22" i="86"/>
  <c r="Y52" i="85"/>
  <c r="Y4" i="84"/>
  <c r="Y11" i="84"/>
  <c r="Z71" i="84"/>
  <c r="Z4" i="83"/>
  <c r="Y52" i="83"/>
  <c r="Y4" i="82"/>
  <c r="Z17" i="82"/>
  <c r="Z27" i="82"/>
  <c r="Z33" i="82"/>
  <c r="Y8" i="81"/>
  <c r="Z22" i="80"/>
  <c r="Z27" i="80"/>
  <c r="Y33" i="80"/>
  <c r="Y71" i="80"/>
  <c r="Y8" i="79"/>
  <c r="Z17" i="79"/>
  <c r="Y22" i="79"/>
  <c r="Y52" i="79"/>
  <c r="Y27" i="78"/>
  <c r="Y11" i="74"/>
  <c r="Y3" i="74" s="1"/>
  <c r="Y8" i="72"/>
  <c r="Y52" i="72"/>
  <c r="Y27" i="70"/>
  <c r="Z33" i="69"/>
  <c r="Z52" i="67"/>
  <c r="Y17" i="66"/>
  <c r="Z71" i="65"/>
  <c r="Z22" i="64"/>
  <c r="Y71" i="64"/>
  <c r="Y8" i="63"/>
  <c r="Y27" i="63"/>
  <c r="Z8" i="62"/>
  <c r="Z8" i="58"/>
  <c r="Y22" i="57"/>
  <c r="Z11" i="55"/>
  <c r="Z27" i="55"/>
  <c r="Z8" i="40"/>
  <c r="Y4" i="39"/>
  <c r="Y3" i="39" s="1"/>
  <c r="Z11" i="37"/>
  <c r="Z17" i="37"/>
  <c r="Z22" i="37"/>
  <c r="Z17" i="36"/>
  <c r="Z27" i="35"/>
  <c r="Y11" i="32"/>
  <c r="Y27" i="32"/>
  <c r="Z11" i="29"/>
  <c r="Z52" i="29"/>
  <c r="Z17" i="24"/>
  <c r="Z22" i="24"/>
  <c r="Z33" i="24"/>
  <c r="Y52" i="24"/>
  <c r="Y71" i="24"/>
  <c r="Y8" i="23"/>
  <c r="Z27" i="23"/>
  <c r="Z52" i="17"/>
  <c r="Y33" i="154"/>
  <c r="Y26" i="154" s="1"/>
  <c r="Z52" i="153"/>
  <c r="Y22" i="6"/>
  <c r="Z11" i="4"/>
  <c r="Z17" i="4"/>
  <c r="Z22" i="4"/>
  <c r="Y11" i="90"/>
  <c r="Y3" i="90" s="1"/>
  <c r="Z11" i="85"/>
  <c r="Z27" i="85"/>
  <c r="Z11" i="84"/>
  <c r="Z52" i="84"/>
  <c r="Y17" i="82"/>
  <c r="Y33" i="82"/>
  <c r="Z33" i="79"/>
  <c r="Y27" i="74"/>
  <c r="Z52" i="71"/>
  <c r="Y4" i="70"/>
  <c r="Z11" i="69"/>
  <c r="Y52" i="68"/>
  <c r="Z11" i="67"/>
  <c r="Y27" i="67"/>
  <c r="Z11" i="63"/>
  <c r="Y71" i="58"/>
  <c r="Z17" i="54"/>
  <c r="Z27" i="54"/>
  <c r="Y22" i="23"/>
  <c r="Y33" i="198"/>
  <c r="Z21" i="111"/>
  <c r="Z49" i="111"/>
  <c r="Y21" i="106"/>
  <c r="Y29" i="106"/>
  <c r="Y8" i="192"/>
  <c r="Z4" i="190"/>
  <c r="Z75" i="105"/>
  <c r="Z32" i="103"/>
  <c r="Z27" i="198"/>
  <c r="Y18" i="111"/>
  <c r="Y46" i="111"/>
  <c r="Y11" i="195"/>
  <c r="Z76" i="106"/>
  <c r="Y40" i="104"/>
  <c r="Y44" i="104"/>
  <c r="Z17" i="187"/>
  <c r="Y76" i="105"/>
  <c r="Y34" i="103"/>
  <c r="Y42" i="103"/>
  <c r="Y33" i="195"/>
  <c r="Y17" i="193"/>
  <c r="Y27" i="193"/>
  <c r="Y16" i="104"/>
  <c r="Y27" i="191"/>
  <c r="Y4" i="199"/>
  <c r="Y3" i="198"/>
  <c r="Z17" i="198"/>
  <c r="Z33" i="198"/>
  <c r="Z11" i="196"/>
  <c r="Z17" i="196"/>
  <c r="Z17" i="195"/>
  <c r="Z29" i="106"/>
  <c r="Z24" i="106"/>
  <c r="Z72" i="106"/>
  <c r="Z17" i="193"/>
  <c r="Z27" i="193"/>
  <c r="Y27" i="192"/>
  <c r="Z52" i="192"/>
  <c r="Z27" i="191"/>
  <c r="Z26" i="191" s="1"/>
  <c r="Y11" i="190"/>
  <c r="Z11" i="189"/>
  <c r="Z17" i="189"/>
  <c r="Z27" i="189"/>
  <c r="Z26" i="189" s="1"/>
  <c r="Y33" i="189"/>
  <c r="Y64" i="105"/>
  <c r="Y17" i="196"/>
  <c r="Z8" i="195"/>
  <c r="Y33" i="193"/>
  <c r="Y17" i="192"/>
  <c r="Y4" i="187"/>
  <c r="Z43" i="105"/>
  <c r="Z73" i="111"/>
  <c r="Y4" i="196"/>
  <c r="Z71" i="196"/>
  <c r="Y4" i="195"/>
  <c r="Z73" i="106"/>
  <c r="Z33" i="193"/>
  <c r="Y33" i="192"/>
  <c r="Y4" i="189"/>
  <c r="Z8" i="189"/>
  <c r="Y4" i="188"/>
  <c r="Z8" i="188"/>
  <c r="Z27" i="188"/>
  <c r="Y36" i="105"/>
  <c r="Y44" i="105"/>
  <c r="Y25" i="103"/>
  <c r="Z25" i="111"/>
  <c r="Z4" i="196"/>
  <c r="Z27" i="196"/>
  <c r="Y61" i="106"/>
  <c r="Y65" i="106"/>
  <c r="Y69" i="106"/>
  <c r="Y45" i="106"/>
  <c r="Z33" i="192"/>
  <c r="Z17" i="191"/>
  <c r="Z4" i="189"/>
  <c r="Z4" i="188"/>
  <c r="Y12" i="105"/>
  <c r="Z40" i="106"/>
  <c r="Z44" i="106"/>
  <c r="Z48" i="106"/>
  <c r="Y11" i="194"/>
  <c r="Y18" i="106"/>
  <c r="Z32" i="106"/>
  <c r="Z4" i="193"/>
  <c r="Y4" i="190"/>
  <c r="Y52" i="189"/>
  <c r="Z33" i="188"/>
  <c r="Z27" i="187"/>
  <c r="Z26" i="187" s="1"/>
  <c r="Z12" i="103"/>
  <c r="Z16" i="103"/>
  <c r="Y62" i="103"/>
  <c r="Z17" i="3"/>
  <c r="Z4" i="173"/>
  <c r="Y76" i="125"/>
  <c r="Y13" i="125"/>
  <c r="Y18" i="125"/>
  <c r="Y34" i="125"/>
  <c r="Y38" i="125"/>
  <c r="Y42" i="125"/>
  <c r="Y46" i="125"/>
  <c r="Y50" i="125"/>
  <c r="Y11" i="3"/>
  <c r="Y3" i="3" s="1"/>
  <c r="Y27" i="3"/>
  <c r="Z76" i="125"/>
  <c r="Z13" i="125"/>
  <c r="Z18" i="125"/>
  <c r="Z34" i="125"/>
  <c r="Z38" i="125"/>
  <c r="Z42" i="125"/>
  <c r="Z46" i="125"/>
  <c r="Z50" i="125"/>
  <c r="Z11" i="3"/>
  <c r="Z27" i="3"/>
  <c r="Y17" i="173"/>
  <c r="Y5" i="125"/>
  <c r="Y9" i="125"/>
  <c r="Y14" i="125"/>
  <c r="Y17" i="171"/>
  <c r="Y30" i="125"/>
  <c r="Y11" i="183"/>
  <c r="Y3" i="183" s="1"/>
  <c r="Y71" i="183"/>
  <c r="Y8" i="174"/>
  <c r="Y22" i="174"/>
  <c r="Y11" i="173"/>
  <c r="Y33" i="173"/>
  <c r="Z5" i="125"/>
  <c r="Z9" i="125"/>
  <c r="Z14" i="125"/>
  <c r="Z17" i="171"/>
  <c r="Z30" i="125"/>
  <c r="Z11" i="183"/>
  <c r="Z8" i="174"/>
  <c r="Z22" i="174"/>
  <c r="Z11" i="173"/>
  <c r="Y22" i="173"/>
  <c r="Y27" i="173"/>
  <c r="Y6" i="125"/>
  <c r="Y10" i="125"/>
  <c r="Y20" i="125"/>
  <c r="Y58" i="125"/>
  <c r="Y66" i="125"/>
  <c r="Y59" i="125"/>
  <c r="Z2" i="172"/>
  <c r="Z6" i="125"/>
  <c r="Z10" i="125"/>
  <c r="Z15" i="125"/>
  <c r="Z20" i="125"/>
  <c r="Z25" i="125"/>
  <c r="Z25" i="123" s="1"/>
  <c r="Z58" i="125"/>
  <c r="Z66" i="125"/>
  <c r="Z59" i="125"/>
  <c r="Y7" i="125"/>
  <c r="Y12" i="125"/>
  <c r="Y16" i="125"/>
  <c r="Y21" i="125"/>
  <c r="Y17" i="3"/>
  <c r="Y4" i="173"/>
  <c r="Z7" i="125"/>
  <c r="Z12" i="125"/>
  <c r="Z16" i="125"/>
  <c r="Z21" i="125"/>
  <c r="Z28" i="125"/>
  <c r="Y28" i="125"/>
  <c r="Y32" i="125"/>
  <c r="Y37" i="125"/>
  <c r="Y37" i="123" s="1"/>
  <c r="Y41" i="125"/>
  <c r="Y41" i="123" s="1"/>
  <c r="Y45" i="125"/>
  <c r="Y49" i="125"/>
  <c r="Y49" i="123" s="1"/>
  <c r="Y17" i="202"/>
  <c r="Y2" i="202" s="1"/>
  <c r="Y4" i="201"/>
  <c r="Y15" i="124"/>
  <c r="Y24" i="124"/>
  <c r="Y30" i="124"/>
  <c r="Y35" i="124"/>
  <c r="Y39" i="124"/>
  <c r="Y43" i="124"/>
  <c r="Y47" i="124"/>
  <c r="Y51" i="124"/>
  <c r="Y62" i="120"/>
  <c r="Y66" i="120"/>
  <c r="Y65" i="119"/>
  <c r="Y69" i="119"/>
  <c r="Z22" i="165"/>
  <c r="Z53" i="117"/>
  <c r="Z61" i="117"/>
  <c r="Z65" i="117"/>
  <c r="Z69" i="117"/>
  <c r="Z52" i="110"/>
  <c r="Y27" i="199"/>
  <c r="Y26" i="199" s="1"/>
  <c r="Z12" i="111"/>
  <c r="Z16" i="111"/>
  <c r="Y37" i="111"/>
  <c r="Y41" i="111"/>
  <c r="Y45" i="111"/>
  <c r="Y49" i="111"/>
  <c r="Y57" i="111"/>
  <c r="Y61" i="111"/>
  <c r="Y65" i="111"/>
  <c r="Y69" i="111"/>
  <c r="Y33" i="196"/>
  <c r="Y27" i="195"/>
  <c r="Z37" i="106"/>
  <c r="Z41" i="106"/>
  <c r="Z45" i="106"/>
  <c r="Z49" i="106"/>
  <c r="Z7" i="106"/>
  <c r="Y28" i="106"/>
  <c r="Y32" i="106"/>
  <c r="Y58" i="106"/>
  <c r="Y62" i="106"/>
  <c r="Y66" i="106"/>
  <c r="Y70" i="106"/>
  <c r="Y75" i="106"/>
  <c r="Y8" i="193"/>
  <c r="Z15" i="104"/>
  <c r="Z35" i="104"/>
  <c r="Z43" i="104"/>
  <c r="Y36" i="104"/>
  <c r="Z32" i="125"/>
  <c r="Z37" i="125"/>
  <c r="Z37" i="123" s="1"/>
  <c r="Z41" i="125"/>
  <c r="Z41" i="123" s="1"/>
  <c r="Z45" i="125"/>
  <c r="Z45" i="123" s="1"/>
  <c r="Z49" i="125"/>
  <c r="Z49" i="123" s="1"/>
  <c r="Z17" i="202"/>
  <c r="Z2" i="202" s="1"/>
  <c r="Z4" i="201"/>
  <c r="Z15" i="124"/>
  <c r="Z15" i="123" s="1"/>
  <c r="Z24" i="124"/>
  <c r="Z30" i="124"/>
  <c r="Z35" i="124"/>
  <c r="Z39" i="124"/>
  <c r="Z43" i="124"/>
  <c r="Z47" i="124"/>
  <c r="Z51" i="124"/>
  <c r="Z65" i="119"/>
  <c r="Z69" i="119"/>
  <c r="Y13" i="111"/>
  <c r="Z28" i="111"/>
  <c r="Z32" i="111"/>
  <c r="Y29" i="125"/>
  <c r="Y60" i="125"/>
  <c r="Y64" i="125"/>
  <c r="Y68" i="125"/>
  <c r="Y73" i="125"/>
  <c r="Y74" i="123"/>
  <c r="Y11" i="203"/>
  <c r="Y6" i="124"/>
  <c r="Y12" i="124"/>
  <c r="Y16" i="124"/>
  <c r="Y31" i="124"/>
  <c r="Y36" i="124"/>
  <c r="Y40" i="124"/>
  <c r="Y44" i="124"/>
  <c r="Y48" i="124"/>
  <c r="Y70" i="123"/>
  <c r="Y75" i="124"/>
  <c r="Y55" i="123"/>
  <c r="Y17" i="121"/>
  <c r="Z21" i="117"/>
  <c r="Z21" i="116" s="1"/>
  <c r="Z37" i="117"/>
  <c r="Z45" i="117"/>
  <c r="Z49" i="117"/>
  <c r="Y27" i="109"/>
  <c r="Y26" i="109" s="1"/>
  <c r="Z17" i="114"/>
  <c r="Y52" i="114"/>
  <c r="Z17" i="110"/>
  <c r="Y5" i="111"/>
  <c r="Y9" i="111"/>
  <c r="Z18" i="111"/>
  <c r="Y29" i="111"/>
  <c r="Z75" i="111"/>
  <c r="Y27" i="196"/>
  <c r="Y26" i="196" s="1"/>
  <c r="Z13" i="106"/>
  <c r="Y34" i="106"/>
  <c r="Y38" i="106"/>
  <c r="Y42" i="106"/>
  <c r="Y46" i="106"/>
  <c r="Y50" i="106"/>
  <c r="Y24" i="125"/>
  <c r="Y24" i="123" s="1"/>
  <c r="Z29" i="125"/>
  <c r="Z60" i="125"/>
  <c r="Z64" i="125"/>
  <c r="Z68" i="125"/>
  <c r="Z73" i="125"/>
  <c r="Z74" i="123"/>
  <c r="Z6" i="124"/>
  <c r="Z12" i="124"/>
  <c r="Z16" i="124"/>
  <c r="Z31" i="124"/>
  <c r="Z36" i="124"/>
  <c r="Z40" i="124"/>
  <c r="Z44" i="124"/>
  <c r="Z48" i="124"/>
  <c r="Z70" i="123"/>
  <c r="Z75" i="124"/>
  <c r="Z55" i="123"/>
  <c r="Z17" i="121"/>
  <c r="Z52" i="121"/>
  <c r="Z33" i="159"/>
  <c r="Z26" i="159" s="1"/>
  <c r="Z51" i="119"/>
  <c r="Y74" i="117"/>
  <c r="Y74" i="116" s="1"/>
  <c r="Y18" i="117"/>
  <c r="Y18" i="116" s="1"/>
  <c r="Y34" i="117"/>
  <c r="Y46" i="117"/>
  <c r="Y50" i="117"/>
  <c r="Y27" i="115"/>
  <c r="Z11" i="112"/>
  <c r="Z33" i="112"/>
  <c r="Z26" i="112" s="1"/>
  <c r="Y17" i="114"/>
  <c r="Z27" i="107"/>
  <c r="Y17" i="110"/>
  <c r="Z13" i="111"/>
  <c r="Y17" i="198"/>
  <c r="Y27" i="198"/>
  <c r="Z61" i="111"/>
  <c r="Z65" i="111"/>
  <c r="Z69" i="111"/>
  <c r="Y19" i="111"/>
  <c r="Y24" i="111"/>
  <c r="Z34" i="111"/>
  <c r="Z38" i="111"/>
  <c r="Z42" i="111"/>
  <c r="Z46" i="111"/>
  <c r="Z50" i="111"/>
  <c r="Z58" i="111"/>
  <c r="Y76" i="111"/>
  <c r="Y10" i="106"/>
  <c r="Y14" i="106"/>
  <c r="Z23" i="106"/>
  <c r="Z59" i="106"/>
  <c r="Z63" i="106"/>
  <c r="Z67" i="106"/>
  <c r="Y32" i="104"/>
  <c r="Z75" i="104"/>
  <c r="Y76" i="104"/>
  <c r="Z24" i="125"/>
  <c r="Y33" i="171"/>
  <c r="Y26" i="171" s="1"/>
  <c r="Y39" i="125"/>
  <c r="Y43" i="125"/>
  <c r="Y47" i="125"/>
  <c r="Y51" i="125"/>
  <c r="Y61" i="125"/>
  <c r="Y65" i="125"/>
  <c r="Y69" i="125"/>
  <c r="Y75" i="125"/>
  <c r="Y2" i="207"/>
  <c r="Y7" i="124"/>
  <c r="Y28" i="124"/>
  <c r="Y32" i="124"/>
  <c r="Y59" i="124"/>
  <c r="Y63" i="124"/>
  <c r="Y63" i="123" s="1"/>
  <c r="Y67" i="124"/>
  <c r="Y67" i="123" s="1"/>
  <c r="Z11" i="165"/>
  <c r="Z29" i="117"/>
  <c r="Z29" i="116" s="1"/>
  <c r="Z33" i="163"/>
  <c r="Y11" i="112"/>
  <c r="Y27" i="107"/>
  <c r="Y26" i="107" s="1"/>
  <c r="Z11" i="110"/>
  <c r="Z33" i="110"/>
  <c r="Z17" i="199"/>
  <c r="Y14" i="111"/>
  <c r="Y58" i="111"/>
  <c r="Y62" i="111"/>
  <c r="Y66" i="111"/>
  <c r="Y70" i="111"/>
  <c r="Z14" i="111"/>
  <c r="Z24" i="111"/>
  <c r="Y35" i="111"/>
  <c r="Y39" i="111"/>
  <c r="Y43" i="111"/>
  <c r="Y47" i="111"/>
  <c r="Y51" i="111"/>
  <c r="Y59" i="111"/>
  <c r="Y63" i="111"/>
  <c r="Y67" i="111"/>
  <c r="Z76" i="111"/>
  <c r="Y25" i="106"/>
  <c r="Z10" i="106"/>
  <c r="Z14" i="106"/>
  <c r="Z19" i="106"/>
  <c r="Y24" i="106"/>
  <c r="Y30" i="106"/>
  <c r="Y60" i="106"/>
  <c r="Y64" i="106"/>
  <c r="Y68" i="106"/>
  <c r="Y72" i="106"/>
  <c r="Y13" i="106"/>
  <c r="Z7" i="104"/>
  <c r="Y25" i="125"/>
  <c r="Y25" i="123" s="1"/>
  <c r="Z39" i="125"/>
  <c r="Z43" i="125"/>
  <c r="Z47" i="125"/>
  <c r="Z51" i="125"/>
  <c r="Z61" i="125"/>
  <c r="Z65" i="125"/>
  <c r="Z65" i="123" s="1"/>
  <c r="Z69" i="125"/>
  <c r="Z75" i="125"/>
  <c r="Z2" i="207"/>
  <c r="Z11" i="203"/>
  <c r="Z7" i="124"/>
  <c r="Z28" i="124"/>
  <c r="Z32" i="124"/>
  <c r="Z59" i="124"/>
  <c r="Z63" i="124"/>
  <c r="Z67" i="124"/>
  <c r="Z67" i="123" s="1"/>
  <c r="Z33" i="121"/>
  <c r="Z35" i="120"/>
  <c r="Z39" i="120"/>
  <c r="Z43" i="120"/>
  <c r="Z47" i="120"/>
  <c r="Z51" i="120"/>
  <c r="Z52" i="156"/>
  <c r="Y27" i="165"/>
  <c r="Y54" i="117"/>
  <c r="Y54" i="116" s="1"/>
  <c r="Y58" i="117"/>
  <c r="Y58" i="116" s="1"/>
  <c r="Y70" i="117"/>
  <c r="Y70" i="116" s="1"/>
  <c r="Y30" i="117"/>
  <c r="Y30" i="116" s="1"/>
  <c r="Y17" i="113"/>
  <c r="Y27" i="113"/>
  <c r="Y33" i="113"/>
  <c r="Z11" i="109"/>
  <c r="Y52" i="109"/>
  <c r="Z4" i="112"/>
  <c r="Y11" i="114"/>
  <c r="Z4" i="107"/>
  <c r="Y33" i="110"/>
  <c r="Y17" i="199"/>
  <c r="Z33" i="199"/>
  <c r="Z37" i="111"/>
  <c r="Z41" i="111"/>
  <c r="Z45" i="111"/>
  <c r="Z62" i="111"/>
  <c r="Z66" i="111"/>
  <c r="Z70" i="111"/>
  <c r="Z6" i="111"/>
  <c r="Z10" i="111"/>
  <c r="Y15" i="111"/>
  <c r="Y25" i="111"/>
  <c r="Z30" i="111"/>
  <c r="Z59" i="111"/>
  <c r="Z63" i="111"/>
  <c r="Z67" i="111"/>
  <c r="Z16" i="106"/>
  <c r="Z20" i="106"/>
  <c r="Z25" i="106"/>
  <c r="Z60" i="106"/>
  <c r="Z64" i="106"/>
  <c r="Y73" i="106"/>
  <c r="Y6" i="106"/>
  <c r="Y20" i="106"/>
  <c r="Z35" i="106"/>
  <c r="Z39" i="106"/>
  <c r="Z43" i="106"/>
  <c r="Z47" i="106"/>
  <c r="Z51" i="106"/>
  <c r="Y36" i="125"/>
  <c r="Y40" i="125"/>
  <c r="Y44" i="125"/>
  <c r="Y48" i="125"/>
  <c r="Y26" i="204"/>
  <c r="Y8" i="203"/>
  <c r="Y27" i="203"/>
  <c r="Y14" i="124"/>
  <c r="Y14" i="123" s="1"/>
  <c r="Y23" i="124"/>
  <c r="Y22" i="124" s="1"/>
  <c r="Y38" i="124"/>
  <c r="Y38" i="123" s="1"/>
  <c r="Y42" i="124"/>
  <c r="Y46" i="124"/>
  <c r="Y46" i="123" s="1"/>
  <c r="Y50" i="124"/>
  <c r="Y60" i="124"/>
  <c r="Y64" i="124"/>
  <c r="Y64" i="123" s="1"/>
  <c r="Y68" i="124"/>
  <c r="Y68" i="123" s="1"/>
  <c r="Y72" i="124"/>
  <c r="Y71" i="124" s="1"/>
  <c r="Y42" i="120"/>
  <c r="Y41" i="119"/>
  <c r="Z8" i="163"/>
  <c r="Y27" i="112"/>
  <c r="Y26" i="112" s="1"/>
  <c r="Y27" i="114"/>
  <c r="Z17" i="108"/>
  <c r="Y4" i="107"/>
  <c r="Y10" i="111"/>
  <c r="Y38" i="111"/>
  <c r="Y42" i="111"/>
  <c r="Y50" i="111"/>
  <c r="Y7" i="111"/>
  <c r="Z20" i="111"/>
  <c r="Y31" i="111"/>
  <c r="Z72" i="111"/>
  <c r="Z15" i="106"/>
  <c r="Y36" i="106"/>
  <c r="Y40" i="106"/>
  <c r="Y44" i="106"/>
  <c r="Y48" i="106"/>
  <c r="Z19" i="104"/>
  <c r="Y24" i="104"/>
  <c r="Z59" i="104"/>
  <c r="Z27" i="171"/>
  <c r="Z31" i="125"/>
  <c r="Z36" i="125"/>
  <c r="Z40" i="125"/>
  <c r="Z40" i="123" s="1"/>
  <c r="Z44" i="125"/>
  <c r="Z48" i="125"/>
  <c r="Z48" i="123" s="1"/>
  <c r="Z26" i="204"/>
  <c r="Z8" i="203"/>
  <c r="Z27" i="203"/>
  <c r="Z14" i="124"/>
  <c r="Z23" i="124"/>
  <c r="Z22" i="124" s="1"/>
  <c r="Z38" i="124"/>
  <c r="Z42" i="124"/>
  <c r="Z46" i="124"/>
  <c r="Z50" i="124"/>
  <c r="Z60" i="124"/>
  <c r="Z64" i="124"/>
  <c r="Z68" i="124"/>
  <c r="Z72" i="124"/>
  <c r="Z42" i="120"/>
  <c r="Z41" i="119"/>
  <c r="Z4" i="115"/>
  <c r="Z3" i="115" s="1"/>
  <c r="Z17" i="115"/>
  <c r="Z52" i="115"/>
  <c r="Y71" i="115"/>
  <c r="Y22" i="113"/>
  <c r="Y17" i="109"/>
  <c r="Z52" i="112"/>
  <c r="Y11" i="108"/>
  <c r="Y17" i="108"/>
  <c r="Y27" i="108"/>
  <c r="Y33" i="108"/>
  <c r="Z11" i="107"/>
  <c r="Z52" i="107"/>
  <c r="Y6" i="111"/>
  <c r="Y21" i="111"/>
  <c r="Z27" i="197"/>
  <c r="Z36" i="111"/>
  <c r="Z40" i="111"/>
  <c r="Z44" i="111"/>
  <c r="Z48" i="111"/>
  <c r="Z60" i="111"/>
  <c r="Z64" i="111"/>
  <c r="Z68" i="111"/>
  <c r="Y73" i="111"/>
  <c r="Z33" i="196"/>
  <c r="Z26" i="196" s="1"/>
  <c r="Z21" i="106"/>
  <c r="Z27" i="195"/>
  <c r="Y37" i="106"/>
  <c r="Y41" i="106"/>
  <c r="Y49" i="106"/>
  <c r="Z57" i="106"/>
  <c r="Z61" i="106"/>
  <c r="Z65" i="106"/>
  <c r="Z69" i="106"/>
  <c r="Y12" i="106"/>
  <c r="Y16" i="106"/>
  <c r="Z31" i="106"/>
  <c r="Z8" i="193"/>
  <c r="Y20" i="104"/>
  <c r="Z39" i="104"/>
  <c r="Y48" i="104"/>
  <c r="Y60" i="104"/>
  <c r="Y64" i="104"/>
  <c r="Y68" i="104"/>
  <c r="Z72" i="104"/>
  <c r="Y5" i="104"/>
  <c r="Y15" i="104"/>
  <c r="Y29" i="104"/>
  <c r="Y27" i="187"/>
  <c r="Y6" i="103"/>
  <c r="Z15" i="103"/>
  <c r="Z35" i="103"/>
  <c r="Y27" i="99"/>
  <c r="Y26" i="99" s="1"/>
  <c r="Y11" i="97"/>
  <c r="Z5" i="94"/>
  <c r="Z29" i="94"/>
  <c r="Z55" i="94"/>
  <c r="Z59" i="94"/>
  <c r="Z63" i="94"/>
  <c r="Z67" i="94"/>
  <c r="Z75" i="94"/>
  <c r="Y27" i="89"/>
  <c r="Y27" i="87"/>
  <c r="Z74" i="75"/>
  <c r="Y27" i="77"/>
  <c r="Z7" i="75"/>
  <c r="Z13" i="75"/>
  <c r="Y27" i="69"/>
  <c r="Y55" i="30"/>
  <c r="Z31" i="104"/>
  <c r="Z68" i="104"/>
  <c r="Z10" i="104"/>
  <c r="Z58" i="104"/>
  <c r="Z62" i="104"/>
  <c r="Z66" i="104"/>
  <c r="Z70" i="104"/>
  <c r="Z22" i="188"/>
  <c r="Y12" i="103"/>
  <c r="Y16" i="103"/>
  <c r="Z25" i="103"/>
  <c r="Y31" i="103"/>
  <c r="Y36" i="103"/>
  <c r="Z27" i="99"/>
  <c r="Z54" i="94"/>
  <c r="Z58" i="94"/>
  <c r="Z62" i="94"/>
  <c r="Z66" i="94"/>
  <c r="Z70" i="94"/>
  <c r="Y6" i="94"/>
  <c r="Y15" i="94"/>
  <c r="Y30" i="94"/>
  <c r="Y39" i="94"/>
  <c r="Y43" i="94"/>
  <c r="Y47" i="94"/>
  <c r="Y51" i="94"/>
  <c r="Z17" i="91"/>
  <c r="Y22" i="91"/>
  <c r="Z52" i="86"/>
  <c r="Y11" i="83"/>
  <c r="Y27" i="80"/>
  <c r="Y4" i="77"/>
  <c r="Z33" i="77"/>
  <c r="Z33" i="70"/>
  <c r="Z26" i="70" s="1"/>
  <c r="Y8" i="69"/>
  <c r="Y17" i="68"/>
  <c r="Z52" i="68"/>
  <c r="Y52" i="67"/>
  <c r="Y27" i="66"/>
  <c r="Y10" i="60"/>
  <c r="Z20" i="104"/>
  <c r="Z24" i="104"/>
  <c r="Z34" i="104"/>
  <c r="Z38" i="104"/>
  <c r="Z42" i="104"/>
  <c r="Z46" i="104"/>
  <c r="Z50" i="104"/>
  <c r="Y59" i="104"/>
  <c r="Y63" i="104"/>
  <c r="Y67" i="104"/>
  <c r="Y72" i="104"/>
  <c r="Y14" i="105"/>
  <c r="Z18" i="105"/>
  <c r="Y23" i="105"/>
  <c r="Y29" i="105"/>
  <c r="Z37" i="105"/>
  <c r="Z41" i="105"/>
  <c r="Z45" i="105"/>
  <c r="Z49" i="105"/>
  <c r="Z58" i="105"/>
  <c r="Z62" i="105"/>
  <c r="Z66" i="105"/>
  <c r="Z70" i="105"/>
  <c r="Z21" i="103"/>
  <c r="Z31" i="103"/>
  <c r="Z52" i="185"/>
  <c r="Z15" i="94"/>
  <c r="Z39" i="94"/>
  <c r="Z43" i="94"/>
  <c r="Z47" i="94"/>
  <c r="Z51" i="94"/>
  <c r="Y8" i="91"/>
  <c r="Y3" i="91" s="1"/>
  <c r="Z17" i="86"/>
  <c r="Y52" i="86"/>
  <c r="Z27" i="83"/>
  <c r="Z27" i="68"/>
  <c r="Z26" i="68" s="1"/>
  <c r="Z4" i="64"/>
  <c r="Y26" i="55"/>
  <c r="Y11" i="43"/>
  <c r="Z6" i="104"/>
  <c r="Z16" i="104"/>
  <c r="Y21" i="104"/>
  <c r="Y25" i="104"/>
  <c r="Z30" i="104"/>
  <c r="Y35" i="104"/>
  <c r="Y39" i="104"/>
  <c r="Y43" i="104"/>
  <c r="Y47" i="104"/>
  <c r="Y51" i="104"/>
  <c r="Y17" i="189"/>
  <c r="Z59" i="105"/>
  <c r="Z63" i="105"/>
  <c r="Z67" i="105"/>
  <c r="Z14" i="105"/>
  <c r="Y19" i="105"/>
  <c r="Y59" i="105"/>
  <c r="Y63" i="105"/>
  <c r="Y67" i="105"/>
  <c r="Y33" i="186"/>
  <c r="Z7" i="103"/>
  <c r="Y18" i="103"/>
  <c r="Y28" i="103"/>
  <c r="Y32" i="103"/>
  <c r="Y58" i="103"/>
  <c r="Y66" i="103"/>
  <c r="Y70" i="103"/>
  <c r="Z14" i="94"/>
  <c r="Z38" i="94"/>
  <c r="Z42" i="94"/>
  <c r="Z46" i="94"/>
  <c r="Z50" i="94"/>
  <c r="Z71" i="99"/>
  <c r="Y7" i="94"/>
  <c r="Y27" i="95"/>
  <c r="Y31" i="94"/>
  <c r="Z54" i="75"/>
  <c r="Z70" i="75"/>
  <c r="Y17" i="86"/>
  <c r="Y31" i="75"/>
  <c r="Y17" i="81"/>
  <c r="Y22" i="18"/>
  <c r="Y7" i="104"/>
  <c r="Y13" i="104"/>
  <c r="Z21" i="104"/>
  <c r="Z25" i="104"/>
  <c r="Y31" i="104"/>
  <c r="Y73" i="104"/>
  <c r="Z15" i="105"/>
  <c r="Y20" i="105"/>
  <c r="Z39" i="105"/>
  <c r="Z47" i="105"/>
  <c r="Z51" i="105"/>
  <c r="Y60" i="105"/>
  <c r="Y68" i="105"/>
  <c r="Z27" i="186"/>
  <c r="Z13" i="103"/>
  <c r="Z58" i="103"/>
  <c r="Z62" i="103"/>
  <c r="Z66" i="103"/>
  <c r="Z70" i="103"/>
  <c r="Z75" i="103"/>
  <c r="Y11" i="100"/>
  <c r="Y17" i="184"/>
  <c r="Y17" i="98"/>
  <c r="Z27" i="96"/>
  <c r="Z7" i="94"/>
  <c r="Z31" i="94"/>
  <c r="Z4" i="92"/>
  <c r="Y27" i="90"/>
  <c r="Y8" i="88"/>
  <c r="Y55" i="75"/>
  <c r="Z71" i="80"/>
  <c r="Z17" i="77"/>
  <c r="Z4" i="72"/>
  <c r="Y22" i="67"/>
  <c r="Z13" i="104"/>
  <c r="Z60" i="104"/>
  <c r="Z64" i="104"/>
  <c r="Z73" i="104"/>
  <c r="Y28" i="104"/>
  <c r="Y16" i="105"/>
  <c r="Y40" i="105"/>
  <c r="Y48" i="105"/>
  <c r="Y27" i="186"/>
  <c r="Y14" i="103"/>
  <c r="Z23" i="103"/>
  <c r="Z22" i="103" s="1"/>
  <c r="Y38" i="103"/>
  <c r="Y46" i="103"/>
  <c r="Y50" i="103"/>
  <c r="Y63" i="103"/>
  <c r="Y67" i="103"/>
  <c r="Y76" i="103"/>
  <c r="Z11" i="100"/>
  <c r="Z3" i="100" s="1"/>
  <c r="Z30" i="94"/>
  <c r="Z17" i="184"/>
  <c r="Z27" i="91"/>
  <c r="Z17" i="89"/>
  <c r="Y17" i="87"/>
  <c r="Z33" i="87"/>
  <c r="Y7" i="75"/>
  <c r="Y27" i="81"/>
  <c r="Y26" i="81" s="1"/>
  <c r="Y27" i="79"/>
  <c r="Z11" i="77"/>
  <c r="Y52" i="77"/>
  <c r="Y17" i="73"/>
  <c r="Y4" i="72"/>
  <c r="Y11" i="72"/>
  <c r="Y8" i="71"/>
  <c r="Y11" i="71"/>
  <c r="Y33" i="71"/>
  <c r="Y11" i="69"/>
  <c r="Y17" i="69"/>
  <c r="Y17" i="67"/>
  <c r="Y52" i="66"/>
  <c r="Z21" i="60"/>
  <c r="Z21" i="45" s="1"/>
  <c r="Z37" i="60"/>
  <c r="Y27" i="35"/>
  <c r="Z71" i="192"/>
  <c r="Z76" i="104"/>
  <c r="Y9" i="104"/>
  <c r="Z18" i="104"/>
  <c r="Z36" i="104"/>
  <c r="Z40" i="104"/>
  <c r="Z44" i="104"/>
  <c r="Z48" i="104"/>
  <c r="Y57" i="104"/>
  <c r="Y61" i="104"/>
  <c r="Y65" i="104"/>
  <c r="Y69" i="104"/>
  <c r="Z27" i="190"/>
  <c r="Y27" i="189"/>
  <c r="Y11" i="187"/>
  <c r="Z60" i="105"/>
  <c r="Z64" i="105"/>
  <c r="Z68" i="105"/>
  <c r="Z72" i="105"/>
  <c r="Y28" i="105"/>
  <c r="Y4" i="185"/>
  <c r="Z9" i="103"/>
  <c r="Z19" i="103"/>
  <c r="Y24" i="103"/>
  <c r="Z29" i="103"/>
  <c r="Z38" i="103"/>
  <c r="Z42" i="103"/>
  <c r="Z46" i="103"/>
  <c r="Z50" i="103"/>
  <c r="Y4" i="99"/>
  <c r="Y17" i="89"/>
  <c r="Y11" i="88"/>
  <c r="Z11" i="87"/>
  <c r="Y22" i="83"/>
  <c r="Y17" i="80"/>
  <c r="Y33" i="77"/>
  <c r="Y36" i="75"/>
  <c r="Y40" i="75"/>
  <c r="Y44" i="75"/>
  <c r="Y48" i="75"/>
  <c r="Y53" i="75"/>
  <c r="Y57" i="75"/>
  <c r="Y61" i="75"/>
  <c r="Y65" i="75"/>
  <c r="Y69" i="75"/>
  <c r="Y74" i="75"/>
  <c r="Z27" i="71"/>
  <c r="Z26" i="71" s="1"/>
  <c r="Z47" i="104"/>
  <c r="Z51" i="104"/>
  <c r="Z63" i="104"/>
  <c r="Z67" i="104"/>
  <c r="Z14" i="104"/>
  <c r="Y19" i="104"/>
  <c r="Y23" i="104"/>
  <c r="Z32" i="104"/>
  <c r="Y37" i="104"/>
  <c r="Y41" i="104"/>
  <c r="Y45" i="104"/>
  <c r="Y49" i="104"/>
  <c r="Y27" i="190"/>
  <c r="Y27" i="188"/>
  <c r="Y32" i="105"/>
  <c r="Z6" i="105"/>
  <c r="Y61" i="105"/>
  <c r="Y65" i="105"/>
  <c r="Y69" i="105"/>
  <c r="Y73" i="105"/>
  <c r="Z71" i="186"/>
  <c r="Z4" i="185"/>
  <c r="Y10" i="103"/>
  <c r="Y20" i="103"/>
  <c r="Y30" i="103"/>
  <c r="Y39" i="103"/>
  <c r="Y43" i="103"/>
  <c r="Y47" i="103"/>
  <c r="Y51" i="103"/>
  <c r="Z52" i="99"/>
  <c r="Z74" i="94"/>
  <c r="Z27" i="98"/>
  <c r="Z11" i="97"/>
  <c r="Z3" i="97" s="1"/>
  <c r="Y27" i="96"/>
  <c r="Y26" i="96" s="1"/>
  <c r="Y55" i="94"/>
  <c r="Y59" i="94"/>
  <c r="Y63" i="94"/>
  <c r="Y67" i="94"/>
  <c r="Y75" i="94"/>
  <c r="Y11" i="87"/>
  <c r="Z4" i="84"/>
  <c r="Y17" i="83"/>
  <c r="Z27" i="77"/>
  <c r="Y13" i="75"/>
  <c r="Z21" i="75"/>
  <c r="Y28" i="75"/>
  <c r="Y32" i="75"/>
  <c r="Z36" i="75"/>
  <c r="Z40" i="75"/>
  <c r="Z44" i="75"/>
  <c r="Z48" i="75"/>
  <c r="Z57" i="75"/>
  <c r="Z61" i="75"/>
  <c r="Z65" i="75"/>
  <c r="Z69" i="75"/>
  <c r="Z52" i="74"/>
  <c r="Z52" i="72"/>
  <c r="Y27" i="71"/>
  <c r="Z52" i="70"/>
  <c r="Z27" i="69"/>
  <c r="Z26" i="69" s="1"/>
  <c r="Z11" i="68"/>
  <c r="Y11" i="67"/>
  <c r="Y33" i="67"/>
  <c r="Y26" i="67" s="1"/>
  <c r="Y33" i="66"/>
  <c r="Y4" i="65"/>
  <c r="Z13" i="60"/>
  <c r="Y27" i="53"/>
  <c r="Y17" i="64"/>
  <c r="Z69" i="60"/>
  <c r="Z69" i="45" s="1"/>
  <c r="Z4" i="63"/>
  <c r="Z36" i="60"/>
  <c r="Z40" i="60"/>
  <c r="Z44" i="60"/>
  <c r="Z48" i="60"/>
  <c r="Z48" i="45" s="1"/>
  <c r="Y57" i="60"/>
  <c r="Y61" i="60"/>
  <c r="Y65" i="60"/>
  <c r="Y69" i="60"/>
  <c r="Y69" i="45" s="1"/>
  <c r="Z11" i="59"/>
  <c r="Z52" i="43"/>
  <c r="Z4" i="41"/>
  <c r="Z11" i="40"/>
  <c r="Z27" i="26"/>
  <c r="Z26" i="26" s="1"/>
  <c r="Z8" i="23"/>
  <c r="Z52" i="19"/>
  <c r="Z38" i="8"/>
  <c r="Z38" i="12" s="1"/>
  <c r="Z46" i="8"/>
  <c r="Z46" i="9" s="1"/>
  <c r="Z17" i="6"/>
  <c r="Z52" i="4"/>
  <c r="Y11" i="64"/>
  <c r="Y52" i="64"/>
  <c r="Y4" i="63"/>
  <c r="Y21" i="60"/>
  <c r="Y33" i="61"/>
  <c r="Y17" i="54"/>
  <c r="Y27" i="54"/>
  <c r="Y52" i="54"/>
  <c r="Y11" i="44"/>
  <c r="Y33" i="44"/>
  <c r="Y11" i="42"/>
  <c r="Y27" i="42"/>
  <c r="Y11" i="41"/>
  <c r="Y71" i="41"/>
  <c r="Y27" i="40"/>
  <c r="Y17" i="38"/>
  <c r="Y33" i="38"/>
  <c r="Y11" i="36"/>
  <c r="Y33" i="36"/>
  <c r="Y4" i="35"/>
  <c r="Y33" i="35"/>
  <c r="Y43" i="30"/>
  <c r="Y43" i="15" s="1"/>
  <c r="Z17" i="34"/>
  <c r="Z27" i="34"/>
  <c r="Z54" i="30"/>
  <c r="Z66" i="30"/>
  <c r="Y4" i="33"/>
  <c r="Z33" i="33"/>
  <c r="Z26" i="33" s="1"/>
  <c r="Z11" i="32"/>
  <c r="Z3" i="32" s="1"/>
  <c r="Z27" i="32"/>
  <c r="Y56" i="30"/>
  <c r="Y56" i="15" s="1"/>
  <c r="Y60" i="30"/>
  <c r="Y64" i="30"/>
  <c r="Y64" i="15" s="1"/>
  <c r="Y68" i="30"/>
  <c r="Y73" i="30"/>
  <c r="Y73" i="15" s="1"/>
  <c r="Z17" i="29"/>
  <c r="Z17" i="26"/>
  <c r="Y33" i="26"/>
  <c r="Y17" i="24"/>
  <c r="Y33" i="24"/>
  <c r="Z17" i="19"/>
  <c r="Z33" i="153"/>
  <c r="Z52" i="151"/>
  <c r="Y35" i="8"/>
  <c r="Y35" i="9" s="1"/>
  <c r="Y39" i="8"/>
  <c r="Y39" i="12" s="1"/>
  <c r="Y47" i="8"/>
  <c r="Y47" i="9" s="1"/>
  <c r="Y51" i="8"/>
  <c r="Y51" i="12" s="1"/>
  <c r="Y11" i="6"/>
  <c r="Y17" i="6"/>
  <c r="Y27" i="6"/>
  <c r="Y26" i="6" s="1"/>
  <c r="Z4" i="5"/>
  <c r="Z27" i="5"/>
  <c r="Y33" i="5"/>
  <c r="Y7" i="60"/>
  <c r="Y7" i="45" s="1"/>
  <c r="Z16" i="60"/>
  <c r="Z52" i="54"/>
  <c r="Z27" i="53"/>
  <c r="Z27" i="40"/>
  <c r="Z26" i="40" s="1"/>
  <c r="Z4" i="35"/>
  <c r="Z3" i="35" s="1"/>
  <c r="Y38" i="30"/>
  <c r="Y46" i="30"/>
  <c r="Y50" i="30"/>
  <c r="Y31" i="30"/>
  <c r="Y31" i="15" s="1"/>
  <c r="Y13" i="30"/>
  <c r="Y21" i="30"/>
  <c r="Y21" i="15" s="1"/>
  <c r="Z25" i="30"/>
  <c r="Z31" i="30"/>
  <c r="Z31" i="15" s="1"/>
  <c r="Z56" i="30"/>
  <c r="Z56" i="15" s="1"/>
  <c r="Z60" i="30"/>
  <c r="Z64" i="30"/>
  <c r="Z68" i="30"/>
  <c r="Z73" i="30"/>
  <c r="Y33" i="28"/>
  <c r="Y4" i="27"/>
  <c r="Y27" i="25"/>
  <c r="Y26" i="25" s="1"/>
  <c r="Z71" i="18"/>
  <c r="Z35" i="8"/>
  <c r="Z35" i="9" s="1"/>
  <c r="Z39" i="8"/>
  <c r="Z39" i="9" s="1"/>
  <c r="Z47" i="8"/>
  <c r="Z47" i="9" s="1"/>
  <c r="Z51" i="8"/>
  <c r="Z51" i="12" s="1"/>
  <c r="Y27" i="5"/>
  <c r="Z27" i="64"/>
  <c r="Z26" i="64" s="1"/>
  <c r="Y33" i="64"/>
  <c r="Z4" i="62"/>
  <c r="Y33" i="58"/>
  <c r="Y26" i="58" s="1"/>
  <c r="Y17" i="57"/>
  <c r="Y4" i="55"/>
  <c r="Y3" i="55" s="1"/>
  <c r="Y33" i="54"/>
  <c r="Y27" i="44"/>
  <c r="Y52" i="41"/>
  <c r="Y11" i="38"/>
  <c r="Y3" i="38" s="1"/>
  <c r="Y27" i="38"/>
  <c r="Y8" i="36"/>
  <c r="Y27" i="36"/>
  <c r="Z33" i="34"/>
  <c r="Z33" i="32"/>
  <c r="Z13" i="30"/>
  <c r="Z21" i="30"/>
  <c r="Z17" i="28"/>
  <c r="Z33" i="28"/>
  <c r="Z4" i="27"/>
  <c r="Y27" i="26"/>
  <c r="Y11" i="24"/>
  <c r="Y17" i="18"/>
  <c r="Y4" i="4"/>
  <c r="Z18" i="60"/>
  <c r="Z23" i="60"/>
  <c r="Z29" i="60"/>
  <c r="Z33" i="61"/>
  <c r="Z17" i="57"/>
  <c r="Z27" i="44"/>
  <c r="Z26" i="44" s="1"/>
  <c r="Z17" i="42"/>
  <c r="Z27" i="38"/>
  <c r="Z8" i="36"/>
  <c r="Z27" i="36"/>
  <c r="Z26" i="36" s="1"/>
  <c r="Y27" i="34"/>
  <c r="Y26" i="34" s="1"/>
  <c r="Y17" i="28"/>
  <c r="Y27" i="28"/>
  <c r="Y11" i="27"/>
  <c r="Y4" i="26"/>
  <c r="Y11" i="26"/>
  <c r="Y8" i="19"/>
  <c r="Z17" i="18"/>
  <c r="Y51" i="10"/>
  <c r="Z66" i="8"/>
  <c r="Z66" i="9" s="1"/>
  <c r="Z33" i="4"/>
  <c r="Y17" i="63"/>
  <c r="Y19" i="60"/>
  <c r="Y24" i="60"/>
  <c r="Y17" i="59"/>
  <c r="Y11" i="57"/>
  <c r="Y27" i="57"/>
  <c r="Y17" i="43"/>
  <c r="Y22" i="43"/>
  <c r="Y71" i="42"/>
  <c r="Y8" i="41"/>
  <c r="Y22" i="41"/>
  <c r="Y17" i="40"/>
  <c r="Y11" i="37"/>
  <c r="Y52" i="37"/>
  <c r="Z30" i="30"/>
  <c r="Z8" i="33"/>
  <c r="Z22" i="33"/>
  <c r="Z71" i="32"/>
  <c r="Z11" i="28"/>
  <c r="Z27" i="28"/>
  <c r="Z11" i="27"/>
  <c r="Z4" i="26"/>
  <c r="Z4" i="25"/>
  <c r="Z3" i="25" s="1"/>
  <c r="Y71" i="25"/>
  <c r="Y27" i="19"/>
  <c r="Z4" i="17"/>
  <c r="Z33" i="152"/>
  <c r="Z26" i="152" s="1"/>
  <c r="Z51" i="10"/>
  <c r="Z39" i="10"/>
  <c r="Z47" i="10"/>
  <c r="Y33" i="161"/>
  <c r="Y26" i="161" s="1"/>
  <c r="Y63" i="8"/>
  <c r="Y63" i="9" s="1"/>
  <c r="Y67" i="8"/>
  <c r="Y67" i="9" s="1"/>
  <c r="Y8" i="6"/>
  <c r="Z11" i="5"/>
  <c r="Z17" i="5"/>
  <c r="Y33" i="4"/>
  <c r="Z25" i="60"/>
  <c r="Z14" i="60"/>
  <c r="Z71" i="53"/>
  <c r="Z6" i="30"/>
  <c r="Z6" i="15" s="1"/>
  <c r="Y59" i="30"/>
  <c r="Y59" i="15" s="1"/>
  <c r="Y63" i="30"/>
  <c r="Y63" i="15" s="1"/>
  <c r="Y67" i="30"/>
  <c r="Y67" i="15" s="1"/>
  <c r="Y75" i="30"/>
  <c r="Y75" i="15" s="1"/>
  <c r="Y10" i="30"/>
  <c r="Y4" i="29"/>
  <c r="Y3" i="29" s="1"/>
  <c r="Y17" i="23"/>
  <c r="Y36" i="10"/>
  <c r="Y48" i="10"/>
  <c r="Y63" i="10"/>
  <c r="Z63" i="8"/>
  <c r="Z63" i="9" s="1"/>
  <c r="Z64" i="119"/>
  <c r="Z68" i="119"/>
  <c r="Z12" i="117"/>
  <c r="Z12" i="116" s="1"/>
  <c r="Y67" i="10"/>
  <c r="Y37" i="8"/>
  <c r="Y37" i="9" s="1"/>
  <c r="Y41" i="8"/>
  <c r="Y41" i="9" s="1"/>
  <c r="Y45" i="8"/>
  <c r="Y45" i="12" s="1"/>
  <c r="Y49" i="8"/>
  <c r="Y49" i="9" s="1"/>
  <c r="Y36" i="120"/>
  <c r="Y40" i="120"/>
  <c r="Y44" i="120"/>
  <c r="Y48" i="120"/>
  <c r="Y63" i="120"/>
  <c r="Y67" i="120"/>
  <c r="Y35" i="119"/>
  <c r="Y39" i="119"/>
  <c r="Y43" i="119"/>
  <c r="Y47" i="119"/>
  <c r="Z4" i="165"/>
  <c r="Y5" i="117"/>
  <c r="Y5" i="116" s="1"/>
  <c r="Y9" i="117"/>
  <c r="Y13" i="117"/>
  <c r="Y13" i="116" s="1"/>
  <c r="Z41" i="117"/>
  <c r="Z52" i="152"/>
  <c r="Z36" i="10"/>
  <c r="Z40" i="10"/>
  <c r="Z44" i="10"/>
  <c r="Z48" i="10"/>
  <c r="Z37" i="8"/>
  <c r="Z37" i="12" s="1"/>
  <c r="Z41" i="8"/>
  <c r="Z41" i="12" s="1"/>
  <c r="Z45" i="8"/>
  <c r="Z45" i="9" s="1"/>
  <c r="Z49" i="8"/>
  <c r="Z49" i="12" s="1"/>
  <c r="Z67" i="8"/>
  <c r="Z67" i="12" s="1"/>
  <c r="Z36" i="120"/>
  <c r="Z40" i="120"/>
  <c r="Z44" i="120"/>
  <c r="Z48" i="120"/>
  <c r="Z63" i="120"/>
  <c r="Z67" i="120"/>
  <c r="Z35" i="119"/>
  <c r="Z39" i="119"/>
  <c r="Z43" i="119"/>
  <c r="Z47" i="119"/>
  <c r="Z5" i="117"/>
  <c r="Z5" i="116" s="1"/>
  <c r="Z9" i="117"/>
  <c r="Z9" i="116" s="1"/>
  <c r="Z13" i="117"/>
  <c r="Z13" i="116" s="1"/>
  <c r="Y59" i="117"/>
  <c r="Y63" i="117"/>
  <c r="Y67" i="117"/>
  <c r="Y75" i="117"/>
  <c r="Y75" i="116" s="1"/>
  <c r="Z64" i="10"/>
  <c r="Y52" i="161"/>
  <c r="Y34" i="8"/>
  <c r="Y34" i="9" s="1"/>
  <c r="Y38" i="8"/>
  <c r="Y38" i="9" s="1"/>
  <c r="Y42" i="8"/>
  <c r="Y42" i="9" s="1"/>
  <c r="Y46" i="8"/>
  <c r="Y46" i="9" s="1"/>
  <c r="Y50" i="8"/>
  <c r="Y50" i="12" s="1"/>
  <c r="Y64" i="8"/>
  <c r="Y64" i="9" s="1"/>
  <c r="Y68" i="8"/>
  <c r="Y68" i="9" s="1"/>
  <c r="Y37" i="120"/>
  <c r="Y41" i="120"/>
  <c r="Y45" i="120"/>
  <c r="Y49" i="120"/>
  <c r="Y40" i="119"/>
  <c r="Y44" i="119"/>
  <c r="Y48" i="119"/>
  <c r="Y66" i="119"/>
  <c r="Y22" i="165"/>
  <c r="Y6" i="117"/>
  <c r="Y6" i="116" s="1"/>
  <c r="Y10" i="117"/>
  <c r="Y10" i="116" s="1"/>
  <c r="Y14" i="117"/>
  <c r="Y14" i="116" s="1"/>
  <c r="Z59" i="117"/>
  <c r="Z63" i="117"/>
  <c r="Z67" i="117"/>
  <c r="Z75" i="117"/>
  <c r="Z75" i="116" s="1"/>
  <c r="Z68" i="10"/>
  <c r="Z33" i="161"/>
  <c r="Z26" i="161" s="1"/>
  <c r="Z52" i="161"/>
  <c r="Z33" i="160"/>
  <c r="Z26" i="160" s="1"/>
  <c r="Z42" i="8"/>
  <c r="Z42" i="9" s="1"/>
  <c r="Z50" i="8"/>
  <c r="Z50" i="12" s="1"/>
  <c r="Z64" i="8"/>
  <c r="Z64" i="9" s="1"/>
  <c r="Z68" i="8"/>
  <c r="Z68" i="9" s="1"/>
  <c r="Z37" i="120"/>
  <c r="Z41" i="120"/>
  <c r="Z45" i="120"/>
  <c r="Z49" i="120"/>
  <c r="Z40" i="119"/>
  <c r="Z44" i="119"/>
  <c r="Z48" i="119"/>
  <c r="Z52" i="155"/>
  <c r="Z66" i="119"/>
  <c r="Z6" i="117"/>
  <c r="Z6" i="116" s="1"/>
  <c r="Z10" i="117"/>
  <c r="Z10" i="116" s="1"/>
  <c r="Z14" i="117"/>
  <c r="Z14" i="116" s="1"/>
  <c r="Z19" i="117"/>
  <c r="Z19" i="116" s="1"/>
  <c r="Y69" i="10"/>
  <c r="Y33" i="160"/>
  <c r="Y26" i="160" s="1"/>
  <c r="Y43" i="8"/>
  <c r="Y43" i="12" s="1"/>
  <c r="Y65" i="8"/>
  <c r="Y65" i="9" s="1"/>
  <c r="Y69" i="8"/>
  <c r="Y69" i="9" s="1"/>
  <c r="Y61" i="120"/>
  <c r="Y65" i="120"/>
  <c r="Y69" i="120"/>
  <c r="Y33" i="156"/>
  <c r="Y26" i="156" s="1"/>
  <c r="Y52" i="165"/>
  <c r="Y4" i="163"/>
  <c r="Z18" i="117"/>
  <c r="Z18" i="116" s="1"/>
  <c r="Z69" i="10"/>
  <c r="Z38" i="10"/>
  <c r="Z42" i="10"/>
  <c r="Z46" i="10"/>
  <c r="Z50" i="10"/>
  <c r="Z43" i="8"/>
  <c r="Z43" i="9" s="1"/>
  <c r="Z61" i="120"/>
  <c r="Z65" i="120"/>
  <c r="Z69" i="120"/>
  <c r="Z33" i="156"/>
  <c r="Z26" i="156" s="1"/>
  <c r="Z17" i="165"/>
  <c r="Z52" i="165"/>
  <c r="Z4" i="163"/>
  <c r="Z11" i="163"/>
  <c r="Z25" i="117"/>
  <c r="Z25" i="116" s="1"/>
  <c r="Y31" i="117"/>
  <c r="Y31" i="116" s="1"/>
  <c r="Z43" i="10"/>
  <c r="Y35" i="10"/>
  <c r="Y35" i="11" s="1"/>
  <c r="Y39" i="10"/>
  <c r="Y43" i="10"/>
  <c r="Y47" i="10"/>
  <c r="Y36" i="8"/>
  <c r="Y36" i="9" s="1"/>
  <c r="Y40" i="8"/>
  <c r="Y40" i="9" s="1"/>
  <c r="Y44" i="8"/>
  <c r="Y44" i="12" s="1"/>
  <c r="Y48" i="8"/>
  <c r="Y48" i="9" s="1"/>
  <c r="Y61" i="8"/>
  <c r="Y61" i="11" s="1"/>
  <c r="Y66" i="8"/>
  <c r="Y66" i="12" s="1"/>
  <c r="Y64" i="119"/>
  <c r="Y68" i="119"/>
  <c r="Y33" i="165"/>
  <c r="Y8" i="163"/>
  <c r="Y12" i="117"/>
  <c r="Y12" i="116" s="1"/>
  <c r="Z27" i="163"/>
  <c r="Z31" i="117"/>
  <c r="Z31" i="116" s="1"/>
  <c r="Z57" i="117"/>
  <c r="Z57" i="116" s="1"/>
  <c r="Z73" i="117"/>
  <c r="Z73" i="116" s="1"/>
  <c r="Y40" i="10"/>
  <c r="Y44" i="10"/>
  <c r="Z36" i="8"/>
  <c r="Z36" i="9" s="1"/>
  <c r="Z40" i="8"/>
  <c r="Z40" i="12" s="1"/>
  <c r="Z44" i="8"/>
  <c r="Z44" i="9" s="1"/>
  <c r="Z48" i="8"/>
  <c r="Z48" i="9" s="1"/>
  <c r="Z61" i="8"/>
  <c r="Z61" i="12" s="1"/>
  <c r="Z177" i="149"/>
  <c r="Z165" i="149"/>
  <c r="Y178" i="149"/>
  <c r="Z2" i="182"/>
  <c r="Z2" i="179"/>
  <c r="Y168" i="149"/>
  <c r="Y173" i="149"/>
  <c r="Z163" i="149"/>
  <c r="Y172" i="149"/>
  <c r="Z173" i="149"/>
  <c r="Y175" i="149"/>
  <c r="Y2" i="178"/>
  <c r="Y2" i="175"/>
  <c r="Y26" i="174"/>
  <c r="Z176" i="149"/>
  <c r="Z2" i="178"/>
  <c r="Z2" i="175"/>
  <c r="Z26" i="174"/>
  <c r="Y2" i="181"/>
  <c r="Y165" i="149"/>
  <c r="Y163" i="149"/>
  <c r="Y28" i="9"/>
  <c r="Y28" i="7"/>
  <c r="Y28" i="11"/>
  <c r="Y28" i="12"/>
  <c r="Y44" i="7"/>
  <c r="Y68" i="7"/>
  <c r="Y62" i="124"/>
  <c r="Y62" i="123" s="1"/>
  <c r="Y7" i="117"/>
  <c r="Y7" i="116" s="1"/>
  <c r="Z16" i="9"/>
  <c r="Z16" i="7"/>
  <c r="Z16" i="11"/>
  <c r="Z16" i="12"/>
  <c r="Z44" i="7"/>
  <c r="Z76" i="9"/>
  <c r="Z76" i="12"/>
  <c r="Z76" i="11"/>
  <c r="Z76" i="7"/>
  <c r="Z11" i="171"/>
  <c r="Z160" i="149"/>
  <c r="Z62" i="124"/>
  <c r="Z62" i="123" s="1"/>
  <c r="Z11" i="195"/>
  <c r="Z12" i="106"/>
  <c r="Y5" i="9"/>
  <c r="Y5" i="7"/>
  <c r="Y5" i="11"/>
  <c r="Y5" i="12"/>
  <c r="Y9" i="9"/>
  <c r="Y9" i="7"/>
  <c r="Y9" i="11"/>
  <c r="Y9" i="12"/>
  <c r="Y13" i="9"/>
  <c r="Y13" i="7"/>
  <c r="Y13" i="11"/>
  <c r="Y13" i="12"/>
  <c r="Y21" i="9"/>
  <c r="Y21" i="7"/>
  <c r="Y21" i="11"/>
  <c r="Y21" i="12"/>
  <c r="Y25" i="9"/>
  <c r="Y25" i="7"/>
  <c r="Y25" i="11"/>
  <c r="Y25" i="12"/>
  <c r="Y29" i="9"/>
  <c r="Y29" i="7"/>
  <c r="Y29" i="11"/>
  <c r="Y29" i="12"/>
  <c r="Y37" i="7"/>
  <c r="Y41" i="7"/>
  <c r="Y45" i="7"/>
  <c r="Y49" i="7"/>
  <c r="Y53" i="9"/>
  <c r="Y53" i="7"/>
  <c r="Y53" i="11"/>
  <c r="Y53" i="12"/>
  <c r="Y57" i="9"/>
  <c r="Y57" i="7"/>
  <c r="Y57" i="11"/>
  <c r="Y57" i="12"/>
  <c r="Y61" i="7"/>
  <c r="Y65" i="7"/>
  <c r="Y69" i="7"/>
  <c r="Y73" i="9"/>
  <c r="Y73" i="7"/>
  <c r="Y73" i="11"/>
  <c r="Y73" i="12"/>
  <c r="Y4" i="171"/>
  <c r="Y3" i="171" s="1"/>
  <c r="Y52" i="171"/>
  <c r="Y15" i="125"/>
  <c r="Y19" i="125"/>
  <c r="Y23" i="125"/>
  <c r="Y31" i="125"/>
  <c r="Y31" i="123" s="1"/>
  <c r="Y35" i="125"/>
  <c r="Y161" i="149"/>
  <c r="Y19" i="124"/>
  <c r="Y76" i="124"/>
  <c r="Y76" i="123" s="1"/>
  <c r="Y56" i="123"/>
  <c r="Y54" i="123"/>
  <c r="Y33" i="121"/>
  <c r="Y26" i="121" s="1"/>
  <c r="Y52" i="158"/>
  <c r="Y59" i="120"/>
  <c r="Y8" i="120"/>
  <c r="Y36" i="119"/>
  <c r="Y33" i="155"/>
  <c r="Y26" i="155" s="1"/>
  <c r="Y139" i="149"/>
  <c r="Y23" i="117"/>
  <c r="Y22" i="163"/>
  <c r="Y62" i="116"/>
  <c r="Z52" i="198"/>
  <c r="Z57" i="111"/>
  <c r="Z33" i="195"/>
  <c r="Z26" i="195" s="1"/>
  <c r="Z36" i="106"/>
  <c r="Y52" i="195"/>
  <c r="Y57" i="106"/>
  <c r="Y12" i="9"/>
  <c r="Y12" i="11"/>
  <c r="Y12" i="12"/>
  <c r="Y12" i="7"/>
  <c r="Y72" i="9"/>
  <c r="Y72" i="7"/>
  <c r="Y72" i="12"/>
  <c r="Y72" i="11"/>
  <c r="Y164" i="149"/>
  <c r="Y66" i="124"/>
  <c r="Y15" i="103"/>
  <c r="Y11" i="185"/>
  <c r="Z20" i="9"/>
  <c r="Z20" i="11"/>
  <c r="Z20" i="7"/>
  <c r="Z20" i="12"/>
  <c r="Z36" i="7"/>
  <c r="Z56" i="9"/>
  <c r="Z56" i="11"/>
  <c r="Z56" i="7"/>
  <c r="Z56" i="12"/>
  <c r="Z164" i="149"/>
  <c r="Z36" i="123"/>
  <c r="Z5" i="7"/>
  <c r="Z5" i="11"/>
  <c r="Z5" i="12"/>
  <c r="Z5" i="9"/>
  <c r="Z9" i="7"/>
  <c r="Z9" i="11"/>
  <c r="Z9" i="9"/>
  <c r="Z9" i="12"/>
  <c r="Z13" i="7"/>
  <c r="Z13" i="11"/>
  <c r="Z13" i="9"/>
  <c r="Z13" i="12"/>
  <c r="Z17" i="2"/>
  <c r="Z21" i="7"/>
  <c r="Z21" i="11"/>
  <c r="Z21" i="9"/>
  <c r="Z21" i="12"/>
  <c r="Z25" i="7"/>
  <c r="Z25" i="9"/>
  <c r="Z25" i="11"/>
  <c r="Z25" i="12"/>
  <c r="Z29" i="7"/>
  <c r="Z29" i="11"/>
  <c r="Z29" i="12"/>
  <c r="Z29" i="9"/>
  <c r="Z33" i="2"/>
  <c r="Z37" i="7"/>
  <c r="Z41" i="7"/>
  <c r="Z41" i="9"/>
  <c r="Z45" i="7"/>
  <c r="Z49" i="7"/>
  <c r="Z53" i="7"/>
  <c r="Z53" i="11"/>
  <c r="Z53" i="9"/>
  <c r="Z53" i="12"/>
  <c r="Z57" i="7"/>
  <c r="Z57" i="9"/>
  <c r="Z57" i="11"/>
  <c r="Z57" i="12"/>
  <c r="Z61" i="7"/>
  <c r="Z65" i="7"/>
  <c r="Z69" i="7"/>
  <c r="Z73" i="7"/>
  <c r="Z73" i="11"/>
  <c r="Z73" i="9"/>
  <c r="Z73" i="12"/>
  <c r="Z4" i="171"/>
  <c r="Z52" i="171"/>
  <c r="Z19" i="125"/>
  <c r="Z23" i="125"/>
  <c r="Z35" i="125"/>
  <c r="Z161" i="149"/>
  <c r="Z19" i="124"/>
  <c r="Z63" i="123"/>
  <c r="Z76" i="124"/>
  <c r="Z56" i="123"/>
  <c r="Z54" i="123"/>
  <c r="Z52" i="158"/>
  <c r="Z59" i="120"/>
  <c r="Z36" i="119"/>
  <c r="Z33" i="155"/>
  <c r="Z26" i="155" s="1"/>
  <c r="Z26" i="165"/>
  <c r="Z23" i="117"/>
  <c r="Z22" i="163"/>
  <c r="Z19" i="111"/>
  <c r="Z17" i="197"/>
  <c r="Y22" i="188"/>
  <c r="Y24" i="105"/>
  <c r="Y16" i="9"/>
  <c r="Y16" i="7"/>
  <c r="Y16" i="11"/>
  <c r="Y16" i="12"/>
  <c r="Y36" i="7"/>
  <c r="Y56" i="9"/>
  <c r="Y56" i="11"/>
  <c r="Y56" i="7"/>
  <c r="Y56" i="12"/>
  <c r="Y52" i="203"/>
  <c r="Y75" i="123"/>
  <c r="Y27" i="163"/>
  <c r="Z32" i="9"/>
  <c r="Z32" i="11"/>
  <c r="Z32" i="7"/>
  <c r="Z32" i="12"/>
  <c r="Z72" i="9"/>
  <c r="Z72" i="12"/>
  <c r="Z72" i="11"/>
  <c r="Z72" i="7"/>
  <c r="Z17" i="201"/>
  <c r="Z18" i="124"/>
  <c r="Z66" i="124"/>
  <c r="Z8" i="185"/>
  <c r="Z8" i="186"/>
  <c r="Y6" i="7"/>
  <c r="Y6" i="12"/>
  <c r="Y6" i="11"/>
  <c r="Y6" i="9"/>
  <c r="Y10" i="7"/>
  <c r="Y10" i="9"/>
  <c r="Y10" i="12"/>
  <c r="Y10" i="11"/>
  <c r="Y14" i="7"/>
  <c r="Y14" i="9"/>
  <c r="Y14" i="12"/>
  <c r="Y14" i="11"/>
  <c r="Y18" i="7"/>
  <c r="Y18" i="12"/>
  <c r="Y18" i="9"/>
  <c r="Y18" i="11"/>
  <c r="Y30" i="7"/>
  <c r="Y30" i="12"/>
  <c r="Y30" i="9"/>
  <c r="Y30" i="11"/>
  <c r="Y34" i="7"/>
  <c r="Y38" i="7"/>
  <c r="Y42" i="7"/>
  <c r="Y46" i="7"/>
  <c r="Y46" i="12"/>
  <c r="Y50" i="7"/>
  <c r="Y54" i="7"/>
  <c r="Y54" i="9"/>
  <c r="Y54" i="12"/>
  <c r="Y54" i="11"/>
  <c r="Y58" i="7"/>
  <c r="Y58" i="12"/>
  <c r="Y58" i="11"/>
  <c r="Y58" i="9"/>
  <c r="Y62" i="7"/>
  <c r="Y62" i="12"/>
  <c r="Y62" i="9"/>
  <c r="Y62" i="11"/>
  <c r="Y66" i="7"/>
  <c r="Y70" i="7"/>
  <c r="Y70" i="9"/>
  <c r="Y70" i="11"/>
  <c r="Y74" i="7"/>
  <c r="Y74" i="9"/>
  <c r="Y74" i="12"/>
  <c r="Y74" i="11"/>
  <c r="Y72" i="125"/>
  <c r="Y8" i="201"/>
  <c r="Y10" i="124"/>
  <c r="Y20" i="124"/>
  <c r="Y20" i="123" s="1"/>
  <c r="Y33" i="201"/>
  <c r="Y34" i="124"/>
  <c r="Y5" i="124"/>
  <c r="Y53" i="123"/>
  <c r="Y57" i="124"/>
  <c r="Y57" i="123" s="1"/>
  <c r="Y60" i="120"/>
  <c r="Y64" i="120"/>
  <c r="Y68" i="120"/>
  <c r="Y3" i="120"/>
  <c r="Y34" i="120"/>
  <c r="Y34" i="116" s="1"/>
  <c r="Y63" i="119"/>
  <c r="Y67" i="119"/>
  <c r="Y3" i="119"/>
  <c r="Y19" i="117"/>
  <c r="Y19" i="116" s="1"/>
  <c r="Y17" i="163"/>
  <c r="Y55" i="117"/>
  <c r="Y55" i="116" s="1"/>
  <c r="Y52" i="163"/>
  <c r="Y3" i="114"/>
  <c r="Z8" i="198"/>
  <c r="Z9" i="111"/>
  <c r="Z17" i="188"/>
  <c r="Z19" i="105"/>
  <c r="Y71" i="188"/>
  <c r="Y72" i="105"/>
  <c r="Z8" i="187"/>
  <c r="Z9" i="105"/>
  <c r="Y24" i="9"/>
  <c r="Y24" i="11"/>
  <c r="Y24" i="7"/>
  <c r="Y24" i="12"/>
  <c r="Y40" i="7"/>
  <c r="Y64" i="7"/>
  <c r="Z12" i="9"/>
  <c r="Z12" i="11"/>
  <c r="Z12" i="7"/>
  <c r="Z12" i="12"/>
  <c r="Z64" i="7"/>
  <c r="Z6" i="7"/>
  <c r="Z6" i="12"/>
  <c r="Z6" i="11"/>
  <c r="Z6" i="9"/>
  <c r="Z10" i="7"/>
  <c r="Z10" i="9"/>
  <c r="Z10" i="12"/>
  <c r="Z10" i="11"/>
  <c r="Z14" i="7"/>
  <c r="Z14" i="12"/>
  <c r="Z14" i="9"/>
  <c r="Z14" i="11"/>
  <c r="Z18" i="7"/>
  <c r="Z18" i="12"/>
  <c r="Z18" i="9"/>
  <c r="Z18" i="11"/>
  <c r="Z30" i="7"/>
  <c r="Z30" i="12"/>
  <c r="Z30" i="9"/>
  <c r="Z30" i="11"/>
  <c r="Z34" i="7"/>
  <c r="Z38" i="7"/>
  <c r="Z42" i="7"/>
  <c r="Z46" i="7"/>
  <c r="Z50" i="7"/>
  <c r="Z54" i="7"/>
  <c r="Z54" i="9"/>
  <c r="Z54" i="12"/>
  <c r="Z54" i="11"/>
  <c r="Z58" i="7"/>
  <c r="Z58" i="12"/>
  <c r="Z58" i="11"/>
  <c r="Z58" i="9"/>
  <c r="Z62" i="7"/>
  <c r="Z62" i="12"/>
  <c r="Z62" i="9"/>
  <c r="Z62" i="11"/>
  <c r="Z66" i="7"/>
  <c r="Z70" i="7"/>
  <c r="Z70" i="9"/>
  <c r="Z70" i="11"/>
  <c r="Z74" i="7"/>
  <c r="Z74" i="9"/>
  <c r="Z74" i="12"/>
  <c r="Z74" i="11"/>
  <c r="Z72" i="125"/>
  <c r="Z162" i="149"/>
  <c r="Z8" i="201"/>
  <c r="Z10" i="124"/>
  <c r="Z10" i="123" s="1"/>
  <c r="Z20" i="124"/>
  <c r="Z20" i="123" s="1"/>
  <c r="Z33" i="201"/>
  <c r="Z34" i="124"/>
  <c r="Z5" i="124"/>
  <c r="Z21" i="123"/>
  <c r="Z53" i="123"/>
  <c r="Z57" i="124"/>
  <c r="Z57" i="123" s="1"/>
  <c r="Z60" i="120"/>
  <c r="Z64" i="120"/>
  <c r="Z68" i="120"/>
  <c r="Z3" i="120"/>
  <c r="Z34" i="120"/>
  <c r="Z63" i="119"/>
  <c r="Z67" i="119"/>
  <c r="Z3" i="119"/>
  <c r="Z55" i="117"/>
  <c r="Z55" i="116" s="1"/>
  <c r="Z52" i="163"/>
  <c r="Z58" i="106"/>
  <c r="Z62" i="106"/>
  <c r="Z66" i="106"/>
  <c r="Z70" i="106"/>
  <c r="Z75" i="106"/>
  <c r="Z23" i="104"/>
  <c r="Z22" i="104" s="1"/>
  <c r="Y20" i="9"/>
  <c r="Y20" i="11"/>
  <c r="Y20" i="7"/>
  <c r="Y20" i="12"/>
  <c r="Y48" i="7"/>
  <c r="Y76" i="9"/>
  <c r="Y76" i="12"/>
  <c r="Y76" i="11"/>
  <c r="Y76" i="7"/>
  <c r="Y137" i="149"/>
  <c r="Z24" i="9"/>
  <c r="Z24" i="11"/>
  <c r="Z24" i="7"/>
  <c r="Z24" i="12"/>
  <c r="Z40" i="7"/>
  <c r="Z60" i="9"/>
  <c r="Z60" i="7"/>
  <c r="Z60" i="11"/>
  <c r="Z60" i="12"/>
  <c r="Y7" i="7"/>
  <c r="Y7" i="9"/>
  <c r="Y7" i="12"/>
  <c r="Y7" i="11"/>
  <c r="Y11" i="2"/>
  <c r="Y3" i="2" s="1"/>
  <c r="Y15" i="7"/>
  <c r="Y15" i="9"/>
  <c r="Y15" i="12"/>
  <c r="Y15" i="11"/>
  <c r="Y19" i="7"/>
  <c r="Y19" i="9"/>
  <c r="Y19" i="12"/>
  <c r="Y19" i="11"/>
  <c r="Y23" i="7"/>
  <c r="Y23" i="9"/>
  <c r="Y23" i="12"/>
  <c r="Y23" i="11"/>
  <c r="Y27" i="2"/>
  <c r="Y31" i="7"/>
  <c r="Y31" i="9"/>
  <c r="Y31" i="12"/>
  <c r="Y31" i="11"/>
  <c r="Y35" i="7"/>
  <c r="Y35" i="12"/>
  <c r="Y39" i="7"/>
  <c r="Y43" i="7"/>
  <c r="Y47" i="7"/>
  <c r="Y51" i="7"/>
  <c r="Y55" i="7"/>
  <c r="Y55" i="9"/>
  <c r="Y55" i="12"/>
  <c r="Y55" i="11"/>
  <c r="Y59" i="7"/>
  <c r="Y59" i="9"/>
  <c r="Y59" i="12"/>
  <c r="Y59" i="11"/>
  <c r="Y63" i="7"/>
  <c r="Y63" i="12"/>
  <c r="Y67" i="7"/>
  <c r="Y71" i="2"/>
  <c r="Y75" i="7"/>
  <c r="Y75" i="9"/>
  <c r="Y75" i="12"/>
  <c r="Y75" i="11"/>
  <c r="Y52" i="173"/>
  <c r="Y9" i="124"/>
  <c r="Y52" i="159"/>
  <c r="Y2" i="159" s="1"/>
  <c r="Y15" i="117"/>
  <c r="Y15" i="116" s="1"/>
  <c r="Y35" i="117"/>
  <c r="Y33" i="163"/>
  <c r="Y39" i="117"/>
  <c r="Y43" i="117"/>
  <c r="Y47" i="117"/>
  <c r="Y51" i="117"/>
  <c r="Y59" i="106"/>
  <c r="Y63" i="106"/>
  <c r="Y67" i="106"/>
  <c r="Y76" i="106"/>
  <c r="Y32" i="9"/>
  <c r="Y32" i="11"/>
  <c r="Y32" i="7"/>
  <c r="Y32" i="12"/>
  <c r="Y60" i="9"/>
  <c r="Y60" i="7"/>
  <c r="Y60" i="11"/>
  <c r="Y60" i="12"/>
  <c r="Y17" i="201"/>
  <c r="Y18" i="124"/>
  <c r="Z28" i="9"/>
  <c r="Z28" i="7"/>
  <c r="Z28" i="11"/>
  <c r="Z28" i="12"/>
  <c r="Z48" i="7"/>
  <c r="Z68" i="7"/>
  <c r="Z7" i="117"/>
  <c r="Z7" i="116" s="1"/>
  <c r="Z7" i="9"/>
  <c r="Z7" i="12"/>
  <c r="Z7" i="7"/>
  <c r="Z7" i="11"/>
  <c r="Z11" i="2"/>
  <c r="Z3" i="2" s="1"/>
  <c r="Z15" i="9"/>
  <c r="Z15" i="12"/>
  <c r="Z15" i="7"/>
  <c r="Z15" i="11"/>
  <c r="Z19" i="9"/>
  <c r="Z19" i="7"/>
  <c r="Z19" i="12"/>
  <c r="Z19" i="11"/>
  <c r="Z23" i="9"/>
  <c r="Z23" i="12"/>
  <c r="Z23" i="11"/>
  <c r="Z23" i="7"/>
  <c r="Z27" i="2"/>
  <c r="Z31" i="9"/>
  <c r="Z31" i="12"/>
  <c r="Z31" i="11"/>
  <c r="Z31" i="7"/>
  <c r="Z35" i="7"/>
  <c r="Z39" i="7"/>
  <c r="Z43" i="7"/>
  <c r="Z47" i="7"/>
  <c r="Z51" i="7"/>
  <c r="Z55" i="9"/>
  <c r="Z55" i="12"/>
  <c r="Z55" i="11"/>
  <c r="Z55" i="7"/>
  <c r="Z59" i="9"/>
  <c r="Z59" i="12"/>
  <c r="Z59" i="7"/>
  <c r="Z59" i="11"/>
  <c r="Z63" i="7"/>
  <c r="Z67" i="7"/>
  <c r="Z71" i="2"/>
  <c r="Z75" i="9"/>
  <c r="Z75" i="12"/>
  <c r="Z75" i="11"/>
  <c r="Z75" i="7"/>
  <c r="Z52" i="173"/>
  <c r="Z9" i="124"/>
  <c r="Z52" i="159"/>
  <c r="Z15" i="117"/>
  <c r="Z15" i="116" s="1"/>
  <c r="Z35" i="117"/>
  <c r="Z39" i="117"/>
  <c r="Z43" i="117"/>
  <c r="Z47" i="117"/>
  <c r="Z51" i="117"/>
  <c r="Y19" i="106"/>
  <c r="Y17" i="194"/>
  <c r="Y11" i="201"/>
  <c r="Y27" i="201"/>
  <c r="Y58" i="124"/>
  <c r="Y16" i="117"/>
  <c r="Y16" i="116" s="1"/>
  <c r="Y20" i="117"/>
  <c r="Y20" i="116" s="1"/>
  <c r="Y24" i="117"/>
  <c r="Y24" i="116" s="1"/>
  <c r="Y28" i="117"/>
  <c r="Y32" i="117"/>
  <c r="Y32" i="116" s="1"/>
  <c r="Y36" i="117"/>
  <c r="Y40" i="117"/>
  <c r="Y44" i="117"/>
  <c r="Y48" i="117"/>
  <c r="Y56" i="117"/>
  <c r="Y56" i="116" s="1"/>
  <c r="Y60" i="117"/>
  <c r="Y64" i="117"/>
  <c r="Y68" i="117"/>
  <c r="Y72" i="117"/>
  <c r="Y20" i="111"/>
  <c r="Y17" i="197"/>
  <c r="Z35" i="111"/>
  <c r="Z33" i="197"/>
  <c r="Z39" i="111"/>
  <c r="Z43" i="111"/>
  <c r="Z47" i="111"/>
  <c r="Z51" i="111"/>
  <c r="Y72" i="111"/>
  <c r="Y71" i="197"/>
  <c r="Y34" i="111"/>
  <c r="Y15" i="106"/>
  <c r="Z33" i="194"/>
  <c r="Z34" i="106"/>
  <c r="Z38" i="106"/>
  <c r="Z42" i="106"/>
  <c r="Z46" i="106"/>
  <c r="Z50" i="106"/>
  <c r="Y18" i="104"/>
  <c r="Y17" i="191"/>
  <c r="Z11" i="201"/>
  <c r="Z27" i="201"/>
  <c r="Z58" i="124"/>
  <c r="Z16" i="117"/>
  <c r="Z16" i="116" s="1"/>
  <c r="Z20" i="117"/>
  <c r="Z24" i="117"/>
  <c r="Z24" i="116" s="1"/>
  <c r="Z28" i="117"/>
  <c r="Z32" i="117"/>
  <c r="Z32" i="116" s="1"/>
  <c r="Z36" i="117"/>
  <c r="Z40" i="117"/>
  <c r="Z44" i="117"/>
  <c r="Z48" i="117"/>
  <c r="Z56" i="117"/>
  <c r="Z56" i="116" s="1"/>
  <c r="Z60" i="117"/>
  <c r="Z64" i="117"/>
  <c r="Z68" i="117"/>
  <c r="Z72" i="117"/>
  <c r="Z3" i="113"/>
  <c r="Z15" i="111"/>
  <c r="Y36" i="111"/>
  <c r="Y33" i="197"/>
  <c r="Y40" i="111"/>
  <c r="Y44" i="111"/>
  <c r="Y48" i="111"/>
  <c r="Y60" i="111"/>
  <c r="Y64" i="111"/>
  <c r="Y68" i="111"/>
  <c r="Z5" i="111"/>
  <c r="Z6" i="106"/>
  <c r="Y35" i="106"/>
  <c r="Y33" i="194"/>
  <c r="Y39" i="106"/>
  <c r="Y43" i="106"/>
  <c r="Y47" i="106"/>
  <c r="Y51" i="106"/>
  <c r="Y14" i="104"/>
  <c r="Y75" i="104"/>
  <c r="Y21" i="117"/>
  <c r="Y21" i="116" s="1"/>
  <c r="Y25" i="117"/>
  <c r="Y25" i="116" s="1"/>
  <c r="Y29" i="117"/>
  <c r="Y29" i="116" s="1"/>
  <c r="Y37" i="117"/>
  <c r="Y41" i="117"/>
  <c r="Y45" i="117"/>
  <c r="Y49" i="117"/>
  <c r="Y53" i="117"/>
  <c r="Y57" i="117"/>
  <c r="Y57" i="116" s="1"/>
  <c r="Y61" i="117"/>
  <c r="Y65" i="117"/>
  <c r="Y69" i="117"/>
  <c r="Y73" i="117"/>
  <c r="Y73" i="116" s="1"/>
  <c r="Y76" i="117"/>
  <c r="Z53" i="116"/>
  <c r="Z26" i="115"/>
  <c r="Z33" i="113"/>
  <c r="Z26" i="113" s="1"/>
  <c r="Y4" i="112"/>
  <c r="Y11" i="107"/>
  <c r="Z7" i="111"/>
  <c r="Y12" i="111"/>
  <c r="Y11" i="197"/>
  <c r="Y16" i="111"/>
  <c r="Z31" i="111"/>
  <c r="Y7" i="106"/>
  <c r="Z30" i="106"/>
  <c r="Z27" i="194"/>
  <c r="Y5" i="106"/>
  <c r="Z8" i="191"/>
  <c r="Z9" i="104"/>
  <c r="Z52" i="191"/>
  <c r="Z57" i="104"/>
  <c r="Z61" i="104"/>
  <c r="Z65" i="104"/>
  <c r="Z69" i="104"/>
  <c r="Y12" i="104"/>
  <c r="Z17" i="186"/>
  <c r="Z20" i="103"/>
  <c r="Y39" i="75"/>
  <c r="Z76" i="117"/>
  <c r="Z27" i="110"/>
  <c r="Y28" i="111"/>
  <c r="Y27" i="197"/>
  <c r="Y32" i="111"/>
  <c r="Y31" i="106"/>
  <c r="Y10" i="104"/>
  <c r="Y8" i="191"/>
  <c r="Y3" i="191" s="1"/>
  <c r="Z37" i="104"/>
  <c r="Z41" i="104"/>
  <c r="Z45" i="104"/>
  <c r="Z49" i="104"/>
  <c r="Y58" i="104"/>
  <c r="Y62" i="104"/>
  <c r="Y66" i="104"/>
  <c r="Y70" i="104"/>
  <c r="Y22" i="115"/>
  <c r="Z3" i="108"/>
  <c r="Z22" i="108"/>
  <c r="Y4" i="110"/>
  <c r="Y3" i="110" s="1"/>
  <c r="Y75" i="111"/>
  <c r="Y27" i="194"/>
  <c r="Y9" i="106"/>
  <c r="Z4" i="191"/>
  <c r="Z5" i="104"/>
  <c r="Z29" i="104"/>
  <c r="Y34" i="104"/>
  <c r="Y33" i="191"/>
  <c r="Y38" i="104"/>
  <c r="Y42" i="104"/>
  <c r="Y46" i="104"/>
  <c r="Y50" i="104"/>
  <c r="Y59" i="103"/>
  <c r="Y52" i="185"/>
  <c r="Z30" i="117"/>
  <c r="Z30" i="116" s="1"/>
  <c r="Z34" i="117"/>
  <c r="Z38" i="117"/>
  <c r="Z42" i="117"/>
  <c r="Z46" i="117"/>
  <c r="Z50" i="117"/>
  <c r="Z54" i="117"/>
  <c r="Z54" i="116" s="1"/>
  <c r="Z58" i="117"/>
  <c r="Z58" i="116" s="1"/>
  <c r="Z62" i="117"/>
  <c r="Z66" i="117"/>
  <c r="Z70" i="117"/>
  <c r="Z70" i="116" s="1"/>
  <c r="Z74" i="117"/>
  <c r="Z74" i="116" s="1"/>
  <c r="Y11" i="113"/>
  <c r="Y3" i="113" s="1"/>
  <c r="Y4" i="109"/>
  <c r="Y3" i="109" s="1"/>
  <c r="Z33" i="108"/>
  <c r="Z26" i="108" s="1"/>
  <c r="Y71" i="108"/>
  <c r="Z4" i="110"/>
  <c r="Z22" i="197"/>
  <c r="Z23" i="111"/>
  <c r="Z29" i="111"/>
  <c r="Z17" i="194"/>
  <c r="Z18" i="106"/>
  <c r="Y23" i="106"/>
  <c r="Y22" i="194"/>
  <c r="Z28" i="106"/>
  <c r="Z17" i="192"/>
  <c r="Y6" i="104"/>
  <c r="Y30" i="104"/>
  <c r="Z32" i="105"/>
  <c r="Y37" i="105"/>
  <c r="Y41" i="105"/>
  <c r="Y45" i="105"/>
  <c r="Y49" i="105"/>
  <c r="Y58" i="105"/>
  <c r="Y62" i="105"/>
  <c r="Y66" i="105"/>
  <c r="Y70" i="105"/>
  <c r="Y75" i="105"/>
  <c r="Z14" i="103"/>
  <c r="Z11" i="185"/>
  <c r="Z33" i="185"/>
  <c r="Z34" i="103"/>
  <c r="Z13" i="105"/>
  <c r="Y17" i="187"/>
  <c r="Y18" i="105"/>
  <c r="Z36" i="105"/>
  <c r="Z40" i="105"/>
  <c r="Z44" i="105"/>
  <c r="Z48" i="105"/>
  <c r="Z52" i="187"/>
  <c r="Z57" i="105"/>
  <c r="Z61" i="105"/>
  <c r="Z65" i="105"/>
  <c r="Z69" i="105"/>
  <c r="Z73" i="105"/>
  <c r="Y19" i="103"/>
  <c r="Y17" i="185"/>
  <c r="Y29" i="103"/>
  <c r="Z74" i="102"/>
  <c r="Y25" i="94"/>
  <c r="Y35" i="94"/>
  <c r="Y33" i="95"/>
  <c r="Z5" i="106"/>
  <c r="Z9" i="106"/>
  <c r="Z12" i="104"/>
  <c r="Z28" i="104"/>
  <c r="Y10" i="105"/>
  <c r="Y15" i="105"/>
  <c r="Z29" i="105"/>
  <c r="Y33" i="187"/>
  <c r="Y34" i="105"/>
  <c r="Y38" i="105"/>
  <c r="Y42" i="105"/>
  <c r="Y46" i="105"/>
  <c r="Y50" i="105"/>
  <c r="Y55" i="102"/>
  <c r="Z4" i="186"/>
  <c r="Y33" i="185"/>
  <c r="Y26" i="185" s="1"/>
  <c r="Y35" i="103"/>
  <c r="Y23" i="111"/>
  <c r="Y22" i="111" s="1"/>
  <c r="Z4" i="187"/>
  <c r="Z5" i="105"/>
  <c r="Z10" i="105"/>
  <c r="Z24" i="105"/>
  <c r="Y30" i="105"/>
  <c r="Z34" i="105"/>
  <c r="Z38" i="105"/>
  <c r="Z42" i="105"/>
  <c r="Z46" i="105"/>
  <c r="Z50" i="105"/>
  <c r="Z76" i="105"/>
  <c r="Z55" i="102"/>
  <c r="Y17" i="186"/>
  <c r="Y26" i="186"/>
  <c r="Y7" i="103"/>
  <c r="Z30" i="103"/>
  <c r="Z27" i="185"/>
  <c r="Y5" i="103"/>
  <c r="Z22" i="190"/>
  <c r="Y6" i="105"/>
  <c r="Z20" i="105"/>
  <c r="Y25" i="105"/>
  <c r="Z30" i="105"/>
  <c r="Y35" i="105"/>
  <c r="Y39" i="105"/>
  <c r="Y43" i="105"/>
  <c r="Y47" i="105"/>
  <c r="Y51" i="105"/>
  <c r="Z35" i="105"/>
  <c r="Z22" i="186"/>
  <c r="Z16" i="105"/>
  <c r="Y21" i="105"/>
  <c r="Z25" i="105"/>
  <c r="Y31" i="105"/>
  <c r="Z36" i="103"/>
  <c r="Z53" i="102"/>
  <c r="Z18" i="94"/>
  <c r="Z17" i="99"/>
  <c r="Z31" i="75"/>
  <c r="Y7" i="105"/>
  <c r="Y13" i="105"/>
  <c r="Y13" i="102" s="1"/>
  <c r="Z21" i="105"/>
  <c r="Z17" i="185"/>
  <c r="Z18" i="103"/>
  <c r="Y22" i="185"/>
  <c r="Y22" i="186"/>
  <c r="Z28" i="103"/>
  <c r="Y54" i="102"/>
  <c r="Z17" i="95"/>
  <c r="Z19" i="94"/>
  <c r="Z58" i="75"/>
  <c r="Z62" i="75"/>
  <c r="Z66" i="75"/>
  <c r="Y18" i="75"/>
  <c r="Y17" i="76"/>
  <c r="Z53" i="75"/>
  <c r="Z52" i="76"/>
  <c r="Z12" i="105"/>
  <c r="Z28" i="105"/>
  <c r="Z39" i="103"/>
  <c r="Z43" i="103"/>
  <c r="Z47" i="103"/>
  <c r="Z51" i="103"/>
  <c r="Z59" i="103"/>
  <c r="Z63" i="103"/>
  <c r="Z67" i="103"/>
  <c r="Z76" i="103"/>
  <c r="Z5" i="103"/>
  <c r="Z54" i="102"/>
  <c r="Z25" i="94"/>
  <c r="Z33" i="95"/>
  <c r="Z26" i="95" s="1"/>
  <c r="Z35" i="94"/>
  <c r="Z26" i="91"/>
  <c r="Y59" i="75"/>
  <c r="Y63" i="75"/>
  <c r="Y67" i="75"/>
  <c r="Y75" i="75"/>
  <c r="Y9" i="60"/>
  <c r="Y8" i="60" s="1"/>
  <c r="Y8" i="61"/>
  <c r="Y5" i="105"/>
  <c r="Y9" i="105"/>
  <c r="Y57" i="105"/>
  <c r="Y40" i="103"/>
  <c r="Y40" i="102" s="1"/>
  <c r="Y44" i="103"/>
  <c r="Y48" i="103"/>
  <c r="Y60" i="103"/>
  <c r="Y64" i="103"/>
  <c r="Y68" i="103"/>
  <c r="Y72" i="103"/>
  <c r="Y3" i="98"/>
  <c r="Y21" i="94"/>
  <c r="Y53" i="94"/>
  <c r="Y57" i="94"/>
  <c r="Y61" i="94"/>
  <c r="Y65" i="94"/>
  <c r="Y69" i="94"/>
  <c r="Y73" i="94"/>
  <c r="Y27" i="83"/>
  <c r="Y19" i="75"/>
  <c r="Z42" i="75"/>
  <c r="Z46" i="75"/>
  <c r="Z50" i="75"/>
  <c r="Y5" i="60"/>
  <c r="Y4" i="61"/>
  <c r="Z40" i="103"/>
  <c r="Z44" i="103"/>
  <c r="Z48" i="103"/>
  <c r="Z60" i="103"/>
  <c r="Z64" i="103"/>
  <c r="Z68" i="103"/>
  <c r="Z72" i="103"/>
  <c r="Z10" i="94"/>
  <c r="Z8" i="99"/>
  <c r="Z34" i="94"/>
  <c r="Z33" i="99"/>
  <c r="Z26" i="184"/>
  <c r="Z52" i="184"/>
  <c r="Z3" i="98"/>
  <c r="Z21" i="94"/>
  <c r="Z53" i="94"/>
  <c r="Z57" i="94"/>
  <c r="Z61" i="94"/>
  <c r="Z65" i="94"/>
  <c r="Z69" i="94"/>
  <c r="Z73" i="94"/>
  <c r="Z14" i="75"/>
  <c r="Y35" i="75"/>
  <c r="Y43" i="75"/>
  <c r="Y47" i="75"/>
  <c r="Y51" i="75"/>
  <c r="Y14" i="60"/>
  <c r="Y14" i="45" s="1"/>
  <c r="Y37" i="103"/>
  <c r="Y41" i="103"/>
  <c r="Y45" i="103"/>
  <c r="Y49" i="103"/>
  <c r="Y57" i="103"/>
  <c r="Y61" i="103"/>
  <c r="Y65" i="103"/>
  <c r="Y69" i="103"/>
  <c r="Y73" i="103"/>
  <c r="Y56" i="102"/>
  <c r="Y11" i="99"/>
  <c r="Y11" i="96"/>
  <c r="Y3" i="96" s="1"/>
  <c r="Y9" i="94"/>
  <c r="Y13" i="94"/>
  <c r="Y18" i="94"/>
  <c r="Y23" i="94"/>
  <c r="Y22" i="94" s="1"/>
  <c r="Y22" i="95"/>
  <c r="Y37" i="94"/>
  <c r="Y41" i="94"/>
  <c r="Y45" i="94"/>
  <c r="Y49" i="94"/>
  <c r="Y54" i="94"/>
  <c r="Y58" i="94"/>
  <c r="Y62" i="94"/>
  <c r="Y66" i="94"/>
  <c r="Y70" i="94"/>
  <c r="Y74" i="94"/>
  <c r="Z10" i="75"/>
  <c r="Y15" i="75"/>
  <c r="Z27" i="79"/>
  <c r="Z26" i="79" s="1"/>
  <c r="Z30" i="75"/>
  <c r="Z37" i="103"/>
  <c r="Z41" i="103"/>
  <c r="Z45" i="103"/>
  <c r="Z49" i="103"/>
  <c r="Z57" i="103"/>
  <c r="Z61" i="103"/>
  <c r="Z65" i="103"/>
  <c r="Z69" i="103"/>
  <c r="Z73" i="103"/>
  <c r="Z56" i="102"/>
  <c r="Z6" i="94"/>
  <c r="Z4" i="99"/>
  <c r="Z11" i="99"/>
  <c r="Z11" i="96"/>
  <c r="Z3" i="96" s="1"/>
  <c r="Z9" i="94"/>
  <c r="Z13" i="94"/>
  <c r="Z23" i="94"/>
  <c r="Z22" i="94" s="1"/>
  <c r="Z22" i="95"/>
  <c r="Z37" i="94"/>
  <c r="Z41" i="94"/>
  <c r="Z45" i="94"/>
  <c r="Z49" i="94"/>
  <c r="Y26" i="87"/>
  <c r="Z3" i="69"/>
  <c r="Y75" i="103"/>
  <c r="Y53" i="102"/>
  <c r="Y74" i="102"/>
  <c r="Y71" i="100"/>
  <c r="Y52" i="99"/>
  <c r="Y4" i="184"/>
  <c r="Y3" i="184" s="1"/>
  <c r="Y33" i="184"/>
  <c r="Y52" i="96"/>
  <c r="Y5" i="94"/>
  <c r="Y10" i="94"/>
  <c r="Y14" i="94"/>
  <c r="Y19" i="94"/>
  <c r="Y17" i="95"/>
  <c r="Y29" i="94"/>
  <c r="Y34" i="94"/>
  <c r="Y38" i="94"/>
  <c r="Y42" i="94"/>
  <c r="Y46" i="94"/>
  <c r="Y50" i="94"/>
  <c r="Z8" i="64"/>
  <c r="Z9" i="60"/>
  <c r="Y52" i="92"/>
  <c r="Z11" i="88"/>
  <c r="Z3" i="88" s="1"/>
  <c r="Y26" i="82"/>
  <c r="Y8" i="80"/>
  <c r="Z4" i="79"/>
  <c r="Z12" i="75"/>
  <c r="Z16" i="75"/>
  <c r="Y21" i="75"/>
  <c r="Z25" i="75"/>
  <c r="Z35" i="75"/>
  <c r="Z39" i="75"/>
  <c r="Z43" i="75"/>
  <c r="Z47" i="75"/>
  <c r="Z51" i="75"/>
  <c r="Z56" i="75"/>
  <c r="Z60" i="75"/>
  <c r="Z64" i="75"/>
  <c r="Z68" i="75"/>
  <c r="Z73" i="75"/>
  <c r="Z71" i="76"/>
  <c r="Y71" i="65"/>
  <c r="Y33" i="63"/>
  <c r="Y23" i="60"/>
  <c r="Y27" i="61"/>
  <c r="Y29" i="60"/>
  <c r="Y29" i="45" s="1"/>
  <c r="Z41" i="60"/>
  <c r="Y4" i="95"/>
  <c r="Y8" i="95"/>
  <c r="Y52" i="95"/>
  <c r="Z27" i="88"/>
  <c r="Z26" i="88" s="1"/>
  <c r="Z4" i="87"/>
  <c r="Z3" i="85"/>
  <c r="Z22" i="85"/>
  <c r="Z11" i="79"/>
  <c r="Y17" i="78"/>
  <c r="Y9" i="75"/>
  <c r="Y14" i="75"/>
  <c r="Z28" i="75"/>
  <c r="Z32" i="75"/>
  <c r="Y37" i="75"/>
  <c r="Y41" i="75"/>
  <c r="Y45" i="75"/>
  <c r="Y49" i="75"/>
  <c r="Y54" i="75"/>
  <c r="Y58" i="75"/>
  <c r="Y62" i="75"/>
  <c r="Y66" i="75"/>
  <c r="Y70" i="75"/>
  <c r="Z33" i="73"/>
  <c r="Z26" i="73" s="1"/>
  <c r="Y27" i="72"/>
  <c r="Z4" i="71"/>
  <c r="Z17" i="66"/>
  <c r="Y11" i="65"/>
  <c r="Y4" i="64"/>
  <c r="Z52" i="62"/>
  <c r="Z61" i="60"/>
  <c r="Z65" i="60"/>
  <c r="Y15" i="60"/>
  <c r="Z19" i="60"/>
  <c r="Z24" i="60"/>
  <c r="Z72" i="60"/>
  <c r="Z72" i="45" s="1"/>
  <c r="Z71" i="61"/>
  <c r="Z76" i="60"/>
  <c r="Y53" i="60"/>
  <c r="Y53" i="45" s="1"/>
  <c r="Z4" i="95"/>
  <c r="Z8" i="95"/>
  <c r="Z52" i="95"/>
  <c r="Y4" i="92"/>
  <c r="Y52" i="91"/>
  <c r="Y22" i="90"/>
  <c r="Z26" i="86"/>
  <c r="Z33" i="85"/>
  <c r="Z8" i="83"/>
  <c r="Z4" i="82"/>
  <c r="Y11" i="80"/>
  <c r="Y17" i="79"/>
  <c r="Y3" i="78"/>
  <c r="Z17" i="78"/>
  <c r="Y33" i="78"/>
  <c r="Y26" i="78" s="1"/>
  <c r="Y11" i="77"/>
  <c r="Z9" i="75"/>
  <c r="Z8" i="76"/>
  <c r="Z23" i="75"/>
  <c r="Y29" i="75"/>
  <c r="Z37" i="75"/>
  <c r="Z41" i="75"/>
  <c r="Z45" i="75"/>
  <c r="Z49" i="75"/>
  <c r="Z75" i="75"/>
  <c r="Y26" i="74"/>
  <c r="Z27" i="72"/>
  <c r="Y71" i="69"/>
  <c r="Z8" i="67"/>
  <c r="Z3" i="67" s="1"/>
  <c r="Z27" i="67"/>
  <c r="Z33" i="66"/>
  <c r="Z26" i="66" s="1"/>
  <c r="Y27" i="65"/>
  <c r="Y26" i="65" s="1"/>
  <c r="Z71" i="64"/>
  <c r="Y52" i="63"/>
  <c r="Y17" i="62"/>
  <c r="Y22" i="62"/>
  <c r="Z45" i="60"/>
  <c r="Z49" i="60"/>
  <c r="Z10" i="60"/>
  <c r="Z10" i="45" s="1"/>
  <c r="Z15" i="60"/>
  <c r="Y20" i="60"/>
  <c r="Y25" i="60"/>
  <c r="Y71" i="61"/>
  <c r="Y73" i="60"/>
  <c r="Y18" i="60"/>
  <c r="Z53" i="60"/>
  <c r="Z71" i="92"/>
  <c r="Y26" i="91"/>
  <c r="Z52" i="91"/>
  <c r="Y27" i="84"/>
  <c r="Y26" i="84" s="1"/>
  <c r="Y4" i="83"/>
  <c r="Y33" i="83"/>
  <c r="Z11" i="80"/>
  <c r="Z33" i="78"/>
  <c r="Z26" i="78" s="1"/>
  <c r="Y5" i="75"/>
  <c r="Y10" i="75"/>
  <c r="Z19" i="75"/>
  <c r="Y24" i="75"/>
  <c r="Y22" i="75" s="1"/>
  <c r="Z29" i="75"/>
  <c r="Y34" i="75"/>
  <c r="Y33" i="76"/>
  <c r="Y38" i="75"/>
  <c r="Y42" i="75"/>
  <c r="Y46" i="75"/>
  <c r="Y50" i="75"/>
  <c r="Y72" i="75"/>
  <c r="Y76" i="75"/>
  <c r="Y22" i="74"/>
  <c r="Y17" i="70"/>
  <c r="Y22" i="70"/>
  <c r="Y27" i="68"/>
  <c r="Y4" i="67"/>
  <c r="Z52" i="63"/>
  <c r="Y3" i="62"/>
  <c r="Z17" i="62"/>
  <c r="Y33" i="62"/>
  <c r="Y26" i="62" s="1"/>
  <c r="Z6" i="60"/>
  <c r="Z6" i="45" s="1"/>
  <c r="Y12" i="60"/>
  <c r="Y16" i="60"/>
  <c r="Z20" i="60"/>
  <c r="Z20" i="45" s="1"/>
  <c r="Z56" i="60"/>
  <c r="Z56" i="45" s="1"/>
  <c r="Z60" i="60"/>
  <c r="Z64" i="60"/>
  <c r="Z68" i="60"/>
  <c r="Z68" i="45" s="1"/>
  <c r="Z73" i="60"/>
  <c r="Z73" i="45" s="1"/>
  <c r="Z5" i="60"/>
  <c r="Y11" i="92"/>
  <c r="Y52" i="87"/>
  <c r="Z17" i="81"/>
  <c r="Z4" i="78"/>
  <c r="Z3" i="78" s="1"/>
  <c r="Z5" i="75"/>
  <c r="Z4" i="75" s="1"/>
  <c r="Z4" i="76"/>
  <c r="Z15" i="75"/>
  <c r="Y20" i="75"/>
  <c r="Z24" i="75"/>
  <c r="Y27" i="76"/>
  <c r="Y30" i="75"/>
  <c r="Z55" i="75"/>
  <c r="Z59" i="75"/>
  <c r="Z63" i="75"/>
  <c r="Z67" i="75"/>
  <c r="Z72" i="75"/>
  <c r="Z76" i="75"/>
  <c r="Z11" i="71"/>
  <c r="Z12" i="60"/>
  <c r="Z11" i="61"/>
  <c r="Z3" i="61" s="1"/>
  <c r="Y28" i="60"/>
  <c r="Y14" i="30"/>
  <c r="Z8" i="91"/>
  <c r="Z52" i="87"/>
  <c r="Y11" i="85"/>
  <c r="Y3" i="85" s="1"/>
  <c r="Y71" i="81"/>
  <c r="Y33" i="79"/>
  <c r="Y4" i="76"/>
  <c r="Y6" i="75"/>
  <c r="Y12" i="75"/>
  <c r="Y16" i="75"/>
  <c r="Z20" i="75"/>
  <c r="Y25" i="75"/>
  <c r="Y56" i="75"/>
  <c r="Y60" i="75"/>
  <c r="Y64" i="75"/>
  <c r="Y68" i="75"/>
  <c r="Y73" i="75"/>
  <c r="Z18" i="75"/>
  <c r="Z34" i="75"/>
  <c r="Z71" i="72"/>
  <c r="Y17" i="71"/>
  <c r="Z3" i="65"/>
  <c r="Z22" i="65"/>
  <c r="Z7" i="60"/>
  <c r="Z7" i="45" s="1"/>
  <c r="Y11" i="61"/>
  <c r="Y13" i="60"/>
  <c r="Y17" i="61"/>
  <c r="Z27" i="61"/>
  <c r="Z28" i="60"/>
  <c r="Z32" i="60"/>
  <c r="Z32" i="45" s="1"/>
  <c r="Y41" i="60"/>
  <c r="Y45" i="60"/>
  <c r="Y45" i="45" s="1"/>
  <c r="Y49" i="60"/>
  <c r="Z57" i="60"/>
  <c r="Y65" i="45"/>
  <c r="Y32" i="60"/>
  <c r="Y32" i="45" s="1"/>
  <c r="Y36" i="60"/>
  <c r="Y40" i="60"/>
  <c r="Y44" i="60"/>
  <c r="Y48" i="60"/>
  <c r="Y56" i="60"/>
  <c r="Y56" i="45" s="1"/>
  <c r="Y60" i="60"/>
  <c r="Y64" i="60"/>
  <c r="Y64" i="45" s="1"/>
  <c r="Y68" i="60"/>
  <c r="Y72" i="60"/>
  <c r="Y72" i="45" s="1"/>
  <c r="Y76" i="60"/>
  <c r="Z4" i="59"/>
  <c r="Z33" i="53"/>
  <c r="Z22" i="76"/>
  <c r="Z17" i="61"/>
  <c r="Y52" i="59"/>
  <c r="Y17" i="58"/>
  <c r="Y33" i="57"/>
  <c r="Y26" i="57" s="1"/>
  <c r="Y11" i="54"/>
  <c r="Y22" i="53"/>
  <c r="Z52" i="154"/>
  <c r="Z63" i="10"/>
  <c r="Y11" i="76"/>
  <c r="Y71" i="76"/>
  <c r="Y22" i="61"/>
  <c r="Y30" i="60"/>
  <c r="Y30" i="45" s="1"/>
  <c r="Y34" i="60"/>
  <c r="Y38" i="60"/>
  <c r="Y42" i="60"/>
  <c r="Y46" i="60"/>
  <c r="Y50" i="60"/>
  <c r="Y54" i="60"/>
  <c r="Y58" i="60"/>
  <c r="Y62" i="60"/>
  <c r="Y66" i="60"/>
  <c r="Y70" i="60"/>
  <c r="Y74" i="60"/>
  <c r="Z52" i="59"/>
  <c r="Z17" i="58"/>
  <c r="Z11" i="54"/>
  <c r="Z22" i="53"/>
  <c r="Z11" i="76"/>
  <c r="Z27" i="76"/>
  <c r="Z22" i="61"/>
  <c r="Z30" i="60"/>
  <c r="Z30" i="45" s="1"/>
  <c r="Z34" i="60"/>
  <c r="Z38" i="60"/>
  <c r="Z38" i="45" s="1"/>
  <c r="Z42" i="60"/>
  <c r="Z46" i="60"/>
  <c r="Z50" i="60"/>
  <c r="Z54" i="60"/>
  <c r="Z58" i="60"/>
  <c r="Z62" i="60"/>
  <c r="Z66" i="60"/>
  <c r="Z70" i="60"/>
  <c r="Z74" i="60"/>
  <c r="Y27" i="59"/>
  <c r="Y4" i="58"/>
  <c r="Y10" i="45"/>
  <c r="Y19" i="45"/>
  <c r="Y17" i="53"/>
  <c r="Y22" i="35"/>
  <c r="Y23" i="30"/>
  <c r="Y58" i="30"/>
  <c r="Y4" i="34"/>
  <c r="Y3" i="34" s="1"/>
  <c r="Y6" i="30"/>
  <c r="Y54" i="30"/>
  <c r="Y54" i="15" s="1"/>
  <c r="Y62" i="30"/>
  <c r="Y70" i="30"/>
  <c r="Y70" i="15" s="1"/>
  <c r="Y8" i="76"/>
  <c r="Y52" i="76"/>
  <c r="Y31" i="60"/>
  <c r="Y35" i="60"/>
  <c r="Y39" i="60"/>
  <c r="Y39" i="45" s="1"/>
  <c r="Y43" i="60"/>
  <c r="Y43" i="45" s="1"/>
  <c r="Y47" i="60"/>
  <c r="Y51" i="60"/>
  <c r="Y55" i="60"/>
  <c r="Y55" i="45" s="1"/>
  <c r="Y59" i="60"/>
  <c r="Y59" i="45" s="1"/>
  <c r="Y63" i="60"/>
  <c r="Y63" i="45" s="1"/>
  <c r="Y67" i="60"/>
  <c r="Y75" i="60"/>
  <c r="Z27" i="59"/>
  <c r="Z26" i="59" s="1"/>
  <c r="Z4" i="58"/>
  <c r="Z17" i="53"/>
  <c r="Y17" i="33"/>
  <c r="Y19" i="30"/>
  <c r="Y19" i="15" s="1"/>
  <c r="Z31" i="60"/>
  <c r="Z31" i="45" s="1"/>
  <c r="Z35" i="60"/>
  <c r="Z39" i="60"/>
  <c r="Z43" i="60"/>
  <c r="Z47" i="60"/>
  <c r="Z47" i="45" s="1"/>
  <c r="Z51" i="60"/>
  <c r="Z51" i="45" s="1"/>
  <c r="Z55" i="60"/>
  <c r="Z59" i="60"/>
  <c r="Z59" i="45" s="1"/>
  <c r="Z63" i="60"/>
  <c r="Z63" i="45" s="1"/>
  <c r="Z67" i="60"/>
  <c r="Z75" i="60"/>
  <c r="Y4" i="59"/>
  <c r="Y33" i="53"/>
  <c r="Z22" i="25"/>
  <c r="Y4" i="53"/>
  <c r="Y8" i="53"/>
  <c r="Y52" i="53"/>
  <c r="Y3" i="42"/>
  <c r="Y17" i="42"/>
  <c r="Y22" i="42"/>
  <c r="Y33" i="42"/>
  <c r="Y26" i="42" s="1"/>
  <c r="Y27" i="41"/>
  <c r="Y4" i="40"/>
  <c r="Y3" i="40" s="1"/>
  <c r="Y52" i="39"/>
  <c r="Y22" i="38"/>
  <c r="Y27" i="37"/>
  <c r="Y26" i="37" s="1"/>
  <c r="Y4" i="36"/>
  <c r="Z4" i="53"/>
  <c r="Z8" i="53"/>
  <c r="Z52" i="53"/>
  <c r="Z22" i="42"/>
  <c r="Z27" i="41"/>
  <c r="Z4" i="40"/>
  <c r="Z3" i="38"/>
  <c r="Z22" i="38"/>
  <c r="Z27" i="37"/>
  <c r="Z4" i="36"/>
  <c r="Z14" i="30"/>
  <c r="Z14" i="15" s="1"/>
  <c r="Z74" i="30"/>
  <c r="Z74" i="15" s="1"/>
  <c r="Y15" i="30"/>
  <c r="Y15" i="15" s="1"/>
  <c r="Y35" i="30"/>
  <c r="Y39" i="30"/>
  <c r="Y47" i="30"/>
  <c r="Y51" i="30"/>
  <c r="Y51" i="15" s="1"/>
  <c r="Y30" i="30"/>
  <c r="Y42" i="30"/>
  <c r="Y42" i="15" s="1"/>
  <c r="Y34" i="30"/>
  <c r="Y34" i="15" s="1"/>
  <c r="Y4" i="43"/>
  <c r="Z58" i="30"/>
  <c r="Z62" i="30"/>
  <c r="Z70" i="30"/>
  <c r="Z34" i="30"/>
  <c r="Z4" i="43"/>
  <c r="Y66" i="15"/>
  <c r="Y4" i="44"/>
  <c r="Y33" i="43"/>
  <c r="Y26" i="43" s="1"/>
  <c r="Y52" i="40"/>
  <c r="Y33" i="39"/>
  <c r="Y26" i="39" s="1"/>
  <c r="Z38" i="30"/>
  <c r="Z42" i="30"/>
  <c r="Z42" i="15" s="1"/>
  <c r="Z46" i="30"/>
  <c r="Z50" i="30"/>
  <c r="Z7" i="30"/>
  <c r="Z35" i="30"/>
  <c r="Z39" i="30"/>
  <c r="Z39" i="15" s="1"/>
  <c r="Z43" i="30"/>
  <c r="Z47" i="30"/>
  <c r="Z51" i="30"/>
  <c r="Z51" i="15" s="1"/>
  <c r="Z4" i="44"/>
  <c r="Z3" i="44" s="1"/>
  <c r="Z33" i="43"/>
  <c r="Z3" i="41"/>
  <c r="Z52" i="40"/>
  <c r="Z4" i="39"/>
  <c r="Z3" i="39" s="1"/>
  <c r="Z33" i="39"/>
  <c r="Z26" i="39" s="1"/>
  <c r="Z8" i="34"/>
  <c r="Z3" i="34" s="1"/>
  <c r="Z10" i="30"/>
  <c r="Y18" i="30"/>
  <c r="Y18" i="15" s="1"/>
  <c r="Y74" i="30"/>
  <c r="Y74" i="15" s="1"/>
  <c r="Y22" i="19"/>
  <c r="Z12" i="30"/>
  <c r="Z16" i="30"/>
  <c r="Z20" i="30"/>
  <c r="Y25" i="30"/>
  <c r="Y25" i="15" s="1"/>
  <c r="Z55" i="30"/>
  <c r="Z55" i="15" s="1"/>
  <c r="Z59" i="30"/>
  <c r="Z63" i="30"/>
  <c r="Z67" i="30"/>
  <c r="Z72" i="30"/>
  <c r="Z71" i="30" s="1"/>
  <c r="Z76" i="30"/>
  <c r="Y8" i="27"/>
  <c r="Y27" i="27"/>
  <c r="Y26" i="27" s="1"/>
  <c r="Y52" i="27"/>
  <c r="Z8" i="26"/>
  <c r="Z52" i="26"/>
  <c r="Y17" i="25"/>
  <c r="Y22" i="25"/>
  <c r="Z52" i="25"/>
  <c r="Y22" i="24"/>
  <c r="Y17" i="19"/>
  <c r="Y9" i="30"/>
  <c r="Y8" i="31"/>
  <c r="Y28" i="30"/>
  <c r="Y32" i="30"/>
  <c r="Y36" i="30"/>
  <c r="Y36" i="15" s="1"/>
  <c r="Y40" i="30"/>
  <c r="Y40" i="15" s="1"/>
  <c r="Y44" i="30"/>
  <c r="Y48" i="30"/>
  <c r="Y53" i="30"/>
  <c r="Y52" i="31"/>
  <c r="Y57" i="30"/>
  <c r="Y61" i="30"/>
  <c r="Y65" i="30"/>
  <c r="Y65" i="15" s="1"/>
  <c r="Y69" i="30"/>
  <c r="Y69" i="15" s="1"/>
  <c r="Z33" i="25"/>
  <c r="Z26" i="25" s="1"/>
  <c r="Y8" i="17"/>
  <c r="Z9" i="30"/>
  <c r="Z8" i="31"/>
  <c r="Z28" i="30"/>
  <c r="Z32" i="30"/>
  <c r="Z36" i="30"/>
  <c r="Z36" i="15" s="1"/>
  <c r="Z40" i="30"/>
  <c r="Z40" i="15" s="1"/>
  <c r="Z44" i="30"/>
  <c r="Z44" i="15" s="1"/>
  <c r="Z48" i="30"/>
  <c r="Z48" i="15" s="1"/>
  <c r="Z53" i="30"/>
  <c r="Z52" i="31"/>
  <c r="Z57" i="30"/>
  <c r="Z61" i="30"/>
  <c r="Z65" i="30"/>
  <c r="Z69" i="30"/>
  <c r="Z69" i="15" s="1"/>
  <c r="Y4" i="17"/>
  <c r="Y26" i="33"/>
  <c r="Y26" i="32"/>
  <c r="Y5" i="30"/>
  <c r="Y4" i="31"/>
  <c r="Z23" i="30"/>
  <c r="Y29" i="30"/>
  <c r="Y29" i="15" s="1"/>
  <c r="Y37" i="30"/>
  <c r="Y37" i="15" s="1"/>
  <c r="Y41" i="30"/>
  <c r="Y41" i="15" s="1"/>
  <c r="Y45" i="30"/>
  <c r="Y45" i="15" s="1"/>
  <c r="Y49" i="30"/>
  <c r="Y49" i="15" s="1"/>
  <c r="Z11" i="26"/>
  <c r="Y52" i="34"/>
  <c r="Y3" i="32"/>
  <c r="Z5" i="30"/>
  <c r="Z4" i="31"/>
  <c r="Z15" i="30"/>
  <c r="Z19" i="30"/>
  <c r="Y24" i="30"/>
  <c r="Z29" i="30"/>
  <c r="Z29" i="15" s="1"/>
  <c r="Z37" i="30"/>
  <c r="Z37" i="15" s="1"/>
  <c r="Z41" i="30"/>
  <c r="Z41" i="15" s="1"/>
  <c r="Z45" i="30"/>
  <c r="Z45" i="15" s="1"/>
  <c r="Z49" i="30"/>
  <c r="Z75" i="30"/>
  <c r="Y7" i="30"/>
  <c r="Z18" i="30"/>
  <c r="Z4" i="29"/>
  <c r="Z3" i="29" s="1"/>
  <c r="Y33" i="29"/>
  <c r="Y26" i="29" s="1"/>
  <c r="Y17" i="26"/>
  <c r="Y27" i="24"/>
  <c r="Y26" i="24" s="1"/>
  <c r="Z52" i="34"/>
  <c r="Y22" i="33"/>
  <c r="Y22" i="32"/>
  <c r="Y12" i="30"/>
  <c r="Y16" i="30"/>
  <c r="Y20" i="30"/>
  <c r="Z24" i="30"/>
  <c r="Y72" i="30"/>
  <c r="Y76" i="30"/>
  <c r="Z33" i="29"/>
  <c r="Z26" i="29" s="1"/>
  <c r="Y71" i="28"/>
  <c r="Y8" i="26"/>
  <c r="Y52" i="26"/>
  <c r="Z22" i="31"/>
  <c r="Y4" i="23"/>
  <c r="Y52" i="19"/>
  <c r="Y52" i="18"/>
  <c r="Y71" i="18"/>
  <c r="Y11" i="31"/>
  <c r="Y27" i="31"/>
  <c r="Y26" i="31" s="1"/>
  <c r="Y71" i="31"/>
  <c r="Z27" i="19"/>
  <c r="Z52" i="18"/>
  <c r="Z71" i="17"/>
  <c r="Z11" i="31"/>
  <c r="Z27" i="31"/>
  <c r="Z26" i="31" s="1"/>
  <c r="Z71" i="31"/>
  <c r="Y11" i="23"/>
  <c r="Y4" i="19"/>
  <c r="Y33" i="19"/>
  <c r="Y4" i="18"/>
  <c r="Y3" i="18" s="1"/>
  <c r="Y11" i="17"/>
  <c r="Z17" i="17"/>
  <c r="Z11" i="23"/>
  <c r="Y71" i="23"/>
  <c r="Z4" i="18"/>
  <c r="Z27" i="18"/>
  <c r="Z26" i="18" s="1"/>
  <c r="Z11" i="17"/>
  <c r="Y27" i="17"/>
  <c r="Y26" i="17" s="1"/>
  <c r="Z60" i="15"/>
  <c r="Z64" i="15"/>
  <c r="Z73" i="15"/>
  <c r="Z71" i="23"/>
  <c r="Y33" i="18"/>
  <c r="Y26" i="18" s="1"/>
  <c r="Y17" i="17"/>
  <c r="Z27" i="17"/>
  <c r="Y3" i="152"/>
  <c r="Z33" i="17"/>
  <c r="Z49" i="10"/>
  <c r="Z67" i="10"/>
  <c r="Z67" i="11" s="1"/>
  <c r="Y37" i="10"/>
  <c r="Y41" i="10"/>
  <c r="Y41" i="11" s="1"/>
  <c r="Y45" i="10"/>
  <c r="Y45" i="11" s="1"/>
  <c r="Y49" i="10"/>
  <c r="Y64" i="10"/>
  <c r="Y52" i="151"/>
  <c r="Y68" i="10"/>
  <c r="Y22" i="10"/>
  <c r="Z26" i="153"/>
  <c r="Z37" i="10"/>
  <c r="Z41" i="10"/>
  <c r="Z41" i="11" s="1"/>
  <c r="Z45" i="10"/>
  <c r="Z45" i="11" s="1"/>
  <c r="Y33" i="152"/>
  <c r="Y26" i="152" s="1"/>
  <c r="Y34" i="10"/>
  <c r="Y33" i="151"/>
  <c r="Y26" i="151" s="1"/>
  <c r="Y38" i="10"/>
  <c r="Y42" i="10"/>
  <c r="Y46" i="10"/>
  <c r="Y50" i="10"/>
  <c r="Y50" i="11" s="1"/>
  <c r="Y65" i="10"/>
  <c r="Z4" i="10"/>
  <c r="Z3" i="10" s="1"/>
  <c r="Y17" i="10"/>
  <c r="Y17" i="4"/>
  <c r="Y52" i="154"/>
  <c r="Z34" i="10"/>
  <c r="Z33" i="151"/>
  <c r="Z26" i="151" s="1"/>
  <c r="Z2" i="151" s="1"/>
  <c r="Z65" i="10"/>
  <c r="Z35" i="10"/>
  <c r="Z35" i="11" s="1"/>
  <c r="Z27" i="6"/>
  <c r="Y4" i="5"/>
  <c r="Z4" i="4"/>
  <c r="Y66" i="10"/>
  <c r="Z66" i="10"/>
  <c r="Z66" i="11" s="1"/>
  <c r="Y4" i="8"/>
  <c r="Y3" i="8" s="1"/>
  <c r="Y3" i="6"/>
  <c r="Y11" i="5"/>
  <c r="Z4" i="8"/>
  <c r="Z3" i="8" s="1"/>
  <c r="Z71" i="5"/>
  <c r="Z3" i="160"/>
  <c r="Z65" i="8"/>
  <c r="Z69" i="8"/>
  <c r="Z34" i="8"/>
  <c r="Y71" i="6"/>
  <c r="Y52" i="160"/>
  <c r="Z52" i="160"/>
  <c r="Z26" i="114" l="1"/>
  <c r="Z3" i="27"/>
  <c r="Y26" i="90"/>
  <c r="Z26" i="57"/>
  <c r="Z37" i="45"/>
  <c r="Y68" i="45"/>
  <c r="Y38" i="15"/>
  <c r="Y3" i="196"/>
  <c r="Z59" i="15"/>
  <c r="Z3" i="165"/>
  <c r="Z66" i="15"/>
  <c r="Y26" i="3"/>
  <c r="Z58" i="15"/>
  <c r="Y10" i="123"/>
  <c r="Y60" i="45"/>
  <c r="Y76" i="15"/>
  <c r="Y2" i="204"/>
  <c r="Y36" i="45"/>
  <c r="Y62" i="102"/>
  <c r="Y62" i="101" s="1"/>
  <c r="Z71" i="94"/>
  <c r="Y73" i="45"/>
  <c r="Z26" i="37"/>
  <c r="Z3" i="54"/>
  <c r="Y40" i="45"/>
  <c r="Y3" i="54"/>
  <c r="Y63" i="11"/>
  <c r="Z26" i="199"/>
  <c r="Y2" i="153"/>
  <c r="Y3" i="28"/>
  <c r="Y42" i="12"/>
  <c r="Z3" i="5"/>
  <c r="Y3" i="36"/>
  <c r="Y3" i="86"/>
  <c r="Z67" i="9"/>
  <c r="Y42" i="11"/>
  <c r="Y3" i="112"/>
  <c r="Z3" i="173"/>
  <c r="Z21" i="15"/>
  <c r="Y176" i="149"/>
  <c r="Z11" i="124"/>
  <c r="Y38" i="11"/>
  <c r="Y6" i="15"/>
  <c r="Z8" i="111"/>
  <c r="Z62" i="116"/>
  <c r="Y3" i="107"/>
  <c r="Y26" i="189"/>
  <c r="Z76" i="102"/>
  <c r="Z3" i="18"/>
  <c r="Z26" i="110"/>
  <c r="Y3" i="99"/>
  <c r="Z17" i="106"/>
  <c r="Y26" i="41"/>
  <c r="Y26" i="197"/>
  <c r="Z22" i="111"/>
  <c r="Y66" i="11"/>
  <c r="Z3" i="184"/>
  <c r="Z2" i="184" s="1"/>
  <c r="R32" i="149"/>
  <c r="X2" i="211"/>
  <c r="Z26" i="77"/>
  <c r="Y6" i="45"/>
  <c r="Y26" i="28"/>
  <c r="Y2" i="28" s="1"/>
  <c r="Y26" i="54"/>
  <c r="Y2" i="55"/>
  <c r="Y71" i="30"/>
  <c r="Y11" i="124"/>
  <c r="Y28" i="123"/>
  <c r="Y26" i="108"/>
  <c r="Z39" i="11"/>
  <c r="Z39" i="12"/>
  <c r="Y2" i="109"/>
  <c r="Y66" i="123"/>
  <c r="Y45" i="123"/>
  <c r="Y3" i="37"/>
  <c r="Y3" i="79"/>
  <c r="Z26" i="53"/>
  <c r="Y3" i="64"/>
  <c r="Z35" i="12"/>
  <c r="Z139" i="149"/>
  <c r="Y58" i="123"/>
  <c r="Y60" i="123"/>
  <c r="Y66" i="9"/>
  <c r="Z3" i="185"/>
  <c r="Y3" i="77"/>
  <c r="Z63" i="15"/>
  <c r="Z26" i="41"/>
  <c r="Z2" i="41" s="1"/>
  <c r="Z2" i="156"/>
  <c r="Y3" i="197"/>
  <c r="Z38" i="11"/>
  <c r="Y8" i="104"/>
  <c r="Z38" i="9"/>
  <c r="Z75" i="102"/>
  <c r="Y63" i="102"/>
  <c r="L2" i="211"/>
  <c r="Y26" i="53"/>
  <c r="Z26" i="61"/>
  <c r="Z2" i="61" s="1"/>
  <c r="Z22" i="60"/>
  <c r="Y8" i="30"/>
  <c r="Z3" i="110"/>
  <c r="Z66" i="12"/>
  <c r="Y71" i="105"/>
  <c r="Z3" i="36"/>
  <c r="Z2" i="36" s="1"/>
  <c r="Y8" i="106"/>
  <c r="Y26" i="113"/>
  <c r="Y2" i="113" s="1"/>
  <c r="Y61" i="9"/>
  <c r="Y59" i="116"/>
  <c r="Y55" i="101"/>
  <c r="Y3" i="185"/>
  <c r="Y22" i="105"/>
  <c r="Z61" i="11"/>
  <c r="Z50" i="11"/>
  <c r="Y35" i="116"/>
  <c r="Z48" i="12"/>
  <c r="Y36" i="12"/>
  <c r="Y42" i="123"/>
  <c r="Y3" i="173"/>
  <c r="Z51" i="9"/>
  <c r="Y43" i="9"/>
  <c r="Z3" i="90"/>
  <c r="Z8" i="75"/>
  <c r="Y13" i="123"/>
  <c r="Y13" i="101" s="1"/>
  <c r="Z3" i="196"/>
  <c r="Y26" i="98"/>
  <c r="Y2" i="98" s="1"/>
  <c r="Z2" i="88"/>
  <c r="Y45" i="9"/>
  <c r="Z26" i="97"/>
  <c r="Z2" i="97" s="1"/>
  <c r="Y26" i="61"/>
  <c r="Y71" i="125"/>
  <c r="Y26" i="190"/>
  <c r="Y27" i="94"/>
  <c r="Y50" i="15"/>
  <c r="Y3" i="65"/>
  <c r="Z74" i="101"/>
  <c r="Z61" i="9"/>
  <c r="Y26" i="40"/>
  <c r="M32" i="149"/>
  <c r="Z71" i="7"/>
  <c r="Y3" i="82"/>
  <c r="Z46" i="123"/>
  <c r="Z26" i="84"/>
  <c r="Z42" i="123"/>
  <c r="Z68" i="102"/>
  <c r="Y22" i="125"/>
  <c r="Z38" i="123"/>
  <c r="Y26" i="100"/>
  <c r="Z26" i="3"/>
  <c r="Y49" i="102"/>
  <c r="Y26" i="201"/>
  <c r="Z3" i="109"/>
  <c r="Z2" i="109" s="1"/>
  <c r="Y3" i="201"/>
  <c r="Z47" i="123"/>
  <c r="Y26" i="73"/>
  <c r="Y2" i="73" s="1"/>
  <c r="Y8" i="46"/>
  <c r="Y26" i="44"/>
  <c r="Y157" i="149"/>
  <c r="Z3" i="192"/>
  <c r="Y16" i="123"/>
  <c r="Z24" i="123"/>
  <c r="Y2" i="158"/>
  <c r="Y26" i="36"/>
  <c r="Y26" i="85"/>
  <c r="Y2" i="85" s="1"/>
  <c r="Z75" i="123"/>
  <c r="Y51" i="123"/>
  <c r="Z4" i="46"/>
  <c r="Y160" i="149"/>
  <c r="Y8" i="117"/>
  <c r="Z3" i="197"/>
  <c r="Y22" i="104"/>
  <c r="Y38" i="12"/>
  <c r="Y61" i="12"/>
  <c r="Z2" i="161"/>
  <c r="S32" i="149"/>
  <c r="Y26" i="173"/>
  <c r="Y3" i="68"/>
  <c r="Z26" i="188"/>
  <c r="Z26" i="65"/>
  <c r="Z2" i="65" s="1"/>
  <c r="N32" i="149"/>
  <c r="Z32" i="149"/>
  <c r="K32" i="149"/>
  <c r="V32" i="149"/>
  <c r="Y16" i="102"/>
  <c r="Z60" i="123"/>
  <c r="Z26" i="198"/>
  <c r="Y11" i="104"/>
  <c r="Y3" i="84"/>
  <c r="Y2" i="84" s="1"/>
  <c r="F32" i="149"/>
  <c r="Z3" i="68"/>
  <c r="Z2" i="68" s="1"/>
  <c r="Z51" i="123"/>
  <c r="Y47" i="123"/>
  <c r="Y12" i="123"/>
  <c r="Z52" i="46"/>
  <c r="Z22" i="46"/>
  <c r="Z3" i="3"/>
  <c r="Z3" i="24"/>
  <c r="Y52" i="46"/>
  <c r="Z17" i="46"/>
  <c r="Y22" i="46"/>
  <c r="Y3" i="87"/>
  <c r="Y2" i="87" s="1"/>
  <c r="Z26" i="80"/>
  <c r="Z3" i="89"/>
  <c r="Z2" i="89" s="1"/>
  <c r="Y3" i="66"/>
  <c r="Y11" i="46"/>
  <c r="Y17" i="46"/>
  <c r="Z27" i="46"/>
  <c r="Z47" i="11"/>
  <c r="Z26" i="87"/>
  <c r="Y26" i="77"/>
  <c r="Z17" i="104"/>
  <c r="Y26" i="114"/>
  <c r="Y2" i="114" s="1"/>
  <c r="Y48" i="123"/>
  <c r="Z39" i="123"/>
  <c r="Y3" i="193"/>
  <c r="Z7" i="123"/>
  <c r="Y59" i="123"/>
  <c r="Z26" i="107"/>
  <c r="Z8" i="46"/>
  <c r="Y26" i="2"/>
  <c r="Y2" i="2" s="1"/>
  <c r="Z22" i="125"/>
  <c r="Z3" i="37"/>
  <c r="Z2" i="37" s="1"/>
  <c r="Z26" i="121"/>
  <c r="Z2" i="121" s="1"/>
  <c r="Z2" i="154"/>
  <c r="Z3" i="70"/>
  <c r="Z2" i="70" s="1"/>
  <c r="Y26" i="79"/>
  <c r="Z47" i="12"/>
  <c r="Z17" i="125"/>
  <c r="Y9" i="116"/>
  <c r="Z172" i="149"/>
  <c r="Z26" i="54"/>
  <c r="Y3" i="70"/>
  <c r="Z26" i="74"/>
  <c r="Z2" i="74" s="1"/>
  <c r="Y13" i="15"/>
  <c r="Z71" i="46"/>
  <c r="Z11" i="46"/>
  <c r="Z2" i="114"/>
  <c r="Y48" i="12"/>
  <c r="Y3" i="4"/>
  <c r="Y21" i="123"/>
  <c r="Z3" i="203"/>
  <c r="Y65" i="123"/>
  <c r="Z68" i="15"/>
  <c r="Y68" i="15"/>
  <c r="Z33" i="46"/>
  <c r="Y71" i="46"/>
  <c r="Y37" i="11"/>
  <c r="Y14" i="102"/>
  <c r="Y14" i="101" s="1"/>
  <c r="Z31" i="123"/>
  <c r="Y26" i="86"/>
  <c r="Y27" i="46"/>
  <c r="Y4" i="46"/>
  <c r="Y33" i="46"/>
  <c r="Y46" i="11"/>
  <c r="Y26" i="19"/>
  <c r="Z49" i="15"/>
  <c r="Z3" i="40"/>
  <c r="Z55" i="45"/>
  <c r="Y26" i="184"/>
  <c r="Y2" i="184" s="1"/>
  <c r="Z35" i="116"/>
  <c r="Y46" i="15"/>
  <c r="Z26" i="96"/>
  <c r="Z2" i="96" s="1"/>
  <c r="Z2" i="204"/>
  <c r="Y26" i="203"/>
  <c r="Z12" i="123"/>
  <c r="Z59" i="123"/>
  <c r="Y76" i="102"/>
  <c r="Y12" i="45"/>
  <c r="Y3" i="72"/>
  <c r="Z26" i="23"/>
  <c r="Z3" i="92"/>
  <c r="Z2" i="92" s="1"/>
  <c r="Z61" i="123"/>
  <c r="Y69" i="123"/>
  <c r="Y2" i="154"/>
  <c r="Z13" i="45"/>
  <c r="Y37" i="45"/>
  <c r="Y48" i="45"/>
  <c r="Y26" i="187"/>
  <c r="Z4" i="104"/>
  <c r="Z63" i="12"/>
  <c r="Y67" i="12"/>
  <c r="Y49" i="12"/>
  <c r="Z42" i="11"/>
  <c r="Y27" i="103"/>
  <c r="Y16" i="15"/>
  <c r="Y2" i="29"/>
  <c r="Z3" i="64"/>
  <c r="Z2" i="64" s="1"/>
  <c r="Z36" i="45"/>
  <c r="Z26" i="98"/>
  <c r="Z2" i="98" s="1"/>
  <c r="Y26" i="68"/>
  <c r="Z3" i="83"/>
  <c r="Y15" i="45"/>
  <c r="Z40" i="102"/>
  <c r="Z42" i="12"/>
  <c r="Z17" i="111"/>
  <c r="Z13" i="15"/>
  <c r="Y26" i="198"/>
  <c r="Y2" i="198" s="1"/>
  <c r="Z26" i="6"/>
  <c r="Z49" i="11"/>
  <c r="Z15" i="45"/>
  <c r="Z2" i="100"/>
  <c r="Z13" i="102"/>
  <c r="Y11" i="125"/>
  <c r="Y67" i="11"/>
  <c r="Z26" i="190"/>
  <c r="Z3" i="55"/>
  <c r="Y49" i="11"/>
  <c r="Z35" i="15"/>
  <c r="Z63" i="11"/>
  <c r="Z2" i="86"/>
  <c r="Y58" i="102"/>
  <c r="Z22" i="7"/>
  <c r="Z137" i="149"/>
  <c r="Z52" i="111"/>
  <c r="Z26" i="28"/>
  <c r="Y26" i="69"/>
  <c r="Y22" i="16"/>
  <c r="Z2" i="69"/>
  <c r="Z3" i="187"/>
  <c r="Z2" i="187" s="1"/>
  <c r="Y29" i="123"/>
  <c r="Y3" i="97"/>
  <c r="Y2" i="97" s="1"/>
  <c r="Z3" i="6"/>
  <c r="Z3" i="81"/>
  <c r="C32" i="149"/>
  <c r="W32" i="149"/>
  <c r="Z37" i="11"/>
  <c r="Z37" i="93" s="1"/>
  <c r="Z3" i="17"/>
  <c r="Y26" i="72"/>
  <c r="Y2" i="107"/>
  <c r="Y22" i="9"/>
  <c r="Y71" i="9"/>
  <c r="Z168" i="149"/>
  <c r="P32" i="149"/>
  <c r="G32" i="149"/>
  <c r="H32" i="149"/>
  <c r="Z43" i="15"/>
  <c r="Y67" i="45"/>
  <c r="Z26" i="76"/>
  <c r="Y41" i="45"/>
  <c r="Y41" i="93" s="1"/>
  <c r="Z21" i="102"/>
  <c r="Z21" i="101" s="1"/>
  <c r="Y48" i="11"/>
  <c r="Y2" i="121"/>
  <c r="Y26" i="4"/>
  <c r="Z26" i="5"/>
  <c r="Z3" i="63"/>
  <c r="Z2" i="63" s="1"/>
  <c r="Z26" i="55"/>
  <c r="Z26" i="27"/>
  <c r="Z2" i="27" s="1"/>
  <c r="O32" i="149"/>
  <c r="T32" i="149"/>
  <c r="Y58" i="15"/>
  <c r="Y3" i="58"/>
  <c r="Y2" i="58" s="1"/>
  <c r="Z55" i="101"/>
  <c r="Y26" i="89"/>
  <c r="Y32" i="149"/>
  <c r="I32" i="149"/>
  <c r="Y34" i="11"/>
  <c r="Z61" i="15"/>
  <c r="Y26" i="59"/>
  <c r="Z3" i="87"/>
  <c r="Y22" i="60"/>
  <c r="Y39" i="102"/>
  <c r="Z22" i="9"/>
  <c r="Z3" i="171"/>
  <c r="Z37" i="9"/>
  <c r="Z26" i="4"/>
  <c r="Y26" i="188"/>
  <c r="Z14" i="123"/>
  <c r="Y39" i="123"/>
  <c r="Y26" i="115"/>
  <c r="Y2" i="115" s="1"/>
  <c r="Y73" i="123"/>
  <c r="Z26" i="43"/>
  <c r="Z3" i="82"/>
  <c r="Y65" i="102"/>
  <c r="Z64" i="102"/>
  <c r="Y34" i="12"/>
  <c r="Z8" i="117"/>
  <c r="Y41" i="12"/>
  <c r="Z44" i="12"/>
  <c r="Z26" i="83"/>
  <c r="Y26" i="80"/>
  <c r="Z26" i="203"/>
  <c r="Z2" i="203" s="1"/>
  <c r="D32" i="149"/>
  <c r="Z69" i="11"/>
  <c r="Z69" i="93" s="1"/>
  <c r="Y20" i="45"/>
  <c r="Y44" i="102"/>
  <c r="Z7" i="102"/>
  <c r="Z59" i="116"/>
  <c r="Z26" i="81"/>
  <c r="Z3" i="19"/>
  <c r="Y3" i="26"/>
  <c r="Z20" i="15"/>
  <c r="Z20" i="93" s="1"/>
  <c r="Y3" i="43"/>
  <c r="Y2" i="43" s="1"/>
  <c r="Z3" i="58"/>
  <c r="Z11" i="186"/>
  <c r="Z3" i="186" s="1"/>
  <c r="Y71" i="7"/>
  <c r="Y3" i="189"/>
  <c r="Z26" i="35"/>
  <c r="Z2" i="35" s="1"/>
  <c r="Z3" i="194"/>
  <c r="Z42" i="102"/>
  <c r="Y61" i="123"/>
  <c r="Y14" i="15"/>
  <c r="Y14" i="93" s="1"/>
  <c r="Y49" i="45"/>
  <c r="Y43" i="11"/>
  <c r="Y43" i="93" s="1"/>
  <c r="Y3" i="41"/>
  <c r="Z43" i="123"/>
  <c r="Y17" i="16"/>
  <c r="Z3" i="28"/>
  <c r="Z50" i="45"/>
  <c r="Z26" i="197"/>
  <c r="Y23" i="123"/>
  <c r="Y22" i="123" s="1"/>
  <c r="Z3" i="112"/>
  <c r="Z2" i="112" s="1"/>
  <c r="Y28" i="45"/>
  <c r="Y8" i="16"/>
  <c r="Y71" i="106"/>
  <c r="Y26" i="165"/>
  <c r="Y2" i="165" s="1"/>
  <c r="Y25" i="45"/>
  <c r="Y25" i="93" s="1"/>
  <c r="Y42" i="45"/>
  <c r="Y42" i="93" s="1"/>
  <c r="Z8" i="94"/>
  <c r="Z26" i="183"/>
  <c r="Y38" i="45"/>
  <c r="Y26" i="63"/>
  <c r="Z3" i="33"/>
  <c r="Z2" i="33" s="1"/>
  <c r="Y55" i="15"/>
  <c r="Y55" i="93" s="1"/>
  <c r="Z25" i="15"/>
  <c r="Y26" i="194"/>
  <c r="Z16" i="123"/>
  <c r="Z11" i="125"/>
  <c r="Z3" i="188"/>
  <c r="Y3" i="100"/>
  <c r="Z49" i="45"/>
  <c r="Z2" i="57"/>
  <c r="Z50" i="9"/>
  <c r="Y37" i="12"/>
  <c r="Z2" i="152"/>
  <c r="Y26" i="26"/>
  <c r="Y3" i="89"/>
  <c r="Z62" i="15"/>
  <c r="Z45" i="45"/>
  <c r="Z45" i="93" s="1"/>
  <c r="Z73" i="102"/>
  <c r="Y44" i="45"/>
  <c r="Z27" i="94"/>
  <c r="Y32" i="123"/>
  <c r="Z41" i="45"/>
  <c r="Z41" i="93" s="1"/>
  <c r="Z71" i="75"/>
  <c r="Z60" i="116"/>
  <c r="Z49" i="9"/>
  <c r="Y69" i="12"/>
  <c r="Z71" i="111"/>
  <c r="Y2" i="151"/>
  <c r="Y56" i="101"/>
  <c r="Z19" i="123"/>
  <c r="Y69" i="11"/>
  <c r="Y69" i="93" s="1"/>
  <c r="Z8" i="125"/>
  <c r="Y3" i="108"/>
  <c r="Y2" i="108" s="1"/>
  <c r="Z4" i="106"/>
  <c r="Y50" i="9"/>
  <c r="Z68" i="123"/>
  <c r="Y44" i="123"/>
  <c r="Z32" i="123"/>
  <c r="Y26" i="70"/>
  <c r="Z3" i="42"/>
  <c r="Y24" i="45"/>
  <c r="Y31" i="102"/>
  <c r="Y31" i="101" s="1"/>
  <c r="Y15" i="123"/>
  <c r="Z45" i="12"/>
  <c r="Y40" i="11"/>
  <c r="Y40" i="93" s="1"/>
  <c r="Z64" i="123"/>
  <c r="Z28" i="123"/>
  <c r="Z3" i="26"/>
  <c r="Z2" i="26" s="1"/>
  <c r="Y48" i="102"/>
  <c r="Z46" i="102"/>
  <c r="Z26" i="32"/>
  <c r="Z2" i="32" s="1"/>
  <c r="Y26" i="35"/>
  <c r="Y2" i="160"/>
  <c r="Z3" i="4"/>
  <c r="Y11" i="75"/>
  <c r="Z3" i="91"/>
  <c r="Z2" i="91" s="1"/>
  <c r="Y69" i="102"/>
  <c r="Y60" i="102"/>
  <c r="Z47" i="102"/>
  <c r="Y11" i="186"/>
  <c r="Z38" i="102"/>
  <c r="Y71" i="111"/>
  <c r="Y39" i="9"/>
  <c r="Z46" i="12"/>
  <c r="Z64" i="11"/>
  <c r="Z44" i="11"/>
  <c r="Y3" i="174"/>
  <c r="Y2" i="174" s="1"/>
  <c r="Y11" i="16"/>
  <c r="Z67" i="45"/>
  <c r="Y22" i="106"/>
  <c r="Z43" i="11"/>
  <c r="Z19" i="102"/>
  <c r="Y3" i="199"/>
  <c r="Y2" i="199" s="1"/>
  <c r="Z26" i="24"/>
  <c r="Y3" i="203"/>
  <c r="Z29" i="123"/>
  <c r="Y52" i="16"/>
  <c r="Z2" i="44"/>
  <c r="Z26" i="67"/>
  <c r="Z2" i="67" s="1"/>
  <c r="Y11" i="94"/>
  <c r="Z57" i="102"/>
  <c r="Z57" i="101" s="1"/>
  <c r="Y9" i="103"/>
  <c r="Y8" i="103" s="1"/>
  <c r="Z8" i="104"/>
  <c r="Z43" i="12"/>
  <c r="Z64" i="12"/>
  <c r="Y3" i="24"/>
  <c r="Y11" i="106"/>
  <c r="Y7" i="123"/>
  <c r="Y43" i="123"/>
  <c r="Z2" i="158"/>
  <c r="Z44" i="123"/>
  <c r="Y40" i="123"/>
  <c r="Z35" i="123"/>
  <c r="Z4" i="125"/>
  <c r="Y52" i="125"/>
  <c r="Y71" i="94"/>
  <c r="Z73" i="123"/>
  <c r="Z3" i="174"/>
  <c r="Z2" i="174" s="1"/>
  <c r="Y3" i="192"/>
  <c r="Y24" i="102"/>
  <c r="Y24" i="101" s="1"/>
  <c r="Z65" i="15"/>
  <c r="Y17" i="60"/>
  <c r="Y52" i="105"/>
  <c r="Y64" i="12"/>
  <c r="Y3" i="63"/>
  <c r="Y61" i="45"/>
  <c r="Y36" i="102"/>
  <c r="Z2" i="159"/>
  <c r="Y36" i="123"/>
  <c r="Y30" i="123"/>
  <c r="Z52" i="125"/>
  <c r="Y26" i="23"/>
  <c r="Y3" i="81"/>
  <c r="Y2" i="81" s="1"/>
  <c r="Z26" i="192"/>
  <c r="Z44" i="45"/>
  <c r="Y3" i="194"/>
  <c r="Z69" i="123"/>
  <c r="Y71" i="16"/>
  <c r="Y45" i="102"/>
  <c r="Z50" i="102"/>
  <c r="Y50" i="102"/>
  <c r="Y10" i="102"/>
  <c r="Y10" i="101" s="1"/>
  <c r="Z27" i="111"/>
  <c r="Y3" i="57"/>
  <c r="Y2" i="57" s="1"/>
  <c r="Y57" i="45"/>
  <c r="Z70" i="102"/>
  <c r="Z70" i="101" s="1"/>
  <c r="Z26" i="171"/>
  <c r="Z3" i="107"/>
  <c r="Y3" i="190"/>
  <c r="Y51" i="45"/>
  <c r="Z26" i="186"/>
  <c r="Y26" i="110"/>
  <c r="Y2" i="110" s="1"/>
  <c r="Z3" i="183"/>
  <c r="Z40" i="45"/>
  <c r="Y27" i="16"/>
  <c r="Y4" i="16"/>
  <c r="Y10" i="15"/>
  <c r="Y10" i="93" s="1"/>
  <c r="Y32" i="15"/>
  <c r="Y32" i="93" s="1"/>
  <c r="Z3" i="59"/>
  <c r="Y39" i="11"/>
  <c r="Y22" i="7"/>
  <c r="Z52" i="119"/>
  <c r="Z46" i="11"/>
  <c r="Z33" i="119"/>
  <c r="Z26" i="119" s="1"/>
  <c r="Y2" i="155"/>
  <c r="Y36" i="11"/>
  <c r="Y2" i="161"/>
  <c r="Z29" i="45"/>
  <c r="Z29" i="93" s="1"/>
  <c r="Z3" i="72"/>
  <c r="Z62" i="102"/>
  <c r="Z62" i="101" s="1"/>
  <c r="Z66" i="102"/>
  <c r="Y3" i="69"/>
  <c r="Z3" i="84"/>
  <c r="Y47" i="45"/>
  <c r="Z75" i="15"/>
  <c r="Y47" i="15"/>
  <c r="Z11" i="94"/>
  <c r="Z37" i="102"/>
  <c r="Y73" i="102"/>
  <c r="Y54" i="101"/>
  <c r="Y25" i="102"/>
  <c r="Y25" i="101" s="1"/>
  <c r="Y59" i="102"/>
  <c r="Z15" i="102"/>
  <c r="Z15" i="101" s="1"/>
  <c r="Z52" i="120"/>
  <c r="Z48" i="11"/>
  <c r="Z48" i="93" s="1"/>
  <c r="Y26" i="64"/>
  <c r="Z16" i="45"/>
  <c r="Y51" i="11"/>
  <c r="Y28" i="102"/>
  <c r="Y66" i="102"/>
  <c r="Y27" i="106"/>
  <c r="Z3" i="77"/>
  <c r="Y33" i="16"/>
  <c r="Y45" i="93"/>
  <c r="Y52" i="8"/>
  <c r="Y41" i="102"/>
  <c r="Y8" i="105"/>
  <c r="Y52" i="111"/>
  <c r="Z2" i="153"/>
  <c r="Z26" i="19"/>
  <c r="Z70" i="15"/>
  <c r="Z11" i="60"/>
  <c r="Z3" i="80"/>
  <c r="Z26" i="72"/>
  <c r="Y4" i="60"/>
  <c r="Y4" i="105"/>
  <c r="Z63" i="102"/>
  <c r="Z25" i="102"/>
  <c r="Z25" i="101" s="1"/>
  <c r="Y51" i="102"/>
  <c r="Y6" i="102"/>
  <c r="Z27" i="104"/>
  <c r="Y29" i="102"/>
  <c r="Y17" i="104"/>
  <c r="Y17" i="106"/>
  <c r="Z68" i="12"/>
  <c r="Y67" i="102"/>
  <c r="Z13" i="123"/>
  <c r="Z40" i="9"/>
  <c r="Z33" i="120"/>
  <c r="Z26" i="120" s="1"/>
  <c r="Z71" i="125"/>
  <c r="Z36" i="12"/>
  <c r="Y71" i="12"/>
  <c r="Y27" i="124"/>
  <c r="Y33" i="125"/>
  <c r="Y44" i="9"/>
  <c r="Y3" i="71"/>
  <c r="Z26" i="62"/>
  <c r="Y2" i="25"/>
  <c r="Z67" i="102"/>
  <c r="Y65" i="12"/>
  <c r="Z26" i="90"/>
  <c r="Z33" i="8"/>
  <c r="Z26" i="8" s="1"/>
  <c r="Y3" i="44"/>
  <c r="Y3" i="59"/>
  <c r="Z43" i="45"/>
  <c r="Z70" i="45"/>
  <c r="Y62" i="45"/>
  <c r="Z25" i="45"/>
  <c r="Y26" i="76"/>
  <c r="Z64" i="45"/>
  <c r="Y2" i="74"/>
  <c r="Z61" i="102"/>
  <c r="Z59" i="102"/>
  <c r="Y21" i="102"/>
  <c r="Y47" i="102"/>
  <c r="Y38" i="102"/>
  <c r="Z11" i="104"/>
  <c r="Z27" i="106"/>
  <c r="Y4" i="106"/>
  <c r="Z68" i="11"/>
  <c r="Y47" i="11"/>
  <c r="Z27" i="124"/>
  <c r="Z33" i="125"/>
  <c r="Z36" i="11"/>
  <c r="Y2" i="183"/>
  <c r="Y2" i="156"/>
  <c r="Z26" i="42"/>
  <c r="Y33" i="8"/>
  <c r="Y26" i="8" s="1"/>
  <c r="Z67" i="15"/>
  <c r="Y2" i="112"/>
  <c r="Y44" i="11"/>
  <c r="Y68" i="11"/>
  <c r="Y61" i="15"/>
  <c r="Y60" i="15"/>
  <c r="Y60" i="93" s="1"/>
  <c r="Y30" i="15"/>
  <c r="Y30" i="93" s="1"/>
  <c r="Y35" i="15"/>
  <c r="Z39" i="45"/>
  <c r="Z39" i="93" s="1"/>
  <c r="Z14" i="45"/>
  <c r="Z14" i="93" s="1"/>
  <c r="Y31" i="45"/>
  <c r="Y31" i="93" s="1"/>
  <c r="Z60" i="45"/>
  <c r="Z60" i="93" s="1"/>
  <c r="Y3" i="83"/>
  <c r="Y3" i="80"/>
  <c r="Z16" i="102"/>
  <c r="Y4" i="186"/>
  <c r="Y30" i="102"/>
  <c r="Y34" i="102"/>
  <c r="Z8" i="106"/>
  <c r="Z3" i="191"/>
  <c r="Z2" i="191" s="1"/>
  <c r="Y47" i="12"/>
  <c r="Z71" i="124"/>
  <c r="Z71" i="9"/>
  <c r="Y33" i="119"/>
  <c r="Y26" i="119" s="1"/>
  <c r="Z11" i="106"/>
  <c r="Y68" i="12"/>
  <c r="Z26" i="38"/>
  <c r="Z2" i="38" s="1"/>
  <c r="Y26" i="38"/>
  <c r="Y2" i="38" s="1"/>
  <c r="Y3" i="88"/>
  <c r="Y26" i="195"/>
  <c r="Y3" i="195"/>
  <c r="Z3" i="195"/>
  <c r="Z2" i="195" s="1"/>
  <c r="Y51" i="9"/>
  <c r="Y57" i="15"/>
  <c r="Y24" i="15"/>
  <c r="Y44" i="15"/>
  <c r="Y74" i="101"/>
  <c r="Z4" i="94"/>
  <c r="Z49" i="102"/>
  <c r="Y61" i="102"/>
  <c r="Z60" i="102"/>
  <c r="Z24" i="102"/>
  <c r="Z52" i="104"/>
  <c r="Y20" i="102"/>
  <c r="Y20" i="101" s="1"/>
  <c r="Z58" i="102"/>
  <c r="Z3" i="198"/>
  <c r="Z66" i="123"/>
  <c r="Y17" i="125"/>
  <c r="Z3" i="62"/>
  <c r="Y3" i="35"/>
  <c r="Y26" i="71"/>
  <c r="Z3" i="193"/>
  <c r="Z7" i="15"/>
  <c r="Z7" i="93" s="1"/>
  <c r="Z35" i="102"/>
  <c r="Z40" i="11"/>
  <c r="Z30" i="15"/>
  <c r="Z30" i="93" s="1"/>
  <c r="Y11" i="30"/>
  <c r="Z54" i="15"/>
  <c r="Y3" i="27"/>
  <c r="Y2" i="27" s="1"/>
  <c r="Y62" i="15"/>
  <c r="Z3" i="43"/>
  <c r="Y2" i="90"/>
  <c r="Z26" i="85"/>
  <c r="Z2" i="85" s="1"/>
  <c r="Y4" i="94"/>
  <c r="Z45" i="102"/>
  <c r="Y57" i="102"/>
  <c r="Y57" i="101" s="1"/>
  <c r="Z26" i="99"/>
  <c r="Z48" i="102"/>
  <c r="Z54" i="101"/>
  <c r="Z43" i="102"/>
  <c r="Z29" i="102"/>
  <c r="Y26" i="95"/>
  <c r="Z52" i="105"/>
  <c r="Y70" i="102"/>
  <c r="Y70" i="101" s="1"/>
  <c r="Z32" i="102"/>
  <c r="Z58" i="123"/>
  <c r="Z51" i="11"/>
  <c r="Z51" i="93" s="1"/>
  <c r="Z3" i="201"/>
  <c r="Y40" i="12"/>
  <c r="Y162" i="149"/>
  <c r="Z76" i="123"/>
  <c r="Z23" i="123"/>
  <c r="Z22" i="123" s="1"/>
  <c r="Y4" i="117"/>
  <c r="Y3" i="33"/>
  <c r="Y2" i="33" s="1"/>
  <c r="Y3" i="188"/>
  <c r="Z3" i="190"/>
  <c r="Z2" i="190" s="1"/>
  <c r="Z4" i="30"/>
  <c r="Z31" i="102"/>
  <c r="Z31" i="101" s="1"/>
  <c r="Y65" i="11"/>
  <c r="Y65" i="93" s="1"/>
  <c r="Z3" i="23"/>
  <c r="Y3" i="19"/>
  <c r="Z57" i="15"/>
  <c r="Z50" i="15"/>
  <c r="Y2" i="39"/>
  <c r="Y16" i="45"/>
  <c r="Y3" i="67"/>
  <c r="Y2" i="67" s="1"/>
  <c r="Z44" i="102"/>
  <c r="Z39" i="102"/>
  <c r="Z4" i="105"/>
  <c r="Y32" i="102"/>
  <c r="Z26" i="201"/>
  <c r="Z33" i="106"/>
  <c r="Y33" i="120"/>
  <c r="Y26" i="120" s="1"/>
  <c r="Z2" i="155"/>
  <c r="Z26" i="163"/>
  <c r="Z26" i="193"/>
  <c r="Z26" i="82"/>
  <c r="Z3" i="66"/>
  <c r="Z2" i="66" s="1"/>
  <c r="Y26" i="88"/>
  <c r="Y33" i="106"/>
  <c r="Y52" i="104"/>
  <c r="Z71" i="104"/>
  <c r="Z11" i="111"/>
  <c r="Z2" i="196"/>
  <c r="Y26" i="192"/>
  <c r="Y26" i="193"/>
  <c r="Z17" i="105"/>
  <c r="Y27" i="104"/>
  <c r="Y71" i="104"/>
  <c r="Z33" i="104"/>
  <c r="Y8" i="111"/>
  <c r="Y2" i="189"/>
  <c r="Y52" i="106"/>
  <c r="Y4" i="111"/>
  <c r="Y3" i="187"/>
  <c r="Z8" i="105"/>
  <c r="Z22" i="106"/>
  <c r="Z71" i="106"/>
  <c r="Y11" i="111"/>
  <c r="Z4" i="111"/>
  <c r="Z33" i="111"/>
  <c r="Y17" i="105"/>
  <c r="Y33" i="104"/>
  <c r="Z71" i="105"/>
  <c r="Y26" i="191"/>
  <c r="Y2" i="191" s="1"/>
  <c r="Z2" i="199"/>
  <c r="Y23" i="103"/>
  <c r="Y23" i="102" s="1"/>
  <c r="Y4" i="104"/>
  <c r="Z52" i="106"/>
  <c r="Z3" i="189"/>
  <c r="Z2" i="189" s="1"/>
  <c r="Y2" i="196"/>
  <c r="Y159" i="149"/>
  <c r="Z132" i="149"/>
  <c r="Y22" i="30"/>
  <c r="Y70" i="45"/>
  <c r="Y70" i="93" s="1"/>
  <c r="Y52" i="75"/>
  <c r="Y33" i="111"/>
  <c r="Y4" i="30"/>
  <c r="Y2" i="24"/>
  <c r="Y2" i="40"/>
  <c r="Z17" i="94"/>
  <c r="Y35" i="102"/>
  <c r="Y46" i="102"/>
  <c r="Y26" i="5"/>
  <c r="Y6" i="123"/>
  <c r="Z3" i="31"/>
  <c r="Z2" i="31" s="1"/>
  <c r="Z4" i="16"/>
  <c r="Z66" i="45"/>
  <c r="Z66" i="93" s="1"/>
  <c r="Y2" i="96"/>
  <c r="Y7" i="102"/>
  <c r="Y42" i="102"/>
  <c r="Y52" i="119"/>
  <c r="Y8" i="7"/>
  <c r="Z26" i="34"/>
  <c r="Z2" i="34" s="1"/>
  <c r="Y21" i="45"/>
  <c r="Y21" i="93" s="1"/>
  <c r="Z3" i="76"/>
  <c r="Y2" i="65"/>
  <c r="Y2" i="99"/>
  <c r="Y43" i="102"/>
  <c r="Z31" i="93"/>
  <c r="Z52" i="7"/>
  <c r="Z2" i="115"/>
  <c r="Z27" i="125"/>
  <c r="Z2" i="25"/>
  <c r="Z58" i="45"/>
  <c r="Z58" i="93" s="1"/>
  <c r="Y2" i="91"/>
  <c r="Z17" i="60"/>
  <c r="Z8" i="60"/>
  <c r="Y2" i="171"/>
  <c r="Z50" i="123"/>
  <c r="Y2" i="6"/>
  <c r="Z15" i="15"/>
  <c r="Z54" i="45"/>
  <c r="Y2" i="78"/>
  <c r="Y19" i="93"/>
  <c r="Y26" i="66"/>
  <c r="Z65" i="11"/>
  <c r="Y27" i="75"/>
  <c r="Z52" i="124"/>
  <c r="Y2" i="3"/>
  <c r="Z6" i="123"/>
  <c r="Y8" i="125"/>
  <c r="Y50" i="123"/>
  <c r="Z2" i="160"/>
  <c r="Y3" i="23"/>
  <c r="Y74" i="45"/>
  <c r="Y74" i="93" s="1"/>
  <c r="Y33" i="75"/>
  <c r="Z22" i="75"/>
  <c r="Z30" i="102"/>
  <c r="Z11" i="9"/>
  <c r="Y52" i="120"/>
  <c r="Y17" i="9"/>
  <c r="Z4" i="12"/>
  <c r="Z30" i="123"/>
  <c r="Y4" i="125"/>
  <c r="Y11" i="116"/>
  <c r="Y3" i="163"/>
  <c r="Y2" i="152"/>
  <c r="Y4" i="116"/>
  <c r="Z3" i="163"/>
  <c r="Z52" i="10"/>
  <c r="Y33" i="117"/>
  <c r="Z11" i="116"/>
  <c r="Z65" i="12"/>
  <c r="Y52" i="10"/>
  <c r="Y26" i="163"/>
  <c r="Z52" i="8"/>
  <c r="Z4" i="116"/>
  <c r="Z15" i="149"/>
  <c r="Z14" i="102"/>
  <c r="Z11" i="103"/>
  <c r="Y15" i="102"/>
  <c r="Y11" i="103"/>
  <c r="Y73" i="93"/>
  <c r="Y29" i="93"/>
  <c r="Z33" i="117"/>
  <c r="Z34" i="116"/>
  <c r="Y56" i="93"/>
  <c r="Y171" i="149"/>
  <c r="Y33" i="10"/>
  <c r="Y26" i="10" s="1"/>
  <c r="Z16" i="15"/>
  <c r="Z16" i="93" s="1"/>
  <c r="Z10" i="15"/>
  <c r="Z10" i="93" s="1"/>
  <c r="Y7" i="15"/>
  <c r="Y7" i="93" s="1"/>
  <c r="Z47" i="15"/>
  <c r="Z47" i="93" s="1"/>
  <c r="Z46" i="15"/>
  <c r="Y2" i="37"/>
  <c r="Z2" i="40"/>
  <c r="Y35" i="45"/>
  <c r="Z42" i="45"/>
  <c r="Z62" i="45"/>
  <c r="Z23" i="45"/>
  <c r="Y66" i="45"/>
  <c r="Y66" i="93" s="1"/>
  <c r="Z2" i="78"/>
  <c r="Y71" i="75"/>
  <c r="Z3" i="79"/>
  <c r="Z2" i="79" s="1"/>
  <c r="Z65" i="102"/>
  <c r="Z11" i="105"/>
  <c r="Z23" i="102"/>
  <c r="Y27" i="105"/>
  <c r="Y27" i="111"/>
  <c r="Z27" i="12"/>
  <c r="Y17" i="117"/>
  <c r="Y17" i="12"/>
  <c r="Z10" i="103"/>
  <c r="Z71" i="12"/>
  <c r="Z65" i="9"/>
  <c r="Z4" i="7"/>
  <c r="Y11" i="117"/>
  <c r="Y8" i="9"/>
  <c r="Y27" i="7"/>
  <c r="Y174" i="149"/>
  <c r="Z175" i="149"/>
  <c r="Z71" i="45"/>
  <c r="Y3" i="76"/>
  <c r="Z91" i="149"/>
  <c r="Z2" i="73"/>
  <c r="Z72" i="102"/>
  <c r="Z71" i="103"/>
  <c r="Y27" i="12"/>
  <c r="Z33" i="30"/>
  <c r="Z27" i="105"/>
  <c r="Z20" i="116"/>
  <c r="Z17" i="116" s="1"/>
  <c r="Z17" i="117"/>
  <c r="Y35" i="123"/>
  <c r="Z157" i="149"/>
  <c r="Z6" i="93"/>
  <c r="Z4" i="11"/>
  <c r="Z76" i="15"/>
  <c r="Z11" i="16"/>
  <c r="Z12" i="15"/>
  <c r="Y2" i="32"/>
  <c r="Z52" i="30"/>
  <c r="Z8" i="30"/>
  <c r="Z19" i="15"/>
  <c r="Y33" i="30"/>
  <c r="Z24" i="45"/>
  <c r="Z2" i="58"/>
  <c r="Z33" i="60"/>
  <c r="Z18" i="45"/>
  <c r="Y23" i="45"/>
  <c r="Z2" i="59"/>
  <c r="Y75" i="102"/>
  <c r="Y75" i="101" s="1"/>
  <c r="Z12" i="102"/>
  <c r="Z53" i="101"/>
  <c r="Y12" i="102"/>
  <c r="Z22" i="105"/>
  <c r="Y33" i="103"/>
  <c r="Y28" i="116"/>
  <c r="Y27" i="116" s="1"/>
  <c r="Y27" i="117"/>
  <c r="Z59" i="93"/>
  <c r="Z26" i="2"/>
  <c r="Z2" i="2" s="1"/>
  <c r="Z27" i="11"/>
  <c r="Y59" i="93"/>
  <c r="Y17" i="116"/>
  <c r="Z5" i="123"/>
  <c r="Z4" i="124"/>
  <c r="Y64" i="11"/>
  <c r="Y64" i="93" s="1"/>
  <c r="Y52" i="124"/>
  <c r="Y33" i="7"/>
  <c r="Y17" i="7"/>
  <c r="Z23" i="116"/>
  <c r="Z22" i="116" s="1"/>
  <c r="Z22" i="117"/>
  <c r="Z73" i="93"/>
  <c r="Z8" i="12"/>
  <c r="Y11" i="7"/>
  <c r="Y4" i="12"/>
  <c r="Y27" i="9"/>
  <c r="Y177" i="149"/>
  <c r="Z2" i="173"/>
  <c r="Z178" i="149"/>
  <c r="Y17" i="11"/>
  <c r="Z11" i="117"/>
  <c r="Z3" i="53"/>
  <c r="Z46" i="45"/>
  <c r="Y3" i="95"/>
  <c r="Y72" i="116"/>
  <c r="Y71" i="116" s="1"/>
  <c r="Y71" i="117"/>
  <c r="Y152" i="149"/>
  <c r="Z33" i="10"/>
  <c r="Z26" i="10" s="1"/>
  <c r="Z32" i="15"/>
  <c r="Z32" i="93" s="1"/>
  <c r="Z2" i="29"/>
  <c r="Y39" i="15"/>
  <c r="Z9" i="15"/>
  <c r="Z8" i="16"/>
  <c r="Z38" i="15"/>
  <c r="Y23" i="15"/>
  <c r="Z17" i="16"/>
  <c r="Z23" i="15"/>
  <c r="Z22" i="16"/>
  <c r="Z34" i="45"/>
  <c r="Y71" i="45"/>
  <c r="Y50" i="45"/>
  <c r="Y33" i="60"/>
  <c r="Y58" i="45"/>
  <c r="Y18" i="45"/>
  <c r="Z33" i="75"/>
  <c r="Y3" i="92"/>
  <c r="Y2" i="92" s="1"/>
  <c r="Y52" i="60"/>
  <c r="Z27" i="75"/>
  <c r="Y33" i="94"/>
  <c r="Y26" i="94" s="1"/>
  <c r="Z3" i="99"/>
  <c r="Y72" i="102"/>
  <c r="Y71" i="103"/>
  <c r="Z52" i="75"/>
  <c r="Y5" i="102"/>
  <c r="Y4" i="103"/>
  <c r="Y19" i="102"/>
  <c r="Y17" i="103"/>
  <c r="Y132" i="149"/>
  <c r="Y17" i="111"/>
  <c r="Y60" i="116"/>
  <c r="Z9" i="123"/>
  <c r="Z8" i="123" s="1"/>
  <c r="Z8" i="124"/>
  <c r="Z27" i="7"/>
  <c r="Y9" i="123"/>
  <c r="Y8" i="123" s="1"/>
  <c r="Y8" i="124"/>
  <c r="Y22" i="11"/>
  <c r="Y15" i="93"/>
  <c r="Z34" i="11"/>
  <c r="Z17" i="11"/>
  <c r="Y34" i="123"/>
  <c r="Y33" i="124"/>
  <c r="Y36" i="93"/>
  <c r="Z21" i="93"/>
  <c r="Z8" i="9"/>
  <c r="Y11" i="12"/>
  <c r="Y22" i="117"/>
  <c r="Y23" i="116"/>
  <c r="Y22" i="116" s="1"/>
  <c r="Y19" i="123"/>
  <c r="Y4" i="11"/>
  <c r="Z171" i="149"/>
  <c r="Y72" i="123"/>
  <c r="Z27" i="30"/>
  <c r="Z11" i="30"/>
  <c r="Y3" i="53"/>
  <c r="Z27" i="60"/>
  <c r="Y2" i="62"/>
  <c r="Y11" i="105"/>
  <c r="Z33" i="124"/>
  <c r="Z34" i="123"/>
  <c r="Y27" i="125"/>
  <c r="Z28" i="15"/>
  <c r="Z27" i="16"/>
  <c r="Z24" i="15"/>
  <c r="Y48" i="15"/>
  <c r="Z17" i="30"/>
  <c r="Y3" i="17"/>
  <c r="Y2" i="17" s="1"/>
  <c r="Z34" i="15"/>
  <c r="Z33" i="16"/>
  <c r="Y27" i="30"/>
  <c r="Z18" i="15"/>
  <c r="Y2" i="42"/>
  <c r="Y46" i="45"/>
  <c r="Y5" i="45"/>
  <c r="Z9" i="45"/>
  <c r="Z8" i="45" s="1"/>
  <c r="Y54" i="45"/>
  <c r="Y54" i="93" s="1"/>
  <c r="Y13" i="45"/>
  <c r="Z28" i="45"/>
  <c r="Z35" i="45"/>
  <c r="Y71" i="60"/>
  <c r="Z17" i="75"/>
  <c r="Z4" i="60"/>
  <c r="Y11" i="60"/>
  <c r="Y4" i="75"/>
  <c r="Z3" i="71"/>
  <c r="Z2" i="71" s="1"/>
  <c r="Z65" i="45"/>
  <c r="Y17" i="94"/>
  <c r="Y37" i="102"/>
  <c r="Z52" i="94"/>
  <c r="Z33" i="94"/>
  <c r="Z26" i="94" s="1"/>
  <c r="Y68" i="102"/>
  <c r="Z51" i="102"/>
  <c r="Z18" i="102"/>
  <c r="Z17" i="103"/>
  <c r="Z36" i="102"/>
  <c r="Z20" i="102"/>
  <c r="Z52" i="117"/>
  <c r="Z72" i="116"/>
  <c r="Z71" i="116" s="1"/>
  <c r="Z71" i="117"/>
  <c r="Z22" i="11"/>
  <c r="Z27" i="9"/>
  <c r="Y22" i="12"/>
  <c r="Z72" i="123"/>
  <c r="Z34" i="12"/>
  <c r="Z17" i="9"/>
  <c r="Z11" i="12"/>
  <c r="Z69" i="9"/>
  <c r="Z8" i="11"/>
  <c r="Z56" i="93"/>
  <c r="Y11" i="11"/>
  <c r="Y52" i="7"/>
  <c r="Y4" i="7"/>
  <c r="Z174" i="149"/>
  <c r="Z2" i="165"/>
  <c r="Y26" i="83"/>
  <c r="Z34" i="102"/>
  <c r="Z33" i="103"/>
  <c r="Z55" i="93"/>
  <c r="Z55" i="129" s="1"/>
  <c r="Y8" i="11"/>
  <c r="Z5" i="15"/>
  <c r="Y9" i="15"/>
  <c r="Z5" i="45"/>
  <c r="Z4" i="45" s="1"/>
  <c r="Z69" i="102"/>
  <c r="Z28" i="102"/>
  <c r="Z27" i="103"/>
  <c r="Y3" i="5"/>
  <c r="Z26" i="17"/>
  <c r="Y72" i="15"/>
  <c r="Y71" i="15" s="1"/>
  <c r="Z2" i="18"/>
  <c r="Y12" i="15"/>
  <c r="Z22" i="30"/>
  <c r="Y5" i="15"/>
  <c r="Z52" i="16"/>
  <c r="Z19" i="45"/>
  <c r="Y2" i="34"/>
  <c r="Y9" i="45"/>
  <c r="Y8" i="45" s="1"/>
  <c r="Y27" i="60"/>
  <c r="Z52" i="60"/>
  <c r="Y8" i="75"/>
  <c r="Z61" i="45"/>
  <c r="Z71" i="149"/>
  <c r="Y52" i="94"/>
  <c r="Y64" i="102"/>
  <c r="Z26" i="185"/>
  <c r="Z2" i="185" s="1"/>
  <c r="Y33" i="105"/>
  <c r="Z9" i="102"/>
  <c r="Z2" i="108"/>
  <c r="Z26" i="194"/>
  <c r="Y53" i="116"/>
  <c r="Y52" i="117"/>
  <c r="Z22" i="12"/>
  <c r="Z34" i="9"/>
  <c r="Z17" i="12"/>
  <c r="Z11" i="7"/>
  <c r="Y5" i="123"/>
  <c r="Y4" i="124"/>
  <c r="Z18" i="123"/>
  <c r="Z17" i="124"/>
  <c r="Z8" i="116"/>
  <c r="Z69" i="12"/>
  <c r="Z8" i="7"/>
  <c r="Y11" i="9"/>
  <c r="Y52" i="9"/>
  <c r="Y4" i="9"/>
  <c r="Y34" i="45"/>
  <c r="Z53" i="45"/>
  <c r="Z5" i="102"/>
  <c r="Y18" i="123"/>
  <c r="Y17" i="124"/>
  <c r="Z71" i="11"/>
  <c r="Y27" i="11"/>
  <c r="Y53" i="15"/>
  <c r="Y2" i="18"/>
  <c r="Z72" i="15"/>
  <c r="Z71" i="15" s="1"/>
  <c r="Z71" i="16"/>
  <c r="Y28" i="15"/>
  <c r="Y20" i="15"/>
  <c r="Y3" i="31"/>
  <c r="Y2" i="31" s="1"/>
  <c r="Y52" i="30"/>
  <c r="Y17" i="30"/>
  <c r="Z2" i="39"/>
  <c r="Z53" i="15"/>
  <c r="Z74" i="45"/>
  <c r="Z74" i="93" s="1"/>
  <c r="Z74" i="129" s="1"/>
  <c r="Z12" i="45"/>
  <c r="Z3" i="95"/>
  <c r="Z2" i="95" s="1"/>
  <c r="Z71" i="60"/>
  <c r="Z57" i="45"/>
  <c r="Z11" i="75"/>
  <c r="Z3" i="75" s="1"/>
  <c r="Z56" i="101"/>
  <c r="Z41" i="102"/>
  <c r="Y8" i="94"/>
  <c r="Y3" i="61"/>
  <c r="Y2" i="61" s="1"/>
  <c r="Y2" i="82"/>
  <c r="Z52" i="103"/>
  <c r="Y17" i="75"/>
  <c r="Y52" i="103"/>
  <c r="Y18" i="102"/>
  <c r="Z33" i="105"/>
  <c r="Z6" i="103"/>
  <c r="Z6" i="102" s="1"/>
  <c r="Z116" i="149"/>
  <c r="Z2" i="113"/>
  <c r="Z28" i="116"/>
  <c r="Z27" i="116" s="1"/>
  <c r="Z27" i="117"/>
  <c r="Y63" i="93"/>
  <c r="Z33" i="7"/>
  <c r="Z17" i="7"/>
  <c r="Z11" i="11"/>
  <c r="Z4" i="117"/>
  <c r="Z4" i="9"/>
  <c r="Y2" i="185"/>
  <c r="Y71" i="11"/>
  <c r="Y8" i="116"/>
  <c r="Y8" i="12"/>
  <c r="Y17" i="149" l="1"/>
  <c r="Y6" i="93"/>
  <c r="Y2" i="86"/>
  <c r="Y2" i="19"/>
  <c r="Y2" i="36"/>
  <c r="Z14" i="101"/>
  <c r="Y9" i="102"/>
  <c r="Z2" i="5"/>
  <c r="Z62" i="93"/>
  <c r="Z2" i="77"/>
  <c r="Z152" i="149"/>
  <c r="Y2" i="173"/>
  <c r="Y4" i="45"/>
  <c r="Z149" i="149"/>
  <c r="Z15" i="93"/>
  <c r="Y58" i="93"/>
  <c r="Y55" i="129"/>
  <c r="Z31" i="149"/>
  <c r="Y128" i="149"/>
  <c r="Z63" i="93"/>
  <c r="Y2" i="197"/>
  <c r="Y38" i="93"/>
  <c r="Y2" i="194"/>
  <c r="Y27" i="123"/>
  <c r="Z3" i="94"/>
  <c r="Z2" i="94" s="1"/>
  <c r="Y3" i="94"/>
  <c r="Y2" i="94" s="1"/>
  <c r="Y74" i="129"/>
  <c r="Y77" i="149"/>
  <c r="Y2" i="23"/>
  <c r="Z2" i="90"/>
  <c r="X32" i="149"/>
  <c r="Z2" i="19"/>
  <c r="Z27" i="149" s="1"/>
  <c r="Y71" i="123"/>
  <c r="Y2" i="41"/>
  <c r="Y26" i="103"/>
  <c r="Z2" i="110"/>
  <c r="Z127" i="149" s="1"/>
  <c r="Y2" i="68"/>
  <c r="Y71" i="149" s="1"/>
  <c r="Y2" i="66"/>
  <c r="Z2" i="188"/>
  <c r="Y2" i="72"/>
  <c r="Z2" i="119"/>
  <c r="Y2" i="79"/>
  <c r="L32" i="149"/>
  <c r="Z2" i="183"/>
  <c r="Y2" i="63"/>
  <c r="Z17" i="123"/>
  <c r="Z130" i="149"/>
  <c r="Y58" i="149"/>
  <c r="Y2" i="203"/>
  <c r="Y2" i="201"/>
  <c r="Z104" i="149"/>
  <c r="Z2" i="24"/>
  <c r="Y16" i="93"/>
  <c r="Y151" i="149"/>
  <c r="Z61" i="93"/>
  <c r="Z47" i="149"/>
  <c r="Z12" i="149"/>
  <c r="Y93" i="149"/>
  <c r="Z2" i="87"/>
  <c r="Z38" i="93"/>
  <c r="Z24" i="101"/>
  <c r="Y34" i="149"/>
  <c r="Z13" i="101"/>
  <c r="Y8" i="15"/>
  <c r="Y21" i="101"/>
  <c r="Y21" i="129" s="1"/>
  <c r="Y179" i="149"/>
  <c r="Y2" i="64"/>
  <c r="Y58" i="101"/>
  <c r="Z2" i="3"/>
  <c r="Z33" i="149"/>
  <c r="Y76" i="149"/>
  <c r="Y101" i="149"/>
  <c r="Y2" i="44"/>
  <c r="Z36" i="93"/>
  <c r="Z2" i="80"/>
  <c r="Y12" i="149"/>
  <c r="Y11" i="149"/>
  <c r="Y52" i="123"/>
  <c r="Z2" i="28"/>
  <c r="Y153" i="149"/>
  <c r="Z72" i="149"/>
  <c r="Y15" i="149"/>
  <c r="Y2" i="187"/>
  <c r="Y2" i="4"/>
  <c r="Y35" i="149"/>
  <c r="Y2" i="77"/>
  <c r="Z42" i="149"/>
  <c r="Z3" i="117"/>
  <c r="Y73" i="101"/>
  <c r="Y73" i="129" s="1"/>
  <c r="Z54" i="93"/>
  <c r="Z54" i="129" s="1"/>
  <c r="Z17" i="149"/>
  <c r="Z2" i="99"/>
  <c r="Y47" i="93"/>
  <c r="Z75" i="101"/>
  <c r="Z27" i="123"/>
  <c r="Y89" i="149"/>
  <c r="Y140" i="149"/>
  <c r="Z26" i="117"/>
  <c r="Z89" i="149"/>
  <c r="Y22" i="45"/>
  <c r="Z2" i="6"/>
  <c r="Y2" i="100"/>
  <c r="Y24" i="93"/>
  <c r="Y24" i="129" s="1"/>
  <c r="Z2" i="55"/>
  <c r="Y2" i="192"/>
  <c r="Z18" i="149"/>
  <c r="Z2" i="76"/>
  <c r="Y3" i="60"/>
  <c r="Z2" i="17"/>
  <c r="Y3" i="104"/>
  <c r="Z11" i="149"/>
  <c r="Y26" i="106"/>
  <c r="Z50" i="149"/>
  <c r="Z2" i="186"/>
  <c r="Y46" i="93"/>
  <c r="Z77" i="149"/>
  <c r="Z7" i="149"/>
  <c r="Y134" i="149"/>
  <c r="Y50" i="93"/>
  <c r="Z60" i="149"/>
  <c r="Z26" i="125"/>
  <c r="Y2" i="190"/>
  <c r="Y11" i="123"/>
  <c r="Y2" i="76"/>
  <c r="Y102" i="149"/>
  <c r="Z4" i="15"/>
  <c r="Z148" i="149"/>
  <c r="Z20" i="101"/>
  <c r="Z20" i="129" s="1"/>
  <c r="Y167" i="149"/>
  <c r="Z11" i="45"/>
  <c r="Z3" i="45" s="1"/>
  <c r="Y100" i="149"/>
  <c r="Z159" i="149"/>
  <c r="Z2" i="197"/>
  <c r="Z124" i="149" s="1"/>
  <c r="Z2" i="43"/>
  <c r="Z59" i="101"/>
  <c r="Z59" i="129" s="1"/>
  <c r="Z2" i="120"/>
  <c r="Z151" i="149"/>
  <c r="Z99" i="149"/>
  <c r="Z11" i="123"/>
  <c r="Y2" i="70"/>
  <c r="Y30" i="149"/>
  <c r="Y2" i="188"/>
  <c r="Z131" i="149"/>
  <c r="Y88" i="149"/>
  <c r="Y61" i="149"/>
  <c r="Z100" i="149"/>
  <c r="Z94" i="149"/>
  <c r="Y2" i="59"/>
  <c r="Y3" i="117"/>
  <c r="Z67" i="93"/>
  <c r="Z2" i="42"/>
  <c r="Y59" i="101"/>
  <c r="Y59" i="129" s="1"/>
  <c r="Z68" i="93"/>
  <c r="Y51" i="93"/>
  <c r="Z50" i="93"/>
  <c r="Y131" i="149"/>
  <c r="Y18" i="149"/>
  <c r="Z2" i="107"/>
  <c r="Z52" i="9"/>
  <c r="Y2" i="5"/>
  <c r="Z2" i="81"/>
  <c r="Z101" i="149"/>
  <c r="Y15" i="101"/>
  <c r="Y15" i="129" s="1"/>
  <c r="Z2" i="23"/>
  <c r="Z64" i="149"/>
  <c r="Y34" i="93"/>
  <c r="Z16" i="101"/>
  <c r="Z16" i="129" s="1"/>
  <c r="Z2" i="84"/>
  <c r="Z7" i="101"/>
  <c r="Z7" i="129" s="1"/>
  <c r="Y4" i="123"/>
  <c r="Z27" i="45"/>
  <c r="Y2" i="193"/>
  <c r="Y2" i="80"/>
  <c r="Y2" i="69"/>
  <c r="Z92" i="149"/>
  <c r="Y99" i="149"/>
  <c r="Y3" i="46"/>
  <c r="Y37" i="93"/>
  <c r="Y81" i="149"/>
  <c r="Y2" i="95"/>
  <c r="Z4" i="123"/>
  <c r="Z24" i="93"/>
  <c r="Z40" i="93"/>
  <c r="Y68" i="149"/>
  <c r="Z44" i="93"/>
  <c r="Z64" i="93"/>
  <c r="Z57" i="93"/>
  <c r="Z57" i="129" s="1"/>
  <c r="Y26" i="125"/>
  <c r="Y84" i="149"/>
  <c r="Z70" i="93"/>
  <c r="Z70" i="129" s="1"/>
  <c r="Z13" i="93"/>
  <c r="Y130" i="149"/>
  <c r="Z2" i="192"/>
  <c r="Z95" i="149"/>
  <c r="Y16" i="101"/>
  <c r="Y46" i="149"/>
  <c r="Z2" i="4"/>
  <c r="Z6" i="149" s="1"/>
  <c r="Z49" i="93"/>
  <c r="Y49" i="93"/>
  <c r="Z2" i="171"/>
  <c r="Z42" i="93"/>
  <c r="Z43" i="93"/>
  <c r="Y67" i="93"/>
  <c r="Y33" i="9"/>
  <c r="Y26" i="9" s="1"/>
  <c r="Y52" i="12"/>
  <c r="Z19" i="101"/>
  <c r="Y26" i="46"/>
  <c r="Y149" i="149"/>
  <c r="Y148" i="149"/>
  <c r="Z35" i="101"/>
  <c r="Y56" i="129"/>
  <c r="Y54" i="129"/>
  <c r="Y3" i="116"/>
  <c r="Z2" i="198"/>
  <c r="Y31" i="129"/>
  <c r="Y25" i="129"/>
  <c r="Y26" i="111"/>
  <c r="Z26" i="111"/>
  <c r="Y3" i="106"/>
  <c r="Z121" i="149"/>
  <c r="Y10" i="129"/>
  <c r="Z3" i="104"/>
  <c r="Y60" i="101"/>
  <c r="Y60" i="129" s="1"/>
  <c r="Z62" i="129"/>
  <c r="Z111" i="149"/>
  <c r="Y6" i="101"/>
  <c r="Y6" i="129" s="1"/>
  <c r="Y68" i="93"/>
  <c r="Y22" i="15"/>
  <c r="Y44" i="93"/>
  <c r="Z16" i="149"/>
  <c r="Y16" i="149"/>
  <c r="Z52" i="11"/>
  <c r="Y48" i="93"/>
  <c r="Z33" i="12"/>
  <c r="Z26" i="12" s="1"/>
  <c r="Z29" i="101"/>
  <c r="Z29" i="129" s="1"/>
  <c r="Z26" i="124"/>
  <c r="Z32" i="101"/>
  <c r="Z32" i="129" s="1"/>
  <c r="Y17" i="123"/>
  <c r="Y7" i="101"/>
  <c r="Y7" i="129" s="1"/>
  <c r="Y32" i="101"/>
  <c r="Y32" i="129" s="1"/>
  <c r="Y30" i="101"/>
  <c r="Y30" i="129" s="1"/>
  <c r="Y29" i="101"/>
  <c r="Y29" i="129" s="1"/>
  <c r="Z3" i="116"/>
  <c r="Z67" i="149"/>
  <c r="Z30" i="149"/>
  <c r="Z2" i="8"/>
  <c r="Y5" i="149"/>
  <c r="Y42" i="149"/>
  <c r="Z33" i="123"/>
  <c r="Z26" i="123" s="1"/>
  <c r="Y8" i="149"/>
  <c r="Y103" i="149"/>
  <c r="Y45" i="149"/>
  <c r="Y14" i="129"/>
  <c r="Y33" i="12"/>
  <c r="Y26" i="12" s="1"/>
  <c r="Y87" i="149"/>
  <c r="Y133" i="149"/>
  <c r="Z3" i="125"/>
  <c r="Z66" i="149"/>
  <c r="Z68" i="149"/>
  <c r="Z39" i="149"/>
  <c r="Y2" i="89"/>
  <c r="Y29" i="149"/>
  <c r="Z153" i="149"/>
  <c r="Y26" i="30"/>
  <c r="Y3" i="30"/>
  <c r="Z2" i="62"/>
  <c r="Z3" i="46"/>
  <c r="Z52" i="123"/>
  <c r="Z2" i="83"/>
  <c r="Z73" i="101"/>
  <c r="Z73" i="129" s="1"/>
  <c r="Z2" i="10"/>
  <c r="Y124" i="149"/>
  <c r="Y2" i="163"/>
  <c r="Y27" i="15"/>
  <c r="Z35" i="93"/>
  <c r="Z25" i="93"/>
  <c r="Z25" i="129" s="1"/>
  <c r="Y11" i="15"/>
  <c r="Z26" i="46"/>
  <c r="Y2" i="26"/>
  <c r="Z2" i="72"/>
  <c r="Y170" i="149"/>
  <c r="Z158" i="149"/>
  <c r="Y2" i="8"/>
  <c r="Y3" i="186"/>
  <c r="Y2" i="186" s="1"/>
  <c r="Y2" i="35"/>
  <c r="Z41" i="149"/>
  <c r="Z33" i="9"/>
  <c r="Z26" i="9" s="1"/>
  <c r="Y57" i="93"/>
  <c r="Y57" i="129" s="1"/>
  <c r="Z21" i="129"/>
  <c r="Z6" i="101"/>
  <c r="Z6" i="129" s="1"/>
  <c r="Y3" i="124"/>
  <c r="Y33" i="11"/>
  <c r="Y26" i="11" s="1"/>
  <c r="Z65" i="93"/>
  <c r="Y2" i="195"/>
  <c r="Y27" i="45"/>
  <c r="Y20" i="93"/>
  <c r="Y20" i="129" s="1"/>
  <c r="Z33" i="15"/>
  <c r="Z15" i="129"/>
  <c r="Z71" i="123"/>
  <c r="Z3" i="9"/>
  <c r="Z52" i="12"/>
  <c r="Z2" i="194"/>
  <c r="Y17" i="45"/>
  <c r="Z14" i="129"/>
  <c r="Z26" i="104"/>
  <c r="Z3" i="60"/>
  <c r="Z2" i="82"/>
  <c r="Y127" i="149"/>
  <c r="Z38" i="149"/>
  <c r="Y70" i="149"/>
  <c r="Z58" i="101"/>
  <c r="Z58" i="129" s="1"/>
  <c r="Y61" i="93"/>
  <c r="Y2" i="10"/>
  <c r="Z70" i="149"/>
  <c r="Y26" i="117"/>
  <c r="Z60" i="101"/>
  <c r="Z60" i="129" s="1"/>
  <c r="Y27" i="102"/>
  <c r="Z37" i="149"/>
  <c r="Y22" i="103"/>
  <c r="Y60" i="149"/>
  <c r="Y26" i="124"/>
  <c r="Y33" i="123"/>
  <c r="Y26" i="60"/>
  <c r="Z26" i="30"/>
  <c r="Y2" i="120"/>
  <c r="Y35" i="93"/>
  <c r="Y3" i="7"/>
  <c r="Z23" i="93"/>
  <c r="Z134" i="149"/>
  <c r="Y90" i="149"/>
  <c r="Y3" i="125"/>
  <c r="Y2" i="119"/>
  <c r="Z3" i="106"/>
  <c r="Y23" i="93"/>
  <c r="Z3" i="30"/>
  <c r="Y62" i="93"/>
  <c r="Y62" i="129" s="1"/>
  <c r="Y35" i="101"/>
  <c r="Z102" i="149"/>
  <c r="Y26" i="75"/>
  <c r="Y3" i="16"/>
  <c r="Z2" i="163"/>
  <c r="Y2" i="71"/>
  <c r="Y26" i="16"/>
  <c r="Z3" i="12"/>
  <c r="Y52" i="45"/>
  <c r="Z17" i="15"/>
  <c r="Z46" i="93"/>
  <c r="Z3" i="16"/>
  <c r="Y72" i="93"/>
  <c r="Y71" i="93" s="1"/>
  <c r="Z31" i="129"/>
  <c r="Z44" i="149"/>
  <c r="Y39" i="149"/>
  <c r="Y33" i="149"/>
  <c r="Y52" i="15"/>
  <c r="Y2" i="83"/>
  <c r="Y70" i="129"/>
  <c r="Z26" i="60"/>
  <c r="Z52" i="15"/>
  <c r="Y33" i="102"/>
  <c r="Y11" i="45"/>
  <c r="Y3" i="45" s="1"/>
  <c r="Z30" i="101"/>
  <c r="Z30" i="129" s="1"/>
  <c r="Z3" i="105"/>
  <c r="Y2" i="88"/>
  <c r="Y94" i="149"/>
  <c r="Z2" i="201"/>
  <c r="Z26" i="106"/>
  <c r="Z11" i="15"/>
  <c r="Z2" i="193"/>
  <c r="Z52" i="102"/>
  <c r="Y3" i="105"/>
  <c r="Y4" i="149"/>
  <c r="Y26" i="104"/>
  <c r="Y52" i="102"/>
  <c r="Z19" i="93"/>
  <c r="Z8" i="15"/>
  <c r="Y116" i="149"/>
  <c r="Y126" i="149"/>
  <c r="Z3" i="111"/>
  <c r="Y3" i="111"/>
  <c r="Z126" i="149"/>
  <c r="Y122" i="149"/>
  <c r="Y113" i="149"/>
  <c r="Z122" i="149"/>
  <c r="Z113" i="149"/>
  <c r="Y125" i="149"/>
  <c r="Z114" i="149"/>
  <c r="Y120" i="149"/>
  <c r="Z18" i="93"/>
  <c r="Y17" i="15"/>
  <c r="Y9" i="93"/>
  <c r="Y8" i="93" s="1"/>
  <c r="Z26" i="16"/>
  <c r="Z3" i="11"/>
  <c r="Z52" i="45"/>
  <c r="Y13" i="93"/>
  <c r="Y13" i="129" s="1"/>
  <c r="Y28" i="93"/>
  <c r="Y27" i="93" s="1"/>
  <c r="Y33" i="15"/>
  <c r="Z108" i="149"/>
  <c r="Z4" i="149"/>
  <c r="Z140" i="149"/>
  <c r="Y48" i="149"/>
  <c r="Y38" i="149"/>
  <c r="Z81" i="149"/>
  <c r="Z34" i="101"/>
  <c r="Z33" i="102"/>
  <c r="Y26" i="105"/>
  <c r="Y39" i="93"/>
  <c r="Y64" i="149"/>
  <c r="Z72" i="93"/>
  <c r="Z129" i="149"/>
  <c r="Y40" i="149"/>
  <c r="Z26" i="103"/>
  <c r="Z9" i="93"/>
  <c r="Y3" i="75"/>
  <c r="Z27" i="15"/>
  <c r="Y53" i="93"/>
  <c r="Z33" i="11"/>
  <c r="Z26" i="11" s="1"/>
  <c r="Z34" i="93"/>
  <c r="Z22" i="15"/>
  <c r="Z35" i="149"/>
  <c r="Y3" i="12"/>
  <c r="Z3" i="124"/>
  <c r="Y26" i="7"/>
  <c r="Y129" i="149"/>
  <c r="Y34" i="101"/>
  <c r="Z18" i="101"/>
  <c r="Z17" i="102"/>
  <c r="Z43" i="149"/>
  <c r="Y44" i="149"/>
  <c r="Y108" i="149"/>
  <c r="Z133" i="149"/>
  <c r="Y18" i="101"/>
  <c r="Y17" i="102"/>
  <c r="Z73" i="149"/>
  <c r="Y37" i="149"/>
  <c r="Y3" i="9"/>
  <c r="Z27" i="102"/>
  <c r="Z28" i="101"/>
  <c r="Y52" i="11"/>
  <c r="Z88" i="149"/>
  <c r="Z23" i="101"/>
  <c r="Z22" i="102"/>
  <c r="Z22" i="45"/>
  <c r="Z45" i="149"/>
  <c r="Y11" i="102"/>
  <c r="Y12" i="101"/>
  <c r="Z71" i="102"/>
  <c r="Z72" i="101"/>
  <c r="Y4" i="15"/>
  <c r="Z56" i="129"/>
  <c r="Z12" i="93"/>
  <c r="Y49" i="149"/>
  <c r="Y19" i="101"/>
  <c r="Y19" i="129" s="1"/>
  <c r="Y71" i="102"/>
  <c r="Y72" i="101"/>
  <c r="Y23" i="101"/>
  <c r="Y22" i="101" s="1"/>
  <c r="Y22" i="102"/>
  <c r="Z40" i="149"/>
  <c r="Y53" i="101"/>
  <c r="Z46" i="149"/>
  <c r="Z69" i="149"/>
  <c r="Z80" i="149"/>
  <c r="Y26" i="149"/>
  <c r="Y65" i="149"/>
  <c r="Z62" i="149"/>
  <c r="Z76" i="149"/>
  <c r="Z10" i="102"/>
  <c r="Z10" i="101" s="1"/>
  <c r="Z10" i="129" s="1"/>
  <c r="Z8" i="103"/>
  <c r="Z98" i="149"/>
  <c r="Z4" i="103"/>
  <c r="Y33" i="45"/>
  <c r="Z26" i="149"/>
  <c r="Y25" i="149"/>
  <c r="Z26" i="7"/>
  <c r="Z26" i="75"/>
  <c r="Z2" i="75" s="1"/>
  <c r="Y169" i="149"/>
  <c r="Z11" i="102"/>
  <c r="Z12" i="101"/>
  <c r="Z17" i="45"/>
  <c r="Z3" i="7"/>
  <c r="Y43" i="149"/>
  <c r="Y5" i="101"/>
  <c r="Y4" i="102"/>
  <c r="Y85" i="149"/>
  <c r="Z170" i="149"/>
  <c r="Z53" i="93"/>
  <c r="Z5" i="101"/>
  <c r="Z4" i="102"/>
  <c r="Y27" i="149"/>
  <c r="Y12" i="93"/>
  <c r="Y5" i="93"/>
  <c r="Z169" i="149"/>
  <c r="Z28" i="93"/>
  <c r="Z82" i="149"/>
  <c r="Y9" i="101"/>
  <c r="Y8" i="101" s="1"/>
  <c r="Y8" i="102"/>
  <c r="Z9" i="101"/>
  <c r="Z74" i="149"/>
  <c r="Y47" i="149"/>
  <c r="Y3" i="11"/>
  <c r="Y3" i="103"/>
  <c r="Y95" i="149"/>
  <c r="Z33" i="45"/>
  <c r="Y18" i="93"/>
  <c r="Z61" i="149"/>
  <c r="Z5" i="93"/>
  <c r="Z26" i="105"/>
  <c r="Y28" i="101"/>
  <c r="Y58" i="129" l="1"/>
  <c r="Y26" i="123"/>
  <c r="Y28" i="149"/>
  <c r="Z24" i="129"/>
  <c r="Z147" i="149"/>
  <c r="Y82" i="149"/>
  <c r="Y111" i="149"/>
  <c r="Y69" i="149"/>
  <c r="Z112" i="149"/>
  <c r="Y158" i="149"/>
  <c r="Z93" i="149"/>
  <c r="Z179" i="149"/>
  <c r="Y67" i="149"/>
  <c r="Y66" i="149"/>
  <c r="Y75" i="149"/>
  <c r="Y156" i="149"/>
  <c r="Z2" i="117"/>
  <c r="Z58" i="149"/>
  <c r="Y16" i="129"/>
  <c r="Y71" i="101"/>
  <c r="Z22" i="101"/>
  <c r="Y2" i="104"/>
  <c r="Z29" i="149"/>
  <c r="Z90" i="149"/>
  <c r="Z13" i="129"/>
  <c r="Z83" i="149"/>
  <c r="Z34" i="149"/>
  <c r="Y150" i="149"/>
  <c r="Z5" i="149"/>
  <c r="Y22" i="93"/>
  <c r="Y104" i="149"/>
  <c r="Y114" i="149"/>
  <c r="Z26" i="45"/>
  <c r="Z103" i="149"/>
  <c r="Y50" i="149"/>
  <c r="Y6" i="149"/>
  <c r="Y31" i="149"/>
  <c r="Y117" i="149"/>
  <c r="Y80" i="149"/>
  <c r="Z109" i="149"/>
  <c r="Z2" i="125"/>
  <c r="Y2" i="60"/>
  <c r="Y63" i="149" s="1"/>
  <c r="Z8" i="149"/>
  <c r="Y79" i="149"/>
  <c r="Y118" i="149"/>
  <c r="Y73" i="149"/>
  <c r="Z3" i="123"/>
  <c r="Z2" i="123" s="1"/>
  <c r="Z11" i="101"/>
  <c r="Y112" i="149"/>
  <c r="Y2" i="106"/>
  <c r="Y119" i="149" s="1"/>
  <c r="Z79" i="149"/>
  <c r="Z28" i="149"/>
  <c r="Z49" i="149"/>
  <c r="Y3" i="123"/>
  <c r="Z25" i="149"/>
  <c r="Z120" i="149"/>
  <c r="Z150" i="149"/>
  <c r="Z117" i="149"/>
  <c r="Z48" i="149"/>
  <c r="Y72" i="149"/>
  <c r="Y92" i="149"/>
  <c r="Z128" i="149"/>
  <c r="Z17" i="101"/>
  <c r="Z84" i="149"/>
  <c r="Y62" i="149"/>
  <c r="Y83" i="149"/>
  <c r="Z22" i="93"/>
  <c r="Y7" i="149"/>
  <c r="Z87" i="149"/>
  <c r="Y98" i="149"/>
  <c r="Y2" i="117"/>
  <c r="Y2" i="30"/>
  <c r="Z167" i="149"/>
  <c r="Y11" i="101"/>
  <c r="Y2" i="125"/>
  <c r="Y86" i="149"/>
  <c r="Z2" i="7"/>
  <c r="Z2" i="124"/>
  <c r="Z155" i="149" s="1"/>
  <c r="Z19" i="129"/>
  <c r="Z2" i="9"/>
  <c r="Y109" i="149"/>
  <c r="Y26" i="15"/>
  <c r="Z35" i="129"/>
  <c r="Z138" i="149"/>
  <c r="Y2" i="111"/>
  <c r="Z125" i="149"/>
  <c r="Z2" i="111"/>
  <c r="Y121" i="149"/>
  <c r="Z2" i="104"/>
  <c r="Z71" i="101"/>
  <c r="Y4" i="101"/>
  <c r="Z17" i="93"/>
  <c r="Y3" i="15"/>
  <c r="Z14" i="149"/>
  <c r="Y14" i="149"/>
  <c r="Y2" i="12"/>
  <c r="Z10" i="149"/>
  <c r="Z4" i="101"/>
  <c r="Y27" i="101"/>
  <c r="Y26" i="45"/>
  <c r="Y26" i="102"/>
  <c r="Z65" i="149"/>
  <c r="Z86" i="149"/>
  <c r="Z2" i="60"/>
  <c r="Y41" i="149"/>
  <c r="Z85" i="149"/>
  <c r="Y10" i="149"/>
  <c r="Y97" i="149"/>
  <c r="Y147" i="149"/>
  <c r="Y2" i="9"/>
  <c r="Y138" i="149"/>
  <c r="Z75" i="149"/>
  <c r="Z2" i="12"/>
  <c r="Y2" i="7"/>
  <c r="Z26" i="15"/>
  <c r="Z2" i="16"/>
  <c r="Y74" i="149"/>
  <c r="Y35" i="129"/>
  <c r="Z3" i="15"/>
  <c r="Z27" i="101"/>
  <c r="Z2" i="105"/>
  <c r="Z26" i="102"/>
  <c r="Y2" i="103"/>
  <c r="Z2" i="30"/>
  <c r="Y2" i="124"/>
  <c r="Y2" i="75"/>
  <c r="Z2" i="11"/>
  <c r="Z2" i="106"/>
  <c r="Y2" i="105"/>
  <c r="Y2" i="16"/>
  <c r="Z118" i="149"/>
  <c r="Y72" i="129"/>
  <c r="Y71" i="129" s="1"/>
  <c r="Y91" i="149"/>
  <c r="Z8" i="102"/>
  <c r="Z3" i="102" s="1"/>
  <c r="Z156" i="149"/>
  <c r="Y2" i="11"/>
  <c r="Z8" i="101"/>
  <c r="Y3" i="102"/>
  <c r="Y28" i="129"/>
  <c r="Y27" i="129" s="1"/>
  <c r="Y33" i="93"/>
  <c r="Y26" i="93" s="1"/>
  <c r="Z78" i="149"/>
  <c r="Z52" i="93"/>
  <c r="Z53" i="129"/>
  <c r="Z11" i="93"/>
  <c r="Z12" i="129"/>
  <c r="Z136" i="149"/>
  <c r="Y17" i="93"/>
  <c r="Y18" i="129"/>
  <c r="Y17" i="129" s="1"/>
  <c r="Z23" i="129"/>
  <c r="Z22" i="129" s="1"/>
  <c r="Z33" i="93"/>
  <c r="Z34" i="129"/>
  <c r="Z8" i="93"/>
  <c r="Z9" i="129"/>
  <c r="Z8" i="129" s="1"/>
  <c r="Z71" i="93"/>
  <c r="Z72" i="129"/>
  <c r="Z71" i="129" s="1"/>
  <c r="Z4" i="93"/>
  <c r="Z5" i="129"/>
  <c r="Z4" i="129" s="1"/>
  <c r="Z97" i="149"/>
  <c r="Z18" i="129"/>
  <c r="Y52" i="93"/>
  <c r="Y53" i="129"/>
  <c r="Z27" i="93"/>
  <c r="Z28" i="129"/>
  <c r="Z27" i="129" s="1"/>
  <c r="Y34" i="129"/>
  <c r="Y11" i="93"/>
  <c r="Y12" i="129"/>
  <c r="Y23" i="129"/>
  <c r="Y22" i="129" s="1"/>
  <c r="Y9" i="129"/>
  <c r="Y8" i="129" s="1"/>
  <c r="Y4" i="93"/>
  <c r="Y5" i="129"/>
  <c r="Y4" i="129" s="1"/>
  <c r="Z3" i="103"/>
  <c r="Z2" i="103" s="1"/>
  <c r="Y17" i="101"/>
  <c r="Y2" i="123" l="1"/>
  <c r="Y115" i="149"/>
  <c r="Y11" i="129"/>
  <c r="Z11" i="129"/>
  <c r="Z166" i="149"/>
  <c r="Z9" i="149"/>
  <c r="Y36" i="149"/>
  <c r="Y136" i="149"/>
  <c r="Y2" i="15"/>
  <c r="Y3" i="101"/>
  <c r="Y166" i="149"/>
  <c r="Z63" i="149"/>
  <c r="Y78" i="149"/>
  <c r="Z115" i="149"/>
  <c r="Z17" i="129"/>
  <c r="Z13" i="149"/>
  <c r="Y123" i="149"/>
  <c r="Z123" i="149"/>
  <c r="Z3" i="101"/>
  <c r="Y2" i="102"/>
  <c r="Y106" i="149" s="1"/>
  <c r="Y2" i="13"/>
  <c r="Y20" i="149"/>
  <c r="Z20" i="149"/>
  <c r="Z2" i="13"/>
  <c r="Z24" i="149"/>
  <c r="Y9" i="149"/>
  <c r="Z2" i="15"/>
  <c r="Y154" i="149"/>
  <c r="Y107" i="149"/>
  <c r="Z19" i="149"/>
  <c r="Z154" i="149"/>
  <c r="Y13" i="149"/>
  <c r="Z110" i="149"/>
  <c r="Y155" i="149"/>
  <c r="Z119" i="149"/>
  <c r="Y24" i="149"/>
  <c r="Z2" i="102"/>
  <c r="Z36" i="149"/>
  <c r="Y110" i="149"/>
  <c r="Y19" i="149"/>
  <c r="Y3" i="129"/>
  <c r="Z3" i="129"/>
  <c r="Y3" i="93"/>
  <c r="Z3" i="93"/>
  <c r="Z107" i="149"/>
  <c r="Z26" i="93"/>
  <c r="Y23" i="149" l="1"/>
  <c r="Y21" i="149"/>
  <c r="Z21" i="149"/>
  <c r="Z23" i="149"/>
  <c r="Z106" i="149"/>
  <c r="F41" i="16"/>
  <c r="T40" i="16"/>
  <c r="R39" i="16"/>
  <c r="J39" i="16"/>
  <c r="P38" i="16"/>
  <c r="H38" i="16"/>
  <c r="F37" i="16"/>
  <c r="T36" i="16"/>
  <c r="D36" i="16"/>
  <c r="R35" i="16"/>
  <c r="P34" i="16"/>
  <c r="H34" i="16"/>
  <c r="N32" i="16"/>
  <c r="L32" i="16"/>
  <c r="F32" i="16"/>
  <c r="D32" i="16"/>
  <c r="D31" i="16"/>
  <c r="X30" i="16"/>
  <c r="R30" i="16"/>
  <c r="X29" i="16"/>
  <c r="V29" i="16"/>
  <c r="P29" i="16"/>
  <c r="N29" i="16"/>
  <c r="N28" i="16"/>
  <c r="L28" i="16"/>
  <c r="F28" i="16"/>
  <c r="L25" i="16"/>
  <c r="J25" i="16"/>
  <c r="D25" i="16"/>
  <c r="X24" i="16"/>
  <c r="X23" i="16"/>
  <c r="V23" i="16"/>
  <c r="P23" i="16"/>
  <c r="V21" i="16"/>
  <c r="T21" i="16"/>
  <c r="N21" i="16"/>
  <c r="L21" i="16"/>
  <c r="L20" i="16"/>
  <c r="J20" i="16"/>
  <c r="D20" i="16"/>
  <c r="J19" i="16"/>
  <c r="H19" i="16"/>
  <c r="X18" i="16"/>
  <c r="V18" i="16"/>
  <c r="F18" i="16"/>
  <c r="V16" i="16"/>
  <c r="T16" i="16"/>
  <c r="N16" i="16"/>
  <c r="T15" i="16"/>
  <c r="R15" i="16"/>
  <c r="L15" i="16"/>
  <c r="J15" i="16"/>
  <c r="P14" i="16"/>
  <c r="J14" i="16"/>
  <c r="H14" i="16"/>
  <c r="X13" i="16"/>
  <c r="H13" i="16"/>
  <c r="F13" i="16"/>
  <c r="V12" i="16"/>
  <c r="T12" i="16"/>
  <c r="D12" i="16"/>
  <c r="T10" i="16"/>
  <c r="R10" i="16"/>
  <c r="L10" i="16"/>
  <c r="R9" i="16"/>
  <c r="P9" i="16"/>
  <c r="J9" i="16"/>
  <c r="H9" i="16"/>
  <c r="N7" i="16"/>
  <c r="H7" i="16"/>
  <c r="F7" i="16"/>
  <c r="V6" i="16"/>
  <c r="F6" i="16"/>
  <c r="D6" i="16"/>
  <c r="T5" i="16"/>
  <c r="R5" i="16"/>
  <c r="P74" i="16"/>
  <c r="N56" i="16"/>
  <c r="D55" i="16"/>
  <c r="X53" i="16"/>
  <c r="N34" i="16" l="1"/>
  <c r="P35" i="16"/>
  <c r="X35" i="16"/>
  <c r="D37" i="16"/>
  <c r="F38" i="16"/>
  <c r="N38" i="16"/>
  <c r="P39" i="16"/>
  <c r="R40" i="16"/>
  <c r="D41" i="16"/>
  <c r="F42" i="16"/>
  <c r="H43" i="16"/>
  <c r="P43" i="16"/>
  <c r="R44" i="16"/>
  <c r="T45" i="16"/>
  <c r="F46" i="16"/>
  <c r="T53" i="16"/>
  <c r="H55" i="16"/>
  <c r="J56" i="16"/>
  <c r="L74" i="16"/>
  <c r="T74" i="16"/>
  <c r="E5" i="46"/>
  <c r="M5" i="46"/>
  <c r="U5" i="46"/>
  <c r="G6" i="46"/>
  <c r="O6" i="46"/>
  <c r="W6" i="46"/>
  <c r="I7" i="46"/>
  <c r="Q7" i="46"/>
  <c r="C9" i="46"/>
  <c r="K9" i="46"/>
  <c r="S9" i="46"/>
  <c r="E10" i="46"/>
  <c r="M10" i="46"/>
  <c r="U10" i="46"/>
  <c r="G12" i="46"/>
  <c r="O12" i="46"/>
  <c r="W12" i="46"/>
  <c r="I13" i="46"/>
  <c r="Q13" i="46"/>
  <c r="C14" i="46"/>
  <c r="K14" i="46"/>
  <c r="S14" i="46"/>
  <c r="E15" i="46"/>
  <c r="M15" i="46"/>
  <c r="U15" i="46"/>
  <c r="G16" i="46"/>
  <c r="O16" i="46"/>
  <c r="W16" i="46"/>
  <c r="I18" i="46"/>
  <c r="Q18" i="46"/>
  <c r="C19" i="46"/>
  <c r="K19" i="46"/>
  <c r="S19" i="46"/>
  <c r="E20" i="46"/>
  <c r="M20" i="46"/>
  <c r="U20" i="46"/>
  <c r="G21" i="46"/>
  <c r="O21" i="46"/>
  <c r="W21" i="46"/>
  <c r="I23" i="46"/>
  <c r="Q23" i="46"/>
  <c r="C24" i="46"/>
  <c r="K24" i="46"/>
  <c r="S24" i="46"/>
  <c r="E25" i="46"/>
  <c r="M25" i="46"/>
  <c r="U25" i="46"/>
  <c r="G28" i="46"/>
  <c r="O28" i="46"/>
  <c r="W28" i="46"/>
  <c r="I29" i="46"/>
  <c r="Q29" i="46"/>
  <c r="C30" i="46"/>
  <c r="K30" i="46"/>
  <c r="S30" i="46"/>
  <c r="E31" i="46"/>
  <c r="M31" i="46"/>
  <c r="U31" i="46"/>
  <c r="G32" i="46"/>
  <c r="O32" i="46"/>
  <c r="W32" i="46"/>
  <c r="I34" i="46"/>
  <c r="Q34" i="46"/>
  <c r="C35" i="46"/>
  <c r="K35" i="46"/>
  <c r="S35" i="46"/>
  <c r="E36" i="46"/>
  <c r="M36" i="46"/>
  <c r="U36" i="46"/>
  <c r="G37" i="46"/>
  <c r="O37" i="46"/>
  <c r="W37" i="46"/>
  <c r="I38" i="46"/>
  <c r="Q38" i="46"/>
  <c r="C39" i="46"/>
  <c r="K39" i="46"/>
  <c r="S39" i="46"/>
  <c r="E40" i="46"/>
  <c r="M40" i="46"/>
  <c r="U40" i="46"/>
  <c r="G41" i="46"/>
  <c r="O41" i="46"/>
  <c r="W41" i="46"/>
  <c r="F5" i="46"/>
  <c r="N5" i="46"/>
  <c r="V5" i="46"/>
  <c r="H6" i="46"/>
  <c r="P6" i="46"/>
  <c r="X6" i="46"/>
  <c r="J7" i="46"/>
  <c r="R7" i="46"/>
  <c r="D9" i="46"/>
  <c r="L9" i="46"/>
  <c r="T9" i="46"/>
  <c r="F10" i="46"/>
  <c r="N10" i="46"/>
  <c r="V10" i="46"/>
  <c r="H12" i="46"/>
  <c r="P12" i="46"/>
  <c r="X12" i="46"/>
  <c r="J13" i="46"/>
  <c r="R13" i="46"/>
  <c r="D14" i="46"/>
  <c r="L14" i="46"/>
  <c r="T14" i="46"/>
  <c r="F15" i="46"/>
  <c r="N15" i="46"/>
  <c r="V15" i="46"/>
  <c r="H16" i="46"/>
  <c r="P16" i="46"/>
  <c r="X16" i="46"/>
  <c r="J18" i="46"/>
  <c r="R18" i="46"/>
  <c r="D19" i="46"/>
  <c r="L19" i="46"/>
  <c r="T19" i="46"/>
  <c r="F20" i="46"/>
  <c r="N20" i="46"/>
  <c r="V20" i="46"/>
  <c r="H21" i="46"/>
  <c r="P21" i="46"/>
  <c r="X21" i="46"/>
  <c r="J23" i="46"/>
  <c r="R23" i="46"/>
  <c r="D24" i="46"/>
  <c r="L24" i="46"/>
  <c r="T24" i="46"/>
  <c r="F25" i="46"/>
  <c r="N25" i="46"/>
  <c r="V25" i="46"/>
  <c r="H28" i="46"/>
  <c r="P28" i="46"/>
  <c r="X28" i="46"/>
  <c r="J29" i="46"/>
  <c r="R29" i="46"/>
  <c r="D30" i="46"/>
  <c r="L30" i="46"/>
  <c r="T30" i="46"/>
  <c r="F31" i="46"/>
  <c r="N31" i="46"/>
  <c r="V31" i="46"/>
  <c r="H32" i="46"/>
  <c r="P32" i="46"/>
  <c r="X32" i="46"/>
  <c r="J34" i="46"/>
  <c r="R34" i="46"/>
  <c r="D35" i="46"/>
  <c r="L35" i="46"/>
  <c r="T35" i="46"/>
  <c r="F36" i="46"/>
  <c r="N36" i="46"/>
  <c r="V36" i="46"/>
  <c r="H37" i="46"/>
  <c r="P37" i="46"/>
  <c r="X37" i="46"/>
  <c r="J38" i="46"/>
  <c r="R38" i="46"/>
  <c r="D39" i="46"/>
  <c r="L39" i="46"/>
  <c r="T39" i="46"/>
  <c r="F40" i="46"/>
  <c r="N40" i="46"/>
  <c r="V40" i="46"/>
  <c r="H41" i="46"/>
  <c r="P41" i="46"/>
  <c r="X41" i="46"/>
  <c r="G5" i="46"/>
  <c r="O5" i="46"/>
  <c r="W5" i="46"/>
  <c r="I6" i="46"/>
  <c r="Q6" i="46"/>
  <c r="C7" i="46"/>
  <c r="K7" i="46"/>
  <c r="S7" i="46"/>
  <c r="E9" i="46"/>
  <c r="M9" i="46"/>
  <c r="M8" i="46" s="1"/>
  <c r="U9" i="46"/>
  <c r="G10" i="46"/>
  <c r="O10" i="46"/>
  <c r="W10" i="46"/>
  <c r="I12" i="46"/>
  <c r="Q12" i="46"/>
  <c r="C13" i="46"/>
  <c r="K13" i="46"/>
  <c r="S13" i="46"/>
  <c r="E14" i="46"/>
  <c r="M14" i="46"/>
  <c r="U14" i="46"/>
  <c r="G15" i="46"/>
  <c r="O15" i="46"/>
  <c r="W15" i="46"/>
  <c r="I16" i="46"/>
  <c r="Q16" i="46"/>
  <c r="C18" i="46"/>
  <c r="K18" i="46"/>
  <c r="S18" i="46"/>
  <c r="E19" i="46"/>
  <c r="M19" i="46"/>
  <c r="U19" i="46"/>
  <c r="G20" i="46"/>
  <c r="O20" i="46"/>
  <c r="W20" i="46"/>
  <c r="I21" i="46"/>
  <c r="Q21" i="46"/>
  <c r="C23" i="46"/>
  <c r="K23" i="46"/>
  <c r="S23" i="46"/>
  <c r="E24" i="46"/>
  <c r="M24" i="46"/>
  <c r="U24" i="46"/>
  <c r="G25" i="46"/>
  <c r="O25" i="46"/>
  <c r="W25" i="46"/>
  <c r="I28" i="46"/>
  <c r="Q28" i="46"/>
  <c r="C29" i="46"/>
  <c r="K29" i="46"/>
  <c r="S29" i="46"/>
  <c r="E30" i="46"/>
  <c r="M30" i="46"/>
  <c r="U30" i="46"/>
  <c r="G31" i="46"/>
  <c r="O31" i="46"/>
  <c r="W31" i="46"/>
  <c r="I32" i="46"/>
  <c r="Q32" i="46"/>
  <c r="C34" i="46"/>
  <c r="K34" i="46"/>
  <c r="S34" i="46"/>
  <c r="E35" i="46"/>
  <c r="M35" i="46"/>
  <c r="U35" i="46"/>
  <c r="G36" i="46"/>
  <c r="O36" i="46"/>
  <c r="W36" i="46"/>
  <c r="I37" i="46"/>
  <c r="Q37" i="46"/>
  <c r="C38" i="46"/>
  <c r="K38" i="46"/>
  <c r="S38" i="46"/>
  <c r="E39" i="46"/>
  <c r="M39" i="46"/>
  <c r="U39" i="46"/>
  <c r="G40" i="46"/>
  <c r="O40" i="46"/>
  <c r="W40" i="46"/>
  <c r="I41" i="46"/>
  <c r="Q41" i="46"/>
  <c r="C42" i="46"/>
  <c r="H5" i="46"/>
  <c r="P5" i="46"/>
  <c r="X5" i="46"/>
  <c r="J6" i="46"/>
  <c r="R6" i="46"/>
  <c r="D7" i="46"/>
  <c r="L7" i="46"/>
  <c r="T7" i="46"/>
  <c r="F9" i="46"/>
  <c r="F8" i="46" s="1"/>
  <c r="N9" i="46"/>
  <c r="V9" i="46"/>
  <c r="H10" i="46"/>
  <c r="P10" i="46"/>
  <c r="X10" i="46"/>
  <c r="J12" i="46"/>
  <c r="R12" i="46"/>
  <c r="D13" i="46"/>
  <c r="L13" i="46"/>
  <c r="T13" i="46"/>
  <c r="F14" i="46"/>
  <c r="N14" i="46"/>
  <c r="V14" i="46"/>
  <c r="H15" i="46"/>
  <c r="P15" i="46"/>
  <c r="X15" i="46"/>
  <c r="J16" i="46"/>
  <c r="R16" i="46"/>
  <c r="D18" i="46"/>
  <c r="L18" i="46"/>
  <c r="T18" i="46"/>
  <c r="F19" i="46"/>
  <c r="N19" i="46"/>
  <c r="V19" i="46"/>
  <c r="H20" i="46"/>
  <c r="P20" i="46"/>
  <c r="X20" i="46"/>
  <c r="J21" i="46"/>
  <c r="R21" i="46"/>
  <c r="D23" i="46"/>
  <c r="D22" i="46" s="1"/>
  <c r="L23" i="46"/>
  <c r="T23" i="46"/>
  <c r="F24" i="46"/>
  <c r="N24" i="46"/>
  <c r="V24" i="46"/>
  <c r="H25" i="46"/>
  <c r="P25" i="46"/>
  <c r="X25" i="46"/>
  <c r="J28" i="46"/>
  <c r="R28" i="46"/>
  <c r="D29" i="46"/>
  <c r="L29" i="46"/>
  <c r="T29" i="46"/>
  <c r="F30" i="46"/>
  <c r="N30" i="46"/>
  <c r="V30" i="46"/>
  <c r="H31" i="46"/>
  <c r="P31" i="46"/>
  <c r="X31" i="46"/>
  <c r="J32" i="46"/>
  <c r="R32" i="46"/>
  <c r="D34" i="46"/>
  <c r="L34" i="46"/>
  <c r="T34" i="46"/>
  <c r="F35" i="46"/>
  <c r="N35" i="46"/>
  <c r="V35" i="46"/>
  <c r="H36" i="46"/>
  <c r="P36" i="46"/>
  <c r="X36" i="46"/>
  <c r="J37" i="46"/>
  <c r="R37" i="46"/>
  <c r="D38" i="46"/>
  <c r="L38" i="46"/>
  <c r="T38" i="46"/>
  <c r="F39" i="46"/>
  <c r="N39" i="46"/>
  <c r="V39" i="46"/>
  <c r="H40" i="46"/>
  <c r="P40" i="46"/>
  <c r="X40" i="46"/>
  <c r="J41" i="46"/>
  <c r="R41" i="46"/>
  <c r="D42" i="46"/>
  <c r="I5" i="46"/>
  <c r="Q5" i="46"/>
  <c r="C6" i="46"/>
  <c r="K6" i="46"/>
  <c r="S6" i="46"/>
  <c r="E7" i="46"/>
  <c r="M7" i="46"/>
  <c r="U7" i="46"/>
  <c r="G9" i="46"/>
  <c r="O9" i="46"/>
  <c r="W9" i="46"/>
  <c r="I10" i="46"/>
  <c r="Q10" i="46"/>
  <c r="C12" i="46"/>
  <c r="K12" i="46"/>
  <c r="S12" i="46"/>
  <c r="E13" i="46"/>
  <c r="M13" i="46"/>
  <c r="U13" i="46"/>
  <c r="G14" i="46"/>
  <c r="O14" i="46"/>
  <c r="W14" i="46"/>
  <c r="I15" i="46"/>
  <c r="Q15" i="46"/>
  <c r="C16" i="46"/>
  <c r="K16" i="46"/>
  <c r="S16" i="46"/>
  <c r="E18" i="46"/>
  <c r="M18" i="46"/>
  <c r="U18" i="46"/>
  <c r="G19" i="46"/>
  <c r="O19" i="46"/>
  <c r="W19" i="46"/>
  <c r="I20" i="46"/>
  <c r="Q20" i="46"/>
  <c r="C21" i="46"/>
  <c r="K21" i="46"/>
  <c r="S21" i="46"/>
  <c r="E23" i="46"/>
  <c r="M23" i="46"/>
  <c r="U23" i="46"/>
  <c r="G24" i="46"/>
  <c r="O24" i="46"/>
  <c r="W24" i="46"/>
  <c r="I25" i="46"/>
  <c r="Q25" i="46"/>
  <c r="C28" i="46"/>
  <c r="K28" i="46"/>
  <c r="S28" i="46"/>
  <c r="E29" i="46"/>
  <c r="M29" i="46"/>
  <c r="U29" i="46"/>
  <c r="G30" i="46"/>
  <c r="O30" i="46"/>
  <c r="W30" i="46"/>
  <c r="I31" i="46"/>
  <c r="Q31" i="46"/>
  <c r="C32" i="46"/>
  <c r="K32" i="46"/>
  <c r="S32" i="46"/>
  <c r="E34" i="46"/>
  <c r="M34" i="46"/>
  <c r="U34" i="46"/>
  <c r="G35" i="46"/>
  <c r="O35" i="46"/>
  <c r="W35" i="46"/>
  <c r="I36" i="46"/>
  <c r="Q36" i="46"/>
  <c r="C37" i="46"/>
  <c r="K37" i="46"/>
  <c r="S37" i="46"/>
  <c r="E38" i="46"/>
  <c r="M38" i="46"/>
  <c r="U38" i="46"/>
  <c r="G39" i="46"/>
  <c r="O39" i="46"/>
  <c r="W39" i="46"/>
  <c r="I40" i="46"/>
  <c r="Q40" i="46"/>
  <c r="C41" i="46"/>
  <c r="K41" i="46"/>
  <c r="S41" i="46"/>
  <c r="E42" i="46"/>
  <c r="J5" i="46"/>
  <c r="R5" i="46"/>
  <c r="D6" i="46"/>
  <c r="L6" i="46"/>
  <c r="T6" i="46"/>
  <c r="F7" i="46"/>
  <c r="N7" i="46"/>
  <c r="V7" i="46"/>
  <c r="H9" i="46"/>
  <c r="H8" i="46" s="1"/>
  <c r="P9" i="46"/>
  <c r="P8" i="46" s="1"/>
  <c r="X9" i="46"/>
  <c r="X8" i="46" s="1"/>
  <c r="J10" i="46"/>
  <c r="R10" i="46"/>
  <c r="D12" i="46"/>
  <c r="L12" i="46"/>
  <c r="T12" i="46"/>
  <c r="F13" i="46"/>
  <c r="N13" i="46"/>
  <c r="V13" i="46"/>
  <c r="H14" i="46"/>
  <c r="P14" i="46"/>
  <c r="X14" i="46"/>
  <c r="J15" i="46"/>
  <c r="R15" i="46"/>
  <c r="D16" i="46"/>
  <c r="L16" i="46"/>
  <c r="T16" i="46"/>
  <c r="F18" i="46"/>
  <c r="N18" i="46"/>
  <c r="V18" i="46"/>
  <c r="H19" i="46"/>
  <c r="P19" i="46"/>
  <c r="X19" i="46"/>
  <c r="J20" i="46"/>
  <c r="R20" i="46"/>
  <c r="D21" i="46"/>
  <c r="L21" i="46"/>
  <c r="T21" i="46"/>
  <c r="F23" i="46"/>
  <c r="N23" i="46"/>
  <c r="V23" i="46"/>
  <c r="V22" i="46" s="1"/>
  <c r="H24" i="46"/>
  <c r="P24" i="46"/>
  <c r="X24" i="46"/>
  <c r="J25" i="46"/>
  <c r="R25" i="46"/>
  <c r="D28" i="46"/>
  <c r="L28" i="46"/>
  <c r="T28" i="46"/>
  <c r="F29" i="46"/>
  <c r="N29" i="46"/>
  <c r="V29" i="46"/>
  <c r="H30" i="46"/>
  <c r="P30" i="46"/>
  <c r="X30" i="46"/>
  <c r="J31" i="46"/>
  <c r="R31" i="46"/>
  <c r="D32" i="46"/>
  <c r="L32" i="46"/>
  <c r="T32" i="46"/>
  <c r="F34" i="46"/>
  <c r="N34" i="46"/>
  <c r="V34" i="46"/>
  <c r="H35" i="46"/>
  <c r="P35" i="46"/>
  <c r="X35" i="46"/>
  <c r="J36" i="46"/>
  <c r="R36" i="46"/>
  <c r="D37" i="46"/>
  <c r="L37" i="46"/>
  <c r="T37" i="46"/>
  <c r="F38" i="46"/>
  <c r="N38" i="46"/>
  <c r="V38" i="46"/>
  <c r="H39" i="46"/>
  <c r="P39" i="46"/>
  <c r="X39" i="46"/>
  <c r="J40" i="46"/>
  <c r="R40" i="46"/>
  <c r="D41" i="46"/>
  <c r="L41" i="46"/>
  <c r="T41" i="46"/>
  <c r="C5" i="46"/>
  <c r="K5" i="46"/>
  <c r="S5" i="46"/>
  <c r="E6" i="46"/>
  <c r="M6" i="46"/>
  <c r="U6" i="46"/>
  <c r="G7" i="46"/>
  <c r="O7" i="46"/>
  <c r="W7" i="46"/>
  <c r="I9" i="46"/>
  <c r="Q9" i="46"/>
  <c r="C10" i="46"/>
  <c r="K10" i="46"/>
  <c r="S10" i="46"/>
  <c r="E12" i="46"/>
  <c r="M12" i="46"/>
  <c r="U12" i="46"/>
  <c r="G13" i="46"/>
  <c r="O13" i="46"/>
  <c r="W13" i="46"/>
  <c r="I14" i="46"/>
  <c r="Q14" i="46"/>
  <c r="C15" i="46"/>
  <c r="K15" i="46"/>
  <c r="S15" i="46"/>
  <c r="E16" i="46"/>
  <c r="M16" i="46"/>
  <c r="U16" i="46"/>
  <c r="G18" i="46"/>
  <c r="O18" i="46"/>
  <c r="W18" i="46"/>
  <c r="I19" i="46"/>
  <c r="Q19" i="46"/>
  <c r="C20" i="46"/>
  <c r="K20" i="46"/>
  <c r="S20" i="46"/>
  <c r="E21" i="46"/>
  <c r="M21" i="46"/>
  <c r="U21" i="46"/>
  <c r="G23" i="46"/>
  <c r="O23" i="46"/>
  <c r="W23" i="46"/>
  <c r="I24" i="46"/>
  <c r="Q24" i="46"/>
  <c r="C25" i="46"/>
  <c r="K25" i="46"/>
  <c r="S25" i="46"/>
  <c r="E28" i="46"/>
  <c r="M28" i="46"/>
  <c r="U28" i="46"/>
  <c r="G29" i="46"/>
  <c r="O29" i="46"/>
  <c r="W29" i="46"/>
  <c r="I30" i="46"/>
  <c r="Q30" i="46"/>
  <c r="C31" i="46"/>
  <c r="K31" i="46"/>
  <c r="S31" i="46"/>
  <c r="E32" i="46"/>
  <c r="M32" i="46"/>
  <c r="U32" i="46"/>
  <c r="G34" i="46"/>
  <c r="O34" i="46"/>
  <c r="W34" i="46"/>
  <c r="I35" i="46"/>
  <c r="Q35" i="46"/>
  <c r="C36" i="46"/>
  <c r="K36" i="46"/>
  <c r="S36" i="46"/>
  <c r="E37" i="46"/>
  <c r="M37" i="46"/>
  <c r="U37" i="46"/>
  <c r="G38" i="46"/>
  <c r="O38" i="46"/>
  <c r="W38" i="46"/>
  <c r="I39" i="46"/>
  <c r="Q39" i="46"/>
  <c r="C40" i="46"/>
  <c r="K40" i="46"/>
  <c r="S40" i="46"/>
  <c r="E41" i="46"/>
  <c r="M41" i="46"/>
  <c r="U41" i="46"/>
  <c r="D5" i="46"/>
  <c r="L5" i="46"/>
  <c r="T5" i="46"/>
  <c r="F6" i="46"/>
  <c r="N6" i="46"/>
  <c r="V6" i="46"/>
  <c r="H7" i="46"/>
  <c r="P7" i="46"/>
  <c r="X7" i="46"/>
  <c r="J9" i="46"/>
  <c r="R9" i="46"/>
  <c r="D10" i="46"/>
  <c r="L10" i="46"/>
  <c r="T10" i="46"/>
  <c r="F12" i="46"/>
  <c r="N12" i="46"/>
  <c r="V12" i="46"/>
  <c r="H13" i="46"/>
  <c r="P13" i="46"/>
  <c r="X13" i="46"/>
  <c r="J14" i="46"/>
  <c r="R14" i="46"/>
  <c r="D15" i="46"/>
  <c r="L15" i="46"/>
  <c r="T15" i="46"/>
  <c r="F16" i="46"/>
  <c r="N16" i="46"/>
  <c r="V16" i="46"/>
  <c r="H18" i="46"/>
  <c r="P18" i="46"/>
  <c r="X18" i="46"/>
  <c r="J19" i="46"/>
  <c r="R19" i="46"/>
  <c r="D20" i="46"/>
  <c r="L20" i="46"/>
  <c r="T20" i="46"/>
  <c r="F21" i="46"/>
  <c r="N21" i="46"/>
  <c r="V21" i="46"/>
  <c r="H23" i="46"/>
  <c r="P23" i="46"/>
  <c r="X23" i="46"/>
  <c r="J24" i="46"/>
  <c r="R24" i="46"/>
  <c r="D25" i="46"/>
  <c r="L25" i="46"/>
  <c r="T25" i="46"/>
  <c r="F28" i="46"/>
  <c r="N28" i="46"/>
  <c r="V28" i="46"/>
  <c r="H29" i="46"/>
  <c r="P29" i="46"/>
  <c r="X29" i="46"/>
  <c r="J30" i="46"/>
  <c r="R30" i="46"/>
  <c r="D31" i="46"/>
  <c r="L31" i="46"/>
  <c r="T31" i="46"/>
  <c r="F32" i="46"/>
  <c r="N32" i="46"/>
  <c r="V32" i="46"/>
  <c r="H34" i="46"/>
  <c r="P34" i="46"/>
  <c r="X34" i="46"/>
  <c r="J35" i="46"/>
  <c r="R35" i="46"/>
  <c r="D36" i="46"/>
  <c r="L36" i="46"/>
  <c r="T36" i="46"/>
  <c r="F37" i="46"/>
  <c r="N37" i="46"/>
  <c r="V37" i="46"/>
  <c r="H38" i="46"/>
  <c r="P38" i="46"/>
  <c r="X38" i="46"/>
  <c r="J39" i="46"/>
  <c r="R39" i="46"/>
  <c r="D40" i="46"/>
  <c r="L40" i="46"/>
  <c r="T40" i="46"/>
  <c r="F41" i="46"/>
  <c r="N41" i="46"/>
  <c r="V41" i="46"/>
  <c r="I42" i="46"/>
  <c r="Q42" i="46"/>
  <c r="C43" i="46"/>
  <c r="K43" i="46"/>
  <c r="S43" i="46"/>
  <c r="E44" i="46"/>
  <c r="M44" i="46"/>
  <c r="U44" i="46"/>
  <c r="G45" i="46"/>
  <c r="O45" i="46"/>
  <c r="W45" i="46"/>
  <c r="I46" i="46"/>
  <c r="Q46" i="46"/>
  <c r="C47" i="46"/>
  <c r="K47" i="46"/>
  <c r="S47" i="46"/>
  <c r="E48" i="46"/>
  <c r="M48" i="46"/>
  <c r="U48" i="46"/>
  <c r="G49" i="46"/>
  <c r="O49" i="46"/>
  <c r="W49" i="46"/>
  <c r="I50" i="46"/>
  <c r="Q50" i="46"/>
  <c r="C51" i="46"/>
  <c r="K51" i="46"/>
  <c r="S51" i="46"/>
  <c r="E53" i="46"/>
  <c r="M53" i="46"/>
  <c r="U53" i="46"/>
  <c r="G54" i="46"/>
  <c r="O54" i="46"/>
  <c r="W54" i="46"/>
  <c r="I55" i="46"/>
  <c r="Q55" i="46"/>
  <c r="C56" i="46"/>
  <c r="K56" i="46"/>
  <c r="S56" i="46"/>
  <c r="E57" i="46"/>
  <c r="M57" i="46"/>
  <c r="U57" i="46"/>
  <c r="G58" i="46"/>
  <c r="O58" i="46"/>
  <c r="W58" i="46"/>
  <c r="I59" i="46"/>
  <c r="Q59" i="46"/>
  <c r="C60" i="46"/>
  <c r="K60" i="46"/>
  <c r="S60" i="46"/>
  <c r="E61" i="46"/>
  <c r="M61" i="46"/>
  <c r="U61" i="46"/>
  <c r="G62" i="46"/>
  <c r="O62" i="46"/>
  <c r="W62" i="46"/>
  <c r="I63" i="46"/>
  <c r="Q63" i="46"/>
  <c r="C64" i="46"/>
  <c r="K64" i="46"/>
  <c r="S64" i="46"/>
  <c r="E65" i="46"/>
  <c r="M65" i="46"/>
  <c r="U65" i="46"/>
  <c r="G66" i="46"/>
  <c r="O66" i="46"/>
  <c r="W66" i="46"/>
  <c r="I67" i="46"/>
  <c r="Q67" i="46"/>
  <c r="C68" i="46"/>
  <c r="K68" i="46"/>
  <c r="S68" i="46"/>
  <c r="E69" i="46"/>
  <c r="M69" i="46"/>
  <c r="U69" i="46"/>
  <c r="G70" i="46"/>
  <c r="O70" i="46"/>
  <c r="W70" i="46"/>
  <c r="I72" i="46"/>
  <c r="Q72" i="46"/>
  <c r="C73" i="46"/>
  <c r="K73" i="46"/>
  <c r="S73" i="46"/>
  <c r="E74" i="46"/>
  <c r="M74" i="46"/>
  <c r="U74" i="46"/>
  <c r="J42" i="46"/>
  <c r="R42" i="46"/>
  <c r="D43" i="46"/>
  <c r="L43" i="46"/>
  <c r="T43" i="46"/>
  <c r="F44" i="46"/>
  <c r="N44" i="46"/>
  <c r="V44" i="46"/>
  <c r="H45" i="46"/>
  <c r="P45" i="46"/>
  <c r="X45" i="46"/>
  <c r="J46" i="46"/>
  <c r="R46" i="46"/>
  <c r="D47" i="46"/>
  <c r="L47" i="46"/>
  <c r="T47" i="46"/>
  <c r="F48" i="46"/>
  <c r="N48" i="46"/>
  <c r="V48" i="46"/>
  <c r="H49" i="46"/>
  <c r="P49" i="46"/>
  <c r="X49" i="46"/>
  <c r="J50" i="46"/>
  <c r="R50" i="46"/>
  <c r="D51" i="46"/>
  <c r="L51" i="46"/>
  <c r="T51" i="46"/>
  <c r="F53" i="46"/>
  <c r="N53" i="46"/>
  <c r="V53" i="46"/>
  <c r="H54" i="46"/>
  <c r="P54" i="46"/>
  <c r="X54" i="46"/>
  <c r="J55" i="46"/>
  <c r="R55" i="46"/>
  <c r="D56" i="46"/>
  <c r="L56" i="46"/>
  <c r="T56" i="46"/>
  <c r="F57" i="46"/>
  <c r="N57" i="46"/>
  <c r="V57" i="46"/>
  <c r="H58" i="46"/>
  <c r="P58" i="46"/>
  <c r="X58" i="46"/>
  <c r="J59" i="46"/>
  <c r="R59" i="46"/>
  <c r="D60" i="46"/>
  <c r="L60" i="46"/>
  <c r="T60" i="46"/>
  <c r="F61" i="46"/>
  <c r="N61" i="46"/>
  <c r="V61" i="46"/>
  <c r="H62" i="46"/>
  <c r="P62" i="46"/>
  <c r="X62" i="46"/>
  <c r="J63" i="46"/>
  <c r="R63" i="46"/>
  <c r="D64" i="46"/>
  <c r="L64" i="46"/>
  <c r="T64" i="46"/>
  <c r="F65" i="46"/>
  <c r="N65" i="46"/>
  <c r="V65" i="46"/>
  <c r="H66" i="46"/>
  <c r="P66" i="46"/>
  <c r="X66" i="46"/>
  <c r="J67" i="46"/>
  <c r="R67" i="46"/>
  <c r="D68" i="46"/>
  <c r="L68" i="46"/>
  <c r="T68" i="46"/>
  <c r="F69" i="46"/>
  <c r="N69" i="46"/>
  <c r="V69" i="46"/>
  <c r="H70" i="46"/>
  <c r="P70" i="46"/>
  <c r="X70" i="46"/>
  <c r="J72" i="46"/>
  <c r="R72" i="46"/>
  <c r="D73" i="46"/>
  <c r="L73" i="46"/>
  <c r="T73" i="46"/>
  <c r="F74" i="46"/>
  <c r="N74" i="46"/>
  <c r="V74" i="46"/>
  <c r="K42" i="46"/>
  <c r="S42" i="46"/>
  <c r="E43" i="46"/>
  <c r="M43" i="46"/>
  <c r="U43" i="46"/>
  <c r="G44" i="46"/>
  <c r="O44" i="46"/>
  <c r="W44" i="46"/>
  <c r="I45" i="46"/>
  <c r="Q45" i="46"/>
  <c r="C46" i="46"/>
  <c r="K46" i="46"/>
  <c r="S46" i="46"/>
  <c r="E47" i="46"/>
  <c r="M47" i="46"/>
  <c r="U47" i="46"/>
  <c r="G48" i="46"/>
  <c r="O48" i="46"/>
  <c r="W48" i="46"/>
  <c r="I49" i="46"/>
  <c r="Q49" i="46"/>
  <c r="C50" i="46"/>
  <c r="K50" i="46"/>
  <c r="S50" i="46"/>
  <c r="E51" i="46"/>
  <c r="M51" i="46"/>
  <c r="U51" i="46"/>
  <c r="G53" i="46"/>
  <c r="O53" i="46"/>
  <c r="W53" i="46"/>
  <c r="I54" i="46"/>
  <c r="Q54" i="46"/>
  <c r="C55" i="46"/>
  <c r="K55" i="46"/>
  <c r="S55" i="46"/>
  <c r="E56" i="46"/>
  <c r="M56" i="46"/>
  <c r="U56" i="46"/>
  <c r="G57" i="46"/>
  <c r="O57" i="46"/>
  <c r="W57" i="46"/>
  <c r="I58" i="46"/>
  <c r="Q58" i="46"/>
  <c r="C59" i="46"/>
  <c r="K59" i="46"/>
  <c r="S59" i="46"/>
  <c r="E60" i="46"/>
  <c r="M60" i="46"/>
  <c r="U60" i="46"/>
  <c r="G61" i="46"/>
  <c r="O61" i="46"/>
  <c r="W61" i="46"/>
  <c r="I62" i="46"/>
  <c r="Q62" i="46"/>
  <c r="C63" i="46"/>
  <c r="K63" i="46"/>
  <c r="S63" i="46"/>
  <c r="E64" i="46"/>
  <c r="M64" i="46"/>
  <c r="U64" i="46"/>
  <c r="G65" i="46"/>
  <c r="O65" i="46"/>
  <c r="W65" i="46"/>
  <c r="I66" i="46"/>
  <c r="Q66" i="46"/>
  <c r="C67" i="46"/>
  <c r="K67" i="46"/>
  <c r="S67" i="46"/>
  <c r="E68" i="46"/>
  <c r="M68" i="46"/>
  <c r="U68" i="46"/>
  <c r="G69" i="46"/>
  <c r="O69" i="46"/>
  <c r="W69" i="46"/>
  <c r="I70" i="46"/>
  <c r="Q70" i="46"/>
  <c r="C72" i="46"/>
  <c r="K72" i="46"/>
  <c r="S72" i="46"/>
  <c r="E73" i="46"/>
  <c r="M73" i="46"/>
  <c r="U73" i="46"/>
  <c r="G74" i="46"/>
  <c r="O74" i="46"/>
  <c r="W74" i="46"/>
  <c r="L42" i="46"/>
  <c r="T42" i="46"/>
  <c r="F43" i="46"/>
  <c r="N43" i="46"/>
  <c r="V43" i="46"/>
  <c r="H44" i="46"/>
  <c r="P44" i="46"/>
  <c r="X44" i="46"/>
  <c r="J45" i="46"/>
  <c r="R45" i="46"/>
  <c r="D46" i="46"/>
  <c r="L46" i="46"/>
  <c r="T46" i="46"/>
  <c r="F47" i="46"/>
  <c r="N47" i="46"/>
  <c r="V47" i="46"/>
  <c r="H48" i="46"/>
  <c r="P48" i="46"/>
  <c r="X48" i="46"/>
  <c r="J49" i="46"/>
  <c r="R49" i="46"/>
  <c r="D50" i="46"/>
  <c r="L50" i="46"/>
  <c r="T50" i="46"/>
  <c r="F51" i="46"/>
  <c r="N51" i="46"/>
  <c r="V51" i="46"/>
  <c r="H53" i="46"/>
  <c r="P53" i="46"/>
  <c r="X53" i="46"/>
  <c r="J54" i="46"/>
  <c r="R54" i="46"/>
  <c r="D55" i="46"/>
  <c r="L55" i="46"/>
  <c r="T55" i="46"/>
  <c r="F56" i="46"/>
  <c r="N56" i="46"/>
  <c r="V56" i="46"/>
  <c r="H57" i="46"/>
  <c r="P57" i="46"/>
  <c r="X57" i="46"/>
  <c r="J58" i="46"/>
  <c r="R58" i="46"/>
  <c r="D59" i="46"/>
  <c r="L59" i="46"/>
  <c r="T59" i="46"/>
  <c r="F60" i="46"/>
  <c r="N60" i="46"/>
  <c r="V60" i="46"/>
  <c r="H61" i="46"/>
  <c r="P61" i="46"/>
  <c r="X61" i="46"/>
  <c r="J62" i="46"/>
  <c r="R62" i="46"/>
  <c r="D63" i="46"/>
  <c r="L63" i="46"/>
  <c r="T63" i="46"/>
  <c r="F64" i="46"/>
  <c r="N64" i="46"/>
  <c r="V64" i="46"/>
  <c r="H65" i="46"/>
  <c r="P65" i="46"/>
  <c r="X65" i="46"/>
  <c r="J66" i="46"/>
  <c r="R66" i="46"/>
  <c r="D67" i="46"/>
  <c r="L67" i="46"/>
  <c r="T67" i="46"/>
  <c r="F68" i="46"/>
  <c r="N68" i="46"/>
  <c r="V68" i="46"/>
  <c r="H69" i="46"/>
  <c r="P69" i="46"/>
  <c r="X69" i="46"/>
  <c r="J70" i="46"/>
  <c r="R70" i="46"/>
  <c r="D72" i="46"/>
  <c r="L72" i="46"/>
  <c r="T72" i="46"/>
  <c r="F73" i="46"/>
  <c r="N73" i="46"/>
  <c r="V73" i="46"/>
  <c r="H74" i="46"/>
  <c r="P74" i="46"/>
  <c r="X74" i="46"/>
  <c r="M42" i="46"/>
  <c r="U42" i="46"/>
  <c r="G43" i="46"/>
  <c r="O43" i="46"/>
  <c r="W43" i="46"/>
  <c r="I44" i="46"/>
  <c r="Q44" i="46"/>
  <c r="C45" i="46"/>
  <c r="K45" i="46"/>
  <c r="S45" i="46"/>
  <c r="E46" i="46"/>
  <c r="M46" i="46"/>
  <c r="U46" i="46"/>
  <c r="G47" i="46"/>
  <c r="O47" i="46"/>
  <c r="W47" i="46"/>
  <c r="I48" i="46"/>
  <c r="Q48" i="46"/>
  <c r="C49" i="46"/>
  <c r="K49" i="46"/>
  <c r="S49" i="46"/>
  <c r="E50" i="46"/>
  <c r="M50" i="46"/>
  <c r="U50" i="46"/>
  <c r="G51" i="46"/>
  <c r="O51" i="46"/>
  <c r="W51" i="46"/>
  <c r="I53" i="46"/>
  <c r="Q53" i="46"/>
  <c r="C54" i="46"/>
  <c r="K54" i="46"/>
  <c r="S54" i="46"/>
  <c r="E55" i="46"/>
  <c r="M55" i="46"/>
  <c r="U55" i="46"/>
  <c r="G56" i="46"/>
  <c r="O56" i="46"/>
  <c r="W56" i="46"/>
  <c r="I57" i="46"/>
  <c r="Q57" i="46"/>
  <c r="C58" i="46"/>
  <c r="K58" i="46"/>
  <c r="S58" i="46"/>
  <c r="E59" i="46"/>
  <c r="M59" i="46"/>
  <c r="U59" i="46"/>
  <c r="G60" i="46"/>
  <c r="O60" i="46"/>
  <c r="W60" i="46"/>
  <c r="I61" i="46"/>
  <c r="Q61" i="46"/>
  <c r="C62" i="46"/>
  <c r="K62" i="46"/>
  <c r="S62" i="46"/>
  <c r="E63" i="46"/>
  <c r="M63" i="46"/>
  <c r="U63" i="46"/>
  <c r="G64" i="46"/>
  <c r="O64" i="46"/>
  <c r="W64" i="46"/>
  <c r="I65" i="46"/>
  <c r="Q65" i="46"/>
  <c r="C66" i="46"/>
  <c r="K66" i="46"/>
  <c r="S66" i="46"/>
  <c r="E67" i="46"/>
  <c r="M67" i="46"/>
  <c r="U67" i="46"/>
  <c r="G68" i="46"/>
  <c r="O68" i="46"/>
  <c r="W68" i="46"/>
  <c r="I69" i="46"/>
  <c r="Q69" i="46"/>
  <c r="C70" i="46"/>
  <c r="K70" i="46"/>
  <c r="S70" i="46"/>
  <c r="E72" i="46"/>
  <c r="M72" i="46"/>
  <c r="M71" i="46" s="1"/>
  <c r="U72" i="46"/>
  <c r="G73" i="46"/>
  <c r="O73" i="46"/>
  <c r="W73" i="46"/>
  <c r="I74" i="46"/>
  <c r="Q74" i="46"/>
  <c r="F42" i="46"/>
  <c r="N42" i="46"/>
  <c r="V42" i="46"/>
  <c r="H43" i="46"/>
  <c r="P43" i="46"/>
  <c r="X43" i="46"/>
  <c r="J44" i="46"/>
  <c r="R44" i="46"/>
  <c r="D45" i="46"/>
  <c r="L45" i="46"/>
  <c r="T45" i="46"/>
  <c r="F46" i="46"/>
  <c r="N46" i="46"/>
  <c r="V46" i="46"/>
  <c r="H47" i="46"/>
  <c r="P47" i="46"/>
  <c r="X47" i="46"/>
  <c r="J48" i="46"/>
  <c r="R48" i="46"/>
  <c r="D49" i="46"/>
  <c r="L49" i="46"/>
  <c r="T49" i="46"/>
  <c r="F50" i="46"/>
  <c r="N50" i="46"/>
  <c r="V50" i="46"/>
  <c r="H51" i="46"/>
  <c r="P51" i="46"/>
  <c r="X51" i="46"/>
  <c r="J53" i="46"/>
  <c r="R53" i="46"/>
  <c r="D54" i="46"/>
  <c r="L54" i="46"/>
  <c r="T54" i="46"/>
  <c r="F55" i="46"/>
  <c r="N55" i="46"/>
  <c r="V55" i="46"/>
  <c r="H56" i="46"/>
  <c r="P56" i="46"/>
  <c r="X56" i="46"/>
  <c r="J57" i="46"/>
  <c r="R57" i="46"/>
  <c r="D58" i="46"/>
  <c r="L58" i="46"/>
  <c r="T58" i="46"/>
  <c r="F59" i="46"/>
  <c r="N59" i="46"/>
  <c r="V59" i="46"/>
  <c r="H60" i="46"/>
  <c r="P60" i="46"/>
  <c r="X60" i="46"/>
  <c r="J61" i="46"/>
  <c r="R61" i="46"/>
  <c r="D62" i="46"/>
  <c r="L62" i="46"/>
  <c r="T62" i="46"/>
  <c r="F63" i="46"/>
  <c r="N63" i="46"/>
  <c r="V63" i="46"/>
  <c r="H64" i="46"/>
  <c r="P64" i="46"/>
  <c r="X64" i="46"/>
  <c r="J65" i="46"/>
  <c r="R65" i="46"/>
  <c r="D66" i="46"/>
  <c r="L66" i="46"/>
  <c r="T66" i="46"/>
  <c r="F67" i="46"/>
  <c r="N67" i="46"/>
  <c r="V67" i="46"/>
  <c r="H68" i="46"/>
  <c r="P68" i="46"/>
  <c r="X68" i="46"/>
  <c r="J69" i="46"/>
  <c r="R69" i="46"/>
  <c r="D70" i="46"/>
  <c r="L70" i="46"/>
  <c r="T70" i="46"/>
  <c r="F72" i="46"/>
  <c r="F71" i="46" s="1"/>
  <c r="N72" i="46"/>
  <c r="V72" i="46"/>
  <c r="H73" i="46"/>
  <c r="P73" i="46"/>
  <c r="X73" i="46"/>
  <c r="J74" i="46"/>
  <c r="R74" i="46"/>
  <c r="G42" i="46"/>
  <c r="O42" i="46"/>
  <c r="W42" i="46"/>
  <c r="I43" i="46"/>
  <c r="Q43" i="46"/>
  <c r="C44" i="46"/>
  <c r="K44" i="46"/>
  <c r="S44" i="46"/>
  <c r="E45" i="46"/>
  <c r="M45" i="46"/>
  <c r="U45" i="46"/>
  <c r="G46" i="46"/>
  <c r="O46" i="46"/>
  <c r="W46" i="46"/>
  <c r="I47" i="46"/>
  <c r="Q47" i="46"/>
  <c r="C48" i="46"/>
  <c r="K48" i="46"/>
  <c r="S48" i="46"/>
  <c r="E49" i="46"/>
  <c r="M49" i="46"/>
  <c r="U49" i="46"/>
  <c r="G50" i="46"/>
  <c r="O50" i="46"/>
  <c r="W50" i="46"/>
  <c r="I51" i="46"/>
  <c r="Q51" i="46"/>
  <c r="C53" i="46"/>
  <c r="K53" i="46"/>
  <c r="S53" i="46"/>
  <c r="E54" i="46"/>
  <c r="M54" i="46"/>
  <c r="U54" i="46"/>
  <c r="G55" i="46"/>
  <c r="O55" i="46"/>
  <c r="W55" i="46"/>
  <c r="I56" i="46"/>
  <c r="Q56" i="46"/>
  <c r="C57" i="46"/>
  <c r="K57" i="46"/>
  <c r="S57" i="46"/>
  <c r="E58" i="46"/>
  <c r="M58" i="46"/>
  <c r="U58" i="46"/>
  <c r="G59" i="46"/>
  <c r="O59" i="46"/>
  <c r="W59" i="46"/>
  <c r="I60" i="46"/>
  <c r="Q60" i="46"/>
  <c r="C61" i="46"/>
  <c r="K61" i="46"/>
  <c r="S61" i="46"/>
  <c r="E62" i="46"/>
  <c r="M62" i="46"/>
  <c r="U62" i="46"/>
  <c r="G63" i="46"/>
  <c r="O63" i="46"/>
  <c r="W63" i="46"/>
  <c r="I64" i="46"/>
  <c r="Q64" i="46"/>
  <c r="C65" i="46"/>
  <c r="K65" i="46"/>
  <c r="S65" i="46"/>
  <c r="E66" i="46"/>
  <c r="M66" i="46"/>
  <c r="U66" i="46"/>
  <c r="G67" i="46"/>
  <c r="O67" i="46"/>
  <c r="W67" i="46"/>
  <c r="I68" i="46"/>
  <c r="Q68" i="46"/>
  <c r="C69" i="46"/>
  <c r="K69" i="46"/>
  <c r="S69" i="46"/>
  <c r="E70" i="46"/>
  <c r="M70" i="46"/>
  <c r="U70" i="46"/>
  <c r="G72" i="46"/>
  <c r="O72" i="46"/>
  <c r="W72" i="46"/>
  <c r="I73" i="46"/>
  <c r="Q73" i="46"/>
  <c r="C74" i="46"/>
  <c r="K74" i="46"/>
  <c r="S74" i="46"/>
  <c r="H42" i="46"/>
  <c r="P42" i="46"/>
  <c r="X42" i="46"/>
  <c r="J43" i="46"/>
  <c r="R43" i="46"/>
  <c r="D44" i="46"/>
  <c r="L44" i="46"/>
  <c r="T44" i="46"/>
  <c r="F45" i="46"/>
  <c r="N45" i="46"/>
  <c r="V45" i="46"/>
  <c r="H46" i="46"/>
  <c r="P46" i="46"/>
  <c r="X46" i="46"/>
  <c r="J47" i="46"/>
  <c r="R47" i="46"/>
  <c r="D48" i="46"/>
  <c r="L48" i="46"/>
  <c r="T48" i="46"/>
  <c r="F49" i="46"/>
  <c r="N49" i="46"/>
  <c r="V49" i="46"/>
  <c r="H50" i="46"/>
  <c r="P50" i="46"/>
  <c r="X50" i="46"/>
  <c r="J51" i="46"/>
  <c r="R51" i="46"/>
  <c r="D53" i="46"/>
  <c r="L53" i="46"/>
  <c r="T53" i="46"/>
  <c r="F54" i="46"/>
  <c r="N54" i="46"/>
  <c r="V54" i="46"/>
  <c r="H55" i="46"/>
  <c r="P55" i="46"/>
  <c r="X55" i="46"/>
  <c r="J56" i="46"/>
  <c r="R56" i="46"/>
  <c r="D57" i="46"/>
  <c r="L57" i="46"/>
  <c r="T57" i="46"/>
  <c r="F58" i="46"/>
  <c r="N58" i="46"/>
  <c r="V58" i="46"/>
  <c r="H59" i="46"/>
  <c r="P59" i="46"/>
  <c r="X59" i="46"/>
  <c r="J60" i="46"/>
  <c r="R60" i="46"/>
  <c r="D61" i="46"/>
  <c r="L61" i="46"/>
  <c r="T61" i="46"/>
  <c r="F62" i="46"/>
  <c r="N62" i="46"/>
  <c r="V62" i="46"/>
  <c r="H63" i="46"/>
  <c r="P63" i="46"/>
  <c r="X63" i="46"/>
  <c r="J64" i="46"/>
  <c r="R64" i="46"/>
  <c r="D65" i="46"/>
  <c r="L65" i="46"/>
  <c r="T65" i="46"/>
  <c r="F66" i="46"/>
  <c r="N66" i="46"/>
  <c r="V66" i="46"/>
  <c r="H67" i="46"/>
  <c r="P67" i="46"/>
  <c r="X67" i="46"/>
  <c r="J68" i="46"/>
  <c r="R68" i="46"/>
  <c r="D69" i="46"/>
  <c r="L69" i="46"/>
  <c r="T69" i="46"/>
  <c r="F70" i="46"/>
  <c r="N70" i="46"/>
  <c r="V70" i="46"/>
  <c r="H72" i="46"/>
  <c r="P72" i="46"/>
  <c r="X72" i="46"/>
  <c r="J73" i="46"/>
  <c r="R73" i="46"/>
  <c r="D74" i="46"/>
  <c r="L74" i="46"/>
  <c r="T74" i="46"/>
  <c r="R53" i="16"/>
  <c r="D54" i="16"/>
  <c r="F55" i="16"/>
  <c r="H56" i="16"/>
  <c r="P56" i="16"/>
  <c r="R74" i="16"/>
  <c r="R8" i="16"/>
  <c r="X22" i="16"/>
  <c r="V41" i="16"/>
  <c r="H42" i="16"/>
  <c r="J43" i="16"/>
  <c r="R43" i="16"/>
  <c r="L44" i="16"/>
  <c r="T44" i="16"/>
  <c r="V45" i="16"/>
  <c r="H46" i="16"/>
  <c r="X46" i="16"/>
  <c r="J47" i="16"/>
  <c r="L48" i="16"/>
  <c r="T48" i="16"/>
  <c r="N49" i="16"/>
  <c r="V49" i="16"/>
  <c r="X50" i="16"/>
  <c r="J51" i="16"/>
  <c r="P59" i="16"/>
  <c r="X59" i="16"/>
  <c r="R60" i="16"/>
  <c r="D61" i="16"/>
  <c r="F62" i="16"/>
  <c r="N62" i="16"/>
  <c r="H63" i="16"/>
  <c r="P63" i="16"/>
  <c r="R64" i="16"/>
  <c r="D65" i="16"/>
  <c r="T65" i="16"/>
  <c r="F66" i="16"/>
  <c r="H67" i="16"/>
  <c r="P67" i="16"/>
  <c r="J68" i="16"/>
  <c r="R68" i="16"/>
  <c r="T69" i="16"/>
  <c r="H72" i="16"/>
  <c r="J73" i="16"/>
  <c r="R73" i="16"/>
  <c r="V75" i="16"/>
  <c r="H76" i="16"/>
  <c r="X76" i="16"/>
  <c r="S53" i="16"/>
  <c r="E54" i="16"/>
  <c r="G55" i="16"/>
  <c r="I56" i="16"/>
  <c r="Q56" i="16"/>
  <c r="S74" i="16"/>
  <c r="V5" i="16"/>
  <c r="H6" i="16"/>
  <c r="X6" i="16"/>
  <c r="J7" i="16"/>
  <c r="L9" i="16"/>
  <c r="L8" i="16" s="1"/>
  <c r="T9" i="16"/>
  <c r="T8" i="16" s="1"/>
  <c r="N10" i="16"/>
  <c r="V10" i="16"/>
  <c r="X12" i="16"/>
  <c r="J13" i="16"/>
  <c r="D14" i="16"/>
  <c r="L14" i="16"/>
  <c r="N15" i="16"/>
  <c r="V15" i="16"/>
  <c r="P16" i="16"/>
  <c r="X16" i="16"/>
  <c r="D19" i="16"/>
  <c r="L19" i="16"/>
  <c r="F20" i="16"/>
  <c r="N20" i="16"/>
  <c r="P21" i="16"/>
  <c r="R23" i="16"/>
  <c r="D24" i="16"/>
  <c r="F25" i="16"/>
  <c r="H28" i="16"/>
  <c r="P28" i="16"/>
  <c r="R29" i="16"/>
  <c r="T30" i="16"/>
  <c r="F31" i="16"/>
  <c r="H32" i="16"/>
  <c r="J34" i="16"/>
  <c r="R34" i="16"/>
  <c r="T35" i="16"/>
  <c r="V36" i="16"/>
  <c r="H37" i="16"/>
  <c r="J38" i="16"/>
  <c r="L39" i="16"/>
  <c r="T39" i="16"/>
  <c r="V40" i="16"/>
  <c r="X41" i="16"/>
  <c r="J42" i="16"/>
  <c r="L43" i="16"/>
  <c r="N44" i="16"/>
  <c r="V44" i="16"/>
  <c r="X45" i="16"/>
  <c r="D47" i="16"/>
  <c r="L47" i="16"/>
  <c r="N48" i="16"/>
  <c r="P49" i="16"/>
  <c r="X49" i="16"/>
  <c r="D51" i="16"/>
  <c r="R59" i="16"/>
  <c r="T60" i="16"/>
  <c r="F61" i="16"/>
  <c r="V53" i="16"/>
  <c r="X54" i="16"/>
  <c r="J55" i="16"/>
  <c r="L56" i="16"/>
  <c r="N74" i="16"/>
  <c r="V74" i="16"/>
  <c r="P5" i="16"/>
  <c r="X5" i="16"/>
  <c r="D7" i="16"/>
  <c r="L7" i="16"/>
  <c r="F9" i="16"/>
  <c r="N9" i="16"/>
  <c r="P10" i="16"/>
  <c r="P8" i="16" s="1"/>
  <c r="X10" i="16"/>
  <c r="R12" i="16"/>
  <c r="D13" i="16"/>
  <c r="F14" i="16"/>
  <c r="N14" i="16"/>
  <c r="H15" i="16"/>
  <c r="P15" i="16"/>
  <c r="R16" i="16"/>
  <c r="D18" i="16"/>
  <c r="T18" i="16"/>
  <c r="F19" i="16"/>
  <c r="H20" i="16"/>
  <c r="P20" i="16"/>
  <c r="J21" i="16"/>
  <c r="R21" i="16"/>
  <c r="T23" i="16"/>
  <c r="F24" i="16"/>
  <c r="V24" i="16"/>
  <c r="V22" i="16" s="1"/>
  <c r="H25" i="16"/>
  <c r="J28" i="16"/>
  <c r="R28" i="16"/>
  <c r="L29" i="16"/>
  <c r="T29" i="16"/>
  <c r="V30" i="16"/>
  <c r="H31" i="16"/>
  <c r="X31" i="16"/>
  <c r="J32" i="16"/>
  <c r="W53" i="16"/>
  <c r="C55" i="16"/>
  <c r="K55" i="16"/>
  <c r="M56" i="16"/>
  <c r="O74" i="16"/>
  <c r="W74" i="16"/>
  <c r="Q5" i="16"/>
  <c r="C6" i="16"/>
  <c r="E7" i="16"/>
  <c r="M7" i="16"/>
  <c r="G9" i="16"/>
  <c r="O9" i="16"/>
  <c r="Q10" i="16"/>
  <c r="C12" i="16"/>
  <c r="S12" i="16"/>
  <c r="E13" i="16"/>
  <c r="G14" i="16"/>
  <c r="O14" i="16"/>
  <c r="I15" i="16"/>
  <c r="Q15" i="16"/>
  <c r="S16" i="16"/>
  <c r="E18" i="16"/>
  <c r="U18" i="16"/>
  <c r="G19" i="16"/>
  <c r="I20" i="16"/>
  <c r="Q20" i="16"/>
  <c r="K21" i="16"/>
  <c r="S21" i="16"/>
  <c r="U23" i="16"/>
  <c r="G24" i="16"/>
  <c r="W24" i="16"/>
  <c r="I25" i="16"/>
  <c r="K28" i="16"/>
  <c r="S28" i="16"/>
  <c r="M29" i="16"/>
  <c r="U29" i="16"/>
  <c r="W30" i="16"/>
  <c r="I31" i="16"/>
  <c r="C54" i="16"/>
  <c r="E55" i="16"/>
  <c r="O56" i="16"/>
  <c r="Q74" i="16"/>
  <c r="S5" i="16"/>
  <c r="E6" i="16"/>
  <c r="G7" i="16"/>
  <c r="U53" i="16"/>
  <c r="I55" i="16"/>
  <c r="K56" i="16"/>
  <c r="M74" i="16"/>
  <c r="U74" i="16"/>
  <c r="W5" i="16"/>
  <c r="C7" i="16"/>
  <c r="K7" i="16"/>
  <c r="M9" i="16"/>
  <c r="O10" i="16"/>
  <c r="O8" i="16" s="1"/>
  <c r="W10" i="16"/>
  <c r="C13" i="16"/>
  <c r="E14" i="16"/>
  <c r="M14" i="16"/>
  <c r="O15" i="16"/>
  <c r="Q16" i="16"/>
  <c r="C18" i="16"/>
  <c r="E19" i="16"/>
  <c r="G20" i="16"/>
  <c r="O20" i="16"/>
  <c r="Q21" i="16"/>
  <c r="S23" i="16"/>
  <c r="E24" i="16"/>
  <c r="G25" i="16"/>
  <c r="I28" i="16"/>
  <c r="Q28" i="16"/>
  <c r="S29" i="16"/>
  <c r="U30" i="16"/>
  <c r="G31" i="16"/>
  <c r="I32" i="16"/>
  <c r="K34" i="16"/>
  <c r="S34" i="16"/>
  <c r="U35" i="16"/>
  <c r="W36" i="16"/>
  <c r="I37" i="16"/>
  <c r="K38" i="16"/>
  <c r="M39" i="16"/>
  <c r="U39" i="16"/>
  <c r="W40" i="16"/>
  <c r="C42" i="16"/>
  <c r="K42" i="16"/>
  <c r="M43" i="16"/>
  <c r="O44" i="16"/>
  <c r="W44" i="16"/>
  <c r="C46" i="16"/>
  <c r="E47" i="16"/>
  <c r="M47" i="16"/>
  <c r="O48" i="16"/>
  <c r="Q49" i="16"/>
  <c r="C50" i="16"/>
  <c r="E51" i="16"/>
  <c r="S59" i="16"/>
  <c r="U60" i="16"/>
  <c r="G61" i="16"/>
  <c r="I62" i="16"/>
  <c r="K63" i="16"/>
  <c r="S63" i="16"/>
  <c r="U64" i="16"/>
  <c r="W65" i="16"/>
  <c r="I66" i="16"/>
  <c r="K67" i="16"/>
  <c r="M68" i="16"/>
  <c r="U68" i="16"/>
  <c r="W69" i="16"/>
  <c r="C72" i="16"/>
  <c r="K72" i="16"/>
  <c r="M73" i="16"/>
  <c r="C76" i="16"/>
  <c r="L34" i="16"/>
  <c r="T34" i="16"/>
  <c r="N35" i="16"/>
  <c r="V35" i="16"/>
  <c r="X36" i="16"/>
  <c r="J37" i="16"/>
  <c r="D38" i="16"/>
  <c r="L38" i="16"/>
  <c r="N39" i="16"/>
  <c r="K53" i="16"/>
  <c r="Q54" i="16"/>
  <c r="W55" i="16"/>
  <c r="G74" i="16"/>
  <c r="S6" i="16"/>
  <c r="I10" i="16"/>
  <c r="U13" i="16"/>
  <c r="K16" i="16"/>
  <c r="W19" i="16"/>
  <c r="M23" i="16"/>
  <c r="C28" i="16"/>
  <c r="O30" i="16"/>
  <c r="L53" i="16"/>
  <c r="R54" i="16"/>
  <c r="X55" i="16"/>
  <c r="H74" i="16"/>
  <c r="N5" i="16"/>
  <c r="T6" i="16"/>
  <c r="D9" i="16"/>
  <c r="J10" i="16"/>
  <c r="J8" i="16" s="1"/>
  <c r="P12" i="16"/>
  <c r="V13" i="16"/>
  <c r="F15" i="16"/>
  <c r="L16" i="16"/>
  <c r="R18" i="16"/>
  <c r="X19" i="16"/>
  <c r="H21" i="16"/>
  <c r="N23" i="16"/>
  <c r="T24" i="16"/>
  <c r="D28" i="16"/>
  <c r="J29" i="16"/>
  <c r="P30" i="16"/>
  <c r="V31" i="16"/>
  <c r="F34" i="16"/>
  <c r="L35" i="16"/>
  <c r="R36" i="16"/>
  <c r="X37" i="16"/>
  <c r="H39" i="16"/>
  <c r="N40" i="16"/>
  <c r="T41" i="16"/>
  <c r="D43" i="16"/>
  <c r="J44" i="16"/>
  <c r="P45" i="16"/>
  <c r="F48" i="16"/>
  <c r="R50" i="16"/>
  <c r="J59" i="16"/>
  <c r="M53" i="16"/>
  <c r="S54" i="16"/>
  <c r="C56" i="16"/>
  <c r="I74" i="16"/>
  <c r="O5" i="16"/>
  <c r="U6" i="16"/>
  <c r="E9" i="16"/>
  <c r="Q12" i="16"/>
  <c r="G15" i="16"/>
  <c r="S18" i="16"/>
  <c r="I21" i="16"/>
  <c r="U24" i="16"/>
  <c r="K29" i="16"/>
  <c r="W31" i="16"/>
  <c r="M35" i="16"/>
  <c r="C38" i="16"/>
  <c r="O40" i="16"/>
  <c r="E43" i="16"/>
  <c r="Q45" i="16"/>
  <c r="G48" i="16"/>
  <c r="S50" i="16"/>
  <c r="K59" i="16"/>
  <c r="W61" i="16"/>
  <c r="M64" i="16"/>
  <c r="C67" i="16"/>
  <c r="O69" i="16"/>
  <c r="E73" i="16"/>
  <c r="Q75" i="16"/>
  <c r="N53" i="16"/>
  <c r="T54" i="16"/>
  <c r="D56" i="16"/>
  <c r="J74" i="16"/>
  <c r="O53" i="16"/>
  <c r="U54" i="16"/>
  <c r="E56" i="16"/>
  <c r="K74" i="16"/>
  <c r="P53" i="16"/>
  <c r="V54" i="16"/>
  <c r="F56" i="16"/>
  <c r="Q53" i="16"/>
  <c r="W54" i="16"/>
  <c r="G56" i="16"/>
  <c r="F54" i="16"/>
  <c r="L55" i="16"/>
  <c r="R56" i="16"/>
  <c r="X74" i="16"/>
  <c r="R20" i="16"/>
  <c r="X21" i="16"/>
  <c r="H24" i="16"/>
  <c r="N25" i="16"/>
  <c r="T28" i="16"/>
  <c r="D30" i="16"/>
  <c r="J31" i="16"/>
  <c r="P32" i="16"/>
  <c r="V34" i="16"/>
  <c r="F36" i="16"/>
  <c r="L37" i="16"/>
  <c r="R38" i="16"/>
  <c r="X39" i="16"/>
  <c r="H41" i="16"/>
  <c r="N42" i="16"/>
  <c r="T43" i="16"/>
  <c r="D45" i="16"/>
  <c r="J46" i="16"/>
  <c r="V48" i="16"/>
  <c r="L51" i="16"/>
  <c r="D60" i="16"/>
  <c r="G54" i="16"/>
  <c r="M55" i="16"/>
  <c r="S56" i="16"/>
  <c r="C5" i="16"/>
  <c r="I6" i="16"/>
  <c r="O7" i="16"/>
  <c r="U9" i="16"/>
  <c r="K13" i="16"/>
  <c r="W15" i="16"/>
  <c r="M19" i="16"/>
  <c r="C23" i="16"/>
  <c r="O25" i="16"/>
  <c r="E30" i="16"/>
  <c r="Q32" i="16"/>
  <c r="G36" i="16"/>
  <c r="S38" i="16"/>
  <c r="I41" i="16"/>
  <c r="U43" i="16"/>
  <c r="K46" i="16"/>
  <c r="W48" i="16"/>
  <c r="M51" i="16"/>
  <c r="E60" i="16"/>
  <c r="Q62" i="16"/>
  <c r="G65" i="16"/>
  <c r="S67" i="16"/>
  <c r="U73" i="16"/>
  <c r="K76" i="16"/>
  <c r="H54" i="16"/>
  <c r="N55" i="16"/>
  <c r="T56" i="16"/>
  <c r="D5" i="16"/>
  <c r="J6" i="16"/>
  <c r="P7" i="16"/>
  <c r="V9" i="16"/>
  <c r="F12" i="16"/>
  <c r="L13" i="16"/>
  <c r="R14" i="16"/>
  <c r="X15" i="16"/>
  <c r="H18" i="16"/>
  <c r="N19" i="16"/>
  <c r="T20" i="16"/>
  <c r="D23" i="16"/>
  <c r="J24" i="16"/>
  <c r="P25" i="16"/>
  <c r="V28" i="16"/>
  <c r="F30" i="16"/>
  <c r="L31" i="16"/>
  <c r="R32" i="16"/>
  <c r="X34" i="16"/>
  <c r="H36" i="16"/>
  <c r="N37" i="16"/>
  <c r="T38" i="16"/>
  <c r="D40" i="16"/>
  <c r="P42" i="16"/>
  <c r="F45" i="16"/>
  <c r="R47" i="16"/>
  <c r="H50" i="16"/>
  <c r="L61" i="16"/>
  <c r="X63" i="16"/>
  <c r="N66" i="16"/>
  <c r="D69" i="16"/>
  <c r="P72" i="16"/>
  <c r="F75" i="16"/>
  <c r="C53" i="16"/>
  <c r="I54" i="16"/>
  <c r="O55" i="16"/>
  <c r="U56" i="16"/>
  <c r="K6" i="16"/>
  <c r="W9" i="16"/>
  <c r="M13" i="16"/>
  <c r="C16" i="16"/>
  <c r="O19" i="16"/>
  <c r="E23" i="16"/>
  <c r="E22" i="16" s="1"/>
  <c r="Q25" i="16"/>
  <c r="G30" i="16"/>
  <c r="D53" i="16"/>
  <c r="J54" i="16"/>
  <c r="P55" i="16"/>
  <c r="V56" i="16"/>
  <c r="F5" i="16"/>
  <c r="F4" i="16" s="1"/>
  <c r="L6" i="16"/>
  <c r="R7" i="16"/>
  <c r="X9" i="16"/>
  <c r="H12" i="16"/>
  <c r="N13" i="16"/>
  <c r="T14" i="16"/>
  <c r="D16" i="16"/>
  <c r="J18" i="16"/>
  <c r="J17" i="16" s="1"/>
  <c r="P19" i="16"/>
  <c r="V20" i="16"/>
  <c r="F23" i="16"/>
  <c r="L24" i="16"/>
  <c r="R25" i="16"/>
  <c r="X28" i="16"/>
  <c r="H30" i="16"/>
  <c r="N31" i="16"/>
  <c r="T32" i="16"/>
  <c r="D35" i="16"/>
  <c r="J36" i="16"/>
  <c r="P37" i="16"/>
  <c r="V38" i="16"/>
  <c r="F40" i="16"/>
  <c r="L41" i="16"/>
  <c r="R42" i="16"/>
  <c r="X43" i="16"/>
  <c r="H45" i="16"/>
  <c r="T47" i="16"/>
  <c r="J50" i="16"/>
  <c r="E53" i="16"/>
  <c r="K54" i="16"/>
  <c r="Q55" i="16"/>
  <c r="W56" i="16"/>
  <c r="G5" i="16"/>
  <c r="M6" i="16"/>
  <c r="S7" i="16"/>
  <c r="I12" i="16"/>
  <c r="U14" i="16"/>
  <c r="K18" i="16"/>
  <c r="W20" i="16"/>
  <c r="M24" i="16"/>
  <c r="C29" i="16"/>
  <c r="O31" i="16"/>
  <c r="E35" i="16"/>
  <c r="Q37" i="16"/>
  <c r="G40" i="16"/>
  <c r="S42" i="16"/>
  <c r="I45" i="16"/>
  <c r="U47" i="16"/>
  <c r="K50" i="16"/>
  <c r="C59" i="16"/>
  <c r="O61" i="16"/>
  <c r="E64" i="16"/>
  <c r="Q66" i="16"/>
  <c r="G69" i="16"/>
  <c r="S72" i="16"/>
  <c r="I75" i="16"/>
  <c r="F53" i="16"/>
  <c r="L54" i="16"/>
  <c r="R55" i="16"/>
  <c r="X56" i="16"/>
  <c r="H5" i="16"/>
  <c r="N6" i="16"/>
  <c r="T7" i="16"/>
  <c r="D10" i="16"/>
  <c r="J12" i="16"/>
  <c r="P13" i="16"/>
  <c r="V14" i="16"/>
  <c r="F16" i="16"/>
  <c r="L18" i="16"/>
  <c r="L17" i="16" s="1"/>
  <c r="R19" i="16"/>
  <c r="X20" i="16"/>
  <c r="H23" i="16"/>
  <c r="H22" i="16" s="1"/>
  <c r="N24" i="16"/>
  <c r="T25" i="16"/>
  <c r="D29" i="16"/>
  <c r="J30" i="16"/>
  <c r="P31" i="16"/>
  <c r="V32" i="16"/>
  <c r="F35" i="16"/>
  <c r="L36" i="16"/>
  <c r="R37" i="16"/>
  <c r="X38" i="16"/>
  <c r="N41" i="16"/>
  <c r="D44" i="16"/>
  <c r="P46" i="16"/>
  <c r="F49" i="16"/>
  <c r="R51" i="16"/>
  <c r="J60" i="16"/>
  <c r="V62" i="16"/>
  <c r="L65" i="16"/>
  <c r="X67" i="16"/>
  <c r="P76" i="16"/>
  <c r="G53" i="16"/>
  <c r="M54" i="16"/>
  <c r="S55" i="16"/>
  <c r="C74" i="16"/>
  <c r="I5" i="16"/>
  <c r="U7" i="16"/>
  <c r="K12" i="16"/>
  <c r="W14" i="16"/>
  <c r="M18" i="16"/>
  <c r="C21" i="16"/>
  <c r="O24" i="16"/>
  <c r="E29" i="16"/>
  <c r="H53" i="16"/>
  <c r="N54" i="16"/>
  <c r="T55" i="16"/>
  <c r="D74" i="16"/>
  <c r="J5" i="16"/>
  <c r="P6" i="16"/>
  <c r="V7" i="16"/>
  <c r="F10" i="16"/>
  <c r="L12" i="16"/>
  <c r="R13" i="16"/>
  <c r="X14" i="16"/>
  <c r="H16" i="16"/>
  <c r="N18" i="16"/>
  <c r="T19" i="16"/>
  <c r="D21" i="16"/>
  <c r="J23" i="16"/>
  <c r="P24" i="16"/>
  <c r="P22" i="16" s="1"/>
  <c r="V25" i="16"/>
  <c r="F29" i="16"/>
  <c r="L30" i="16"/>
  <c r="R31" i="16"/>
  <c r="X32" i="16"/>
  <c r="H35" i="16"/>
  <c r="N36" i="16"/>
  <c r="T37" i="16"/>
  <c r="D39" i="16"/>
  <c r="J40" i="16"/>
  <c r="P41" i="16"/>
  <c r="V42" i="16"/>
  <c r="F44" i="16"/>
  <c r="L45" i="16"/>
  <c r="R46" i="16"/>
  <c r="H49" i="16"/>
  <c r="T51" i="16"/>
  <c r="L60" i="16"/>
  <c r="I53" i="16"/>
  <c r="O54" i="16"/>
  <c r="U55" i="16"/>
  <c r="E74" i="16"/>
  <c r="K5" i="16"/>
  <c r="Q6" i="16"/>
  <c r="W7" i="16"/>
  <c r="G10" i="16"/>
  <c r="S13" i="16"/>
  <c r="I16" i="16"/>
  <c r="U19" i="16"/>
  <c r="K23" i="16"/>
  <c r="W25" i="16"/>
  <c r="M30" i="16"/>
  <c r="C34" i="16"/>
  <c r="O36" i="16"/>
  <c r="E39" i="16"/>
  <c r="Q41" i="16"/>
  <c r="G44" i="16"/>
  <c r="S46" i="16"/>
  <c r="I49" i="16"/>
  <c r="U51" i="16"/>
  <c r="M60" i="16"/>
  <c r="C63" i="16"/>
  <c r="O65" i="16"/>
  <c r="E68" i="16"/>
  <c r="S76" i="16"/>
  <c r="J53" i="16"/>
  <c r="P54" i="16"/>
  <c r="V55" i="16"/>
  <c r="F74" i="16"/>
  <c r="L5" i="16"/>
  <c r="R6" i="16"/>
  <c r="X7" i="16"/>
  <c r="H10" i="16"/>
  <c r="H8" i="16" s="1"/>
  <c r="N12" i="16"/>
  <c r="T13" i="16"/>
  <c r="D15" i="16"/>
  <c r="J16" i="16"/>
  <c r="P18" i="16"/>
  <c r="V19" i="16"/>
  <c r="F21" i="16"/>
  <c r="F17" i="16" s="1"/>
  <c r="L23" i="16"/>
  <c r="R24" i="16"/>
  <c r="X25" i="16"/>
  <c r="H29" i="16"/>
  <c r="N30" i="16"/>
  <c r="T31" i="16"/>
  <c r="D34" i="16"/>
  <c r="J35" i="16"/>
  <c r="P36" i="16"/>
  <c r="V37" i="16"/>
  <c r="F39" i="16"/>
  <c r="L40" i="16"/>
  <c r="X42" i="16"/>
  <c r="N45" i="16"/>
  <c r="D48" i="16"/>
  <c r="P50" i="16"/>
  <c r="H59" i="16"/>
  <c r="T61" i="16"/>
  <c r="J64" i="16"/>
  <c r="V66" i="16"/>
  <c r="L69" i="16"/>
  <c r="X72" i="16"/>
  <c r="N75" i="16"/>
  <c r="N46" i="16"/>
  <c r="V46" i="16"/>
  <c r="H47" i="16"/>
  <c r="P47" i="16"/>
  <c r="X47" i="16"/>
  <c r="J48" i="16"/>
  <c r="R48" i="16"/>
  <c r="D49" i="16"/>
  <c r="L49" i="16"/>
  <c r="T49" i="16"/>
  <c r="I9" i="16"/>
  <c r="Q9" i="16"/>
  <c r="C10" i="16"/>
  <c r="K10" i="16"/>
  <c r="S10" i="16"/>
  <c r="E12" i="16"/>
  <c r="M12" i="16"/>
  <c r="U12" i="16"/>
  <c r="G13" i="16"/>
  <c r="O13" i="16"/>
  <c r="W13" i="16"/>
  <c r="I14" i="16"/>
  <c r="Q14" i="16"/>
  <c r="C15" i="16"/>
  <c r="K15" i="16"/>
  <c r="S15" i="16"/>
  <c r="E16" i="16"/>
  <c r="M16" i="16"/>
  <c r="U16" i="16"/>
  <c r="G18" i="16"/>
  <c r="O18" i="16"/>
  <c r="W18" i="16"/>
  <c r="I19" i="16"/>
  <c r="Q19" i="16"/>
  <c r="C20" i="16"/>
  <c r="K20" i="16"/>
  <c r="S20" i="16"/>
  <c r="E21" i="16"/>
  <c r="M21" i="16"/>
  <c r="U21" i="16"/>
  <c r="G23" i="16"/>
  <c r="O23" i="16"/>
  <c r="W23" i="16"/>
  <c r="I24" i="16"/>
  <c r="Q24" i="16"/>
  <c r="C25" i="16"/>
  <c r="K25" i="16"/>
  <c r="S25" i="16"/>
  <c r="E28" i="16"/>
  <c r="M28" i="16"/>
  <c r="U28" i="16"/>
  <c r="G29" i="16"/>
  <c r="O29" i="16"/>
  <c r="W29" i="16"/>
  <c r="I30" i="16"/>
  <c r="Q30" i="16"/>
  <c r="C31" i="16"/>
  <c r="K31" i="16"/>
  <c r="E5" i="16"/>
  <c r="M5" i="16"/>
  <c r="U5" i="16"/>
  <c r="G6" i="16"/>
  <c r="G4" i="16" s="1"/>
  <c r="O6" i="16"/>
  <c r="O4" i="16" s="1"/>
  <c r="W6" i="16"/>
  <c r="I7" i="16"/>
  <c r="Q7" i="16"/>
  <c r="C9" i="16"/>
  <c r="K9" i="16"/>
  <c r="S9" i="16"/>
  <c r="E10" i="16"/>
  <c r="E8" i="16" s="1"/>
  <c r="M10" i="16"/>
  <c r="U10" i="16"/>
  <c r="G12" i="16"/>
  <c r="O12" i="16"/>
  <c r="W12" i="16"/>
  <c r="I13" i="16"/>
  <c r="Q13" i="16"/>
  <c r="C14" i="16"/>
  <c r="K14" i="16"/>
  <c r="S14" i="16"/>
  <c r="E15" i="16"/>
  <c r="M15" i="16"/>
  <c r="U15" i="16"/>
  <c r="G16" i="16"/>
  <c r="O16" i="16"/>
  <c r="W16" i="16"/>
  <c r="I18" i="16"/>
  <c r="Q18" i="16"/>
  <c r="C19" i="16"/>
  <c r="K19" i="16"/>
  <c r="S19" i="16"/>
  <c r="E20" i="16"/>
  <c r="M20" i="16"/>
  <c r="U20" i="16"/>
  <c r="G21" i="16"/>
  <c r="O21" i="16"/>
  <c r="W21" i="16"/>
  <c r="I23" i="16"/>
  <c r="Q23" i="16"/>
  <c r="C24" i="16"/>
  <c r="K24" i="16"/>
  <c r="S24" i="16"/>
  <c r="E25" i="16"/>
  <c r="M25" i="16"/>
  <c r="U25" i="16"/>
  <c r="G28" i="16"/>
  <c r="O28" i="16"/>
  <c r="W28" i="16"/>
  <c r="I29" i="16"/>
  <c r="Q29" i="16"/>
  <c r="C30" i="16"/>
  <c r="K30" i="16"/>
  <c r="S30" i="16"/>
  <c r="E31" i="16"/>
  <c r="Q31" i="16"/>
  <c r="C32" i="16"/>
  <c r="K32" i="16"/>
  <c r="S32" i="16"/>
  <c r="E34" i="16"/>
  <c r="M34" i="16"/>
  <c r="U34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E59" i="16"/>
  <c r="M59" i="16"/>
  <c r="U59" i="16"/>
  <c r="G60" i="16"/>
  <c r="O60" i="16"/>
  <c r="W60" i="16"/>
  <c r="I61" i="16"/>
  <c r="Q61" i="16"/>
  <c r="C62" i="16"/>
  <c r="K62" i="16"/>
  <c r="S62" i="16"/>
  <c r="E63" i="16"/>
  <c r="M63" i="16"/>
  <c r="U63" i="16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M72" i="16"/>
  <c r="U72" i="16"/>
  <c r="W73" i="16"/>
  <c r="F50" i="16"/>
  <c r="N50" i="16"/>
  <c r="V50" i="16"/>
  <c r="H51" i="16"/>
  <c r="P51" i="16"/>
  <c r="X51" i="16"/>
  <c r="F59" i="16"/>
  <c r="N59" i="16"/>
  <c r="V59" i="16"/>
  <c r="H60" i="16"/>
  <c r="P60" i="16"/>
  <c r="X60" i="16"/>
  <c r="J61" i="16"/>
  <c r="R61" i="16"/>
  <c r="D62" i="16"/>
  <c r="L62" i="16"/>
  <c r="T62" i="16"/>
  <c r="F63" i="16"/>
  <c r="N63" i="16"/>
  <c r="V63" i="16"/>
  <c r="H64" i="16"/>
  <c r="P64" i="16"/>
  <c r="X64" i="16"/>
  <c r="J65" i="16"/>
  <c r="R65" i="16"/>
  <c r="D66" i="16"/>
  <c r="L66" i="16"/>
  <c r="T66" i="16"/>
  <c r="F67" i="16"/>
  <c r="N67" i="16"/>
  <c r="V67" i="16"/>
  <c r="H68" i="16"/>
  <c r="P68" i="16"/>
  <c r="X68" i="16"/>
  <c r="J69" i="16"/>
  <c r="R69" i="16"/>
  <c r="F72" i="16"/>
  <c r="N72" i="16"/>
  <c r="V72" i="16"/>
  <c r="H73" i="16"/>
  <c r="H71" i="16" s="1"/>
  <c r="P73" i="16"/>
  <c r="X73" i="16"/>
  <c r="D75" i="16"/>
  <c r="L75" i="16"/>
  <c r="T75" i="16"/>
  <c r="F76" i="16"/>
  <c r="N76" i="16"/>
  <c r="V76" i="16"/>
  <c r="S31" i="16"/>
  <c r="E32" i="16"/>
  <c r="M32" i="16"/>
  <c r="U32" i="16"/>
  <c r="G34" i="16"/>
  <c r="O34" i="16"/>
  <c r="W34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G59" i="16"/>
  <c r="O59" i="16"/>
  <c r="W59" i="16"/>
  <c r="I60" i="16"/>
  <c r="Q60" i="16"/>
  <c r="C61" i="16"/>
  <c r="K61" i="16"/>
  <c r="S6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C69" i="16"/>
  <c r="K69" i="16"/>
  <c r="G72" i="16"/>
  <c r="W72" i="16"/>
  <c r="I73" i="16"/>
  <c r="Q73" i="16"/>
  <c r="M31" i="16"/>
  <c r="U31" i="16"/>
  <c r="G32" i="16"/>
  <c r="O32" i="16"/>
  <c r="W32" i="16"/>
  <c r="I34" i="16"/>
  <c r="Q34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I59" i="16"/>
  <c r="Q59" i="16"/>
  <c r="C60" i="16"/>
  <c r="K60" i="16"/>
  <c r="S60" i="16"/>
  <c r="E61" i="16"/>
  <c r="M61" i="16"/>
  <c r="U61" i="16"/>
  <c r="G62" i="16"/>
  <c r="O62" i="16"/>
  <c r="W62" i="16"/>
  <c r="I63" i="16"/>
  <c r="Q63" i="16"/>
  <c r="C64" i="16"/>
  <c r="K64" i="16"/>
  <c r="S64" i="16"/>
  <c r="E65" i="16"/>
  <c r="M65" i="16"/>
  <c r="U65" i="16"/>
  <c r="G66" i="16"/>
  <c r="O66" i="16"/>
  <c r="W66" i="16"/>
  <c r="I67" i="16"/>
  <c r="C68" i="16"/>
  <c r="K68" i="16"/>
  <c r="S68" i="16"/>
  <c r="M69" i="16"/>
  <c r="U69" i="16"/>
  <c r="I72" i="16"/>
  <c r="Q72" i="16"/>
  <c r="C73" i="16"/>
  <c r="K73" i="16"/>
  <c r="S73" i="16"/>
  <c r="S71" i="16" s="1"/>
  <c r="N61" i="16"/>
  <c r="V61" i="16"/>
  <c r="H62" i="16"/>
  <c r="P62" i="16"/>
  <c r="X62" i="16"/>
  <c r="J63" i="16"/>
  <c r="R63" i="16"/>
  <c r="D64" i="16"/>
  <c r="L64" i="16"/>
  <c r="T64" i="16"/>
  <c r="F65" i="16"/>
  <c r="N65" i="16"/>
  <c r="V65" i="16"/>
  <c r="H66" i="16"/>
  <c r="P66" i="16"/>
  <c r="X66" i="16"/>
  <c r="J67" i="16"/>
  <c r="D68" i="16"/>
  <c r="L68" i="16"/>
  <c r="T68" i="16"/>
  <c r="N69" i="16"/>
  <c r="V69" i="16"/>
  <c r="J72" i="16"/>
  <c r="J71" i="16" s="1"/>
  <c r="R72" i="16"/>
  <c r="R71" i="16" s="1"/>
  <c r="D73" i="16"/>
  <c r="L73" i="16"/>
  <c r="T73" i="16"/>
  <c r="V39" i="16"/>
  <c r="H40" i="16"/>
  <c r="P40" i="16"/>
  <c r="X40" i="16"/>
  <c r="J41" i="16"/>
  <c r="R41" i="16"/>
  <c r="D42" i="16"/>
  <c r="L42" i="16"/>
  <c r="T42" i="16"/>
  <c r="F43" i="16"/>
  <c r="N43" i="16"/>
  <c r="V43" i="16"/>
  <c r="H44" i="16"/>
  <c r="P44" i="16"/>
  <c r="X44" i="16"/>
  <c r="J45" i="16"/>
  <c r="R45" i="16"/>
  <c r="D46" i="16"/>
  <c r="L46" i="16"/>
  <c r="T46" i="16"/>
  <c r="F47" i="16"/>
  <c r="N47" i="16"/>
  <c r="V47" i="16"/>
  <c r="H48" i="16"/>
  <c r="P48" i="16"/>
  <c r="X48" i="16"/>
  <c r="J49" i="16"/>
  <c r="R49" i="16"/>
  <c r="D50" i="16"/>
  <c r="L50" i="16"/>
  <c r="T50" i="16"/>
  <c r="F51" i="16"/>
  <c r="N51" i="16"/>
  <c r="V51" i="16"/>
  <c r="D59" i="16"/>
  <c r="L59" i="16"/>
  <c r="T59" i="16"/>
  <c r="F60" i="16"/>
  <c r="N60" i="16"/>
  <c r="V60" i="16"/>
  <c r="H61" i="16"/>
  <c r="P61" i="16"/>
  <c r="X61" i="16"/>
  <c r="J62" i="16"/>
  <c r="R62" i="16"/>
  <c r="D63" i="16"/>
  <c r="L63" i="16"/>
  <c r="T63" i="1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D72" i="16"/>
  <c r="L72" i="16"/>
  <c r="V73" i="16"/>
  <c r="H57" i="16"/>
  <c r="P57" i="16"/>
  <c r="X57" i="16"/>
  <c r="J58" i="16"/>
  <c r="R58" i="16"/>
  <c r="D70" i="16"/>
  <c r="L70" i="16"/>
  <c r="T70" i="16"/>
  <c r="Q68" i="16"/>
  <c r="S69" i="16"/>
  <c r="O72" i="16"/>
  <c r="E75" i="16"/>
  <c r="M75" i="16"/>
  <c r="U75" i="16"/>
  <c r="G76" i="16"/>
  <c r="O76" i="16"/>
  <c r="W76" i="16"/>
  <c r="I57" i="16"/>
  <c r="Q57" i="16"/>
  <c r="C58" i="16"/>
  <c r="K58" i="16"/>
  <c r="S58" i="16"/>
  <c r="E70" i="16"/>
  <c r="M70" i="16"/>
  <c r="U70" i="16"/>
  <c r="J57" i="16"/>
  <c r="R57" i="16"/>
  <c r="D58" i="16"/>
  <c r="L58" i="16"/>
  <c r="T58" i="16"/>
  <c r="F70" i="16"/>
  <c r="N70" i="16"/>
  <c r="V70" i="16"/>
  <c r="Q67" i="16"/>
  <c r="E69" i="16"/>
  <c r="G75" i="16"/>
  <c r="O75" i="16"/>
  <c r="W75" i="16"/>
  <c r="I76" i="16"/>
  <c r="Q76" i="16"/>
  <c r="C57" i="16"/>
  <c r="K57" i="16"/>
  <c r="S57" i="16"/>
  <c r="E58" i="16"/>
  <c r="M58" i="16"/>
  <c r="U58" i="16"/>
  <c r="G70" i="16"/>
  <c r="O70" i="16"/>
  <c r="W70" i="16"/>
  <c r="R67" i="16"/>
  <c r="F69" i="16"/>
  <c r="H75" i="16"/>
  <c r="P75" i="16"/>
  <c r="X75" i="16"/>
  <c r="J76" i="16"/>
  <c r="R76" i="16"/>
  <c r="D57" i="16"/>
  <c r="L57" i="16"/>
  <c r="T57" i="16"/>
  <c r="F58" i="16"/>
  <c r="N58" i="16"/>
  <c r="V58" i="16"/>
  <c r="H70" i="16"/>
  <c r="P70" i="16"/>
  <c r="X70" i="16"/>
  <c r="E57" i="16"/>
  <c r="M57" i="16"/>
  <c r="U57" i="16"/>
  <c r="G58" i="16"/>
  <c r="O58" i="16"/>
  <c r="W58" i="16"/>
  <c r="I70" i="16"/>
  <c r="Q70" i="16"/>
  <c r="T72" i="16"/>
  <c r="F73" i="16"/>
  <c r="N73" i="16"/>
  <c r="J75" i="16"/>
  <c r="R75" i="16"/>
  <c r="D76" i="16"/>
  <c r="L76" i="16"/>
  <c r="T76" i="16"/>
  <c r="F57" i="16"/>
  <c r="N57" i="16"/>
  <c r="V57" i="16"/>
  <c r="H58" i="16"/>
  <c r="P58" i="16"/>
  <c r="X58" i="16"/>
  <c r="J70" i="16"/>
  <c r="R70" i="16"/>
  <c r="Q69" i="16"/>
  <c r="E72" i="16"/>
  <c r="G73" i="16"/>
  <c r="O73" i="16"/>
  <c r="C75" i="16"/>
  <c r="K75" i="16"/>
  <c r="S75" i="16"/>
  <c r="E76" i="16"/>
  <c r="M76" i="16"/>
  <c r="U76" i="16"/>
  <c r="G57" i="16"/>
  <c r="O57" i="16"/>
  <c r="W57" i="16"/>
  <c r="I58" i="16"/>
  <c r="Q58" i="16"/>
  <c r="C70" i="16"/>
  <c r="K70" i="16"/>
  <c r="S70" i="16"/>
  <c r="X71" i="199"/>
  <c r="W71" i="199"/>
  <c r="P71" i="199"/>
  <c r="O71" i="199"/>
  <c r="H71" i="199"/>
  <c r="G71" i="199"/>
  <c r="X52" i="199"/>
  <c r="W52" i="199"/>
  <c r="Q52" i="199"/>
  <c r="I52" i="199"/>
  <c r="H52" i="199"/>
  <c r="G52" i="199"/>
  <c r="V8" i="199"/>
  <c r="N8" i="199"/>
  <c r="W52" i="198"/>
  <c r="O52" i="198"/>
  <c r="G52" i="198"/>
  <c r="X8" i="198"/>
  <c r="S8" i="198"/>
  <c r="K8" i="198"/>
  <c r="H8" i="198"/>
  <c r="D71" i="198"/>
  <c r="D22" i="198"/>
  <c r="C22" i="195"/>
  <c r="K22" i="190"/>
  <c r="T11" i="16" l="1"/>
  <c r="N4" i="16"/>
  <c r="V4" i="16"/>
  <c r="T17" i="16"/>
  <c r="P4" i="16"/>
  <c r="M22" i="16"/>
  <c r="E4" i="16"/>
  <c r="G8" i="16"/>
  <c r="S22" i="16"/>
  <c r="K71" i="16"/>
  <c r="V8" i="16"/>
  <c r="V17" i="16"/>
  <c r="C4" i="16"/>
  <c r="W17" i="46"/>
  <c r="F27" i="16"/>
  <c r="O71" i="46"/>
  <c r="X4" i="16"/>
  <c r="N17" i="16"/>
  <c r="H4" i="16"/>
  <c r="U22" i="16"/>
  <c r="T22" i="16"/>
  <c r="D8" i="16"/>
  <c r="X11" i="16"/>
  <c r="E71" i="16"/>
  <c r="T22" i="46"/>
  <c r="L22" i="46"/>
  <c r="U8" i="46"/>
  <c r="L27" i="16"/>
  <c r="R4" i="46"/>
  <c r="J4" i="46"/>
  <c r="P17" i="46"/>
  <c r="P27" i="46"/>
  <c r="U8" i="16"/>
  <c r="M8" i="16"/>
  <c r="F8" i="16"/>
  <c r="Q8" i="16"/>
  <c r="R22" i="16"/>
  <c r="I4" i="16"/>
  <c r="E71" i="46"/>
  <c r="S71" i="46"/>
  <c r="M71" i="16"/>
  <c r="D22" i="16"/>
  <c r="D11" i="16"/>
  <c r="N71" i="46"/>
  <c r="K4" i="16"/>
  <c r="P22" i="46"/>
  <c r="D4" i="46"/>
  <c r="E4" i="46"/>
  <c r="U22" i="46"/>
  <c r="G8" i="46"/>
  <c r="I4" i="46"/>
  <c r="N8" i="16"/>
  <c r="U71" i="16"/>
  <c r="M4" i="16"/>
  <c r="S4" i="16"/>
  <c r="Q22" i="16"/>
  <c r="C8" i="16"/>
  <c r="W22" i="16"/>
  <c r="I8" i="16"/>
  <c r="N11" i="16"/>
  <c r="D4" i="16"/>
  <c r="L22" i="16"/>
  <c r="R17" i="16"/>
  <c r="T71" i="16"/>
  <c r="I71" i="16"/>
  <c r="W4" i="16"/>
  <c r="W8" i="16"/>
  <c r="W71" i="46"/>
  <c r="H22" i="46"/>
  <c r="S4" i="46"/>
  <c r="M22" i="46"/>
  <c r="V8" i="46"/>
  <c r="U27" i="16"/>
  <c r="R4" i="16"/>
  <c r="J27" i="16"/>
  <c r="L17" i="46"/>
  <c r="N17" i="46"/>
  <c r="K27" i="46"/>
  <c r="S11" i="46"/>
  <c r="D17" i="46"/>
  <c r="K22" i="46"/>
  <c r="R33" i="16"/>
  <c r="H71" i="46"/>
  <c r="W22" i="46"/>
  <c r="E17" i="46"/>
  <c r="J11" i="46"/>
  <c r="O4" i="46"/>
  <c r="J17" i="46"/>
  <c r="G27" i="46"/>
  <c r="I22" i="46"/>
  <c r="J4" i="16"/>
  <c r="D17" i="16"/>
  <c r="N52" i="16"/>
  <c r="O17" i="16"/>
  <c r="H27" i="16"/>
  <c r="I27" i="16"/>
  <c r="S8" i="16"/>
  <c r="L71" i="16"/>
  <c r="C71" i="16"/>
  <c r="R27" i="16"/>
  <c r="F22" i="16"/>
  <c r="X8" i="16"/>
  <c r="E11" i="16"/>
  <c r="E3" i="16" s="1"/>
  <c r="G22" i="16"/>
  <c r="N27" i="16"/>
  <c r="O52" i="46"/>
  <c r="I52" i="46"/>
  <c r="F52" i="46"/>
  <c r="Q71" i="16"/>
  <c r="T52" i="46"/>
  <c r="V71" i="46"/>
  <c r="G52" i="46"/>
  <c r="K71" i="46"/>
  <c r="H27" i="46"/>
  <c r="R8" i="46"/>
  <c r="T4" i="46"/>
  <c r="O17" i="46"/>
  <c r="U4" i="46"/>
  <c r="N22" i="46"/>
  <c r="T11" i="46"/>
  <c r="V4" i="46"/>
  <c r="O22" i="46"/>
  <c r="W8" i="46"/>
  <c r="Q27" i="46"/>
  <c r="S22" i="46"/>
  <c r="E8" i="46"/>
  <c r="G4" i="46"/>
  <c r="Q33" i="46"/>
  <c r="E17" i="16"/>
  <c r="K8" i="16"/>
  <c r="L52" i="46"/>
  <c r="T71" i="46"/>
  <c r="Q71" i="46"/>
  <c r="R33" i="46"/>
  <c r="X22" i="46"/>
  <c r="J8" i="46"/>
  <c r="L4" i="46"/>
  <c r="S33" i="46"/>
  <c r="G17" i="46"/>
  <c r="M4" i="46"/>
  <c r="T33" i="46"/>
  <c r="F22" i="46"/>
  <c r="L11" i="46"/>
  <c r="N4" i="46"/>
  <c r="G22" i="46"/>
  <c r="O8" i="46"/>
  <c r="Q4" i="46"/>
  <c r="W33" i="46"/>
  <c r="I27" i="46"/>
  <c r="Q11" i="46"/>
  <c r="T8" i="46"/>
  <c r="I33" i="46"/>
  <c r="Q17" i="46"/>
  <c r="D52" i="46"/>
  <c r="U52" i="46"/>
  <c r="L71" i="46"/>
  <c r="I71" i="46"/>
  <c r="J33" i="46"/>
  <c r="K33" i="46"/>
  <c r="L33" i="46"/>
  <c r="T17" i="46"/>
  <c r="V17" i="46"/>
  <c r="D11" i="46"/>
  <c r="F4" i="46"/>
  <c r="S27" i="46"/>
  <c r="T27" i="46"/>
  <c r="O33" i="46"/>
  <c r="U27" i="46"/>
  <c r="I11" i="46"/>
  <c r="V27" i="46"/>
  <c r="L8" i="46"/>
  <c r="I17" i="46"/>
  <c r="M11" i="16"/>
  <c r="Q4" i="16"/>
  <c r="M52" i="46"/>
  <c r="X52" i="46"/>
  <c r="D71" i="46"/>
  <c r="X33" i="46"/>
  <c r="D33" i="46"/>
  <c r="L27" i="46"/>
  <c r="X4" i="46"/>
  <c r="G33" i="46"/>
  <c r="M27" i="46"/>
  <c r="U11" i="46"/>
  <c r="N27" i="46"/>
  <c r="R22" i="46"/>
  <c r="V11" i="46"/>
  <c r="X11" i="46"/>
  <c r="D8" i="46"/>
  <c r="W11" i="46"/>
  <c r="E52" i="46"/>
  <c r="P52" i="46"/>
  <c r="R71" i="46"/>
  <c r="P33" i="46"/>
  <c r="X17" i="46"/>
  <c r="I8" i="46"/>
  <c r="K4" i="46"/>
  <c r="F17" i="46"/>
  <c r="U33" i="46"/>
  <c r="E22" i="46"/>
  <c r="K11" i="46"/>
  <c r="V33" i="46"/>
  <c r="D27" i="46"/>
  <c r="N8" i="46"/>
  <c r="P4" i="46"/>
  <c r="E27" i="46"/>
  <c r="K17" i="46"/>
  <c r="M11" i="46"/>
  <c r="F27" i="46"/>
  <c r="J22" i="46"/>
  <c r="N11" i="46"/>
  <c r="P11" i="46"/>
  <c r="O11" i="46"/>
  <c r="S8" i="46"/>
  <c r="F52" i="16"/>
  <c r="T27" i="16"/>
  <c r="P17" i="16"/>
  <c r="L4" i="16"/>
  <c r="D27" i="16"/>
  <c r="G71" i="46"/>
  <c r="S52" i="46"/>
  <c r="X71" i="46"/>
  <c r="U71" i="46"/>
  <c r="H52" i="46"/>
  <c r="J71" i="46"/>
  <c r="R52" i="46"/>
  <c r="V52" i="46"/>
  <c r="H33" i="46"/>
  <c r="M33" i="46"/>
  <c r="U17" i="46"/>
  <c r="N33" i="46"/>
  <c r="R27" i="46"/>
  <c r="H4" i="46"/>
  <c r="E11" i="46"/>
  <c r="F11" i="46"/>
  <c r="H11" i="46"/>
  <c r="W27" i="46"/>
  <c r="G11" i="46"/>
  <c r="K8" i="46"/>
  <c r="G17" i="16"/>
  <c r="K52" i="46"/>
  <c r="P71" i="46"/>
  <c r="W52" i="46"/>
  <c r="Q52" i="46"/>
  <c r="J52" i="46"/>
  <c r="N52" i="46"/>
  <c r="X27" i="46"/>
  <c r="H17" i="46"/>
  <c r="E33" i="46"/>
  <c r="M17" i="46"/>
  <c r="Q8" i="46"/>
  <c r="F33" i="46"/>
  <c r="J27" i="46"/>
  <c r="R11" i="46"/>
  <c r="W4" i="46"/>
  <c r="R17" i="46"/>
  <c r="O27" i="46"/>
  <c r="Q22" i="46"/>
  <c r="S17" i="46"/>
  <c r="J52" i="16"/>
  <c r="N33" i="16"/>
  <c r="P33" i="16"/>
  <c r="R52" i="16"/>
  <c r="K22" i="16"/>
  <c r="P11" i="16"/>
  <c r="U17" i="16"/>
  <c r="X27" i="16"/>
  <c r="N22" i="16"/>
  <c r="J33" i="16"/>
  <c r="R11" i="16"/>
  <c r="X33" i="16"/>
  <c r="Q27" i="16"/>
  <c r="H11" i="16"/>
  <c r="L11" i="16"/>
  <c r="X17" i="16"/>
  <c r="T4" i="16"/>
  <c r="T3" i="16" s="1"/>
  <c r="K11" i="16"/>
  <c r="J22" i="16"/>
  <c r="C22" i="16"/>
  <c r="P27" i="16"/>
  <c r="H33" i="16"/>
  <c r="T33" i="16"/>
  <c r="J11" i="16"/>
  <c r="V52" i="16"/>
  <c r="L33" i="16"/>
  <c r="V11" i="16"/>
  <c r="U33" i="16"/>
  <c r="E33" i="16"/>
  <c r="M33" i="16"/>
  <c r="M17" i="16"/>
  <c r="K17" i="16"/>
  <c r="H17" i="16"/>
  <c r="U4" i="16"/>
  <c r="D33" i="16"/>
  <c r="F11" i="16"/>
  <c r="I17" i="16"/>
  <c r="S27" i="16"/>
  <c r="K27" i="16"/>
  <c r="C27" i="16"/>
  <c r="W52" i="16"/>
  <c r="S11" i="16"/>
  <c r="I52" i="16"/>
  <c r="V33" i="16"/>
  <c r="C11" i="16"/>
  <c r="M27" i="16"/>
  <c r="Q11" i="16"/>
  <c r="E27" i="16"/>
  <c r="X71" i="16"/>
  <c r="I11" i="16"/>
  <c r="E52" i="16"/>
  <c r="F33" i="16"/>
  <c r="P71" i="16"/>
  <c r="U11" i="16"/>
  <c r="O52" i="16"/>
  <c r="T52" i="16"/>
  <c r="S52" i="16"/>
  <c r="K52" i="16"/>
  <c r="U52" i="16"/>
  <c r="X52" i="16"/>
  <c r="G52" i="16"/>
  <c r="L52" i="16"/>
  <c r="P52" i="16"/>
  <c r="M52" i="16"/>
  <c r="C52" i="16"/>
  <c r="D52" i="16"/>
  <c r="H52" i="16"/>
  <c r="O22" i="16"/>
  <c r="V27" i="16"/>
  <c r="Q52" i="16"/>
  <c r="C17" i="16"/>
  <c r="G11" i="16"/>
  <c r="G3" i="16" s="1"/>
  <c r="D71" i="16"/>
  <c r="V71" i="16"/>
  <c r="N71" i="16"/>
  <c r="W33" i="16"/>
  <c r="F71" i="16"/>
  <c r="I22" i="16"/>
  <c r="O71" i="16"/>
  <c r="O33" i="16"/>
  <c r="Q33" i="16"/>
  <c r="S33" i="16"/>
  <c r="W17" i="16"/>
  <c r="W27" i="16"/>
  <c r="G33" i="16"/>
  <c r="I33" i="16"/>
  <c r="W71" i="16"/>
  <c r="K33" i="16"/>
  <c r="Q17" i="16"/>
  <c r="O27" i="16"/>
  <c r="S17" i="16"/>
  <c r="W11" i="16"/>
  <c r="G71" i="16"/>
  <c r="C33" i="16"/>
  <c r="G27" i="16"/>
  <c r="O11" i="16"/>
  <c r="O3" i="16" s="1"/>
  <c r="E71" i="195"/>
  <c r="M71" i="195"/>
  <c r="U71" i="195"/>
  <c r="C22" i="199"/>
  <c r="R27" i="199"/>
  <c r="J33" i="199"/>
  <c r="J52" i="199"/>
  <c r="R52" i="199"/>
  <c r="G22" i="193"/>
  <c r="O22" i="193"/>
  <c r="J8" i="194"/>
  <c r="R8" i="194"/>
  <c r="I8" i="195"/>
  <c r="Q8" i="195"/>
  <c r="V71" i="198"/>
  <c r="E22" i="199"/>
  <c r="M22" i="199"/>
  <c r="U52" i="199"/>
  <c r="E71" i="199"/>
  <c r="M71" i="199"/>
  <c r="U71" i="199"/>
  <c r="C4" i="190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G26" i="197" s="1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L27" i="198"/>
  <c r="R71" i="199"/>
  <c r="D33" i="198"/>
  <c r="D17" i="197"/>
  <c r="C52" i="191"/>
  <c r="C33" i="191"/>
  <c r="C27" i="191"/>
  <c r="E43" i="105"/>
  <c r="O26" i="199" l="1"/>
  <c r="G26" i="199"/>
  <c r="L26" i="16"/>
  <c r="F26" i="16"/>
  <c r="H3" i="16"/>
  <c r="P3" i="16"/>
  <c r="R26" i="190"/>
  <c r="V26" i="188"/>
  <c r="P3" i="191"/>
  <c r="O26" i="188"/>
  <c r="V3" i="16"/>
  <c r="P3" i="46"/>
  <c r="P26" i="191"/>
  <c r="U26" i="188"/>
  <c r="X26" i="188"/>
  <c r="P26" i="46"/>
  <c r="V26" i="198"/>
  <c r="L26" i="189"/>
  <c r="J3" i="46"/>
  <c r="X26" i="46"/>
  <c r="X3" i="16"/>
  <c r="V26" i="194"/>
  <c r="X26" i="193"/>
  <c r="F3" i="16"/>
  <c r="F2" i="16" s="1"/>
  <c r="T26" i="198"/>
  <c r="D3" i="16"/>
  <c r="H26" i="193"/>
  <c r="X26" i="191"/>
  <c r="H3" i="46"/>
  <c r="R26" i="46"/>
  <c r="M3" i="16"/>
  <c r="U26" i="199"/>
  <c r="M26" i="199"/>
  <c r="I3" i="16"/>
  <c r="G26" i="193"/>
  <c r="T3" i="191"/>
  <c r="T26" i="199"/>
  <c r="M26" i="16"/>
  <c r="N3" i="16"/>
  <c r="X26" i="189"/>
  <c r="Q3" i="16"/>
  <c r="X3" i="46"/>
  <c r="D26" i="197"/>
  <c r="I26" i="195"/>
  <c r="F26" i="192"/>
  <c r="L3" i="191"/>
  <c r="E26" i="187"/>
  <c r="V26" i="187"/>
  <c r="U26" i="16"/>
  <c r="T26" i="16"/>
  <c r="T2" i="16" s="1"/>
  <c r="H26" i="16"/>
  <c r="H2" i="16" s="1"/>
  <c r="C3" i="16"/>
  <c r="P26" i="16"/>
  <c r="W3" i="16"/>
  <c r="J3" i="16"/>
  <c r="Q26" i="16"/>
  <c r="R3" i="16"/>
  <c r="J26" i="16"/>
  <c r="W26" i="46"/>
  <c r="S3" i="46"/>
  <c r="E26" i="46"/>
  <c r="G26" i="46"/>
  <c r="Q3" i="46"/>
  <c r="D3" i="46"/>
  <c r="S26" i="46"/>
  <c r="K26" i="46"/>
  <c r="K3" i="16"/>
  <c r="R26" i="16"/>
  <c r="G3" i="46"/>
  <c r="N26" i="16"/>
  <c r="J26" i="46"/>
  <c r="U26" i="46"/>
  <c r="I26" i="16"/>
  <c r="O26" i="46"/>
  <c r="E3" i="46"/>
  <c r="R3" i="46"/>
  <c r="S26" i="16"/>
  <c r="S3" i="16"/>
  <c r="S2" i="16" s="1"/>
  <c r="D26" i="16"/>
  <c r="U3" i="16"/>
  <c r="V26" i="46"/>
  <c r="M26" i="46"/>
  <c r="M3" i="46"/>
  <c r="T3" i="46"/>
  <c r="X26" i="16"/>
  <c r="W3" i="46"/>
  <c r="L3" i="16"/>
  <c r="L2" i="16" s="1"/>
  <c r="K3" i="46"/>
  <c r="O3" i="46"/>
  <c r="H26" i="46"/>
  <c r="I3" i="46"/>
  <c r="L26" i="46"/>
  <c r="T26" i="46"/>
  <c r="L3" i="46"/>
  <c r="V3" i="46"/>
  <c r="D26" i="46"/>
  <c r="I26" i="46"/>
  <c r="N3" i="46"/>
  <c r="Q26" i="46"/>
  <c r="F26" i="46"/>
  <c r="N26" i="46"/>
  <c r="F3" i="46"/>
  <c r="U3" i="46"/>
  <c r="V26" i="16"/>
  <c r="V2" i="16" s="1"/>
  <c r="E26" i="16"/>
  <c r="E2" i="16" s="1"/>
  <c r="K26" i="16"/>
  <c r="C26" i="16"/>
  <c r="M3" i="187"/>
  <c r="O26" i="16"/>
  <c r="O2" i="16" s="1"/>
  <c r="L26" i="194"/>
  <c r="E26" i="192"/>
  <c r="I26" i="192"/>
  <c r="I26" i="198"/>
  <c r="W26" i="194"/>
  <c r="S26" i="187"/>
  <c r="K26" i="199"/>
  <c r="H26" i="194"/>
  <c r="E26" i="196"/>
  <c r="Q26" i="187"/>
  <c r="G26" i="16"/>
  <c r="G2" i="16" s="1"/>
  <c r="W26" i="16"/>
  <c r="H26" i="199"/>
  <c r="V26" i="192"/>
  <c r="H26" i="198"/>
  <c r="R26" i="198"/>
  <c r="O26" i="197"/>
  <c r="G26" i="195"/>
  <c r="R26" i="195"/>
  <c r="O26" i="194"/>
  <c r="R26" i="199"/>
  <c r="S26" i="199"/>
  <c r="J26" i="198"/>
  <c r="L26" i="199"/>
  <c r="F26" i="198"/>
  <c r="S26" i="192"/>
  <c r="H26" i="188"/>
  <c r="P3" i="188"/>
  <c r="S26" i="189"/>
  <c r="N3" i="187"/>
  <c r="C3" i="190"/>
  <c r="M26" i="191"/>
  <c r="O26" i="190"/>
  <c r="D3" i="188"/>
  <c r="N26" i="195"/>
  <c r="M26" i="198"/>
  <c r="W26" i="198"/>
  <c r="J3" i="188"/>
  <c r="M26" i="188"/>
  <c r="R26" i="191"/>
  <c r="W26" i="190"/>
  <c r="X26" i="199"/>
  <c r="E26" i="198"/>
  <c r="X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R3" i="191"/>
  <c r="D26" i="190"/>
  <c r="X26" i="190"/>
  <c r="F26" i="187"/>
  <c r="Q26" i="188"/>
  <c r="U3" i="188"/>
  <c r="X3" i="188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P2" i="191" l="1"/>
  <c r="X2" i="191"/>
  <c r="J2" i="191"/>
  <c r="X2" i="16"/>
  <c r="D2" i="188"/>
  <c r="P2" i="16"/>
  <c r="X2" i="188"/>
  <c r="U2" i="188"/>
  <c r="M2" i="16"/>
  <c r="N2" i="16"/>
  <c r="T2" i="191"/>
  <c r="D2" i="16"/>
  <c r="S2" i="187"/>
  <c r="I2" i="16"/>
  <c r="Q2" i="16"/>
  <c r="M2" i="187"/>
  <c r="V2" i="187"/>
  <c r="L2" i="191"/>
  <c r="J2" i="16"/>
  <c r="K2" i="16"/>
  <c r="U2" i="16"/>
  <c r="C2" i="16"/>
  <c r="Q2" i="187"/>
  <c r="E2" i="187"/>
  <c r="R2" i="16"/>
  <c r="W2" i="16"/>
  <c r="C2" i="192"/>
  <c r="M2" i="188"/>
  <c r="J2" i="188"/>
  <c r="I2" i="188"/>
  <c r="M2" i="191"/>
  <c r="N2" i="187"/>
  <c r="R2" i="191"/>
  <c r="U2" i="187"/>
  <c r="K2" i="187"/>
  <c r="C2" i="190"/>
  <c r="W2" i="187"/>
  <c r="F2" i="188"/>
  <c r="I2" i="187"/>
  <c r="P2" i="188"/>
  <c r="L2" i="188"/>
  <c r="H2" i="191"/>
  <c r="H2" i="188"/>
  <c r="R2" i="187"/>
  <c r="W2" i="188"/>
  <c r="S2" i="191"/>
  <c r="J2" i="187"/>
  <c r="G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X71" i="186"/>
  <c r="P71" i="186"/>
  <c r="H71" i="186"/>
  <c r="M71" i="186"/>
  <c r="E71" i="186"/>
  <c r="N71" i="186" l="1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O26" i="185" s="1"/>
  <c r="W27" i="185"/>
  <c r="W26" i="185" s="1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K26" i="185" l="1"/>
  <c r="H26" i="185"/>
  <c r="K3" i="185"/>
  <c r="H26" i="186"/>
  <c r="U26" i="185"/>
  <c r="L3" i="186"/>
  <c r="V26" i="186"/>
  <c r="V3" i="186"/>
  <c r="P3" i="185"/>
  <c r="R26" i="185"/>
  <c r="F26" i="186"/>
  <c r="I26" i="185"/>
  <c r="V26" i="185"/>
  <c r="C3" i="186"/>
  <c r="P26" i="185"/>
  <c r="E26" i="185"/>
  <c r="O3" i="185"/>
  <c r="O2" i="185" s="1"/>
  <c r="W3" i="186"/>
  <c r="G26" i="185"/>
  <c r="T3" i="185"/>
  <c r="T26" i="185"/>
  <c r="W3" i="185"/>
  <c r="W2" i="185" s="1"/>
  <c r="I26" i="186"/>
  <c r="J26" i="186"/>
  <c r="M26" i="185"/>
  <c r="X26" i="186"/>
  <c r="H3" i="185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F2" i="186" s="1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I2" i="185" l="1"/>
  <c r="K2" i="185"/>
  <c r="H2" i="185"/>
  <c r="U2" i="185"/>
  <c r="H2" i="186"/>
  <c r="C2" i="186"/>
  <c r="R2" i="185"/>
  <c r="S2" i="186"/>
  <c r="P2" i="185"/>
  <c r="V2" i="186"/>
  <c r="V2" i="185"/>
  <c r="L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W71" i="165" l="1"/>
  <c r="O71" i="165"/>
  <c r="G71" i="165"/>
  <c r="I8" i="165" l="1"/>
  <c r="Q8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U26" i="165"/>
  <c r="M26" i="165"/>
  <c r="K26" i="165"/>
  <c r="J26" i="163"/>
  <c r="R26" i="163"/>
  <c r="G3" i="165"/>
  <c r="T3" i="165"/>
  <c r="I26" i="163"/>
  <c r="N26" i="165"/>
  <c r="G26" i="163"/>
  <c r="H26" i="163"/>
  <c r="I26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I2" i="165" s="1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l="1"/>
  <c r="G2" i="165"/>
  <c r="J2" i="163"/>
  <c r="K2" i="165"/>
  <c r="I2" i="163"/>
  <c r="F2" i="163"/>
  <c r="J2" i="165"/>
  <c r="H2" i="163"/>
  <c r="G2" i="163"/>
  <c r="T2" i="165"/>
  <c r="S2" i="163"/>
  <c r="W2" i="163"/>
  <c r="C2" i="165"/>
  <c r="N2" i="165"/>
  <c r="P2" i="163"/>
  <c r="W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71" i="152"/>
  <c r="X52" i="152"/>
  <c r="X46" i="10"/>
  <c r="X27" i="152"/>
  <c r="X22" i="152"/>
  <c r="X17" i="152"/>
  <c r="X11" i="152"/>
  <c r="X8" i="152"/>
  <c r="X3" i="152" s="1"/>
  <c r="X4" i="152"/>
  <c r="X71" i="153"/>
  <c r="X52" i="153"/>
  <c r="X33" i="153"/>
  <c r="X27" i="153"/>
  <c r="X22" i="153"/>
  <c r="X17" i="153"/>
  <c r="X11" i="153"/>
  <c r="X8" i="153"/>
  <c r="X4" i="153"/>
  <c r="X71" i="154"/>
  <c r="X52" i="154"/>
  <c r="X33" i="154"/>
  <c r="X27" i="154"/>
  <c r="X22" i="154"/>
  <c r="X17" i="154"/>
  <c r="X11" i="154"/>
  <c r="X8" i="154"/>
  <c r="X4" i="154"/>
  <c r="X33" i="17"/>
  <c r="X27" i="17"/>
  <c r="X22" i="17"/>
  <c r="X27" i="18"/>
  <c r="X8" i="18"/>
  <c r="X4" i="18"/>
  <c r="X33" i="19"/>
  <c r="X22" i="19"/>
  <c r="X17" i="19"/>
  <c r="X8" i="19"/>
  <c r="X71" i="23"/>
  <c r="X52" i="23"/>
  <c r="X33" i="23"/>
  <c r="X27" i="23"/>
  <c r="X22" i="23"/>
  <c r="X17" i="23"/>
  <c r="X11" i="23"/>
  <c r="X4" i="23"/>
  <c r="X71" i="24"/>
  <c r="X52" i="24"/>
  <c r="X33" i="24"/>
  <c r="X22" i="24"/>
  <c r="X8" i="24"/>
  <c r="X4" i="24"/>
  <c r="X71" i="25"/>
  <c r="X22" i="25"/>
  <c r="X17" i="25"/>
  <c r="X8" i="25"/>
  <c r="X4" i="25"/>
  <c r="X71" i="26"/>
  <c r="X52" i="2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0" s="1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1" i="47"/>
  <c r="X52" i="47"/>
  <c r="X33" i="47"/>
  <c r="X26" i="47" s="1"/>
  <c r="X27" i="47"/>
  <c r="X22" i="47"/>
  <c r="X17" i="47"/>
  <c r="X11" i="47"/>
  <c r="X8" i="47"/>
  <c r="X4" i="47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2" i="49"/>
  <c r="X17" i="49"/>
  <c r="X11" i="49"/>
  <c r="X8" i="49"/>
  <c r="X4" i="49"/>
  <c r="X52" i="53"/>
  <c r="X33" i="53"/>
  <c r="X22" i="53"/>
  <c r="X17" i="53"/>
  <c r="X8" i="53"/>
  <c r="X4" i="53"/>
  <c r="X71" i="54"/>
  <c r="X52" i="54"/>
  <c r="X22" i="54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8" i="164"/>
  <c r="X4" i="164"/>
  <c r="X71" i="165"/>
  <c r="X52" i="165"/>
  <c r="X33" i="165"/>
  <c r="X27" i="165"/>
  <c r="X22" i="165"/>
  <c r="X17" i="165"/>
  <c r="X8" i="165"/>
  <c r="X4" i="165"/>
  <c r="X75" i="118"/>
  <c r="X74" i="118"/>
  <c r="X73" i="118"/>
  <c r="X72" i="118"/>
  <c r="X70" i="118"/>
  <c r="X62" i="118"/>
  <c r="X60" i="118"/>
  <c r="X59" i="118"/>
  <c r="X58" i="118"/>
  <c r="X57" i="118"/>
  <c r="X56" i="118"/>
  <c r="X55" i="118"/>
  <c r="X54" i="118"/>
  <c r="X53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27" i="166"/>
  <c r="X22" i="166"/>
  <c r="X17" i="166"/>
  <c r="X11" i="166"/>
  <c r="X8" i="166"/>
  <c r="X4" i="166"/>
  <c r="X3" i="166"/>
  <c r="X71" i="167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27" i="169"/>
  <c r="X22" i="169"/>
  <c r="X17" i="169"/>
  <c r="X11" i="169"/>
  <c r="X8" i="169"/>
  <c r="X3" i="169" s="1"/>
  <c r="X4" i="169"/>
  <c r="X71" i="170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8" i="120" s="1"/>
  <c r="X7" i="120"/>
  <c r="X6" i="120"/>
  <c r="X5" i="120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 s="1"/>
  <c r="X57" i="124"/>
  <c r="X27" i="204"/>
  <c r="X22" i="204"/>
  <c r="X11" i="204"/>
  <c r="X8" i="204"/>
  <c r="X4" i="204"/>
  <c r="X3" i="204" s="1"/>
  <c r="X71" i="205"/>
  <c r="X52" i="205"/>
  <c r="X33" i="205"/>
  <c r="X27" i="205"/>
  <c r="X22" i="205"/>
  <c r="X17" i="205"/>
  <c r="X11" i="205"/>
  <c r="X8" i="205"/>
  <c r="X4" i="205"/>
  <c r="X71" i="206"/>
  <c r="X52" i="206"/>
  <c r="X33" i="206"/>
  <c r="X27" i="206"/>
  <c r="X26" i="206" s="1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3" i="208" s="1"/>
  <c r="X4" i="208"/>
  <c r="X71" i="209"/>
  <c r="X52" i="209"/>
  <c r="X33" i="209"/>
  <c r="X27" i="209"/>
  <c r="X26" i="209" s="1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2" i="210" s="1"/>
  <c r="X4" i="210"/>
  <c r="X74" i="125"/>
  <c r="X70" i="125"/>
  <c r="X69" i="125"/>
  <c r="X65" i="125"/>
  <c r="X57" i="125"/>
  <c r="X56" i="125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71" i="177"/>
  <c r="X52" i="177"/>
  <c r="X33" i="177"/>
  <c r="X27" i="177"/>
  <c r="X22" i="177"/>
  <c r="X17" i="177"/>
  <c r="X11" i="177"/>
  <c r="X8" i="177"/>
  <c r="X4" i="177"/>
  <c r="X3" i="177" s="1"/>
  <c r="X71" i="178"/>
  <c r="X52" i="178"/>
  <c r="X33" i="178"/>
  <c r="X26" i="178" s="1"/>
  <c r="X27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7" i="181"/>
  <c r="X22" i="181"/>
  <c r="X17" i="181"/>
  <c r="X11" i="181"/>
  <c r="X8" i="181"/>
  <c r="X4" i="181"/>
  <c r="X71" i="182"/>
  <c r="X52" i="182"/>
  <c r="X33" i="182"/>
  <c r="X27" i="182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26" i="39" l="1"/>
  <c r="X26" i="182"/>
  <c r="X4" i="120"/>
  <c r="X22" i="119"/>
  <c r="X22" i="118"/>
  <c r="X71" i="118"/>
  <c r="X26" i="153"/>
  <c r="X26" i="181"/>
  <c r="X3" i="176"/>
  <c r="X26" i="156"/>
  <c r="X3" i="47"/>
  <c r="X17" i="10"/>
  <c r="X11" i="8"/>
  <c r="X3" i="172"/>
  <c r="X26" i="205"/>
  <c r="X2" i="205" s="1"/>
  <c r="X26" i="49"/>
  <c r="X3" i="153"/>
  <c r="X11" i="10"/>
  <c r="X71" i="10"/>
  <c r="X22" i="10"/>
  <c r="X56" i="123"/>
  <c r="X3" i="42"/>
  <c r="X3" i="151"/>
  <c r="X26" i="177"/>
  <c r="X11" i="120"/>
  <c r="X3" i="49"/>
  <c r="X2" i="175"/>
  <c r="X2" i="164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5" i="149"/>
  <c r="X26" i="165"/>
  <c r="X3" i="69"/>
  <c r="X26" i="100"/>
  <c r="X26" i="88"/>
  <c r="X26" i="86"/>
  <c r="X67" i="45"/>
  <c r="X3" i="81"/>
  <c r="X26" i="66"/>
  <c r="X35" i="45"/>
  <c r="X26" i="2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53" i="116"/>
  <c r="X3" i="174"/>
  <c r="X28" i="125"/>
  <c r="X27" i="125" s="1"/>
  <c r="X76" i="125"/>
  <c r="X52" i="125"/>
  <c r="X2" i="208"/>
  <c r="X33" i="155"/>
  <c r="X26" i="155" s="1"/>
  <c r="X38" i="119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8" i="163"/>
  <c r="X9" i="117"/>
  <c r="X43" i="12"/>
  <c r="X43" i="7"/>
  <c r="X43" i="9"/>
  <c r="X73" i="116"/>
  <c r="X3" i="96"/>
  <c r="X3" i="183"/>
  <c r="X71" i="125"/>
  <c r="X3" i="18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56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11" i="118"/>
  <c r="X3" i="118" s="1"/>
  <c r="X7" i="116"/>
  <c r="X35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42" i="45" s="1"/>
  <c r="X50" i="60"/>
  <c r="X58" i="60"/>
  <c r="X66" i="60"/>
  <c r="X66" i="45" s="1"/>
  <c r="X11" i="57"/>
  <c r="X3" i="57" s="1"/>
  <c r="X17" i="54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5"/>
  <c r="X27" i="53"/>
  <c r="X26" i="53" s="1"/>
  <c r="X26" i="42"/>
  <c r="X2" i="42" s="1"/>
  <c r="X69" i="15"/>
  <c r="X15" i="15"/>
  <c r="X17" i="17"/>
  <c r="X5" i="60"/>
  <c r="X10" i="60"/>
  <c r="X52" i="58"/>
  <c r="X11" i="54"/>
  <c r="X3" i="54" s="1"/>
  <c r="X32" i="45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3" i="40"/>
  <c r="X3" i="34"/>
  <c r="X12" i="30"/>
  <c r="X63" i="15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1" i="53"/>
  <c r="X3" i="53" s="1"/>
  <c r="X26" i="44"/>
  <c r="X3" i="43"/>
  <c r="X52" i="39"/>
  <c r="X26" i="27"/>
  <c r="X2" i="27" s="1"/>
  <c r="X21" i="15"/>
  <c r="X71" i="61"/>
  <c r="X27" i="43"/>
  <c r="X26" i="43" s="1"/>
  <c r="X17" i="39"/>
  <c r="X52" i="38"/>
  <c r="X38" i="30"/>
  <c r="X38" i="15" s="1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71" i="19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5"/>
  <c r="X52" i="19"/>
  <c r="X66" i="15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5"/>
  <c r="X52" i="18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5"/>
  <c r="X17" i="18"/>
  <c r="X45" i="15"/>
  <c r="X8" i="17"/>
  <c r="X25" i="15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5"/>
  <c r="X31" i="15"/>
  <c r="X52" i="161"/>
  <c r="X2" i="161" s="1"/>
  <c r="X26" i="5"/>
  <c r="X33" i="25"/>
  <c r="X27" i="19"/>
  <c r="X26" i="19" s="1"/>
  <c r="X57" i="15"/>
  <c r="X65" i="15"/>
  <c r="X66" i="10"/>
  <c r="X66" i="11" s="1"/>
  <c r="X63" i="8"/>
  <c r="X52" i="8" s="1"/>
  <c r="X11" i="24"/>
  <c r="X3" i="24" s="1"/>
  <c r="X11" i="18"/>
  <c r="X3" i="18" s="1"/>
  <c r="X67" i="10"/>
  <c r="X67" i="11" s="1"/>
  <c r="X27" i="10"/>
  <c r="X17" i="3"/>
  <c r="X27" i="25"/>
  <c r="X8" i="23"/>
  <c r="X3" i="23" s="1"/>
  <c r="X22" i="18"/>
  <c r="X71" i="18"/>
  <c r="X26" i="17"/>
  <c r="X35" i="15"/>
  <c r="X43" i="15"/>
  <c r="X51" i="15"/>
  <c r="X35" i="10"/>
  <c r="X35" i="11" s="1"/>
  <c r="X43" i="10"/>
  <c r="X43" i="11" s="1"/>
  <c r="X51" i="10"/>
  <c r="X51" i="11" s="1"/>
  <c r="X69" i="10"/>
  <c r="X69" i="11" s="1"/>
  <c r="X26" i="4"/>
  <c r="X38" i="8"/>
  <c r="X38" i="12" s="1"/>
  <c r="X46" i="8"/>
  <c r="X46" i="12" s="1"/>
  <c r="X33" i="18"/>
  <c r="X26" i="18" s="1"/>
  <c r="X52" i="17"/>
  <c r="X62" i="15"/>
  <c r="X70" i="15"/>
  <c r="X10" i="15"/>
  <c r="X27" i="6"/>
  <c r="X26" i="6" s="1"/>
  <c r="X52" i="4"/>
  <c r="X11" i="25"/>
  <c r="X3" i="25" s="1"/>
  <c r="X17" i="24"/>
  <c r="X27" i="24"/>
  <c r="X26" i="24" s="1"/>
  <c r="X4" i="17"/>
  <c r="X30" i="15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173" i="149" l="1"/>
  <c r="X139" i="149"/>
  <c r="X46" i="102"/>
  <c r="X15" i="45"/>
  <c r="X8" i="60"/>
  <c r="X171" i="149"/>
  <c r="X2" i="153"/>
  <c r="X2" i="86"/>
  <c r="X2" i="181"/>
  <c r="X60" i="15"/>
  <c r="X2" i="110"/>
  <c r="X2" i="151"/>
  <c r="X74" i="101"/>
  <c r="X2" i="69"/>
  <c r="X71" i="116"/>
  <c r="X178" i="149"/>
  <c r="X2" i="65"/>
  <c r="X22" i="12"/>
  <c r="X2" i="92"/>
  <c r="X2" i="165"/>
  <c r="X2" i="97"/>
  <c r="X8" i="104"/>
  <c r="X71" i="111"/>
  <c r="X161" i="149"/>
  <c r="X34" i="116"/>
  <c r="X3" i="163"/>
  <c r="X2" i="23"/>
  <c r="X2" i="44"/>
  <c r="X137" i="149"/>
  <c r="X176" i="149"/>
  <c r="X3" i="10"/>
  <c r="X2" i="62"/>
  <c r="X2" i="83"/>
  <c r="X17" i="12"/>
  <c r="X16" i="15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55" i="45"/>
  <c r="X2" i="61"/>
  <c r="X22" i="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X2" i="192" s="1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4" i="149"/>
  <c r="X162" i="149"/>
  <c r="X160" i="149"/>
  <c r="X163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1" i="149"/>
  <c r="X41" i="11"/>
  <c r="X38" i="9"/>
  <c r="X12" i="149"/>
  <c r="X63" i="12"/>
  <c r="X52" i="12" s="1"/>
  <c r="X18" i="149"/>
  <c r="X49" i="11"/>
  <c r="X16" i="149"/>
  <c r="X52" i="10"/>
  <c r="X149" i="149"/>
  <c r="X52" i="120"/>
  <c r="X2" i="120" s="1"/>
  <c r="X168" i="149"/>
  <c r="X3" i="125"/>
  <c r="X172" i="149"/>
  <c r="X174" i="149"/>
  <c r="X175" i="149"/>
  <c r="X177" i="149"/>
  <c r="X33" i="94"/>
  <c r="X26" i="78"/>
  <c r="X71" i="9"/>
  <c r="X74" i="149"/>
  <c r="X2" i="24"/>
  <c r="X2" i="3"/>
  <c r="X31" i="149"/>
  <c r="X64" i="15"/>
  <c r="X64" i="93" s="1"/>
  <c r="X19" i="15"/>
  <c r="X19" i="93" s="1"/>
  <c r="X89" i="149"/>
  <c r="X17" i="94"/>
  <c r="X2" i="73"/>
  <c r="X2" i="114"/>
  <c r="X57" i="93"/>
  <c r="X8" i="9"/>
  <c r="X2" i="32"/>
  <c r="X56" i="15"/>
  <c r="X56" i="93" s="1"/>
  <c r="X93" i="149"/>
  <c r="X2" i="82"/>
  <c r="X2" i="87"/>
  <c r="X2" i="6"/>
  <c r="X2" i="36"/>
  <c r="X26" i="79"/>
  <c r="X2" i="79" s="1"/>
  <c r="X127" i="149"/>
  <c r="X48" i="149"/>
  <c r="X86" i="149"/>
  <c r="X2" i="28"/>
  <c r="X33" i="149"/>
  <c r="X68" i="149"/>
  <c r="X74" i="45"/>
  <c r="X74" i="93" s="1"/>
  <c r="X2" i="59"/>
  <c r="X72" i="149"/>
  <c r="X2" i="67"/>
  <c r="X71" i="12"/>
  <c r="X65" i="93"/>
  <c r="X2" i="37"/>
  <c r="X2" i="99"/>
  <c r="X2" i="183"/>
  <c r="X2" i="89"/>
  <c r="X2" i="38"/>
  <c r="X18" i="15"/>
  <c r="X23" i="15"/>
  <c r="X2" i="57"/>
  <c r="X33" i="8"/>
  <c r="X26" i="8" s="1"/>
  <c r="X2" i="8" s="1"/>
  <c r="X41" i="15"/>
  <c r="X33" i="10"/>
  <c r="X26" i="10" s="1"/>
  <c r="X4" i="60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61" i="102"/>
  <c r="X52" i="94"/>
  <c r="X68" i="15"/>
  <c r="X2" i="41"/>
  <c r="X13" i="15"/>
  <c r="X13" i="93" s="1"/>
  <c r="X23" i="45"/>
  <c r="X22" i="45" s="1"/>
  <c r="X39" i="45"/>
  <c r="X39" i="93" s="1"/>
  <c r="X18" i="45"/>
  <c r="X28" i="15"/>
  <c r="X68" i="45"/>
  <c r="X27" i="94"/>
  <c r="X2" i="64"/>
  <c r="X14" i="15"/>
  <c r="X14" i="93" s="1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52" i="117"/>
  <c r="X2" i="31"/>
  <c r="X26" i="25"/>
  <c r="X2" i="25" s="1"/>
  <c r="X9" i="15"/>
  <c r="X8" i="15" s="1"/>
  <c r="X2" i="4"/>
  <c r="X72" i="15"/>
  <c r="X72" i="93" s="1"/>
  <c r="X2" i="43"/>
  <c r="X31" i="45"/>
  <c r="X31" i="93" s="1"/>
  <c r="X3" i="19"/>
  <c r="X2" i="19" s="1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94"/>
  <c r="X25" i="102"/>
  <c r="X73" i="10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73" i="45"/>
  <c r="X71" i="45" s="1"/>
  <c r="X18" i="102"/>
  <c r="X17" i="103"/>
  <c r="X25" i="93"/>
  <c r="X46" i="15"/>
  <c r="X12" i="15"/>
  <c r="X59" i="15"/>
  <c r="X12" i="45"/>
  <c r="X11" i="45" s="1"/>
  <c r="X11" i="30"/>
  <c r="X17" i="60"/>
  <c r="X58" i="45"/>
  <c r="X57" i="102"/>
  <c r="X57" i="101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5" i="102"/>
  <c r="X5" i="15"/>
  <c r="X9" i="45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8" i="45"/>
  <c r="X2" i="58"/>
  <c r="X2" i="63"/>
  <c r="X50" i="45"/>
  <c r="X50" i="93" s="1"/>
  <c r="X26" i="54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4" i="116"/>
  <c r="X17" i="117"/>
  <c r="X104" i="149" l="1"/>
  <c r="X28" i="149"/>
  <c r="X71" i="149"/>
  <c r="X3" i="60"/>
  <c r="X74" i="129"/>
  <c r="E71" i="111"/>
  <c r="X57" i="129"/>
  <c r="X152" i="149"/>
  <c r="X95" i="149"/>
  <c r="X17" i="149"/>
  <c r="H4" i="111"/>
  <c r="X15" i="149"/>
  <c r="X140" i="149"/>
  <c r="X41" i="149"/>
  <c r="X84" i="149"/>
  <c r="X128" i="149"/>
  <c r="X2" i="78"/>
  <c r="X87" i="149"/>
  <c r="X2" i="163"/>
  <c r="M8" i="111"/>
  <c r="U71" i="111"/>
  <c r="X26" i="30"/>
  <c r="X100" i="149"/>
  <c r="X133" i="149"/>
  <c r="X91" i="149"/>
  <c r="X44" i="93"/>
  <c r="X20" i="93"/>
  <c r="X3" i="75"/>
  <c r="X2" i="125"/>
  <c r="D17" i="111"/>
  <c r="X88" i="149"/>
  <c r="X50" i="149"/>
  <c r="X3" i="106"/>
  <c r="X54" i="129"/>
  <c r="X26" i="149"/>
  <c r="X27" i="149"/>
  <c r="X25" i="149"/>
  <c r="R17" i="111"/>
  <c r="X4" i="149"/>
  <c r="X33" i="9"/>
  <c r="X26" i="9" s="1"/>
  <c r="X131" i="149"/>
  <c r="X65" i="149"/>
  <c r="X26" i="106"/>
  <c r="X77" i="149"/>
  <c r="X102" i="149"/>
  <c r="X3" i="111"/>
  <c r="S71" i="111"/>
  <c r="X75" i="149"/>
  <c r="X94" i="149"/>
  <c r="X69" i="149"/>
  <c r="X73" i="149"/>
  <c r="E8" i="111"/>
  <c r="G22" i="111"/>
  <c r="X3" i="105"/>
  <c r="X3" i="104"/>
  <c r="X2" i="104" s="1"/>
  <c r="X8" i="45"/>
  <c r="X3" i="45" s="1"/>
  <c r="X36" i="93"/>
  <c r="X3" i="9"/>
  <c r="X41" i="93"/>
  <c r="X79" i="149"/>
  <c r="X148" i="149"/>
  <c r="X80" i="149"/>
  <c r="X45" i="149"/>
  <c r="X35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8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3" i="149"/>
  <c r="P3" i="197"/>
  <c r="P2" i="197" s="1"/>
  <c r="X3" i="94"/>
  <c r="X101" i="149"/>
  <c r="X112" i="149"/>
  <c r="M52" i="111"/>
  <c r="V3" i="199"/>
  <c r="V2" i="199" s="1"/>
  <c r="N27" i="111"/>
  <c r="P17" i="111"/>
  <c r="X18" i="93"/>
  <c r="R27" i="111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132" i="149"/>
  <c r="R3" i="198"/>
  <c r="R2" i="198" s="1"/>
  <c r="J2" i="199"/>
  <c r="H17" i="111"/>
  <c r="X52" i="15"/>
  <c r="X27" i="15"/>
  <c r="I71" i="111"/>
  <c r="X122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4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3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7" i="149"/>
  <c r="X26" i="103"/>
  <c r="S3" i="197"/>
  <c r="H3" i="197"/>
  <c r="H2" i="197" s="1"/>
  <c r="X126" i="149"/>
  <c r="D71" i="111"/>
  <c r="J3" i="197"/>
  <c r="J2" i="197" s="1"/>
  <c r="X120" i="149"/>
  <c r="O3" i="111"/>
  <c r="X108" i="149"/>
  <c r="X111" i="149"/>
  <c r="X116" i="149"/>
  <c r="X121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4" i="149"/>
  <c r="V3" i="197"/>
  <c r="V2" i="197" s="1"/>
  <c r="F3" i="197"/>
  <c r="F2" i="197" s="1"/>
  <c r="E3" i="197"/>
  <c r="E2" i="197" s="1"/>
  <c r="X109" i="149"/>
  <c r="H52" i="111"/>
  <c r="L71" i="111"/>
  <c r="R3" i="197"/>
  <c r="M3" i="197"/>
  <c r="X4" i="15"/>
  <c r="X11" i="15"/>
  <c r="X3" i="116"/>
  <c r="X55" i="129"/>
  <c r="X3" i="117"/>
  <c r="X2" i="117" s="1"/>
  <c r="X33" i="12"/>
  <c r="X26" i="12" s="1"/>
  <c r="X10" i="149"/>
  <c r="X49" i="93"/>
  <c r="X147" i="149"/>
  <c r="X151" i="149"/>
  <c r="X150" i="149"/>
  <c r="X167" i="149"/>
  <c r="X169" i="149"/>
  <c r="X170" i="149"/>
  <c r="X98" i="149"/>
  <c r="X5" i="93"/>
  <c r="X4" i="93" s="1"/>
  <c r="X67" i="149"/>
  <c r="X92" i="149"/>
  <c r="X85" i="149"/>
  <c r="X29" i="149"/>
  <c r="X3" i="11"/>
  <c r="X60" i="149"/>
  <c r="X99" i="149"/>
  <c r="X58" i="149"/>
  <c r="X129" i="149"/>
  <c r="X30" i="149"/>
  <c r="X134" i="149"/>
  <c r="X47" i="149"/>
  <c r="X179" i="149"/>
  <c r="X130" i="149"/>
  <c r="X70" i="149"/>
  <c r="X52" i="45"/>
  <c r="X26" i="7"/>
  <c r="X3" i="12"/>
  <c r="X49" i="149"/>
  <c r="X17" i="15"/>
  <c r="X43" i="149"/>
  <c r="X34" i="149"/>
  <c r="X153" i="149"/>
  <c r="X66" i="149"/>
  <c r="X39" i="149"/>
  <c r="X37" i="149"/>
  <c r="X103" i="149"/>
  <c r="X42" i="149"/>
  <c r="X90" i="149"/>
  <c r="X76" i="149"/>
  <c r="X46" i="149"/>
  <c r="X62" i="149"/>
  <c r="X8" i="149"/>
  <c r="X38" i="149"/>
  <c r="X40" i="149"/>
  <c r="X61" i="149"/>
  <c r="X59" i="93"/>
  <c r="X6" i="149"/>
  <c r="X82" i="149"/>
  <c r="X44" i="149"/>
  <c r="X5" i="149"/>
  <c r="X33" i="102"/>
  <c r="X71" i="102"/>
  <c r="X56" i="129"/>
  <c r="X27" i="102"/>
  <c r="X33" i="45"/>
  <c r="X4" i="102"/>
  <c r="X12" i="93"/>
  <c r="X3" i="30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11" i="103"/>
  <c r="X3" i="103" s="1"/>
  <c r="X27" i="45"/>
  <c r="X3" i="7"/>
  <c r="X33" i="15"/>
  <c r="X52" i="102"/>
  <c r="X63" i="93"/>
  <c r="X11" i="102"/>
  <c r="X23" i="93"/>
  <c r="C2" i="199"/>
  <c r="X2" i="60" l="1"/>
  <c r="X17" i="93"/>
  <c r="X138" i="149"/>
  <c r="X2" i="75"/>
  <c r="X2" i="9"/>
  <c r="X81" i="149"/>
  <c r="X2" i="105"/>
  <c r="X2" i="106"/>
  <c r="X125" i="149"/>
  <c r="M3" i="111"/>
  <c r="M2" i="111" s="1"/>
  <c r="I3" i="111"/>
  <c r="I2" i="111" s="1"/>
  <c r="H3" i="111"/>
  <c r="X2" i="30"/>
  <c r="P3" i="111"/>
  <c r="D26" i="111"/>
  <c r="D2" i="111" s="1"/>
  <c r="X166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114" i="149"/>
  <c r="J26" i="111"/>
  <c r="V3" i="111"/>
  <c r="S2" i="111"/>
  <c r="V26" i="111"/>
  <c r="H26" i="111"/>
  <c r="O2" i="111"/>
  <c r="N26" i="111"/>
  <c r="P26" i="111"/>
  <c r="X115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3" i="15"/>
  <c r="X136" i="149"/>
  <c r="X26" i="45"/>
  <c r="X52" i="93"/>
  <c r="X63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78" i="149" l="1"/>
  <c r="X13" i="149"/>
  <c r="X110" i="149"/>
  <c r="H2" i="111"/>
  <c r="X36" i="149"/>
  <c r="P2" i="111"/>
  <c r="X2" i="15"/>
  <c r="X119" i="149"/>
  <c r="X20" i="149"/>
  <c r="X19" i="149"/>
  <c r="F2" i="111"/>
  <c r="X97" i="149"/>
  <c r="T2" i="111"/>
  <c r="X2" i="102"/>
  <c r="X123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7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106" i="149" l="1"/>
  <c r="X23" i="149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T2" i="106" s="1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P2" i="106" l="1"/>
  <c r="Q2" i="106"/>
  <c r="O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L2" i="104" s="1"/>
  <c r="S26" i="104"/>
  <c r="F26" i="104"/>
  <c r="W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T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G4" i="105" l="1"/>
  <c r="L22" i="105"/>
  <c r="N71" i="105"/>
  <c r="I8" i="105"/>
  <c r="E71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H17" i="103" l="1"/>
  <c r="P22" i="103"/>
  <c r="T17" i="103"/>
  <c r="D11" i="103"/>
  <c r="W4" i="103"/>
  <c r="O22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W3" i="103" l="1"/>
  <c r="T3" i="103"/>
  <c r="D3" i="103"/>
  <c r="P26" i="103"/>
  <c r="H26" i="103"/>
  <c r="H2" i="103" s="1"/>
  <c r="F3" i="103"/>
  <c r="L3" i="103"/>
  <c r="L26" i="103"/>
  <c r="T26" i="103"/>
  <c r="D26" i="103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W2" i="103"/>
  <c r="L2" i="103" l="1"/>
  <c r="I2" i="103"/>
  <c r="F2" i="103"/>
  <c r="T2" i="103"/>
  <c r="P2" i="103"/>
  <c r="D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5" i="149" l="1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W164" i="149"/>
  <c r="V164" i="149"/>
  <c r="U164" i="149"/>
  <c r="T164" i="149"/>
  <c r="S164" i="149"/>
  <c r="R164" i="149"/>
  <c r="Q164" i="149"/>
  <c r="P164" i="149"/>
  <c r="O164" i="149"/>
  <c r="N164" i="149"/>
  <c r="M164" i="149"/>
  <c r="L164" i="149"/>
  <c r="K164" i="149"/>
  <c r="J164" i="149"/>
  <c r="I164" i="149"/>
  <c r="H164" i="149"/>
  <c r="G164" i="149"/>
  <c r="F164" i="149"/>
  <c r="E164" i="149"/>
  <c r="D164" i="149"/>
  <c r="C164" i="149"/>
  <c r="W163" i="149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26" i="149"/>
  <c r="V126" i="149"/>
  <c r="U126" i="149"/>
  <c r="T126" i="149"/>
  <c r="S126" i="149"/>
  <c r="R126" i="149"/>
  <c r="Q126" i="149"/>
  <c r="P126" i="149"/>
  <c r="O126" i="149"/>
  <c r="N126" i="149"/>
  <c r="M126" i="149"/>
  <c r="L126" i="149"/>
  <c r="K126" i="149"/>
  <c r="J126" i="149"/>
  <c r="I126" i="149"/>
  <c r="H126" i="149"/>
  <c r="G126" i="149"/>
  <c r="F126" i="149"/>
  <c r="E126" i="149"/>
  <c r="D126" i="149"/>
  <c r="C126" i="149"/>
  <c r="W125" i="149"/>
  <c r="V125" i="149"/>
  <c r="U125" i="149"/>
  <c r="T125" i="149"/>
  <c r="S125" i="149"/>
  <c r="R125" i="149"/>
  <c r="Q125" i="149"/>
  <c r="P125" i="149"/>
  <c r="O125" i="149"/>
  <c r="N125" i="149"/>
  <c r="M125" i="149"/>
  <c r="L125" i="149"/>
  <c r="K125" i="149"/>
  <c r="J125" i="149"/>
  <c r="I125" i="149"/>
  <c r="H125" i="149"/>
  <c r="G125" i="149"/>
  <c r="F125" i="149"/>
  <c r="E125" i="149"/>
  <c r="D125" i="149"/>
  <c r="C125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1" i="149"/>
  <c r="V121" i="149"/>
  <c r="U121" i="149"/>
  <c r="T121" i="149"/>
  <c r="S121" i="149"/>
  <c r="R121" i="149"/>
  <c r="Q121" i="149"/>
  <c r="P121" i="149"/>
  <c r="O121" i="149"/>
  <c r="N121" i="149"/>
  <c r="M121" i="149"/>
  <c r="L121" i="149"/>
  <c r="K121" i="149"/>
  <c r="J121" i="149"/>
  <c r="I121" i="149"/>
  <c r="H121" i="149"/>
  <c r="G121" i="149"/>
  <c r="F121" i="149"/>
  <c r="E121" i="149"/>
  <c r="D121" i="149"/>
  <c r="C121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7" i="149"/>
  <c r="V117" i="149"/>
  <c r="U117" i="149"/>
  <c r="T117" i="149"/>
  <c r="S117" i="149"/>
  <c r="R117" i="149"/>
  <c r="Q117" i="149"/>
  <c r="P117" i="149"/>
  <c r="O117" i="149"/>
  <c r="N117" i="149"/>
  <c r="M117" i="149"/>
  <c r="L117" i="149"/>
  <c r="K117" i="149"/>
  <c r="J117" i="149"/>
  <c r="I117" i="149"/>
  <c r="H117" i="149"/>
  <c r="G117" i="149"/>
  <c r="F117" i="149"/>
  <c r="E117" i="149"/>
  <c r="D117" i="149"/>
  <c r="C117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3" i="149"/>
  <c r="V113" i="149"/>
  <c r="U113" i="149"/>
  <c r="T113" i="149"/>
  <c r="S113" i="149"/>
  <c r="R113" i="149"/>
  <c r="Q113" i="149"/>
  <c r="P113" i="149"/>
  <c r="O113" i="149"/>
  <c r="N113" i="149"/>
  <c r="M113" i="149"/>
  <c r="L113" i="149"/>
  <c r="K113" i="149"/>
  <c r="J113" i="149"/>
  <c r="I113" i="149"/>
  <c r="H113" i="149"/>
  <c r="G113" i="149"/>
  <c r="F113" i="149"/>
  <c r="E113" i="149"/>
  <c r="D113" i="149"/>
  <c r="C113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8" i="149"/>
  <c r="V108" i="149"/>
  <c r="U108" i="149"/>
  <c r="T108" i="149"/>
  <c r="S108" i="149"/>
  <c r="R108" i="149"/>
  <c r="Q108" i="149"/>
  <c r="P108" i="149"/>
  <c r="O108" i="149"/>
  <c r="N108" i="149"/>
  <c r="M108" i="149"/>
  <c r="L108" i="149"/>
  <c r="K108" i="149"/>
  <c r="J108" i="149"/>
  <c r="I108" i="149"/>
  <c r="H108" i="149"/>
  <c r="G108" i="149"/>
  <c r="F108" i="149"/>
  <c r="E108" i="149"/>
  <c r="D108" i="149"/>
  <c r="C108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D3" i="184" s="1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J26" i="184" l="1"/>
  <c r="M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S2" i="184"/>
  <c r="Q2" i="184"/>
  <c r="G2" i="184"/>
  <c r="V2" i="184"/>
  <c r="H2" i="184"/>
  <c r="W2" i="184"/>
  <c r="J102" i="149"/>
  <c r="R2" i="184"/>
  <c r="U2" i="184"/>
  <c r="O2" i="184"/>
  <c r="N2" i="184"/>
  <c r="P2" i="184"/>
  <c r="L2" i="184"/>
  <c r="E2" i="184"/>
  <c r="F2" i="184"/>
  <c r="C102" i="149"/>
  <c r="Q102" i="149"/>
  <c r="G102" i="149"/>
  <c r="M102" i="149"/>
  <c r="I102" i="149"/>
  <c r="K102" i="149"/>
  <c r="D102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T102" i="149" l="1"/>
  <c r="S102" i="149"/>
  <c r="R102" i="149"/>
  <c r="H102" i="149"/>
  <c r="V102" i="149"/>
  <c r="W102" i="149"/>
  <c r="U102" i="149"/>
  <c r="G3" i="172"/>
  <c r="O3" i="172"/>
  <c r="W3" i="172"/>
  <c r="H3" i="172"/>
  <c r="P3" i="172"/>
  <c r="O102" i="149"/>
  <c r="E102" i="149"/>
  <c r="L102" i="149"/>
  <c r="P102" i="149"/>
  <c r="N102" i="149"/>
  <c r="F102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O3" i="174"/>
  <c r="P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3"/>
  <c r="E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8" i="149"/>
  <c r="V178" i="149"/>
  <c r="U178" i="149"/>
  <c r="T178" i="149"/>
  <c r="S178" i="149"/>
  <c r="R178" i="149"/>
  <c r="Q178" i="149"/>
  <c r="P178" i="149"/>
  <c r="O178" i="149"/>
  <c r="N178" i="149"/>
  <c r="M178" i="149"/>
  <c r="L178" i="149"/>
  <c r="K178" i="149"/>
  <c r="J178" i="149"/>
  <c r="I178" i="149"/>
  <c r="H178" i="149"/>
  <c r="G178" i="149"/>
  <c r="F178" i="149"/>
  <c r="E178" i="149"/>
  <c r="D178" i="149"/>
  <c r="C178" i="149"/>
  <c r="W177" i="149"/>
  <c r="V177" i="149"/>
  <c r="U177" i="149"/>
  <c r="T177" i="149"/>
  <c r="S177" i="149"/>
  <c r="R177" i="149"/>
  <c r="Q177" i="149"/>
  <c r="P177" i="149"/>
  <c r="O177" i="149"/>
  <c r="N177" i="149"/>
  <c r="M177" i="149"/>
  <c r="L177" i="149"/>
  <c r="K177" i="149"/>
  <c r="J177" i="149"/>
  <c r="I177" i="149"/>
  <c r="H177" i="149"/>
  <c r="G177" i="149"/>
  <c r="F177" i="149"/>
  <c r="E177" i="149"/>
  <c r="D177" i="149"/>
  <c r="C177" i="149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C3" i="183" l="1"/>
  <c r="V26" i="183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H2" i="183"/>
  <c r="G2" i="183"/>
  <c r="I2" i="183"/>
  <c r="F2" i="183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S2" i="183"/>
  <c r="N2" i="183"/>
  <c r="E2" i="183"/>
  <c r="D2" i="183"/>
  <c r="M2" i="183"/>
  <c r="R2" i="183"/>
  <c r="U2" i="183"/>
  <c r="T2" i="183"/>
  <c r="L179" i="149"/>
  <c r="V179" i="149"/>
  <c r="C179" i="149"/>
  <c r="J179" i="149"/>
  <c r="Q2" i="183"/>
  <c r="P179" i="149"/>
  <c r="J3" i="167"/>
  <c r="R3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O179" i="149" l="1"/>
  <c r="G179" i="149"/>
  <c r="N179" i="149"/>
  <c r="H179" i="149"/>
  <c r="K179" i="149"/>
  <c r="M3" i="118"/>
  <c r="U3" i="118"/>
  <c r="O3" i="118"/>
  <c r="P3" i="118"/>
  <c r="F179" i="149"/>
  <c r="M179" i="149"/>
  <c r="E179" i="149"/>
  <c r="W179" i="149"/>
  <c r="I179" i="149"/>
  <c r="S179" i="149"/>
  <c r="R179" i="149"/>
  <c r="D179" i="149"/>
  <c r="T179" i="149"/>
  <c r="L3" i="118"/>
  <c r="E3" i="118"/>
  <c r="D3" i="118"/>
  <c r="T3" i="118"/>
  <c r="U179" i="149"/>
  <c r="Q179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1" i="167"/>
  <c r="C17" i="167"/>
  <c r="C8" i="167"/>
  <c r="C4" i="167"/>
  <c r="C71" i="166"/>
  <c r="C27" i="166"/>
  <c r="C22" i="166"/>
  <c r="C17" i="166"/>
  <c r="C11" i="166"/>
  <c r="C8" i="166"/>
  <c r="C4" i="166"/>
  <c r="C3" i="169" l="1"/>
  <c r="C3" i="166"/>
  <c r="C11" i="170"/>
  <c r="C3" i="170" s="1"/>
  <c r="C11" i="167"/>
  <c r="C3" i="167" s="1"/>
  <c r="C27" i="167"/>
  <c r="C3" i="168"/>
  <c r="C17" i="168"/>
  <c r="C22" i="167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7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7" i="149"/>
  <c r="D137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E22" i="117"/>
  <c r="D139" i="149"/>
  <c r="S139" i="149"/>
  <c r="C139" i="149"/>
  <c r="T139" i="149"/>
  <c r="D22" i="117"/>
  <c r="U71" i="117"/>
  <c r="P8" i="117"/>
  <c r="W22" i="117"/>
  <c r="R17" i="117"/>
  <c r="L11" i="117"/>
  <c r="Q22" i="117"/>
  <c r="K139" i="149"/>
  <c r="L139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40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7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9" i="149"/>
  <c r="H11" i="117"/>
  <c r="M11" i="117"/>
  <c r="T11" i="117"/>
  <c r="Q52" i="117"/>
  <c r="G8" i="117"/>
  <c r="P33" i="117"/>
  <c r="J71" i="117"/>
  <c r="E11" i="117"/>
  <c r="H33" i="117"/>
  <c r="P137" i="149"/>
  <c r="I137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7" i="149"/>
  <c r="V137" i="149"/>
  <c r="N137" i="149"/>
  <c r="O137" i="149"/>
  <c r="G139" i="149"/>
  <c r="J137" i="149"/>
  <c r="W52" i="117"/>
  <c r="F137" i="149"/>
  <c r="N139" i="149"/>
  <c r="G137" i="149"/>
  <c r="U139" i="149"/>
  <c r="R137" i="149"/>
  <c r="M139" i="149"/>
  <c r="N52" i="117"/>
  <c r="H139" i="149"/>
  <c r="O52" i="117"/>
  <c r="V139" i="149"/>
  <c r="Q137" i="149"/>
  <c r="S137" i="149"/>
  <c r="G52" i="117"/>
  <c r="O139" i="149"/>
  <c r="E139" i="149"/>
  <c r="M137" i="149"/>
  <c r="R139" i="149"/>
  <c r="Q139" i="149"/>
  <c r="M17" i="117"/>
  <c r="J11" i="117"/>
  <c r="W139" i="149"/>
  <c r="F139" i="149"/>
  <c r="C137" i="149"/>
  <c r="U137" i="149"/>
  <c r="E137" i="149"/>
  <c r="J139" i="149"/>
  <c r="I139" i="149"/>
  <c r="H4" i="117"/>
  <c r="K137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40" i="149"/>
  <c r="T3" i="117"/>
  <c r="O26" i="117"/>
  <c r="D26" i="117"/>
  <c r="V140" i="149"/>
  <c r="I3" i="117"/>
  <c r="M26" i="117"/>
  <c r="N140" i="149"/>
  <c r="L138" i="149"/>
  <c r="W3" i="117"/>
  <c r="G26" i="117"/>
  <c r="K26" i="117"/>
  <c r="V3" i="117"/>
  <c r="S26" i="117"/>
  <c r="D138" i="149"/>
  <c r="T26" i="117"/>
  <c r="O3" i="117"/>
  <c r="P26" i="117"/>
  <c r="Q3" i="117"/>
  <c r="F3" i="117"/>
  <c r="I140" i="149"/>
  <c r="M138" i="149"/>
  <c r="L26" i="117"/>
  <c r="L2" i="117" s="1"/>
  <c r="U3" i="117"/>
  <c r="J3" i="117"/>
  <c r="I26" i="117"/>
  <c r="F26" i="117"/>
  <c r="N26" i="117"/>
  <c r="Q26" i="117"/>
  <c r="S3" i="117"/>
  <c r="D140" i="149"/>
  <c r="G3" i="117"/>
  <c r="W138" i="149"/>
  <c r="U26" i="117"/>
  <c r="U138" i="149"/>
  <c r="J140" i="149"/>
  <c r="T140" i="149"/>
  <c r="R26" i="117"/>
  <c r="M3" i="117"/>
  <c r="E3" i="117"/>
  <c r="P3" i="117"/>
  <c r="H26" i="117"/>
  <c r="H2" i="117" s="1"/>
  <c r="R3" i="117"/>
  <c r="C140" i="149"/>
  <c r="N3" i="117"/>
  <c r="K3" i="117"/>
  <c r="V26" i="117"/>
  <c r="E26" i="117"/>
  <c r="I138" i="149"/>
  <c r="S140" i="149"/>
  <c r="U140" i="149"/>
  <c r="P140" i="149"/>
  <c r="Q138" i="149"/>
  <c r="M140" i="149"/>
  <c r="O140" i="149"/>
  <c r="G138" i="149"/>
  <c r="C138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H3" i="49"/>
  <c r="P3" i="49"/>
  <c r="H26" i="49"/>
  <c r="D3" i="47"/>
  <c r="L3" i="47"/>
  <c r="H26" i="47"/>
  <c r="F3" i="48"/>
  <c r="V3" i="48"/>
  <c r="R26" i="48"/>
  <c r="I3" i="49"/>
  <c r="Q3" i="49"/>
  <c r="I26" i="49"/>
  <c r="Q26" i="49"/>
  <c r="E3" i="47"/>
  <c r="M3" i="47"/>
  <c r="I26" i="47"/>
  <c r="G3" i="48"/>
  <c r="W3" i="48"/>
  <c r="S26" i="48"/>
  <c r="J3" i="49"/>
  <c r="R3" i="49"/>
  <c r="R26" i="49"/>
  <c r="F3" i="47"/>
  <c r="N3" i="47"/>
  <c r="J26" i="47"/>
  <c r="H3" i="48"/>
  <c r="L26" i="48"/>
  <c r="T26" i="48"/>
  <c r="C3" i="49"/>
  <c r="K3" i="49"/>
  <c r="S3" i="49"/>
  <c r="D3" i="49"/>
  <c r="L3" i="49"/>
  <c r="T3" i="49"/>
  <c r="D26" i="49"/>
  <c r="T26" i="49"/>
  <c r="R2" i="117"/>
  <c r="W2" i="117"/>
  <c r="D2" i="117"/>
  <c r="E140" i="149"/>
  <c r="F140" i="149"/>
  <c r="T2" i="117"/>
  <c r="I2" i="117"/>
  <c r="M2" i="117"/>
  <c r="W140" i="149"/>
  <c r="L140" i="149"/>
  <c r="K2" i="117"/>
  <c r="K140" i="149"/>
  <c r="J138" i="149"/>
  <c r="V2" i="117"/>
  <c r="H140" i="149"/>
  <c r="O2" i="117"/>
  <c r="G2" i="117"/>
  <c r="P138" i="149"/>
  <c r="F2" i="117"/>
  <c r="F138" i="149"/>
  <c r="S2" i="117"/>
  <c r="Q2" i="117"/>
  <c r="P2" i="117"/>
  <c r="U2" i="117"/>
  <c r="N2" i="117"/>
  <c r="Q140" i="149"/>
  <c r="H138" i="149"/>
  <c r="S138" i="149"/>
  <c r="O138" i="149"/>
  <c r="E2" i="117"/>
  <c r="K138" i="149"/>
  <c r="E8" i="19"/>
  <c r="E138" i="149"/>
  <c r="V138" i="149"/>
  <c r="U8" i="19"/>
  <c r="N22" i="19"/>
  <c r="U71" i="19"/>
  <c r="M8" i="19"/>
  <c r="M71" i="19"/>
  <c r="F22" i="19"/>
  <c r="T138" i="149"/>
  <c r="N138" i="149"/>
  <c r="I71" i="19"/>
  <c r="Q71" i="19"/>
  <c r="R138" i="149"/>
  <c r="H22" i="19"/>
  <c r="O71" i="19"/>
  <c r="W71" i="19"/>
  <c r="J8" i="19"/>
  <c r="J71" i="19"/>
  <c r="R71" i="19"/>
  <c r="H17" i="19"/>
  <c r="I8" i="19"/>
  <c r="R8" i="19"/>
  <c r="K22" i="1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Q26" i="19" l="1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53" i="116"/>
  <c r="N53" i="116"/>
  <c r="Q54" i="116"/>
  <c r="T55" i="116"/>
  <c r="G56" i="116"/>
  <c r="J57" i="116"/>
  <c r="M58" i="116"/>
  <c r="U58" i="116"/>
  <c r="C60" i="116"/>
  <c r="Q62" i="116"/>
  <c r="Q70" i="116"/>
  <c r="T72" i="116"/>
  <c r="G73" i="116"/>
  <c r="J74" i="116"/>
  <c r="M75" i="116"/>
  <c r="U75" i="11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53" i="116"/>
  <c r="L54" i="116"/>
  <c r="T54" i="116"/>
  <c r="W55" i="116"/>
  <c r="E57" i="116"/>
  <c r="M57" i="116"/>
  <c r="P58" i="116"/>
  <c r="S59" i="116"/>
  <c r="F60" i="116"/>
  <c r="L62" i="116"/>
  <c r="T62" i="116"/>
  <c r="L70" i="116"/>
  <c r="T70" i="116"/>
  <c r="W72" i="116"/>
  <c r="E74" i="116"/>
  <c r="M74" i="116"/>
  <c r="P75" i="116"/>
  <c r="I54" i="116"/>
  <c r="P55" i="116"/>
  <c r="W56" i="116"/>
  <c r="I58" i="116"/>
  <c r="P59" i="116"/>
  <c r="W60" i="116"/>
  <c r="I62" i="116"/>
  <c r="I70" i="116"/>
  <c r="P72" i="116"/>
  <c r="W73" i="116"/>
  <c r="I75" i="116"/>
  <c r="C8" i="116"/>
  <c r="Q5" i="116"/>
  <c r="J9" i="116"/>
  <c r="C13" i="116"/>
  <c r="Q15" i="116"/>
  <c r="J19" i="116"/>
  <c r="C23" i="116"/>
  <c r="Q25" i="116"/>
  <c r="J30" i="116"/>
  <c r="C34" i="116"/>
  <c r="Q53" i="116"/>
  <c r="J56" i="116"/>
  <c r="C59" i="116"/>
  <c r="J73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53" i="116"/>
  <c r="D55" i="116"/>
  <c r="K56" i="116"/>
  <c r="R57" i="116"/>
  <c r="D59" i="116"/>
  <c r="K60" i="116"/>
  <c r="D72" i="116"/>
  <c r="D71" i="116" s="1"/>
  <c r="K73" i="116"/>
  <c r="R74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53" i="116"/>
  <c r="E55" i="116"/>
  <c r="L56" i="116"/>
  <c r="S57" i="116"/>
  <c r="L60" i="116"/>
  <c r="E72" i="116"/>
  <c r="L73" i="116"/>
  <c r="S74" i="116"/>
  <c r="T5" i="116"/>
  <c r="M9" i="116"/>
  <c r="F13" i="116"/>
  <c r="T15" i="116"/>
  <c r="M19" i="116"/>
  <c r="F23" i="116"/>
  <c r="T25" i="116"/>
  <c r="M30" i="116"/>
  <c r="F34" i="116"/>
  <c r="T53" i="116"/>
  <c r="M56" i="116"/>
  <c r="F59" i="116"/>
  <c r="G7" i="116"/>
  <c r="U10" i="116"/>
  <c r="N14" i="116"/>
  <c r="G18" i="116"/>
  <c r="U20" i="116"/>
  <c r="N24" i="116"/>
  <c r="G29" i="116"/>
  <c r="U31" i="116"/>
  <c r="N35" i="116"/>
  <c r="G55" i="116"/>
  <c r="U57" i="116"/>
  <c r="N60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53" i="116"/>
  <c r="H55" i="116"/>
  <c r="O56" i="116"/>
  <c r="V57" i="116"/>
  <c r="H59" i="116"/>
  <c r="O60" i="116"/>
  <c r="H72" i="116"/>
  <c r="H71" i="116" s="1"/>
  <c r="O73" i="116"/>
  <c r="V74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53" i="116"/>
  <c r="I55" i="116"/>
  <c r="P56" i="116"/>
  <c r="W57" i="116"/>
  <c r="I59" i="116"/>
  <c r="P60" i="116"/>
  <c r="I72" i="116"/>
  <c r="P73" i="116"/>
  <c r="W74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55" i="116"/>
  <c r="C58" i="116"/>
  <c r="Q60" i="116"/>
  <c r="D6" i="116"/>
  <c r="R9" i="116"/>
  <c r="K13" i="116"/>
  <c r="D16" i="116"/>
  <c r="R19" i="116"/>
  <c r="K23" i="116"/>
  <c r="D28" i="116"/>
  <c r="R30" i="116"/>
  <c r="K34" i="116"/>
  <c r="D54" i="116"/>
  <c r="R56" i="116"/>
  <c r="K59" i="116"/>
  <c r="D62" i="116"/>
  <c r="D70" i="116"/>
  <c r="R73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E54" i="116"/>
  <c r="L55" i="116"/>
  <c r="S56" i="116"/>
  <c r="E58" i="116"/>
  <c r="L59" i="116"/>
  <c r="S60" i="116"/>
  <c r="E62" i="116"/>
  <c r="E70" i="116"/>
  <c r="L72" i="116"/>
  <c r="S73" i="116"/>
  <c r="E75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F54" i="116"/>
  <c r="M55" i="116"/>
  <c r="T56" i="116"/>
  <c r="F58" i="116"/>
  <c r="M59" i="116"/>
  <c r="T60" i="116"/>
  <c r="F62" i="116"/>
  <c r="F70" i="116"/>
  <c r="M72" i="116"/>
  <c r="T73" i="116"/>
  <c r="F75" i="116"/>
  <c r="G6" i="116"/>
  <c r="U9" i="116"/>
  <c r="N13" i="116"/>
  <c r="G16" i="116"/>
  <c r="U19" i="116"/>
  <c r="N23" i="116"/>
  <c r="G28" i="116"/>
  <c r="U30" i="116"/>
  <c r="N34" i="116"/>
  <c r="G54" i="116"/>
  <c r="U56" i="116"/>
  <c r="N59" i="116"/>
  <c r="G62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O55" i="116"/>
  <c r="H58" i="116"/>
  <c r="V60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W22" i="118"/>
  <c r="S22" i="118"/>
  <c r="E52" i="119"/>
  <c r="E4" i="119"/>
  <c r="W71" i="120"/>
  <c r="U4" i="121"/>
  <c r="Q4" i="121"/>
  <c r="M4" i="121"/>
  <c r="I4" i="121"/>
  <c r="E4" i="121"/>
  <c r="R27" i="116" l="1"/>
  <c r="T71" i="116"/>
  <c r="S71" i="116"/>
  <c r="M8" i="116"/>
  <c r="W26" i="27"/>
  <c r="N11" i="116"/>
  <c r="R8" i="116"/>
  <c r="K26" i="27"/>
  <c r="I71" i="116"/>
  <c r="P22" i="116"/>
  <c r="M22" i="116"/>
  <c r="S22" i="116"/>
  <c r="O71" i="116"/>
  <c r="Q4" i="116"/>
  <c r="D27" i="116"/>
  <c r="Q27" i="116"/>
  <c r="P17" i="116"/>
  <c r="G71" i="116"/>
  <c r="C22" i="116"/>
  <c r="L4" i="116"/>
  <c r="N27" i="116"/>
  <c r="I8" i="116"/>
  <c r="I11" i="116"/>
  <c r="J8" i="116"/>
  <c r="K22" i="116"/>
  <c r="Q11" i="116"/>
  <c r="I4" i="116"/>
  <c r="F22" i="116"/>
  <c r="U17" i="116"/>
  <c r="M11" i="116"/>
  <c r="G17" i="116"/>
  <c r="P26" i="25"/>
  <c r="S11" i="116"/>
  <c r="G4" i="116"/>
  <c r="F27" i="116"/>
  <c r="N4" i="116"/>
  <c r="T4" i="116"/>
  <c r="E22" i="116"/>
  <c r="K26" i="23"/>
  <c r="J22" i="116"/>
  <c r="F11" i="116"/>
  <c r="E17" i="116"/>
  <c r="U11" i="116"/>
  <c r="M71" i="116"/>
  <c r="L8" i="116"/>
  <c r="J17" i="116"/>
  <c r="H17" i="116"/>
  <c r="D4" i="1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T3" i="33" s="1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P71" i="30" s="1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S26" i="53" l="1"/>
  <c r="E22" i="60"/>
  <c r="Q26" i="82"/>
  <c r="J22" i="94"/>
  <c r="U26" i="112"/>
  <c r="U3" i="112"/>
  <c r="N26" i="95"/>
  <c r="O26" i="76"/>
  <c r="Q2" i="27"/>
  <c r="Q26" i="96"/>
  <c r="M26" i="59"/>
  <c r="H22" i="94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T2" i="44" s="1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F2" i="39" s="1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R2" i="55" s="1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H22" i="30"/>
  <c r="J71" i="94"/>
  <c r="O22" i="30"/>
  <c r="T3" i="39"/>
  <c r="T2" i="39" s="1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P4" i="94"/>
  <c r="Q8" i="60"/>
  <c r="U71" i="94"/>
  <c r="U22" i="94"/>
  <c r="T3" i="99"/>
  <c r="P3" i="76"/>
  <c r="H26" i="79"/>
  <c r="P26" i="81"/>
  <c r="D26" i="99"/>
  <c r="J71" i="60"/>
  <c r="U22" i="60"/>
  <c r="R3" i="11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T26" i="61"/>
  <c r="T26" i="70"/>
  <c r="U26" i="82"/>
  <c r="U2" i="82" s="1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54"/>
  <c r="J71" i="30"/>
  <c r="C3" i="125"/>
  <c r="W3" i="38"/>
  <c r="S4" i="102"/>
  <c r="I2" i="23"/>
  <c r="W26" i="59"/>
  <c r="U26" i="6"/>
  <c r="Q26" i="2"/>
  <c r="G22" i="94"/>
  <c r="M71" i="60"/>
  <c r="E4" i="60"/>
  <c r="M8" i="94"/>
  <c r="E27" i="102"/>
  <c r="H2" i="3"/>
  <c r="H26" i="40"/>
  <c r="O3" i="39"/>
  <c r="O2" i="39" s="1"/>
  <c r="J4" i="94"/>
  <c r="P8" i="60"/>
  <c r="W71" i="94"/>
  <c r="U3" i="35"/>
  <c r="U2" i="35" s="1"/>
  <c r="S26" i="92"/>
  <c r="Q71" i="30"/>
  <c r="J22" i="102"/>
  <c r="D4" i="94"/>
  <c r="H26" i="55"/>
  <c r="S26" i="85"/>
  <c r="K26" i="85"/>
  <c r="D26" i="100"/>
  <c r="H26" i="81"/>
  <c r="P26" i="61"/>
  <c r="O4" i="94"/>
  <c r="N26" i="74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L26" i="40"/>
  <c r="K2" i="37"/>
  <c r="V71" i="60"/>
  <c r="C26" i="62"/>
  <c r="F26" i="74"/>
  <c r="E4" i="75"/>
  <c r="V26" i="100"/>
  <c r="P26" i="68"/>
  <c r="D26" i="85"/>
  <c r="T26" i="92"/>
  <c r="J3" i="92"/>
  <c r="W3" i="108"/>
  <c r="W3" i="25"/>
  <c r="W2" i="25" s="1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E26" i="90"/>
  <c r="R26" i="61"/>
  <c r="J26" i="121"/>
  <c r="Q3" i="116"/>
  <c r="V3" i="116"/>
  <c r="N71" i="30"/>
  <c r="P4" i="102"/>
  <c r="P2" i="28"/>
  <c r="J3" i="6"/>
  <c r="J2" i="6" s="1"/>
  <c r="I3" i="116"/>
  <c r="D3" i="1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L26" i="74"/>
  <c r="P26" i="23"/>
  <c r="E3" i="41"/>
  <c r="L71" i="60"/>
  <c r="R22" i="60"/>
  <c r="R22" i="75"/>
  <c r="F4" i="75"/>
  <c r="Q22" i="30"/>
  <c r="N2" i="3"/>
  <c r="M3" i="116"/>
  <c r="H3" i="44"/>
  <c r="G26" i="84"/>
  <c r="F22" i="30"/>
  <c r="C26" i="35"/>
  <c r="F71" i="75"/>
  <c r="H8" i="75"/>
  <c r="W22" i="75"/>
  <c r="P8" i="102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F2" i="88" s="1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N2" i="115" s="1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E3" i="61"/>
  <c r="H26" i="76"/>
  <c r="K26" i="87"/>
  <c r="K2" i="87" s="1"/>
  <c r="S3" i="39"/>
  <c r="L3" i="44"/>
  <c r="T3" i="54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E2" i="91" s="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F3" i="54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S26" i="58"/>
  <c r="K3" i="59"/>
  <c r="P26" i="55"/>
  <c r="O3" i="62"/>
  <c r="M26" i="64"/>
  <c r="W26" i="70"/>
  <c r="N26" i="91"/>
  <c r="D3" i="112"/>
  <c r="D2" i="112" s="1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Q2" i="86" s="1"/>
  <c r="F26" i="87"/>
  <c r="D26" i="6"/>
  <c r="D2" i="6" s="1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E26" i="59"/>
  <c r="S3" i="59"/>
  <c r="I3" i="53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V2" i="70" s="1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L2" i="63" s="1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U3" i="34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T3" i="119"/>
  <c r="W3" i="23"/>
  <c r="D3" i="29"/>
  <c r="D2" i="29" s="1"/>
  <c r="R3" i="54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M3" i="59"/>
  <c r="P3" i="42"/>
  <c r="M3" i="73"/>
  <c r="M2" i="73" s="1"/>
  <c r="I3" i="96"/>
  <c r="U3" i="98"/>
  <c r="E3" i="98"/>
  <c r="Q3" i="100"/>
  <c r="Q2" i="100" s="1"/>
  <c r="D3" i="2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C43" i="149"/>
  <c r="O2" i="62"/>
  <c r="S2" i="68"/>
  <c r="C2" i="3"/>
  <c r="O2" i="5"/>
  <c r="Q2" i="114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3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I2" i="26"/>
  <c r="D2" i="32"/>
  <c r="V2" i="37"/>
  <c r="T3" i="42"/>
  <c r="N2" i="42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S2" i="66"/>
  <c r="C2" i="66"/>
  <c r="Q3" i="68"/>
  <c r="O2" i="68"/>
  <c r="K3" i="69"/>
  <c r="W3" i="71"/>
  <c r="U2" i="71"/>
  <c r="D2" i="72"/>
  <c r="R2" i="77"/>
  <c r="L3" i="83"/>
  <c r="J2" i="83"/>
  <c r="S2" i="87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3" i="14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P3" i="55"/>
  <c r="I3" i="66"/>
  <c r="N2" i="23"/>
  <c r="F2" i="23"/>
  <c r="Q31" i="149"/>
  <c r="T2" i="38"/>
  <c r="J2" i="41"/>
  <c r="E3" i="43"/>
  <c r="G2" i="4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K2" i="24"/>
  <c r="F30" i="149"/>
  <c r="L31" i="149"/>
  <c r="P2" i="27"/>
  <c r="N33" i="149"/>
  <c r="S2" i="35"/>
  <c r="G2" i="37"/>
  <c r="M2" i="40"/>
  <c r="E46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3" i="149"/>
  <c r="O34" i="149"/>
  <c r="K2" i="29"/>
  <c r="D2" i="33"/>
  <c r="H3" i="35"/>
  <c r="R2" i="35"/>
  <c r="L2" i="36"/>
  <c r="P2" i="39"/>
  <c r="P2" i="41"/>
  <c r="S2" i="44"/>
  <c r="U2" i="57"/>
  <c r="J2" i="59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4" i="149"/>
  <c r="W2" i="42"/>
  <c r="L2" i="43"/>
  <c r="K2" i="66"/>
  <c r="W3" i="67"/>
  <c r="G3" i="67"/>
  <c r="W2" i="68"/>
  <c r="G2" i="68"/>
  <c r="S3" i="69"/>
  <c r="C3" i="69"/>
  <c r="J2" i="77"/>
  <c r="R2" i="83"/>
  <c r="H2" i="89"/>
  <c r="J2" i="90"/>
  <c r="N2" i="96"/>
  <c r="J3" i="97"/>
  <c r="H2" i="97"/>
  <c r="J2" i="98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I2" i="59" l="1"/>
  <c r="O2" i="67"/>
  <c r="M2" i="89"/>
  <c r="D2" i="87"/>
  <c r="V2" i="100"/>
  <c r="I2" i="76"/>
  <c r="F2" i="79"/>
  <c r="L2" i="82"/>
  <c r="P2" i="70"/>
  <c r="U2" i="95"/>
  <c r="C2" i="92"/>
  <c r="I33" i="149"/>
  <c r="U26" i="60"/>
  <c r="W41" i="149"/>
  <c r="K2" i="70"/>
  <c r="I2" i="65"/>
  <c r="Q2" i="6"/>
  <c r="P2" i="80"/>
  <c r="N2" i="92"/>
  <c r="G2" i="59"/>
  <c r="Q2" i="121"/>
  <c r="G2" i="113"/>
  <c r="W2" i="82"/>
  <c r="F2" i="121"/>
  <c r="P2" i="82"/>
  <c r="Q2" i="97"/>
  <c r="U2" i="63"/>
  <c r="D2" i="58"/>
  <c r="D2" i="70"/>
  <c r="N2" i="79"/>
  <c r="H2" i="82"/>
  <c r="T2" i="6"/>
  <c r="G2" i="35"/>
  <c r="O2" i="70"/>
  <c r="C2" i="35"/>
  <c r="L2" i="73"/>
  <c r="U2" i="34"/>
  <c r="F2" i="92"/>
  <c r="G2" i="70"/>
  <c r="S2" i="99"/>
  <c r="D2" i="76"/>
  <c r="L2" i="99"/>
  <c r="M2" i="96"/>
  <c r="T2" i="57"/>
  <c r="H2" i="91"/>
  <c r="G2" i="58"/>
  <c r="D3" i="75"/>
  <c r="P2" i="107"/>
  <c r="J2" i="115"/>
  <c r="V2" i="115"/>
  <c r="W2" i="108"/>
  <c r="E3" i="75"/>
  <c r="G2" i="92"/>
  <c r="T3" i="102"/>
  <c r="L2" i="91"/>
  <c r="M2" i="6"/>
  <c r="M26" i="75"/>
  <c r="K2" i="61"/>
  <c r="Q2" i="110"/>
  <c r="E2" i="65"/>
  <c r="W44" i="149"/>
  <c r="E33" i="149"/>
  <c r="U2" i="84"/>
  <c r="H2" i="114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3" i="149"/>
  <c r="C2" i="105"/>
  <c r="V28" i="149"/>
  <c r="T2" i="99"/>
  <c r="M2" i="44"/>
  <c r="T2" i="29"/>
  <c r="K3" i="94"/>
  <c r="H2" i="86"/>
  <c r="C2" i="113"/>
  <c r="F33" i="149"/>
  <c r="T2" i="80"/>
  <c r="O26" i="75"/>
  <c r="J30" i="149"/>
  <c r="E2" i="59"/>
  <c r="M2" i="86"/>
  <c r="P2" i="73"/>
  <c r="D2" i="61"/>
  <c r="P2" i="85"/>
  <c r="K26" i="30"/>
  <c r="Q2" i="58"/>
  <c r="P2" i="84"/>
  <c r="W2" i="97"/>
  <c r="R2" i="74"/>
  <c r="R2" i="82"/>
  <c r="R2" i="85"/>
  <c r="D2" i="107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6" i="149"/>
  <c r="T3" i="30"/>
  <c r="Q2" i="61"/>
  <c r="Q2" i="65"/>
  <c r="W2" i="64"/>
  <c r="U2" i="61"/>
  <c r="E2" i="76"/>
  <c r="P2" i="76"/>
  <c r="Q26" i="94"/>
  <c r="H2" i="68"/>
  <c r="L2" i="112"/>
  <c r="L2" i="70"/>
  <c r="U26" i="75"/>
  <c r="W2" i="85"/>
  <c r="E2" i="78"/>
  <c r="V3" i="30"/>
  <c r="P34" i="149"/>
  <c r="R46" i="149"/>
  <c r="D2" i="92"/>
  <c r="T2" i="55"/>
  <c r="S3" i="94"/>
  <c r="T2" i="74"/>
  <c r="I2" i="44"/>
  <c r="K34" i="149"/>
  <c r="V2" i="36"/>
  <c r="V2" i="84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W2" i="113"/>
  <c r="D2" i="99"/>
  <c r="W2" i="77"/>
  <c r="T2" i="91"/>
  <c r="J8" i="149"/>
  <c r="V29" i="149"/>
  <c r="I45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5" i="149"/>
  <c r="W35" i="149"/>
  <c r="C34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I2" i="63"/>
  <c r="Q3" i="75"/>
  <c r="O3" i="75"/>
  <c r="Q2" i="76"/>
  <c r="C26" i="75"/>
  <c r="K26" i="60"/>
  <c r="Q2" i="78"/>
  <c r="K2" i="98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O43" i="149"/>
  <c r="H3" i="94"/>
  <c r="P3" i="94"/>
  <c r="P7" i="149"/>
  <c r="T34" i="149"/>
  <c r="S43" i="149"/>
  <c r="D2" i="73"/>
  <c r="D2" i="68"/>
  <c r="H5" i="149"/>
  <c r="Q2" i="98"/>
  <c r="Q45" i="149"/>
  <c r="P31" i="149"/>
  <c r="G2" i="61"/>
  <c r="O2" i="86"/>
  <c r="M3" i="60"/>
  <c r="L2" i="95"/>
  <c r="W43" i="149"/>
  <c r="I28" i="149"/>
  <c r="V2" i="76"/>
  <c r="P2" i="6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C2" i="125"/>
  <c r="C2" i="112"/>
  <c r="H36" i="93"/>
  <c r="M3" i="94"/>
  <c r="V2" i="85"/>
  <c r="U31" i="149"/>
  <c r="V45" i="149"/>
  <c r="L2" i="79"/>
  <c r="V2" i="99"/>
  <c r="V2" i="74"/>
  <c r="M2" i="100"/>
  <c r="O2" i="90"/>
  <c r="T26" i="75"/>
  <c r="N2" i="73"/>
  <c r="D3" i="94"/>
  <c r="S34" i="149"/>
  <c r="S2" i="63"/>
  <c r="I2" i="92"/>
  <c r="P2" i="29"/>
  <c r="C2" i="59"/>
  <c r="R31" i="149"/>
  <c r="H2" i="55"/>
  <c r="J28" i="149"/>
  <c r="H44" i="149"/>
  <c r="N2" i="36"/>
  <c r="T2" i="61"/>
  <c r="L2" i="44"/>
  <c r="J2" i="112"/>
  <c r="R2" i="44"/>
  <c r="L26" i="75"/>
  <c r="C30" i="149"/>
  <c r="D2" i="85"/>
  <c r="L2" i="57"/>
  <c r="U2" i="6"/>
  <c r="P29" i="149"/>
  <c r="S24" i="93"/>
  <c r="K2" i="100"/>
  <c r="E2" i="90"/>
  <c r="K2" i="38"/>
  <c r="T3" i="60"/>
  <c r="C2" i="86"/>
  <c r="O2" i="58"/>
  <c r="L26" i="30"/>
  <c r="V2" i="73"/>
  <c r="R2" i="73"/>
  <c r="C2" i="78"/>
  <c r="M2" i="109"/>
  <c r="G26" i="60"/>
  <c r="L2" i="68"/>
  <c r="C2" i="104"/>
  <c r="S2" i="70"/>
  <c r="G2" i="77"/>
  <c r="J2" i="73"/>
  <c r="E26" i="75"/>
  <c r="O2" i="100"/>
  <c r="W2" i="121"/>
  <c r="N3" i="94"/>
  <c r="S2" i="98"/>
  <c r="J2" i="61"/>
  <c r="S2" i="121"/>
  <c r="T26" i="102"/>
  <c r="P2" i="44"/>
  <c r="P26" i="60"/>
  <c r="S2" i="78"/>
  <c r="V2" i="57"/>
  <c r="S2" i="84"/>
  <c r="K2" i="113"/>
  <c r="G2" i="89"/>
  <c r="G2" i="76"/>
  <c r="T31" i="149"/>
  <c r="E2" i="34"/>
  <c r="D2" i="114"/>
  <c r="M45" i="149"/>
  <c r="G2" i="85"/>
  <c r="F2" i="62"/>
  <c r="N2" i="70"/>
  <c r="L3" i="75"/>
  <c r="I2" i="86"/>
  <c r="O3" i="60"/>
  <c r="C45" i="93"/>
  <c r="V2" i="87"/>
  <c r="T2" i="68"/>
  <c r="W2" i="90"/>
  <c r="Q3" i="94"/>
  <c r="P26" i="75"/>
  <c r="S2" i="86"/>
  <c r="L2" i="58"/>
  <c r="M2" i="76"/>
  <c r="G2" i="84"/>
  <c r="G2" i="38"/>
  <c r="K2" i="82"/>
  <c r="S2" i="38"/>
  <c r="S2" i="58"/>
  <c r="G2" i="78"/>
  <c r="L3" i="94"/>
  <c r="M2" i="92"/>
  <c r="I2" i="77"/>
  <c r="L38" i="149"/>
  <c r="H2" i="76"/>
  <c r="P2" i="6"/>
  <c r="N2" i="112"/>
  <c r="M2" i="34"/>
  <c r="W2" i="34"/>
  <c r="D2" i="55"/>
  <c r="I2" i="55"/>
  <c r="W2" i="125"/>
  <c r="M3" i="30"/>
  <c r="C2" i="58"/>
  <c r="L2" i="61"/>
  <c r="J26" i="102"/>
  <c r="J26" i="30"/>
  <c r="U2" i="99"/>
  <c r="P2" i="58"/>
  <c r="O2" i="113"/>
  <c r="I3" i="102"/>
  <c r="W3" i="30"/>
  <c r="T2" i="87"/>
  <c r="N2" i="24"/>
  <c r="F3" i="75"/>
  <c r="U3" i="102"/>
  <c r="Q2" i="85"/>
  <c r="M2" i="65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D54" i="93"/>
  <c r="D54" i="129" s="1"/>
  <c r="H73" i="93"/>
  <c r="E2" i="92"/>
  <c r="U2" i="44"/>
  <c r="F2" i="110"/>
  <c r="M63" i="93"/>
  <c r="T26" i="94"/>
  <c r="D2" i="86"/>
  <c r="K2" i="59"/>
  <c r="S39" i="149"/>
  <c r="S33" i="149"/>
  <c r="N2" i="76"/>
  <c r="V6" i="93"/>
  <c r="N2" i="87"/>
  <c r="E2" i="55"/>
  <c r="E26" i="60"/>
  <c r="G3" i="60"/>
  <c r="S2" i="62"/>
  <c r="C3" i="75"/>
  <c r="Q46" i="149"/>
  <c r="S35" i="149"/>
  <c r="R35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M2" i="75" s="1"/>
  <c r="O2" i="82"/>
  <c r="P2" i="87"/>
  <c r="J37" i="93"/>
  <c r="M38" i="93"/>
  <c r="W57" i="93"/>
  <c r="W57" i="129" s="1"/>
  <c r="H6" i="93"/>
  <c r="F6" i="93"/>
  <c r="V55" i="93"/>
  <c r="V55" i="129" s="1"/>
  <c r="M42" i="149"/>
  <c r="I29" i="149"/>
  <c r="G68" i="93"/>
  <c r="O3" i="94"/>
  <c r="N47" i="93"/>
  <c r="N26" i="75"/>
  <c r="K2" i="64"/>
  <c r="Q47" i="149"/>
  <c r="F47" i="149"/>
  <c r="J64" i="93"/>
  <c r="F2" i="36"/>
  <c r="S2" i="90"/>
  <c r="R3" i="94"/>
  <c r="J2" i="113"/>
  <c r="I26" i="75"/>
  <c r="I2" i="75" s="1"/>
  <c r="C2" i="77"/>
  <c r="F2" i="87"/>
  <c r="G2" i="100"/>
  <c r="R2" i="112"/>
  <c r="R26" i="102"/>
  <c r="L3" i="60"/>
  <c r="Q2" i="34"/>
  <c r="W2" i="62"/>
  <c r="M2" i="90"/>
  <c r="I46" i="149"/>
  <c r="Q2" i="90"/>
  <c r="N26" i="60"/>
  <c r="N2" i="60" s="1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4" i="149"/>
  <c r="I2" i="107"/>
  <c r="C3" i="60"/>
  <c r="C26" i="60"/>
  <c r="P26" i="30"/>
  <c r="J2" i="82"/>
  <c r="M33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K2" i="34"/>
  <c r="C2" i="108"/>
  <c r="F2" i="61"/>
  <c r="M31" i="149"/>
  <c r="I47" i="149"/>
  <c r="T38" i="149"/>
  <c r="I2" i="70"/>
  <c r="C2" i="17"/>
  <c r="C2" i="99"/>
  <c r="J29" i="149"/>
  <c r="V35" i="149"/>
  <c r="H18" i="93"/>
  <c r="J26" i="75"/>
  <c r="C39" i="149"/>
  <c r="U47" i="93"/>
  <c r="R14" i="93"/>
  <c r="K33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3" i="149"/>
  <c r="R34" i="149"/>
  <c r="E42" i="149"/>
  <c r="C2" i="76"/>
  <c r="I2" i="85"/>
  <c r="S2" i="61"/>
  <c r="H2" i="57"/>
  <c r="L5" i="149"/>
  <c r="N2" i="84"/>
  <c r="D2" i="121"/>
  <c r="W60" i="93"/>
  <c r="R33" i="149"/>
  <c r="L31" i="93"/>
  <c r="J47" i="93"/>
  <c r="T3" i="94"/>
  <c r="P44" i="149"/>
  <c r="U2" i="98"/>
  <c r="C2" i="121"/>
  <c r="H2" i="61"/>
  <c r="J2" i="70"/>
  <c r="F2" i="115"/>
  <c r="I2" i="89"/>
  <c r="J26" i="149"/>
  <c r="J43" i="149"/>
  <c r="R29" i="149"/>
  <c r="N34" i="149"/>
  <c r="R27" i="149"/>
  <c r="P6" i="149"/>
  <c r="R8" i="149"/>
  <c r="N35" i="149"/>
  <c r="F31" i="149"/>
  <c r="J33" i="149"/>
  <c r="Q2" i="125"/>
  <c r="G2" i="82"/>
  <c r="C27" i="149"/>
  <c r="G39" i="149"/>
  <c r="N7" i="149"/>
  <c r="W33" i="149"/>
  <c r="T39" i="149"/>
  <c r="I38" i="149"/>
  <c r="H29" i="93"/>
  <c r="G67" i="93"/>
  <c r="V63" i="93"/>
  <c r="U25" i="93"/>
  <c r="M60" i="93"/>
  <c r="Q43" i="149"/>
  <c r="H6" i="149"/>
  <c r="U2" i="96"/>
  <c r="N26" i="94"/>
  <c r="U45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4" i="149"/>
  <c r="H35" i="149"/>
  <c r="L26" i="149"/>
  <c r="C31" i="149"/>
  <c r="D35" i="149"/>
  <c r="R26" i="149"/>
  <c r="Q35" i="149"/>
  <c r="E45" i="149"/>
  <c r="O38" i="149"/>
  <c r="O31" i="149"/>
  <c r="W35" i="93"/>
  <c r="E42" i="93"/>
  <c r="Q48" i="93"/>
  <c r="N59" i="93"/>
  <c r="E18" i="93"/>
  <c r="E56" i="93"/>
  <c r="E56" i="129" s="1"/>
  <c r="Q62" i="93"/>
  <c r="K49" i="93"/>
  <c r="J7" i="93"/>
  <c r="P38" i="149"/>
  <c r="F35" i="149"/>
  <c r="R44" i="149"/>
  <c r="L66" i="93"/>
  <c r="G34" i="149"/>
  <c r="L30" i="149"/>
  <c r="J44" i="149"/>
  <c r="E43" i="149"/>
  <c r="O2" i="107"/>
  <c r="H28" i="149"/>
  <c r="V34" i="149"/>
  <c r="T19" i="93"/>
  <c r="K38" i="149"/>
  <c r="Q42" i="149"/>
  <c r="W3" i="94"/>
  <c r="O21" i="93"/>
  <c r="K37" i="93"/>
  <c r="W39" i="93"/>
  <c r="J14" i="93"/>
  <c r="J12" i="93"/>
  <c r="D42" i="93"/>
  <c r="H3" i="102"/>
  <c r="V26" i="60"/>
  <c r="U26" i="30"/>
  <c r="U2" i="30" s="1"/>
  <c r="I48" i="93"/>
  <c r="C2" i="84"/>
  <c r="W2" i="74"/>
  <c r="M2" i="59"/>
  <c r="W2" i="89"/>
  <c r="O42" i="149"/>
  <c r="D8" i="149"/>
  <c r="Q2" i="108"/>
  <c r="R2" i="72"/>
  <c r="G2" i="63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3" i="149"/>
  <c r="M2" i="95"/>
  <c r="V2" i="61"/>
  <c r="E2" i="25"/>
  <c r="M2" i="77"/>
  <c r="K2" i="74"/>
  <c r="N2" i="99"/>
  <c r="U2" i="58"/>
  <c r="E2" i="98"/>
  <c r="F2" i="114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M26" i="94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G2" i="71"/>
  <c r="H31" i="149"/>
  <c r="Q2" i="62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5" i="149"/>
  <c r="I34" i="149"/>
  <c r="T2" i="121"/>
  <c r="G2" i="6"/>
  <c r="M57" i="93"/>
  <c r="M57" i="129" s="1"/>
  <c r="P48" i="93"/>
  <c r="U2" i="31"/>
  <c r="C26" i="94"/>
  <c r="G2" i="74"/>
  <c r="E26" i="94"/>
  <c r="I43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8" i="149"/>
  <c r="N6" i="149"/>
  <c r="J3" i="30"/>
  <c r="E2" i="44"/>
  <c r="F45" i="149"/>
  <c r="T2" i="24"/>
  <c r="W39" i="149"/>
  <c r="I2" i="96"/>
  <c r="W2" i="61"/>
  <c r="U2" i="121"/>
  <c r="V35" i="93"/>
  <c r="G35" i="93"/>
  <c r="N32" i="93"/>
  <c r="T15" i="93"/>
  <c r="E2" i="107"/>
  <c r="O2" i="2"/>
  <c r="O2" i="59"/>
  <c r="G2" i="108"/>
  <c r="H2" i="110"/>
  <c r="D2" i="113"/>
  <c r="G57" i="93"/>
  <c r="G57" i="129" s="1"/>
  <c r="W65" i="93"/>
  <c r="M2" i="37"/>
  <c r="O26" i="30"/>
  <c r="L2" i="29"/>
  <c r="T2" i="90"/>
  <c r="Q34" i="149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3" i="149"/>
  <c r="O27" i="149"/>
  <c r="F34" i="149"/>
  <c r="Q29" i="149"/>
  <c r="C2" i="97"/>
  <c r="H30" i="149"/>
  <c r="G2" i="99"/>
  <c r="T2" i="113"/>
  <c r="L55" i="93"/>
  <c r="L55" i="129" s="1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4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4" i="149"/>
  <c r="S27" i="149"/>
  <c r="F3" i="94"/>
  <c r="S3" i="60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9" i="149"/>
  <c r="L27" i="149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R21" i="93"/>
  <c r="D59" i="93"/>
  <c r="V60" i="93"/>
  <c r="R62" i="93"/>
  <c r="T63" i="93"/>
  <c r="D67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6" i="149"/>
  <c r="T3" i="7"/>
  <c r="I166" i="149"/>
  <c r="G3" i="11"/>
  <c r="K3" i="7"/>
  <c r="S3" i="11"/>
  <c r="G17" i="9"/>
  <c r="K134" i="149"/>
  <c r="G99" i="149"/>
  <c r="E98" i="149"/>
  <c r="G2" i="95"/>
  <c r="S86" i="149"/>
  <c r="K84" i="149"/>
  <c r="K83" i="149"/>
  <c r="T70" i="149"/>
  <c r="T67" i="149"/>
  <c r="J66" i="149"/>
  <c r="R48" i="149"/>
  <c r="J45" i="149"/>
  <c r="E26" i="149"/>
  <c r="D2" i="75"/>
  <c r="U2" i="66"/>
  <c r="E61" i="149"/>
  <c r="G48" i="149"/>
  <c r="M48" i="149"/>
  <c r="K41" i="149"/>
  <c r="D31" i="149"/>
  <c r="K79" i="149"/>
  <c r="E76" i="149"/>
  <c r="V74" i="149"/>
  <c r="V71" i="149"/>
  <c r="R67" i="149"/>
  <c r="H66" i="149"/>
  <c r="O49" i="149"/>
  <c r="L48" i="149"/>
  <c r="L45" i="149"/>
  <c r="C7" i="149"/>
  <c r="Q6" i="149"/>
  <c r="J134" i="149"/>
  <c r="J129" i="149"/>
  <c r="V119" i="149"/>
  <c r="L87" i="149"/>
  <c r="R86" i="149"/>
  <c r="P81" i="149"/>
  <c r="C73" i="149"/>
  <c r="C2" i="69"/>
  <c r="W71" i="149"/>
  <c r="Q69" i="149"/>
  <c r="I48" i="149"/>
  <c r="L33" i="149"/>
  <c r="P3" i="9"/>
  <c r="R3" i="12"/>
  <c r="L3" i="7"/>
  <c r="K26" i="7"/>
  <c r="E71" i="7"/>
  <c r="O2" i="114"/>
  <c r="F3" i="7"/>
  <c r="V136" i="149"/>
  <c r="C3" i="9"/>
  <c r="S3" i="9"/>
  <c r="G17" i="7"/>
  <c r="C22" i="12"/>
  <c r="Q2" i="115"/>
  <c r="C133" i="149"/>
  <c r="D127" i="149"/>
  <c r="S103" i="149"/>
  <c r="C2" i="91"/>
  <c r="S82" i="149"/>
  <c r="N66" i="149"/>
  <c r="K30" i="149"/>
  <c r="W47" i="149"/>
  <c r="U29" i="149"/>
  <c r="K75" i="149"/>
  <c r="L69" i="149"/>
  <c r="H68" i="149"/>
  <c r="R68" i="149"/>
  <c r="J62" i="149"/>
  <c r="U60" i="149"/>
  <c r="S49" i="149"/>
  <c r="K35" i="149"/>
  <c r="I27" i="149"/>
  <c r="G7" i="149"/>
  <c r="U6" i="149"/>
  <c r="K5" i="149"/>
  <c r="N134" i="149"/>
  <c r="U123" i="149"/>
  <c r="N129" i="149"/>
  <c r="F115" i="149"/>
  <c r="P107" i="149"/>
  <c r="N101" i="149"/>
  <c r="N93" i="149"/>
  <c r="N80" i="149"/>
  <c r="G2" i="69"/>
  <c r="I70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K136" i="149"/>
  <c r="S134" i="149"/>
  <c r="E132" i="149"/>
  <c r="I115" i="149"/>
  <c r="E103" i="149"/>
  <c r="Q85" i="149"/>
  <c r="S84" i="149"/>
  <c r="Q83" i="149"/>
  <c r="I79" i="149"/>
  <c r="M75" i="149"/>
  <c r="H69" i="149"/>
  <c r="F2" i="58"/>
  <c r="U49" i="149"/>
  <c r="J48" i="149"/>
  <c r="M25" i="149"/>
  <c r="V26" i="102"/>
  <c r="P2" i="55"/>
  <c r="O45" i="149"/>
  <c r="O44" i="149"/>
  <c r="U44" i="149"/>
  <c r="G38" i="149"/>
  <c r="W38" i="149"/>
  <c r="L34" i="149"/>
  <c r="D33" i="149"/>
  <c r="W85" i="149"/>
  <c r="U84" i="149"/>
  <c r="D70" i="149"/>
  <c r="P66" i="149"/>
  <c r="D45" i="149"/>
  <c r="O35" i="149"/>
  <c r="O127" i="149"/>
  <c r="T110" i="149"/>
  <c r="N104" i="149"/>
  <c r="F99" i="149"/>
  <c r="J91" i="149"/>
  <c r="S90" i="149"/>
  <c r="F88" i="149"/>
  <c r="J86" i="149"/>
  <c r="F84" i="149"/>
  <c r="P83" i="149"/>
  <c r="F82" i="149"/>
  <c r="U74" i="149"/>
  <c r="I67" i="149"/>
  <c r="K64" i="149"/>
  <c r="T49" i="149"/>
  <c r="S45" i="149"/>
  <c r="H26" i="149"/>
  <c r="D26" i="7"/>
  <c r="M3" i="7"/>
  <c r="W11" i="7"/>
  <c r="W27" i="9"/>
  <c r="V17" i="12"/>
  <c r="V33" i="7"/>
  <c r="G17" i="11"/>
  <c r="Q26" i="7"/>
  <c r="G134" i="149"/>
  <c r="E107" i="149"/>
  <c r="E85" i="149"/>
  <c r="S76" i="149"/>
  <c r="D73" i="149"/>
  <c r="N2" i="66"/>
  <c r="T2" i="42"/>
  <c r="Q2" i="60"/>
  <c r="S48" i="149"/>
  <c r="J90" i="149"/>
  <c r="M86" i="149"/>
  <c r="S83" i="149"/>
  <c r="T74" i="149"/>
  <c r="L72" i="149"/>
  <c r="K50" i="149"/>
  <c r="H47" i="149"/>
  <c r="T42" i="149"/>
  <c r="H2" i="115"/>
  <c r="C127" i="149"/>
  <c r="I2" i="110"/>
  <c r="V129" i="149"/>
  <c r="R119" i="149"/>
  <c r="L2" i="90"/>
  <c r="F2" i="89"/>
  <c r="P2" i="88"/>
  <c r="I74" i="149"/>
  <c r="M2" i="66"/>
  <c r="F2" i="44"/>
  <c r="U47" i="149"/>
  <c r="M166" i="149"/>
  <c r="E136" i="149"/>
  <c r="M128" i="149"/>
  <c r="E99" i="149"/>
  <c r="P42" i="149"/>
  <c r="I123" i="149"/>
  <c r="H99" i="149"/>
  <c r="D93" i="149"/>
  <c r="N75" i="149"/>
  <c r="E70" i="149"/>
  <c r="H136" i="149"/>
  <c r="I136" i="149"/>
  <c r="M134" i="149"/>
  <c r="I130" i="149"/>
  <c r="G110" i="149"/>
  <c r="E8" i="149"/>
  <c r="W6" i="149"/>
  <c r="M5" i="149"/>
  <c r="J131" i="149"/>
  <c r="V101" i="149"/>
  <c r="L77" i="149"/>
  <c r="N77" i="149"/>
  <c r="U72" i="149"/>
  <c r="K71" i="149"/>
  <c r="M130" i="149"/>
  <c r="Q131" i="149"/>
  <c r="M99" i="149"/>
  <c r="H42" i="149"/>
  <c r="J42" i="149"/>
  <c r="L39" i="149"/>
  <c r="I8" i="149"/>
  <c r="T115" i="149"/>
  <c r="J2" i="110"/>
  <c r="Q107" i="149"/>
  <c r="C5" i="149"/>
  <c r="T99" i="149"/>
  <c r="P93" i="149"/>
  <c r="T85" i="149"/>
  <c r="T84" i="149"/>
  <c r="K74" i="149"/>
  <c r="L3" i="9"/>
  <c r="R2" i="2"/>
  <c r="E3" i="9"/>
  <c r="O3" i="12"/>
  <c r="M17" i="12"/>
  <c r="W27" i="7"/>
  <c r="E71" i="11"/>
  <c r="J4" i="7"/>
  <c r="V2" i="2"/>
  <c r="R136" i="149"/>
  <c r="W4" i="11"/>
  <c r="U26" i="7"/>
  <c r="M131" i="149"/>
  <c r="W119" i="149"/>
  <c r="M103" i="149"/>
  <c r="Q100" i="149"/>
  <c r="W2" i="95"/>
  <c r="O2" i="91"/>
  <c r="G76" i="149"/>
  <c r="U75" i="149"/>
  <c r="J74" i="149"/>
  <c r="N2" i="58"/>
  <c r="Q58" i="149"/>
  <c r="J40" i="149"/>
  <c r="F39" i="149"/>
  <c r="U25" i="149"/>
  <c r="R49" i="149"/>
  <c r="C91" i="149"/>
  <c r="Q86" i="149"/>
  <c r="I82" i="149"/>
  <c r="S77" i="149"/>
  <c r="R69" i="149"/>
  <c r="T68" i="149"/>
  <c r="S60" i="149"/>
  <c r="W58" i="149"/>
  <c r="N41" i="149"/>
  <c r="W5" i="149"/>
  <c r="G127" i="149"/>
  <c r="T132" i="149"/>
  <c r="L107" i="149"/>
  <c r="F104" i="149"/>
  <c r="J2" i="97"/>
  <c r="N99" i="149"/>
  <c r="J93" i="149"/>
  <c r="H92" i="149"/>
  <c r="S2" i="69"/>
  <c r="G2" i="67"/>
  <c r="C65" i="149"/>
  <c r="N60" i="149"/>
  <c r="J50" i="149"/>
  <c r="E38" i="149"/>
  <c r="R7" i="149"/>
  <c r="H26" i="7"/>
  <c r="Q2" i="2"/>
  <c r="W27" i="12"/>
  <c r="R3" i="7"/>
  <c r="N71" i="11"/>
  <c r="O166" i="149"/>
  <c r="D3" i="11"/>
  <c r="I11" i="9"/>
  <c r="U11" i="7"/>
  <c r="U3" i="7" s="1"/>
  <c r="W136" i="149"/>
  <c r="G2" i="107"/>
  <c r="K119" i="149"/>
  <c r="I2" i="100"/>
  <c r="S2" i="91"/>
  <c r="K91" i="149"/>
  <c r="W86" i="149"/>
  <c r="M85" i="149"/>
  <c r="O84" i="149"/>
  <c r="U77" i="149"/>
  <c r="K76" i="149"/>
  <c r="N74" i="149"/>
  <c r="V70" i="149"/>
  <c r="F62" i="149"/>
  <c r="H2" i="59"/>
  <c r="U58" i="149"/>
  <c r="C50" i="149"/>
  <c r="Q2" i="43"/>
  <c r="V48" i="149"/>
  <c r="N46" i="149"/>
  <c r="N45" i="149"/>
  <c r="L44" i="149"/>
  <c r="I26" i="149"/>
  <c r="V49" i="149"/>
  <c r="I41" i="149"/>
  <c r="J34" i="149"/>
  <c r="D34" i="149"/>
  <c r="M91" i="149"/>
  <c r="Q89" i="149"/>
  <c r="E86" i="149"/>
  <c r="K86" i="149"/>
  <c r="C83" i="149"/>
  <c r="O79" i="149"/>
  <c r="L74" i="149"/>
  <c r="T72" i="149"/>
  <c r="K58" i="149"/>
  <c r="P47" i="149"/>
  <c r="P45" i="149"/>
  <c r="R41" i="149"/>
  <c r="G30" i="149"/>
  <c r="P131" i="149"/>
  <c r="L128" i="149"/>
  <c r="J119" i="149"/>
  <c r="J103" i="149"/>
  <c r="R99" i="149"/>
  <c r="O90" i="149"/>
  <c r="L89" i="149"/>
  <c r="V86" i="149"/>
  <c r="W2" i="69"/>
  <c r="M2" i="68"/>
  <c r="T60" i="149"/>
  <c r="M46" i="149"/>
  <c r="K29" i="149"/>
  <c r="P3" i="11"/>
  <c r="J71" i="9"/>
  <c r="V71" i="11"/>
  <c r="J136" i="149"/>
  <c r="D3" i="9"/>
  <c r="F3" i="12"/>
  <c r="C3" i="7"/>
  <c r="K3" i="11"/>
  <c r="I11" i="7"/>
  <c r="C22" i="11"/>
  <c r="M26" i="7"/>
  <c r="T166" i="149"/>
  <c r="S153" i="149"/>
  <c r="U131" i="149"/>
  <c r="J123" i="149"/>
  <c r="O110" i="149"/>
  <c r="E94" i="149"/>
  <c r="W2" i="91"/>
  <c r="W82" i="149"/>
  <c r="O76" i="149"/>
  <c r="R74" i="149"/>
  <c r="L2" i="67"/>
  <c r="R66" i="149"/>
  <c r="V2" i="58"/>
  <c r="C60" i="149"/>
  <c r="G50" i="149"/>
  <c r="T44" i="149"/>
  <c r="R40" i="149"/>
  <c r="W31" i="149"/>
  <c r="F29" i="149"/>
  <c r="N58" i="149"/>
  <c r="C41" i="149"/>
  <c r="I40" i="149"/>
  <c r="E39" i="149"/>
  <c r="U28" i="149"/>
  <c r="W91" i="149"/>
  <c r="U83" i="149"/>
  <c r="H72" i="149"/>
  <c r="F68" i="149"/>
  <c r="O58" i="149"/>
  <c r="T47" i="149"/>
  <c r="V46" i="149"/>
  <c r="V41" i="149"/>
  <c r="E34" i="149"/>
  <c r="H29" i="149"/>
  <c r="G25" i="149"/>
  <c r="I6" i="149"/>
  <c r="F133" i="149"/>
  <c r="T131" i="149"/>
  <c r="L132" i="149"/>
  <c r="R129" i="149"/>
  <c r="J115" i="149"/>
  <c r="P100" i="149"/>
  <c r="N81" i="149"/>
  <c r="P79" i="149"/>
  <c r="D75" i="149"/>
  <c r="Q2" i="68"/>
  <c r="C69" i="149"/>
  <c r="Q41" i="149"/>
  <c r="U40" i="149"/>
  <c r="T33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10" i="149"/>
  <c r="C2" i="95"/>
  <c r="M92" i="149"/>
  <c r="S91" i="149"/>
  <c r="G84" i="149"/>
  <c r="W83" i="149"/>
  <c r="K82" i="149"/>
  <c r="M77" i="149"/>
  <c r="Q75" i="149"/>
  <c r="F74" i="149"/>
  <c r="P2" i="67"/>
  <c r="P67" i="149"/>
  <c r="F66" i="149"/>
  <c r="G60" i="149"/>
  <c r="I49" i="149"/>
  <c r="V47" i="149"/>
  <c r="V43" i="149"/>
  <c r="V40" i="149"/>
  <c r="O30" i="149"/>
  <c r="G41" i="149"/>
  <c r="K39" i="149"/>
  <c r="D3" i="30"/>
  <c r="P25" i="149"/>
  <c r="N71" i="149"/>
  <c r="J68" i="149"/>
  <c r="N65" i="149"/>
  <c r="S58" i="149"/>
  <c r="D48" i="149"/>
  <c r="H45" i="149"/>
  <c r="J41" i="149"/>
  <c r="H40" i="149"/>
  <c r="P132" i="149"/>
  <c r="H107" i="149"/>
  <c r="P103" i="149"/>
  <c r="T100" i="149"/>
  <c r="J99" i="149"/>
  <c r="V93" i="149"/>
  <c r="G90" i="149"/>
  <c r="J2" i="84"/>
  <c r="N86" i="149"/>
  <c r="L85" i="149"/>
  <c r="D83" i="149"/>
  <c r="L81" i="149"/>
  <c r="H75" i="149"/>
  <c r="E2" i="70"/>
  <c r="E2" i="68"/>
  <c r="W69" i="149"/>
  <c r="O48" i="149"/>
  <c r="H33" i="149"/>
  <c r="W134" i="149"/>
  <c r="U130" i="149"/>
  <c r="T134" i="149"/>
  <c r="R130" i="149"/>
  <c r="R101" i="149"/>
  <c r="S73" i="149"/>
  <c r="M66" i="149"/>
  <c r="Q64" i="149"/>
  <c r="Q153" i="149"/>
  <c r="P127" i="149"/>
  <c r="Q104" i="149"/>
  <c r="T119" i="149"/>
  <c r="V100" i="149"/>
  <c r="D92" i="149"/>
  <c r="F89" i="149"/>
  <c r="V80" i="149"/>
  <c r="D79" i="149"/>
  <c r="C67" i="149"/>
  <c r="V166" i="149"/>
  <c r="S133" i="149"/>
  <c r="V2" i="110"/>
  <c r="Q123" i="149"/>
  <c r="S123" i="149"/>
  <c r="F132" i="149"/>
  <c r="H128" i="149"/>
  <c r="M47" i="149"/>
  <c r="Q136" i="149"/>
  <c r="U134" i="149"/>
  <c r="O7" i="149"/>
  <c r="L130" i="149"/>
  <c r="J132" i="149"/>
  <c r="V91" i="149"/>
  <c r="M72" i="149"/>
  <c r="S71" i="149"/>
  <c r="O65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5" i="149"/>
  <c r="U98" i="149"/>
  <c r="M87" i="149"/>
  <c r="C86" i="149"/>
  <c r="Q84" i="149"/>
  <c r="I83" i="149"/>
  <c r="Q77" i="149"/>
  <c r="D67" i="149"/>
  <c r="I60" i="149"/>
  <c r="K60" i="149"/>
  <c r="M49" i="149"/>
  <c r="H48" i="149"/>
  <c r="H43" i="149"/>
  <c r="U35" i="149"/>
  <c r="O47" i="149"/>
  <c r="M44" i="149"/>
  <c r="W28" i="149"/>
  <c r="H7" i="149"/>
  <c r="G95" i="149"/>
  <c r="O81" i="149"/>
  <c r="E80" i="149"/>
  <c r="G75" i="149"/>
  <c r="H74" i="149"/>
  <c r="V66" i="149"/>
  <c r="J61" i="149"/>
  <c r="O50" i="149"/>
  <c r="L47" i="149"/>
  <c r="P40" i="149"/>
  <c r="P39" i="149"/>
  <c r="G35" i="149"/>
  <c r="E27" i="149"/>
  <c r="S7" i="149"/>
  <c r="F119" i="149"/>
  <c r="V95" i="149"/>
  <c r="R91" i="149"/>
  <c r="K90" i="149"/>
  <c r="D86" i="149"/>
  <c r="N82" i="149"/>
  <c r="J80" i="149"/>
  <c r="L75" i="149"/>
  <c r="G71" i="149"/>
  <c r="W2" i="67"/>
  <c r="K69" i="149"/>
  <c r="Q67" i="149"/>
  <c r="L49" i="149"/>
  <c r="W48" i="149"/>
  <c r="J25" i="149"/>
  <c r="E3" i="7"/>
  <c r="M3" i="11"/>
  <c r="P26" i="7"/>
  <c r="L3" i="11"/>
  <c r="F17" i="7"/>
  <c r="F136" i="149"/>
  <c r="O3" i="7"/>
  <c r="G3" i="12"/>
  <c r="O22" i="9"/>
  <c r="P166" i="149"/>
  <c r="I2" i="108"/>
  <c r="M83" i="149"/>
  <c r="C82" i="149"/>
  <c r="I75" i="149"/>
  <c r="F2" i="66"/>
  <c r="N40" i="149"/>
  <c r="Q44" i="149"/>
  <c r="O41" i="149"/>
  <c r="E29" i="149"/>
  <c r="Q28" i="149"/>
  <c r="F5" i="149"/>
  <c r="D5" i="149"/>
  <c r="M84" i="149"/>
  <c r="V69" i="149"/>
  <c r="L66" i="149"/>
  <c r="W60" i="149"/>
  <c r="S50" i="149"/>
  <c r="W7" i="149"/>
  <c r="E6" i="149"/>
  <c r="E123" i="149"/>
  <c r="K127" i="149"/>
  <c r="Q127" i="149"/>
  <c r="V115" i="149"/>
  <c r="R88" i="149"/>
  <c r="F85" i="149"/>
  <c r="Q74" i="149"/>
  <c r="E72" i="149"/>
  <c r="V2" i="44"/>
  <c r="P49" i="149"/>
  <c r="S41" i="149"/>
  <c r="C40" i="149"/>
  <c r="Q38" i="149"/>
  <c r="P33" i="149"/>
  <c r="T8" i="149"/>
  <c r="L2" i="2"/>
  <c r="E2" i="2"/>
  <c r="M3" i="9"/>
  <c r="U3" i="12"/>
  <c r="H2" i="2"/>
  <c r="J71" i="12"/>
  <c r="V71" i="9"/>
  <c r="S3" i="7"/>
  <c r="C134" i="149"/>
  <c r="U132" i="149"/>
  <c r="U119" i="149"/>
  <c r="S115" i="149"/>
  <c r="C84" i="149"/>
  <c r="I84" i="149"/>
  <c r="F72" i="149"/>
  <c r="J2" i="66"/>
  <c r="T61" i="149"/>
  <c r="J47" i="149"/>
  <c r="V39" i="149"/>
  <c r="C33" i="149"/>
  <c r="F28" i="149"/>
  <c r="I2" i="66"/>
  <c r="I62" i="149"/>
  <c r="G47" i="149"/>
  <c r="P5" i="149"/>
  <c r="W75" i="149"/>
  <c r="R70" i="149"/>
  <c r="W49" i="149"/>
  <c r="T45" i="149"/>
  <c r="P130" i="149"/>
  <c r="N119" i="149"/>
  <c r="V99" i="149"/>
  <c r="N95" i="149"/>
  <c r="C90" i="149"/>
  <c r="L2" i="83"/>
  <c r="V84" i="149"/>
  <c r="E2" i="71"/>
  <c r="W2" i="71"/>
  <c r="K2" i="69"/>
  <c r="O71" i="149"/>
  <c r="W67" i="149"/>
  <c r="K65" i="149"/>
  <c r="G61" i="149"/>
  <c r="F58" i="149"/>
  <c r="D49" i="149"/>
  <c r="K48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6" i="149"/>
  <c r="C2" i="2"/>
  <c r="U11" i="11"/>
  <c r="S52" i="7"/>
  <c r="G153" i="149"/>
  <c r="L127" i="149"/>
  <c r="K2" i="91"/>
  <c r="I87" i="149"/>
  <c r="U85" i="149"/>
  <c r="C76" i="149"/>
  <c r="I2" i="73"/>
  <c r="J72" i="149"/>
  <c r="N70" i="149"/>
  <c r="N62" i="149"/>
  <c r="N48" i="149"/>
  <c r="D38" i="149"/>
  <c r="I31" i="149"/>
  <c r="N49" i="149"/>
  <c r="C48" i="149"/>
  <c r="V31" i="149"/>
  <c r="E28" i="149"/>
  <c r="T5" i="149"/>
  <c r="C95" i="149"/>
  <c r="U91" i="149"/>
  <c r="D74" i="149"/>
  <c r="T69" i="149"/>
  <c r="N67" i="149"/>
  <c r="D66" i="149"/>
  <c r="D42" i="149"/>
  <c r="C35" i="149"/>
  <c r="S127" i="149"/>
  <c r="F129" i="149"/>
  <c r="H110" i="149"/>
  <c r="F101" i="149"/>
  <c r="N91" i="149"/>
  <c r="M2" i="87"/>
  <c r="T89" i="149"/>
  <c r="J84" i="149"/>
  <c r="U2" i="70"/>
  <c r="Q70" i="149"/>
  <c r="M2" i="64"/>
  <c r="K61" i="149"/>
  <c r="L60" i="149"/>
  <c r="G45" i="149"/>
  <c r="O39" i="149"/>
  <c r="H8" i="149"/>
  <c r="J7" i="149"/>
  <c r="J5" i="149"/>
  <c r="U136" i="149"/>
  <c r="C110" i="149"/>
  <c r="Q8" i="149"/>
  <c r="N132" i="149"/>
  <c r="D129" i="149"/>
  <c r="P95" i="149"/>
  <c r="H88" i="149"/>
  <c r="V87" i="149"/>
  <c r="M74" i="149"/>
  <c r="Q72" i="149"/>
  <c r="R166" i="149"/>
  <c r="I119" i="149"/>
  <c r="E110" i="149"/>
  <c r="E166" i="149"/>
  <c r="O134" i="149"/>
  <c r="O107" i="149"/>
  <c r="K7" i="149"/>
  <c r="D115" i="149"/>
  <c r="L101" i="149"/>
  <c r="P85" i="149"/>
  <c r="P77" i="149"/>
  <c r="G131" i="149"/>
  <c r="N89" i="149"/>
  <c r="D81" i="149"/>
  <c r="T77" i="149"/>
  <c r="V77" i="149"/>
  <c r="W68" i="149"/>
  <c r="M64" i="149"/>
  <c r="R26" i="7"/>
  <c r="F3" i="9"/>
  <c r="J4" i="11"/>
  <c r="J3" i="11" s="1"/>
  <c r="V4" i="9"/>
  <c r="C17" i="7"/>
  <c r="O22" i="12"/>
  <c r="G119" i="149"/>
  <c r="D90" i="149"/>
  <c r="I85" i="149"/>
  <c r="E82" i="149"/>
  <c r="W76" i="149"/>
  <c r="M76" i="149"/>
  <c r="E75" i="149"/>
  <c r="N72" i="149"/>
  <c r="D44" i="149"/>
  <c r="S26" i="149"/>
  <c r="E25" i="149"/>
  <c r="V58" i="149"/>
  <c r="S38" i="149"/>
  <c r="M28" i="149"/>
  <c r="E91" i="149"/>
  <c r="E89" i="149"/>
  <c r="O87" i="149"/>
  <c r="G86" i="149"/>
  <c r="O82" i="149"/>
  <c r="C77" i="149"/>
  <c r="P72" i="149"/>
  <c r="D69" i="149"/>
  <c r="D68" i="149"/>
  <c r="N68" i="149"/>
  <c r="R65" i="149"/>
  <c r="P62" i="149"/>
  <c r="M60" i="149"/>
  <c r="G58" i="149"/>
  <c r="F43" i="149"/>
  <c r="O25" i="149"/>
  <c r="W127" i="149"/>
  <c r="D132" i="149"/>
  <c r="L110" i="149"/>
  <c r="R115" i="149"/>
  <c r="V104" i="149"/>
  <c r="J101" i="149"/>
  <c r="H100" i="149"/>
  <c r="N88" i="149"/>
  <c r="N84" i="149"/>
  <c r="U70" i="149"/>
  <c r="M17" i="11"/>
  <c r="C2" i="114"/>
  <c r="L3" i="12"/>
  <c r="F26" i="7"/>
  <c r="O17" i="11"/>
  <c r="I26" i="7"/>
  <c r="G136" i="149"/>
  <c r="T127" i="149"/>
  <c r="Q132" i="149"/>
  <c r="U128" i="149"/>
  <c r="Q119" i="149"/>
  <c r="I110" i="149"/>
  <c r="O115" i="149"/>
  <c r="E84" i="149"/>
  <c r="E79" i="149"/>
  <c r="E77" i="149"/>
  <c r="Q2" i="73"/>
  <c r="R72" i="149"/>
  <c r="R2" i="68"/>
  <c r="F70" i="149"/>
  <c r="H2" i="67"/>
  <c r="H67" i="149"/>
  <c r="R64" i="149"/>
  <c r="V62" i="149"/>
  <c r="O60" i="149"/>
  <c r="F48" i="149"/>
  <c r="J39" i="149"/>
  <c r="V60" i="149"/>
  <c r="L2" i="55"/>
  <c r="F49" i="149"/>
  <c r="G2" i="43"/>
  <c r="P3" i="30"/>
  <c r="M29" i="149"/>
  <c r="L7" i="149"/>
  <c r="L6" i="149"/>
  <c r="U93" i="149"/>
  <c r="G91" i="149"/>
  <c r="E83" i="149"/>
  <c r="Q82" i="149"/>
  <c r="V73" i="149"/>
  <c r="J70" i="149"/>
  <c r="F67" i="149"/>
  <c r="D64" i="149"/>
  <c r="R61" i="149"/>
  <c r="L42" i="149"/>
  <c r="H2" i="35"/>
  <c r="T40" i="149"/>
  <c r="D39" i="149"/>
  <c r="N38" i="149"/>
  <c r="D29" i="149"/>
  <c r="S25" i="149"/>
  <c r="P2" i="115"/>
  <c r="H132" i="149"/>
  <c r="P110" i="149"/>
  <c r="J104" i="149"/>
  <c r="L100" i="149"/>
  <c r="H94" i="149"/>
  <c r="L92" i="149"/>
  <c r="U90" i="149"/>
  <c r="F86" i="149"/>
  <c r="H2" i="83"/>
  <c r="R84" i="149"/>
  <c r="T81" i="149"/>
  <c r="P75" i="149"/>
  <c r="O69" i="149"/>
  <c r="Q48" i="149"/>
  <c r="G43" i="149"/>
  <c r="E41" i="149"/>
  <c r="F3" i="11"/>
  <c r="U2" i="2"/>
  <c r="M17" i="9"/>
  <c r="W27" i="11"/>
  <c r="D3" i="7"/>
  <c r="J52" i="7"/>
  <c r="J71" i="7"/>
  <c r="V71" i="12"/>
  <c r="F153" i="149"/>
  <c r="T3" i="11"/>
  <c r="V4" i="12"/>
  <c r="V3" i="12" s="1"/>
  <c r="G3" i="9"/>
  <c r="C17" i="11"/>
  <c r="O22" i="11"/>
  <c r="E131" i="149"/>
  <c r="K2" i="107"/>
  <c r="O91" i="149"/>
  <c r="L90" i="149"/>
  <c r="E87" i="149"/>
  <c r="G82" i="149"/>
  <c r="M82" i="149"/>
  <c r="E81" i="149"/>
  <c r="I77" i="149"/>
  <c r="O2" i="72"/>
  <c r="P73" i="149"/>
  <c r="L67" i="149"/>
  <c r="L62" i="149"/>
  <c r="Q60" i="149"/>
  <c r="M58" i="149"/>
  <c r="E2" i="43"/>
  <c r="N28" i="149"/>
  <c r="T50" i="149"/>
  <c r="J49" i="149"/>
  <c r="U48" i="149"/>
  <c r="I42" i="149"/>
  <c r="O86" i="149"/>
  <c r="O83" i="149"/>
  <c r="V72" i="149"/>
  <c r="P69" i="149"/>
  <c r="L68" i="149"/>
  <c r="V68" i="149"/>
  <c r="R62" i="149"/>
  <c r="D47" i="149"/>
  <c r="D40" i="149"/>
  <c r="H39" i="149"/>
  <c r="G31" i="149"/>
  <c r="W30" i="149"/>
  <c r="M27" i="149"/>
  <c r="W25" i="149"/>
  <c r="D131" i="149"/>
  <c r="H129" i="149"/>
  <c r="D110" i="149"/>
  <c r="T107" i="149"/>
  <c r="R93" i="149"/>
  <c r="H81" i="149"/>
  <c r="R80" i="149"/>
  <c r="T75" i="149"/>
  <c r="S69" i="149"/>
  <c r="G62" i="149"/>
  <c r="E47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6" i="149"/>
  <c r="O136" i="149"/>
  <c r="N123" i="149"/>
  <c r="S110" i="149"/>
  <c r="M100" i="149"/>
  <c r="Q98" i="149"/>
  <c r="I2" i="88"/>
  <c r="W84" i="149"/>
  <c r="G83" i="149"/>
  <c r="S2" i="72"/>
  <c r="E60" i="149"/>
  <c r="W50" i="149"/>
  <c r="R58" i="149"/>
  <c r="K47" i="149"/>
  <c r="D7" i="149"/>
  <c r="C75" i="149"/>
  <c r="P68" i="149"/>
  <c r="H65" i="149"/>
  <c r="C58" i="149"/>
  <c r="U27" i="149"/>
  <c r="K25" i="149"/>
  <c r="M6" i="149"/>
  <c r="S5" i="149"/>
  <c r="D130" i="149"/>
  <c r="M123" i="149"/>
  <c r="O123" i="149"/>
  <c r="T128" i="149"/>
  <c r="N115" i="149"/>
  <c r="D100" i="149"/>
  <c r="F93" i="149"/>
  <c r="W90" i="149"/>
  <c r="J88" i="149"/>
  <c r="H87" i="149"/>
  <c r="P2" i="83"/>
  <c r="T83" i="149"/>
  <c r="J82" i="149"/>
  <c r="C71" i="149"/>
  <c r="G69" i="149"/>
  <c r="J58" i="149"/>
  <c r="H49" i="149"/>
  <c r="W42" i="149"/>
  <c r="U41" i="149"/>
  <c r="I134" i="149"/>
  <c r="E130" i="149"/>
  <c r="I131" i="149"/>
  <c r="E119" i="149"/>
  <c r="G107" i="149"/>
  <c r="Q101" i="149"/>
  <c r="G5" i="149"/>
  <c r="L103" i="149"/>
  <c r="F98" i="149"/>
  <c r="P92" i="149"/>
  <c r="E90" i="149"/>
  <c r="I68" i="149"/>
  <c r="K68" i="149"/>
  <c r="D123" i="149"/>
  <c r="E129" i="149"/>
  <c r="L41" i="149"/>
  <c r="T92" i="149"/>
  <c r="F80" i="149"/>
  <c r="T79" i="149"/>
  <c r="C66" i="149"/>
  <c r="F166" i="149"/>
  <c r="W129" i="149"/>
  <c r="G101" i="149"/>
  <c r="W100" i="149"/>
  <c r="O5" i="149"/>
  <c r="I72" i="149"/>
  <c r="M70" i="149"/>
  <c r="O70" i="149"/>
  <c r="C68" i="149"/>
  <c r="M41" i="149"/>
  <c r="Q130" i="149"/>
  <c r="K101" i="149"/>
  <c r="M101" i="149"/>
  <c r="E5" i="149"/>
  <c r="L119" i="149"/>
  <c r="F91" i="149"/>
  <c r="I66" i="149"/>
  <c r="V2" i="30" l="1"/>
  <c r="I94" i="149"/>
  <c r="L94" i="149"/>
  <c r="U66" i="149"/>
  <c r="D61" i="149"/>
  <c r="E64" i="149"/>
  <c r="P65" i="149"/>
  <c r="O73" i="149"/>
  <c r="T94" i="149"/>
  <c r="I50" i="149"/>
  <c r="Q87" i="149"/>
  <c r="R77" i="149"/>
  <c r="K73" i="149"/>
  <c r="G73" i="149"/>
  <c r="O88" i="149"/>
  <c r="L98" i="149"/>
  <c r="L83" i="149"/>
  <c r="K2" i="94"/>
  <c r="M89" i="149"/>
  <c r="D71" i="149"/>
  <c r="H85" i="149"/>
  <c r="D85" i="149"/>
  <c r="C81" i="149"/>
  <c r="L8" i="149"/>
  <c r="L76" i="149"/>
  <c r="Q2" i="94"/>
  <c r="I81" i="149"/>
  <c r="R50" i="149"/>
  <c r="H46" i="149"/>
  <c r="F95" i="149"/>
  <c r="P61" i="149"/>
  <c r="Q81" i="149"/>
  <c r="E62" i="149"/>
  <c r="D77" i="149"/>
  <c r="H2" i="94"/>
  <c r="T2" i="60"/>
  <c r="T2" i="102"/>
  <c r="V134" i="149"/>
  <c r="L131" i="149"/>
  <c r="F71" i="149"/>
  <c r="R104" i="149"/>
  <c r="G133" i="149"/>
  <c r="P2" i="60"/>
  <c r="R2" i="94"/>
  <c r="P2" i="75"/>
  <c r="M8" i="149"/>
  <c r="W101" i="149"/>
  <c r="K92" i="149"/>
  <c r="E40" i="149"/>
  <c r="R133" i="149"/>
  <c r="H130" i="149"/>
  <c r="L2" i="94"/>
  <c r="U2" i="75"/>
  <c r="Q66" i="149"/>
  <c r="H89" i="149"/>
  <c r="R90" i="149"/>
  <c r="P94" i="149"/>
  <c r="T65" i="149"/>
  <c r="P128" i="149"/>
  <c r="V153" i="149"/>
  <c r="W2" i="60"/>
  <c r="U61" i="149"/>
  <c r="T64" i="149"/>
  <c r="L166" i="149"/>
  <c r="C85" i="149"/>
  <c r="M81" i="149"/>
  <c r="S2" i="60"/>
  <c r="V37" i="149"/>
  <c r="W153" i="149"/>
  <c r="E68" i="149"/>
  <c r="I95" i="149"/>
  <c r="D2" i="94"/>
  <c r="P87" i="149"/>
  <c r="M50" i="149"/>
  <c r="C131" i="149"/>
  <c r="K99" i="149"/>
  <c r="E67" i="149"/>
  <c r="C101" i="149"/>
  <c r="O129" i="149"/>
  <c r="K80" i="149"/>
  <c r="J60" i="149"/>
  <c r="F4" i="149"/>
  <c r="U87" i="149"/>
  <c r="L46" i="149"/>
  <c r="T103" i="149"/>
  <c r="R132" i="149"/>
  <c r="D128" i="149"/>
  <c r="C132" i="149"/>
  <c r="W80" i="149"/>
  <c r="K88" i="149"/>
  <c r="M132" i="149"/>
  <c r="M133" i="149"/>
  <c r="R153" i="149"/>
  <c r="Q61" i="149"/>
  <c r="M104" i="149"/>
  <c r="M2" i="60"/>
  <c r="H103" i="149"/>
  <c r="L50" i="149"/>
  <c r="H98" i="149"/>
  <c r="O101" i="149"/>
  <c r="D76" i="149"/>
  <c r="W88" i="149"/>
  <c r="H91" i="149"/>
  <c r="U81" i="149"/>
  <c r="H84" i="149"/>
  <c r="P35" i="149"/>
  <c r="S2" i="94"/>
  <c r="R95" i="149"/>
  <c r="U129" i="149"/>
  <c r="W79" i="149"/>
  <c r="T35" i="149"/>
  <c r="F79" i="149"/>
  <c r="P88" i="149"/>
  <c r="O2" i="75"/>
  <c r="S62" i="149"/>
  <c r="V82" i="149"/>
  <c r="R79" i="149"/>
  <c r="J89" i="149"/>
  <c r="S64" i="149"/>
  <c r="P76" i="149"/>
  <c r="C99" i="149"/>
  <c r="H71" i="149"/>
  <c r="U79" i="149"/>
  <c r="W99" i="149"/>
  <c r="D87" i="149"/>
  <c r="Q68" i="149"/>
  <c r="V42" i="149"/>
  <c r="U86" i="149"/>
  <c r="S65" i="149"/>
  <c r="V88" i="149"/>
  <c r="R85" i="149"/>
  <c r="S80" i="149"/>
  <c r="C44" i="149"/>
  <c r="W29" i="149"/>
  <c r="P2" i="94"/>
  <c r="T2" i="75"/>
  <c r="J95" i="149"/>
  <c r="C92" i="149"/>
  <c r="O80" i="149"/>
  <c r="F130" i="149"/>
  <c r="R82" i="149"/>
  <c r="J71" i="149"/>
  <c r="U92" i="149"/>
  <c r="G65" i="149"/>
  <c r="K2" i="75"/>
  <c r="Q128" i="149"/>
  <c r="H73" i="149"/>
  <c r="M68" i="149"/>
  <c r="M37" i="149"/>
  <c r="I61" i="149"/>
  <c r="K129" i="149"/>
  <c r="U127" i="149"/>
  <c r="G92" i="149"/>
  <c r="C93" i="149"/>
  <c r="V2" i="94"/>
  <c r="Q79" i="149"/>
  <c r="M95" i="149"/>
  <c r="S67" i="149"/>
  <c r="L73" i="149"/>
  <c r="N133" i="149"/>
  <c r="S92" i="149"/>
  <c r="F77" i="149"/>
  <c r="W133" i="149"/>
  <c r="D103" i="149"/>
  <c r="D95" i="149"/>
  <c r="R73" i="149"/>
  <c r="L79" i="149"/>
  <c r="L88" i="149"/>
  <c r="U64" i="149"/>
  <c r="K95" i="149"/>
  <c r="D166" i="149"/>
  <c r="T58" i="149"/>
  <c r="W40" i="149"/>
  <c r="M40" i="149"/>
  <c r="O131" i="149"/>
  <c r="J2" i="94"/>
  <c r="S88" i="149"/>
  <c r="N76" i="149"/>
  <c r="K89" i="149"/>
  <c r="C88" i="149"/>
  <c r="K66" i="149"/>
  <c r="S101" i="149"/>
  <c r="D94" i="149"/>
  <c r="I64" i="149"/>
  <c r="H58" i="149"/>
  <c r="E95" i="149"/>
  <c r="W87" i="149"/>
  <c r="Q103" i="149"/>
  <c r="H83" i="149"/>
  <c r="F2" i="94"/>
  <c r="V79" i="149"/>
  <c r="L64" i="149"/>
  <c r="J76" i="149"/>
  <c r="T90" i="149"/>
  <c r="K130" i="149"/>
  <c r="H50" i="149"/>
  <c r="U2" i="94"/>
  <c r="K2" i="60"/>
  <c r="R2" i="60"/>
  <c r="K44" i="149"/>
  <c r="R2" i="30"/>
  <c r="G89" i="149"/>
  <c r="S104" i="149"/>
  <c r="U103" i="149"/>
  <c r="H77" i="149"/>
  <c r="P89" i="149"/>
  <c r="I58" i="149"/>
  <c r="V76" i="149"/>
  <c r="F60" i="149"/>
  <c r="R60" i="149"/>
  <c r="O40" i="149"/>
  <c r="R42" i="149"/>
  <c r="O89" i="149"/>
  <c r="J64" i="149"/>
  <c r="U95" i="149"/>
  <c r="G100" i="149"/>
  <c r="G94" i="149"/>
  <c r="D65" i="149"/>
  <c r="E93" i="149"/>
  <c r="Q40" i="149"/>
  <c r="K85" i="149"/>
  <c r="I103" i="149"/>
  <c r="N90" i="149"/>
  <c r="P71" i="149"/>
  <c r="T87" i="149"/>
  <c r="W93" i="149"/>
  <c r="F76" i="149"/>
  <c r="P41" i="149"/>
  <c r="V94" i="149"/>
  <c r="V83" i="149"/>
  <c r="C115" i="149"/>
  <c r="I132" i="149"/>
  <c r="G79" i="149"/>
  <c r="S98" i="149"/>
  <c r="P98" i="149"/>
  <c r="I80" i="149"/>
  <c r="S81" i="149"/>
  <c r="L71" i="149"/>
  <c r="C2" i="75"/>
  <c r="O68" i="149"/>
  <c r="D58" i="149"/>
  <c r="T133" i="149"/>
  <c r="E66" i="149"/>
  <c r="K93" i="149"/>
  <c r="L82" i="149"/>
  <c r="H61" i="149"/>
  <c r="C166" i="149"/>
  <c r="W73" i="149"/>
  <c r="K104" i="149"/>
  <c r="S85" i="149"/>
  <c r="H60" i="149"/>
  <c r="F73" i="149"/>
  <c r="Q50" i="149"/>
  <c r="L2" i="75"/>
  <c r="N166" i="149"/>
  <c r="G64" i="149"/>
  <c r="J153" i="149"/>
  <c r="T71" i="149"/>
  <c r="F134" i="149"/>
  <c r="T104" i="149"/>
  <c r="E92" i="149"/>
  <c r="D104" i="149"/>
  <c r="O92" i="149"/>
  <c r="O2" i="60"/>
  <c r="V64" i="149"/>
  <c r="N64" i="149"/>
  <c r="V133" i="149"/>
  <c r="U50" i="149"/>
  <c r="U89" i="149"/>
  <c r="N73" i="149"/>
  <c r="D50" i="149"/>
  <c r="F94" i="149"/>
  <c r="G87" i="149"/>
  <c r="O67" i="149"/>
  <c r="P64" i="149"/>
  <c r="F65" i="149"/>
  <c r="W104" i="149"/>
  <c r="R134" i="149"/>
  <c r="W61" i="149"/>
  <c r="D88" i="149"/>
  <c r="F2" i="75"/>
  <c r="C2" i="30"/>
  <c r="U68" i="149"/>
  <c r="G2" i="60"/>
  <c r="D2" i="102"/>
  <c r="V132" i="149"/>
  <c r="R81" i="149"/>
  <c r="C80" i="149"/>
  <c r="O104" i="149"/>
  <c r="O93" i="149"/>
  <c r="O2" i="94"/>
  <c r="J37" i="149"/>
  <c r="M2" i="94"/>
  <c r="U8" i="149"/>
  <c r="T91" i="149"/>
  <c r="K62" i="149"/>
  <c r="G67" i="149"/>
  <c r="C79" i="149"/>
  <c r="I89" i="149"/>
  <c r="T123" i="149"/>
  <c r="R76" i="149"/>
  <c r="D2" i="60"/>
  <c r="M7" i="149"/>
  <c r="O99" i="149"/>
  <c r="R98" i="149"/>
  <c r="N29" i="149"/>
  <c r="C62" i="149"/>
  <c r="S128" i="149"/>
  <c r="P80" i="149"/>
  <c r="H79" i="149"/>
  <c r="S89" i="149"/>
  <c r="O85" i="149"/>
  <c r="O119" i="149"/>
  <c r="O133" i="149"/>
  <c r="G132" i="149"/>
  <c r="N2" i="94"/>
  <c r="P60" i="149"/>
  <c r="L123" i="149"/>
  <c r="H90" i="149"/>
  <c r="S61" i="149"/>
  <c r="S87" i="149"/>
  <c r="N85" i="149"/>
  <c r="G80" i="149"/>
  <c r="V2" i="60"/>
  <c r="W166" i="149"/>
  <c r="N131" i="149"/>
  <c r="Q133" i="149"/>
  <c r="F40" i="149"/>
  <c r="C89" i="149"/>
  <c r="V130" i="149"/>
  <c r="U2" i="102"/>
  <c r="K67" i="149"/>
  <c r="O61" i="149"/>
  <c r="K70" i="149"/>
  <c r="V90" i="149"/>
  <c r="G93" i="149"/>
  <c r="U88" i="149"/>
  <c r="N42" i="149"/>
  <c r="S66" i="149"/>
  <c r="Q65" i="149"/>
  <c r="S132" i="149"/>
  <c r="J77" i="149"/>
  <c r="M79" i="149"/>
  <c r="R103" i="149"/>
  <c r="K133" i="149"/>
  <c r="Q88" i="149"/>
  <c r="P50" i="149"/>
  <c r="S99" i="149"/>
  <c r="V103" i="149"/>
  <c r="Q73" i="149"/>
  <c r="C136" i="149"/>
  <c r="T130" i="149"/>
  <c r="U107" i="149"/>
  <c r="F100" i="149"/>
  <c r="F131" i="149"/>
  <c r="C61" i="149"/>
  <c r="M93" i="149"/>
  <c r="I128" i="149"/>
  <c r="G81" i="149"/>
  <c r="T98" i="149"/>
  <c r="N94" i="149"/>
  <c r="V123" i="149"/>
  <c r="G88" i="149"/>
  <c r="H93" i="149"/>
  <c r="U166" i="149"/>
  <c r="C2" i="60"/>
  <c r="G44" i="149"/>
  <c r="E2" i="60"/>
  <c r="S44" i="149"/>
  <c r="L61" i="149"/>
  <c r="N79" i="149"/>
  <c r="G2" i="75"/>
  <c r="P8" i="149"/>
  <c r="R128" i="149"/>
  <c r="J2" i="30"/>
  <c r="T2" i="94"/>
  <c r="J2" i="102"/>
  <c r="T29" i="149"/>
  <c r="W92" i="149"/>
  <c r="T101" i="149"/>
  <c r="M73" i="149"/>
  <c r="F107" i="149"/>
  <c r="K87" i="149"/>
  <c r="D72" i="149"/>
  <c r="I5" i="149"/>
  <c r="T46" i="149"/>
  <c r="I98" i="149"/>
  <c r="C153" i="149"/>
  <c r="N2" i="102"/>
  <c r="W64" i="149"/>
  <c r="I7" i="149"/>
  <c r="S8" i="149"/>
  <c r="H131" i="149"/>
  <c r="G104" i="149"/>
  <c r="S166" i="149"/>
  <c r="N107" i="149"/>
  <c r="N83" i="149"/>
  <c r="D4" i="149"/>
  <c r="N43" i="149"/>
  <c r="K4" i="149"/>
  <c r="M88" i="149"/>
  <c r="R2" i="75"/>
  <c r="U67" i="149"/>
  <c r="U101" i="149"/>
  <c r="S68" i="149"/>
  <c r="L99" i="149"/>
  <c r="G74" i="149"/>
  <c r="S93" i="149"/>
  <c r="N87" i="149"/>
  <c r="E134" i="149"/>
  <c r="C64" i="149"/>
  <c r="E100" i="149"/>
  <c r="M94" i="149"/>
  <c r="L2" i="60"/>
  <c r="J130" i="149"/>
  <c r="P153" i="149"/>
  <c r="M129" i="149"/>
  <c r="L65" i="149"/>
  <c r="U99" i="149"/>
  <c r="F42" i="149"/>
  <c r="J94" i="149"/>
  <c r="L80" i="149"/>
  <c r="J85" i="149"/>
  <c r="O2" i="30"/>
  <c r="W95" i="149"/>
  <c r="K153" i="149"/>
  <c r="V2" i="75"/>
  <c r="N100" i="149"/>
  <c r="P101" i="149"/>
  <c r="F127" i="149"/>
  <c r="W65" i="149"/>
  <c r="C119" i="149"/>
  <c r="H2" i="60"/>
  <c r="D136" i="149"/>
  <c r="E65" i="149"/>
  <c r="P90" i="149"/>
  <c r="J133" i="149"/>
  <c r="Q115" i="149"/>
  <c r="V85" i="149"/>
  <c r="C129" i="149"/>
  <c r="O66" i="149"/>
  <c r="R100" i="149"/>
  <c r="V65" i="149"/>
  <c r="C123" i="149"/>
  <c r="H80" i="149"/>
  <c r="Q62" i="149"/>
  <c r="Q92" i="149"/>
  <c r="O72" i="149"/>
  <c r="O62" i="149"/>
  <c r="M98" i="149"/>
  <c r="Q93" i="149"/>
  <c r="J2" i="75"/>
  <c r="I2" i="94"/>
  <c r="I88" i="149"/>
  <c r="E58" i="149"/>
  <c r="R107" i="149"/>
  <c r="I86" i="149"/>
  <c r="G103" i="149"/>
  <c r="D89" i="149"/>
  <c r="C103" i="149"/>
  <c r="I100" i="149"/>
  <c r="E2" i="94"/>
  <c r="P84" i="149"/>
  <c r="G166" i="149"/>
  <c r="M61" i="149"/>
  <c r="O128" i="149"/>
  <c r="P129" i="149"/>
  <c r="G115" i="149"/>
  <c r="T136" i="149"/>
  <c r="F123" i="149"/>
  <c r="W107" i="149"/>
  <c r="W115" i="149"/>
  <c r="U110" i="149"/>
  <c r="G4" i="149"/>
  <c r="Q129" i="149"/>
  <c r="U94" i="149"/>
  <c r="S107" i="149"/>
  <c r="F90" i="149"/>
  <c r="W89" i="149"/>
  <c r="J65" i="149"/>
  <c r="I2" i="30"/>
  <c r="N153" i="149"/>
  <c r="G68" i="149"/>
  <c r="H71" i="93"/>
  <c r="R131" i="149"/>
  <c r="M62" i="149"/>
  <c r="M65" i="149"/>
  <c r="L136" i="149"/>
  <c r="O100" i="149"/>
  <c r="I92" i="149"/>
  <c r="I153" i="149"/>
  <c r="E101" i="149"/>
  <c r="C107" i="149"/>
  <c r="I73" i="149"/>
  <c r="F41" i="149"/>
  <c r="G6" i="149"/>
  <c r="H4" i="15"/>
  <c r="H3" i="15" s="1"/>
  <c r="G53" i="93"/>
  <c r="G53" i="129" s="1"/>
  <c r="Q25" i="149"/>
  <c r="F128" i="149"/>
  <c r="J128" i="149"/>
  <c r="U5" i="149"/>
  <c r="J73" i="149"/>
  <c r="W110" i="149"/>
  <c r="F64" i="149"/>
  <c r="P133" i="149"/>
  <c r="U133" i="149"/>
  <c r="U104" i="149"/>
  <c r="S40" i="149"/>
  <c r="N130" i="149"/>
  <c r="D99" i="149"/>
  <c r="S2" i="102"/>
  <c r="I133" i="149"/>
  <c r="R92" i="149"/>
  <c r="Q80" i="149"/>
  <c r="O95" i="149"/>
  <c r="U82" i="149"/>
  <c r="D98" i="149"/>
  <c r="J166" i="149"/>
  <c r="C6" i="149"/>
  <c r="F110" i="149"/>
  <c r="H104" i="149"/>
  <c r="L115" i="149"/>
  <c r="G66" i="149"/>
  <c r="C25" i="149"/>
  <c r="H2" i="102"/>
  <c r="H133" i="149"/>
  <c r="I93" i="149"/>
  <c r="O29" i="149"/>
  <c r="D153" i="149"/>
  <c r="G40" i="149"/>
  <c r="K49" i="149"/>
  <c r="K40" i="149"/>
  <c r="H115" i="149"/>
  <c r="D84" i="149"/>
  <c r="E35" i="149"/>
  <c r="R2" i="102"/>
  <c r="P119" i="149"/>
  <c r="J67" i="149"/>
  <c r="G85" i="149"/>
  <c r="E104" i="149"/>
  <c r="Q91" i="149"/>
  <c r="V75" i="149"/>
  <c r="M107" i="149"/>
  <c r="N4" i="149"/>
  <c r="U100" i="149"/>
  <c r="C49" i="149"/>
  <c r="J98" i="149"/>
  <c r="I25" i="149"/>
  <c r="J81" i="149"/>
  <c r="H64" i="149"/>
  <c r="O153" i="149"/>
  <c r="C104" i="149"/>
  <c r="K131" i="149"/>
  <c r="S119" i="149"/>
  <c r="K77" i="149"/>
  <c r="H127" i="149"/>
  <c r="V2" i="102"/>
  <c r="M110" i="149"/>
  <c r="E153" i="149"/>
  <c r="H76" i="149"/>
  <c r="N98" i="149"/>
  <c r="V110" i="149"/>
  <c r="Q94" i="149"/>
  <c r="T86" i="149"/>
  <c r="W130" i="149"/>
  <c r="J75" i="149"/>
  <c r="G2" i="102"/>
  <c r="G2" i="94"/>
  <c r="E115" i="149"/>
  <c r="G23" i="93"/>
  <c r="T82" i="149"/>
  <c r="G123" i="149"/>
  <c r="G77" i="149"/>
  <c r="U80" i="149"/>
  <c r="Q2" i="75"/>
  <c r="W66" i="149"/>
  <c r="E127" i="149"/>
  <c r="P136" i="149"/>
  <c r="I90" i="149"/>
  <c r="F103" i="149"/>
  <c r="C128" i="149"/>
  <c r="K6" i="149"/>
  <c r="Q166" i="149"/>
  <c r="E7" i="149"/>
  <c r="W123" i="149"/>
  <c r="M2" i="102"/>
  <c r="E48" i="149"/>
  <c r="V107" i="149"/>
  <c r="O4" i="149"/>
  <c r="L35" i="149"/>
  <c r="J79" i="149"/>
  <c r="M119" i="149"/>
  <c r="R83" i="149"/>
  <c r="T73" i="149"/>
  <c r="T93" i="149"/>
  <c r="E128" i="149"/>
  <c r="C8" i="149"/>
  <c r="K103" i="149"/>
  <c r="W128" i="149"/>
  <c r="G8" i="149"/>
  <c r="H101" i="149"/>
  <c r="V67" i="149"/>
  <c r="C74" i="149"/>
  <c r="E133" i="149"/>
  <c r="D60" i="149"/>
  <c r="J110" i="149"/>
  <c r="E50" i="149"/>
  <c r="P123" i="149"/>
  <c r="W77" i="149"/>
  <c r="U39" i="149"/>
  <c r="S95" i="149"/>
  <c r="W8" i="149"/>
  <c r="S30" i="149"/>
  <c r="L2" i="102"/>
  <c r="N128" i="149"/>
  <c r="L129" i="149"/>
  <c r="S70" i="149"/>
  <c r="J83" i="149"/>
  <c r="T80" i="149"/>
  <c r="I101" i="149"/>
  <c r="D101" i="149"/>
  <c r="P74" i="149"/>
  <c r="O74" i="149"/>
  <c r="N110" i="149"/>
  <c r="R110" i="149"/>
  <c r="L153" i="149"/>
  <c r="M136" i="149"/>
  <c r="N103" i="149"/>
  <c r="I99" i="149"/>
  <c r="P104" i="149"/>
  <c r="K8" i="149"/>
  <c r="Q5" i="149"/>
  <c r="V89" i="149"/>
  <c r="W81" i="149"/>
  <c r="O103" i="149"/>
  <c r="T153" i="149"/>
  <c r="T4" i="149"/>
  <c r="S46" i="149"/>
  <c r="L95" i="149"/>
  <c r="R89" i="149"/>
  <c r="P48" i="149"/>
  <c r="V131" i="149"/>
  <c r="D80" i="149"/>
  <c r="D62" i="149"/>
  <c r="D82" i="149"/>
  <c r="M127" i="149"/>
  <c r="M80" i="149"/>
  <c r="E69" i="149"/>
  <c r="T4" i="93"/>
  <c r="S53" i="93"/>
  <c r="S53" i="129" s="1"/>
  <c r="L84" i="149"/>
  <c r="G37" i="149"/>
  <c r="E30" i="149"/>
  <c r="G130" i="149"/>
  <c r="O64" i="149"/>
  <c r="W131" i="149"/>
  <c r="W62" i="149"/>
  <c r="Q7" i="149"/>
  <c r="U26" i="45"/>
  <c r="S74" i="149"/>
  <c r="W103" i="149"/>
  <c r="O77" i="149"/>
  <c r="N50" i="149"/>
  <c r="D91" i="149"/>
  <c r="J107" i="149"/>
  <c r="H153" i="149"/>
  <c r="Q99" i="149"/>
  <c r="V81" i="149"/>
  <c r="P82" i="149"/>
  <c r="U153" i="149"/>
  <c r="C70" i="149"/>
  <c r="R75" i="149"/>
  <c r="L40" i="149"/>
  <c r="Q95" i="149"/>
  <c r="S29" i="149"/>
  <c r="P99" i="149"/>
  <c r="Q90" i="149"/>
  <c r="E88" i="149"/>
  <c r="S130" i="149"/>
  <c r="K110" i="149"/>
  <c r="J92" i="149"/>
  <c r="P115" i="149"/>
  <c r="G129" i="149"/>
  <c r="I71" i="149"/>
  <c r="F81" i="149"/>
  <c r="O26" i="149"/>
  <c r="K81" i="149"/>
  <c r="O98" i="149"/>
  <c r="K98" i="149"/>
  <c r="E2" i="75"/>
  <c r="C2" i="94"/>
  <c r="D30" i="149"/>
  <c r="P28" i="149"/>
  <c r="V98" i="149"/>
  <c r="D107" i="149"/>
  <c r="U62" i="149"/>
  <c r="T41" i="149"/>
  <c r="I65" i="149"/>
  <c r="I107" i="149"/>
  <c r="S6" i="149"/>
  <c r="V8" i="149"/>
  <c r="O6" i="149"/>
  <c r="V92" i="149"/>
  <c r="C100" i="149"/>
  <c r="C87" i="149"/>
  <c r="C58" i="129"/>
  <c r="K42" i="149"/>
  <c r="R71" i="93"/>
  <c r="P34" i="93"/>
  <c r="W46" i="149"/>
  <c r="V44" i="149"/>
  <c r="H82" i="149"/>
  <c r="F54" i="129"/>
  <c r="K9" i="93"/>
  <c r="K8" i="45"/>
  <c r="L133" i="149"/>
  <c r="D133" i="149"/>
  <c r="S79" i="149"/>
  <c r="V128" i="149"/>
  <c r="S129" i="149"/>
  <c r="V8" i="93"/>
  <c r="G26" i="149"/>
  <c r="R87" i="149"/>
  <c r="U7" i="149"/>
  <c r="F75" i="149"/>
  <c r="L134" i="149"/>
  <c r="T66" i="149"/>
  <c r="R123" i="149"/>
  <c r="S31" i="149"/>
  <c r="T95" i="149"/>
  <c r="N92" i="149"/>
  <c r="K107" i="149"/>
  <c r="I33" i="45"/>
  <c r="G33" i="149"/>
  <c r="C26" i="149"/>
  <c r="N44" i="149"/>
  <c r="F26" i="149"/>
  <c r="N2" i="30"/>
  <c r="I2" i="102"/>
  <c r="U42" i="149"/>
  <c r="M43" i="149"/>
  <c r="F2" i="102"/>
  <c r="S2" i="30"/>
  <c r="T7" i="149"/>
  <c r="U37" i="149"/>
  <c r="W2" i="94"/>
  <c r="D27" i="149"/>
  <c r="U65" i="149"/>
  <c r="D134" i="149"/>
  <c r="U76" i="149"/>
  <c r="T88" i="149"/>
  <c r="U115" i="149"/>
  <c r="P27" i="149"/>
  <c r="D28" i="149"/>
  <c r="O46" i="149"/>
  <c r="V25" i="149"/>
  <c r="T28" i="93"/>
  <c r="V53" i="93"/>
  <c r="V53" i="129" s="1"/>
  <c r="F4" i="93"/>
  <c r="T27" i="15"/>
  <c r="T26" i="15" s="1"/>
  <c r="O33" i="149"/>
  <c r="R94" i="149"/>
  <c r="S100" i="149"/>
  <c r="W3" i="7"/>
  <c r="T76" i="149"/>
  <c r="L28" i="93"/>
  <c r="L27" i="93" s="1"/>
  <c r="Q56" i="129"/>
  <c r="K26" i="149"/>
  <c r="D119" i="149"/>
  <c r="T62" i="149"/>
  <c r="H119" i="149"/>
  <c r="S131" i="149"/>
  <c r="L91" i="149"/>
  <c r="F87" i="149"/>
  <c r="K123" i="149"/>
  <c r="M153" i="149"/>
  <c r="N25" i="149"/>
  <c r="D37" i="149"/>
  <c r="R6" i="149"/>
  <c r="M38" i="149"/>
  <c r="F83" i="149"/>
  <c r="S136" i="149"/>
  <c r="O8" i="149"/>
  <c r="K46" i="149"/>
  <c r="U71" i="149"/>
  <c r="K100" i="149"/>
  <c r="T129" i="149"/>
  <c r="D41" i="149"/>
  <c r="O132" i="149"/>
  <c r="L104" i="149"/>
  <c r="W8" i="45"/>
  <c r="F44" i="149"/>
  <c r="S42" i="149"/>
  <c r="S58" i="129"/>
  <c r="V70" i="129"/>
  <c r="G12" i="93"/>
  <c r="G11" i="93" s="1"/>
  <c r="M34" i="149"/>
  <c r="V6" i="149"/>
  <c r="U30" i="149"/>
  <c r="S47" i="149"/>
  <c r="R38" i="149"/>
  <c r="Q39" i="149"/>
  <c r="H11" i="93"/>
  <c r="E22" i="93"/>
  <c r="H37" i="149"/>
  <c r="L43" i="149"/>
  <c r="K28" i="149"/>
  <c r="G28" i="149"/>
  <c r="M30" i="149"/>
  <c r="T27" i="149"/>
  <c r="C42" i="149"/>
  <c r="C47" i="149"/>
  <c r="W45" i="149"/>
  <c r="L28" i="149"/>
  <c r="G18" i="93"/>
  <c r="G17" i="93" s="1"/>
  <c r="G46" i="149"/>
  <c r="R47" i="149"/>
  <c r="R30" i="149"/>
  <c r="W28" i="93"/>
  <c r="C45" i="149"/>
  <c r="Q30" i="149"/>
  <c r="P37" i="149"/>
  <c r="G42" i="149"/>
  <c r="O28" i="149"/>
  <c r="C37" i="149"/>
  <c r="T43" i="149"/>
  <c r="F46" i="149"/>
  <c r="W5" i="93"/>
  <c r="N47" i="149"/>
  <c r="I35" i="149"/>
  <c r="I37" i="149"/>
  <c r="E37" i="149"/>
  <c r="F25" i="149"/>
  <c r="J38" i="149"/>
  <c r="E53" i="129"/>
  <c r="S5" i="93"/>
  <c r="S4" i="93" s="1"/>
  <c r="P46" i="149"/>
  <c r="F8" i="149"/>
  <c r="C29" i="149"/>
  <c r="S28" i="149"/>
  <c r="T8" i="93"/>
  <c r="G27" i="93"/>
  <c r="D71" i="93"/>
  <c r="H25" i="149"/>
  <c r="O37" i="149"/>
  <c r="T30" i="149"/>
  <c r="P30" i="149"/>
  <c r="T37" i="149"/>
  <c r="E27" i="93"/>
  <c r="G29" i="149"/>
  <c r="V11" i="93"/>
  <c r="D43" i="149"/>
  <c r="T28" i="149"/>
  <c r="P27" i="93"/>
  <c r="F71" i="93"/>
  <c r="F38" i="149"/>
  <c r="S37" i="149"/>
  <c r="C28" i="149"/>
  <c r="H17" i="93"/>
  <c r="P71" i="93"/>
  <c r="G71" i="93"/>
  <c r="O55" i="129"/>
  <c r="D46" i="149"/>
  <c r="R37" i="149"/>
  <c r="C46" i="149"/>
  <c r="J46" i="149"/>
  <c r="I30" i="149"/>
  <c r="H95" i="149"/>
  <c r="M54" i="129"/>
  <c r="R45" i="149"/>
  <c r="K37" i="149"/>
  <c r="Q37" i="149"/>
  <c r="S71" i="93"/>
  <c r="R25" i="149"/>
  <c r="L37" i="149"/>
  <c r="K5" i="93"/>
  <c r="U38" i="149"/>
  <c r="I4" i="45"/>
  <c r="I3" i="45" s="1"/>
  <c r="M39" i="149"/>
  <c r="C38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5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9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8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J11" i="93"/>
  <c r="J26" i="45"/>
  <c r="R26" i="15"/>
  <c r="U3" i="15"/>
  <c r="O17" i="93"/>
  <c r="U27" i="93"/>
  <c r="U55" i="129"/>
  <c r="K11" i="93"/>
  <c r="N58" i="129"/>
  <c r="H26" i="30"/>
  <c r="M8" i="15"/>
  <c r="M9" i="93"/>
  <c r="F37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7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7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9" i="149"/>
  <c r="G17" i="45"/>
  <c r="J3" i="45"/>
  <c r="E71" i="93"/>
  <c r="R28" i="93"/>
  <c r="T22" i="93"/>
  <c r="M27" i="93"/>
  <c r="J27" i="93"/>
  <c r="P63" i="149"/>
  <c r="S75" i="149"/>
  <c r="M78" i="149"/>
  <c r="P134" i="149"/>
  <c r="L58" i="149"/>
  <c r="R71" i="149"/>
  <c r="C130" i="149"/>
  <c r="M67" i="149"/>
  <c r="U36" i="149"/>
  <c r="C4" i="149"/>
  <c r="H4" i="149"/>
  <c r="F63" i="149"/>
  <c r="R127" i="149"/>
  <c r="I3" i="11"/>
  <c r="N2" i="7"/>
  <c r="M4" i="149"/>
  <c r="E71" i="149"/>
  <c r="L24" i="149"/>
  <c r="Q71" i="149"/>
  <c r="I78" i="149"/>
  <c r="L70" i="149"/>
  <c r="W72" i="149"/>
  <c r="S63" i="149"/>
  <c r="Q4" i="149"/>
  <c r="G70" i="149"/>
  <c r="W98" i="149"/>
  <c r="J3" i="7"/>
  <c r="F50" i="149"/>
  <c r="P91" i="149"/>
  <c r="W3" i="9"/>
  <c r="I3" i="7"/>
  <c r="G72" i="149"/>
  <c r="Q134" i="149"/>
  <c r="N63" i="149"/>
  <c r="P4" i="149"/>
  <c r="D24" i="149"/>
  <c r="E49" i="149"/>
  <c r="K128" i="149"/>
  <c r="U4" i="149"/>
  <c r="H41" i="149"/>
  <c r="Q76" i="149"/>
  <c r="V3" i="9"/>
  <c r="U73" i="149"/>
  <c r="M90" i="149"/>
  <c r="I76" i="149"/>
  <c r="I4" i="149"/>
  <c r="K132" i="149"/>
  <c r="P2" i="7"/>
  <c r="K72" i="149"/>
  <c r="E74" i="149"/>
  <c r="R97" i="149"/>
  <c r="P78" i="149"/>
  <c r="J69" i="149"/>
  <c r="S2" i="7"/>
  <c r="E4" i="149"/>
  <c r="I129" i="149"/>
  <c r="O2" i="7"/>
  <c r="W4" i="149"/>
  <c r="V61" i="149"/>
  <c r="Q49" i="149"/>
  <c r="S94" i="149"/>
  <c r="V36" i="149"/>
  <c r="V4" i="149"/>
  <c r="F92" i="149"/>
  <c r="I127" i="149"/>
  <c r="Q63" i="149"/>
  <c r="O78" i="149"/>
  <c r="M2" i="7"/>
  <c r="P58" i="149"/>
  <c r="F61" i="149"/>
  <c r="C94" i="149"/>
  <c r="F2" i="7"/>
  <c r="C72" i="149"/>
  <c r="U69" i="149"/>
  <c r="G98" i="149"/>
  <c r="K2" i="7"/>
  <c r="P86" i="149"/>
  <c r="T24" i="149"/>
  <c r="I91" i="149"/>
  <c r="K94" i="149"/>
  <c r="L86" i="149"/>
  <c r="I69" i="149"/>
  <c r="L4" i="149"/>
  <c r="V50" i="149"/>
  <c r="F69" i="149"/>
  <c r="S78" i="149"/>
  <c r="E2" i="7"/>
  <c r="K97" i="149"/>
  <c r="V3" i="7"/>
  <c r="J3" i="9"/>
  <c r="V127" i="149"/>
  <c r="E73" i="149"/>
  <c r="J87" i="149"/>
  <c r="D2" i="30"/>
  <c r="G2" i="7"/>
  <c r="C2" i="7"/>
  <c r="M71" i="149"/>
  <c r="O94" i="149"/>
  <c r="M69" i="149"/>
  <c r="H134" i="149"/>
  <c r="K36" i="149"/>
  <c r="V26" i="7"/>
  <c r="L2" i="7"/>
  <c r="T2" i="7"/>
  <c r="S4" i="149"/>
  <c r="W132" i="149"/>
  <c r="P106" i="149"/>
  <c r="O75" i="149"/>
  <c r="D2" i="7"/>
  <c r="H86" i="149"/>
  <c r="P2" i="30"/>
  <c r="G49" i="149"/>
  <c r="H70" i="149"/>
  <c r="H123" i="149"/>
  <c r="U2" i="7"/>
  <c r="W74" i="149"/>
  <c r="J63" i="149"/>
  <c r="W70" i="149"/>
  <c r="U3" i="9"/>
  <c r="P70" i="149"/>
  <c r="C98" i="149"/>
  <c r="N127" i="149"/>
  <c r="H2" i="7"/>
  <c r="W94" i="149"/>
  <c r="H62" i="149"/>
  <c r="I104" i="149"/>
  <c r="G128" i="149"/>
  <c r="R2" i="7"/>
  <c r="S72" i="149"/>
  <c r="J100" i="149"/>
  <c r="N61" i="149"/>
  <c r="W3" i="11"/>
  <c r="W26" i="7"/>
  <c r="R4" i="149"/>
  <c r="J127" i="149"/>
  <c r="L93" i="149"/>
  <c r="T48" i="149"/>
  <c r="N69" i="149"/>
  <c r="M115" i="149"/>
  <c r="U3" i="11"/>
  <c r="O130" i="149"/>
  <c r="I3" i="9"/>
  <c r="D78" i="149"/>
  <c r="V3" i="11"/>
  <c r="J4" i="149"/>
  <c r="Q2" i="7"/>
  <c r="Q97" i="149" l="1"/>
  <c r="V97" i="149"/>
  <c r="L97" i="149"/>
  <c r="T63" i="149"/>
  <c r="H97" i="149"/>
  <c r="T106" i="149"/>
  <c r="D97" i="149"/>
  <c r="W63" i="149"/>
  <c r="U78" i="149"/>
  <c r="S97" i="149"/>
  <c r="T78" i="149"/>
  <c r="R36" i="149"/>
  <c r="M63" i="149"/>
  <c r="J97" i="149"/>
  <c r="J36" i="149"/>
  <c r="D63" i="149"/>
  <c r="K78" i="149"/>
  <c r="F78" i="149"/>
  <c r="U97" i="149"/>
  <c r="P97" i="149"/>
  <c r="G63" i="149"/>
  <c r="N97" i="149"/>
  <c r="V63" i="149"/>
  <c r="C78" i="149"/>
  <c r="R63" i="149"/>
  <c r="L78" i="149"/>
  <c r="K63" i="149"/>
  <c r="F97" i="149"/>
  <c r="O36" i="149"/>
  <c r="C63" i="149"/>
  <c r="O63" i="149"/>
  <c r="D106" i="149"/>
  <c r="I97" i="149"/>
  <c r="C36" i="149"/>
  <c r="O97" i="149"/>
  <c r="T97" i="149"/>
  <c r="H63" i="149"/>
  <c r="E63" i="149"/>
  <c r="M97" i="149"/>
  <c r="U106" i="149"/>
  <c r="V78" i="149"/>
  <c r="J106" i="149"/>
  <c r="V106" i="149"/>
  <c r="G78" i="149"/>
  <c r="L106" i="149"/>
  <c r="S106" i="149"/>
  <c r="N106" i="149"/>
  <c r="R78" i="149"/>
  <c r="I106" i="149"/>
  <c r="K8" i="93"/>
  <c r="E97" i="149"/>
  <c r="L63" i="149"/>
  <c r="Q78" i="149"/>
  <c r="G22" i="93"/>
  <c r="I36" i="149"/>
  <c r="J78" i="149"/>
  <c r="H106" i="149"/>
  <c r="T27" i="93"/>
  <c r="M106" i="149"/>
  <c r="R106" i="149"/>
  <c r="S36" i="149"/>
  <c r="W97" i="149"/>
  <c r="G106" i="149"/>
  <c r="E78" i="149"/>
  <c r="R24" i="149"/>
  <c r="G97" i="149"/>
  <c r="F106" i="149"/>
  <c r="C97" i="149"/>
  <c r="N36" i="149"/>
  <c r="W27" i="93"/>
  <c r="W4" i="93"/>
  <c r="I26" i="45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K53" i="129"/>
  <c r="U2" i="15"/>
  <c r="W53" i="129"/>
  <c r="R8" i="93"/>
  <c r="C2" i="102"/>
  <c r="O27" i="93"/>
  <c r="G26" i="15"/>
  <c r="G2" i="15" s="1"/>
  <c r="V26" i="15"/>
  <c r="E8" i="93"/>
  <c r="Q2" i="30"/>
  <c r="H27" i="93"/>
  <c r="I26" i="15"/>
  <c r="F27" i="93"/>
  <c r="H2" i="30"/>
  <c r="I17" i="93"/>
  <c r="O2" i="102"/>
  <c r="S2" i="15"/>
  <c r="W17" i="93"/>
  <c r="L3" i="45"/>
  <c r="W26" i="15"/>
  <c r="Q4" i="93"/>
  <c r="C27" i="93"/>
  <c r="E2" i="30"/>
  <c r="U3" i="93"/>
  <c r="K27" i="93"/>
  <c r="G3" i="93"/>
  <c r="V3" i="93"/>
  <c r="N2" i="75"/>
  <c r="F3" i="15"/>
  <c r="J3" i="93"/>
  <c r="O26" i="15"/>
  <c r="S3" i="45"/>
  <c r="W71" i="93"/>
  <c r="W2" i="102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K71" i="93"/>
  <c r="T2" i="15"/>
  <c r="E3" i="45"/>
  <c r="M71" i="93"/>
  <c r="D3" i="93"/>
  <c r="W2" i="75"/>
  <c r="L3" i="15"/>
  <c r="W3" i="1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6" i="149"/>
  <c r="V2" i="7"/>
  <c r="K9" i="149"/>
  <c r="S9" i="149"/>
  <c r="R9" i="149"/>
  <c r="L9" i="149"/>
  <c r="G9" i="149"/>
  <c r="M9" i="149"/>
  <c r="J2" i="7"/>
  <c r="U9" i="149"/>
  <c r="D9" i="149"/>
  <c r="D36" i="149"/>
  <c r="F9" i="149"/>
  <c r="P9" i="149"/>
  <c r="Q2" i="15" l="1"/>
  <c r="W3" i="93"/>
  <c r="V2" i="15"/>
  <c r="K3" i="93"/>
  <c r="K2" i="15"/>
  <c r="I2" i="15"/>
  <c r="H2" i="15"/>
  <c r="I24" i="149"/>
  <c r="V24" i="149"/>
  <c r="L2" i="15"/>
  <c r="E3" i="93"/>
  <c r="F24" i="149"/>
  <c r="K106" i="149"/>
  <c r="P24" i="149"/>
  <c r="P23" i="149"/>
  <c r="W24" i="149"/>
  <c r="G24" i="149"/>
  <c r="N24" i="149"/>
  <c r="F2" i="15"/>
  <c r="E36" i="149"/>
  <c r="O106" i="149"/>
  <c r="O24" i="149"/>
  <c r="T36" i="149"/>
  <c r="H78" i="149"/>
  <c r="M2" i="15"/>
  <c r="I63" i="149"/>
  <c r="D23" i="149"/>
  <c r="N3" i="93"/>
  <c r="E106" i="149"/>
  <c r="W36" i="149"/>
  <c r="M36" i="149"/>
  <c r="S23" i="149"/>
  <c r="H36" i="149"/>
  <c r="Q36" i="149"/>
  <c r="U23" i="149"/>
  <c r="R23" i="149"/>
  <c r="R3" i="93"/>
  <c r="J24" i="149"/>
  <c r="W2" i="15"/>
  <c r="W78" i="149"/>
  <c r="T23" i="149"/>
  <c r="U63" i="149"/>
  <c r="M3" i="93"/>
  <c r="G23" i="149"/>
  <c r="E24" i="149"/>
  <c r="H24" i="149"/>
  <c r="W106" i="149"/>
  <c r="O2" i="15"/>
  <c r="N78" i="149"/>
  <c r="S24" i="149"/>
  <c r="E23" i="149"/>
  <c r="F3" i="93"/>
  <c r="F36" i="149"/>
  <c r="Q106" i="149"/>
  <c r="L3" i="93"/>
  <c r="M24" i="149"/>
  <c r="C24" i="149"/>
  <c r="G36" i="149"/>
  <c r="U24" i="149"/>
  <c r="J23" i="149"/>
  <c r="C2" i="15"/>
  <c r="Q24" i="149"/>
  <c r="K24" i="149"/>
  <c r="Q3" i="93"/>
  <c r="C106" i="149"/>
  <c r="L36" i="149"/>
  <c r="N2" i="15"/>
  <c r="V9" i="149"/>
  <c r="J9" i="149"/>
  <c r="I9" i="149"/>
  <c r="W9" i="149"/>
  <c r="V23" i="149" l="1"/>
  <c r="Q23" i="149"/>
  <c r="K23" i="149"/>
  <c r="H23" i="149"/>
  <c r="I23" i="149"/>
  <c r="M23" i="149"/>
  <c r="C23" i="149"/>
  <c r="L23" i="149"/>
  <c r="N23" i="149"/>
  <c r="W23" i="149"/>
  <c r="F23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38" i="119"/>
  <c r="O40" i="119"/>
  <c r="O38" i="119"/>
  <c r="M40" i="119"/>
  <c r="M38" i="119"/>
  <c r="M33" i="156"/>
  <c r="M26" i="156" s="1"/>
  <c r="M2" i="156" s="1"/>
  <c r="H33" i="156"/>
  <c r="H26" i="156" s="1"/>
  <c r="H2" i="156" s="1"/>
  <c r="V149" i="149"/>
  <c r="N40" i="119"/>
  <c r="N38" i="119"/>
  <c r="U149" i="149" l="1"/>
  <c r="O149" i="149"/>
  <c r="G149" i="149"/>
  <c r="N149" i="149"/>
  <c r="W33" i="156"/>
  <c r="W26" i="156" s="1"/>
  <c r="W2" i="156" s="1"/>
  <c r="F33" i="156"/>
  <c r="F26" i="156" s="1"/>
  <c r="F2" i="156" s="1"/>
  <c r="I38" i="119"/>
  <c r="I39" i="119"/>
  <c r="I40" i="119"/>
  <c r="P33" i="156"/>
  <c r="P26" i="156" s="1"/>
  <c r="P2" i="156" s="1"/>
  <c r="W40" i="119"/>
  <c r="W38" i="119"/>
  <c r="G40" i="119"/>
  <c r="G43" i="119"/>
  <c r="G39" i="119"/>
  <c r="U40" i="119"/>
  <c r="U38" i="119"/>
  <c r="I33" i="156"/>
  <c r="I26" i="156" s="1"/>
  <c r="I2" i="156" s="1"/>
  <c r="V37" i="119"/>
  <c r="V33" i="155"/>
  <c r="V26" i="155" s="1"/>
  <c r="V2" i="155" s="1"/>
  <c r="H43" i="119"/>
  <c r="H38" i="119"/>
  <c r="H39" i="119"/>
  <c r="H40" i="119"/>
  <c r="P38" i="119"/>
  <c r="P40" i="119"/>
  <c r="M149" i="149"/>
  <c r="O33" i="155"/>
  <c r="O26" i="155" s="1"/>
  <c r="O2" i="155" s="1"/>
  <c r="O37" i="119"/>
  <c r="F40" i="119"/>
  <c r="F41" i="119"/>
  <c r="F39" i="119"/>
  <c r="N37" i="119"/>
  <c r="N33" i="155"/>
  <c r="N26" i="155" s="1"/>
  <c r="N2" i="155" s="1"/>
  <c r="H149" i="149"/>
  <c r="M37" i="119"/>
  <c r="M33" i="155"/>
  <c r="M26" i="155" s="1"/>
  <c r="M2" i="155" s="1"/>
  <c r="W149" i="149" l="1"/>
  <c r="F149" i="149"/>
  <c r="G33" i="153"/>
  <c r="G26" i="153" s="1"/>
  <c r="G2" i="153" s="1"/>
  <c r="N148" i="149"/>
  <c r="F33" i="155"/>
  <c r="F26" i="155" s="1"/>
  <c r="F2" i="155" s="1"/>
  <c r="F38" i="119"/>
  <c r="W33" i="155"/>
  <c r="W26" i="155" s="1"/>
  <c r="W2" i="155" s="1"/>
  <c r="W37" i="119"/>
  <c r="E40" i="119"/>
  <c r="E41" i="119"/>
  <c r="E39" i="119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8" i="149"/>
  <c r="O33" i="153"/>
  <c r="O26" i="153" s="1"/>
  <c r="O2" i="153" s="1"/>
  <c r="M148" i="149"/>
  <c r="O33" i="119"/>
  <c r="O26" i="119" s="1"/>
  <c r="O2" i="119" s="1"/>
  <c r="V33" i="119"/>
  <c r="V26" i="119" s="1"/>
  <c r="V2" i="119" s="1"/>
  <c r="P149" i="149"/>
  <c r="M33" i="119"/>
  <c r="M26" i="119" s="1"/>
  <c r="M2" i="119" s="1"/>
  <c r="O148" i="149"/>
  <c r="I149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9" i="149"/>
  <c r="U148" i="149"/>
  <c r="N17" i="149"/>
  <c r="O16" i="149"/>
  <c r="U33" i="119"/>
  <c r="U26" i="119" s="1"/>
  <c r="U2" i="119" s="1"/>
  <c r="M147" i="149"/>
  <c r="O147" i="149"/>
  <c r="M17" i="149"/>
  <c r="M16" i="149"/>
  <c r="N147" i="149"/>
  <c r="W33" i="119"/>
  <c r="W26" i="119" s="1"/>
  <c r="W2" i="119" s="1"/>
  <c r="O33" i="154"/>
  <c r="O26" i="154" s="1"/>
  <c r="O2" i="154" s="1"/>
  <c r="M18" i="149"/>
  <c r="O17" i="149"/>
  <c r="W148" i="149"/>
  <c r="F33" i="119"/>
  <c r="F26" i="119" s="1"/>
  <c r="F2" i="119" s="1"/>
  <c r="M33" i="151"/>
  <c r="M26" i="151" s="1"/>
  <c r="M2" i="151" s="1"/>
  <c r="M40" i="10"/>
  <c r="D33" i="156"/>
  <c r="D26" i="156" s="1"/>
  <c r="D2" i="156" s="1"/>
  <c r="I148" i="149"/>
  <c r="F148" i="149"/>
  <c r="U52" i="152"/>
  <c r="U43" i="10"/>
  <c r="U40" i="10"/>
  <c r="U40" i="11" s="1"/>
  <c r="U40" i="93" s="1"/>
  <c r="U38" i="10"/>
  <c r="U38" i="11" s="1"/>
  <c r="U38" i="93" s="1"/>
  <c r="U36" i="10"/>
  <c r="Q149" i="149"/>
  <c r="H148" i="149"/>
  <c r="P148" i="149"/>
  <c r="H33" i="154"/>
  <c r="H26" i="154" s="1"/>
  <c r="H2" i="154" s="1"/>
  <c r="J149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7" i="149"/>
  <c r="P33" i="119"/>
  <c r="P26" i="119" s="1"/>
  <c r="P2" i="119" s="1"/>
  <c r="G33" i="119"/>
  <c r="G26" i="119" s="1"/>
  <c r="G2" i="119" s="1"/>
  <c r="O33" i="151"/>
  <c r="O26" i="151" s="1"/>
  <c r="O2" i="151" s="1"/>
  <c r="Q38" i="119"/>
  <c r="Q40" i="119"/>
  <c r="J39" i="119"/>
  <c r="J40" i="119"/>
  <c r="J43" i="119"/>
  <c r="J38" i="119"/>
  <c r="U52" i="151"/>
  <c r="G148" i="149"/>
  <c r="I33" i="153"/>
  <c r="I26" i="153" s="1"/>
  <c r="I2" i="153" s="1"/>
  <c r="U17" i="149" l="1"/>
  <c r="H16" i="149"/>
  <c r="V16" i="149"/>
  <c r="F17" i="149"/>
  <c r="L149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40" i="119"/>
  <c r="D41" i="119"/>
  <c r="Q33" i="153"/>
  <c r="Q26" i="153" s="1"/>
  <c r="Q2" i="153" s="1"/>
  <c r="S40" i="119"/>
  <c r="S38" i="119"/>
  <c r="G147" i="149"/>
  <c r="H147" i="149"/>
  <c r="W33" i="151"/>
  <c r="W26" i="151" s="1"/>
  <c r="W2" i="151" s="1"/>
  <c r="W147" i="149"/>
  <c r="H15" i="149"/>
  <c r="W33" i="153"/>
  <c r="W26" i="153" s="1"/>
  <c r="W2" i="153" s="1"/>
  <c r="L40" i="119"/>
  <c r="L43" i="119"/>
  <c r="L38" i="119"/>
  <c r="I17" i="149"/>
  <c r="F33" i="151"/>
  <c r="F26" i="151" s="1"/>
  <c r="F2" i="151" s="1"/>
  <c r="Q37" i="119"/>
  <c r="Q33" i="155"/>
  <c r="Q26" i="155" s="1"/>
  <c r="Q2" i="155" s="1"/>
  <c r="P147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9" i="149"/>
  <c r="M15" i="149"/>
  <c r="F147" i="149"/>
  <c r="O18" i="149"/>
  <c r="N41" i="10"/>
  <c r="N41" i="11" s="1"/>
  <c r="N41" i="93" s="1"/>
  <c r="U147" i="149"/>
  <c r="P33" i="151"/>
  <c r="P26" i="151" s="1"/>
  <c r="P2" i="151" s="1"/>
  <c r="P40" i="10"/>
  <c r="E148" i="149"/>
  <c r="D149" i="149"/>
  <c r="P17" i="149"/>
  <c r="K149" i="149"/>
  <c r="P16" i="149"/>
  <c r="R40" i="119"/>
  <c r="R38" i="119"/>
  <c r="O15" i="149"/>
  <c r="E33" i="119"/>
  <c r="E26" i="119" s="1"/>
  <c r="E2" i="119" s="1"/>
  <c r="K39" i="119"/>
  <c r="K40" i="119"/>
  <c r="K43" i="119"/>
  <c r="K38" i="119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7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9" i="149"/>
  <c r="W36" i="10"/>
  <c r="W36" i="11" s="1"/>
  <c r="J33" i="153"/>
  <c r="J26" i="153" s="1"/>
  <c r="J2" i="153" s="1"/>
  <c r="N16" i="149"/>
  <c r="W38" i="10"/>
  <c r="W38" i="11" s="1"/>
  <c r="W38" i="93" s="1"/>
  <c r="C149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8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40" i="119"/>
  <c r="C41" i="119"/>
  <c r="H14" i="149"/>
  <c r="E33" i="151"/>
  <c r="E26" i="151" s="1"/>
  <c r="E2" i="151" s="1"/>
  <c r="N15" i="149"/>
  <c r="Q148" i="149"/>
  <c r="R33" i="151"/>
  <c r="R26" i="151" s="1"/>
  <c r="R2" i="151" s="1"/>
  <c r="T40" i="119"/>
  <c r="T38" i="119"/>
  <c r="T149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7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8" i="149"/>
  <c r="U14" i="149"/>
  <c r="J147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8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8" i="149"/>
  <c r="R37" i="10"/>
  <c r="K40" i="10"/>
  <c r="K40" i="11" s="1"/>
  <c r="K40" i="93" s="1"/>
  <c r="K38" i="10"/>
  <c r="L33" i="152"/>
  <c r="L26" i="152" s="1"/>
  <c r="L2" i="152" s="1"/>
  <c r="R15" i="149"/>
  <c r="J38" i="10"/>
  <c r="R148" i="149"/>
  <c r="Q15" i="149"/>
  <c r="W18" i="149"/>
  <c r="D148" i="149"/>
  <c r="W16" i="149"/>
  <c r="F16" i="149"/>
  <c r="Q147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7" i="149"/>
  <c r="T33" i="151"/>
  <c r="T26" i="151" s="1"/>
  <c r="T2" i="151" s="1"/>
  <c r="L16" i="149"/>
  <c r="S38" i="10"/>
  <c r="D147" i="149"/>
  <c r="T33" i="119"/>
  <c r="T26" i="119" s="1"/>
  <c r="T2" i="119" s="1"/>
  <c r="T33" i="153"/>
  <c r="T26" i="153" s="1"/>
  <c r="T2" i="153" s="1"/>
  <c r="I38" i="93"/>
  <c r="L147" i="149"/>
  <c r="S147" i="149"/>
  <c r="T148" i="149"/>
  <c r="R33" i="10"/>
  <c r="R26" i="10" s="1"/>
  <c r="R2" i="10" s="1"/>
  <c r="R37" i="11"/>
  <c r="C148" i="149"/>
  <c r="I14" i="149"/>
  <c r="C33" i="151"/>
  <c r="C26" i="151" s="1"/>
  <c r="C2" i="151" s="1"/>
  <c r="E17" i="149"/>
  <c r="K33" i="152"/>
  <c r="K26" i="152" s="1"/>
  <c r="K2" i="152" s="1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7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7" i="149"/>
  <c r="J14" i="149"/>
  <c r="C147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L64" i="120"/>
  <c r="Q51" i="120"/>
  <c r="H52" i="159"/>
  <c r="J43" i="120"/>
  <c r="Q44" i="120" l="1"/>
  <c r="H44" i="120"/>
  <c r="T52" i="159"/>
  <c r="H51" i="120"/>
  <c r="K64" i="120"/>
  <c r="R51" i="120"/>
  <c r="P51" i="120"/>
  <c r="N51" i="120"/>
  <c r="N41" i="120"/>
  <c r="K37" i="120"/>
  <c r="T66" i="120"/>
  <c r="R66" i="120"/>
  <c r="M41" i="120"/>
  <c r="R64" i="120"/>
  <c r="J37" i="120"/>
  <c r="Q41" i="120"/>
  <c r="G44" i="120"/>
  <c r="T64" i="120"/>
  <c r="K43" i="120"/>
  <c r="T43" i="120"/>
  <c r="K44" i="120"/>
  <c r="G51" i="120"/>
  <c r="N43" i="120"/>
  <c r="M52" i="159"/>
  <c r="N44" i="120"/>
  <c r="L66" i="120"/>
  <c r="R44" i="120"/>
  <c r="P43" i="120"/>
  <c r="J41" i="120"/>
  <c r="L52" i="159"/>
  <c r="P33" i="159"/>
  <c r="P26" i="159" s="1"/>
  <c r="N33" i="159"/>
  <c r="N26" i="159" s="1"/>
  <c r="T33" i="159"/>
  <c r="T26" i="159" s="1"/>
  <c r="M44" i="120"/>
  <c r="N52" i="159"/>
  <c r="K51" i="120"/>
  <c r="Q33" i="159"/>
  <c r="Q26" i="159" s="1"/>
  <c r="M64" i="120"/>
  <c r="K33" i="159"/>
  <c r="K26" i="159" s="1"/>
  <c r="K41" i="120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Q66" i="120"/>
  <c r="R33" i="159"/>
  <c r="R26" i="159" s="1"/>
  <c r="M33" i="158"/>
  <c r="M26" i="158" s="1"/>
  <c r="M37" i="120"/>
  <c r="R52" i="159"/>
  <c r="P64" i="120"/>
  <c r="R43" i="120"/>
  <c r="T61" i="120"/>
  <c r="T52" i="158"/>
  <c r="Q61" i="120"/>
  <c r="Q52" i="158"/>
  <c r="I52" i="159"/>
  <c r="Q52" i="159"/>
  <c r="P52" i="159"/>
  <c r="R41" i="120"/>
  <c r="G43" i="120"/>
  <c r="F43" i="120"/>
  <c r="L51" i="120"/>
  <c r="N64" i="120"/>
  <c r="J61" i="120"/>
  <c r="J52" i="158"/>
  <c r="K61" i="120"/>
  <c r="K52" i="158"/>
  <c r="T41" i="120"/>
  <c r="M43" i="120"/>
  <c r="M33" i="159"/>
  <c r="M26" i="159" s="1"/>
  <c r="H43" i="120"/>
  <c r="L41" i="120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R65" i="120"/>
  <c r="J36" i="120"/>
  <c r="J33" i="158"/>
  <c r="J26" i="158" s="1"/>
  <c r="P33" i="158"/>
  <c r="P26" i="158" s="1"/>
  <c r="P37" i="120"/>
  <c r="T44" i="120"/>
  <c r="R37" i="120"/>
  <c r="R33" i="158"/>
  <c r="R26" i="158" s="1"/>
  <c r="K33" i="158"/>
  <c r="K26" i="158" s="1"/>
  <c r="K36" i="120"/>
  <c r="L44" i="120"/>
  <c r="R52" i="158"/>
  <c r="R61" i="120"/>
  <c r="N61" i="120"/>
  <c r="N52" i="158"/>
  <c r="S44" i="120"/>
  <c r="N37" i="120"/>
  <c r="N33" i="158"/>
  <c r="N26" i="158" s="1"/>
  <c r="N65" i="120"/>
  <c r="Q65" i="120"/>
  <c r="T51" i="120"/>
  <c r="J44" i="120"/>
  <c r="P44" i="120"/>
  <c r="T37" i="120"/>
  <c r="T33" i="158"/>
  <c r="T26" i="158" s="1"/>
  <c r="L37" i="120"/>
  <c r="L33" i="158"/>
  <c r="L26" i="158" s="1"/>
  <c r="P65" i="120"/>
  <c r="Q43" i="120"/>
  <c r="Q64" i="120"/>
  <c r="P41" i="120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M51" i="120"/>
  <c r="T2" i="159" l="1"/>
  <c r="Q2" i="159"/>
  <c r="S43" i="120"/>
  <c r="S51" i="120"/>
  <c r="C51" i="120"/>
  <c r="H2" i="158"/>
  <c r="Q2" i="158"/>
  <c r="F44" i="120"/>
  <c r="M2" i="158"/>
  <c r="N2" i="159"/>
  <c r="P2" i="159"/>
  <c r="O64" i="120"/>
  <c r="L2" i="159"/>
  <c r="O65" i="120"/>
  <c r="O51" i="120"/>
  <c r="U51" i="120"/>
  <c r="T152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I33" i="159"/>
  <c r="I26" i="159" s="1"/>
  <c r="I2" i="159" s="1"/>
  <c r="C33" i="159"/>
  <c r="C26" i="159" s="1"/>
  <c r="C2" i="159" s="1"/>
  <c r="C43" i="120"/>
  <c r="C44" i="120"/>
  <c r="U50" i="120"/>
  <c r="N52" i="120"/>
  <c r="K33" i="120"/>
  <c r="K26" i="120" s="1"/>
  <c r="O33" i="158"/>
  <c r="O26" i="158" s="1"/>
  <c r="O37" i="120"/>
  <c r="H52" i="120"/>
  <c r="P52" i="120"/>
  <c r="F51" i="120"/>
  <c r="O41" i="120"/>
  <c r="C37" i="120"/>
  <c r="C33" i="158"/>
  <c r="C26" i="158" s="1"/>
  <c r="L52" i="120"/>
  <c r="J33" i="120"/>
  <c r="J26" i="120" s="1"/>
  <c r="K52" i="120"/>
  <c r="F52" i="158"/>
  <c r="F61" i="120"/>
  <c r="T33" i="120"/>
  <c r="T26" i="120" s="1"/>
  <c r="N33" i="120"/>
  <c r="N26" i="120" s="1"/>
  <c r="S33" i="159"/>
  <c r="S26" i="159" s="1"/>
  <c r="J52" i="120"/>
  <c r="F37" i="120"/>
  <c r="F33" i="158"/>
  <c r="F26" i="158" s="1"/>
  <c r="T52" i="120"/>
  <c r="M33" i="120"/>
  <c r="M26" i="120" s="1"/>
  <c r="S66" i="120"/>
  <c r="C41" i="120"/>
  <c r="G2" i="158"/>
  <c r="L33" i="120"/>
  <c r="L26" i="120" s="1"/>
  <c r="J152" i="149"/>
  <c r="D52" i="159"/>
  <c r="Q33" i="120"/>
  <c r="Q26" i="120" s="1"/>
  <c r="S61" i="120"/>
  <c r="S52" i="158"/>
  <c r="R33" i="120"/>
  <c r="R26" i="120" s="1"/>
  <c r="G52" i="120"/>
  <c r="C52" i="158"/>
  <c r="C61" i="120"/>
  <c r="O52" i="158"/>
  <c r="O61" i="120"/>
  <c r="U52" i="159"/>
  <c r="I52" i="158"/>
  <c r="I61" i="120"/>
  <c r="I43" i="120"/>
  <c r="I51" i="120"/>
  <c r="U33" i="159"/>
  <c r="U26" i="159" s="1"/>
  <c r="R2" i="159"/>
  <c r="U64" i="120"/>
  <c r="O66" i="120"/>
  <c r="R52" i="120"/>
  <c r="P33" i="120"/>
  <c r="P26" i="120" s="1"/>
  <c r="I33" i="158"/>
  <c r="I26" i="158" s="1"/>
  <c r="I37" i="120"/>
  <c r="S52" i="159"/>
  <c r="Q52" i="120"/>
  <c r="U43" i="120"/>
  <c r="U37" i="120"/>
  <c r="U33" i="158"/>
  <c r="U26" i="158" s="1"/>
  <c r="U66" i="120"/>
  <c r="M52" i="120"/>
  <c r="P2" i="158"/>
  <c r="H152" i="149"/>
  <c r="I41" i="120"/>
  <c r="U41" i="120"/>
  <c r="E51" i="120"/>
  <c r="G33" i="120"/>
  <c r="G26" i="120" s="1"/>
  <c r="S41" i="120"/>
  <c r="L2" i="158"/>
  <c r="S37" i="120"/>
  <c r="S33" i="158"/>
  <c r="S26" i="158" s="1"/>
  <c r="O43" i="120"/>
  <c r="U61" i="120"/>
  <c r="U52" i="158"/>
  <c r="J2" i="158"/>
  <c r="G152" i="149"/>
  <c r="O52" i="159"/>
  <c r="I44" i="120"/>
  <c r="O44" i="120"/>
  <c r="U44" i="120"/>
  <c r="H33" i="120"/>
  <c r="H26" i="120" s="1"/>
  <c r="M151" i="149" l="1"/>
  <c r="Q151" i="149"/>
  <c r="H151" i="149"/>
  <c r="C152" i="149"/>
  <c r="R151" i="149"/>
  <c r="N152" i="149"/>
  <c r="Q152" i="149"/>
  <c r="V51" i="120"/>
  <c r="T151" i="149"/>
  <c r="N151" i="149"/>
  <c r="K151" i="149"/>
  <c r="P152" i="149"/>
  <c r="O2" i="159"/>
  <c r="S2" i="158"/>
  <c r="M152" i="149"/>
  <c r="G2" i="120"/>
  <c r="E43" i="120"/>
  <c r="V65" i="120"/>
  <c r="L152" i="149"/>
  <c r="E33" i="159"/>
  <c r="E26" i="159" s="1"/>
  <c r="U2" i="158"/>
  <c r="L2" i="120"/>
  <c r="V41" i="120"/>
  <c r="J2" i="120"/>
  <c r="K152" i="149"/>
  <c r="H2" i="120"/>
  <c r="C2" i="158"/>
  <c r="E37" i="120"/>
  <c r="R2" i="120"/>
  <c r="E44" i="120"/>
  <c r="I2" i="158"/>
  <c r="U2" i="159"/>
  <c r="S2" i="159"/>
  <c r="U52" i="120"/>
  <c r="P151" i="149"/>
  <c r="I33" i="120"/>
  <c r="I26" i="120" s="1"/>
  <c r="V61" i="120"/>
  <c r="V52" i="158"/>
  <c r="R152" i="149"/>
  <c r="O52" i="120"/>
  <c r="M2" i="120"/>
  <c r="D41" i="120"/>
  <c r="K2" i="120"/>
  <c r="E36" i="120"/>
  <c r="E33" i="158"/>
  <c r="E26" i="158" s="1"/>
  <c r="E61" i="120"/>
  <c r="D51" i="120"/>
  <c r="I152" i="149"/>
  <c r="V64" i="120"/>
  <c r="S33" i="120"/>
  <c r="S26" i="120" s="1"/>
  <c r="U33" i="120"/>
  <c r="U26" i="120" s="1"/>
  <c r="P2" i="120"/>
  <c r="C33" i="120"/>
  <c r="C26" i="120" s="1"/>
  <c r="L151" i="149"/>
  <c r="V44" i="120"/>
  <c r="C52" i="120"/>
  <c r="F152" i="149"/>
  <c r="S52" i="120"/>
  <c r="G151" i="149"/>
  <c r="F2" i="158"/>
  <c r="N2" i="120"/>
  <c r="E52" i="159"/>
  <c r="V52" i="159"/>
  <c r="V43" i="120"/>
  <c r="V50" i="120"/>
  <c r="F33" i="120"/>
  <c r="F26" i="120" s="1"/>
  <c r="O33" i="120"/>
  <c r="O26" i="120" s="1"/>
  <c r="J151" i="149"/>
  <c r="E52" i="158"/>
  <c r="E59" i="120"/>
  <c r="V33" i="159"/>
  <c r="V26" i="159" s="1"/>
  <c r="I52" i="120"/>
  <c r="V37" i="120"/>
  <c r="V33" i="158"/>
  <c r="V26" i="158" s="1"/>
  <c r="Q2" i="120"/>
  <c r="T2" i="120"/>
  <c r="D52" i="158"/>
  <c r="D61" i="120"/>
  <c r="D37" i="120"/>
  <c r="D33" i="158"/>
  <c r="D26" i="158" s="1"/>
  <c r="O2" i="158"/>
  <c r="D43" i="120"/>
  <c r="D33" i="159"/>
  <c r="D26" i="159" s="1"/>
  <c r="D2" i="159" s="1"/>
  <c r="V66" i="120"/>
  <c r="F52" i="120"/>
  <c r="D44" i="120"/>
  <c r="U152" i="149" l="1"/>
  <c r="S151" i="149"/>
  <c r="O152" i="149"/>
  <c r="S152" i="149"/>
  <c r="C151" i="149"/>
  <c r="H150" i="149"/>
  <c r="V2" i="158"/>
  <c r="G150" i="149"/>
  <c r="E2" i="159"/>
  <c r="D2" i="158"/>
  <c r="O2" i="120"/>
  <c r="J150" i="149"/>
  <c r="V2" i="159"/>
  <c r="W43" i="120"/>
  <c r="W41" i="120"/>
  <c r="U151" i="149"/>
  <c r="W64" i="120"/>
  <c r="L150" i="149"/>
  <c r="W65" i="120"/>
  <c r="C2" i="120"/>
  <c r="I151" i="149"/>
  <c r="W50" i="120"/>
  <c r="E2" i="158"/>
  <c r="S2" i="120"/>
  <c r="R150" i="149"/>
  <c r="W33" i="159"/>
  <c r="W26" i="159" s="1"/>
  <c r="T150" i="149"/>
  <c r="P150" i="149"/>
  <c r="D152" i="149"/>
  <c r="E33" i="120"/>
  <c r="E26" i="120" s="1"/>
  <c r="O151" i="149"/>
  <c r="Q150" i="149"/>
  <c r="E59" i="116"/>
  <c r="E52" i="120"/>
  <c r="W44" i="120"/>
  <c r="W52" i="158"/>
  <c r="W61" i="120"/>
  <c r="W52" i="159"/>
  <c r="N150" i="149"/>
  <c r="K150" i="149"/>
  <c r="W66" i="120"/>
  <c r="D33" i="120"/>
  <c r="D26" i="120" s="1"/>
  <c r="F151" i="149"/>
  <c r="W37" i="120"/>
  <c r="W33" i="158"/>
  <c r="W26" i="158" s="1"/>
  <c r="M150" i="149"/>
  <c r="V52" i="120"/>
  <c r="D52" i="120"/>
  <c r="V33" i="120"/>
  <c r="V26" i="120" s="1"/>
  <c r="F2" i="120"/>
  <c r="W51" i="120"/>
  <c r="U2" i="120"/>
  <c r="I2" i="120"/>
  <c r="E152" i="149" l="1"/>
  <c r="D151" i="149"/>
  <c r="V151" i="149"/>
  <c r="S150" i="149"/>
  <c r="O150" i="149"/>
  <c r="V152" i="149"/>
  <c r="V2" i="120"/>
  <c r="E151" i="149"/>
  <c r="C150" i="149"/>
  <c r="W2" i="159"/>
  <c r="W52" i="120"/>
  <c r="I150" i="149"/>
  <c r="F150" i="149"/>
  <c r="D2" i="120"/>
  <c r="U150" i="149"/>
  <c r="W2" i="158"/>
  <c r="W33" i="120"/>
  <c r="W26" i="120" s="1"/>
  <c r="E2" i="120"/>
  <c r="W152" i="149" l="1"/>
  <c r="V150" i="149"/>
  <c r="W2" i="120"/>
  <c r="W151" i="149"/>
  <c r="D150" i="149"/>
  <c r="E150" i="149"/>
  <c r="W150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U51" i="12" s="1"/>
  <c r="W66" i="8"/>
  <c r="W52" i="160"/>
  <c r="U52" i="161"/>
  <c r="V51" i="12"/>
  <c r="V51" i="11"/>
  <c r="V51" i="93" s="1"/>
  <c r="V51" i="9"/>
  <c r="V66" i="8"/>
  <c r="V52" i="160"/>
  <c r="U51" i="11" l="1"/>
  <c r="U51" i="93" s="1"/>
  <c r="U51" i="9"/>
  <c r="U66" i="8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T50" i="8"/>
  <c r="V33" i="11"/>
  <c r="V26" i="11" s="1"/>
  <c r="V2" i="11" s="1"/>
  <c r="V33" i="93"/>
  <c r="V26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10" i="149"/>
  <c r="O43" i="8"/>
  <c r="Q33" i="160"/>
  <c r="Q26" i="160" s="1"/>
  <c r="Q2" i="160" s="1"/>
  <c r="S12" i="149"/>
  <c r="Q44" i="8"/>
  <c r="R12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Q13" i="149"/>
  <c r="Q44" i="93"/>
  <c r="Q33" i="11"/>
  <c r="Q26" i="11" s="1"/>
  <c r="Q2" i="11" s="1"/>
  <c r="R21" i="149"/>
  <c r="P46" i="12" l="1"/>
  <c r="O33" i="9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O33" i="93"/>
  <c r="O26" i="93" s="1"/>
  <c r="N44" i="12"/>
  <c r="N44" i="11"/>
  <c r="N44" i="93" s="1"/>
  <c r="N44" i="9"/>
  <c r="P44" i="11"/>
  <c r="P44" i="12"/>
  <c r="P44" i="9"/>
  <c r="P33" i="8"/>
  <c r="P26" i="8" s="1"/>
  <c r="P2" i="8" s="1"/>
  <c r="L43" i="12"/>
  <c r="L43" i="9"/>
  <c r="L43" i="11"/>
  <c r="Q33" i="93"/>
  <c r="Q26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M50" i="11"/>
  <c r="M50" i="93" s="1"/>
  <c r="M50" i="12"/>
  <c r="M50" i="9"/>
  <c r="L46" i="8"/>
  <c r="P10" i="149"/>
  <c r="K43" i="12"/>
  <c r="K43" i="11"/>
  <c r="K43" i="9"/>
  <c r="L33" i="161"/>
  <c r="L26" i="161" s="1"/>
  <c r="L2" i="161" s="1"/>
  <c r="P13" i="149" l="1"/>
  <c r="P20" i="149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K43" i="93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F43" i="9"/>
  <c r="F43" i="11"/>
  <c r="F43" i="12"/>
  <c r="G44" i="8"/>
  <c r="G33" i="160"/>
  <c r="G26" i="160" s="1"/>
  <c r="G2" i="160" s="1"/>
  <c r="J33" i="93"/>
  <c r="J26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H19" i="149"/>
  <c r="E50" i="8"/>
  <c r="H33" i="93"/>
  <c r="H26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D33" i="161"/>
  <c r="D26" i="161" s="1"/>
  <c r="D2" i="161" s="1"/>
  <c r="E50" i="12"/>
  <c r="E50" i="9"/>
  <c r="E50" i="11"/>
  <c r="E50" i="93" s="1"/>
  <c r="G33" i="93"/>
  <c r="G26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C50" i="8"/>
  <c r="F19" i="149"/>
  <c r="C33" i="161"/>
  <c r="C26" i="161" s="1"/>
  <c r="C2" i="161" s="1"/>
  <c r="F33" i="93"/>
  <c r="F26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C50" i="11"/>
  <c r="C50" i="93" s="1"/>
  <c r="C50" i="9"/>
  <c r="C50" i="12"/>
  <c r="C12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1" i="149"/>
  <c r="C13" i="149" l="1"/>
  <c r="C19" i="149"/>
  <c r="C33" i="93"/>
  <c r="C26" i="93" s="1"/>
  <c r="C20" i="149"/>
  <c r="C2" i="13"/>
  <c r="C21" i="149" l="1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V33" i="204"/>
  <c r="V26" i="204" s="1"/>
  <c r="I33" i="204"/>
  <c r="I26" i="204" s="1"/>
  <c r="G33" i="204"/>
  <c r="G26" i="204" s="1"/>
  <c r="M75" i="124"/>
  <c r="M75" i="123" s="1"/>
  <c r="M75" i="101" s="1"/>
  <c r="T75" i="124"/>
  <c r="T75" i="123" s="1"/>
  <c r="T75" i="101" s="1"/>
  <c r="K75" i="124" l="1"/>
  <c r="K75" i="123" s="1"/>
  <c r="K75" i="101" s="1"/>
  <c r="K36" i="124"/>
  <c r="K36" i="123" s="1"/>
  <c r="R75" i="124"/>
  <c r="R75" i="123" s="1"/>
  <c r="R75" i="101" s="1"/>
  <c r="D75" i="124"/>
  <c r="D75" i="123" s="1"/>
  <c r="D75" i="101" s="1"/>
  <c r="P36" i="124"/>
  <c r="P36" i="123" s="1"/>
  <c r="L75" i="124"/>
  <c r="L75" i="123" s="1"/>
  <c r="L75" i="101" s="1"/>
  <c r="U75" i="124"/>
  <c r="U75" i="123" s="1"/>
  <c r="U75" i="101" s="1"/>
  <c r="H36" i="124"/>
  <c r="H36" i="123" s="1"/>
  <c r="R36" i="124"/>
  <c r="R36" i="123" s="1"/>
  <c r="O36" i="124"/>
  <c r="O36" i="123" s="1"/>
  <c r="I75" i="124"/>
  <c r="I75" i="123" s="1"/>
  <c r="I75" i="101" s="1"/>
  <c r="X75" i="124"/>
  <c r="X75" i="123" s="1"/>
  <c r="X75" i="101" s="1"/>
  <c r="F36" i="124"/>
  <c r="F36" i="123" s="1"/>
  <c r="T36" i="124"/>
  <c r="T36" i="123" s="1"/>
  <c r="M33" i="204"/>
  <c r="M26" i="204" s="1"/>
  <c r="J36" i="124"/>
  <c r="J36" i="123" s="1"/>
  <c r="S36" i="124"/>
  <c r="S36" i="123" s="1"/>
  <c r="W36" i="124"/>
  <c r="W36" i="123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I36" i="124"/>
  <c r="I36" i="123" s="1"/>
  <c r="O75" i="124"/>
  <c r="O75" i="123" s="1"/>
  <c r="O75" i="101" s="1"/>
  <c r="E8" i="203"/>
  <c r="Q75" i="124"/>
  <c r="Q75" i="123" s="1"/>
  <c r="Q75" i="101" s="1"/>
  <c r="L36" i="124"/>
  <c r="L36" i="123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P75" i="124"/>
  <c r="P75" i="123" s="1"/>
  <c r="P75" i="101" s="1"/>
  <c r="K8" i="203"/>
  <c r="N75" i="124"/>
  <c r="N75" i="123" s="1"/>
  <c r="N75" i="101" s="1"/>
  <c r="E33" i="204"/>
  <c r="E26" i="204" s="1"/>
  <c r="Q36" i="124"/>
  <c r="Q36" i="123" s="1"/>
  <c r="X36" i="124"/>
  <c r="X36" i="123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S75" i="124"/>
  <c r="S75" i="123" s="1"/>
  <c r="S75" i="101" s="1"/>
  <c r="E75" i="124"/>
  <c r="E75" i="123" s="1"/>
  <c r="E75" i="101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D36" i="124"/>
  <c r="D36" i="123" s="1"/>
  <c r="F75" i="124"/>
  <c r="F75" i="123" s="1"/>
  <c r="F75" i="101" s="1"/>
  <c r="V8" i="203"/>
  <c r="N13" i="124" l="1"/>
  <c r="N13" i="123" s="1"/>
  <c r="N13" i="101" s="1"/>
  <c r="N13" i="129" s="1"/>
  <c r="S7" i="124"/>
  <c r="S7" i="123" s="1"/>
  <c r="S7" i="101" s="1"/>
  <c r="S7" i="129" s="1"/>
  <c r="P22" i="203"/>
  <c r="T4" i="203"/>
  <c r="W25" i="124"/>
  <c r="W25" i="123" s="1"/>
  <c r="W25" i="101" s="1"/>
  <c r="W25" i="129" s="1"/>
  <c r="S14" i="124"/>
  <c r="S14" i="123" s="1"/>
  <c r="S14" i="101" s="1"/>
  <c r="S14" i="129" s="1"/>
  <c r="L24" i="124"/>
  <c r="L24" i="123" s="1"/>
  <c r="L24" i="101" s="1"/>
  <c r="L24" i="129" s="1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5" i="124"/>
  <c r="P65" i="123" s="1"/>
  <c r="P47" i="124"/>
  <c r="P47" i="123" s="1"/>
  <c r="P43" i="124"/>
  <c r="P43" i="123" s="1"/>
  <c r="P39" i="124"/>
  <c r="P39" i="123" s="1"/>
  <c r="P30" i="124"/>
  <c r="P30" i="123" s="1"/>
  <c r="P30" i="101" s="1"/>
  <c r="P30" i="129" s="1"/>
  <c r="P66" i="124"/>
  <c r="P66" i="123" s="1"/>
  <c r="P48" i="124"/>
  <c r="P48" i="123" s="1"/>
  <c r="P44" i="124"/>
  <c r="P44" i="123" s="1"/>
  <c r="P40" i="124"/>
  <c r="P40" i="123" s="1"/>
  <c r="P31" i="124"/>
  <c r="P31" i="123" s="1"/>
  <c r="P31" i="101" s="1"/>
  <c r="P31" i="129" s="1"/>
  <c r="P67" i="124"/>
  <c r="P67" i="123" s="1"/>
  <c r="P63" i="124"/>
  <c r="P63" i="123" s="1"/>
  <c r="P49" i="124"/>
  <c r="P49" i="123" s="1"/>
  <c r="P45" i="124"/>
  <c r="P45" i="123" s="1"/>
  <c r="P41" i="124"/>
  <c r="P41" i="123" s="1"/>
  <c r="P32" i="124"/>
  <c r="P32" i="123" s="1"/>
  <c r="P32" i="101" s="1"/>
  <c r="P32" i="129" s="1"/>
  <c r="P68" i="124"/>
  <c r="P68" i="123" s="1"/>
  <c r="P64" i="124"/>
  <c r="P64" i="123" s="1"/>
  <c r="P50" i="124"/>
  <c r="P50" i="123" s="1"/>
  <c r="P46" i="124"/>
  <c r="P46" i="123" s="1"/>
  <c r="P42" i="124"/>
  <c r="P42" i="123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47" i="124"/>
  <c r="I47" i="123" s="1"/>
  <c r="I43" i="124"/>
  <c r="I43" i="123" s="1"/>
  <c r="I39" i="124"/>
  <c r="I39" i="123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44" i="124"/>
  <c r="I44" i="123" s="1"/>
  <c r="I40" i="124"/>
  <c r="I40" i="123" s="1"/>
  <c r="I31" i="124"/>
  <c r="I31" i="123" s="1"/>
  <c r="I31" i="101" s="1"/>
  <c r="I31" i="129" s="1"/>
  <c r="I67" i="124"/>
  <c r="I67" i="123" s="1"/>
  <c r="I63" i="124"/>
  <c r="I63" i="123" s="1"/>
  <c r="I49" i="124"/>
  <c r="I49" i="123" s="1"/>
  <c r="I45" i="124"/>
  <c r="I45" i="123" s="1"/>
  <c r="I37" i="124"/>
  <c r="I37" i="123" s="1"/>
  <c r="I32" i="124"/>
  <c r="I32" i="123" s="1"/>
  <c r="I32" i="101" s="1"/>
  <c r="I32" i="129" s="1"/>
  <c r="I64" i="124"/>
  <c r="I64" i="123" s="1"/>
  <c r="I50" i="124"/>
  <c r="I50" i="123" s="1"/>
  <c r="I46" i="124"/>
  <c r="I46" i="123" s="1"/>
  <c r="I42" i="124"/>
  <c r="I42" i="123" s="1"/>
  <c r="I38" i="124"/>
  <c r="I38" i="123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4" i="124"/>
  <c r="S44" i="123" s="1"/>
  <c r="S40" i="124"/>
  <c r="S40" i="123" s="1"/>
  <c r="S31" i="124"/>
  <c r="S31" i="123" s="1"/>
  <c r="S31" i="101" s="1"/>
  <c r="S31" i="129" s="1"/>
  <c r="S67" i="124"/>
  <c r="S67" i="123" s="1"/>
  <c r="S63" i="124"/>
  <c r="S63" i="123" s="1"/>
  <c r="S49" i="124"/>
  <c r="S49" i="123" s="1"/>
  <c r="S41" i="124"/>
  <c r="S41" i="123" s="1"/>
  <c r="S37" i="124"/>
  <c r="S37" i="123" s="1"/>
  <c r="S32" i="124"/>
  <c r="S32" i="123" s="1"/>
  <c r="S32" i="101" s="1"/>
  <c r="S32" i="129" s="1"/>
  <c r="S68" i="124"/>
  <c r="S68" i="123" s="1"/>
  <c r="S64" i="124"/>
  <c r="S64" i="123" s="1"/>
  <c r="S50" i="124"/>
  <c r="S50" i="123" s="1"/>
  <c r="S42" i="124"/>
  <c r="S42" i="123" s="1"/>
  <c r="S38" i="124"/>
  <c r="S38" i="123" s="1"/>
  <c r="S29" i="124"/>
  <c r="S29" i="123" s="1"/>
  <c r="S29" i="101" s="1"/>
  <c r="S29" i="129" s="1"/>
  <c r="S69" i="124"/>
  <c r="S69" i="123" s="1"/>
  <c r="S65" i="124"/>
  <c r="S65" i="123" s="1"/>
  <c r="S47" i="124"/>
  <c r="S47" i="123" s="1"/>
  <c r="S43" i="124"/>
  <c r="S43" i="123" s="1"/>
  <c r="S39" i="124"/>
  <c r="S39" i="123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50" i="124"/>
  <c r="N50" i="123" s="1"/>
  <c r="N46" i="124"/>
  <c r="N46" i="123" s="1"/>
  <c r="N42" i="124"/>
  <c r="N42" i="123" s="1"/>
  <c r="N38" i="124"/>
  <c r="N38" i="123" s="1"/>
  <c r="N29" i="124"/>
  <c r="N29" i="123" s="1"/>
  <c r="N29" i="101" s="1"/>
  <c r="N29" i="129" s="1"/>
  <c r="N65" i="124"/>
  <c r="N65" i="123" s="1"/>
  <c r="N47" i="124"/>
  <c r="N47" i="123" s="1"/>
  <c r="N43" i="124"/>
  <c r="N43" i="123" s="1"/>
  <c r="N39" i="124"/>
  <c r="N39" i="123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48" i="124"/>
  <c r="N48" i="123" s="1"/>
  <c r="N44" i="124"/>
  <c r="N44" i="123" s="1"/>
  <c r="N40" i="124"/>
  <c r="N40" i="123" s="1"/>
  <c r="N31" i="124"/>
  <c r="N31" i="123" s="1"/>
  <c r="N31" i="101" s="1"/>
  <c r="N31" i="129" s="1"/>
  <c r="N63" i="124"/>
  <c r="N63" i="123" s="1"/>
  <c r="N49" i="124"/>
  <c r="N49" i="123" s="1"/>
  <c r="N45" i="124"/>
  <c r="N45" i="123" s="1"/>
  <c r="N41" i="124"/>
  <c r="N41" i="123" s="1"/>
  <c r="N37" i="124"/>
  <c r="N37" i="123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4" i="124"/>
  <c r="K44" i="123" s="1"/>
  <c r="K40" i="124"/>
  <c r="K40" i="123" s="1"/>
  <c r="K31" i="124"/>
  <c r="K31" i="123" s="1"/>
  <c r="K31" i="101" s="1"/>
  <c r="K31" i="129" s="1"/>
  <c r="K67" i="124"/>
  <c r="K67" i="123" s="1"/>
  <c r="K63" i="124"/>
  <c r="K63" i="123" s="1"/>
  <c r="K49" i="124"/>
  <c r="K49" i="123" s="1"/>
  <c r="K41" i="124"/>
  <c r="K41" i="123" s="1"/>
  <c r="K37" i="124"/>
  <c r="K37" i="123" s="1"/>
  <c r="K32" i="124"/>
  <c r="K32" i="123" s="1"/>
  <c r="K32" i="101" s="1"/>
  <c r="K32" i="129" s="1"/>
  <c r="K68" i="124"/>
  <c r="K68" i="123" s="1"/>
  <c r="K64" i="124"/>
  <c r="K64" i="123" s="1"/>
  <c r="K50" i="124"/>
  <c r="K50" i="123" s="1"/>
  <c r="K42" i="124"/>
  <c r="K42" i="123" s="1"/>
  <c r="K38" i="124"/>
  <c r="K38" i="123" s="1"/>
  <c r="K29" i="124"/>
  <c r="K29" i="123" s="1"/>
  <c r="K29" i="101" s="1"/>
  <c r="K29" i="129" s="1"/>
  <c r="K69" i="124"/>
  <c r="K69" i="123" s="1"/>
  <c r="K65" i="124"/>
  <c r="K65" i="123" s="1"/>
  <c r="K47" i="124"/>
  <c r="K47" i="123" s="1"/>
  <c r="K43" i="124"/>
  <c r="K43" i="123" s="1"/>
  <c r="K39" i="124"/>
  <c r="K39" i="123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Q3" i="203" s="1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P4" i="201"/>
  <c r="P5" i="124"/>
  <c r="W64" i="124"/>
  <c r="W64" i="123" s="1"/>
  <c r="W50" i="124"/>
  <c r="W50" i="123" s="1"/>
  <c r="W46" i="124"/>
  <c r="W46" i="123" s="1"/>
  <c r="W42" i="124"/>
  <c r="W42" i="123" s="1"/>
  <c r="W38" i="124"/>
  <c r="W38" i="123" s="1"/>
  <c r="W29" i="124"/>
  <c r="W29" i="123" s="1"/>
  <c r="W29" i="101" s="1"/>
  <c r="W29" i="129" s="1"/>
  <c r="W65" i="124"/>
  <c r="W65" i="123" s="1"/>
  <c r="W47" i="124"/>
  <c r="W47" i="123" s="1"/>
  <c r="W43" i="124"/>
  <c r="W43" i="123" s="1"/>
  <c r="W39" i="124"/>
  <c r="W39" i="123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44" i="124"/>
  <c r="W44" i="123" s="1"/>
  <c r="W40" i="124"/>
  <c r="W40" i="123" s="1"/>
  <c r="W31" i="124"/>
  <c r="W31" i="123" s="1"/>
  <c r="W31" i="101" s="1"/>
  <c r="W31" i="129" s="1"/>
  <c r="W63" i="124"/>
  <c r="W63" i="123" s="1"/>
  <c r="W49" i="124"/>
  <c r="W49" i="123" s="1"/>
  <c r="W45" i="124"/>
  <c r="W45" i="123" s="1"/>
  <c r="W41" i="124"/>
  <c r="W41" i="123" s="1"/>
  <c r="W37" i="124"/>
  <c r="W37" i="123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K4" i="203"/>
  <c r="K3" i="203" s="1"/>
  <c r="M52" i="202"/>
  <c r="M8" i="203"/>
  <c r="M3" i="203" s="1"/>
  <c r="R4" i="203"/>
  <c r="R3" i="203" s="1"/>
  <c r="H69" i="124"/>
  <c r="H69" i="123" s="1"/>
  <c r="H65" i="124"/>
  <c r="H65" i="123" s="1"/>
  <c r="H47" i="124"/>
  <c r="H47" i="123" s="1"/>
  <c r="H43" i="124"/>
  <c r="H43" i="123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48" i="124"/>
  <c r="H48" i="123" s="1"/>
  <c r="H44" i="124"/>
  <c r="H44" i="123" s="1"/>
  <c r="H40" i="124"/>
  <c r="H40" i="123" s="1"/>
  <c r="H31" i="124"/>
  <c r="H31" i="123" s="1"/>
  <c r="H31" i="101" s="1"/>
  <c r="H31" i="129" s="1"/>
  <c r="H67" i="124"/>
  <c r="H67" i="123" s="1"/>
  <c r="H63" i="124"/>
  <c r="H63" i="123" s="1"/>
  <c r="H49" i="124"/>
  <c r="H49" i="123" s="1"/>
  <c r="H45" i="124"/>
  <c r="H45" i="123" s="1"/>
  <c r="H37" i="124"/>
  <c r="H37" i="123" s="1"/>
  <c r="H32" i="124"/>
  <c r="H32" i="123" s="1"/>
  <c r="H32" i="101" s="1"/>
  <c r="H32" i="129" s="1"/>
  <c r="H68" i="124"/>
  <c r="H68" i="123" s="1"/>
  <c r="H64" i="124"/>
  <c r="H64" i="123" s="1"/>
  <c r="H50" i="124"/>
  <c r="H50" i="123" s="1"/>
  <c r="H46" i="124"/>
  <c r="H46" i="123" s="1"/>
  <c r="H38" i="124"/>
  <c r="H38" i="123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44" i="124"/>
  <c r="R44" i="123" s="1"/>
  <c r="R40" i="124"/>
  <c r="R40" i="123" s="1"/>
  <c r="R31" i="124"/>
  <c r="R31" i="123" s="1"/>
  <c r="R31" i="101" s="1"/>
  <c r="R31" i="129" s="1"/>
  <c r="R67" i="124"/>
  <c r="R67" i="123" s="1"/>
  <c r="R63" i="124"/>
  <c r="R63" i="123" s="1"/>
  <c r="R49" i="124"/>
  <c r="R49" i="123" s="1"/>
  <c r="R45" i="124"/>
  <c r="R45" i="123" s="1"/>
  <c r="R37" i="124"/>
  <c r="R37" i="123" s="1"/>
  <c r="R32" i="124"/>
  <c r="R32" i="123" s="1"/>
  <c r="R32" i="101" s="1"/>
  <c r="R32" i="129" s="1"/>
  <c r="R68" i="124"/>
  <c r="R68" i="123" s="1"/>
  <c r="R64" i="124"/>
  <c r="R64" i="123" s="1"/>
  <c r="R50" i="124"/>
  <c r="R50" i="123" s="1"/>
  <c r="R46" i="124"/>
  <c r="R46" i="123" s="1"/>
  <c r="R42" i="124"/>
  <c r="R42" i="123" s="1"/>
  <c r="R38" i="124"/>
  <c r="R38" i="123" s="1"/>
  <c r="R29" i="124"/>
  <c r="R29" i="123" s="1"/>
  <c r="R29" i="101" s="1"/>
  <c r="R29" i="129" s="1"/>
  <c r="R69" i="124"/>
  <c r="R69" i="123" s="1"/>
  <c r="R65" i="124"/>
  <c r="R65" i="123" s="1"/>
  <c r="R47" i="124"/>
  <c r="R47" i="123" s="1"/>
  <c r="R43" i="124"/>
  <c r="R43" i="123" s="1"/>
  <c r="R39" i="124"/>
  <c r="R39" i="123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D3" i="203" l="1"/>
  <c r="N3" i="203"/>
  <c r="G3" i="201"/>
  <c r="I3" i="203"/>
  <c r="X3" i="201"/>
  <c r="H3" i="203"/>
  <c r="R3" i="201"/>
  <c r="U3" i="203"/>
  <c r="L3" i="201"/>
  <c r="M3" i="201"/>
  <c r="P3" i="201"/>
  <c r="L22" i="124"/>
  <c r="J3" i="201"/>
  <c r="U3" i="201"/>
  <c r="N3" i="201"/>
  <c r="O3" i="203"/>
  <c r="W3" i="201"/>
  <c r="E3" i="201"/>
  <c r="J3" i="203"/>
  <c r="K3" i="201"/>
  <c r="H71" i="204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Q71" i="204"/>
  <c r="N67" i="124"/>
  <c r="N67" i="123" s="1"/>
  <c r="P17" i="202"/>
  <c r="P2" i="202" s="1"/>
  <c r="U33" i="203"/>
  <c r="W17" i="204"/>
  <c r="S3" i="201"/>
  <c r="X51" i="124"/>
  <c r="X51" i="123" s="1"/>
  <c r="I68" i="124"/>
  <c r="I68" i="123" s="1"/>
  <c r="H51" i="124"/>
  <c r="H51" i="123" s="1"/>
  <c r="U61" i="124"/>
  <c r="U61" i="123" s="1"/>
  <c r="H17" i="202"/>
  <c r="H2" i="202" s="1"/>
  <c r="H42" i="124"/>
  <c r="H42" i="123" s="1"/>
  <c r="H41" i="124"/>
  <c r="H41" i="123" s="1"/>
  <c r="R17" i="202"/>
  <c r="K46" i="124"/>
  <c r="K46" i="123" s="1"/>
  <c r="K45" i="124"/>
  <c r="K45" i="123" s="1"/>
  <c r="K66" i="124"/>
  <c r="K66" i="123" s="1"/>
  <c r="L17" i="202"/>
  <c r="L2" i="202" s="1"/>
  <c r="P38" i="124"/>
  <c r="P38" i="123" s="1"/>
  <c r="P37" i="124"/>
  <c r="P37" i="123" s="1"/>
  <c r="Q17" i="202"/>
  <c r="Q2" i="202" s="1"/>
  <c r="R41" i="124"/>
  <c r="R41" i="123" s="1"/>
  <c r="R48" i="124"/>
  <c r="R48" i="123" s="1"/>
  <c r="I17" i="202"/>
  <c r="I2" i="202" s="1"/>
  <c r="R52" i="204"/>
  <c r="E17" i="202"/>
  <c r="E2" i="202" s="1"/>
  <c r="W48" i="124"/>
  <c r="W48" i="123" s="1"/>
  <c r="W69" i="124"/>
  <c r="W69" i="123" s="1"/>
  <c r="W68" i="124"/>
  <c r="W68" i="123" s="1"/>
  <c r="I17" i="203"/>
  <c r="N69" i="124"/>
  <c r="N69" i="123" s="1"/>
  <c r="N68" i="124"/>
  <c r="N68" i="123" s="1"/>
  <c r="S33" i="203"/>
  <c r="H17" i="204"/>
  <c r="M17" i="202"/>
  <c r="M2" i="202" s="1"/>
  <c r="I41" i="124"/>
  <c r="I41" i="123" s="1"/>
  <c r="I48" i="124"/>
  <c r="I48" i="123" s="1"/>
  <c r="I69" i="124"/>
  <c r="I69" i="123" s="1"/>
  <c r="X17" i="202"/>
  <c r="X2" i="202" s="1"/>
  <c r="L51" i="124"/>
  <c r="L51" i="123" s="1"/>
  <c r="S17" i="204"/>
  <c r="R71" i="204"/>
  <c r="D33" i="203"/>
  <c r="H39" i="124"/>
  <c r="H39" i="123" s="1"/>
  <c r="J17" i="204"/>
  <c r="S46" i="124"/>
  <c r="S46" i="123" s="1"/>
  <c r="S45" i="124"/>
  <c r="S45" i="123" s="1"/>
  <c r="S66" i="124"/>
  <c r="S66" i="123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6" i="124"/>
  <c r="E46" i="123" s="1"/>
  <c r="E45" i="124"/>
  <c r="E45" i="123" s="1"/>
  <c r="U35" i="124"/>
  <c r="U35" i="123" s="1"/>
  <c r="U35" i="101" s="1"/>
  <c r="U35" i="129" s="1"/>
  <c r="U38" i="124"/>
  <c r="U38" i="123" s="1"/>
  <c r="U37" i="124"/>
  <c r="U37" i="123" s="1"/>
  <c r="V28" i="124"/>
  <c r="V27" i="201"/>
  <c r="V31" i="124"/>
  <c r="V31" i="123" s="1"/>
  <c r="V31" i="101" s="1"/>
  <c r="V31" i="129" s="1"/>
  <c r="V43" i="124"/>
  <c r="V43" i="123" s="1"/>
  <c r="V46" i="124"/>
  <c r="V46" i="123" s="1"/>
  <c r="M27" i="203"/>
  <c r="F20" i="124"/>
  <c r="F20" i="123" s="1"/>
  <c r="F20" i="101" s="1"/>
  <c r="F20" i="129" s="1"/>
  <c r="J4" i="124"/>
  <c r="J5" i="123"/>
  <c r="M44" i="124"/>
  <c r="M44" i="123" s="1"/>
  <c r="M65" i="124"/>
  <c r="M65" i="123" s="1"/>
  <c r="M64" i="124"/>
  <c r="M64" i="123" s="1"/>
  <c r="M63" i="124"/>
  <c r="M63" i="123" s="1"/>
  <c r="K51" i="124"/>
  <c r="K51" i="123" s="1"/>
  <c r="V19" i="124"/>
  <c r="V19" i="123" s="1"/>
  <c r="V19" i="101" s="1"/>
  <c r="V19" i="129" s="1"/>
  <c r="I8" i="124"/>
  <c r="I9" i="123"/>
  <c r="L40" i="124"/>
  <c r="L40" i="123" s="1"/>
  <c r="L47" i="124"/>
  <c r="L47" i="123" s="1"/>
  <c r="L50" i="124"/>
  <c r="L50" i="123" s="1"/>
  <c r="L49" i="124"/>
  <c r="L49" i="123" s="1"/>
  <c r="D40" i="124"/>
  <c r="D40" i="123" s="1"/>
  <c r="D47" i="124"/>
  <c r="D47" i="123" s="1"/>
  <c r="D50" i="124"/>
  <c r="D50" i="123" s="1"/>
  <c r="D49" i="124"/>
  <c r="D49" i="123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T35" i="124"/>
  <c r="T35" i="123" s="1"/>
  <c r="T35" i="101" s="1"/>
  <c r="T35" i="129" s="1"/>
  <c r="T38" i="124"/>
  <c r="T38" i="123" s="1"/>
  <c r="T37" i="124"/>
  <c r="T37" i="123" s="1"/>
  <c r="K33" i="201"/>
  <c r="K34" i="124"/>
  <c r="H22" i="124"/>
  <c r="H23" i="123"/>
  <c r="G3" i="203"/>
  <c r="G27" i="203"/>
  <c r="Q3" i="201"/>
  <c r="P51" i="124"/>
  <c r="P51" i="123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6" i="124"/>
  <c r="G46" i="123" s="1"/>
  <c r="Q20" i="124"/>
  <c r="Q20" i="123" s="1"/>
  <c r="Q20" i="101" s="1"/>
  <c r="Q20" i="129" s="1"/>
  <c r="F45" i="124"/>
  <c r="F45" i="123" s="1"/>
  <c r="F66" i="124"/>
  <c r="F66" i="123" s="1"/>
  <c r="F29" i="124"/>
  <c r="F29" i="123" s="1"/>
  <c r="F29" i="101" s="1"/>
  <c r="F29" i="129" s="1"/>
  <c r="N8" i="124"/>
  <c r="N9" i="123"/>
  <c r="P157" i="149"/>
  <c r="J61" i="124"/>
  <c r="J61" i="123" s="1"/>
  <c r="W19" i="124"/>
  <c r="W19" i="123" s="1"/>
  <c r="W19" i="101" s="1"/>
  <c r="W19" i="129" s="1"/>
  <c r="O49" i="124"/>
  <c r="O49" i="123" s="1"/>
  <c r="O30" i="124"/>
  <c r="O30" i="123" s="1"/>
  <c r="O30" i="101" s="1"/>
  <c r="O30" i="129" s="1"/>
  <c r="O34" i="124"/>
  <c r="O33" i="201"/>
  <c r="Q42" i="124"/>
  <c r="Q42" i="123" s="1"/>
  <c r="Q41" i="124"/>
  <c r="Q41" i="123" s="1"/>
  <c r="Q48" i="124"/>
  <c r="Q48" i="123" s="1"/>
  <c r="Q69" i="124"/>
  <c r="Q69" i="123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7" i="124"/>
  <c r="X47" i="123" s="1"/>
  <c r="I52" i="204"/>
  <c r="U27" i="203"/>
  <c r="D17" i="202"/>
  <c r="D2" i="202" s="1"/>
  <c r="O8" i="124"/>
  <c r="O9" i="123"/>
  <c r="W4" i="124"/>
  <c r="W5" i="123"/>
  <c r="E40" i="124"/>
  <c r="E40" i="123" s="1"/>
  <c r="E47" i="124"/>
  <c r="E47" i="123" s="1"/>
  <c r="E50" i="124"/>
  <c r="E50" i="123" s="1"/>
  <c r="E49" i="124"/>
  <c r="E49" i="123" s="1"/>
  <c r="T8" i="124"/>
  <c r="T9" i="123"/>
  <c r="U22" i="124"/>
  <c r="U23" i="123"/>
  <c r="U39" i="124"/>
  <c r="U39" i="123" s="1"/>
  <c r="U42" i="124"/>
  <c r="U42" i="123" s="1"/>
  <c r="U41" i="124"/>
  <c r="U41" i="123" s="1"/>
  <c r="V32" i="124"/>
  <c r="V32" i="123" s="1"/>
  <c r="V32" i="101" s="1"/>
  <c r="V32" i="129" s="1"/>
  <c r="V40" i="124"/>
  <c r="V40" i="123" s="1"/>
  <c r="V47" i="124"/>
  <c r="V47" i="123" s="1"/>
  <c r="V50" i="124"/>
  <c r="V50" i="123" s="1"/>
  <c r="M33" i="203"/>
  <c r="U4" i="124"/>
  <c r="U5" i="123"/>
  <c r="F61" i="124"/>
  <c r="M48" i="124"/>
  <c r="M48" i="123" s="1"/>
  <c r="M69" i="124"/>
  <c r="M69" i="123" s="1"/>
  <c r="M68" i="124"/>
  <c r="M68" i="123" s="1"/>
  <c r="M67" i="124"/>
  <c r="M67" i="123" s="1"/>
  <c r="V4" i="124"/>
  <c r="V5" i="123"/>
  <c r="K18" i="124"/>
  <c r="K17" i="201"/>
  <c r="V51" i="124"/>
  <c r="V51" i="123" s="1"/>
  <c r="X6" i="101"/>
  <c r="X6" i="129" s="1"/>
  <c r="S17" i="202"/>
  <c r="S2" i="202" s="1"/>
  <c r="F22" i="124"/>
  <c r="F23" i="123"/>
  <c r="H27" i="201"/>
  <c r="H28" i="124"/>
  <c r="L44" i="124"/>
  <c r="L44" i="123" s="1"/>
  <c r="L65" i="124"/>
  <c r="L65" i="123" s="1"/>
  <c r="L64" i="124"/>
  <c r="L64" i="123" s="1"/>
  <c r="L63" i="124"/>
  <c r="L63" i="123" s="1"/>
  <c r="D44" i="124"/>
  <c r="D44" i="123" s="1"/>
  <c r="D65" i="124"/>
  <c r="D65" i="123" s="1"/>
  <c r="D64" i="124"/>
  <c r="D64" i="123" s="1"/>
  <c r="D63" i="124"/>
  <c r="D63" i="123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T39" i="124"/>
  <c r="T39" i="123" s="1"/>
  <c r="T42" i="124"/>
  <c r="T42" i="123" s="1"/>
  <c r="T41" i="124"/>
  <c r="T41" i="123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7" i="124"/>
  <c r="G47" i="123" s="1"/>
  <c r="G50" i="124"/>
  <c r="G50" i="123" s="1"/>
  <c r="Q61" i="124"/>
  <c r="Q61" i="123" s="1"/>
  <c r="F49" i="124"/>
  <c r="F49" i="123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O63" i="124"/>
  <c r="O63" i="123" s="1"/>
  <c r="O35" i="124"/>
  <c r="O35" i="123" s="1"/>
  <c r="O35" i="101" s="1"/>
  <c r="O35" i="129" s="1"/>
  <c r="O38" i="124"/>
  <c r="O38" i="123" s="1"/>
  <c r="Q46" i="124"/>
  <c r="Q46" i="123" s="1"/>
  <c r="Q45" i="124"/>
  <c r="Q45" i="123" s="1"/>
  <c r="Q66" i="124"/>
  <c r="Q66" i="123" s="1"/>
  <c r="D61" i="124"/>
  <c r="D61" i="123" s="1"/>
  <c r="X38" i="124"/>
  <c r="X38" i="123" s="1"/>
  <c r="X37" i="124"/>
  <c r="X37" i="123" s="1"/>
  <c r="X44" i="124"/>
  <c r="X44" i="123" s="1"/>
  <c r="X65" i="124"/>
  <c r="X65" i="123" s="1"/>
  <c r="P8" i="124"/>
  <c r="P9" i="123"/>
  <c r="N52" i="204"/>
  <c r="N17" i="202"/>
  <c r="N2" i="202" s="1"/>
  <c r="E44" i="124"/>
  <c r="E44" i="123" s="1"/>
  <c r="E65" i="124"/>
  <c r="E65" i="123" s="1"/>
  <c r="E64" i="124"/>
  <c r="E64" i="123" s="1"/>
  <c r="E63" i="124"/>
  <c r="E63" i="123" s="1"/>
  <c r="U31" i="124"/>
  <c r="U31" i="123" s="1"/>
  <c r="U31" i="101" s="1"/>
  <c r="U31" i="129" s="1"/>
  <c r="U43" i="124"/>
  <c r="U43" i="123" s="1"/>
  <c r="U46" i="124"/>
  <c r="U46" i="123" s="1"/>
  <c r="U45" i="124"/>
  <c r="U45" i="123" s="1"/>
  <c r="V37" i="124"/>
  <c r="V37" i="123" s="1"/>
  <c r="V44" i="124"/>
  <c r="V44" i="123" s="1"/>
  <c r="V65" i="124"/>
  <c r="V65" i="123" s="1"/>
  <c r="V64" i="124"/>
  <c r="V64" i="123" s="1"/>
  <c r="Q8" i="124"/>
  <c r="Q9" i="123"/>
  <c r="N22" i="124"/>
  <c r="N23" i="123"/>
  <c r="F19" i="124"/>
  <c r="F19" i="123" s="1"/>
  <c r="F19" i="101" s="1"/>
  <c r="F19" i="129" s="1"/>
  <c r="M66" i="124"/>
  <c r="M66" i="123" s="1"/>
  <c r="M29" i="124"/>
  <c r="M29" i="123" s="1"/>
  <c r="M29" i="101" s="1"/>
  <c r="M29" i="129" s="1"/>
  <c r="M28" i="124"/>
  <c r="M27" i="201"/>
  <c r="E157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69" i="124"/>
  <c r="L69" i="123" s="1"/>
  <c r="L68" i="124"/>
  <c r="L68" i="123" s="1"/>
  <c r="L67" i="124"/>
  <c r="L67" i="123" s="1"/>
  <c r="D48" i="124"/>
  <c r="D48" i="123" s="1"/>
  <c r="D69" i="124"/>
  <c r="D69" i="123" s="1"/>
  <c r="D68" i="124"/>
  <c r="D68" i="123" s="1"/>
  <c r="D67" i="124"/>
  <c r="D67" i="123" s="1"/>
  <c r="O22" i="124"/>
  <c r="O23" i="123"/>
  <c r="W33" i="201"/>
  <c r="W34" i="124"/>
  <c r="X23" i="123"/>
  <c r="X22" i="124"/>
  <c r="S51" i="124"/>
  <c r="S51" i="123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6" i="124"/>
  <c r="T46" i="123" s="1"/>
  <c r="T45" i="124"/>
  <c r="T45" i="123" s="1"/>
  <c r="E61" i="124"/>
  <c r="E61" i="123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44" i="124"/>
  <c r="G44" i="123" s="1"/>
  <c r="G65" i="124"/>
  <c r="G65" i="123" s="1"/>
  <c r="G64" i="124"/>
  <c r="G64" i="123" s="1"/>
  <c r="Q19" i="124"/>
  <c r="Q19" i="123" s="1"/>
  <c r="Q19" i="101" s="1"/>
  <c r="Q19" i="129" s="1"/>
  <c r="F63" i="124"/>
  <c r="F63" i="123" s="1"/>
  <c r="F35" i="124"/>
  <c r="F35" i="123" s="1"/>
  <c r="F35" i="101" s="1"/>
  <c r="F35" i="129" s="1"/>
  <c r="F38" i="124"/>
  <c r="F38" i="123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39" i="124"/>
  <c r="O39" i="123" s="1"/>
  <c r="O42" i="124"/>
  <c r="O42" i="123" s="1"/>
  <c r="E22" i="124"/>
  <c r="E23" i="123"/>
  <c r="Q11" i="124"/>
  <c r="Q12" i="123"/>
  <c r="O17" i="204"/>
  <c r="Q50" i="124"/>
  <c r="Q50" i="123" s="1"/>
  <c r="Q49" i="124"/>
  <c r="Q49" i="123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1" i="124"/>
  <c r="X41" i="123" s="1"/>
  <c r="X48" i="124"/>
  <c r="X48" i="123" s="1"/>
  <c r="X69" i="124"/>
  <c r="X69" i="123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69" i="124"/>
  <c r="E69" i="123" s="1"/>
  <c r="E68" i="124"/>
  <c r="E68" i="123" s="1"/>
  <c r="E67" i="124"/>
  <c r="E67" i="123" s="1"/>
  <c r="U40" i="124"/>
  <c r="U40" i="123" s="1"/>
  <c r="U47" i="124"/>
  <c r="U47" i="123" s="1"/>
  <c r="U50" i="124"/>
  <c r="U50" i="123" s="1"/>
  <c r="U49" i="124"/>
  <c r="U49" i="123" s="1"/>
  <c r="V41" i="124"/>
  <c r="V41" i="123" s="1"/>
  <c r="V48" i="124"/>
  <c r="V48" i="123" s="1"/>
  <c r="V69" i="124"/>
  <c r="V69" i="123" s="1"/>
  <c r="V68" i="124"/>
  <c r="V68" i="123" s="1"/>
  <c r="O17" i="203"/>
  <c r="X12" i="123"/>
  <c r="X11" i="124"/>
  <c r="T11" i="124"/>
  <c r="T12" i="123"/>
  <c r="W17" i="202"/>
  <c r="W2" i="202" s="1"/>
  <c r="M17" i="203"/>
  <c r="F51" i="124"/>
  <c r="F51" i="123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29" i="124"/>
  <c r="L29" i="123" s="1"/>
  <c r="L29" i="101" s="1"/>
  <c r="L29" i="129" s="1"/>
  <c r="L28" i="124"/>
  <c r="L27" i="201"/>
  <c r="D66" i="124"/>
  <c r="D66" i="123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7" i="124"/>
  <c r="T47" i="123" s="1"/>
  <c r="T50" i="124"/>
  <c r="T50" i="123" s="1"/>
  <c r="T49" i="124"/>
  <c r="T49" i="123" s="1"/>
  <c r="E19" i="124"/>
  <c r="E19" i="123" s="1"/>
  <c r="E19" i="101" s="1"/>
  <c r="E19" i="129" s="1"/>
  <c r="P17" i="203"/>
  <c r="N34" i="124"/>
  <c r="N33" i="201"/>
  <c r="T3" i="201"/>
  <c r="G61" i="124"/>
  <c r="G61" i="123" s="1"/>
  <c r="P18" i="124"/>
  <c r="P17" i="201"/>
  <c r="I20" i="124"/>
  <c r="I20" i="123" s="1"/>
  <c r="I20" i="101" s="1"/>
  <c r="I20" i="129" s="1"/>
  <c r="N61" i="124"/>
  <c r="N61" i="123" s="1"/>
  <c r="G41" i="124"/>
  <c r="G41" i="123" s="1"/>
  <c r="G48" i="124"/>
  <c r="G48" i="123" s="1"/>
  <c r="G69" i="124"/>
  <c r="G69" i="123" s="1"/>
  <c r="G68" i="124"/>
  <c r="G68" i="123" s="1"/>
  <c r="Q51" i="124"/>
  <c r="Q51" i="123" s="1"/>
  <c r="F67" i="124"/>
  <c r="F67" i="123" s="1"/>
  <c r="F39" i="124"/>
  <c r="F39" i="123" s="1"/>
  <c r="F42" i="124"/>
  <c r="F42" i="123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6" i="124"/>
  <c r="O46" i="123" s="1"/>
  <c r="Q64" i="124"/>
  <c r="Q64" i="123" s="1"/>
  <c r="Q63" i="124"/>
  <c r="Q63" i="123" s="1"/>
  <c r="Q35" i="124"/>
  <c r="Q35" i="123" s="1"/>
  <c r="Q35" i="101" s="1"/>
  <c r="Q35" i="129" s="1"/>
  <c r="D51" i="124"/>
  <c r="D51" i="123" s="1"/>
  <c r="X46" i="124"/>
  <c r="X46" i="123" s="1"/>
  <c r="X45" i="124"/>
  <c r="X45" i="123" s="1"/>
  <c r="X66" i="124"/>
  <c r="X66" i="123" s="1"/>
  <c r="N71" i="204"/>
  <c r="V33" i="203"/>
  <c r="Q33" i="203"/>
  <c r="E66" i="124"/>
  <c r="E66" i="123" s="1"/>
  <c r="E29" i="124"/>
  <c r="E29" i="123" s="1"/>
  <c r="E29" i="101" s="1"/>
  <c r="E29" i="129" s="1"/>
  <c r="E28" i="124"/>
  <c r="E27" i="201"/>
  <c r="U44" i="124"/>
  <c r="U44" i="123" s="1"/>
  <c r="U65" i="124"/>
  <c r="U65" i="123" s="1"/>
  <c r="U64" i="124"/>
  <c r="U64" i="123" s="1"/>
  <c r="U63" i="124"/>
  <c r="U63" i="123" s="1"/>
  <c r="V45" i="124"/>
  <c r="V45" i="123" s="1"/>
  <c r="V66" i="124"/>
  <c r="V66" i="123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7" i="124"/>
  <c r="M37" i="123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T44" i="124"/>
  <c r="T44" i="123" s="1"/>
  <c r="T65" i="124"/>
  <c r="T65" i="123" s="1"/>
  <c r="T64" i="124"/>
  <c r="T64" i="123" s="1"/>
  <c r="T63" i="124"/>
  <c r="T63" i="123" s="1"/>
  <c r="L8" i="124"/>
  <c r="L9" i="123"/>
  <c r="O3" i="201"/>
  <c r="E51" i="124"/>
  <c r="E51" i="123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N19" i="124"/>
  <c r="N19" i="123" s="1"/>
  <c r="N19" i="101" s="1"/>
  <c r="N19" i="129" s="1"/>
  <c r="U8" i="124"/>
  <c r="U9" i="123"/>
  <c r="I27" i="203"/>
  <c r="G45" i="124"/>
  <c r="G45" i="123" s="1"/>
  <c r="G66" i="124"/>
  <c r="G66" i="123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6" i="124"/>
  <c r="F46" i="123" s="1"/>
  <c r="O61" i="124"/>
  <c r="O61" i="123" s="1"/>
  <c r="X27" i="203"/>
  <c r="U17" i="204"/>
  <c r="J51" i="124"/>
  <c r="J51" i="123" s="1"/>
  <c r="O32" i="124"/>
  <c r="O32" i="123" s="1"/>
  <c r="O32" i="101" s="1"/>
  <c r="O32" i="129" s="1"/>
  <c r="O40" i="124"/>
  <c r="O40" i="123" s="1"/>
  <c r="O47" i="124"/>
  <c r="O47" i="123" s="1"/>
  <c r="O50" i="124"/>
  <c r="O50" i="123" s="1"/>
  <c r="Q68" i="124"/>
  <c r="Q68" i="123" s="1"/>
  <c r="Q67" i="124"/>
  <c r="Q67" i="123" s="1"/>
  <c r="Q39" i="124"/>
  <c r="Q39" i="123" s="1"/>
  <c r="L22" i="123"/>
  <c r="L23" i="101"/>
  <c r="D17" i="201"/>
  <c r="D18" i="124"/>
  <c r="X50" i="124"/>
  <c r="X50" i="123" s="1"/>
  <c r="X49" i="124"/>
  <c r="X49" i="123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48" i="124"/>
  <c r="J48" i="123" s="1"/>
  <c r="J44" i="124"/>
  <c r="J44" i="123" s="1"/>
  <c r="J40" i="124"/>
  <c r="J40" i="123" s="1"/>
  <c r="J31" i="124"/>
  <c r="J31" i="123" s="1"/>
  <c r="J31" i="101" s="1"/>
  <c r="J31" i="129" s="1"/>
  <c r="J67" i="124"/>
  <c r="J67" i="123" s="1"/>
  <c r="J63" i="124"/>
  <c r="J63" i="123" s="1"/>
  <c r="J49" i="124"/>
  <c r="J49" i="123" s="1"/>
  <c r="J45" i="124"/>
  <c r="J45" i="123" s="1"/>
  <c r="J41" i="124"/>
  <c r="J41" i="123" s="1"/>
  <c r="J37" i="124"/>
  <c r="J37" i="123" s="1"/>
  <c r="J32" i="124"/>
  <c r="J32" i="123" s="1"/>
  <c r="J32" i="101" s="1"/>
  <c r="J32" i="129" s="1"/>
  <c r="J68" i="124"/>
  <c r="J68" i="123" s="1"/>
  <c r="J50" i="124"/>
  <c r="J50" i="123" s="1"/>
  <c r="J46" i="124"/>
  <c r="J46" i="123" s="1"/>
  <c r="J42" i="124"/>
  <c r="J42" i="123" s="1"/>
  <c r="J38" i="124"/>
  <c r="J38" i="123" s="1"/>
  <c r="J29" i="124"/>
  <c r="J29" i="123" s="1"/>
  <c r="J29" i="101" s="1"/>
  <c r="J29" i="129" s="1"/>
  <c r="J69" i="124"/>
  <c r="J69" i="123" s="1"/>
  <c r="J47" i="124"/>
  <c r="J47" i="123" s="1"/>
  <c r="J43" i="124"/>
  <c r="J43" i="123" s="1"/>
  <c r="J39" i="124"/>
  <c r="J39" i="123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69" i="124"/>
  <c r="U69" i="123" s="1"/>
  <c r="U68" i="124"/>
  <c r="U68" i="123" s="1"/>
  <c r="U67" i="124"/>
  <c r="U67" i="123" s="1"/>
  <c r="V49" i="124"/>
  <c r="V49" i="123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42" i="124"/>
  <c r="M42" i="123" s="1"/>
  <c r="M41" i="124"/>
  <c r="M41" i="123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7" i="124"/>
  <c r="L37" i="123" s="1"/>
  <c r="J8" i="124"/>
  <c r="J9" i="123"/>
  <c r="D35" i="124"/>
  <c r="D35" i="123" s="1"/>
  <c r="D35" i="101" s="1"/>
  <c r="D35" i="129" s="1"/>
  <c r="D38" i="124"/>
  <c r="D38" i="123" s="1"/>
  <c r="D37" i="124"/>
  <c r="D37" i="123" s="1"/>
  <c r="W28" i="124"/>
  <c r="W27" i="201"/>
  <c r="W26" i="201" s="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69" i="124"/>
  <c r="T69" i="123" s="1"/>
  <c r="T68" i="124"/>
  <c r="T68" i="123" s="1"/>
  <c r="T67" i="124"/>
  <c r="T67" i="123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F3" i="203"/>
  <c r="G49" i="124"/>
  <c r="G49" i="123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7" i="124"/>
  <c r="F47" i="123" s="1"/>
  <c r="F50" i="124"/>
  <c r="F50" i="123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44" i="124"/>
  <c r="O44" i="123" s="1"/>
  <c r="O65" i="124"/>
  <c r="O65" i="123" s="1"/>
  <c r="O64" i="124"/>
  <c r="O64" i="123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D21" i="124"/>
  <c r="D21" i="123" s="1"/>
  <c r="D21" i="101" s="1"/>
  <c r="D21" i="129" s="1"/>
  <c r="K52" i="204"/>
  <c r="X64" i="124"/>
  <c r="X64" i="123" s="1"/>
  <c r="X63" i="124"/>
  <c r="X63" i="123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7" i="124"/>
  <c r="E37" i="123" s="1"/>
  <c r="I11" i="124"/>
  <c r="I12" i="123"/>
  <c r="U66" i="124"/>
  <c r="U66" i="123" s="1"/>
  <c r="U29" i="124"/>
  <c r="U29" i="123" s="1"/>
  <c r="U29" i="101" s="1"/>
  <c r="U29" i="129" s="1"/>
  <c r="U28" i="124"/>
  <c r="U27" i="201"/>
  <c r="H5" i="101"/>
  <c r="V63" i="124"/>
  <c r="V63" i="123" s="1"/>
  <c r="V35" i="124"/>
  <c r="V35" i="123" s="1"/>
  <c r="V35" i="101" s="1"/>
  <c r="V35" i="129" s="1"/>
  <c r="V38" i="124"/>
  <c r="V38" i="123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6" i="124"/>
  <c r="M46" i="123" s="1"/>
  <c r="M45" i="124"/>
  <c r="M45" i="123" s="1"/>
  <c r="V20" i="124"/>
  <c r="V20" i="123" s="1"/>
  <c r="V20" i="101" s="1"/>
  <c r="V20" i="129" s="1"/>
  <c r="D3" i="201"/>
  <c r="L39" i="124"/>
  <c r="L39" i="123" s="1"/>
  <c r="L42" i="124"/>
  <c r="L42" i="123" s="1"/>
  <c r="L41" i="124"/>
  <c r="L41" i="123" s="1"/>
  <c r="T27" i="203"/>
  <c r="D39" i="124"/>
  <c r="D39" i="123" s="1"/>
  <c r="D42" i="124"/>
  <c r="D42" i="123" s="1"/>
  <c r="D41" i="124"/>
  <c r="D41" i="123" s="1"/>
  <c r="T51" i="124"/>
  <c r="T51" i="123" s="1"/>
  <c r="S61" i="124"/>
  <c r="S61" i="123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29" i="124"/>
  <c r="T29" i="123" s="1"/>
  <c r="T29" i="101" s="1"/>
  <c r="T29" i="129" s="1"/>
  <c r="T28" i="124"/>
  <c r="T27" i="201"/>
  <c r="N11" i="124"/>
  <c r="N3" i="124" s="1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I51" i="124"/>
  <c r="I51" i="123" s="1"/>
  <c r="N27" i="203"/>
  <c r="N18" i="124"/>
  <c r="N17" i="201"/>
  <c r="G63" i="124"/>
  <c r="G63" i="123" s="1"/>
  <c r="G35" i="124"/>
  <c r="G35" i="123" s="1"/>
  <c r="G35" i="101" s="1"/>
  <c r="G35" i="129" s="1"/>
  <c r="G38" i="124"/>
  <c r="G38" i="123" s="1"/>
  <c r="Q18" i="124"/>
  <c r="Q17" i="201"/>
  <c r="F37" i="124"/>
  <c r="F37" i="123" s="1"/>
  <c r="F44" i="124"/>
  <c r="F44" i="123" s="1"/>
  <c r="F65" i="124"/>
  <c r="F65" i="123" s="1"/>
  <c r="F64" i="124"/>
  <c r="F64" i="123" s="1"/>
  <c r="O51" i="124"/>
  <c r="O51" i="123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8" i="124"/>
  <c r="O48" i="123" s="1"/>
  <c r="O69" i="124"/>
  <c r="O69" i="123" s="1"/>
  <c r="O68" i="124"/>
  <c r="O68" i="123" s="1"/>
  <c r="Q34" i="124"/>
  <c r="Q33" i="201"/>
  <c r="Q32" i="124"/>
  <c r="Q32" i="123" s="1"/>
  <c r="Q32" i="101" s="1"/>
  <c r="Q32" i="129" s="1"/>
  <c r="Q40" i="124"/>
  <c r="Q40" i="123" s="1"/>
  <c r="Q47" i="124"/>
  <c r="Q47" i="123" s="1"/>
  <c r="X68" i="124"/>
  <c r="X68" i="123" s="1"/>
  <c r="X67" i="124"/>
  <c r="X67" i="123" s="1"/>
  <c r="X39" i="124"/>
  <c r="X39" i="123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42" i="124"/>
  <c r="E42" i="123" s="1"/>
  <c r="E41" i="124"/>
  <c r="E41" i="123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39" i="124"/>
  <c r="V39" i="123" s="1"/>
  <c r="V42" i="124"/>
  <c r="V42" i="123" s="1"/>
  <c r="M17" i="204"/>
  <c r="E17" i="204"/>
  <c r="F21" i="124"/>
  <c r="F21" i="123" s="1"/>
  <c r="F21" i="101" s="1"/>
  <c r="F21" i="129" s="1"/>
  <c r="D27" i="203"/>
  <c r="M40" i="124"/>
  <c r="M40" i="123" s="1"/>
  <c r="M47" i="124"/>
  <c r="M47" i="123" s="1"/>
  <c r="M50" i="124"/>
  <c r="M50" i="123" s="1"/>
  <c r="M49" i="124"/>
  <c r="M49" i="123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6" i="124"/>
  <c r="L46" i="123" s="1"/>
  <c r="L45" i="124"/>
  <c r="L45" i="123" s="1"/>
  <c r="T33" i="203"/>
  <c r="D31" i="124"/>
  <c r="D31" i="123" s="1"/>
  <c r="D31" i="101" s="1"/>
  <c r="D31" i="129" s="1"/>
  <c r="D43" i="124"/>
  <c r="D43" i="123" s="1"/>
  <c r="D46" i="124"/>
  <c r="D46" i="123" s="1"/>
  <c r="D45" i="124"/>
  <c r="D45" i="123" s="1"/>
  <c r="E17" i="203"/>
  <c r="P17" i="204"/>
  <c r="T17" i="201"/>
  <c r="T18" i="124"/>
  <c r="M61" i="124"/>
  <c r="M61" i="123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39" i="124"/>
  <c r="G39" i="123" s="1"/>
  <c r="G42" i="124"/>
  <c r="G42" i="123" s="1"/>
  <c r="Q21" i="124"/>
  <c r="Q21" i="123" s="1"/>
  <c r="Q21" i="101" s="1"/>
  <c r="Q21" i="129" s="1"/>
  <c r="F41" i="124"/>
  <c r="F41" i="123" s="1"/>
  <c r="F48" i="124"/>
  <c r="F48" i="123" s="1"/>
  <c r="F69" i="124"/>
  <c r="F69" i="123" s="1"/>
  <c r="F68" i="124"/>
  <c r="F68" i="123" s="1"/>
  <c r="O17" i="201"/>
  <c r="O18" i="124"/>
  <c r="N17" i="203"/>
  <c r="J20" i="124"/>
  <c r="J20" i="123" s="1"/>
  <c r="J20" i="101" s="1"/>
  <c r="J20" i="129" s="1"/>
  <c r="W61" i="124"/>
  <c r="O45" i="124"/>
  <c r="O45" i="123" s="1"/>
  <c r="O66" i="124"/>
  <c r="O66" i="123" s="1"/>
  <c r="O29" i="124"/>
  <c r="O29" i="123" s="1"/>
  <c r="O29" i="101" s="1"/>
  <c r="O29" i="129" s="1"/>
  <c r="X17" i="204"/>
  <c r="R22" i="124"/>
  <c r="R23" i="123"/>
  <c r="Q38" i="124"/>
  <c r="Q38" i="123" s="1"/>
  <c r="Q37" i="124"/>
  <c r="Q37" i="123" s="1"/>
  <c r="Q44" i="124"/>
  <c r="Q44" i="123" s="1"/>
  <c r="Q65" i="124"/>
  <c r="Q65" i="123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W22" i="124"/>
  <c r="W23" i="123"/>
  <c r="U17" i="202"/>
  <c r="U2" i="202" s="1"/>
  <c r="U26" i="203" l="1"/>
  <c r="O26" i="201"/>
  <c r="K26" i="201"/>
  <c r="L2" i="204"/>
  <c r="L157" i="149"/>
  <c r="M157" i="149"/>
  <c r="D26" i="203"/>
  <c r="X26" i="201"/>
  <c r="I157" i="149"/>
  <c r="P26" i="203"/>
  <c r="X157" i="149"/>
  <c r="R3" i="124"/>
  <c r="N2" i="204"/>
  <c r="G3" i="124"/>
  <c r="P2" i="204"/>
  <c r="N26" i="201"/>
  <c r="K2" i="204"/>
  <c r="I26" i="203"/>
  <c r="H157" i="149"/>
  <c r="L3" i="124"/>
  <c r="Q157" i="149"/>
  <c r="J2" i="204"/>
  <c r="H33" i="124"/>
  <c r="F52" i="204"/>
  <c r="O71" i="204"/>
  <c r="E71" i="204"/>
  <c r="D71" i="204"/>
  <c r="J65" i="124"/>
  <c r="J65" i="123" s="1"/>
  <c r="J64" i="124"/>
  <c r="J64" i="123" s="1"/>
  <c r="F71" i="204"/>
  <c r="M52" i="204"/>
  <c r="M2" i="204" s="1"/>
  <c r="L159" i="149"/>
  <c r="H159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7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7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7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7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9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7" i="149"/>
  <c r="J157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7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7" i="149"/>
  <c r="P8" i="123"/>
  <c r="P9" i="101"/>
  <c r="G157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3" i="123" s="1"/>
  <c r="O5" i="101"/>
  <c r="W27" i="124"/>
  <c r="W28" i="123"/>
  <c r="R26" i="201"/>
  <c r="S26" i="201"/>
  <c r="L33" i="124"/>
  <c r="L34" i="123"/>
  <c r="K61" i="123"/>
  <c r="D8" i="123"/>
  <c r="D9" i="101"/>
  <c r="L26" i="201"/>
  <c r="W157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7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7" i="149"/>
  <c r="L4" i="123"/>
  <c r="L5" i="101"/>
  <c r="T27" i="124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7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W26" i="124" l="1"/>
  <c r="G26" i="124"/>
  <c r="P26" i="124"/>
  <c r="K3" i="123"/>
  <c r="T26" i="124"/>
  <c r="L3" i="123"/>
  <c r="F26" i="124"/>
  <c r="K159" i="149"/>
  <c r="R3" i="123"/>
  <c r="Q26" i="124"/>
  <c r="M26" i="124"/>
  <c r="X26" i="124"/>
  <c r="P159" i="149"/>
  <c r="H26" i="124"/>
  <c r="N159" i="149"/>
  <c r="D2" i="204"/>
  <c r="O2" i="204"/>
  <c r="J26" i="203"/>
  <c r="F2" i="204"/>
  <c r="E2" i="204"/>
  <c r="R26" i="124"/>
  <c r="J159" i="149"/>
  <c r="L26" i="124"/>
  <c r="P3" i="123"/>
  <c r="M159" i="149"/>
  <c r="C75" i="124"/>
  <c r="C75" i="123" s="1"/>
  <c r="C75" i="101" s="1"/>
  <c r="J3" i="123"/>
  <c r="F159" i="149"/>
  <c r="D26" i="124"/>
  <c r="Q3" i="123"/>
  <c r="H3" i="123"/>
  <c r="I26" i="124"/>
  <c r="S26" i="124"/>
  <c r="J26" i="201"/>
  <c r="G3" i="123"/>
  <c r="C71" i="204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44" i="124"/>
  <c r="C44" i="123" s="1"/>
  <c r="C40" i="124"/>
  <c r="C40" i="123" s="1"/>
  <c r="C45" i="124"/>
  <c r="C45" i="123" s="1"/>
  <c r="C37" i="124"/>
  <c r="C37" i="123" s="1"/>
  <c r="C32" i="124"/>
  <c r="C32" i="123" s="1"/>
  <c r="C32" i="101" s="1"/>
  <c r="C32" i="129" s="1"/>
  <c r="C46" i="124"/>
  <c r="C46" i="123" s="1"/>
  <c r="C38" i="124"/>
  <c r="C38" i="123" s="1"/>
  <c r="C69" i="124"/>
  <c r="C69" i="123" s="1"/>
  <c r="C65" i="124"/>
  <c r="C65" i="123" s="1"/>
  <c r="C47" i="124"/>
  <c r="C47" i="123" s="1"/>
  <c r="C43" i="124"/>
  <c r="C43" i="123" s="1"/>
  <c r="C39" i="124"/>
  <c r="C39" i="123" s="1"/>
  <c r="C35" i="124"/>
  <c r="C35" i="123" s="1"/>
  <c r="C35" i="101" s="1"/>
  <c r="C35" i="129" s="1"/>
  <c r="C30" i="124"/>
  <c r="C30" i="123" s="1"/>
  <c r="C30" i="101" s="1"/>
  <c r="C30" i="129" s="1"/>
  <c r="Q159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9" i="149"/>
  <c r="K8" i="101"/>
  <c r="K9" i="129"/>
  <c r="K8" i="129" s="1"/>
  <c r="C61" i="124"/>
  <c r="C61" i="123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9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E26" i="124"/>
  <c r="G33" i="123"/>
  <c r="G34" i="101"/>
  <c r="V26" i="123" l="1"/>
  <c r="H3" i="129"/>
  <c r="S26" i="123"/>
  <c r="N26" i="123"/>
  <c r="E159" i="149"/>
  <c r="F26" i="123"/>
  <c r="H3" i="101"/>
  <c r="L3" i="129"/>
  <c r="U3" i="101"/>
  <c r="L3" i="101"/>
  <c r="F3" i="101"/>
  <c r="Q26" i="123"/>
  <c r="D159" i="149"/>
  <c r="D26" i="123"/>
  <c r="O159" i="149"/>
  <c r="F3" i="129"/>
  <c r="I3" i="129"/>
  <c r="I3" i="101"/>
  <c r="K26" i="123"/>
  <c r="U3" i="129"/>
  <c r="U26" i="123"/>
  <c r="C29" i="124"/>
  <c r="C29" i="123" s="1"/>
  <c r="C29" i="101" s="1"/>
  <c r="C29" i="129" s="1"/>
  <c r="C31" i="124"/>
  <c r="C31" i="123" s="1"/>
  <c r="C31" i="101" s="1"/>
  <c r="C31" i="129" s="1"/>
  <c r="N3" i="101"/>
  <c r="P26" i="123"/>
  <c r="C42" i="124"/>
  <c r="C42" i="123" s="1"/>
  <c r="C41" i="124"/>
  <c r="C41" i="123" s="1"/>
  <c r="C48" i="124"/>
  <c r="C48" i="123" s="1"/>
  <c r="G26" i="123"/>
  <c r="W26" i="123"/>
  <c r="C50" i="124"/>
  <c r="C50" i="123" s="1"/>
  <c r="C49" i="124"/>
  <c r="C49" i="123" s="1"/>
  <c r="C21" i="124"/>
  <c r="C21" i="123" s="1"/>
  <c r="C21" i="101" s="1"/>
  <c r="C21" i="129" s="1"/>
  <c r="C68" i="124"/>
  <c r="C68" i="123" s="1"/>
  <c r="C67" i="124"/>
  <c r="C67" i="123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O26" i="123"/>
  <c r="K34" i="129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T17" i="101"/>
  <c r="T18" i="129"/>
  <c r="T17" i="129" s="1"/>
  <c r="R17" i="101"/>
  <c r="R18" i="129"/>
  <c r="R17" i="129" s="1"/>
  <c r="O34" i="129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G34" i="129"/>
  <c r="L17" i="101"/>
  <c r="L18" i="129"/>
  <c r="L17" i="129" s="1"/>
  <c r="E26" i="123"/>
  <c r="L34" i="129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8" i="129"/>
  <c r="H27" i="129" s="1"/>
  <c r="K17" i="101"/>
  <c r="K18" i="129"/>
  <c r="K17" i="129" s="1"/>
  <c r="M34" i="129"/>
  <c r="N34" i="129"/>
  <c r="T34" i="129"/>
  <c r="L27" i="101"/>
  <c r="L28" i="129"/>
  <c r="L27" i="129" s="1"/>
  <c r="R27" i="101"/>
  <c r="R28" i="129"/>
  <c r="R27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F34" i="129"/>
  <c r="F27" i="101"/>
  <c r="F28" i="129"/>
  <c r="F27" i="129" s="1"/>
  <c r="C51" i="124"/>
  <c r="C51" i="123" s="1"/>
  <c r="C17" i="202"/>
  <c r="C2" i="202" s="1"/>
  <c r="G3" i="129"/>
  <c r="M27" i="101"/>
  <c r="M28" i="129"/>
  <c r="M27" i="129" s="1"/>
  <c r="C22" i="203"/>
  <c r="C8" i="203"/>
  <c r="C64" i="124"/>
  <c r="C64" i="123" s="1"/>
  <c r="C63" i="124"/>
  <c r="C63" i="123" s="1"/>
  <c r="U34" i="129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I34" i="129"/>
  <c r="S34" i="129"/>
  <c r="C26" i="201" l="1"/>
  <c r="C3" i="201"/>
  <c r="C5" i="123"/>
  <c r="C4" i="124"/>
  <c r="C28" i="123"/>
  <c r="C27" i="124"/>
  <c r="C23" i="123"/>
  <c r="C22" i="124"/>
  <c r="C26" i="203"/>
  <c r="C9" i="123"/>
  <c r="C8" i="124"/>
  <c r="C18" i="123"/>
  <c r="C17" i="124"/>
  <c r="C157" i="149"/>
  <c r="C3" i="203"/>
  <c r="J27" i="101"/>
  <c r="J28" i="129"/>
  <c r="J27" i="129" s="1"/>
  <c r="J34" i="129"/>
  <c r="C159" i="149"/>
  <c r="C34" i="123"/>
  <c r="C33" i="124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27" i="101"/>
  <c r="C28" i="129"/>
  <c r="C27" i="129" s="1"/>
  <c r="C8" i="101"/>
  <c r="C9" i="129"/>
  <c r="C8" i="129" s="1"/>
  <c r="C3" i="101" l="1"/>
  <c r="C3" i="129"/>
  <c r="T71" i="204" l="1"/>
  <c r="S71" i="204"/>
  <c r="C71" i="201"/>
  <c r="T52" i="204"/>
  <c r="T2" i="204" s="1"/>
  <c r="C52" i="201"/>
  <c r="S52" i="204"/>
  <c r="S2" i="204" s="1"/>
  <c r="U52" i="204" l="1"/>
  <c r="T159" i="149"/>
  <c r="S159" i="149"/>
  <c r="U71" i="204"/>
  <c r="U2" i="204" s="1"/>
  <c r="V71" i="204" l="1"/>
  <c r="X52" i="204"/>
  <c r="V52" i="204"/>
  <c r="V2" i="204" s="1"/>
  <c r="X71" i="204"/>
  <c r="U159" i="149"/>
  <c r="W71" i="204" l="1"/>
  <c r="W52" i="204"/>
  <c r="W2" i="204" s="1"/>
  <c r="V159" i="149"/>
  <c r="X2" i="204"/>
  <c r="X159" i="149" l="1"/>
  <c r="W159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8" i="149"/>
  <c r="F52" i="201" l="1"/>
  <c r="C72" i="129"/>
  <c r="C71" i="129" s="1"/>
  <c r="C71" i="101"/>
  <c r="F71" i="201"/>
  <c r="C59" i="129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8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8" i="149"/>
  <c r="E71" i="124"/>
  <c r="E72" i="123"/>
  <c r="F52" i="203"/>
  <c r="F59" i="124"/>
  <c r="F2" i="203" l="1"/>
  <c r="F59" i="123"/>
  <c r="F52" i="124"/>
  <c r="F71" i="124"/>
  <c r="F72" i="123"/>
  <c r="E71" i="123"/>
  <c r="E72" i="101"/>
  <c r="E52" i="123"/>
  <c r="E59" i="101"/>
  <c r="F158" i="149" l="1"/>
  <c r="E59" i="129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G71" i="203" l="1"/>
  <c r="G72" i="124"/>
  <c r="G52" i="203"/>
  <c r="G59" i="124"/>
  <c r="G2" i="203" l="1"/>
  <c r="G52" i="124"/>
  <c r="G59" i="123"/>
  <c r="G158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8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8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8" i="149"/>
  <c r="I59" i="129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K158" i="149" l="1"/>
  <c r="L2" i="203"/>
  <c r="K71" i="123"/>
  <c r="K72" i="101"/>
  <c r="L71" i="124"/>
  <c r="L72" i="123"/>
  <c r="L158" i="149"/>
  <c r="L52" i="124"/>
  <c r="L59" i="123"/>
  <c r="K52" i="123"/>
  <c r="K59" i="101"/>
  <c r="M71" i="201" l="1"/>
  <c r="K59" i="129"/>
  <c r="M52" i="201"/>
  <c r="L71" i="123"/>
  <c r="L72" i="101"/>
  <c r="K71" i="101"/>
  <c r="K72" i="129"/>
  <c r="K71" i="129" s="1"/>
  <c r="L52" i="123"/>
  <c r="L59" i="101"/>
  <c r="L59" i="129" l="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8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8" i="149"/>
  <c r="M71" i="101"/>
  <c r="M72" i="129"/>
  <c r="M71" i="129" s="1"/>
  <c r="N52" i="124"/>
  <c r="N59" i="123"/>
  <c r="N71" i="124"/>
  <c r="N72" i="123"/>
  <c r="M59" i="129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8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8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71" i="101"/>
  <c r="P72" i="129"/>
  <c r="P71" i="129" s="1"/>
  <c r="Q52" i="203"/>
  <c r="Q71" i="201"/>
  <c r="Q72" i="124"/>
  <c r="Q2" i="203" l="1"/>
  <c r="Q158" i="149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8" i="149" l="1"/>
  <c r="R52" i="123"/>
  <c r="R59" i="101"/>
  <c r="R71" i="123"/>
  <c r="R72" i="101"/>
  <c r="R59" i="129" l="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59" i="124"/>
  <c r="S52" i="123"/>
  <c r="S59" i="101"/>
  <c r="S158" i="149"/>
  <c r="S71" i="123"/>
  <c r="S72" i="101"/>
  <c r="T158" i="149" l="1"/>
  <c r="U71" i="203"/>
  <c r="U60" i="124"/>
  <c r="U60" i="123" s="1"/>
  <c r="U60" i="101" s="1"/>
  <c r="U60" i="129" s="1"/>
  <c r="S59" i="129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8" i="149"/>
  <c r="U52" i="123" l="1"/>
  <c r="U59" i="101"/>
  <c r="T71" i="101"/>
  <c r="T72" i="129"/>
  <c r="T71" i="129" s="1"/>
  <c r="T59" i="129"/>
  <c r="U71" i="123"/>
  <c r="U72" i="101"/>
  <c r="V52" i="203" l="1"/>
  <c r="V60" i="124"/>
  <c r="V60" i="123" s="1"/>
  <c r="V60" i="101" s="1"/>
  <c r="V60" i="129" s="1"/>
  <c r="V62" i="124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V71" i="203"/>
  <c r="V2" i="203" s="1"/>
  <c r="V158" i="149" l="1"/>
  <c r="V59" i="123"/>
  <c r="V52" i="124"/>
  <c r="V71" i="124"/>
  <c r="V72" i="123"/>
  <c r="V52" i="123" l="1"/>
  <c r="V59" i="101"/>
  <c r="V71" i="123"/>
  <c r="V72" i="101"/>
  <c r="V59" i="129" l="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8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8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9" i="129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6" i="149"/>
  <c r="P76" i="124"/>
  <c r="P2" i="201"/>
  <c r="F76" i="124"/>
  <c r="F2" i="201"/>
  <c r="Q156" i="149"/>
  <c r="I76" i="123"/>
  <c r="I2" i="124"/>
  <c r="Q76" i="123"/>
  <c r="Q2" i="124"/>
  <c r="W76" i="124"/>
  <c r="W2" i="201"/>
  <c r="K156" i="149"/>
  <c r="R76" i="124"/>
  <c r="R2" i="201"/>
  <c r="C76" i="124"/>
  <c r="C2" i="201"/>
  <c r="H156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6" i="149"/>
  <c r="L76" i="124"/>
  <c r="L2" i="201"/>
  <c r="T156" i="149"/>
  <c r="U76" i="123"/>
  <c r="U2" i="124"/>
  <c r="D156" i="149"/>
  <c r="S156" i="149"/>
  <c r="T76" i="123"/>
  <c r="T2" i="124"/>
  <c r="X156" i="149"/>
  <c r="V156" i="149"/>
  <c r="D76" i="123"/>
  <c r="D2" i="124"/>
  <c r="S76" i="123"/>
  <c r="S2" i="124"/>
  <c r="U155" i="149" l="1"/>
  <c r="E76" i="123"/>
  <c r="E2" i="124"/>
  <c r="W76" i="123"/>
  <c r="W2" i="124"/>
  <c r="I2" i="123"/>
  <c r="P76" i="123"/>
  <c r="P2" i="124"/>
  <c r="V155" i="149"/>
  <c r="T155" i="149"/>
  <c r="U2" i="123"/>
  <c r="O156" i="149"/>
  <c r="V2" i="123"/>
  <c r="S155" i="149"/>
  <c r="D155" i="149"/>
  <c r="T2" i="123"/>
  <c r="L156" i="149"/>
  <c r="O76" i="123"/>
  <c r="O2" i="124"/>
  <c r="S2" i="123"/>
  <c r="D2" i="123"/>
  <c r="L76" i="123"/>
  <c r="L2" i="124"/>
  <c r="J156" i="149"/>
  <c r="H155" i="149"/>
  <c r="G156" i="149"/>
  <c r="M156" i="149"/>
  <c r="C156" i="149"/>
  <c r="Q155" i="149"/>
  <c r="J76" i="123"/>
  <c r="J2" i="124"/>
  <c r="H2" i="123"/>
  <c r="G76" i="123"/>
  <c r="G2" i="124"/>
  <c r="M76" i="123"/>
  <c r="M2" i="124"/>
  <c r="C76" i="123"/>
  <c r="C2" i="124"/>
  <c r="Q2" i="123"/>
  <c r="X155" i="149"/>
  <c r="K155" i="149"/>
  <c r="N156" i="149"/>
  <c r="R156" i="149"/>
  <c r="F156" i="149"/>
  <c r="X2" i="123"/>
  <c r="K2" i="123"/>
  <c r="N76" i="123"/>
  <c r="N2" i="124"/>
  <c r="R76" i="123"/>
  <c r="R2" i="124"/>
  <c r="F76" i="123"/>
  <c r="F2" i="124"/>
  <c r="E156" i="149"/>
  <c r="W156" i="149"/>
  <c r="I155" i="149"/>
  <c r="P156" i="149"/>
  <c r="F155" i="149" l="1"/>
  <c r="G155" i="149"/>
  <c r="O155" i="149"/>
  <c r="T154" i="149"/>
  <c r="V154" i="149"/>
  <c r="N155" i="149"/>
  <c r="D154" i="149"/>
  <c r="F2" i="123"/>
  <c r="N2" i="123"/>
  <c r="G2" i="123"/>
  <c r="O2" i="123"/>
  <c r="K154" i="149"/>
  <c r="Q154" i="149"/>
  <c r="H154" i="149"/>
  <c r="L155" i="149"/>
  <c r="P155" i="149"/>
  <c r="E155" i="149"/>
  <c r="L2" i="123"/>
  <c r="P2" i="123"/>
  <c r="E2" i="123"/>
  <c r="X154" i="149"/>
  <c r="S154" i="149"/>
  <c r="I154" i="149"/>
  <c r="C155" i="149"/>
  <c r="J155" i="149"/>
  <c r="C2" i="123"/>
  <c r="J2" i="123"/>
  <c r="R155" i="149"/>
  <c r="U154" i="149"/>
  <c r="W155" i="149"/>
  <c r="M155" i="149"/>
  <c r="R2" i="123"/>
  <c r="M2" i="123"/>
  <c r="W2" i="123"/>
  <c r="W154" i="149" l="1"/>
  <c r="L154" i="149"/>
  <c r="N154" i="149"/>
  <c r="M154" i="149"/>
  <c r="G154" i="149"/>
  <c r="F154" i="149"/>
  <c r="R154" i="149"/>
  <c r="J154" i="149"/>
  <c r="E154" i="149"/>
  <c r="C154" i="149"/>
  <c r="P154" i="149"/>
  <c r="O154" i="149"/>
  <c r="R76" i="118" l="1"/>
  <c r="Q76" i="118" l="1"/>
  <c r="R76" i="116"/>
  <c r="R76" i="101" s="1"/>
  <c r="Q76" i="116" l="1"/>
  <c r="Q76" i="101" s="1"/>
  <c r="S76" i="118" l="1"/>
  <c r="R36" i="118"/>
  <c r="R61" i="118"/>
  <c r="Q61" i="118" l="1"/>
  <c r="T76" i="118"/>
  <c r="R61" i="116"/>
  <c r="P61" i="118"/>
  <c r="S76" i="116"/>
  <c r="S76" i="101" s="1"/>
  <c r="R36" i="116"/>
  <c r="Q36" i="118" l="1"/>
  <c r="U76" i="118"/>
  <c r="O61" i="118"/>
  <c r="R36" i="101"/>
  <c r="P61" i="116"/>
  <c r="R61" i="101"/>
  <c r="Q61" i="116"/>
  <c r="N61" i="118"/>
  <c r="T76" i="116"/>
  <c r="T76" i="101" s="1"/>
  <c r="Q61" i="101" l="1"/>
  <c r="P61" i="101"/>
  <c r="R61" i="129"/>
  <c r="R36" i="129"/>
  <c r="O61" i="116"/>
  <c r="P51" i="118"/>
  <c r="P51" i="116" s="1"/>
  <c r="P51" i="101" s="1"/>
  <c r="P51" i="129" s="1"/>
  <c r="N61" i="116"/>
  <c r="U76" i="116"/>
  <c r="U76" i="101" s="1"/>
  <c r="S61" i="118"/>
  <c r="Q36" i="116"/>
  <c r="R51" i="118" l="1"/>
  <c r="R51" i="116" s="1"/>
  <c r="R51" i="101" s="1"/>
  <c r="R51" i="129" s="1"/>
  <c r="M61" i="118"/>
  <c r="S61" i="116"/>
  <c r="Q51" i="118"/>
  <c r="Q51" i="116" s="1"/>
  <c r="Q51" i="101" s="1"/>
  <c r="Q51" i="129" s="1"/>
  <c r="Q61" i="129"/>
  <c r="Q36" i="101"/>
  <c r="P36" i="118"/>
  <c r="N61" i="101"/>
  <c r="O61" i="101"/>
  <c r="P61" i="129"/>
  <c r="N61" i="129" l="1"/>
  <c r="P36" i="116"/>
  <c r="Q36" i="129"/>
  <c r="S61" i="101"/>
  <c r="O61" i="129"/>
  <c r="M61" i="116"/>
  <c r="S61" i="129" l="1"/>
  <c r="M61" i="101"/>
  <c r="P76" i="118"/>
  <c r="O51" i="118"/>
  <c r="O51" i="116" s="1"/>
  <c r="O51" i="101" s="1"/>
  <c r="O51" i="129" s="1"/>
  <c r="P36" i="101"/>
  <c r="N51" i="118" l="1"/>
  <c r="N51" i="116" s="1"/>
  <c r="N51" i="101" s="1"/>
  <c r="N51" i="129" s="1"/>
  <c r="M51" i="118"/>
  <c r="M51" i="116" s="1"/>
  <c r="M51" i="101" s="1"/>
  <c r="M51" i="129" s="1"/>
  <c r="M61" i="129"/>
  <c r="P76" i="116"/>
  <c r="P76" i="101" s="1"/>
  <c r="P36" i="129"/>
  <c r="O76" i="118"/>
  <c r="O36" i="118"/>
  <c r="O36" i="116" l="1"/>
  <c r="N36" i="118"/>
  <c r="O76" i="116"/>
  <c r="O76" i="101" s="1"/>
  <c r="L61" i="118"/>
  <c r="T36" i="118"/>
  <c r="S36" i="118"/>
  <c r="T61" i="118"/>
  <c r="N76" i="118"/>
  <c r="T36" i="116" l="1"/>
  <c r="L61" i="116"/>
  <c r="S36" i="116"/>
  <c r="N36" i="116"/>
  <c r="T61" i="116"/>
  <c r="O36" i="101"/>
  <c r="M76" i="118"/>
  <c r="N76" i="116"/>
  <c r="N76" i="101" s="1"/>
  <c r="M36" i="118"/>
  <c r="L51" i="118" l="1"/>
  <c r="L51" i="116" s="1"/>
  <c r="L51" i="101" s="1"/>
  <c r="L51" i="129" s="1"/>
  <c r="M76" i="116"/>
  <c r="M76" i="101" s="1"/>
  <c r="R63" i="118"/>
  <c r="R52" i="166"/>
  <c r="L76" i="118"/>
  <c r="R68" i="118"/>
  <c r="R68" i="116" s="1"/>
  <c r="R68" i="101" s="1"/>
  <c r="R68" i="129" s="1"/>
  <c r="M36" i="116"/>
  <c r="T61" i="101"/>
  <c r="T36" i="101"/>
  <c r="O36" i="129"/>
  <c r="L36" i="118"/>
  <c r="N36" i="101"/>
  <c r="K61" i="118"/>
  <c r="R67" i="118"/>
  <c r="R67" i="116" s="1"/>
  <c r="R67" i="101" s="1"/>
  <c r="R67" i="129" s="1"/>
  <c r="S36" i="101"/>
  <c r="R64" i="118"/>
  <c r="R64" i="116" s="1"/>
  <c r="R64" i="101" s="1"/>
  <c r="R64" i="129" s="1"/>
  <c r="L61" i="101"/>
  <c r="S64" i="118" l="1"/>
  <c r="S64" i="116" s="1"/>
  <c r="S64" i="101" s="1"/>
  <c r="S64" i="129" s="1"/>
  <c r="S63" i="118"/>
  <c r="S52" i="166"/>
  <c r="L36" i="116"/>
  <c r="T36" i="129"/>
  <c r="T61" i="129"/>
  <c r="M36" i="101"/>
  <c r="L76" i="116"/>
  <c r="L76" i="101" s="1"/>
  <c r="Q64" i="118"/>
  <c r="Q64" i="116" s="1"/>
  <c r="Q64" i="101" s="1"/>
  <c r="Q64" i="129" s="1"/>
  <c r="S67" i="118"/>
  <c r="S67" i="116" s="1"/>
  <c r="S67" i="101" s="1"/>
  <c r="S67" i="129" s="1"/>
  <c r="S68" i="118"/>
  <c r="S68" i="116" s="1"/>
  <c r="S68" i="101" s="1"/>
  <c r="S68" i="129" s="1"/>
  <c r="Q52" i="166"/>
  <c r="Q63" i="118"/>
  <c r="J36" i="118"/>
  <c r="S36" i="129"/>
  <c r="N36" i="129"/>
  <c r="J61" i="118"/>
  <c r="J76" i="118"/>
  <c r="R63" i="116"/>
  <c r="K36" i="118"/>
  <c r="Q68" i="118"/>
  <c r="Q68" i="116" s="1"/>
  <c r="Q68" i="101" s="1"/>
  <c r="Q68" i="129" s="1"/>
  <c r="K51" i="118"/>
  <c r="K51" i="116" s="1"/>
  <c r="K51" i="101" s="1"/>
  <c r="K51" i="129" s="1"/>
  <c r="L61" i="129"/>
  <c r="K61" i="116"/>
  <c r="Q67" i="118"/>
  <c r="Q67" i="116" s="1"/>
  <c r="Q67" i="101" s="1"/>
  <c r="Q67" i="129" s="1"/>
  <c r="R40" i="118" l="1"/>
  <c r="R40" i="116" s="1"/>
  <c r="R40" i="101" s="1"/>
  <c r="R40" i="129" s="1"/>
  <c r="R45" i="118"/>
  <c r="R45" i="116" s="1"/>
  <c r="R45" i="101" s="1"/>
  <c r="R45" i="129" s="1"/>
  <c r="J61" i="116"/>
  <c r="Q39" i="118"/>
  <c r="Q39" i="116" s="1"/>
  <c r="Q39" i="101" s="1"/>
  <c r="Q39" i="129" s="1"/>
  <c r="T68" i="118"/>
  <c r="T68" i="116" s="1"/>
  <c r="T68" i="101" s="1"/>
  <c r="T68" i="129" s="1"/>
  <c r="T67" i="118"/>
  <c r="T67" i="116" s="1"/>
  <c r="T67" i="101" s="1"/>
  <c r="T67" i="129" s="1"/>
  <c r="K61" i="101"/>
  <c r="R37" i="118"/>
  <c r="R33" i="166"/>
  <c r="R26" i="166" s="1"/>
  <c r="R2" i="166" s="1"/>
  <c r="K36" i="116"/>
  <c r="Q42" i="118"/>
  <c r="Q42" i="116" s="1"/>
  <c r="Q42" i="101" s="1"/>
  <c r="Q42" i="129" s="1"/>
  <c r="T64" i="118"/>
  <c r="T64" i="116" s="1"/>
  <c r="T64" i="101" s="1"/>
  <c r="T64" i="129" s="1"/>
  <c r="S51" i="118"/>
  <c r="S51" i="116" s="1"/>
  <c r="S51" i="101" s="1"/>
  <c r="S51" i="129" s="1"/>
  <c r="R38" i="118"/>
  <c r="R38" i="116" s="1"/>
  <c r="R38" i="101" s="1"/>
  <c r="R38" i="129" s="1"/>
  <c r="U36" i="118"/>
  <c r="Q40" i="118"/>
  <c r="Q40" i="116" s="1"/>
  <c r="Q40" i="101" s="1"/>
  <c r="Q40" i="129" s="1"/>
  <c r="Q63" i="116"/>
  <c r="T63" i="118"/>
  <c r="T52" i="166"/>
  <c r="M36" i="129"/>
  <c r="Q45" i="118"/>
  <c r="Q45" i="116" s="1"/>
  <c r="Q45" i="101" s="1"/>
  <c r="Q45" i="129" s="1"/>
  <c r="L36" i="101"/>
  <c r="S63" i="116"/>
  <c r="R41" i="118"/>
  <c r="R41" i="116" s="1"/>
  <c r="R41" i="101" s="1"/>
  <c r="R41" i="129" s="1"/>
  <c r="J76" i="116"/>
  <c r="J76" i="101" s="1"/>
  <c r="Q41" i="118"/>
  <c r="Q41" i="116" s="1"/>
  <c r="Q41" i="101" s="1"/>
  <c r="Q41" i="129" s="1"/>
  <c r="I76" i="118"/>
  <c r="R42" i="118"/>
  <c r="R42" i="116" s="1"/>
  <c r="R42" i="101" s="1"/>
  <c r="R42" i="129" s="1"/>
  <c r="R63" i="101"/>
  <c r="Q37" i="118"/>
  <c r="Q33" i="166"/>
  <c r="Q26" i="166" s="1"/>
  <c r="Q2" i="166" s="1"/>
  <c r="K76" i="118"/>
  <c r="R39" i="118"/>
  <c r="R39" i="116" s="1"/>
  <c r="R39" i="101" s="1"/>
  <c r="R39" i="129" s="1"/>
  <c r="I61" i="118"/>
  <c r="J36" i="116"/>
  <c r="Q38" i="118"/>
  <c r="Q38" i="116" s="1"/>
  <c r="Q38" i="101" s="1"/>
  <c r="Q38" i="129" s="1"/>
  <c r="J51" i="118" l="1"/>
  <c r="J51" i="116" s="1"/>
  <c r="J51" i="101" s="1"/>
  <c r="J51" i="129" s="1"/>
  <c r="P68" i="118"/>
  <c r="P68" i="116" s="1"/>
  <c r="P68" i="101" s="1"/>
  <c r="P68" i="129" s="1"/>
  <c r="J36" i="101"/>
  <c r="S63" i="101"/>
  <c r="L36" i="129"/>
  <c r="U36" i="116"/>
  <c r="K36" i="101"/>
  <c r="T63" i="116"/>
  <c r="H61" i="118"/>
  <c r="K61" i="129"/>
  <c r="P64" i="118"/>
  <c r="P64" i="116" s="1"/>
  <c r="P64" i="101" s="1"/>
  <c r="P64" i="129" s="1"/>
  <c r="I76" i="116"/>
  <c r="I76" i="101" s="1"/>
  <c r="Q63" i="101"/>
  <c r="J61" i="101"/>
  <c r="P52" i="166"/>
  <c r="P63" i="118"/>
  <c r="Q142" i="149"/>
  <c r="R142" i="149"/>
  <c r="H76" i="118"/>
  <c r="K76" i="116"/>
  <c r="K76" i="101" s="1"/>
  <c r="Q37" i="116"/>
  <c r="R63" i="129"/>
  <c r="R37" i="116"/>
  <c r="I61" i="116"/>
  <c r="P67" i="118"/>
  <c r="P67" i="116" s="1"/>
  <c r="P67" i="101" s="1"/>
  <c r="P67" i="129" s="1"/>
  <c r="N68" i="118" l="1"/>
  <c r="N68" i="116" s="1"/>
  <c r="N68" i="101" s="1"/>
  <c r="N68" i="129" s="1"/>
  <c r="N67" i="118"/>
  <c r="N67" i="116" s="1"/>
  <c r="N67" i="101" s="1"/>
  <c r="N67" i="129" s="1"/>
  <c r="S40" i="118"/>
  <c r="S40" i="116" s="1"/>
  <c r="S40" i="101" s="1"/>
  <c r="S40" i="129" s="1"/>
  <c r="O68" i="118"/>
  <c r="O68" i="116" s="1"/>
  <c r="O68" i="101" s="1"/>
  <c r="O68" i="129" s="1"/>
  <c r="S38" i="118"/>
  <c r="S38" i="116" s="1"/>
  <c r="S38" i="101" s="1"/>
  <c r="S38" i="129" s="1"/>
  <c r="O67" i="118"/>
  <c r="O67" i="116" s="1"/>
  <c r="O67" i="101" s="1"/>
  <c r="O67" i="129" s="1"/>
  <c r="I51" i="118"/>
  <c r="I51" i="116" s="1"/>
  <c r="I51" i="101" s="1"/>
  <c r="I51" i="129" s="1"/>
  <c r="R37" i="101"/>
  <c r="H76" i="116"/>
  <c r="H76" i="101" s="1"/>
  <c r="P63" i="116"/>
  <c r="T63" i="101"/>
  <c r="S63" i="129"/>
  <c r="N64" i="118"/>
  <c r="N64" i="116" s="1"/>
  <c r="N64" i="101" s="1"/>
  <c r="N64" i="129" s="1"/>
  <c r="Q63" i="129"/>
  <c r="U61" i="118"/>
  <c r="K36" i="129"/>
  <c r="S39" i="118"/>
  <c r="S39" i="116" s="1"/>
  <c r="S39" i="101" s="1"/>
  <c r="S39" i="129" s="1"/>
  <c r="O64" i="118"/>
  <c r="O64" i="116" s="1"/>
  <c r="O64" i="101" s="1"/>
  <c r="O64" i="129" s="1"/>
  <c r="G76" i="118"/>
  <c r="I61" i="101"/>
  <c r="Q37" i="101"/>
  <c r="S37" i="118"/>
  <c r="S33" i="166"/>
  <c r="S26" i="166" s="1"/>
  <c r="S2" i="166" s="1"/>
  <c r="O52" i="166"/>
  <c r="O63" i="118"/>
  <c r="G61" i="118"/>
  <c r="S42" i="118"/>
  <c r="S42" i="116" s="1"/>
  <c r="S42" i="101" s="1"/>
  <c r="S42" i="129" s="1"/>
  <c r="J61" i="129"/>
  <c r="N63" i="118"/>
  <c r="N52" i="166"/>
  <c r="S45" i="118"/>
  <c r="S45" i="116" s="1"/>
  <c r="S45" i="101" s="1"/>
  <c r="S45" i="129" s="1"/>
  <c r="U36" i="101"/>
  <c r="S41" i="118"/>
  <c r="S41" i="116" s="1"/>
  <c r="S41" i="101" s="1"/>
  <c r="S41" i="129" s="1"/>
  <c r="H61" i="116"/>
  <c r="J36" i="129"/>
  <c r="H51" i="118" l="1"/>
  <c r="H51" i="116" s="1"/>
  <c r="H51" i="101" s="1"/>
  <c r="H51" i="129" s="1"/>
  <c r="T39" i="118"/>
  <c r="T39" i="116" s="1"/>
  <c r="T39" i="101" s="1"/>
  <c r="T39" i="129" s="1"/>
  <c r="P45" i="118"/>
  <c r="P45" i="116" s="1"/>
  <c r="P45" i="101" s="1"/>
  <c r="P45" i="129" s="1"/>
  <c r="T38" i="118"/>
  <c r="T38" i="116" s="1"/>
  <c r="T38" i="101" s="1"/>
  <c r="T38" i="129" s="1"/>
  <c r="G61" i="116"/>
  <c r="G76" i="116"/>
  <c r="G76" i="101" s="1"/>
  <c r="P33" i="166"/>
  <c r="P26" i="166" s="1"/>
  <c r="P2" i="166" s="1"/>
  <c r="P37" i="118"/>
  <c r="Q37" i="129"/>
  <c r="F61" i="118"/>
  <c r="T63" i="129"/>
  <c r="U36" i="129"/>
  <c r="T40" i="118"/>
  <c r="T40" i="116" s="1"/>
  <c r="T40" i="101" s="1"/>
  <c r="T40" i="129" s="1"/>
  <c r="O63" i="116"/>
  <c r="I61" i="129"/>
  <c r="R37" i="129"/>
  <c r="P42" i="118"/>
  <c r="P42" i="116" s="1"/>
  <c r="P42" i="101" s="1"/>
  <c r="P42" i="129" s="1"/>
  <c r="F76" i="118"/>
  <c r="T33" i="166"/>
  <c r="T26" i="166" s="1"/>
  <c r="T2" i="166" s="1"/>
  <c r="T37" i="118"/>
  <c r="T42" i="118"/>
  <c r="T42" i="116" s="1"/>
  <c r="T42" i="101" s="1"/>
  <c r="T42" i="129" s="1"/>
  <c r="T51" i="118"/>
  <c r="T51" i="116" s="1"/>
  <c r="T51" i="101" s="1"/>
  <c r="T51" i="129" s="1"/>
  <c r="U61" i="116"/>
  <c r="P39" i="118"/>
  <c r="P39" i="116" s="1"/>
  <c r="P39" i="101" s="1"/>
  <c r="P39" i="129" s="1"/>
  <c r="H61" i="101"/>
  <c r="T45" i="118"/>
  <c r="T45" i="116" s="1"/>
  <c r="T45" i="101" s="1"/>
  <c r="T45" i="129" s="1"/>
  <c r="S142" i="149"/>
  <c r="P63" i="101"/>
  <c r="P40" i="118"/>
  <c r="P40" i="116" s="1"/>
  <c r="P40" i="101" s="1"/>
  <c r="P40" i="129" s="1"/>
  <c r="N63" i="116"/>
  <c r="S37" i="116"/>
  <c r="P38" i="118"/>
  <c r="P38" i="116" s="1"/>
  <c r="P38" i="101" s="1"/>
  <c r="P38" i="129" s="1"/>
  <c r="T41" i="118"/>
  <c r="T41" i="116" s="1"/>
  <c r="T41" i="101" s="1"/>
  <c r="T41" i="129" s="1"/>
  <c r="U51" i="118"/>
  <c r="U51" i="116" s="1"/>
  <c r="U51" i="101" s="1"/>
  <c r="U51" i="129" s="1"/>
  <c r="P41" i="118"/>
  <c r="P41" i="116" s="1"/>
  <c r="P41" i="101" s="1"/>
  <c r="P41" i="129" s="1"/>
  <c r="L52" i="166" l="1"/>
  <c r="N41" i="118"/>
  <c r="N41" i="116" s="1"/>
  <c r="N41" i="101" s="1"/>
  <c r="N41" i="129" s="1"/>
  <c r="O45" i="118"/>
  <c r="O45" i="116" s="1"/>
  <c r="O45" i="101" s="1"/>
  <c r="O45" i="129" s="1"/>
  <c r="N45" i="118"/>
  <c r="N45" i="116" s="1"/>
  <c r="N45" i="101" s="1"/>
  <c r="N45" i="129" s="1"/>
  <c r="O42" i="118"/>
  <c r="O42" i="116" s="1"/>
  <c r="O42" i="101" s="1"/>
  <c r="O42" i="129" s="1"/>
  <c r="L63" i="118"/>
  <c r="L63" i="116" s="1"/>
  <c r="P63" i="129"/>
  <c r="T142" i="149"/>
  <c r="S37" i="101"/>
  <c r="O63" i="101"/>
  <c r="F61" i="116"/>
  <c r="U61" i="101"/>
  <c r="P37" i="116"/>
  <c r="N37" i="118"/>
  <c r="N33" i="166"/>
  <c r="N26" i="166" s="1"/>
  <c r="N2" i="166" s="1"/>
  <c r="O41" i="118"/>
  <c r="O41" i="116" s="1"/>
  <c r="O41" i="101" s="1"/>
  <c r="O41" i="129" s="1"/>
  <c r="L64" i="118"/>
  <c r="L64" i="116" s="1"/>
  <c r="L64" i="101" s="1"/>
  <c r="L64" i="129" s="1"/>
  <c r="L67" i="118"/>
  <c r="L67" i="116" s="1"/>
  <c r="L67" i="101" s="1"/>
  <c r="L67" i="129" s="1"/>
  <c r="P142" i="149"/>
  <c r="N39" i="118"/>
  <c r="N39" i="116" s="1"/>
  <c r="N39" i="101" s="1"/>
  <c r="N39" i="129" s="1"/>
  <c r="N38" i="118"/>
  <c r="N38" i="116" s="1"/>
  <c r="N38" i="101" s="1"/>
  <c r="N38" i="129" s="1"/>
  <c r="O33" i="166"/>
  <c r="O26" i="166" s="1"/>
  <c r="O2" i="166" s="1"/>
  <c r="O37" i="118"/>
  <c r="N63" i="101"/>
  <c r="L68" i="118"/>
  <c r="L68" i="116" s="1"/>
  <c r="L68" i="101" s="1"/>
  <c r="L68" i="129" s="1"/>
  <c r="N42" i="118"/>
  <c r="N42" i="116" s="1"/>
  <c r="N42" i="101" s="1"/>
  <c r="N42" i="129" s="1"/>
  <c r="O38" i="118"/>
  <c r="O38" i="116" s="1"/>
  <c r="O38" i="101" s="1"/>
  <c r="O38" i="129" s="1"/>
  <c r="H61" i="129"/>
  <c r="O39" i="118"/>
  <c r="O39" i="116" s="1"/>
  <c r="O39" i="101" s="1"/>
  <c r="O39" i="129" s="1"/>
  <c r="E76" i="118"/>
  <c r="T37" i="116"/>
  <c r="F76" i="116"/>
  <c r="F76" i="101" s="1"/>
  <c r="E61" i="118"/>
  <c r="I36" i="118"/>
  <c r="G61" i="101"/>
  <c r="N40" i="118"/>
  <c r="N40" i="116" s="1"/>
  <c r="N40" i="101" s="1"/>
  <c r="N40" i="129" s="1"/>
  <c r="O40" i="118"/>
  <c r="O40" i="116" s="1"/>
  <c r="O40" i="101" s="1"/>
  <c r="O40" i="129" s="1"/>
  <c r="G51" i="118" l="1"/>
  <c r="G51" i="116" s="1"/>
  <c r="G51" i="101" s="1"/>
  <c r="G51" i="129" s="1"/>
  <c r="I36" i="116"/>
  <c r="N142" i="149"/>
  <c r="M68" i="118"/>
  <c r="M68" i="116" s="1"/>
  <c r="M68" i="101" s="1"/>
  <c r="M68" i="129" s="1"/>
  <c r="N37" i="116"/>
  <c r="S37" i="129"/>
  <c r="M67" i="118"/>
  <c r="M67" i="116" s="1"/>
  <c r="M67" i="101" s="1"/>
  <c r="M67" i="129" s="1"/>
  <c r="H36" i="118"/>
  <c r="V76" i="118"/>
  <c r="O63" i="129"/>
  <c r="M64" i="118"/>
  <c r="M64" i="116" s="1"/>
  <c r="M64" i="101" s="1"/>
  <c r="M64" i="129" s="1"/>
  <c r="G61" i="129"/>
  <c r="E61" i="116"/>
  <c r="N63" i="129"/>
  <c r="U52" i="166"/>
  <c r="U63" i="118"/>
  <c r="U61" i="129"/>
  <c r="T37" i="101"/>
  <c r="E76" i="116"/>
  <c r="E76" i="101" s="1"/>
  <c r="K68" i="118"/>
  <c r="K68" i="116" s="1"/>
  <c r="K68" i="101" s="1"/>
  <c r="K68" i="129" s="1"/>
  <c r="O37" i="116"/>
  <c r="U68" i="118"/>
  <c r="U68" i="116" s="1"/>
  <c r="U68" i="101" s="1"/>
  <c r="U68" i="129" s="1"/>
  <c r="L63" i="101"/>
  <c r="O142" i="149"/>
  <c r="U67" i="118"/>
  <c r="U67" i="116" s="1"/>
  <c r="U67" i="101" s="1"/>
  <c r="U67" i="129" s="1"/>
  <c r="D76" i="118"/>
  <c r="F51" i="118"/>
  <c r="F51" i="116" s="1"/>
  <c r="F51" i="101" s="1"/>
  <c r="F51" i="129" s="1"/>
  <c r="U64" i="118"/>
  <c r="U64" i="116" s="1"/>
  <c r="U64" i="101" s="1"/>
  <c r="U64" i="129" s="1"/>
  <c r="D61" i="118"/>
  <c r="K63" i="118"/>
  <c r="K64" i="118"/>
  <c r="K64" i="116" s="1"/>
  <c r="K64" i="101" s="1"/>
  <c r="K64" i="129" s="1"/>
  <c r="K67" i="118"/>
  <c r="K67" i="116" s="1"/>
  <c r="K67" i="101" s="1"/>
  <c r="K67" i="129" s="1"/>
  <c r="P37" i="101"/>
  <c r="F61" i="101"/>
  <c r="M52" i="166"/>
  <c r="M63" i="118"/>
  <c r="K52" i="166"/>
  <c r="J64" i="118" l="1"/>
  <c r="J64" i="116" s="1"/>
  <c r="J64" i="101" s="1"/>
  <c r="J64" i="129" s="1"/>
  <c r="J68" i="118"/>
  <c r="J68" i="116" s="1"/>
  <c r="J68" i="101" s="1"/>
  <c r="J68" i="129" s="1"/>
  <c r="C76" i="118"/>
  <c r="P37" i="129"/>
  <c r="D61" i="116"/>
  <c r="D76" i="116"/>
  <c r="D76" i="101" s="1"/>
  <c r="N37" i="101"/>
  <c r="J63" i="118"/>
  <c r="J52" i="166"/>
  <c r="O37" i="101"/>
  <c r="G36" i="118"/>
  <c r="K63" i="116"/>
  <c r="M63" i="116"/>
  <c r="J67" i="118"/>
  <c r="J67" i="116" s="1"/>
  <c r="J67" i="101" s="1"/>
  <c r="J67" i="129" s="1"/>
  <c r="E51" i="118"/>
  <c r="E51" i="116" s="1"/>
  <c r="E51" i="101" s="1"/>
  <c r="E51" i="129" s="1"/>
  <c r="L63" i="129"/>
  <c r="C36" i="118"/>
  <c r="H36" i="116"/>
  <c r="I36" i="101"/>
  <c r="F61" i="129"/>
  <c r="U63" i="116"/>
  <c r="C61" i="118"/>
  <c r="V76" i="116"/>
  <c r="V76" i="101" s="1"/>
  <c r="T37" i="129"/>
  <c r="E61" i="101"/>
  <c r="K41" i="118" l="1"/>
  <c r="K41" i="116" s="1"/>
  <c r="K41" i="101" s="1"/>
  <c r="K41" i="129" s="1"/>
  <c r="L39" i="118"/>
  <c r="L39" i="116" s="1"/>
  <c r="L39" i="101" s="1"/>
  <c r="L39" i="129" s="1"/>
  <c r="U41" i="118"/>
  <c r="U41" i="116" s="1"/>
  <c r="U41" i="101" s="1"/>
  <c r="U41" i="129" s="1"/>
  <c r="K45" i="118"/>
  <c r="K45" i="116" s="1"/>
  <c r="K45" i="101" s="1"/>
  <c r="K45" i="129" s="1"/>
  <c r="U42" i="118"/>
  <c r="U42" i="116" s="1"/>
  <c r="U42" i="101" s="1"/>
  <c r="U42" i="129" s="1"/>
  <c r="M37" i="118"/>
  <c r="M33" i="166"/>
  <c r="M26" i="166" s="1"/>
  <c r="M2" i="166" s="1"/>
  <c r="L40" i="118"/>
  <c r="L40" i="116" s="1"/>
  <c r="L40" i="101" s="1"/>
  <c r="L40" i="129" s="1"/>
  <c r="U38" i="118"/>
  <c r="U38" i="116" s="1"/>
  <c r="U38" i="101" s="1"/>
  <c r="U38" i="129" s="1"/>
  <c r="M42" i="118"/>
  <c r="M42" i="116" s="1"/>
  <c r="M42" i="101" s="1"/>
  <c r="M42" i="129" s="1"/>
  <c r="K39" i="118"/>
  <c r="K39" i="116" s="1"/>
  <c r="K39" i="101" s="1"/>
  <c r="K39" i="129" s="1"/>
  <c r="I36" i="129"/>
  <c r="K63" i="101"/>
  <c r="N37" i="129"/>
  <c r="L41" i="118"/>
  <c r="L41" i="116" s="1"/>
  <c r="L41" i="101" s="1"/>
  <c r="L41" i="129" s="1"/>
  <c r="C76" i="116"/>
  <c r="C76" i="101" s="1"/>
  <c r="L42" i="118"/>
  <c r="L42" i="116" s="1"/>
  <c r="L42" i="101" s="1"/>
  <c r="L42" i="129" s="1"/>
  <c r="U45" i="118"/>
  <c r="U45" i="116" s="1"/>
  <c r="U45" i="101" s="1"/>
  <c r="U45" i="129" s="1"/>
  <c r="M40" i="118"/>
  <c r="M40" i="116" s="1"/>
  <c r="M40" i="101" s="1"/>
  <c r="M40" i="129" s="1"/>
  <c r="K38" i="118"/>
  <c r="K38" i="116" s="1"/>
  <c r="K38" i="101" s="1"/>
  <c r="K38" i="129" s="1"/>
  <c r="D61" i="101"/>
  <c r="L45" i="118"/>
  <c r="L45" i="116" s="1"/>
  <c r="L45" i="101" s="1"/>
  <c r="L45" i="129" s="1"/>
  <c r="U39" i="118"/>
  <c r="U39" i="116" s="1"/>
  <c r="U39" i="101" s="1"/>
  <c r="U39" i="129" s="1"/>
  <c r="E61" i="129"/>
  <c r="M45" i="118"/>
  <c r="M45" i="116" s="1"/>
  <c r="M45" i="101" s="1"/>
  <c r="M45" i="129" s="1"/>
  <c r="K40" i="118"/>
  <c r="K40" i="116" s="1"/>
  <c r="K40" i="101" s="1"/>
  <c r="K40" i="129" s="1"/>
  <c r="G36" i="116"/>
  <c r="U40" i="118"/>
  <c r="U40" i="116" s="1"/>
  <c r="U40" i="101" s="1"/>
  <c r="U40" i="129" s="1"/>
  <c r="U63" i="101"/>
  <c r="M41" i="118"/>
  <c r="M41" i="116" s="1"/>
  <c r="M41" i="101" s="1"/>
  <c r="M41" i="129" s="1"/>
  <c r="K42" i="118"/>
  <c r="K42" i="116" s="1"/>
  <c r="K42" i="101" s="1"/>
  <c r="K42" i="129" s="1"/>
  <c r="C36" i="116"/>
  <c r="J63" i="116"/>
  <c r="L38" i="118"/>
  <c r="L38" i="116" s="1"/>
  <c r="L38" i="101" s="1"/>
  <c r="L38" i="129" s="1"/>
  <c r="O37" i="129"/>
  <c r="M39" i="118"/>
  <c r="M39" i="116" s="1"/>
  <c r="M39" i="101" s="1"/>
  <c r="M39" i="129" s="1"/>
  <c r="U33" i="166"/>
  <c r="U26" i="166" s="1"/>
  <c r="U2" i="166" s="1"/>
  <c r="U37" i="118"/>
  <c r="C61" i="116"/>
  <c r="M38" i="118"/>
  <c r="M38" i="116" s="1"/>
  <c r="M38" i="101" s="1"/>
  <c r="M38" i="129" s="1"/>
  <c r="K37" i="118"/>
  <c r="K33" i="166"/>
  <c r="K26" i="166" s="1"/>
  <c r="K2" i="166" s="1"/>
  <c r="H36" i="101"/>
  <c r="M63" i="101"/>
  <c r="F36" i="118"/>
  <c r="L33" i="166"/>
  <c r="L26" i="166" s="1"/>
  <c r="L2" i="166" s="1"/>
  <c r="L37" i="118"/>
  <c r="C51" i="118" l="1"/>
  <c r="C51" i="116" s="1"/>
  <c r="C51" i="101" s="1"/>
  <c r="C51" i="129" s="1"/>
  <c r="D51" i="118"/>
  <c r="D51" i="116" s="1"/>
  <c r="D51" i="101" s="1"/>
  <c r="D51" i="129" s="1"/>
  <c r="I67" i="118"/>
  <c r="I67" i="116" s="1"/>
  <c r="I67" i="101" s="1"/>
  <c r="I67" i="129" s="1"/>
  <c r="J40" i="118"/>
  <c r="J40" i="116" s="1"/>
  <c r="J40" i="101" s="1"/>
  <c r="J40" i="129" s="1"/>
  <c r="H52" i="166"/>
  <c r="H68" i="118"/>
  <c r="H68" i="116" s="1"/>
  <c r="H68" i="101" s="1"/>
  <c r="H68" i="129" s="1"/>
  <c r="K142" i="149"/>
  <c r="U63" i="129"/>
  <c r="I68" i="118"/>
  <c r="I68" i="116" s="1"/>
  <c r="I68" i="101" s="1"/>
  <c r="I68" i="129" s="1"/>
  <c r="J38" i="118"/>
  <c r="J38" i="116" s="1"/>
  <c r="J38" i="101" s="1"/>
  <c r="J38" i="129" s="1"/>
  <c r="M142" i="149"/>
  <c r="L37" i="116"/>
  <c r="H36" i="129"/>
  <c r="K37" i="116"/>
  <c r="D61" i="129"/>
  <c r="K63" i="129"/>
  <c r="M37" i="116"/>
  <c r="L142" i="149"/>
  <c r="F36" i="116"/>
  <c r="C61" i="101"/>
  <c r="V36" i="118"/>
  <c r="J37" i="118"/>
  <c r="J33" i="166"/>
  <c r="J26" i="166" s="1"/>
  <c r="J2" i="166" s="1"/>
  <c r="J41" i="118"/>
  <c r="J41" i="116" s="1"/>
  <c r="J41" i="101" s="1"/>
  <c r="J41" i="129" s="1"/>
  <c r="H63" i="118"/>
  <c r="U37" i="116"/>
  <c r="C36" i="101"/>
  <c r="E36" i="118"/>
  <c r="I63" i="118"/>
  <c r="I52" i="166"/>
  <c r="J45" i="118"/>
  <c r="J45" i="116" s="1"/>
  <c r="J45" i="101" s="1"/>
  <c r="J45" i="129" s="1"/>
  <c r="M63" i="129"/>
  <c r="U142" i="149"/>
  <c r="J63" i="101"/>
  <c r="G36" i="101"/>
  <c r="H67" i="118"/>
  <c r="H67" i="116" s="1"/>
  <c r="H67" i="101" s="1"/>
  <c r="H67" i="129" s="1"/>
  <c r="J42" i="118"/>
  <c r="J42" i="116" s="1"/>
  <c r="J42" i="101" s="1"/>
  <c r="J42" i="129" s="1"/>
  <c r="J39" i="118"/>
  <c r="J39" i="116" s="1"/>
  <c r="J39" i="101" s="1"/>
  <c r="J39" i="129" s="1"/>
  <c r="H64" i="118"/>
  <c r="H64" i="116" s="1"/>
  <c r="H64" i="101" s="1"/>
  <c r="H64" i="129" s="1"/>
  <c r="I64" i="118"/>
  <c r="I64" i="116" s="1"/>
  <c r="I64" i="101" s="1"/>
  <c r="I64" i="129" s="1"/>
  <c r="G67" i="118" l="1"/>
  <c r="G67" i="116" s="1"/>
  <c r="G67" i="101" s="1"/>
  <c r="G67" i="129" s="1"/>
  <c r="U37" i="101"/>
  <c r="H39" i="118"/>
  <c r="H39" i="116" s="1"/>
  <c r="H39" i="101" s="1"/>
  <c r="H39" i="129" s="1"/>
  <c r="H37" i="118"/>
  <c r="H33" i="166"/>
  <c r="H26" i="166" s="1"/>
  <c r="H2" i="166" s="1"/>
  <c r="V36" i="116"/>
  <c r="E36" i="116"/>
  <c r="L37" i="101"/>
  <c r="J142" i="149"/>
  <c r="G63" i="118"/>
  <c r="G52" i="166"/>
  <c r="J63" i="129"/>
  <c r="I63" i="116"/>
  <c r="H41" i="118"/>
  <c r="H41" i="116" s="1"/>
  <c r="H41" i="101" s="1"/>
  <c r="H41" i="129" s="1"/>
  <c r="J37" i="116"/>
  <c r="C61" i="129"/>
  <c r="M37" i="101"/>
  <c r="C36" i="129"/>
  <c r="H45" i="118"/>
  <c r="H45" i="116" s="1"/>
  <c r="H45" i="101" s="1"/>
  <c r="H45" i="129" s="1"/>
  <c r="H38" i="118"/>
  <c r="H38" i="116" s="1"/>
  <c r="H38" i="101" s="1"/>
  <c r="H38" i="129" s="1"/>
  <c r="G36" i="129"/>
  <c r="D36" i="118"/>
  <c r="H63" i="116"/>
  <c r="H40" i="118"/>
  <c r="H40" i="116" s="1"/>
  <c r="H40" i="101" s="1"/>
  <c r="H40" i="129" s="1"/>
  <c r="G68" i="118"/>
  <c r="G68" i="116" s="1"/>
  <c r="G68" i="101" s="1"/>
  <c r="G68" i="129" s="1"/>
  <c r="F36" i="101"/>
  <c r="K37" i="101"/>
  <c r="G64" i="118"/>
  <c r="G64" i="116" s="1"/>
  <c r="G64" i="101" s="1"/>
  <c r="G64" i="129" s="1"/>
  <c r="H42" i="118"/>
  <c r="H42" i="116" s="1"/>
  <c r="H42" i="101" s="1"/>
  <c r="H42" i="129" s="1"/>
  <c r="I39" i="118" l="1"/>
  <c r="I39" i="116" s="1"/>
  <c r="I39" i="101" s="1"/>
  <c r="I39" i="129" s="1"/>
  <c r="F68" i="118"/>
  <c r="F68" i="116" s="1"/>
  <c r="F68" i="101" s="1"/>
  <c r="F68" i="129" s="1"/>
  <c r="H63" i="101"/>
  <c r="J37" i="101"/>
  <c r="I38" i="118"/>
  <c r="I38" i="116" s="1"/>
  <c r="I38" i="101" s="1"/>
  <c r="I38" i="129" s="1"/>
  <c r="I42" i="118"/>
  <c r="I42" i="116" s="1"/>
  <c r="I42" i="101" s="1"/>
  <c r="I42" i="129" s="1"/>
  <c r="L37" i="129"/>
  <c r="H142" i="149"/>
  <c r="U37" i="129"/>
  <c r="F64" i="118"/>
  <c r="F64" i="116" s="1"/>
  <c r="F64" i="101" s="1"/>
  <c r="F64" i="129" s="1"/>
  <c r="F52" i="166"/>
  <c r="F63" i="118"/>
  <c r="H37" i="116"/>
  <c r="F36" i="129"/>
  <c r="I33" i="166"/>
  <c r="I26" i="166" s="1"/>
  <c r="I2" i="166" s="1"/>
  <c r="I37" i="118"/>
  <c r="E36" i="101"/>
  <c r="I41" i="118"/>
  <c r="I41" i="116" s="1"/>
  <c r="I41" i="101" s="1"/>
  <c r="I41" i="129" s="1"/>
  <c r="M37" i="129"/>
  <c r="I63" i="101"/>
  <c r="I45" i="118"/>
  <c r="I45" i="116" s="1"/>
  <c r="I45" i="101" s="1"/>
  <c r="I45" i="129" s="1"/>
  <c r="K37" i="129"/>
  <c r="D36" i="116"/>
  <c r="F67" i="118"/>
  <c r="F67" i="116" s="1"/>
  <c r="F67" i="101" s="1"/>
  <c r="F67" i="129" s="1"/>
  <c r="G63" i="116"/>
  <c r="I40" i="118"/>
  <c r="I40" i="116" s="1"/>
  <c r="I40" i="101" s="1"/>
  <c r="I40" i="129" s="1"/>
  <c r="V36" i="101"/>
  <c r="G41" i="118" l="1"/>
  <c r="G41" i="116" s="1"/>
  <c r="G41" i="101" s="1"/>
  <c r="G41" i="129" s="1"/>
  <c r="E52" i="166"/>
  <c r="E64" i="118"/>
  <c r="E64" i="116" s="1"/>
  <c r="E64" i="101" s="1"/>
  <c r="E64" i="129" s="1"/>
  <c r="E63" i="118"/>
  <c r="G45" i="118"/>
  <c r="G45" i="116" s="1"/>
  <c r="G45" i="101" s="1"/>
  <c r="G45" i="129" s="1"/>
  <c r="F39" i="118"/>
  <c r="F39" i="116" s="1"/>
  <c r="F39" i="101" s="1"/>
  <c r="F39" i="129" s="1"/>
  <c r="E63" i="116"/>
  <c r="G38" i="118"/>
  <c r="G38" i="116" s="1"/>
  <c r="G38" i="101" s="1"/>
  <c r="G38" i="129" s="1"/>
  <c r="G42" i="118"/>
  <c r="G42" i="116" s="1"/>
  <c r="G42" i="101" s="1"/>
  <c r="G42" i="129" s="1"/>
  <c r="I37" i="116"/>
  <c r="J37" i="129"/>
  <c r="H63" i="129"/>
  <c r="G63" i="101"/>
  <c r="F37" i="118"/>
  <c r="F33" i="166"/>
  <c r="F26" i="166" s="1"/>
  <c r="F2" i="166" s="1"/>
  <c r="I142" i="149"/>
  <c r="E67" i="118"/>
  <c r="E67" i="116" s="1"/>
  <c r="E67" i="101" s="1"/>
  <c r="E67" i="129" s="1"/>
  <c r="D36" i="101"/>
  <c r="F41" i="118"/>
  <c r="F41" i="116" s="1"/>
  <c r="F41" i="101" s="1"/>
  <c r="F41" i="129" s="1"/>
  <c r="F40" i="118"/>
  <c r="F40" i="116" s="1"/>
  <c r="F40" i="101" s="1"/>
  <c r="F40" i="129" s="1"/>
  <c r="G33" i="166"/>
  <c r="G26" i="166" s="1"/>
  <c r="G2" i="166" s="1"/>
  <c r="G37" i="118"/>
  <c r="H37" i="101"/>
  <c r="F42" i="118"/>
  <c r="F42" i="116" s="1"/>
  <c r="F42" i="101" s="1"/>
  <c r="F42" i="129" s="1"/>
  <c r="G40" i="118"/>
  <c r="G40" i="116" s="1"/>
  <c r="G40" i="101" s="1"/>
  <c r="G40" i="129" s="1"/>
  <c r="E36" i="129"/>
  <c r="F63" i="116"/>
  <c r="V36" i="129"/>
  <c r="F38" i="118"/>
  <c r="F38" i="116" s="1"/>
  <c r="F38" i="101" s="1"/>
  <c r="F38" i="129" s="1"/>
  <c r="G39" i="118"/>
  <c r="G39" i="116" s="1"/>
  <c r="G39" i="101" s="1"/>
  <c r="G39" i="129" s="1"/>
  <c r="F45" i="118"/>
  <c r="F45" i="116" s="1"/>
  <c r="F45" i="101" s="1"/>
  <c r="F45" i="129" s="1"/>
  <c r="I63" i="129"/>
  <c r="E68" i="118"/>
  <c r="E68" i="116" s="1"/>
  <c r="E68" i="101" s="1"/>
  <c r="E68" i="129" s="1"/>
  <c r="I37" i="101" l="1"/>
  <c r="E33" i="166"/>
  <c r="E26" i="166" s="1"/>
  <c r="E2" i="166" s="1"/>
  <c r="E37" i="118"/>
  <c r="F142" i="149"/>
  <c r="F37" i="116"/>
  <c r="E39" i="118"/>
  <c r="E39" i="116" s="1"/>
  <c r="E39" i="101" s="1"/>
  <c r="E39" i="129" s="1"/>
  <c r="F63" i="101"/>
  <c r="D36" i="129"/>
  <c r="G63" i="129"/>
  <c r="E45" i="118"/>
  <c r="E45" i="116" s="1"/>
  <c r="E45" i="101" s="1"/>
  <c r="E45" i="129" s="1"/>
  <c r="E42" i="118"/>
  <c r="E42" i="116" s="1"/>
  <c r="E42" i="101" s="1"/>
  <c r="E42" i="129" s="1"/>
  <c r="H37" i="129"/>
  <c r="G37" i="116"/>
  <c r="E41" i="118"/>
  <c r="E41" i="116" s="1"/>
  <c r="E41" i="101" s="1"/>
  <c r="E41" i="129" s="1"/>
  <c r="G142" i="149"/>
  <c r="E63" i="101"/>
  <c r="E40" i="118"/>
  <c r="E40" i="116" s="1"/>
  <c r="E40" i="101" s="1"/>
  <c r="E40" i="129" s="1"/>
  <c r="E38" i="118"/>
  <c r="E38" i="116" s="1"/>
  <c r="E38" i="101" s="1"/>
  <c r="E38" i="129" s="1"/>
  <c r="E63" i="129" l="1"/>
  <c r="D68" i="118"/>
  <c r="D68" i="116" s="1"/>
  <c r="D68" i="101" s="1"/>
  <c r="D68" i="129" s="1"/>
  <c r="D64" i="118"/>
  <c r="D64" i="116" s="1"/>
  <c r="D64" i="101" s="1"/>
  <c r="D64" i="129" s="1"/>
  <c r="G37" i="101"/>
  <c r="D52" i="166"/>
  <c r="D63" i="118"/>
  <c r="D67" i="118"/>
  <c r="D67" i="116" s="1"/>
  <c r="D67" i="101" s="1"/>
  <c r="D67" i="129" s="1"/>
  <c r="F37" i="101"/>
  <c r="V63" i="118"/>
  <c r="V63" i="116" s="1"/>
  <c r="V63" i="101" s="1"/>
  <c r="V63" i="129" s="1"/>
  <c r="V52" i="166"/>
  <c r="V68" i="118"/>
  <c r="V68" i="116" s="1"/>
  <c r="V68" i="101" s="1"/>
  <c r="V68" i="129" s="1"/>
  <c r="F63" i="129"/>
  <c r="E37" i="116"/>
  <c r="I37" i="129"/>
  <c r="W36" i="118"/>
  <c r="V67" i="118"/>
  <c r="V67" i="116" s="1"/>
  <c r="V67" i="101" s="1"/>
  <c r="V67" i="129" s="1"/>
  <c r="V64" i="118"/>
  <c r="V64" i="116" s="1"/>
  <c r="V64" i="101" s="1"/>
  <c r="V64" i="129" s="1"/>
  <c r="E142" i="149"/>
  <c r="C64" i="118" l="1"/>
  <c r="C64" i="116" s="1"/>
  <c r="C64" i="101" s="1"/>
  <c r="C64" i="129" s="1"/>
  <c r="V40" i="118"/>
  <c r="V40" i="116" s="1"/>
  <c r="V40" i="101" s="1"/>
  <c r="V40" i="129" s="1"/>
  <c r="C68" i="118"/>
  <c r="C68" i="116" s="1"/>
  <c r="C68" i="101" s="1"/>
  <c r="C68" i="129" s="1"/>
  <c r="V39" i="118"/>
  <c r="V39" i="116" s="1"/>
  <c r="V39" i="101" s="1"/>
  <c r="V39" i="129" s="1"/>
  <c r="C63" i="118"/>
  <c r="C52" i="166"/>
  <c r="C67" i="118"/>
  <c r="C67" i="116" s="1"/>
  <c r="C67" i="101" s="1"/>
  <c r="C67" i="129" s="1"/>
  <c r="D40" i="118"/>
  <c r="D40" i="116" s="1"/>
  <c r="D40" i="101" s="1"/>
  <c r="D40" i="129" s="1"/>
  <c r="D33" i="166"/>
  <c r="D26" i="166" s="1"/>
  <c r="D2" i="166" s="1"/>
  <c r="D37" i="118"/>
  <c r="D63" i="116"/>
  <c r="F37" i="129"/>
  <c r="V33" i="166"/>
  <c r="V26" i="166" s="1"/>
  <c r="V2" i="166" s="1"/>
  <c r="V37" i="118"/>
  <c r="V61" i="118"/>
  <c r="E37" i="101"/>
  <c r="V45" i="118"/>
  <c r="V45" i="116" s="1"/>
  <c r="V45" i="101" s="1"/>
  <c r="V45" i="129" s="1"/>
  <c r="G37" i="129"/>
  <c r="D42" i="118"/>
  <c r="D42" i="116" s="1"/>
  <c r="D42" i="101" s="1"/>
  <c r="D42" i="129" s="1"/>
  <c r="W36" i="116"/>
  <c r="V42" i="118"/>
  <c r="V42" i="116" s="1"/>
  <c r="V42" i="101" s="1"/>
  <c r="V42" i="129" s="1"/>
  <c r="D45" i="118"/>
  <c r="D45" i="116" s="1"/>
  <c r="D45" i="101" s="1"/>
  <c r="D45" i="129" s="1"/>
  <c r="V41" i="118"/>
  <c r="V41" i="116" s="1"/>
  <c r="V41" i="101" s="1"/>
  <c r="V41" i="129" s="1"/>
  <c r="D39" i="118"/>
  <c r="D39" i="116" s="1"/>
  <c r="D39" i="101" s="1"/>
  <c r="D39" i="129" s="1"/>
  <c r="D38" i="118"/>
  <c r="D38" i="116" s="1"/>
  <c r="D38" i="101" s="1"/>
  <c r="D38" i="129" s="1"/>
  <c r="V38" i="118"/>
  <c r="V38" i="116" s="1"/>
  <c r="V38" i="101" s="1"/>
  <c r="V38" i="129" s="1"/>
  <c r="D41" i="118"/>
  <c r="D41" i="116" s="1"/>
  <c r="D41" i="101" s="1"/>
  <c r="D41" i="129" s="1"/>
  <c r="D37" i="116" l="1"/>
  <c r="D63" i="101"/>
  <c r="D142" i="149"/>
  <c r="V61" i="116"/>
  <c r="V37" i="116"/>
  <c r="V142" i="149"/>
  <c r="W36" i="101"/>
  <c r="E37" i="129"/>
  <c r="C63" i="116"/>
  <c r="D63" i="129" l="1"/>
  <c r="C45" i="118"/>
  <c r="C45" i="116" s="1"/>
  <c r="C45" i="101" s="1"/>
  <c r="C45" i="129" s="1"/>
  <c r="C40" i="118"/>
  <c r="C40" i="116" s="1"/>
  <c r="C40" i="101" s="1"/>
  <c r="C40" i="129" s="1"/>
  <c r="W36" i="129"/>
  <c r="C39" i="118"/>
  <c r="C39" i="116" s="1"/>
  <c r="C39" i="101" s="1"/>
  <c r="C39" i="129" s="1"/>
  <c r="C41" i="118"/>
  <c r="C41" i="116" s="1"/>
  <c r="C41" i="101" s="1"/>
  <c r="C41" i="129" s="1"/>
  <c r="C63" i="101"/>
  <c r="V37" i="101"/>
  <c r="C38" i="118"/>
  <c r="C38" i="116" s="1"/>
  <c r="C38" i="101" s="1"/>
  <c r="C38" i="129" s="1"/>
  <c r="C37" i="118"/>
  <c r="C33" i="166"/>
  <c r="C26" i="166" s="1"/>
  <c r="C2" i="166" s="1"/>
  <c r="V61" i="101"/>
  <c r="C42" i="118"/>
  <c r="C42" i="116" s="1"/>
  <c r="C42" i="101" s="1"/>
  <c r="C42" i="129" s="1"/>
  <c r="D37" i="101"/>
  <c r="C63" i="129" l="1"/>
  <c r="V51" i="118"/>
  <c r="V51" i="116" s="1"/>
  <c r="V51" i="101" s="1"/>
  <c r="V51" i="129" s="1"/>
  <c r="D37" i="129"/>
  <c r="C142" i="149"/>
  <c r="V37" i="129"/>
  <c r="V61" i="129"/>
  <c r="C37" i="116"/>
  <c r="C37" i="101" l="1"/>
  <c r="C37" i="129" l="1"/>
  <c r="C52" i="170" l="1"/>
  <c r="C52" i="169"/>
  <c r="C65" i="118"/>
  <c r="C52" i="167"/>
  <c r="C52" i="168"/>
  <c r="C69" i="118"/>
  <c r="C69" i="116" s="1"/>
  <c r="C69" i="101" s="1"/>
  <c r="C69" i="129" s="1"/>
  <c r="W61" i="118"/>
  <c r="C66" i="118"/>
  <c r="C66" i="116" s="1"/>
  <c r="C66" i="101" s="1"/>
  <c r="C66" i="129" s="1"/>
  <c r="W61" i="116" l="1"/>
  <c r="C65" i="116"/>
  <c r="C52" i="118"/>
  <c r="C49" i="118"/>
  <c r="C49" i="116" s="1"/>
  <c r="C49" i="101" s="1"/>
  <c r="C49" i="129" s="1"/>
  <c r="C46" i="118" l="1"/>
  <c r="C46" i="116" s="1"/>
  <c r="C46" i="101" s="1"/>
  <c r="C46" i="129" s="1"/>
  <c r="C47" i="118"/>
  <c r="C47" i="116" s="1"/>
  <c r="C47" i="101" s="1"/>
  <c r="C47" i="129" s="1"/>
  <c r="C48" i="118"/>
  <c r="C48" i="116" s="1"/>
  <c r="C48" i="101" s="1"/>
  <c r="C48" i="129" s="1"/>
  <c r="C44" i="118"/>
  <c r="C44" i="116" s="1"/>
  <c r="C44" i="101" s="1"/>
  <c r="C44" i="129" s="1"/>
  <c r="C65" i="101"/>
  <c r="C52" i="116"/>
  <c r="C33" i="169"/>
  <c r="C26" i="169" s="1"/>
  <c r="C2" i="169" s="1"/>
  <c r="C43" i="118"/>
  <c r="C33" i="167"/>
  <c r="C26" i="167" s="1"/>
  <c r="C2" i="167" s="1"/>
  <c r="C33" i="170"/>
  <c r="C26" i="170" s="1"/>
  <c r="C2" i="170" s="1"/>
  <c r="W61" i="101"/>
  <c r="C33" i="168"/>
  <c r="C26" i="168" s="1"/>
  <c r="C2" i="168" s="1"/>
  <c r="C50" i="118"/>
  <c r="C50" i="116" s="1"/>
  <c r="C50" i="101" s="1"/>
  <c r="C50" i="129" s="1"/>
  <c r="C65" i="129" l="1"/>
  <c r="C52" i="129" s="1"/>
  <c r="C52" i="101"/>
  <c r="W51" i="118"/>
  <c r="W51" i="116" s="1"/>
  <c r="W51" i="101" s="1"/>
  <c r="W51" i="129" s="1"/>
  <c r="C145" i="149"/>
  <c r="C146" i="149"/>
  <c r="C143" i="149"/>
  <c r="C144" i="149"/>
  <c r="W61" i="129"/>
  <c r="C43" i="116"/>
  <c r="C33" i="118"/>
  <c r="C26" i="118" s="1"/>
  <c r="C2" i="118" s="1"/>
  <c r="C141" i="149" l="1"/>
  <c r="C43" i="101"/>
  <c r="C33" i="116"/>
  <c r="C26" i="116" s="1"/>
  <c r="C2" i="116" s="1"/>
  <c r="C135" i="149" l="1"/>
  <c r="W76" i="118"/>
  <c r="C43" i="129"/>
  <c r="C33" i="129" s="1"/>
  <c r="C26" i="129" s="1"/>
  <c r="C33" i="101"/>
  <c r="C26" i="101" s="1"/>
  <c r="C2" i="101" s="1"/>
  <c r="W76" i="116" l="1"/>
  <c r="W76" i="101" s="1"/>
  <c r="C2" i="14"/>
  <c r="C105" i="149"/>
  <c r="C22" i="149" l="1"/>
  <c r="W64" i="118" l="1"/>
  <c r="W64" i="116" s="1"/>
  <c r="W64" i="101" s="1"/>
  <c r="W64" i="129" s="1"/>
  <c r="W67" i="118"/>
  <c r="W67" i="116" s="1"/>
  <c r="W67" i="101" s="1"/>
  <c r="W67" i="129" s="1"/>
  <c r="W68" i="118"/>
  <c r="W68" i="116" s="1"/>
  <c r="W68" i="101" s="1"/>
  <c r="W68" i="129" s="1"/>
  <c r="W52" i="166"/>
  <c r="W63" i="118"/>
  <c r="W63" i="116" l="1"/>
  <c r="W41" i="118" l="1"/>
  <c r="W41" i="116" s="1"/>
  <c r="W41" i="101" s="1"/>
  <c r="W41" i="129" s="1"/>
  <c r="W38" i="118"/>
  <c r="W38" i="116" s="1"/>
  <c r="W38" i="101" s="1"/>
  <c r="W38" i="129" s="1"/>
  <c r="W37" i="118"/>
  <c r="W33" i="166"/>
  <c r="W26" i="166" s="1"/>
  <c r="W2" i="166" s="1"/>
  <c r="W39" i="118"/>
  <c r="W39" i="116" s="1"/>
  <c r="W39" i="101" s="1"/>
  <c r="W39" i="129" s="1"/>
  <c r="W63" i="101"/>
  <c r="W40" i="118"/>
  <c r="W40" i="116" s="1"/>
  <c r="W40" i="101" s="1"/>
  <c r="W40" i="129" s="1"/>
  <c r="W42" i="118"/>
  <c r="W42" i="116" s="1"/>
  <c r="W42" i="101" s="1"/>
  <c r="W42" i="129" s="1"/>
  <c r="W45" i="118"/>
  <c r="W45" i="116" s="1"/>
  <c r="W45" i="101" s="1"/>
  <c r="W45" i="129" s="1"/>
  <c r="W142" i="149" l="1"/>
  <c r="W37" i="116"/>
  <c r="W63" i="129"/>
  <c r="W37" i="101" l="1"/>
  <c r="W37" i="129" l="1"/>
  <c r="X36" i="118" l="1"/>
  <c r="X36" i="116" l="1"/>
  <c r="X36" i="101" l="1"/>
  <c r="X36" i="129" l="1"/>
  <c r="X61" i="118" l="1"/>
  <c r="X61" i="116" l="1"/>
  <c r="X51" i="118" l="1"/>
  <c r="X51" i="116" s="1"/>
  <c r="X51" i="101" s="1"/>
  <c r="X51" i="129" s="1"/>
  <c r="X61" i="101"/>
  <c r="X76" i="118"/>
  <c r="X76" i="116" l="1"/>
  <c r="X76" i="101" s="1"/>
  <c r="X61" i="129"/>
  <c r="X64" i="118" l="1"/>
  <c r="X64" i="116" s="1"/>
  <c r="X64" i="101" s="1"/>
  <c r="X64" i="129" s="1"/>
  <c r="X67" i="118"/>
  <c r="X67" i="116" s="1"/>
  <c r="X67" i="101" s="1"/>
  <c r="X67" i="129" s="1"/>
  <c r="X68" i="118"/>
  <c r="X68" i="116" s="1"/>
  <c r="X68" i="101" s="1"/>
  <c r="X68" i="129" s="1"/>
  <c r="X52" i="166"/>
  <c r="X63" i="118"/>
  <c r="X39" i="118" l="1"/>
  <c r="X39" i="116" s="1"/>
  <c r="X39" i="101" s="1"/>
  <c r="X39" i="129" s="1"/>
  <c r="X38" i="118"/>
  <c r="X38" i="116" s="1"/>
  <c r="X38" i="101" s="1"/>
  <c r="X38" i="129" s="1"/>
  <c r="X63" i="116"/>
  <c r="X40" i="118"/>
  <c r="X40" i="116" s="1"/>
  <c r="X40" i="101" s="1"/>
  <c r="X40" i="129" s="1"/>
  <c r="X45" i="118"/>
  <c r="X45" i="116" s="1"/>
  <c r="X45" i="101" s="1"/>
  <c r="X45" i="129" s="1"/>
  <c r="X37" i="118"/>
  <c r="X33" i="166"/>
  <c r="X26" i="166" s="1"/>
  <c r="X2" i="166" s="1"/>
  <c r="X41" i="118"/>
  <c r="X41" i="116" s="1"/>
  <c r="X41" i="101" s="1"/>
  <c r="X41" i="129" s="1"/>
  <c r="X42" i="118"/>
  <c r="X42" i="116" s="1"/>
  <c r="X42" i="101" s="1"/>
  <c r="X42" i="129" s="1"/>
  <c r="X142" i="149" l="1"/>
  <c r="X37" i="116"/>
  <c r="X63" i="101"/>
  <c r="X37" i="101" l="1"/>
  <c r="X63" i="129"/>
  <c r="X37" i="129" l="1"/>
  <c r="D66" i="118" l="1"/>
  <c r="D66" i="116" s="1"/>
  <c r="D66" i="101" s="1"/>
  <c r="D66" i="129" s="1"/>
  <c r="D65" i="118"/>
  <c r="D52" i="167"/>
  <c r="D69" i="118"/>
  <c r="D69" i="116" s="1"/>
  <c r="D69" i="101" s="1"/>
  <c r="D69" i="129" s="1"/>
  <c r="D52" i="170"/>
  <c r="D52" i="169"/>
  <c r="D52" i="168"/>
  <c r="D65" i="116" l="1"/>
  <c r="D52" i="118"/>
  <c r="D65" i="101" l="1"/>
  <c r="D52" i="116"/>
  <c r="D65" i="129" l="1"/>
  <c r="D52" i="129" s="1"/>
  <c r="D52" i="101"/>
  <c r="E52" i="169" l="1"/>
  <c r="E69" i="118"/>
  <c r="E69" i="116" s="1"/>
  <c r="E69" i="101" s="1"/>
  <c r="E69" i="129" s="1"/>
  <c r="E52" i="170"/>
  <c r="E65" i="118"/>
  <c r="E52" i="167"/>
  <c r="E52" i="168"/>
  <c r="E66" i="118"/>
  <c r="E66" i="116" s="1"/>
  <c r="E66" i="101" s="1"/>
  <c r="E66" i="129" s="1"/>
  <c r="D49" i="118" l="1"/>
  <c r="D49" i="116" s="1"/>
  <c r="D49" i="101" s="1"/>
  <c r="D49" i="129" s="1"/>
  <c r="D33" i="170"/>
  <c r="D26" i="170" s="1"/>
  <c r="D2" i="170" s="1"/>
  <c r="D44" i="118"/>
  <c r="D44" i="116" s="1"/>
  <c r="D44" i="101" s="1"/>
  <c r="D44" i="129" s="1"/>
  <c r="D46" i="118"/>
  <c r="D46" i="116" s="1"/>
  <c r="D46" i="101" s="1"/>
  <c r="D46" i="129" s="1"/>
  <c r="D43" i="118"/>
  <c r="D33" i="167"/>
  <c r="D26" i="167" s="1"/>
  <c r="D2" i="167" s="1"/>
  <c r="D33" i="169"/>
  <c r="D26" i="169" s="1"/>
  <c r="D2" i="169" s="1"/>
  <c r="D50" i="118"/>
  <c r="D50" i="116" s="1"/>
  <c r="D50" i="101" s="1"/>
  <c r="D50" i="129" s="1"/>
  <c r="D48" i="118"/>
  <c r="D48" i="116" s="1"/>
  <c r="D48" i="101" s="1"/>
  <c r="D48" i="129" s="1"/>
  <c r="D47" i="118"/>
  <c r="D47" i="116" s="1"/>
  <c r="D47" i="101" s="1"/>
  <c r="D47" i="129" s="1"/>
  <c r="D33" i="168"/>
  <c r="D26" i="168" s="1"/>
  <c r="D2" i="168" s="1"/>
  <c r="E65" i="116"/>
  <c r="E52" i="118"/>
  <c r="D146" i="149" l="1"/>
  <c r="D143" i="149"/>
  <c r="D43" i="116"/>
  <c r="D33" i="118"/>
  <c r="D26" i="118" s="1"/>
  <c r="D2" i="118" s="1"/>
  <c r="E65" i="101"/>
  <c r="E52" i="116"/>
  <c r="D144" i="149"/>
  <c r="D145" i="149"/>
  <c r="E65" i="129" l="1"/>
  <c r="E52" i="129" s="1"/>
  <c r="E52" i="101"/>
  <c r="D141" i="149"/>
  <c r="D43" i="101"/>
  <c r="D33" i="116"/>
  <c r="D26" i="116" s="1"/>
  <c r="D2" i="116" s="1"/>
  <c r="D135" i="149" l="1"/>
  <c r="D43" i="129"/>
  <c r="D33" i="129" s="1"/>
  <c r="D26" i="129" s="1"/>
  <c r="D33" i="101"/>
  <c r="D26" i="101" s="1"/>
  <c r="D2" i="101" s="1"/>
  <c r="F52" i="169"/>
  <c r="F52" i="168" l="1"/>
  <c r="F69" i="118"/>
  <c r="F69" i="116" s="1"/>
  <c r="F69" i="101" s="1"/>
  <c r="F69" i="129" s="1"/>
  <c r="F52" i="170"/>
  <c r="E43" i="118"/>
  <c r="E33" i="167"/>
  <c r="E26" i="167" s="1"/>
  <c r="E2" i="167" s="1"/>
  <c r="E33" i="169"/>
  <c r="E26" i="169" s="1"/>
  <c r="E2" i="169" s="1"/>
  <c r="E33" i="168"/>
  <c r="E26" i="168" s="1"/>
  <c r="E2" i="168" s="1"/>
  <c r="E50" i="118"/>
  <c r="E50" i="116" s="1"/>
  <c r="E50" i="101" s="1"/>
  <c r="E50" i="129" s="1"/>
  <c r="E44" i="118"/>
  <c r="E44" i="116" s="1"/>
  <c r="E44" i="101" s="1"/>
  <c r="E44" i="129" s="1"/>
  <c r="D105" i="149"/>
  <c r="D2" i="14"/>
  <c r="F66" i="118"/>
  <c r="F66" i="116" s="1"/>
  <c r="F66" i="101" s="1"/>
  <c r="F66" i="129" s="1"/>
  <c r="E46" i="118"/>
  <c r="E46" i="116" s="1"/>
  <c r="E46" i="101" s="1"/>
  <c r="E46" i="129" s="1"/>
  <c r="E47" i="118"/>
  <c r="E47" i="116" s="1"/>
  <c r="E47" i="101" s="1"/>
  <c r="E47" i="129" s="1"/>
  <c r="E48" i="118"/>
  <c r="E48" i="116" s="1"/>
  <c r="E48" i="101" s="1"/>
  <c r="E48" i="129" s="1"/>
  <c r="F65" i="118"/>
  <c r="F52" i="167"/>
  <c r="E49" i="118"/>
  <c r="E49" i="116" s="1"/>
  <c r="E49" i="101" s="1"/>
  <c r="E49" i="129" s="1"/>
  <c r="E33" i="170"/>
  <c r="E26" i="170" s="1"/>
  <c r="E2" i="170" s="1"/>
  <c r="E146" i="149" l="1"/>
  <c r="F65" i="116"/>
  <c r="F52" i="118"/>
  <c r="E143" i="149"/>
  <c r="D22" i="149"/>
  <c r="E144" i="149"/>
  <c r="E43" i="116"/>
  <c r="E33" i="118"/>
  <c r="E26" i="118" s="1"/>
  <c r="E2" i="118" s="1"/>
  <c r="E145" i="149"/>
  <c r="E141" i="149" l="1"/>
  <c r="E43" i="101"/>
  <c r="E33" i="116"/>
  <c r="E26" i="116" s="1"/>
  <c r="E2" i="116" s="1"/>
  <c r="F65" i="101"/>
  <c r="F52" i="116"/>
  <c r="E135" i="149" l="1"/>
  <c r="E43" i="129"/>
  <c r="E33" i="129" s="1"/>
  <c r="E26" i="129" s="1"/>
  <c r="E33" i="101"/>
  <c r="E26" i="101" s="1"/>
  <c r="E2" i="101" s="1"/>
  <c r="F65" i="129"/>
  <c r="F52" i="129" s="1"/>
  <c r="F52" i="101"/>
  <c r="E2" i="14" l="1"/>
  <c r="E105" i="149"/>
  <c r="Y36" i="118"/>
  <c r="E22" i="149" l="1"/>
  <c r="Y36" i="116"/>
  <c r="Y36" i="101" l="1"/>
  <c r="Y76" i="118"/>
  <c r="Y36" i="129" l="1"/>
  <c r="G52" i="169"/>
  <c r="G52" i="170"/>
  <c r="G66" i="118"/>
  <c r="G66" i="116" s="1"/>
  <c r="G66" i="101" s="1"/>
  <c r="G66" i="129" s="1"/>
  <c r="Y76" i="116"/>
  <c r="Y76" i="101" s="1"/>
  <c r="G65" i="118"/>
  <c r="G52" i="167"/>
  <c r="G69" i="118"/>
  <c r="G69" i="116" s="1"/>
  <c r="G69" i="101" s="1"/>
  <c r="G69" i="129" s="1"/>
  <c r="G52" i="168"/>
  <c r="F47" i="118" l="1"/>
  <c r="F47" i="116" s="1"/>
  <c r="F47" i="101" s="1"/>
  <c r="F47" i="129" s="1"/>
  <c r="F46" i="118"/>
  <c r="F46" i="116" s="1"/>
  <c r="F46" i="101" s="1"/>
  <c r="F46" i="129" s="1"/>
  <c r="F44" i="118"/>
  <c r="F44" i="116" s="1"/>
  <c r="F44" i="101" s="1"/>
  <c r="F44" i="129" s="1"/>
  <c r="F33" i="170"/>
  <c r="F26" i="170" s="1"/>
  <c r="F2" i="170" s="1"/>
  <c r="G65" i="116"/>
  <c r="G52" i="118"/>
  <c r="F50" i="118"/>
  <c r="F50" i="116" s="1"/>
  <c r="F50" i="101" s="1"/>
  <c r="F50" i="129" s="1"/>
  <c r="F33" i="169"/>
  <c r="F26" i="169" s="1"/>
  <c r="F2" i="169" s="1"/>
  <c r="F48" i="118"/>
  <c r="F48" i="116" s="1"/>
  <c r="F48" i="101" s="1"/>
  <c r="F48" i="129" s="1"/>
  <c r="F33" i="168"/>
  <c r="F26" i="168" s="1"/>
  <c r="F2" i="168" s="1"/>
  <c r="F49" i="118"/>
  <c r="F49" i="116" s="1"/>
  <c r="F49" i="101" s="1"/>
  <c r="F49" i="129" s="1"/>
  <c r="F43" i="118"/>
  <c r="F33" i="167"/>
  <c r="F26" i="167" s="1"/>
  <c r="F2" i="167" s="1"/>
  <c r="F145" i="149" l="1"/>
  <c r="F143" i="149"/>
  <c r="G65" i="101"/>
  <c r="G52" i="116"/>
  <c r="F43" i="116"/>
  <c r="F33" i="118"/>
  <c r="F26" i="118" s="1"/>
  <c r="F2" i="118" s="1"/>
  <c r="F144" i="149"/>
  <c r="F146" i="149"/>
  <c r="G65" i="129" l="1"/>
  <c r="G52" i="129" s="1"/>
  <c r="G52" i="101"/>
  <c r="F141" i="149"/>
  <c r="F43" i="101"/>
  <c r="F33" i="116"/>
  <c r="F26" i="116" s="1"/>
  <c r="F2" i="116" s="1"/>
  <c r="Y64" i="118" l="1"/>
  <c r="Y64" i="116" s="1"/>
  <c r="Y64" i="101" s="1"/>
  <c r="Y64" i="129" s="1"/>
  <c r="F43" i="129"/>
  <c r="F33" i="129" s="1"/>
  <c r="F26" i="129" s="1"/>
  <c r="F33" i="101"/>
  <c r="F26" i="101" s="1"/>
  <c r="F2" i="101" s="1"/>
  <c r="Y61" i="118"/>
  <c r="Y61" i="116" s="1"/>
  <c r="Y67" i="118"/>
  <c r="Y67" i="116" s="1"/>
  <c r="Y67" i="101" s="1"/>
  <c r="Y67" i="129" s="1"/>
  <c r="Y68" i="118"/>
  <c r="Y68" i="116" s="1"/>
  <c r="Y68" i="101" s="1"/>
  <c r="Y68" i="129" s="1"/>
  <c r="F135" i="149"/>
  <c r="Y52" i="166"/>
  <c r="Y63" i="118"/>
  <c r="Y39" i="118" l="1"/>
  <c r="Y39" i="116" s="1"/>
  <c r="Y39" i="101" s="1"/>
  <c r="Y39" i="129" s="1"/>
  <c r="Y41" i="118"/>
  <c r="Y41" i="116" s="1"/>
  <c r="Y41" i="101" s="1"/>
  <c r="Y41" i="129" s="1"/>
  <c r="Y40" i="118"/>
  <c r="Y40" i="116" s="1"/>
  <c r="Y40" i="101" s="1"/>
  <c r="Y40" i="129" s="1"/>
  <c r="Y61" i="101"/>
  <c r="Y42" i="118"/>
  <c r="Y42" i="116" s="1"/>
  <c r="Y42" i="101" s="1"/>
  <c r="Y42" i="129" s="1"/>
  <c r="Y63" i="116"/>
  <c r="Y63" i="101" s="1"/>
  <c r="Y63" i="129" s="1"/>
  <c r="Y33" i="166"/>
  <c r="Y26" i="166" s="1"/>
  <c r="Y2" i="166" s="1"/>
  <c r="Y38" i="118"/>
  <c r="Y38" i="116" s="1"/>
  <c r="Y38" i="101" s="1"/>
  <c r="Y38" i="129" s="1"/>
  <c r="Y37" i="118"/>
  <c r="Y45" i="118"/>
  <c r="Y45" i="116" s="1"/>
  <c r="Y45" i="101" s="1"/>
  <c r="Y45" i="129" s="1"/>
  <c r="F2" i="14"/>
  <c r="F105" i="149"/>
  <c r="Y61" i="129" l="1"/>
  <c r="Y51" i="118"/>
  <c r="Y51" i="116" s="1"/>
  <c r="Y51" i="101" s="1"/>
  <c r="Y51" i="129" s="1"/>
  <c r="Y142" i="149"/>
  <c r="F22" i="149"/>
  <c r="Y37" i="116"/>
  <c r="Y37" i="101" l="1"/>
  <c r="Y37" i="129" l="1"/>
  <c r="G50" i="118" l="1"/>
  <c r="G50" i="116" s="1"/>
  <c r="G50" i="101" s="1"/>
  <c r="G50" i="129" s="1"/>
  <c r="G44" i="118"/>
  <c r="G44" i="116" s="1"/>
  <c r="G44" i="101" s="1"/>
  <c r="G44" i="129" s="1"/>
  <c r="G33" i="168"/>
  <c r="G26" i="168" s="1"/>
  <c r="G2" i="168" s="1"/>
  <c r="G47" i="118"/>
  <c r="G47" i="116" s="1"/>
  <c r="G47" i="101" s="1"/>
  <c r="G47" i="129" s="1"/>
  <c r="G33" i="169"/>
  <c r="G26" i="169" s="1"/>
  <c r="G2" i="169" s="1"/>
  <c r="G48" i="118"/>
  <c r="G48" i="116" s="1"/>
  <c r="G48" i="101" s="1"/>
  <c r="G48" i="129" s="1"/>
  <c r="G46" i="118"/>
  <c r="G46" i="116" s="1"/>
  <c r="G46" i="101" s="1"/>
  <c r="G46" i="129" s="1"/>
  <c r="G49" i="118"/>
  <c r="G49" i="116" s="1"/>
  <c r="G49" i="101" s="1"/>
  <c r="G49" i="129" s="1"/>
  <c r="G33" i="170"/>
  <c r="G26" i="170" s="1"/>
  <c r="G2" i="170" s="1"/>
  <c r="G43" i="118"/>
  <c r="G33" i="167"/>
  <c r="G26" i="167" s="1"/>
  <c r="G2" i="167" s="1"/>
  <c r="G144" i="149" l="1"/>
  <c r="G143" i="149"/>
  <c r="G43" i="116"/>
  <c r="G33" i="118"/>
  <c r="G26" i="118" s="1"/>
  <c r="G2" i="118" s="1"/>
  <c r="G146" i="149"/>
  <c r="G145" i="149"/>
  <c r="G141" i="149" l="1"/>
  <c r="G43" i="101"/>
  <c r="G33" i="116"/>
  <c r="G26" i="116" s="1"/>
  <c r="G2" i="116" s="1"/>
  <c r="G135" i="149" l="1"/>
  <c r="G43" i="129"/>
  <c r="G33" i="129" s="1"/>
  <c r="G26" i="129" s="1"/>
  <c r="G33" i="101"/>
  <c r="G26" i="101" s="1"/>
  <c r="G2" i="101" s="1"/>
  <c r="G105" i="149" l="1"/>
  <c r="G2" i="14"/>
  <c r="H52" i="170" l="1"/>
  <c r="H69" i="118"/>
  <c r="H69" i="116" s="1"/>
  <c r="H69" i="101" s="1"/>
  <c r="H69" i="129" s="1"/>
  <c r="H52" i="169"/>
  <c r="H65" i="118"/>
  <c r="H52" i="167"/>
  <c r="H66" i="118"/>
  <c r="H66" i="116" s="1"/>
  <c r="H66" i="101" s="1"/>
  <c r="H66" i="129" s="1"/>
  <c r="H52" i="168"/>
  <c r="G22" i="149"/>
  <c r="H33" i="168" l="1"/>
  <c r="H26" i="168" s="1"/>
  <c r="H49" i="118"/>
  <c r="H49" i="116" s="1"/>
  <c r="H49" i="101" s="1"/>
  <c r="H49" i="129" s="1"/>
  <c r="H2" i="168"/>
  <c r="H65" i="116"/>
  <c r="H52" i="118"/>
  <c r="H47" i="118"/>
  <c r="H47" i="116" s="1"/>
  <c r="H47" i="101" s="1"/>
  <c r="H47" i="129" s="1"/>
  <c r="H43" i="118"/>
  <c r="H33" i="167"/>
  <c r="H26" i="167" s="1"/>
  <c r="H2" i="167" s="1"/>
  <c r="H33" i="170"/>
  <c r="H26" i="170" s="1"/>
  <c r="H2" i="170" s="1"/>
  <c r="H46" i="118"/>
  <c r="H46" i="116" s="1"/>
  <c r="H46" i="101" s="1"/>
  <c r="H46" i="129" s="1"/>
  <c r="H33" i="169"/>
  <c r="H26" i="169" s="1"/>
  <c r="H2" i="169" s="1"/>
  <c r="H48" i="118"/>
  <c r="H48" i="116" s="1"/>
  <c r="H48" i="101" s="1"/>
  <c r="H48" i="129" s="1"/>
  <c r="H44" i="118"/>
  <c r="H44" i="116" s="1"/>
  <c r="H44" i="101" s="1"/>
  <c r="H44" i="129" s="1"/>
  <c r="H50" i="118"/>
  <c r="H50" i="116" s="1"/>
  <c r="H50" i="101" s="1"/>
  <c r="H50" i="129" s="1"/>
  <c r="H145" i="149" l="1"/>
  <c r="H43" i="116"/>
  <c r="H33" i="118"/>
  <c r="H26" i="118" s="1"/>
  <c r="H2" i="118" s="1"/>
  <c r="H143" i="149"/>
  <c r="H65" i="101"/>
  <c r="H52" i="116"/>
  <c r="H144" i="149"/>
  <c r="H146" i="149"/>
  <c r="H65" i="129" l="1"/>
  <c r="H52" i="129" s="1"/>
  <c r="H52" i="101"/>
  <c r="H141" i="149"/>
  <c r="H43" i="101"/>
  <c r="H33" i="116"/>
  <c r="H26" i="116" s="1"/>
  <c r="H2" i="116" s="1"/>
  <c r="H135" i="149" l="1"/>
  <c r="H43" i="129"/>
  <c r="H33" i="129" s="1"/>
  <c r="H26" i="129" s="1"/>
  <c r="H33" i="101"/>
  <c r="H26" i="101" s="1"/>
  <c r="H2" i="101" s="1"/>
  <c r="H105" i="149" l="1"/>
  <c r="H2" i="14"/>
  <c r="H22" i="149" l="1"/>
  <c r="I52" i="168" l="1"/>
  <c r="I52" i="170" l="1"/>
  <c r="I66" i="118"/>
  <c r="I66" i="116" s="1"/>
  <c r="I66" i="101" s="1"/>
  <c r="I66" i="129" s="1"/>
  <c r="I69" i="118"/>
  <c r="I69" i="116" s="1"/>
  <c r="I69" i="101" s="1"/>
  <c r="I69" i="129" s="1"/>
  <c r="I52" i="169"/>
  <c r="I65" i="118"/>
  <c r="I52" i="167"/>
  <c r="I65" i="116" l="1"/>
  <c r="I52" i="118"/>
  <c r="I48" i="118" l="1"/>
  <c r="I48" i="116" s="1"/>
  <c r="I48" i="101" s="1"/>
  <c r="I48" i="129" s="1"/>
  <c r="I46" i="118"/>
  <c r="I46" i="116" s="1"/>
  <c r="I46" i="101" s="1"/>
  <c r="I46" i="129" s="1"/>
  <c r="I33" i="170"/>
  <c r="I26" i="170" s="1"/>
  <c r="I2" i="170" s="1"/>
  <c r="I44" i="118"/>
  <c r="I44" i="116" s="1"/>
  <c r="I44" i="101" s="1"/>
  <c r="I44" i="129" s="1"/>
  <c r="I33" i="169"/>
  <c r="I26" i="169" s="1"/>
  <c r="I2" i="169" s="1"/>
  <c r="I49" i="118"/>
  <c r="I49" i="116" s="1"/>
  <c r="I49" i="101" s="1"/>
  <c r="I49" i="129" s="1"/>
  <c r="I47" i="118"/>
  <c r="I47" i="116" s="1"/>
  <c r="I47" i="101" s="1"/>
  <c r="I47" i="129" s="1"/>
  <c r="I65" i="101"/>
  <c r="I52" i="116"/>
  <c r="I50" i="118"/>
  <c r="I50" i="116" s="1"/>
  <c r="I50" i="101" s="1"/>
  <c r="I50" i="129" s="1"/>
  <c r="I43" i="118"/>
  <c r="I33" i="167"/>
  <c r="I26" i="167" s="1"/>
  <c r="I2" i="167" s="1"/>
  <c r="I33" i="168"/>
  <c r="I26" i="168" s="1"/>
  <c r="I2" i="168" s="1"/>
  <c r="I146" i="149" l="1"/>
  <c r="I143" i="149"/>
  <c r="I43" i="116"/>
  <c r="I33" i="118"/>
  <c r="I26" i="118" s="1"/>
  <c r="I2" i="118" s="1"/>
  <c r="I65" i="129"/>
  <c r="I52" i="129" s="1"/>
  <c r="I52" i="101"/>
  <c r="I144" i="149"/>
  <c r="I145" i="149"/>
  <c r="I141" i="149" l="1"/>
  <c r="I43" i="101"/>
  <c r="I33" i="116"/>
  <c r="I26" i="116" s="1"/>
  <c r="I2" i="116" s="1"/>
  <c r="I135" i="149" l="1"/>
  <c r="I43" i="129"/>
  <c r="I33" i="129" s="1"/>
  <c r="I26" i="129" s="1"/>
  <c r="I33" i="101"/>
  <c r="I26" i="101" s="1"/>
  <c r="I2" i="101" s="1"/>
  <c r="I105" i="149" l="1"/>
  <c r="I2" i="14"/>
  <c r="I22" i="149" l="1"/>
  <c r="J52" i="170" l="1"/>
  <c r="J52" i="167" l="1"/>
  <c r="J52" i="169"/>
  <c r="J52" i="168"/>
  <c r="J69" i="118"/>
  <c r="J69" i="116" s="1"/>
  <c r="J69" i="101" s="1"/>
  <c r="J69" i="129" s="1"/>
  <c r="J66" i="118"/>
  <c r="J66" i="116" s="1"/>
  <c r="J66" i="101" s="1"/>
  <c r="J66" i="129" s="1"/>
  <c r="J65" i="118"/>
  <c r="J65" i="116" l="1"/>
  <c r="J52" i="118"/>
  <c r="J47" i="118" l="1"/>
  <c r="J47" i="116" s="1"/>
  <c r="J47" i="101" s="1"/>
  <c r="J47" i="129" s="1"/>
  <c r="J48" i="118"/>
  <c r="J48" i="116" s="1"/>
  <c r="J48" i="101" s="1"/>
  <c r="J48" i="129" s="1"/>
  <c r="J33" i="170"/>
  <c r="J26" i="170" s="1"/>
  <c r="J2" i="170" s="1"/>
  <c r="J65" i="101"/>
  <c r="J52" i="116"/>
  <c r="J33" i="168"/>
  <c r="J26" i="168" s="1"/>
  <c r="J2" i="168" s="1"/>
  <c r="J50" i="118"/>
  <c r="J50" i="116" s="1"/>
  <c r="J50" i="101" s="1"/>
  <c r="J50" i="129" s="1"/>
  <c r="J49" i="118"/>
  <c r="J49" i="116" s="1"/>
  <c r="J49" i="101" s="1"/>
  <c r="J49" i="129" s="1"/>
  <c r="J33" i="169"/>
  <c r="J26" i="169" s="1"/>
  <c r="J2" i="169" s="1"/>
  <c r="J44" i="118"/>
  <c r="J44" i="116" s="1"/>
  <c r="J44" i="101" s="1"/>
  <c r="J44" i="129" s="1"/>
  <c r="J43" i="118"/>
  <c r="J33" i="167"/>
  <c r="J26" i="167" s="1"/>
  <c r="J2" i="167" s="1"/>
  <c r="J46" i="118"/>
  <c r="J46" i="116" s="1"/>
  <c r="J46" i="101" s="1"/>
  <c r="J46" i="129" s="1"/>
  <c r="J43" i="116" l="1"/>
  <c r="J33" i="118"/>
  <c r="J26" i="118" s="1"/>
  <c r="J2" i="118" s="1"/>
  <c r="J145" i="149"/>
  <c r="J144" i="149"/>
  <c r="J143" i="149"/>
  <c r="J65" i="129"/>
  <c r="J52" i="129" s="1"/>
  <c r="J52" i="101"/>
  <c r="J146" i="149"/>
  <c r="J141" i="149" l="1"/>
  <c r="J43" i="101"/>
  <c r="J33" i="116"/>
  <c r="J26" i="116" s="1"/>
  <c r="J2" i="116" s="1"/>
  <c r="J135" i="149" l="1"/>
  <c r="J43" i="129"/>
  <c r="J33" i="129" s="1"/>
  <c r="J26" i="129" s="1"/>
  <c r="J33" i="101"/>
  <c r="J26" i="101" s="1"/>
  <c r="J2" i="101" s="1"/>
  <c r="J2" i="14" l="1"/>
  <c r="J105" i="149"/>
  <c r="J22" i="149" l="1"/>
  <c r="K52" i="169" l="1"/>
  <c r="K66" i="118"/>
  <c r="K66" i="116" s="1"/>
  <c r="K66" i="101" s="1"/>
  <c r="K66" i="129" s="1"/>
  <c r="K52" i="168"/>
  <c r="K69" i="118"/>
  <c r="K69" i="116" s="1"/>
  <c r="K69" i="101" s="1"/>
  <c r="K69" i="129" s="1"/>
  <c r="K52" i="170"/>
  <c r="K65" i="118"/>
  <c r="K52" i="167"/>
  <c r="K65" i="116" l="1"/>
  <c r="K52" i="118"/>
  <c r="K33" i="169" l="1"/>
  <c r="K26" i="169" s="1"/>
  <c r="K2" i="169" s="1"/>
  <c r="K46" i="118"/>
  <c r="K46" i="116" s="1"/>
  <c r="K46" i="101" s="1"/>
  <c r="K46" i="129" s="1"/>
  <c r="K65" i="101"/>
  <c r="K52" i="116"/>
  <c r="K33" i="170"/>
  <c r="K26" i="170" s="1"/>
  <c r="K2" i="170" s="1"/>
  <c r="K43" i="118"/>
  <c r="K33" i="167"/>
  <c r="K26" i="167" s="1"/>
  <c r="K2" i="167" s="1"/>
  <c r="K49" i="118"/>
  <c r="K49" i="116" s="1"/>
  <c r="K49" i="101" s="1"/>
  <c r="K49" i="129" s="1"/>
  <c r="K33" i="168"/>
  <c r="K26" i="168" s="1"/>
  <c r="K2" i="168" s="1"/>
  <c r="K47" i="118"/>
  <c r="K47" i="116" s="1"/>
  <c r="K47" i="101" s="1"/>
  <c r="K47" i="129" s="1"/>
  <c r="K50" i="118"/>
  <c r="K50" i="116" s="1"/>
  <c r="K50" i="101" s="1"/>
  <c r="K50" i="129" s="1"/>
  <c r="K44" i="118"/>
  <c r="K44" i="116" s="1"/>
  <c r="K44" i="101" s="1"/>
  <c r="K44" i="129" s="1"/>
  <c r="K48" i="118"/>
  <c r="K48" i="116" s="1"/>
  <c r="K48" i="101" s="1"/>
  <c r="K48" i="129" s="1"/>
  <c r="K145" i="149" l="1"/>
  <c r="K144" i="149"/>
  <c r="K146" i="149"/>
  <c r="K143" i="149"/>
  <c r="K43" i="116"/>
  <c r="K33" i="118"/>
  <c r="K26" i="118" s="1"/>
  <c r="K2" i="118" s="1"/>
  <c r="K65" i="129"/>
  <c r="K52" i="129" s="1"/>
  <c r="K52" i="101"/>
  <c r="K141" i="149" l="1"/>
  <c r="K43" i="101"/>
  <c r="K33" i="116"/>
  <c r="K26" i="116" s="1"/>
  <c r="K2" i="116" s="1"/>
  <c r="K135" i="149" l="1"/>
  <c r="K43" i="129"/>
  <c r="K33" i="129" s="1"/>
  <c r="K26" i="129" s="1"/>
  <c r="K33" i="101"/>
  <c r="K26" i="101" s="1"/>
  <c r="K2" i="101" s="1"/>
  <c r="K105" i="149" l="1"/>
  <c r="K2" i="14"/>
  <c r="K22" i="149" l="1"/>
  <c r="L52" i="169" l="1"/>
  <c r="L69" i="118"/>
  <c r="L69" i="116" s="1"/>
  <c r="L69" i="101" s="1"/>
  <c r="L69" i="129" s="1"/>
  <c r="L66" i="118"/>
  <c r="L66" i="116" s="1"/>
  <c r="L66" i="101" s="1"/>
  <c r="L66" i="129" s="1"/>
  <c r="L65" i="118"/>
  <c r="L52" i="167"/>
  <c r="L52" i="170"/>
  <c r="L52" i="168"/>
  <c r="L65" i="116" l="1"/>
  <c r="L52" i="118"/>
  <c r="L65" i="101" l="1"/>
  <c r="L52" i="116"/>
  <c r="L33" i="169" l="1"/>
  <c r="L26" i="169" s="1"/>
  <c r="L2" i="169" s="1"/>
  <c r="L49" i="118"/>
  <c r="L49" i="116" s="1"/>
  <c r="L49" i="101" s="1"/>
  <c r="L49" i="129" s="1"/>
  <c r="L47" i="118"/>
  <c r="L47" i="116" s="1"/>
  <c r="L47" i="101" s="1"/>
  <c r="L47" i="129" s="1"/>
  <c r="L44" i="118"/>
  <c r="L44" i="116" s="1"/>
  <c r="L44" i="101" s="1"/>
  <c r="L44" i="129" s="1"/>
  <c r="L145" i="149"/>
  <c r="L43" i="118"/>
  <c r="L33" i="167"/>
  <c r="L26" i="167" s="1"/>
  <c r="L2" i="167" s="1"/>
  <c r="L33" i="170"/>
  <c r="L26" i="170" s="1"/>
  <c r="L2" i="170" s="1"/>
  <c r="L50" i="118"/>
  <c r="L50" i="116" s="1"/>
  <c r="L50" i="101" s="1"/>
  <c r="L50" i="129" s="1"/>
  <c r="L48" i="118"/>
  <c r="L48" i="116" s="1"/>
  <c r="L48" i="101" s="1"/>
  <c r="L48" i="129" s="1"/>
  <c r="L33" i="168"/>
  <c r="L26" i="168" s="1"/>
  <c r="L2" i="168" s="1"/>
  <c r="L46" i="118"/>
  <c r="L46" i="116" s="1"/>
  <c r="L46" i="101" s="1"/>
  <c r="L46" i="129" s="1"/>
  <c r="L65" i="129"/>
  <c r="L52" i="129" s="1"/>
  <c r="L52" i="101"/>
  <c r="L144" i="149" l="1"/>
  <c r="L143" i="149"/>
  <c r="L43" i="116"/>
  <c r="L33" i="118"/>
  <c r="L26" i="118" s="1"/>
  <c r="L2" i="118" s="1"/>
  <c r="L146" i="149"/>
  <c r="L141" i="149" l="1"/>
  <c r="L43" i="101"/>
  <c r="L33" i="116"/>
  <c r="L26" i="116" s="1"/>
  <c r="L2" i="116" s="1"/>
  <c r="L135" i="149" l="1"/>
  <c r="L43" i="129"/>
  <c r="L33" i="129" s="1"/>
  <c r="L26" i="129" s="1"/>
  <c r="L33" i="101"/>
  <c r="L26" i="101" s="1"/>
  <c r="L2" i="101" s="1"/>
  <c r="L105" i="149" l="1"/>
  <c r="L2" i="14"/>
  <c r="M52" i="169" l="1"/>
  <c r="L22" i="149"/>
  <c r="M69" i="118" l="1"/>
  <c r="M69" i="116" s="1"/>
  <c r="M69" i="101" s="1"/>
  <c r="M69" i="129" s="1"/>
  <c r="M52" i="168"/>
  <c r="M65" i="118"/>
  <c r="M52" i="167"/>
  <c r="M66" i="118"/>
  <c r="M66" i="116" s="1"/>
  <c r="M66" i="101" s="1"/>
  <c r="M66" i="129" s="1"/>
  <c r="M52" i="170"/>
  <c r="M43" i="118" l="1"/>
  <c r="M33" i="167"/>
  <c r="M26" i="167" s="1"/>
  <c r="M2" i="167" s="1"/>
  <c r="M47" i="118"/>
  <c r="M47" i="116" s="1"/>
  <c r="M47" i="101" s="1"/>
  <c r="M47" i="129" s="1"/>
  <c r="M48" i="118"/>
  <c r="M48" i="116" s="1"/>
  <c r="M48" i="101" s="1"/>
  <c r="M48" i="129" s="1"/>
  <c r="M49" i="118"/>
  <c r="M49" i="116" s="1"/>
  <c r="M49" i="101" s="1"/>
  <c r="M49" i="129" s="1"/>
  <c r="M33" i="168"/>
  <c r="M26" i="168" s="1"/>
  <c r="M2" i="168" s="1"/>
  <c r="M44" i="118"/>
  <c r="M44" i="116" s="1"/>
  <c r="M44" i="101" s="1"/>
  <c r="M44" i="129" s="1"/>
  <c r="M50" i="118"/>
  <c r="M50" i="116" s="1"/>
  <c r="M50" i="101" s="1"/>
  <c r="M50" i="129" s="1"/>
  <c r="M65" i="116"/>
  <c r="M52" i="118"/>
  <c r="M33" i="169"/>
  <c r="M26" i="169" s="1"/>
  <c r="M2" i="169" s="1"/>
  <c r="M46" i="118"/>
  <c r="M46" i="116" s="1"/>
  <c r="M46" i="101" s="1"/>
  <c r="M46" i="129" s="1"/>
  <c r="M33" i="170"/>
  <c r="M26" i="170" s="1"/>
  <c r="M2" i="170" s="1"/>
  <c r="M146" i="149" l="1"/>
  <c r="M145" i="149"/>
  <c r="M144" i="149"/>
  <c r="Z76" i="118"/>
  <c r="M143" i="149"/>
  <c r="M65" i="101"/>
  <c r="M52" i="116"/>
  <c r="M43" i="116"/>
  <c r="M33" i="118"/>
  <c r="M26" i="118" s="1"/>
  <c r="M2" i="118" s="1"/>
  <c r="M141" i="149" l="1"/>
  <c r="M43" i="101"/>
  <c r="M33" i="116"/>
  <c r="M26" i="116" s="1"/>
  <c r="M2" i="116" s="1"/>
  <c r="M65" i="129"/>
  <c r="M52" i="129" s="1"/>
  <c r="M52" i="101"/>
  <c r="Z76" i="116"/>
  <c r="Z76" i="101" s="1"/>
  <c r="M135" i="149" l="1"/>
  <c r="M43" i="129"/>
  <c r="M33" i="129" s="1"/>
  <c r="M26" i="129" s="1"/>
  <c r="M33" i="101"/>
  <c r="M26" i="101" s="1"/>
  <c r="M2" i="101" s="1"/>
  <c r="M2" i="14" l="1"/>
  <c r="M105" i="149"/>
  <c r="M22" i="149" l="1"/>
  <c r="Z36" i="118"/>
  <c r="Z36" i="116" s="1"/>
  <c r="Z36" i="101" l="1"/>
  <c r="Z36" i="129" l="1"/>
  <c r="Z61" i="118" l="1"/>
  <c r="Z67" i="118" l="1"/>
  <c r="Z67" i="116" s="1"/>
  <c r="Z67" i="101" s="1"/>
  <c r="Z67" i="129" s="1"/>
  <c r="Z68" i="118"/>
  <c r="Z68" i="116" s="1"/>
  <c r="Z68" i="101" s="1"/>
  <c r="Z68" i="129" s="1"/>
  <c r="Z63" i="118"/>
  <c r="Z63" i="116" s="1"/>
  <c r="Z63" i="101" s="1"/>
  <c r="Z63" i="129" s="1"/>
  <c r="Z52" i="166"/>
  <c r="Z64" i="118"/>
  <c r="Z64" i="116" s="1"/>
  <c r="Z64" i="101" s="1"/>
  <c r="Z64" i="129" s="1"/>
  <c r="Z61" i="116"/>
  <c r="Z61" i="101" l="1"/>
  <c r="Z61" i="129" l="1"/>
  <c r="Z45" i="118"/>
  <c r="Z45" i="116" s="1"/>
  <c r="Z45" i="101" s="1"/>
  <c r="Z45" i="129" s="1"/>
  <c r="Z41" i="118"/>
  <c r="Z41" i="116" s="1"/>
  <c r="Z41" i="101" s="1"/>
  <c r="Z41" i="129" s="1"/>
  <c r="Z37" i="118"/>
  <c r="Z37" i="116" s="1"/>
  <c r="Z33" i="166"/>
  <c r="Z26" i="166" s="1"/>
  <c r="Z2" i="166" s="1"/>
  <c r="Z40" i="118"/>
  <c r="Z39" i="118"/>
  <c r="Z39" i="116" s="1"/>
  <c r="Z39" i="101" s="1"/>
  <c r="Z39" i="129" s="1"/>
  <c r="Z42" i="118"/>
  <c r="Z42" i="116" s="1"/>
  <c r="Z42" i="101" s="1"/>
  <c r="Z42" i="129" s="1"/>
  <c r="Z38" i="118"/>
  <c r="Z38" i="116" s="1"/>
  <c r="Z38" i="101" s="1"/>
  <c r="Z38" i="129" s="1"/>
  <c r="Z51" i="118" l="1"/>
  <c r="Z51" i="116" s="1"/>
  <c r="Z51" i="101" s="1"/>
  <c r="Z51" i="129" s="1"/>
  <c r="N69" i="118"/>
  <c r="N69" i="116" s="1"/>
  <c r="N69" i="101" s="1"/>
  <c r="N69" i="129" s="1"/>
  <c r="N52" i="169"/>
  <c r="Z37" i="101"/>
  <c r="N52" i="170"/>
  <c r="Z142" i="149"/>
  <c r="Z40" i="116"/>
  <c r="Z40" i="101" s="1"/>
  <c r="Z40" i="129" s="1"/>
  <c r="N52" i="168"/>
  <c r="N65" i="118"/>
  <c r="N52" i="167"/>
  <c r="N66" i="118"/>
  <c r="N66" i="116" s="1"/>
  <c r="N66" i="101" s="1"/>
  <c r="N66" i="129" s="1"/>
  <c r="Z37" i="129" l="1"/>
  <c r="N65" i="116"/>
  <c r="N52" i="118"/>
  <c r="N49" i="118" l="1"/>
  <c r="N49" i="116" s="1"/>
  <c r="N49" i="101" s="1"/>
  <c r="N49" i="129" s="1"/>
  <c r="N46" i="118"/>
  <c r="N46" i="116" s="1"/>
  <c r="N46" i="101" s="1"/>
  <c r="N46" i="129" s="1"/>
  <c r="N33" i="170"/>
  <c r="N26" i="170" s="1"/>
  <c r="N2" i="170" s="1"/>
  <c r="N65" i="101"/>
  <c r="N52" i="116"/>
  <c r="N146" i="149"/>
  <c r="N44" i="118"/>
  <c r="N44" i="116" s="1"/>
  <c r="N44" i="101" s="1"/>
  <c r="N44" i="129" s="1"/>
  <c r="N48" i="118"/>
  <c r="N48" i="116" s="1"/>
  <c r="N48" i="101" s="1"/>
  <c r="N48" i="129" s="1"/>
  <c r="N33" i="169"/>
  <c r="N26" i="169" s="1"/>
  <c r="N2" i="169" s="1"/>
  <c r="N33" i="168"/>
  <c r="N26" i="168" s="1"/>
  <c r="N2" i="168" s="1"/>
  <c r="N47" i="118"/>
  <c r="N47" i="116" s="1"/>
  <c r="N47" i="101" s="1"/>
  <c r="N47" i="129" s="1"/>
  <c r="N43" i="118"/>
  <c r="N33" i="167"/>
  <c r="N26" i="167" s="1"/>
  <c r="N2" i="167" s="1"/>
  <c r="N50" i="118"/>
  <c r="N50" i="116" s="1"/>
  <c r="N50" i="101" s="1"/>
  <c r="N50" i="129" s="1"/>
  <c r="N143" i="149" l="1"/>
  <c r="N144" i="149"/>
  <c r="N43" i="116"/>
  <c r="N33" i="118"/>
  <c r="N26" i="118" s="1"/>
  <c r="N2" i="118" s="1"/>
  <c r="N145" i="149"/>
  <c r="N65" i="129"/>
  <c r="N52" i="129" s="1"/>
  <c r="N52" i="101"/>
  <c r="N141" i="149" l="1"/>
  <c r="N43" i="101"/>
  <c r="N33" i="116"/>
  <c r="N26" i="116" s="1"/>
  <c r="N2" i="116" s="1"/>
  <c r="N43" i="129" l="1"/>
  <c r="N33" i="129" s="1"/>
  <c r="N26" i="129" s="1"/>
  <c r="N33" i="101"/>
  <c r="N26" i="101" s="1"/>
  <c r="N2" i="101" s="1"/>
  <c r="N135" i="149"/>
  <c r="N105" i="149" l="1"/>
  <c r="N2" i="14"/>
  <c r="N22" i="149" l="1"/>
  <c r="O69" i="118" l="1"/>
  <c r="O69" i="116" s="1"/>
  <c r="O69" i="101" s="1"/>
  <c r="O69" i="129" s="1"/>
  <c r="O52" i="169"/>
  <c r="O52" i="168"/>
  <c r="O52" i="170"/>
  <c r="O66" i="118"/>
  <c r="O66" i="116" s="1"/>
  <c r="O66" i="101" s="1"/>
  <c r="O66" i="129" s="1"/>
  <c r="O52" i="167"/>
  <c r="O65" i="118"/>
  <c r="O46" i="118" l="1"/>
  <c r="O46" i="116" s="1"/>
  <c r="O46" i="101" s="1"/>
  <c r="O46" i="129" s="1"/>
  <c r="O65" i="116"/>
  <c r="O52" i="118"/>
  <c r="O33" i="168"/>
  <c r="O26" i="168" s="1"/>
  <c r="O2" i="168" s="1"/>
  <c r="O44" i="118"/>
  <c r="O44" i="116" s="1"/>
  <c r="O44" i="101" s="1"/>
  <c r="O44" i="129" s="1"/>
  <c r="O49" i="118"/>
  <c r="O49" i="116" s="1"/>
  <c r="O49" i="101" s="1"/>
  <c r="O49" i="129" s="1"/>
  <c r="O47" i="118"/>
  <c r="O47" i="116" s="1"/>
  <c r="O47" i="101" s="1"/>
  <c r="O47" i="129" s="1"/>
  <c r="O33" i="170"/>
  <c r="O26" i="170" s="1"/>
  <c r="O2" i="170" s="1"/>
  <c r="O48" i="118"/>
  <c r="O48" i="116" s="1"/>
  <c r="O48" i="101" s="1"/>
  <c r="O48" i="129" s="1"/>
  <c r="O43" i="118"/>
  <c r="O33" i="167"/>
  <c r="O26" i="167" s="1"/>
  <c r="O2" i="167" s="1"/>
  <c r="O33" i="169"/>
  <c r="O26" i="169" s="1"/>
  <c r="O2" i="169" s="1"/>
  <c r="O50" i="118"/>
  <c r="O50" i="116" s="1"/>
  <c r="O50" i="101" s="1"/>
  <c r="O50" i="129" s="1"/>
  <c r="O65" i="101" l="1"/>
  <c r="O52" i="116"/>
  <c r="O145" i="149"/>
  <c r="O144" i="149"/>
  <c r="O143" i="149"/>
  <c r="O43" i="116"/>
  <c r="O33" i="118"/>
  <c r="O26" i="118" s="1"/>
  <c r="O2" i="118" s="1"/>
  <c r="O146" i="149"/>
  <c r="O141" i="149" l="1"/>
  <c r="O43" i="101"/>
  <c r="O33" i="116"/>
  <c r="O26" i="116" s="1"/>
  <c r="O2" i="116" s="1"/>
  <c r="O65" i="129"/>
  <c r="O52" i="129" s="1"/>
  <c r="O52" i="101"/>
  <c r="O43" i="129" l="1"/>
  <c r="O33" i="129" s="1"/>
  <c r="O26" i="129" s="1"/>
  <c r="O33" i="101"/>
  <c r="O26" i="101" s="1"/>
  <c r="O2" i="101" s="1"/>
  <c r="O135" i="149"/>
  <c r="O105" i="149" l="1"/>
  <c r="O2" i="14"/>
  <c r="O22" i="149" l="1"/>
  <c r="P66" i="118" l="1"/>
  <c r="P66" i="116" s="1"/>
  <c r="P66" i="101" s="1"/>
  <c r="P66" i="129" s="1"/>
  <c r="P69" i="118"/>
  <c r="P69" i="116" s="1"/>
  <c r="P69" i="101" s="1"/>
  <c r="P69" i="129" s="1"/>
  <c r="P52" i="170"/>
  <c r="P52" i="168"/>
  <c r="P65" i="118"/>
  <c r="P52" i="167"/>
  <c r="P52" i="169"/>
  <c r="P65" i="116" l="1"/>
  <c r="P52" i="118"/>
  <c r="P44" i="118" l="1"/>
  <c r="P44" i="116" s="1"/>
  <c r="P44" i="101" s="1"/>
  <c r="P44" i="129" s="1"/>
  <c r="P46" i="118"/>
  <c r="P46" i="116" s="1"/>
  <c r="P46" i="101" s="1"/>
  <c r="P46" i="129" s="1"/>
  <c r="P33" i="169"/>
  <c r="P26" i="169" s="1"/>
  <c r="P2" i="169" s="1"/>
  <c r="P33" i="168"/>
  <c r="P26" i="168" s="1"/>
  <c r="P2" i="168" s="1"/>
  <c r="P49" i="118"/>
  <c r="P49" i="116" s="1"/>
  <c r="P49" i="101" s="1"/>
  <c r="P49" i="129" s="1"/>
  <c r="P47" i="118"/>
  <c r="P47" i="116" s="1"/>
  <c r="P47" i="101" s="1"/>
  <c r="P47" i="129" s="1"/>
  <c r="P48" i="118"/>
  <c r="P48" i="116" s="1"/>
  <c r="P48" i="101" s="1"/>
  <c r="P48" i="129" s="1"/>
  <c r="P50" i="118"/>
  <c r="P50" i="116" s="1"/>
  <c r="P50" i="101" s="1"/>
  <c r="P50" i="129" s="1"/>
  <c r="P43" i="118"/>
  <c r="P33" i="167"/>
  <c r="P26" i="167" s="1"/>
  <c r="P2" i="167" s="1"/>
  <c r="P33" i="170"/>
  <c r="P26" i="170" s="1"/>
  <c r="P2" i="170" s="1"/>
  <c r="P65" i="101"/>
  <c r="P52" i="116"/>
  <c r="P145" i="149" l="1"/>
  <c r="P143" i="149"/>
  <c r="P65" i="129"/>
  <c r="P52" i="129" s="1"/>
  <c r="P52" i="101"/>
  <c r="P43" i="116"/>
  <c r="P33" i="118"/>
  <c r="P26" i="118" s="1"/>
  <c r="P2" i="118" s="1"/>
  <c r="P146" i="149"/>
  <c r="P144" i="149"/>
  <c r="P141" i="149" l="1"/>
  <c r="P43" i="101"/>
  <c r="P33" i="116"/>
  <c r="P26" i="116" s="1"/>
  <c r="P2" i="116" s="1"/>
  <c r="P135" i="149" l="1"/>
  <c r="P43" i="129"/>
  <c r="P33" i="129" s="1"/>
  <c r="P26" i="129" s="1"/>
  <c r="P33" i="101"/>
  <c r="P26" i="101" s="1"/>
  <c r="P2" i="101" s="1"/>
  <c r="P105" i="149" l="1"/>
  <c r="P2" i="14"/>
  <c r="P22" i="149" l="1"/>
  <c r="Q52" i="170" l="1"/>
  <c r="Q66" i="118" l="1"/>
  <c r="Q66" i="116" s="1"/>
  <c r="Q66" i="101" s="1"/>
  <c r="Q66" i="129" s="1"/>
  <c r="Q69" i="118"/>
  <c r="Q69" i="116" s="1"/>
  <c r="Q69" i="101" s="1"/>
  <c r="Q69" i="129" s="1"/>
  <c r="Q65" i="118"/>
  <c r="Q52" i="167"/>
  <c r="Q52" i="169"/>
  <c r="Q52" i="168"/>
  <c r="Q49" i="118" l="1"/>
  <c r="Q49" i="116" s="1"/>
  <c r="Q49" i="101" s="1"/>
  <c r="Q49" i="129" s="1"/>
  <c r="Q65" i="116"/>
  <c r="Q52" i="118"/>
  <c r="Q43" i="118" l="1"/>
  <c r="Q33" i="167"/>
  <c r="Q26" i="167" s="1"/>
  <c r="Q2" i="167" s="1"/>
  <c r="Q65" i="101"/>
  <c r="Q52" i="116"/>
  <c r="Q44" i="118"/>
  <c r="Q44" i="116" s="1"/>
  <c r="Q44" i="101" s="1"/>
  <c r="Q44" i="129" s="1"/>
  <c r="Q46" i="118"/>
  <c r="Q46" i="116" s="1"/>
  <c r="Q46" i="101" s="1"/>
  <c r="Q46" i="129" s="1"/>
  <c r="Q47" i="118"/>
  <c r="Q47" i="116" s="1"/>
  <c r="Q47" i="101" s="1"/>
  <c r="Q47" i="129" s="1"/>
  <c r="Q33" i="168"/>
  <c r="Q26" i="168" s="1"/>
  <c r="Q2" i="168" s="1"/>
  <c r="Q50" i="118"/>
  <c r="Q50" i="116" s="1"/>
  <c r="Q50" i="101" s="1"/>
  <c r="Q50" i="129" s="1"/>
  <c r="Q48" i="118"/>
  <c r="Q48" i="116" s="1"/>
  <c r="Q48" i="101" s="1"/>
  <c r="Q48" i="129" s="1"/>
  <c r="Q33" i="169"/>
  <c r="Q26" i="169" s="1"/>
  <c r="Q2" i="169" s="1"/>
  <c r="Q33" i="170"/>
  <c r="Q26" i="170" s="1"/>
  <c r="Q2" i="170" s="1"/>
  <c r="Q65" i="129" l="1"/>
  <c r="Q52" i="129" s="1"/>
  <c r="Q52" i="101"/>
  <c r="Q146" i="149"/>
  <c r="Q145" i="149"/>
  <c r="Q144" i="149"/>
  <c r="Q143" i="149"/>
  <c r="Q43" i="116"/>
  <c r="Q33" i="118"/>
  <c r="Q26" i="118" s="1"/>
  <c r="Q2" i="118" s="1"/>
  <c r="Q141" i="149" l="1"/>
  <c r="Q43" i="101"/>
  <c r="Q33" i="116"/>
  <c r="Q26" i="116" s="1"/>
  <c r="Q2" i="116" s="1"/>
  <c r="Q43" i="129" l="1"/>
  <c r="Q33" i="129" s="1"/>
  <c r="Q26" i="129" s="1"/>
  <c r="Q33" i="101"/>
  <c r="Q26" i="101" s="1"/>
  <c r="Q2" i="101" s="1"/>
  <c r="Q135" i="149"/>
  <c r="Q2" i="14" l="1"/>
  <c r="Q105" i="149"/>
  <c r="Q22" i="149" l="1"/>
  <c r="R52" i="168" l="1"/>
  <c r="R69" i="118"/>
  <c r="R69" i="116" s="1"/>
  <c r="R69" i="101" s="1"/>
  <c r="R69" i="129" s="1"/>
  <c r="R66" i="118"/>
  <c r="R66" i="116" s="1"/>
  <c r="R66" i="101" s="1"/>
  <c r="R66" i="129" s="1"/>
  <c r="R52" i="170"/>
  <c r="R65" i="118"/>
  <c r="R52" i="167"/>
  <c r="R52" i="169"/>
  <c r="R47" i="118" l="1"/>
  <c r="R47" i="116" s="1"/>
  <c r="R47" i="101" s="1"/>
  <c r="R47" i="129" s="1"/>
  <c r="R48" i="118"/>
  <c r="R48" i="116" s="1"/>
  <c r="R48" i="101" s="1"/>
  <c r="R48" i="129" s="1"/>
  <c r="R44" i="118"/>
  <c r="R44" i="116" s="1"/>
  <c r="R44" i="101" s="1"/>
  <c r="R44" i="129" s="1"/>
  <c r="R33" i="168"/>
  <c r="R26" i="168" s="1"/>
  <c r="R2" i="168" s="1"/>
  <c r="R46" i="118"/>
  <c r="R46" i="116" s="1"/>
  <c r="R46" i="101" s="1"/>
  <c r="R46" i="129" s="1"/>
  <c r="R33" i="170"/>
  <c r="R26" i="170" s="1"/>
  <c r="R2" i="170" s="1"/>
  <c r="R50" i="118"/>
  <c r="R50" i="116" s="1"/>
  <c r="R50" i="101" s="1"/>
  <c r="R50" i="129" s="1"/>
  <c r="R65" i="116"/>
  <c r="R52" i="118"/>
  <c r="R49" i="118"/>
  <c r="R49" i="116" s="1"/>
  <c r="R49" i="101" s="1"/>
  <c r="R49" i="129" s="1"/>
  <c r="R33" i="169"/>
  <c r="R26" i="169" s="1"/>
  <c r="R2" i="169" s="1"/>
  <c r="R43" i="118"/>
  <c r="R33" i="167"/>
  <c r="R26" i="167" s="1"/>
  <c r="R2" i="167" s="1"/>
  <c r="R144" i="149" l="1"/>
  <c r="R143" i="149"/>
  <c r="R43" i="116"/>
  <c r="R33" i="118"/>
  <c r="R26" i="118" s="1"/>
  <c r="R2" i="118" s="1"/>
  <c r="R145" i="149"/>
  <c r="R146" i="149"/>
  <c r="R65" i="101"/>
  <c r="R52" i="116"/>
  <c r="R141" i="149" l="1"/>
  <c r="R43" i="101"/>
  <c r="R33" i="116"/>
  <c r="R26" i="116" s="1"/>
  <c r="R2" i="116" s="1"/>
  <c r="R65" i="129"/>
  <c r="R52" i="129" s="1"/>
  <c r="R52" i="101"/>
  <c r="R135" i="149" l="1"/>
  <c r="R43" i="129"/>
  <c r="R33" i="129" s="1"/>
  <c r="R26" i="129" s="1"/>
  <c r="R33" i="101"/>
  <c r="R26" i="101" s="1"/>
  <c r="R2" i="101" s="1"/>
  <c r="R105" i="149" l="1"/>
  <c r="R2" i="14"/>
  <c r="R22" i="149" l="1"/>
  <c r="S69" i="118" l="1"/>
  <c r="S69" i="116" s="1"/>
  <c r="S69" i="101" s="1"/>
  <c r="S69" i="129" s="1"/>
  <c r="S52" i="170" l="1"/>
  <c r="S52" i="168"/>
  <c r="S65" i="118"/>
  <c r="S52" i="167"/>
  <c r="S66" i="118"/>
  <c r="S66" i="116" s="1"/>
  <c r="S66" i="101" s="1"/>
  <c r="S66" i="129" s="1"/>
  <c r="S52" i="169"/>
  <c r="S33" i="169" l="1"/>
  <c r="S26" i="169" s="1"/>
  <c r="S2" i="169" s="1"/>
  <c r="S33" i="168"/>
  <c r="S26" i="168" s="1"/>
  <c r="S2" i="168" s="1"/>
  <c r="S43" i="118"/>
  <c r="S33" i="167"/>
  <c r="S26" i="167" s="1"/>
  <c r="S2" i="167" s="1"/>
  <c r="S65" i="116"/>
  <c r="S52" i="118"/>
  <c r="S46" i="118"/>
  <c r="S46" i="116" s="1"/>
  <c r="S46" i="101" s="1"/>
  <c r="S46" i="129" s="1"/>
  <c r="S33" i="170"/>
  <c r="S26" i="170" s="1"/>
  <c r="S2" i="170" s="1"/>
  <c r="S47" i="118"/>
  <c r="S47" i="116" s="1"/>
  <c r="S47" i="101" s="1"/>
  <c r="S47" i="129" s="1"/>
  <c r="S49" i="118"/>
  <c r="S49" i="116" s="1"/>
  <c r="S49" i="101" s="1"/>
  <c r="S49" i="129" s="1"/>
  <c r="S50" i="118"/>
  <c r="S50" i="116" s="1"/>
  <c r="S50" i="101" s="1"/>
  <c r="S50" i="129" s="1"/>
  <c r="S48" i="118"/>
  <c r="S48" i="116" s="1"/>
  <c r="S48" i="101" s="1"/>
  <c r="S48" i="129" s="1"/>
  <c r="S145" i="149"/>
  <c r="S44" i="118"/>
  <c r="S44" i="116" s="1"/>
  <c r="S44" i="101" s="1"/>
  <c r="S44" i="129" s="1"/>
  <c r="S43" i="116" l="1"/>
  <c r="S33" i="118"/>
  <c r="S26" i="118" s="1"/>
  <c r="S2" i="118" s="1"/>
  <c r="S143" i="149"/>
  <c r="S144" i="149"/>
  <c r="S146" i="149"/>
  <c r="S65" i="101"/>
  <c r="S52" i="116"/>
  <c r="S65" i="129" l="1"/>
  <c r="S52" i="129" s="1"/>
  <c r="S52" i="101"/>
  <c r="S141" i="149"/>
  <c r="S43" i="101"/>
  <c r="S33" i="116"/>
  <c r="S26" i="116" s="1"/>
  <c r="S2" i="116" s="1"/>
  <c r="S135" i="149" l="1"/>
  <c r="S43" i="129"/>
  <c r="S33" i="129" s="1"/>
  <c r="S26" i="129" s="1"/>
  <c r="S33" i="101"/>
  <c r="S26" i="101" s="1"/>
  <c r="S2" i="101" s="1"/>
  <c r="S2" i="14" l="1"/>
  <c r="S105" i="149"/>
  <c r="S22" i="149" l="1"/>
  <c r="T52" i="169" l="1"/>
  <c r="T69" i="118"/>
  <c r="T69" i="116" s="1"/>
  <c r="T69" i="101" s="1"/>
  <c r="T69" i="129" s="1"/>
  <c r="T66" i="118"/>
  <c r="T66" i="116" s="1"/>
  <c r="T66" i="101" s="1"/>
  <c r="T66" i="129" s="1"/>
  <c r="T65" i="118"/>
  <c r="T52" i="167"/>
  <c r="T52" i="168"/>
  <c r="T52" i="170"/>
  <c r="T65" i="116" l="1"/>
  <c r="T52" i="118"/>
  <c r="T49" i="118" l="1"/>
  <c r="T49" i="116" s="1"/>
  <c r="T49" i="101" s="1"/>
  <c r="T49" i="129" s="1"/>
  <c r="T50" i="118"/>
  <c r="T50" i="116" s="1"/>
  <c r="T50" i="101" s="1"/>
  <c r="T50" i="129" s="1"/>
  <c r="T47" i="118"/>
  <c r="T47" i="116" s="1"/>
  <c r="T47" i="101" s="1"/>
  <c r="T47" i="129" s="1"/>
  <c r="T33" i="170"/>
  <c r="T26" i="170" s="1"/>
  <c r="T2" i="170" s="1"/>
  <c r="T44" i="118"/>
  <c r="T44" i="116" s="1"/>
  <c r="T44" i="101" s="1"/>
  <c r="T44" i="129" s="1"/>
  <c r="T33" i="168"/>
  <c r="T26" i="168" s="1"/>
  <c r="T2" i="168" s="1"/>
  <c r="T65" i="101"/>
  <c r="T52" i="116"/>
  <c r="T43" i="118"/>
  <c r="T33" i="167"/>
  <c r="T26" i="167" s="1"/>
  <c r="T2" i="167" s="1"/>
  <c r="T48" i="118"/>
  <c r="T48" i="116" s="1"/>
  <c r="T48" i="101" s="1"/>
  <c r="T48" i="129" s="1"/>
  <c r="T46" i="118"/>
  <c r="T46" i="116" s="1"/>
  <c r="T46" i="101" s="1"/>
  <c r="T46" i="129" s="1"/>
  <c r="T33" i="169"/>
  <c r="T26" i="169" s="1"/>
  <c r="T2" i="169" s="1"/>
  <c r="T146" i="149" l="1"/>
  <c r="T145" i="149"/>
  <c r="T143" i="149"/>
  <c r="T43" i="116"/>
  <c r="T33" i="118"/>
  <c r="T26" i="118" s="1"/>
  <c r="T2" i="118" s="1"/>
  <c r="T65" i="129"/>
  <c r="T52" i="129" s="1"/>
  <c r="T52" i="101"/>
  <c r="T144" i="149"/>
  <c r="T141" i="149" l="1"/>
  <c r="T43" i="101"/>
  <c r="T33" i="116"/>
  <c r="T26" i="116" s="1"/>
  <c r="T2" i="116" s="1"/>
  <c r="T135" i="149" l="1"/>
  <c r="T43" i="129"/>
  <c r="T33" i="129" s="1"/>
  <c r="T26" i="129" s="1"/>
  <c r="T33" i="101"/>
  <c r="T26" i="101" s="1"/>
  <c r="T2" i="101" s="1"/>
  <c r="T105" i="149" l="1"/>
  <c r="T2" i="14"/>
  <c r="T22" i="149" l="1"/>
  <c r="U69" i="118" l="1"/>
  <c r="U69" i="116" s="1"/>
  <c r="U69" i="101" s="1"/>
  <c r="U69" i="129" s="1"/>
  <c r="U52" i="168"/>
  <c r="U66" i="118"/>
  <c r="U66" i="116" s="1"/>
  <c r="U66" i="101" s="1"/>
  <c r="U66" i="129" s="1"/>
  <c r="U52" i="170"/>
  <c r="U65" i="118"/>
  <c r="U52" i="167"/>
  <c r="U52" i="169"/>
  <c r="U46" i="118" l="1"/>
  <c r="U46" i="116" s="1"/>
  <c r="U46" i="101" s="1"/>
  <c r="U46" i="129" s="1"/>
  <c r="U47" i="118"/>
  <c r="U47" i="116" s="1"/>
  <c r="U47" i="101" s="1"/>
  <c r="U47" i="129" s="1"/>
  <c r="U65" i="116"/>
  <c r="U52" i="118"/>
  <c r="U50" i="118"/>
  <c r="U50" i="116" s="1"/>
  <c r="U50" i="101" s="1"/>
  <c r="U50" i="129" s="1"/>
  <c r="U33" i="170"/>
  <c r="U26" i="170" s="1"/>
  <c r="U2" i="170" s="1"/>
  <c r="U44" i="118"/>
  <c r="U44" i="116" s="1"/>
  <c r="U44" i="101" s="1"/>
  <c r="U44" i="129" s="1"/>
  <c r="U33" i="168"/>
  <c r="U26" i="168" s="1"/>
  <c r="U2" i="168" s="1"/>
  <c r="U33" i="169"/>
  <c r="U26" i="169" s="1"/>
  <c r="U2" i="169" s="1"/>
  <c r="U49" i="118"/>
  <c r="U49" i="116" s="1"/>
  <c r="U49" i="101" s="1"/>
  <c r="U49" i="129" s="1"/>
  <c r="U48" i="118"/>
  <c r="U48" i="116" s="1"/>
  <c r="U48" i="101" s="1"/>
  <c r="U48" i="129" s="1"/>
  <c r="U43" i="118"/>
  <c r="U33" i="167"/>
  <c r="U26" i="167" s="1"/>
  <c r="U2" i="167" s="1"/>
  <c r="U65" i="101" l="1"/>
  <c r="U52" i="116"/>
  <c r="U145" i="149"/>
  <c r="U43" i="116"/>
  <c r="U33" i="118"/>
  <c r="U26" i="118" s="1"/>
  <c r="U2" i="118" s="1"/>
  <c r="U144" i="149"/>
  <c r="U146" i="149"/>
  <c r="U143" i="149"/>
  <c r="U141" i="149" l="1"/>
  <c r="U43" i="101"/>
  <c r="U33" i="116"/>
  <c r="U26" i="116" s="1"/>
  <c r="U2" i="116" s="1"/>
  <c r="U65" i="129"/>
  <c r="U52" i="129" s="1"/>
  <c r="U52" i="101"/>
  <c r="U135" i="149" l="1"/>
  <c r="U43" i="129"/>
  <c r="U33" i="129" s="1"/>
  <c r="U26" i="129" s="1"/>
  <c r="U33" i="101"/>
  <c r="U26" i="101" s="1"/>
  <c r="U2" i="101" s="1"/>
  <c r="U105" i="149" l="1"/>
  <c r="U2" i="14"/>
  <c r="U22" i="149" l="1"/>
  <c r="V52" i="169" l="1"/>
  <c r="V52" i="168"/>
  <c r="V69" i="118"/>
  <c r="V69" i="116" s="1"/>
  <c r="V69" i="101" s="1"/>
  <c r="V69" i="129" s="1"/>
  <c r="V65" i="118"/>
  <c r="V52" i="167"/>
  <c r="V52" i="170"/>
  <c r="V66" i="118"/>
  <c r="V66" i="116" s="1"/>
  <c r="V66" i="101" s="1"/>
  <c r="V66" i="129" s="1"/>
  <c r="V65" i="116" l="1"/>
  <c r="V52" i="118"/>
  <c r="V50" i="118"/>
  <c r="V50" i="116" s="1"/>
  <c r="V50" i="101" s="1"/>
  <c r="V50" i="129" s="1"/>
  <c r="V43" i="118" l="1"/>
  <c r="V33" i="167"/>
  <c r="V26" i="167" s="1"/>
  <c r="V2" i="167" s="1"/>
  <c r="V44" i="118"/>
  <c r="V44" i="116" s="1"/>
  <c r="V44" i="101" s="1"/>
  <c r="V44" i="129" s="1"/>
  <c r="V33" i="170"/>
  <c r="V26" i="170" s="1"/>
  <c r="V2" i="170" s="1"/>
  <c r="V47" i="118"/>
  <c r="V47" i="116" s="1"/>
  <c r="V47" i="101" s="1"/>
  <c r="V47" i="129" s="1"/>
  <c r="V33" i="169"/>
  <c r="V26" i="169" s="1"/>
  <c r="V2" i="169" s="1"/>
  <c r="V49" i="118"/>
  <c r="V49" i="116" s="1"/>
  <c r="V49" i="101" s="1"/>
  <c r="V49" i="129" s="1"/>
  <c r="V33" i="168"/>
  <c r="V26" i="168" s="1"/>
  <c r="V2" i="168" s="1"/>
  <c r="V48" i="118"/>
  <c r="V48" i="116" s="1"/>
  <c r="V48" i="101" s="1"/>
  <c r="V48" i="129" s="1"/>
  <c r="V46" i="118"/>
  <c r="V46" i="116" s="1"/>
  <c r="V46" i="101" s="1"/>
  <c r="V46" i="129" s="1"/>
  <c r="V65" i="101"/>
  <c r="V52" i="116"/>
  <c r="V145" i="149" l="1"/>
  <c r="V146" i="149"/>
  <c r="V65" i="129"/>
  <c r="V52" i="129" s="1"/>
  <c r="V52" i="101"/>
  <c r="V143" i="149"/>
  <c r="V43" i="116"/>
  <c r="V33" i="118"/>
  <c r="V26" i="118" s="1"/>
  <c r="V2" i="118" s="1"/>
  <c r="V144" i="149"/>
  <c r="V43" i="101" l="1"/>
  <c r="V33" i="116"/>
  <c r="V26" i="116" s="1"/>
  <c r="V2" i="116" s="1"/>
  <c r="V141" i="149"/>
  <c r="V135" i="149" l="1"/>
  <c r="V43" i="129"/>
  <c r="V33" i="129" s="1"/>
  <c r="V26" i="129" s="1"/>
  <c r="V33" i="101"/>
  <c r="V26" i="101" s="1"/>
  <c r="V2" i="101" s="1"/>
  <c r="V2" i="14" l="1"/>
  <c r="V105" i="149"/>
  <c r="V22" i="149" l="1"/>
  <c r="W52" i="168" l="1"/>
  <c r="W52" i="170"/>
  <c r="W65" i="118"/>
  <c r="W52" i="167"/>
  <c r="W52" i="169"/>
  <c r="W69" i="118"/>
  <c r="W69" i="116" s="1"/>
  <c r="W69" i="101" s="1"/>
  <c r="W69" i="129" s="1"/>
  <c r="W66" i="118"/>
  <c r="W66" i="116" s="1"/>
  <c r="W66" i="101" s="1"/>
  <c r="W66" i="129" s="1"/>
  <c r="W65" i="116" l="1"/>
  <c r="W52" i="118"/>
  <c r="W65" i="101" l="1"/>
  <c r="W52" i="116"/>
  <c r="W33" i="169" l="1"/>
  <c r="W26" i="169" s="1"/>
  <c r="W2" i="169" s="1"/>
  <c r="W46" i="118"/>
  <c r="W46" i="116" s="1"/>
  <c r="W46" i="101" s="1"/>
  <c r="W46" i="129" s="1"/>
  <c r="W47" i="118"/>
  <c r="W47" i="116" s="1"/>
  <c r="W47" i="101" s="1"/>
  <c r="W47" i="129" s="1"/>
  <c r="W50" i="118"/>
  <c r="W50" i="116" s="1"/>
  <c r="W50" i="101" s="1"/>
  <c r="W50" i="129" s="1"/>
  <c r="W145" i="149"/>
  <c r="W44" i="118"/>
  <c r="W44" i="116" s="1"/>
  <c r="W44" i="101" s="1"/>
  <c r="W44" i="129" s="1"/>
  <c r="W33" i="170"/>
  <c r="W26" i="170" s="1"/>
  <c r="W2" i="170" s="1"/>
  <c r="W33" i="168"/>
  <c r="W26" i="168" s="1"/>
  <c r="W2" i="168" s="1"/>
  <c r="W43" i="118"/>
  <c r="W33" i="167"/>
  <c r="W26" i="167" s="1"/>
  <c r="W2" i="167" s="1"/>
  <c r="W48" i="118"/>
  <c r="W48" i="116" s="1"/>
  <c r="W48" i="101" s="1"/>
  <c r="W48" i="129" s="1"/>
  <c r="W49" i="118"/>
  <c r="W49" i="116" s="1"/>
  <c r="W49" i="101" s="1"/>
  <c r="W49" i="129" s="1"/>
  <c r="W65" i="129"/>
  <c r="W52" i="129" s="1"/>
  <c r="W52" i="101"/>
  <c r="W143" i="149" l="1"/>
  <c r="W43" i="116"/>
  <c r="W33" i="118"/>
  <c r="W26" i="118" s="1"/>
  <c r="W2" i="118" s="1"/>
  <c r="W144" i="149"/>
  <c r="W146" i="149"/>
  <c r="W141" i="149" l="1"/>
  <c r="W43" i="101"/>
  <c r="W33" i="116"/>
  <c r="W26" i="116" s="1"/>
  <c r="W2" i="116" s="1"/>
  <c r="W43" i="129" l="1"/>
  <c r="W33" i="129" s="1"/>
  <c r="W26" i="129" s="1"/>
  <c r="W33" i="101"/>
  <c r="W26" i="101" s="1"/>
  <c r="W2" i="101" s="1"/>
  <c r="W135" i="149"/>
  <c r="W105" i="149" l="1"/>
  <c r="W2" i="14"/>
  <c r="W22" i="149" l="1"/>
  <c r="X66" i="118" l="1"/>
  <c r="X66" i="116" s="1"/>
  <c r="X66" i="101" s="1"/>
  <c r="X66" i="129" s="1"/>
  <c r="X52" i="168"/>
  <c r="X69" i="118"/>
  <c r="X69" i="116" s="1"/>
  <c r="X69" i="101" s="1"/>
  <c r="X69" i="129" s="1"/>
  <c r="X65" i="118"/>
  <c r="X52" i="167"/>
  <c r="X52" i="169"/>
  <c r="X52" i="170"/>
  <c r="X65" i="116" l="1"/>
  <c r="X52" i="118"/>
  <c r="X65" i="101" l="1"/>
  <c r="X52" i="116"/>
  <c r="X46" i="118" l="1"/>
  <c r="X46" i="116" s="1"/>
  <c r="X46" i="101" s="1"/>
  <c r="X46" i="129" s="1"/>
  <c r="X47" i="118"/>
  <c r="X47" i="116" s="1"/>
  <c r="X47" i="101" s="1"/>
  <c r="X47" i="129" s="1"/>
  <c r="X49" i="118"/>
  <c r="X49" i="116" s="1"/>
  <c r="X49" i="101" s="1"/>
  <c r="X49" i="129" s="1"/>
  <c r="X43" i="118"/>
  <c r="X33" i="167"/>
  <c r="X26" i="167" s="1"/>
  <c r="X2" i="167" s="1"/>
  <c r="X44" i="118"/>
  <c r="X44" i="116" s="1"/>
  <c r="X44" i="101" s="1"/>
  <c r="X44" i="129" s="1"/>
  <c r="X33" i="168"/>
  <c r="X26" i="168" s="1"/>
  <c r="X2" i="168" s="1"/>
  <c r="X33" i="170"/>
  <c r="X26" i="170" s="1"/>
  <c r="X2" i="170" s="1"/>
  <c r="X33" i="169"/>
  <c r="X26" i="169" s="1"/>
  <c r="X2" i="169" s="1"/>
  <c r="X50" i="118"/>
  <c r="X50" i="116" s="1"/>
  <c r="X50" i="101" s="1"/>
  <c r="X50" i="129" s="1"/>
  <c r="X65" i="129"/>
  <c r="X52" i="129" s="1"/>
  <c r="X52" i="101"/>
  <c r="X48" i="118"/>
  <c r="X48" i="116" s="1"/>
  <c r="X48" i="101" s="1"/>
  <c r="X48" i="129" s="1"/>
  <c r="X145" i="149" l="1"/>
  <c r="X146" i="149"/>
  <c r="X144" i="149"/>
  <c r="X143" i="149"/>
  <c r="X43" i="116"/>
  <c r="X33" i="118"/>
  <c r="X26" i="118" s="1"/>
  <c r="X2" i="118" s="1"/>
  <c r="X43" i="101" l="1"/>
  <c r="X33" i="116"/>
  <c r="X26" i="116" s="1"/>
  <c r="X2" i="116" s="1"/>
  <c r="X141" i="149"/>
  <c r="X135" i="149" l="1"/>
  <c r="X43" i="129"/>
  <c r="X33" i="129" s="1"/>
  <c r="X26" i="129" s="1"/>
  <c r="X33" i="101"/>
  <c r="X26" i="101" s="1"/>
  <c r="X2" i="101" s="1"/>
  <c r="X2" i="14" l="1"/>
  <c r="X105" i="149"/>
  <c r="X22" i="149" l="1"/>
  <c r="Y69" i="118" l="1"/>
  <c r="Y69" i="116" s="1"/>
  <c r="Y69" i="101" s="1"/>
  <c r="Y69" i="129" s="1"/>
  <c r="Y66" i="118"/>
  <c r="Y66" i="116" s="1"/>
  <c r="Y66" i="101" s="1"/>
  <c r="Y66" i="129" s="1"/>
  <c r="Y65" i="118"/>
  <c r="Y52" i="167"/>
  <c r="Y52" i="168"/>
  <c r="Y52" i="170"/>
  <c r="Y52" i="169"/>
  <c r="Y65" i="116" l="1"/>
  <c r="Y52" i="118"/>
  <c r="Y48" i="118" l="1"/>
  <c r="Y48" i="116" s="1"/>
  <c r="Y48" i="101" s="1"/>
  <c r="Y48" i="129" s="1"/>
  <c r="Y33" i="170"/>
  <c r="Y26" i="170" s="1"/>
  <c r="Y2" i="170" s="1"/>
  <c r="Y43" i="118"/>
  <c r="Y33" i="167"/>
  <c r="Y26" i="167" s="1"/>
  <c r="Y2" i="167" s="1"/>
  <c r="Y146" i="149"/>
  <c r="Y46" i="118"/>
  <c r="Y46" i="116" s="1"/>
  <c r="Y46" i="101" s="1"/>
  <c r="Y46" i="129" s="1"/>
  <c r="Y47" i="118"/>
  <c r="Y47" i="116" s="1"/>
  <c r="Y47" i="101" s="1"/>
  <c r="Y47" i="129" s="1"/>
  <c r="Y33" i="169"/>
  <c r="Y26" i="169" s="1"/>
  <c r="Y2" i="169" s="1"/>
  <c r="Y65" i="101"/>
  <c r="Y52" i="116"/>
  <c r="Y49" i="118"/>
  <c r="Y49" i="116" s="1"/>
  <c r="Y49" i="101" s="1"/>
  <c r="Y49" i="129" s="1"/>
  <c r="Y44" i="118"/>
  <c r="Y44" i="116" s="1"/>
  <c r="Y44" i="101" s="1"/>
  <c r="Y44" i="129" s="1"/>
  <c r="Y50" i="118"/>
  <c r="Y50" i="116" s="1"/>
  <c r="Y50" i="101" s="1"/>
  <c r="Y50" i="129" s="1"/>
  <c r="Y33" i="168"/>
  <c r="Y26" i="168" s="1"/>
  <c r="Y2" i="168" s="1"/>
  <c r="Y65" i="129" l="1"/>
  <c r="Y52" i="129" s="1"/>
  <c r="Y52" i="101"/>
  <c r="Y145" i="149"/>
  <c r="Y144" i="149"/>
  <c r="Y143" i="149"/>
  <c r="Y43" i="116"/>
  <c r="Y33" i="118"/>
  <c r="Y26" i="118" s="1"/>
  <c r="Y2" i="118" s="1"/>
  <c r="Y141" i="149" l="1"/>
  <c r="Y43" i="101"/>
  <c r="Y33" i="116"/>
  <c r="Y26" i="116" s="1"/>
  <c r="Y2" i="116" s="1"/>
  <c r="Y43" i="129" l="1"/>
  <c r="Y33" i="129" s="1"/>
  <c r="Y26" i="129" s="1"/>
  <c r="Y33" i="101"/>
  <c r="Y26" i="101" s="1"/>
  <c r="Y2" i="101" s="1"/>
  <c r="Y135" i="149"/>
  <c r="Y105" i="149" l="1"/>
  <c r="Y2" i="14"/>
  <c r="Z66" i="118" l="1"/>
  <c r="Z66" i="116" s="1"/>
  <c r="Z66" i="101" s="1"/>
  <c r="Z66" i="129" s="1"/>
  <c r="Y22" i="149"/>
  <c r="Z50" i="118"/>
  <c r="Z50" i="116" s="1"/>
  <c r="Z50" i="101" s="1"/>
  <c r="Z50" i="129" s="1"/>
  <c r="Z52" i="169"/>
  <c r="Z65" i="118"/>
  <c r="Z52" i="167"/>
  <c r="Z69" i="118"/>
  <c r="Z69" i="116" s="1"/>
  <c r="Z69" i="101" s="1"/>
  <c r="Z69" i="129" s="1"/>
  <c r="Z52" i="168"/>
  <c r="Z52" i="170"/>
  <c r="Z47" i="118" l="1"/>
  <c r="Z47" i="116" s="1"/>
  <c r="Z47" i="101" s="1"/>
  <c r="Z47" i="129" s="1"/>
  <c r="Z33" i="170"/>
  <c r="Z26" i="170" s="1"/>
  <c r="Z2" i="170" s="1"/>
  <c r="Z44" i="118"/>
  <c r="Z44" i="116" s="1"/>
  <c r="Z44" i="101" s="1"/>
  <c r="Z44" i="129" s="1"/>
  <c r="Z49" i="118"/>
  <c r="Z49" i="116" s="1"/>
  <c r="Z49" i="101" s="1"/>
  <c r="Z49" i="129" s="1"/>
  <c r="Z43" i="118"/>
  <c r="Z33" i="167"/>
  <c r="Z26" i="167" s="1"/>
  <c r="Z2" i="167" s="1"/>
  <c r="Z33" i="168"/>
  <c r="Z26" i="168" s="1"/>
  <c r="Z2" i="168" s="1"/>
  <c r="Z65" i="116"/>
  <c r="Z52" i="118"/>
  <c r="Z33" i="169"/>
  <c r="Z26" i="169" s="1"/>
  <c r="Z2" i="169" s="1"/>
  <c r="Z46" i="118"/>
  <c r="Z46" i="116" s="1"/>
  <c r="Z46" i="101" s="1"/>
  <c r="Z46" i="129" s="1"/>
  <c r="Z48" i="118"/>
  <c r="Z48" i="116" s="1"/>
  <c r="Z48" i="101" s="1"/>
  <c r="Z48" i="129" s="1"/>
  <c r="Z146" i="149" l="1"/>
  <c r="Z145" i="149"/>
  <c r="Z65" i="101"/>
  <c r="Z52" i="116"/>
  <c r="Z144" i="149"/>
  <c r="Z43" i="116"/>
  <c r="Z33" i="118"/>
  <c r="Z26" i="118" s="1"/>
  <c r="Z2" i="118" s="1"/>
  <c r="Z143" i="149"/>
  <c r="Z65" i="129" l="1"/>
  <c r="Z52" i="129" s="1"/>
  <c r="Z52" i="101"/>
  <c r="Z141" i="149"/>
  <c r="Z43" i="101"/>
  <c r="Z33" i="116"/>
  <c r="Z26" i="116" s="1"/>
  <c r="Z2" i="116" s="1"/>
  <c r="Z43" i="129" l="1"/>
  <c r="Z33" i="129" s="1"/>
  <c r="Z26" i="129" s="1"/>
  <c r="Z33" i="101"/>
  <c r="Z26" i="101" s="1"/>
  <c r="Z2" i="101" s="1"/>
  <c r="Z135" i="149"/>
  <c r="Z105" i="149" l="1"/>
  <c r="Z2" i="14"/>
  <c r="Z22" i="149" l="1"/>
  <c r="X2" i="53" l="1"/>
  <c r="X56" i="149" s="1"/>
  <c r="X2" i="54"/>
  <c r="X57" i="149" s="1"/>
  <c r="Z2" i="54" l="1"/>
  <c r="Z57" i="149" s="1"/>
  <c r="Y2" i="53"/>
  <c r="Y56" i="149" s="1"/>
  <c r="Z2" i="53"/>
  <c r="Z56" i="149" s="1"/>
  <c r="Y2" i="54"/>
  <c r="Y57" i="149" s="1"/>
  <c r="W2" i="53" l="1"/>
  <c r="W56" i="149" s="1"/>
  <c r="S2" i="54"/>
  <c r="S57" i="149" s="1"/>
  <c r="S2" i="53"/>
  <c r="S56" i="149" s="1"/>
  <c r="W2" i="54"/>
  <c r="W57" i="149" s="1"/>
  <c r="T2" i="53" l="1"/>
  <c r="T56" i="149" s="1"/>
  <c r="T2" i="54"/>
  <c r="T57" i="149" s="1"/>
  <c r="V2" i="54"/>
  <c r="V57" i="149" s="1"/>
  <c r="V2" i="53"/>
  <c r="V56" i="149" s="1"/>
  <c r="U2" i="54"/>
  <c r="U57" i="149" s="1"/>
  <c r="U2" i="53"/>
  <c r="U56" i="149" s="1"/>
  <c r="Q2" i="54" l="1"/>
  <c r="Q57" i="149" s="1"/>
  <c r="P2" i="53"/>
  <c r="P56" i="149" s="1"/>
  <c r="P2" i="54"/>
  <c r="P57" i="149" s="1"/>
  <c r="Q2" i="53"/>
  <c r="Q56" i="149" s="1"/>
  <c r="R2" i="54"/>
  <c r="R57" i="149" s="1"/>
  <c r="R2" i="53"/>
  <c r="R56" i="149" s="1"/>
  <c r="X2" i="49" l="1"/>
  <c r="X55" i="149" s="1"/>
  <c r="W2" i="49"/>
  <c r="W55" i="149" s="1"/>
  <c r="O2" i="54"/>
  <c r="O57" i="149" s="1"/>
  <c r="O2" i="53"/>
  <c r="O56" i="149" s="1"/>
  <c r="V2" i="49" l="1"/>
  <c r="V55" i="149" s="1"/>
  <c r="N2" i="53"/>
  <c r="N56" i="149" s="1"/>
  <c r="Z2" i="49"/>
  <c r="Z55" i="149" s="1"/>
  <c r="N2" i="54"/>
  <c r="N57" i="149" s="1"/>
  <c r="Y2" i="49"/>
  <c r="Y55" i="149" s="1"/>
  <c r="U2" i="49"/>
  <c r="U55" i="149" s="1"/>
  <c r="T2" i="49" l="1"/>
  <c r="T55" i="149" s="1"/>
  <c r="M2" i="53"/>
  <c r="M56" i="149" s="1"/>
  <c r="M2" i="54"/>
  <c r="M57" i="149" s="1"/>
  <c r="L2" i="54" l="1"/>
  <c r="L57" i="149" s="1"/>
  <c r="S2" i="49"/>
  <c r="S55" i="149" s="1"/>
  <c r="L2" i="53"/>
  <c r="L56" i="149" s="1"/>
  <c r="K2" i="53" l="1"/>
  <c r="K56" i="149" s="1"/>
  <c r="K2" i="54"/>
  <c r="K57" i="149" s="1"/>
  <c r="R2" i="49" l="1"/>
  <c r="R55" i="149" s="1"/>
  <c r="J2" i="54"/>
  <c r="J57" i="149" s="1"/>
  <c r="J2" i="53"/>
  <c r="J56" i="149" s="1"/>
  <c r="Q2" i="49" l="1"/>
  <c r="Q55" i="149" s="1"/>
  <c r="I2" i="54"/>
  <c r="I57" i="149" s="1"/>
  <c r="I2" i="53"/>
  <c r="I56" i="149" s="1"/>
  <c r="P2" i="49" l="1"/>
  <c r="P55" i="149" s="1"/>
  <c r="O2" i="49"/>
  <c r="O55" i="149" s="1"/>
  <c r="H2" i="53"/>
  <c r="H56" i="149" s="1"/>
  <c r="H2" i="54"/>
  <c r="H57" i="149" s="1"/>
  <c r="G2" i="54" l="1"/>
  <c r="G57" i="149" s="1"/>
  <c r="G2" i="53"/>
  <c r="G56" i="149" s="1"/>
  <c r="M2" i="49" l="1"/>
  <c r="M55" i="149" s="1"/>
  <c r="F2" i="54"/>
  <c r="F57" i="149" s="1"/>
  <c r="F2" i="53"/>
  <c r="F56" i="149" s="1"/>
  <c r="N2" i="49"/>
  <c r="N55" i="149" s="1"/>
  <c r="L2" i="49" l="1"/>
  <c r="L55" i="149" s="1"/>
  <c r="E2" i="53"/>
  <c r="E56" i="149" s="1"/>
  <c r="E2" i="54"/>
  <c r="E57" i="149" s="1"/>
  <c r="C2" i="54" l="1"/>
  <c r="C57" i="149" s="1"/>
  <c r="D2" i="53"/>
  <c r="D56" i="149" s="1"/>
  <c r="C2" i="53"/>
  <c r="C56" i="149" s="1"/>
  <c r="K2" i="49"/>
  <c r="K55" i="149" s="1"/>
  <c r="D2" i="54"/>
  <c r="D57" i="149" s="1"/>
  <c r="J2" i="49" l="1"/>
  <c r="J55" i="149" s="1"/>
  <c r="I2" i="49" l="1"/>
  <c r="I55" i="149" s="1"/>
  <c r="H2" i="49" l="1"/>
  <c r="H55" i="149" s="1"/>
  <c r="G2" i="49" l="1"/>
  <c r="G55" i="149" s="1"/>
  <c r="F2" i="49" l="1"/>
  <c r="F55" i="149" s="1"/>
  <c r="E2" i="49"/>
  <c r="E55" i="149" s="1"/>
  <c r="D2" i="49" l="1"/>
  <c r="D55" i="149" s="1"/>
  <c r="C2" i="49" l="1"/>
  <c r="C55" i="149" s="1"/>
  <c r="W76" i="46" l="1"/>
  <c r="X76" i="46"/>
  <c r="W2" i="47" l="1"/>
  <c r="W53" i="149" s="1"/>
  <c r="W76" i="45"/>
  <c r="W76" i="93" s="1"/>
  <c r="W76" i="129" s="1"/>
  <c r="X76" i="45"/>
  <c r="X76" i="93" s="1"/>
  <c r="X76" i="129" s="1"/>
  <c r="X2" i="47"/>
  <c r="X53" i="149" s="1"/>
  <c r="V76" i="46"/>
  <c r="Y76" i="46"/>
  <c r="Y2" i="47" l="1"/>
  <c r="Y53" i="149" s="1"/>
  <c r="Y76" i="45"/>
  <c r="Y76" i="93" s="1"/>
  <c r="Y76" i="129" s="1"/>
  <c r="V2" i="47"/>
  <c r="V53" i="149" s="1"/>
  <c r="V76" i="45"/>
  <c r="V76" i="93" s="1"/>
  <c r="V76" i="129" s="1"/>
  <c r="Z76" i="46"/>
  <c r="U76" i="46"/>
  <c r="U2" i="47" l="1"/>
  <c r="U53" i="149" s="1"/>
  <c r="U76" i="45"/>
  <c r="U76" i="93" s="1"/>
  <c r="U76" i="129" s="1"/>
  <c r="Z2" i="47"/>
  <c r="Z53" i="149" s="1"/>
  <c r="Z76" i="45"/>
  <c r="Z76" i="93" s="1"/>
  <c r="Z76" i="129" s="1"/>
  <c r="T76" i="46"/>
  <c r="T2" i="47" l="1"/>
  <c r="T53" i="149" s="1"/>
  <c r="T76" i="45"/>
  <c r="T76" i="93" s="1"/>
  <c r="T76" i="129" s="1"/>
  <c r="S76" i="46"/>
  <c r="S2" i="47" l="1"/>
  <c r="S53" i="149" s="1"/>
  <c r="S76" i="45"/>
  <c r="S76" i="93" s="1"/>
  <c r="S76" i="129" s="1"/>
  <c r="R76" i="46"/>
  <c r="R2" i="47" l="1"/>
  <c r="R53" i="149" s="1"/>
  <c r="R76" i="45"/>
  <c r="R76" i="93" s="1"/>
  <c r="R76" i="129" s="1"/>
  <c r="Q76" i="46"/>
  <c r="Z75" i="46"/>
  <c r="Z2" i="46" s="1"/>
  <c r="Z2" i="48" l="1"/>
  <c r="Z54" i="149" s="1"/>
  <c r="Q2" i="47"/>
  <c r="Q53" i="149" s="1"/>
  <c r="Q76" i="45"/>
  <c r="Q76" i="93" s="1"/>
  <c r="Q76" i="129" s="1"/>
  <c r="P76" i="46"/>
  <c r="P2" i="47" l="1"/>
  <c r="P53" i="149" s="1"/>
  <c r="P76" i="45"/>
  <c r="P76" i="93" s="1"/>
  <c r="P76" i="129" s="1"/>
  <c r="Z75" i="45"/>
  <c r="O76" i="46"/>
  <c r="Z52" i="149" l="1"/>
  <c r="Z75" i="93"/>
  <c r="Z2" i="45"/>
  <c r="O2" i="47"/>
  <c r="O53" i="149" s="1"/>
  <c r="O76" i="45"/>
  <c r="O76" i="93" s="1"/>
  <c r="O76" i="129" s="1"/>
  <c r="N76" i="46"/>
  <c r="N2" i="47" l="1"/>
  <c r="N53" i="149" s="1"/>
  <c r="N76" i="45"/>
  <c r="N76" i="93" s="1"/>
  <c r="N76" i="129" s="1"/>
  <c r="Z51" i="149"/>
  <c r="Z75" i="129"/>
  <c r="Z2" i="129" s="1"/>
  <c r="Z2" i="93"/>
  <c r="M76" i="46"/>
  <c r="M2" i="47" l="1"/>
  <c r="M53" i="149" s="1"/>
  <c r="M76" i="45"/>
  <c r="M76" i="93" s="1"/>
  <c r="M76" i="129" s="1"/>
  <c r="Z96" i="149"/>
  <c r="Z180" i="149"/>
  <c r="L76" i="46"/>
  <c r="L2" i="47" l="1"/>
  <c r="L53" i="149" s="1"/>
  <c r="L76" i="45"/>
  <c r="L76" i="93" s="1"/>
  <c r="L76" i="129" s="1"/>
  <c r="K76" i="46"/>
  <c r="N75" i="46"/>
  <c r="N2" i="46" s="1"/>
  <c r="N2" i="48" l="1"/>
  <c r="N54" i="149" s="1"/>
  <c r="K2" i="47"/>
  <c r="K53" i="149" s="1"/>
  <c r="K76" i="45"/>
  <c r="K76" i="93" s="1"/>
  <c r="K76" i="129" s="1"/>
  <c r="J76" i="46"/>
  <c r="J2" i="47" l="1"/>
  <c r="J53" i="149" s="1"/>
  <c r="J76" i="45"/>
  <c r="J76" i="93" s="1"/>
  <c r="J76" i="129" s="1"/>
  <c r="N75" i="45"/>
  <c r="I76" i="46"/>
  <c r="I2" i="47" l="1"/>
  <c r="I53" i="149" s="1"/>
  <c r="I76" i="45"/>
  <c r="I76" i="93" s="1"/>
  <c r="I76" i="129" s="1"/>
  <c r="N52" i="149"/>
  <c r="N75" i="93"/>
  <c r="N2" i="45"/>
  <c r="H76" i="46"/>
  <c r="N51" i="149" l="1"/>
  <c r="N2" i="93"/>
  <c r="N75" i="129"/>
  <c r="N2" i="129" s="1"/>
  <c r="H2" i="47"/>
  <c r="H53" i="149" s="1"/>
  <c r="H76" i="45"/>
  <c r="H76" i="93" s="1"/>
  <c r="H76" i="129" s="1"/>
  <c r="G76" i="46"/>
  <c r="G2" i="47" l="1"/>
  <c r="G53" i="149" s="1"/>
  <c r="G76" i="45"/>
  <c r="G76" i="93" s="1"/>
  <c r="G76" i="129" s="1"/>
  <c r="N180" i="149"/>
  <c r="N96" i="149"/>
  <c r="F76" i="46"/>
  <c r="F2" i="47" l="1"/>
  <c r="F53" i="149" s="1"/>
  <c r="F76" i="45"/>
  <c r="F76" i="93" s="1"/>
  <c r="F76" i="129" s="1"/>
  <c r="E76" i="46"/>
  <c r="E2" i="47" l="1"/>
  <c r="E53" i="149" s="1"/>
  <c r="E76" i="45"/>
  <c r="E76" i="93" s="1"/>
  <c r="E76" i="129" s="1"/>
  <c r="D76" i="46"/>
  <c r="C76" i="46"/>
  <c r="C76" i="45" l="1"/>
  <c r="C76" i="93" s="1"/>
  <c r="C76" i="129" s="1"/>
  <c r="C2" i="47"/>
  <c r="C53" i="149" s="1"/>
  <c r="D2" i="47"/>
  <c r="D53" i="149" s="1"/>
  <c r="D76" i="45"/>
  <c r="D76" i="93" s="1"/>
  <c r="D76" i="129" s="1"/>
  <c r="C75" i="46" l="1"/>
  <c r="C2" i="48" l="1"/>
  <c r="C54" i="149" s="1"/>
  <c r="C75" i="45" l="1"/>
  <c r="C2" i="46"/>
  <c r="C52" i="149" l="1"/>
  <c r="C75" i="93"/>
  <c r="C2" i="45"/>
  <c r="C51" i="149" l="1"/>
  <c r="C2" i="93"/>
  <c r="C75" i="129"/>
  <c r="C2" i="129" s="1"/>
  <c r="C180" i="149" l="1"/>
  <c r="C96" i="149"/>
  <c r="D75" i="46" l="1"/>
  <c r="D2" i="46" s="1"/>
  <c r="D2" i="48" l="1"/>
  <c r="D54" i="149" s="1"/>
  <c r="D75" i="45" l="1"/>
  <c r="D52" i="149" l="1"/>
  <c r="D75" i="93"/>
  <c r="D2" i="45"/>
  <c r="I75" i="46"/>
  <c r="I2" i="46" s="1"/>
  <c r="Y75" i="46"/>
  <c r="Y2" i="46" s="1"/>
  <c r="G75" i="46"/>
  <c r="G2" i="46" s="1"/>
  <c r="G2" i="48" l="1"/>
  <c r="G54" i="149" s="1"/>
  <c r="Y2" i="48"/>
  <c r="Y54" i="149" s="1"/>
  <c r="D51" i="149"/>
  <c r="D2" i="93"/>
  <c r="D75" i="129"/>
  <c r="D2" i="129" s="1"/>
  <c r="I2" i="48"/>
  <c r="I54" i="149" s="1"/>
  <c r="S75" i="46"/>
  <c r="S2" i="46" s="1"/>
  <c r="W75" i="46"/>
  <c r="W2" i="46" s="1"/>
  <c r="U75" i="46"/>
  <c r="U2" i="46" s="1"/>
  <c r="H75" i="46"/>
  <c r="H2" i="46" s="1"/>
  <c r="Q75" i="46"/>
  <c r="Q2" i="46" s="1"/>
  <c r="J75" i="46"/>
  <c r="J2" i="46" s="1"/>
  <c r="D180" i="149" l="1"/>
  <c r="D96" i="149"/>
  <c r="U2" i="48"/>
  <c r="U54" i="149" s="1"/>
  <c r="J2" i="48"/>
  <c r="J54" i="149" s="1"/>
  <c r="S2" i="48"/>
  <c r="S54" i="149" s="1"/>
  <c r="Y75" i="45"/>
  <c r="H2" i="48"/>
  <c r="H54" i="149" s="1"/>
  <c r="I75" i="45"/>
  <c r="G75" i="45"/>
  <c r="Q2" i="48"/>
  <c r="Q54" i="149" s="1"/>
  <c r="W2" i="48"/>
  <c r="W54" i="149" s="1"/>
  <c r="K75" i="46"/>
  <c r="K2" i="46" s="1"/>
  <c r="R75" i="46"/>
  <c r="R2" i="46" s="1"/>
  <c r="E75" i="46"/>
  <c r="E2" i="46" s="1"/>
  <c r="O75" i="46"/>
  <c r="O2" i="46" s="1"/>
  <c r="T75" i="46"/>
  <c r="T2" i="46" s="1"/>
  <c r="M75" i="46"/>
  <c r="M2" i="46" s="1"/>
  <c r="X75" i="46"/>
  <c r="X2" i="46" s="1"/>
  <c r="P75" i="46"/>
  <c r="P2" i="46" s="1"/>
  <c r="L75" i="46"/>
  <c r="L2" i="46" s="1"/>
  <c r="F75" i="46"/>
  <c r="F2" i="46" s="1"/>
  <c r="V75" i="46"/>
  <c r="V2" i="46" s="1"/>
  <c r="O2" i="48" l="1"/>
  <c r="O54" i="149" s="1"/>
  <c r="K2" i="48"/>
  <c r="K54" i="149" s="1"/>
  <c r="I75" i="93"/>
  <c r="I2" i="45"/>
  <c r="W75" i="45"/>
  <c r="H75" i="45"/>
  <c r="L2" i="48"/>
  <c r="L54" i="149" s="1"/>
  <c r="U75" i="45"/>
  <c r="X2" i="48"/>
  <c r="X54" i="149" s="1"/>
  <c r="Q75" i="45"/>
  <c r="Y52" i="149"/>
  <c r="P2" i="48"/>
  <c r="P54" i="149" s="1"/>
  <c r="E2" i="48"/>
  <c r="E54" i="149" s="1"/>
  <c r="R2" i="48"/>
  <c r="R54" i="149" s="1"/>
  <c r="Y75" i="93"/>
  <c r="Y2" i="45"/>
  <c r="T2" i="48"/>
  <c r="T54" i="149" s="1"/>
  <c r="G52" i="149"/>
  <c r="S75" i="45"/>
  <c r="F2" i="48"/>
  <c r="F54" i="149" s="1"/>
  <c r="G75" i="93"/>
  <c r="G2" i="45"/>
  <c r="V2" i="48"/>
  <c r="V54" i="149" s="1"/>
  <c r="M2" i="48"/>
  <c r="M54" i="149" s="1"/>
  <c r="I52" i="149"/>
  <c r="J75" i="45"/>
  <c r="W52" i="149" l="1"/>
  <c r="X75" i="45"/>
  <c r="W75" i="93"/>
  <c r="W2" i="45"/>
  <c r="G51" i="149"/>
  <c r="U52" i="149"/>
  <c r="I51" i="149"/>
  <c r="G2" i="93"/>
  <c r="G75" i="129"/>
  <c r="G2" i="129" s="1"/>
  <c r="F75" i="45"/>
  <c r="U75" i="93"/>
  <c r="U2" i="45"/>
  <c r="I2" i="93"/>
  <c r="I75" i="129"/>
  <c r="I2" i="129" s="1"/>
  <c r="P75" i="45"/>
  <c r="S52" i="149"/>
  <c r="Y75" i="129"/>
  <c r="Y2" i="129" s="1"/>
  <c r="Y2" i="93"/>
  <c r="L75" i="45"/>
  <c r="K75" i="45"/>
  <c r="J52" i="149"/>
  <c r="Y51" i="149"/>
  <c r="R75" i="45"/>
  <c r="T75" i="45"/>
  <c r="S75" i="93"/>
  <c r="S2" i="45"/>
  <c r="V75" i="45"/>
  <c r="Q52" i="149"/>
  <c r="H52" i="149"/>
  <c r="O75" i="45"/>
  <c r="J75" i="93"/>
  <c r="J2" i="45"/>
  <c r="M75" i="45"/>
  <c r="E75" i="45"/>
  <c r="Q75" i="93"/>
  <c r="Q2" i="45"/>
  <c r="H75" i="93"/>
  <c r="H2" i="45"/>
  <c r="Q51" i="149" l="1"/>
  <c r="O52" i="149"/>
  <c r="S51" i="149"/>
  <c r="F52" i="149"/>
  <c r="Q2" i="93"/>
  <c r="Q75" i="129"/>
  <c r="Q2" i="129" s="1"/>
  <c r="O75" i="93"/>
  <c r="O2" i="45"/>
  <c r="S2" i="93"/>
  <c r="S75" i="129"/>
  <c r="S2" i="129" s="1"/>
  <c r="F75" i="93"/>
  <c r="F2" i="45"/>
  <c r="E52" i="149"/>
  <c r="T52" i="149"/>
  <c r="K52" i="149"/>
  <c r="P52" i="149"/>
  <c r="G180" i="149"/>
  <c r="W51" i="149"/>
  <c r="E75" i="93"/>
  <c r="E2" i="45"/>
  <c r="T75" i="93"/>
  <c r="T2" i="45"/>
  <c r="K75" i="93"/>
  <c r="K2" i="45"/>
  <c r="P75" i="93"/>
  <c r="P2" i="45"/>
  <c r="G96" i="149"/>
  <c r="W2" i="93"/>
  <c r="W75" i="129"/>
  <c r="W2" i="129" s="1"/>
  <c r="M52" i="149"/>
  <c r="R52" i="149"/>
  <c r="L52" i="149"/>
  <c r="I180" i="149"/>
  <c r="X52" i="149"/>
  <c r="M75" i="93"/>
  <c r="M2" i="45"/>
  <c r="R75" i="93"/>
  <c r="R2" i="45"/>
  <c r="L75" i="93"/>
  <c r="L2" i="45"/>
  <c r="I96" i="149"/>
  <c r="X75" i="93"/>
  <c r="X2" i="45"/>
  <c r="H51" i="149"/>
  <c r="J51" i="149"/>
  <c r="V52" i="149"/>
  <c r="Y96" i="149"/>
  <c r="U51" i="149"/>
  <c r="H2" i="93"/>
  <c r="H75" i="129"/>
  <c r="H2" i="129" s="1"/>
  <c r="J2" i="93"/>
  <c r="J75" i="129"/>
  <c r="J2" i="129" s="1"/>
  <c r="V75" i="93"/>
  <c r="V2" i="45"/>
  <c r="Y180" i="149"/>
  <c r="U2" i="93"/>
  <c r="U75" i="129"/>
  <c r="U2" i="129" s="1"/>
  <c r="L2" i="93" l="1"/>
  <c r="L75" i="129"/>
  <c r="L2" i="129" s="1"/>
  <c r="W96" i="149"/>
  <c r="T2" i="93"/>
  <c r="T75" i="129"/>
  <c r="T2" i="129" s="1"/>
  <c r="F51" i="149"/>
  <c r="V51" i="149"/>
  <c r="R51" i="149"/>
  <c r="E51" i="149"/>
  <c r="F2" i="93"/>
  <c r="F75" i="129"/>
  <c r="F2" i="129" s="1"/>
  <c r="V2" i="93"/>
  <c r="V75" i="129"/>
  <c r="V2" i="129" s="1"/>
  <c r="X51" i="149"/>
  <c r="R2" i="93"/>
  <c r="R75" i="129"/>
  <c r="R2" i="129" s="1"/>
  <c r="E2" i="93"/>
  <c r="E75" i="129"/>
  <c r="E2" i="129" s="1"/>
  <c r="S180" i="149"/>
  <c r="J180" i="149"/>
  <c r="X2" i="93"/>
  <c r="X75" i="129"/>
  <c r="X2" i="129" s="1"/>
  <c r="M51" i="149"/>
  <c r="P51" i="149"/>
  <c r="S96" i="149"/>
  <c r="J96" i="149"/>
  <c r="M2" i="93"/>
  <c r="M75" i="129"/>
  <c r="M2" i="129" s="1"/>
  <c r="P2" i="93"/>
  <c r="P75" i="129"/>
  <c r="P2" i="129" s="1"/>
  <c r="O51" i="149"/>
  <c r="U180" i="149"/>
  <c r="H180" i="149"/>
  <c r="K51" i="149"/>
  <c r="O2" i="93"/>
  <c r="O75" i="129"/>
  <c r="O2" i="129" s="1"/>
  <c r="U96" i="149"/>
  <c r="H96" i="149"/>
  <c r="K2" i="93"/>
  <c r="K75" i="129"/>
  <c r="K2" i="129" s="1"/>
  <c r="Q180" i="149"/>
  <c r="L51" i="149"/>
  <c r="W180" i="149"/>
  <c r="T51" i="149"/>
  <c r="Q96" i="149"/>
  <c r="O180" i="149" l="1"/>
  <c r="X180" i="149"/>
  <c r="R180" i="149"/>
  <c r="O96" i="149"/>
  <c r="X96" i="149"/>
  <c r="R96" i="149"/>
  <c r="T180" i="149"/>
  <c r="K180" i="149"/>
  <c r="T96" i="149"/>
  <c r="K96" i="149"/>
  <c r="P180" i="149"/>
  <c r="P96" i="149"/>
  <c r="V180" i="149"/>
  <c r="M180" i="149"/>
  <c r="V96" i="149"/>
  <c r="L180" i="149"/>
  <c r="M96" i="149"/>
  <c r="E180" i="149"/>
  <c r="F180" i="149"/>
  <c r="L96" i="149"/>
  <c r="E96" i="149"/>
  <c r="F96" i="149"/>
</calcChain>
</file>

<file path=xl/sharedStrings.xml><?xml version="1.0" encoding="utf-8"?>
<sst xmlns="http://schemas.openxmlformats.org/spreadsheetml/2006/main" count="27097" uniqueCount="493">
  <si>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</si>
  <si>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</si>
  <si>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</si>
  <si>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</si>
  <si>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</si>
  <si>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</si>
  <si>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</si>
  <si>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</si>
  <si>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</si>
  <si>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</si>
  <si>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</si>
  <si>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</si>
  <si>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</si>
  <si>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</si>
  <si>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</si>
  <si>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</si>
  <si>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</si>
  <si>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</si>
  <si>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</si>
  <si>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</si>
  <si>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</si>
  <si>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</si>
  <si>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</si>
  <si>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</si>
  <si>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</si>
  <si>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</si>
  <si>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</si>
  <si>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</si>
  <si>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</si>
  <si>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</si>
  <si>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</si>
  <si>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</si>
  <si>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</si>
  <si>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</si>
  <si>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</si>
  <si>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</si>
  <si>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</si>
  <si>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</si>
  <si>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</si>
  <si>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</si>
  <si>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</si>
  <si>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</si>
  <si>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</si>
  <si>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</si>
  <si>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</si>
  <si>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</si>
  <si>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</si>
  <si>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</si>
  <si>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</si>
  <si>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</si>
  <si>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</si>
  <si>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</si>
  <si>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</si>
  <si>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</si>
  <si>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</si>
  <si>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</si>
  <si>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</si>
  <si>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</si>
  <si>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</si>
  <si>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</si>
  <si>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</si>
  <si>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</si>
  <si>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</si>
  <si>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</si>
  <si>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</si>
  <si>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</si>
  <si>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</si>
  <si>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</si>
  <si>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</si>
  <si>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</si>
  <si>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</si>
  <si>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</si>
  <si>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</si>
  <si>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</si>
  <si>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</si>
  <si>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</si>
  <si>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</si>
  <si>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</si>
  <si>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</si>
  <si>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</si>
  <si>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</si>
  <si>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</si>
  <si>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</si>
  <si>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</si>
  <si>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</si>
  <si>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</si>
  <si>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</si>
  <si>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</si>
  <si>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</si>
  <si>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</si>
  <si>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</si>
  <si>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</si>
  <si>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</si>
  <si>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</si>
  <si>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</si>
  <si>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</si>
  <si>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</si>
  <si>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</si>
  <si>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</si>
  <si>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</si>
  <si>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</si>
  <si>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</si>
  <si>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</si>
  <si>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</si>
  <si>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</si>
  <si>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</si>
  <si>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</si>
  <si>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</si>
  <si>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</si>
  <si>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</si>
  <si>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</si>
  <si>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</si>
  <si>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</si>
  <si>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</si>
  <si>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</si>
  <si>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</si>
  <si>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</si>
  <si>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</si>
  <si>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</si>
  <si>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</si>
  <si>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</si>
  <si>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</si>
  <si>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</si>
  <si>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</si>
  <si>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</si>
  <si>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</si>
  <si>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</si>
  <si>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</si>
  <si>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</si>
  <si>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</si>
  <si>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</si>
  <si>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</si>
  <si>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</si>
  <si>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</si>
  <si>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</si>
  <si>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</si>
  <si>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</si>
  <si>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</si>
  <si>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</si>
  <si>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</si>
  <si>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</si>
  <si>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</si>
  <si>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</si>
  <si>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</si>
  <si>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</si>
  <si>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</si>
  <si>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</si>
  <si>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</si>
  <si>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</si>
  <si>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</si>
  <si>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</si>
  <si>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</si>
  <si>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</si>
  <si>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</si>
  <si>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</si>
  <si>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</si>
  <si>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</si>
  <si>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</si>
  <si>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</si>
  <si>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</si>
  <si>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</si>
  <si>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</si>
  <si>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</si>
  <si>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</si>
  <si>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</si>
  <si>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</si>
  <si>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</si>
  <si>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</si>
  <si>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</si>
  <si>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</si>
  <si>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</si>
  <si>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</si>
  <si>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</si>
  <si>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</si>
  <si>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</si>
  <si>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</si>
  <si>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</si>
  <si>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</si>
  <si>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</si>
  <si>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</si>
  <si>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</si>
  <si>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</si>
  <si>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</si>
  <si>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</si>
  <si>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</si>
  <si>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</si>
  <si>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</si>
  <si>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</si>
  <si>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</si>
  <si>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</si>
  <si>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</si>
  <si>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</si>
  <si>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</si>
  <si>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</si>
  <si>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</si>
  <si>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</si>
  <si>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</si>
  <si>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</si>
  <si>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</si>
  <si>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</si>
  <si>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</si>
  <si>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</si>
  <si>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</si>
  <si>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</si>
  <si>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</si>
  <si>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</si>
  <si>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</si>
  <si>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</si>
  <si>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</si>
  <si>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</si>
  <si>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</si>
  <si>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</si>
  <si>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</si>
  <si>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</si>
  <si>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</si>
  <si>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</si>
  <si>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</si>
  <si>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</si>
  <si>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</si>
  <si>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</si>
  <si>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</si>
  <si>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</si>
  <si>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</si>
  <si>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</si>
  <si>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</si>
  <si>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</si>
  <si>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</si>
  <si>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</si>
  <si>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</si>
  <si>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</si>
  <si>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</si>
  <si>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</si>
  <si>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</si>
  <si>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</si>
  <si>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</si>
  <si>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</si>
  <si>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</si>
  <si>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</si>
  <si>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</si>
  <si>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</si>
  <si>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</si>
  <si>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</si>
  <si>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</si>
  <si>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</si>
  <si>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</si>
  <si>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</si>
  <si>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</si>
  <si>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</si>
  <si>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</si>
  <si>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</si>
  <si>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</si>
  <si>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</si>
  <si>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</si>
  <si>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</si>
  <si>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</si>
  <si>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</si>
  <si>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</si>
  <si>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</si>
  <si>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</si>
  <si>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</si>
  <si>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</si>
  <si>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</si>
  <si>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</si>
  <si>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</si>
  <si>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</si>
  <si>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</si>
  <si>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</si>
  <si>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</si>
  <si>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</si>
  <si>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</si>
  <si>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</si>
  <si>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</si>
  <si>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</si>
  <si>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</si>
  <si>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</si>
  <si>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</si>
  <si>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</si>
  <si>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</si>
  <si>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</si>
  <si>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</si>
  <si>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</si>
  <si>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</si>
  <si>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</si>
  <si>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</si>
  <si>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</si>
  <si>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</si>
  <si>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</si>
  <si>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</si>
  <si>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</si>
  <si>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</si>
  <si>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</si>
  <si>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</si>
  <si>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</si>
  <si>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</si>
  <si>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</si>
  <si>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</si>
  <si>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</si>
  <si>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</si>
  <si>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</si>
  <si>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</si>
  <si>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</si>
  <si>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</si>
  <si>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</si>
  <si>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</si>
  <si>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</si>
  <si>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</si>
  <si>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</si>
  <si>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</si>
  <si>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</si>
  <si>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</si>
  <si>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</si>
  <si>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</si>
  <si>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</si>
  <si>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</si>
  <si>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</si>
  <si>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</si>
  <si>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</si>
  <si>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</si>
  <si>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</si>
  <si>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</si>
  <si>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</si>
  <si>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</si>
  <si>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</si>
  <si>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</si>
  <si>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</si>
  <si>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</si>
  <si>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</si>
  <si>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</si>
  <si>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</si>
  <si>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</si>
  <si>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</si>
  <si>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</si>
  <si>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</si>
  <si>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</si>
  <si>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</si>
  <si>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</si>
  <si>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</si>
  <si>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</si>
  <si>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</si>
  <si>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</si>
  <si>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</si>
  <si>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</si>
  <si>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</si>
  <si>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</si>
  <si>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</si>
  <si>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</si>
  <si>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</si>
  <si>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</si>
  <si>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</si>
  <si>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</si>
  <si>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</si>
  <si>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</si>
  <si>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</si>
  <si>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</si>
  <si>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</si>
  <si>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</si>
  <si>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</si>
  <si>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</si>
  <si>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</si>
  <si>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</si>
  <si>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</si>
  <si>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</si>
  <si>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</si>
  <si>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</si>
  <si>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</si>
  <si>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</si>
  <si>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</si>
  <si>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</si>
  <si>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</si>
  <si>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</si>
  <si>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</si>
  <si>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</si>
  <si>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</si>
  <si>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</si>
  <si>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</si>
  <si>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</si>
  <si>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</si>
  <si>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</si>
  <si>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</si>
  <si>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</si>
  <si>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</si>
  <si>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</si>
  <si>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</si>
  <si>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</si>
  <si>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</si>
  <si>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</si>
  <si>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</si>
  <si>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</si>
  <si>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</si>
  <si>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</si>
  <si>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</si>
  <si>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</si>
  <si>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</si>
  <si>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</si>
  <si>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</si>
  <si>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</si>
  <si>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</si>
  <si>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</si>
  <si>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</si>
  <si>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</si>
  <si>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</si>
  <si>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</si>
  <si>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</si>
  <si>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</si>
  <si>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</si>
  <si>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</si>
  <si>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</si>
  <si>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</si>
  <si>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</si>
  <si>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</si>
  <si>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</si>
  <si>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</si>
  <si>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</si>
  <si>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</si>
  <si>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</si>
  <si>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</si>
  <si>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</si>
  <si>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</si>
  <si>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</si>
  <si>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</si>
  <si>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</si>
  <si>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</si>
  <si>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</si>
  <si>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</si>
  <si>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</si>
  <si>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</si>
  <si>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</si>
  <si>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</si>
  <si>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</si>
  <si>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</si>
  <si>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</si>
  <si>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</si>
  <si>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</si>
  <si>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</si>
  <si>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</si>
  <si>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</si>
  <si>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</si>
  <si>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</si>
  <si>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</si>
  <si>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</si>
  <si>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</si>
  <si>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</si>
  <si>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</si>
  <si>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</si>
  <si>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</si>
  <si>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</si>
  <si>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</si>
  <si>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</si>
  <si>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</si>
  <si>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</si>
  <si>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</si>
  <si>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</si>
  <si>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</si>
  <si>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</si>
  <si>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</si>
  <si>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</si>
  <si>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</si>
  <si>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</si>
  <si>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</si>
  <si>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</si>
  <si>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</si>
  <si>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</si>
  <si>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</si>
  <si>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</si>
  <si>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</si>
  <si>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</si>
  <si>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</si>
  <si>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</si>
  <si>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</si>
  <si>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</si>
  <si>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</si>
  <si>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</si>
  <si>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</si>
  <si>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</si>
  <si>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</si>
  <si>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</si>
  <si>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</si>
  <si>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</si>
  <si>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</si>
  <si>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</si>
  <si>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</si>
  <si>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</si>
  <si>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</si>
  <si>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</si>
  <si>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Powered two-wheelers</t>
  </si>
  <si>
    <t>JRC-IDEES-2023 - Integrated Database of the European Energy System</t>
  </si>
  <si>
    <t>v2023-1.00</t>
  </si>
  <si>
    <t>TI_EHG_CB</t>
  </si>
  <si>
    <t>Charging batteries</t>
  </si>
  <si>
    <t>Batteries</t>
  </si>
  <si>
    <t>TO_EHG_CB</t>
  </si>
  <si>
    <t>Malta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</si>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</sst>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7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  <xf numFmtId="0" fontId="24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worksheet" Target="worksheets/sheet172.xml"/><Relationship Id="rId180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23" ht="15" customHeight="1" x14ac:dyDescent="0.25">
      <c r="B3" s="56"/>
      <c r="C3" s="56"/>
      <c r="D3" s="56"/>
      <c r="E3" s="56"/>
      <c r="F3" s="56"/>
      <c r="G3" s="56"/>
      <c r="H3" s="56"/>
      <c r="I3" s="56"/>
      <c r="J3" s="56"/>
      <c r="K3" s="56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491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45967.478159722225</v>
      </c>
      <c r="M30" s="55"/>
      <c r="N30" s="55"/>
      <c r="O30" s="55"/>
      <c r="V30" s="44"/>
    </row>
    <row r="31" spans="12:32" ht="15" customHeight="1" x14ac:dyDescent="0.25">
      <c r="L31" s="50" t="s">
        <v>486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180"/>
  <sheetViews>
    <sheetView showGridLines="0" workbookViewId="0">
      <pane xSplit="2" ySplit="1" topLeftCell="F2" activePane="bottomRight" state="frozen"/>
      <selection pane="topRight"/>
      <selection pane="bottomLeft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491</v>
      </c>
      <c r="B1" s="3" t="s">
        <v>492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360</v>
      </c>
    </row>
    <row r="3" spans="1:26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0</v>
      </c>
      <c r="B4" s="7" t="str">
        <f ca="1">HYPERLINK("#"&amp;CELL("address",PPRD!$Z$2),"PPRD")</f>
        <v>PPRD</v>
      </c>
      <c r="C4" s="8">
        <f>PPRD!C$2</f>
        <v>0</v>
      </c>
      <c r="D4" s="8">
        <f>PPRD!D$2</f>
        <v>0</v>
      </c>
      <c r="E4" s="8">
        <f>PPRD!E$2</f>
        <v>0.23886500429922611</v>
      </c>
      <c r="F4" s="8">
        <f>PPRD!F$2</f>
        <v>0.31049011177987962</v>
      </c>
      <c r="G4" s="8">
        <f>PPRD!G$2</f>
        <v>0.40601891659501288</v>
      </c>
      <c r="H4" s="8">
        <f>PPRD!H$2</f>
        <v>0.52545141874462586</v>
      </c>
      <c r="I4" s="8">
        <f>PPRD!I$2</f>
        <v>0.64488392089423896</v>
      </c>
      <c r="J4" s="8">
        <f>PPRD!J$2</f>
        <v>0.78822012037833178</v>
      </c>
      <c r="K4" s="8">
        <f>PPRD!K$2</f>
        <v>0.90765262252794487</v>
      </c>
      <c r="L4" s="8">
        <f>PPRD!L$2</f>
        <v>0.93147033533963886</v>
      </c>
      <c r="M4" s="8">
        <f>PPRD!M$2</f>
        <v>4.3180567497850388</v>
      </c>
      <c r="N4" s="8">
        <f>PPRD!N$2</f>
        <v>6.3674978503869308</v>
      </c>
      <c r="O4" s="8">
        <f>PPRD!O$2</f>
        <v>8.786500429922615</v>
      </c>
      <c r="P4" s="8">
        <f>PPRD!P$2</f>
        <v>9.4103181427343081</v>
      </c>
      <c r="Q4" s="8">
        <f>PPRD!Q$2</f>
        <v>13.354944110060188</v>
      </c>
      <c r="R4" s="8">
        <f>PPRD!R$2</f>
        <v>15.691573516766979</v>
      </c>
      <c r="S4" s="8">
        <f>PPRD!S$2</f>
        <v>18.526913155631981</v>
      </c>
      <c r="T4" s="8">
        <f>PPRD!T$2</f>
        <v>30.537575236457435</v>
      </c>
      <c r="U4" s="8">
        <f>PPRD!U$2</f>
        <v>33.562338779019768</v>
      </c>
      <c r="V4" s="8">
        <f>PPRD!V$2</f>
        <v>36.181771281169389</v>
      </c>
      <c r="W4" s="8">
        <f>PPRD!W$2</f>
        <v>41.412123817712811</v>
      </c>
      <c r="X4" s="8">
        <f>PPRD!X$2</f>
        <v>45.251590713671533</v>
      </c>
      <c r="Y4" s="8">
        <f>PPRD!Y$2</f>
        <v>50.069217540842644</v>
      </c>
      <c r="Z4" s="8">
        <f>PPRD!Z$2</f>
        <v>54.134737747205492</v>
      </c>
    </row>
    <row r="5" spans="1:26" ht="11.25" customHeight="1" x14ac:dyDescent="0.2">
      <c r="A5" s="9" t="s">
        <v>141</v>
      </c>
      <c r="B5" s="9" t="str">
        <f ca="1">HYPERLINK("#"&amp;CELL("address",RCV_RCY!$Z$2),"RCV_RCY")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  <c r="Y5" s="10">
        <f>RCV_RCY!Y$2</f>
        <v>0</v>
      </c>
      <c r="Z5" s="10">
        <f>RCV_RCY!Z$2</f>
        <v>0</v>
      </c>
    </row>
    <row r="6" spans="1:26" ht="11.25" customHeight="1" x14ac:dyDescent="0.2">
      <c r="A6" s="9" t="s">
        <v>142</v>
      </c>
      <c r="B6" s="9" t="str">
        <f ca="1">HYPERLINK("#"&amp;CELL("address",IMP!$Z$2),"IMP")</f>
        <v>IMP</v>
      </c>
      <c r="C6" s="10">
        <f>IMP!C$2</f>
        <v>1470.6721410146174</v>
      </c>
      <c r="D6" s="10">
        <f>IMP!D$2</f>
        <v>1611.4335339638869</v>
      </c>
      <c r="E6" s="10">
        <f>IMP!E$2</f>
        <v>1572.3344797936365</v>
      </c>
      <c r="F6" s="10">
        <f>IMP!F$2</f>
        <v>1827.9211521926054</v>
      </c>
      <c r="G6" s="10">
        <f>IMP!G$2</f>
        <v>1919.461220980224</v>
      </c>
      <c r="H6" s="10">
        <f>IMP!H$2</f>
        <v>1593.6132416165085</v>
      </c>
      <c r="I6" s="10">
        <f>IMP!I$2</f>
        <v>1688.9652622527942</v>
      </c>
      <c r="J6" s="10">
        <f>IMP!J$2</f>
        <v>1800.0575236457437</v>
      </c>
      <c r="K6" s="10">
        <f>IMP!K$2</f>
        <v>1887.6898538263106</v>
      </c>
      <c r="L6" s="10">
        <f>IMP!L$2</f>
        <v>2034.8714531384346</v>
      </c>
      <c r="M6" s="10">
        <f>IMP!M$2</f>
        <v>2381.1981943250221</v>
      </c>
      <c r="N6" s="10">
        <f>IMP!N$2</f>
        <v>2303.4603611349953</v>
      </c>
      <c r="O6" s="10">
        <f>IMP!O$2</f>
        <v>2195.6419604471198</v>
      </c>
      <c r="P6" s="10">
        <f>IMP!P$2</f>
        <v>2304.7234737747208</v>
      </c>
      <c r="Q6" s="10">
        <f>IMP!Q$2</f>
        <v>2266.3981943250224</v>
      </c>
      <c r="R6" s="10">
        <f>IMP!R$2</f>
        <v>2763.4593293207213</v>
      </c>
      <c r="S6" s="10">
        <f>IMP!S$2</f>
        <v>2775.6908856405848</v>
      </c>
      <c r="T6" s="10">
        <f>IMP!T$2</f>
        <v>3202.9266552020636</v>
      </c>
      <c r="U6" s="10">
        <f>IMP!U$2</f>
        <v>3331.6928632846084</v>
      </c>
      <c r="V6" s="10">
        <f>IMP!V$2</f>
        <v>3455.5723129836633</v>
      </c>
      <c r="W6" s="10">
        <f>IMP!W$2</f>
        <v>3069.0883920894244</v>
      </c>
      <c r="X6" s="10">
        <f>IMP!X$2</f>
        <v>2766.2551160791054</v>
      </c>
      <c r="Y6" s="10">
        <f>IMP!Y$2</f>
        <v>3046.7122098022351</v>
      </c>
      <c r="Z6" s="10">
        <f>IMP!Z$2</f>
        <v>3208.9315563198625</v>
      </c>
    </row>
    <row r="7" spans="1:26" ht="11.25" customHeight="1" x14ac:dyDescent="0.2">
      <c r="A7" s="9" t="s">
        <v>143</v>
      </c>
      <c r="B7" s="9" t="str">
        <f ca="1">HYPERLINK("#"&amp;CELL("address",EXP!$Z$2),"EXP")</f>
        <v>EXP</v>
      </c>
      <c r="C7" s="10">
        <f>EXP!C$2</f>
        <v>0</v>
      </c>
      <c r="D7" s="10">
        <f>EXP!D$2</f>
        <v>0</v>
      </c>
      <c r="E7" s="10">
        <f>EXP!E$2</f>
        <v>0</v>
      </c>
      <c r="F7" s="10">
        <f>EXP!F$2</f>
        <v>0</v>
      </c>
      <c r="G7" s="10">
        <f>EXP!G$2</f>
        <v>0</v>
      </c>
      <c r="H7" s="10">
        <f>EXP!H$2</f>
        <v>0</v>
      </c>
      <c r="I7" s="10">
        <f>EXP!I$2</f>
        <v>0</v>
      </c>
      <c r="J7" s="10">
        <f>EXP!J$2</f>
        <v>0</v>
      </c>
      <c r="K7" s="10">
        <f>EXP!K$2</f>
        <v>0</v>
      </c>
      <c r="L7" s="10">
        <f>EXP!L$2</f>
        <v>9.2433361994840926</v>
      </c>
      <c r="M7" s="10">
        <f>EXP!M$2</f>
        <v>16.432588134135859</v>
      </c>
      <c r="N7" s="10">
        <f>EXP!N$2</f>
        <v>3.0810834049871021</v>
      </c>
      <c r="O7" s="10">
        <f>EXP!O$2</f>
        <v>8.2473774720550299</v>
      </c>
      <c r="P7" s="10">
        <f>EXP!P$2</f>
        <v>150.30085984522785</v>
      </c>
      <c r="Q7" s="10">
        <f>EXP!Q$2</f>
        <v>200.32957867583835</v>
      </c>
      <c r="R7" s="10">
        <f>EXP!R$2</f>
        <v>530.97833190025801</v>
      </c>
      <c r="S7" s="10">
        <f>EXP!S$2</f>
        <v>278.6615649183147</v>
      </c>
      <c r="T7" s="10">
        <f>EXP!T$2</f>
        <v>153.30051590713671</v>
      </c>
      <c r="U7" s="10">
        <f>EXP!U$2</f>
        <v>353.41169389509878</v>
      </c>
      <c r="V7" s="10">
        <f>EXP!V$2</f>
        <v>378.18263112639721</v>
      </c>
      <c r="W7" s="10">
        <f>EXP!W$2</f>
        <v>194.26087704213242</v>
      </c>
      <c r="X7" s="10">
        <f>EXP!X$2</f>
        <v>108.54737747205502</v>
      </c>
      <c r="Y7" s="10">
        <f>EXP!Y$2</f>
        <v>35.914101461736884</v>
      </c>
      <c r="Z7" s="10">
        <f>EXP!Z$2</f>
        <v>92.068701633705928</v>
      </c>
    </row>
    <row r="8" spans="1:26" ht="11.25" customHeight="1" x14ac:dyDescent="0.2">
      <c r="A8" s="9" t="s">
        <v>144</v>
      </c>
      <c r="B8" s="9" t="str">
        <f ca="1">HYPERLINK("#"&amp;CELL("address",STK_CHG!$Z$2),"STK_CHG")</f>
        <v>STK_CHG</v>
      </c>
      <c r="C8" s="10">
        <f>STK_CHG!C$2</f>
        <v>-3.6160791057609667</v>
      </c>
      <c r="D8" s="10">
        <f>STK_CHG!D$2</f>
        <v>2.8804815133276009</v>
      </c>
      <c r="E8" s="10">
        <f>STK_CHG!E$2</f>
        <v>2.8804815133276009</v>
      </c>
      <c r="F8" s="10">
        <f>STK_CHG!F$2</f>
        <v>2.8804815133276009</v>
      </c>
      <c r="G8" s="10">
        <f>STK_CHG!G$2</f>
        <v>2.8804815133276009</v>
      </c>
      <c r="H8" s="10">
        <f>STK_CHG!H$2</f>
        <v>0</v>
      </c>
      <c r="I8" s="10">
        <f>STK_CHG!I$2</f>
        <v>0</v>
      </c>
      <c r="J8" s="10">
        <f>STK_CHG!J$2</f>
        <v>0</v>
      </c>
      <c r="K8" s="10">
        <f>STK_CHG!K$2</f>
        <v>0</v>
      </c>
      <c r="L8" s="10">
        <f>STK_CHG!L$2</f>
        <v>0.57317282889079735</v>
      </c>
      <c r="M8" s="10">
        <f>STK_CHG!M$2</f>
        <v>18.701633705932927</v>
      </c>
      <c r="N8" s="10">
        <f>STK_CHG!N$2</f>
        <v>-35.898624247635418</v>
      </c>
      <c r="O8" s="10">
        <f>STK_CHG!O$2</f>
        <v>-29.855717970765262</v>
      </c>
      <c r="P8" s="10">
        <f>STK_CHG!P$2</f>
        <v>-95.036801375752361</v>
      </c>
      <c r="Q8" s="10">
        <f>STK_CHG!Q$2</f>
        <v>36.223387790197755</v>
      </c>
      <c r="R8" s="10">
        <f>STK_CHG!R$2</f>
        <v>46.355202063628539</v>
      </c>
      <c r="S8" s="10">
        <f>STK_CHG!S$2</f>
        <v>-45.111865864144463</v>
      </c>
      <c r="T8" s="10">
        <f>STK_CHG!T$2</f>
        <v>-120.84866723989683</v>
      </c>
      <c r="U8" s="10">
        <f>STK_CHG!U$2</f>
        <v>41.969991401547723</v>
      </c>
      <c r="V8" s="10">
        <f>STK_CHG!V$2</f>
        <v>50.062940670679268</v>
      </c>
      <c r="W8" s="10">
        <f>STK_CHG!W$2</f>
        <v>30.638693035253663</v>
      </c>
      <c r="X8" s="10">
        <f>STK_CHG!X$2</f>
        <v>35.767755803955289</v>
      </c>
      <c r="Y8" s="10">
        <f>STK_CHG!Y$2</f>
        <v>-18.536199484092862</v>
      </c>
      <c r="Z8" s="10">
        <f>STK_CHG!Z$2</f>
        <v>24.006276870163372</v>
      </c>
    </row>
    <row r="9" spans="1:26" ht="11.25" customHeight="1" x14ac:dyDescent="0.2">
      <c r="A9" s="9" t="s">
        <v>145</v>
      </c>
      <c r="B9" s="9" t="str">
        <f ca="1">HYPERLINK("#"&amp;CELL("address",GAE!$Z$2),"GAE")</f>
        <v>GAE</v>
      </c>
      <c r="C9" s="10">
        <f>GAE!C$2</f>
        <v>1467.0560619088565</v>
      </c>
      <c r="D9" s="10">
        <f>GAE!D$2</f>
        <v>1614.3140154772145</v>
      </c>
      <c r="E9" s="10">
        <f>GAE!E$2</f>
        <v>1575.4538263112634</v>
      </c>
      <c r="F9" s="10">
        <f>GAE!F$2</f>
        <v>1831.1121238177129</v>
      </c>
      <c r="G9" s="10">
        <f>GAE!G$2</f>
        <v>1922.7477214101466</v>
      </c>
      <c r="H9" s="10">
        <f>GAE!H$2</f>
        <v>1594.138693035253</v>
      </c>
      <c r="I9" s="10">
        <f>GAE!I$2</f>
        <v>1689.6101461736885</v>
      </c>
      <c r="J9" s="10">
        <f>GAE!J$2</f>
        <v>1800.845743766122</v>
      </c>
      <c r="K9" s="10">
        <f>GAE!K$2</f>
        <v>1888.5975064488384</v>
      </c>
      <c r="L9" s="10">
        <f>GAE!L$2</f>
        <v>2027.132760103181</v>
      </c>
      <c r="M9" s="10">
        <f>GAE!M$2</f>
        <v>2387.7852966466035</v>
      </c>
      <c r="N9" s="10">
        <f>GAE!N$2</f>
        <v>2270.8481513327597</v>
      </c>
      <c r="O9" s="10">
        <f>GAE!O$2</f>
        <v>2166.3253654342216</v>
      </c>
      <c r="P9" s="10">
        <f>GAE!P$2</f>
        <v>2068.7961306964753</v>
      </c>
      <c r="Q9" s="10">
        <f>GAE!Q$2</f>
        <v>2115.6469475494414</v>
      </c>
      <c r="R9" s="10">
        <f>GAE!R$2</f>
        <v>2294.5277730008588</v>
      </c>
      <c r="S9" s="10">
        <f>GAE!S$2</f>
        <v>2470.4443680137574</v>
      </c>
      <c r="T9" s="10">
        <f>GAE!T$2</f>
        <v>2959.3150472914876</v>
      </c>
      <c r="U9" s="10">
        <f>GAE!U$2</f>
        <v>3053.8134995700775</v>
      </c>
      <c r="V9" s="10">
        <f>GAE!V$2</f>
        <v>3163.634393809115</v>
      </c>
      <c r="W9" s="10">
        <f>GAE!W$2</f>
        <v>2946.8783319002578</v>
      </c>
      <c r="X9" s="10">
        <f>GAE!X$2</f>
        <v>2738.7270851246776</v>
      </c>
      <c r="Y9" s="10">
        <f>GAE!Y$2</f>
        <v>3042.3311263972478</v>
      </c>
      <c r="Z9" s="10">
        <f>GAE!Z$2</f>
        <v>3195.0038693035258</v>
      </c>
    </row>
    <row r="10" spans="1:26" ht="11.25" customHeight="1" x14ac:dyDescent="0.2">
      <c r="A10" s="9" t="s">
        <v>146</v>
      </c>
      <c r="B10" s="9" t="str">
        <f ca="1">HYPERLINK("#"&amp;CELL("address",INTMARB!$Z$2),"INTMARB")</f>
        <v>INTMARB</v>
      </c>
      <c r="C10" s="10">
        <f>INTMARB!C$2</f>
        <v>658.31659501289766</v>
      </c>
      <c r="D10" s="10">
        <f>INTMARB!D$2</f>
        <v>724.99286328460869</v>
      </c>
      <c r="E10" s="10">
        <f>INTMARB!E$2</f>
        <v>743.07351676698204</v>
      </c>
      <c r="F10" s="10">
        <f>INTMARB!F$2</f>
        <v>915.98357695614777</v>
      </c>
      <c r="G10" s="10">
        <f>INTMARB!G$2</f>
        <v>980.94006878761809</v>
      </c>
      <c r="H10" s="10">
        <f>INTMARB!H$2</f>
        <v>658.49819432502136</v>
      </c>
      <c r="I10" s="10">
        <f>INTMARB!I$2</f>
        <v>752.57953568357698</v>
      </c>
      <c r="J10" s="10">
        <f>INTMARB!J$2</f>
        <v>842.17059329320705</v>
      </c>
      <c r="K10" s="10">
        <f>INTMARB!K$2</f>
        <v>912.34350816852964</v>
      </c>
      <c r="L10" s="10">
        <f>INTMARB!L$2</f>
        <v>1132.7266552020637</v>
      </c>
      <c r="M10" s="10">
        <f>INTMARB!M$2</f>
        <v>1449.4362854686158</v>
      </c>
      <c r="N10" s="10">
        <f>INTMARB!N$2</f>
        <v>1334.3365434221841</v>
      </c>
      <c r="O10" s="10">
        <f>INTMARB!O$2</f>
        <v>1185.2249355116078</v>
      </c>
      <c r="P10" s="10">
        <f>INTMARB!P$2</f>
        <v>1187.0640584694759</v>
      </c>
      <c r="Q10" s="10">
        <f>INTMARB!Q$2</f>
        <v>1223.4498710232153</v>
      </c>
      <c r="R10" s="10">
        <f>INTMARB!R$2</f>
        <v>1536.6628546861562</v>
      </c>
      <c r="S10" s="10">
        <f>INTMARB!S$2</f>
        <v>1751.8390369733443</v>
      </c>
      <c r="T10" s="10">
        <f>INTMARB!T$2</f>
        <v>2134.4228718830605</v>
      </c>
      <c r="U10" s="10">
        <f>INTMARB!U$2</f>
        <v>2207.1673258813407</v>
      </c>
      <c r="V10" s="10">
        <f>INTMARB!V$2</f>
        <v>2262.3583834909714</v>
      </c>
      <c r="W10" s="10">
        <f>INTMARB!W$2</f>
        <v>2185.7777300085986</v>
      </c>
      <c r="X10" s="10">
        <f>INTMARB!X$2</f>
        <v>1939.3180567497845</v>
      </c>
      <c r="Y10" s="10">
        <f>INTMARB!Y$2</f>
        <v>2124.8377472055031</v>
      </c>
      <c r="Z10" s="10">
        <f>INTMARB!Z$2</f>
        <v>2251.8276010318141</v>
      </c>
    </row>
    <row r="11" spans="1:26" ht="11.25" customHeight="1" x14ac:dyDescent="0.2">
      <c r="A11" s="11" t="s">
        <v>472</v>
      </c>
      <c r="B11" s="12" t="str">
        <f ca="1">HYPERLINK("#"&amp;CELL("address",INTMARB_IN!$Z$2),"INTMARB_IN")</f>
        <v>INTMARB_IN</v>
      </c>
      <c r="C11" s="13">
        <f>INTMARB_IN!C$2</f>
        <v>382.08913456261263</v>
      </c>
      <c r="D11" s="13">
        <f>INTMARB_IN!D$2</f>
        <v>421.00678337243443</v>
      </c>
      <c r="E11" s="13">
        <f>INTMARB_IN!E$2</f>
        <v>429.80487505061706</v>
      </c>
      <c r="F11" s="13">
        <f>INTMARB_IN!F$2</f>
        <v>529.92830930633966</v>
      </c>
      <c r="G11" s="13">
        <f>INTMARB_IN!G$2</f>
        <v>486.70674541168637</v>
      </c>
      <c r="H11" s="13">
        <f>INTMARB_IN!H$2</f>
        <v>383.29418867872687</v>
      </c>
      <c r="I11" s="13">
        <f>INTMARB_IN!I$2</f>
        <v>395.10975024672894</v>
      </c>
      <c r="J11" s="13">
        <f>INTMARB_IN!J$2</f>
        <v>402.89749414218215</v>
      </c>
      <c r="K11" s="13">
        <f>INTMARB_IN!K$2</f>
        <v>548.49669684568676</v>
      </c>
      <c r="L11" s="13">
        <f>INTMARB_IN!L$2</f>
        <v>673.16206050095195</v>
      </c>
      <c r="M11" s="13">
        <f>INTMARB_IN!M$2</f>
        <v>859.47683061200735</v>
      </c>
      <c r="N11" s="13">
        <f>INTMARB_IN!N$2</f>
        <v>771.97633201604526</v>
      </c>
      <c r="O11" s="13">
        <f>INTMARB_IN!O$2</f>
        <v>757.98623539721427</v>
      </c>
      <c r="P11" s="13">
        <f>INTMARB_IN!P$2</f>
        <v>760.86467306207783</v>
      </c>
      <c r="Q11" s="13">
        <f>INTMARB_IN!Q$2</f>
        <v>721.44652803683584</v>
      </c>
      <c r="R11" s="13">
        <f>INTMARB_IN!R$2</f>
        <v>997.29669968966095</v>
      </c>
      <c r="S11" s="13">
        <f>INTMARB_IN!S$2</f>
        <v>1061.1266064468302</v>
      </c>
      <c r="T11" s="13">
        <f>INTMARB_IN!T$2</f>
        <v>1263.8976870801459</v>
      </c>
      <c r="U11" s="13">
        <f>INTMARB_IN!U$2</f>
        <v>1361.9675518671852</v>
      </c>
      <c r="V11" s="13">
        <f>INTMARB_IN!V$2</f>
        <v>1253.7848265848218</v>
      </c>
      <c r="W11" s="13">
        <f>INTMARB_IN!W$2</f>
        <v>1367.5601892359064</v>
      </c>
      <c r="X11" s="13">
        <f>INTMARB_IN!X$2</f>
        <v>1161.1104116164774</v>
      </c>
      <c r="Y11" s="13">
        <f>INTMARB_IN!Y$2</f>
        <v>1304.0408295960137</v>
      </c>
      <c r="Z11" s="13">
        <f>INTMARB_IN!Z$2</f>
        <v>1402.1360055271614</v>
      </c>
    </row>
    <row r="12" spans="1:26" ht="11.25" customHeight="1" x14ac:dyDescent="0.2">
      <c r="A12" s="11" t="s">
        <v>473</v>
      </c>
      <c r="B12" s="12" t="str">
        <f ca="1">HYPERLINK("#"&amp;CELL("address",INTMARB_EX!$Z$2),"INTMARB_EX")</f>
        <v>INTMARB_EX</v>
      </c>
      <c r="C12" s="13">
        <f>INTMARB_EX!C$2</f>
        <v>276.22746045028498</v>
      </c>
      <c r="D12" s="13">
        <f>INTMARB_EX!D$2</f>
        <v>303.98607991217426</v>
      </c>
      <c r="E12" s="13">
        <f>INTMARB_EX!E$2</f>
        <v>313.26864171636493</v>
      </c>
      <c r="F12" s="13">
        <f>INTMARB_EX!F$2</f>
        <v>386.05526764980812</v>
      </c>
      <c r="G12" s="13">
        <f>INTMARB_EX!G$2</f>
        <v>494.23332337593177</v>
      </c>
      <c r="H12" s="13">
        <f>INTMARB_EX!H$2</f>
        <v>275.20400564629443</v>
      </c>
      <c r="I12" s="13">
        <f>INTMARB_EX!I$2</f>
        <v>357.46978543684804</v>
      </c>
      <c r="J12" s="13">
        <f>INTMARB_EX!J$2</f>
        <v>439.27309915102495</v>
      </c>
      <c r="K12" s="13">
        <f>INTMARB_EX!K$2</f>
        <v>363.84681132284294</v>
      </c>
      <c r="L12" s="13">
        <f>INTMARB_EX!L$2</f>
        <v>459.56459470111162</v>
      </c>
      <c r="M12" s="13">
        <f>INTMARB_EX!M$2</f>
        <v>589.95945485660843</v>
      </c>
      <c r="N12" s="13">
        <f>INTMARB_EX!N$2</f>
        <v>562.36021140613889</v>
      </c>
      <c r="O12" s="13">
        <f>INTMARB_EX!O$2</f>
        <v>427.23870011439345</v>
      </c>
      <c r="P12" s="13">
        <f>INTMARB_EX!P$2</f>
        <v>426.1993854073981</v>
      </c>
      <c r="Q12" s="13">
        <f>INTMARB_EX!Q$2</f>
        <v>502.00334298637949</v>
      </c>
      <c r="R12" s="13">
        <f>INTMARB_EX!R$2</f>
        <v>539.36615499649508</v>
      </c>
      <c r="S12" s="13">
        <f>INTMARB_EX!S$2</f>
        <v>690.71243052651414</v>
      </c>
      <c r="T12" s="13">
        <f>INTMARB_EX!T$2</f>
        <v>870.52518480291462</v>
      </c>
      <c r="U12" s="13">
        <f>INTMARB_EX!U$2</f>
        <v>845.19977401415531</v>
      </c>
      <c r="V12" s="13">
        <f>INTMARB_EX!V$2</f>
        <v>1008.5735569061496</v>
      </c>
      <c r="W12" s="13">
        <f>INTMARB_EX!W$2</f>
        <v>818.21754077269225</v>
      </c>
      <c r="X12" s="13">
        <f>INTMARB_EX!X$2</f>
        <v>778.20764513330721</v>
      </c>
      <c r="Y12" s="13">
        <f>INTMARB_EX!Y$2</f>
        <v>820.79691760948936</v>
      </c>
      <c r="Z12" s="13">
        <f>INTMARB_EX!Z$2</f>
        <v>849.69159550465224</v>
      </c>
    </row>
    <row r="13" spans="1:26" ht="11.25" customHeight="1" x14ac:dyDescent="0.2">
      <c r="A13" s="9" t="s">
        <v>147</v>
      </c>
      <c r="B13" s="9" t="str">
        <f ca="1">HYPERLINK("#"&amp;CELL("address",GIC!$Z$2),"GIC")</f>
        <v>GIC</v>
      </c>
      <c r="C13" s="10">
        <f>GIC!C$2</f>
        <v>808.73946689595869</v>
      </c>
      <c r="D13" s="10">
        <f>GIC!D$2</f>
        <v>889.32115219260572</v>
      </c>
      <c r="E13" s="10">
        <f>GIC!E$2</f>
        <v>832.38030954428154</v>
      </c>
      <c r="F13" s="10">
        <f>GIC!F$2</f>
        <v>915.12854686156504</v>
      </c>
      <c r="G13" s="10">
        <f>GIC!G$2</f>
        <v>941.80765262252839</v>
      </c>
      <c r="H13" s="10">
        <f>GIC!H$2</f>
        <v>935.64049871023178</v>
      </c>
      <c r="I13" s="10">
        <f>GIC!I$2</f>
        <v>937.03061049011137</v>
      </c>
      <c r="J13" s="10">
        <f>GIC!J$2</f>
        <v>958.67515047291488</v>
      </c>
      <c r="K13" s="10">
        <f>GIC!K$2</f>
        <v>976.25399828030902</v>
      </c>
      <c r="L13" s="10">
        <f>GIC!L$2</f>
        <v>894.40610490111749</v>
      </c>
      <c r="M13" s="10">
        <f>GIC!M$2</f>
        <v>938.34901117798802</v>
      </c>
      <c r="N13" s="10">
        <f>GIC!N$2</f>
        <v>936.51160791057578</v>
      </c>
      <c r="O13" s="10">
        <f>GIC!O$2</f>
        <v>981.10042992261413</v>
      </c>
      <c r="P13" s="10">
        <f>GIC!P$2</f>
        <v>881.73207222699875</v>
      </c>
      <c r="Q13" s="10">
        <f>GIC!Q$2</f>
        <v>892.19707652622628</v>
      </c>
      <c r="R13" s="10">
        <f>GIC!R$2</f>
        <v>757.86491831470289</v>
      </c>
      <c r="S13" s="10">
        <f>GIC!S$2</f>
        <v>718.60533104041292</v>
      </c>
      <c r="T13" s="10">
        <f>GIC!T$2</f>
        <v>824.89217540842674</v>
      </c>
      <c r="U13" s="10">
        <f>GIC!U$2</f>
        <v>846.64617368873701</v>
      </c>
      <c r="V13" s="10">
        <f>GIC!V$2</f>
        <v>901.27601031814322</v>
      </c>
      <c r="W13" s="10">
        <f>GIC!W$2</f>
        <v>761.10060189165949</v>
      </c>
      <c r="X13" s="10">
        <f>GIC!X$2</f>
        <v>799.40902837489239</v>
      </c>
      <c r="Y13" s="10">
        <f>GIC!Y$2</f>
        <v>917.49337919174513</v>
      </c>
      <c r="Z13" s="10">
        <f>GIC!Z$2</f>
        <v>943.17626827171171</v>
      </c>
    </row>
    <row r="14" spans="1:26" ht="11.25" customHeight="1" x14ac:dyDescent="0.2">
      <c r="A14" s="9" t="s">
        <v>148</v>
      </c>
      <c r="B14" s="9" t="str">
        <f ca="1">HYPERLINK("#"&amp;CELL("address",INTAVI!$Z$2),"INTAVI")</f>
        <v>INTAVI</v>
      </c>
      <c r="C14" s="10">
        <f>INTAVI!C$2</f>
        <v>126.40206362854691</v>
      </c>
      <c r="D14" s="10">
        <f>INTAVI!D$2</f>
        <v>94.80275150472913</v>
      </c>
      <c r="E14" s="10">
        <f>INTAVI!E$2</f>
        <v>91.638005159071326</v>
      </c>
      <c r="F14" s="10">
        <f>INTAVI!F$2</f>
        <v>81.104901117798761</v>
      </c>
      <c r="G14" s="10">
        <f>INTAVI!G$2</f>
        <v>104.28254514187446</v>
      </c>
      <c r="H14" s="10">
        <f>INTAVI!H$2</f>
        <v>88.32519346517627</v>
      </c>
      <c r="I14" s="10">
        <f>INTAVI!I$2</f>
        <v>89.35227858985381</v>
      </c>
      <c r="J14" s="10">
        <f>INTAVI!J$2</f>
        <v>93.460361134995708</v>
      </c>
      <c r="K14" s="10">
        <f>INTAVI!K$2</f>
        <v>96.541530524505575</v>
      </c>
      <c r="L14" s="10">
        <f>INTAVI!L$2</f>
        <v>90.379277730008596</v>
      </c>
      <c r="M14" s="10">
        <f>INTAVI!M$2</f>
        <v>101.676698194325</v>
      </c>
      <c r="N14" s="10">
        <f>INTAVI!N$2</f>
        <v>104.75778159931208</v>
      </c>
      <c r="O14" s="10">
        <f>INTAVI!O$2</f>
        <v>99.622613929492672</v>
      </c>
      <c r="P14" s="10">
        <f>INTAVI!P$2</f>
        <v>104.7577815993121</v>
      </c>
      <c r="Q14" s="10">
        <f>INTAVI!Q$2</f>
        <v>111.94703353396389</v>
      </c>
      <c r="R14" s="10">
        <f>INTAVI!R$2</f>
        <v>116.0552020636285</v>
      </c>
      <c r="S14" s="10">
        <f>INTAVI!S$2</f>
        <v>124.27153912295796</v>
      </c>
      <c r="T14" s="10">
        <f>INTAVI!T$2</f>
        <v>139.38435081685301</v>
      </c>
      <c r="U14" s="10">
        <f>INTAVI!U$2</f>
        <v>156.79914015477212</v>
      </c>
      <c r="V14" s="10">
        <f>INTAVI!V$2</f>
        <v>164.81943250214954</v>
      </c>
      <c r="W14" s="10">
        <f>INTAVI!W$2</f>
        <v>59.20275150472915</v>
      </c>
      <c r="X14" s="10">
        <f>INTAVI!X$2</f>
        <v>77.19699054170249</v>
      </c>
      <c r="Y14" s="10">
        <f>INTAVI!Y$2</f>
        <v>125.9760103181428</v>
      </c>
      <c r="Z14" s="10">
        <f>INTAVI!Z$2</f>
        <v>150.43069647463457</v>
      </c>
    </row>
    <row r="15" spans="1:26" ht="11.25" customHeight="1" x14ac:dyDescent="0.2">
      <c r="A15" s="11" t="s">
        <v>482</v>
      </c>
      <c r="B15" s="12" t="str">
        <f ca="1">HYPERLINK("#"&amp;CELL("address",INTAVI_PA_IN!$Z$2),"INTAVI_PA_IN")</f>
        <v>INTAVI_PA_IN</v>
      </c>
      <c r="C15" s="13">
        <f>INTAVI_PA_IN!C$2</f>
        <v>111.31175658622377</v>
      </c>
      <c r="D15" s="13">
        <f>INTAVI_PA_IN!D$2</f>
        <v>83.573616162927891</v>
      </c>
      <c r="E15" s="13">
        <f>INTAVI_PA_IN!E$2</f>
        <v>81.567116463421954</v>
      </c>
      <c r="F15" s="13">
        <f>INTAVI_PA_IN!F$2</f>
        <v>72.282570089579153</v>
      </c>
      <c r="G15" s="13">
        <f>INTAVI_PA_IN!G$2</f>
        <v>93.691196048192609</v>
      </c>
      <c r="H15" s="13">
        <f>INTAVI_PA_IN!H$2</f>
        <v>79.521610356621707</v>
      </c>
      <c r="I15" s="13">
        <f>INTAVI_PA_IN!I$2</f>
        <v>79.680988847721807</v>
      </c>
      <c r="J15" s="13">
        <f>INTAVI_PA_IN!J$2</f>
        <v>83.65910579474702</v>
      </c>
      <c r="K15" s="13">
        <f>INTAVI_PA_IN!K$2</f>
        <v>85.848637577339673</v>
      </c>
      <c r="L15" s="13">
        <f>INTAVI_PA_IN!L$2</f>
        <v>79.745938347712382</v>
      </c>
      <c r="M15" s="13">
        <f>INTAVI_PA_IN!M$2</f>
        <v>90.490166149442842</v>
      </c>
      <c r="N15" s="13">
        <f>INTAVI_PA_IN!N$2</f>
        <v>93.59668581932192</v>
      </c>
      <c r="O15" s="13">
        <f>INTAVI_PA_IN!O$2</f>
        <v>89.002396089438918</v>
      </c>
      <c r="P15" s="13">
        <f>INTAVI_PA_IN!P$2</f>
        <v>94.580109305599194</v>
      </c>
      <c r="Q15" s="13">
        <f>INTAVI_PA_IN!Q$2</f>
        <v>101.81650257646567</v>
      </c>
      <c r="R15" s="13">
        <f>INTAVI_PA_IN!R$2</f>
        <v>105.60740235923052</v>
      </c>
      <c r="S15" s="13">
        <f>INTAVI_PA_IN!S$2</f>
        <v>114.25307660220822</v>
      </c>
      <c r="T15" s="13">
        <f>INTAVI_PA_IN!T$2</f>
        <v>128.73431282245545</v>
      </c>
      <c r="U15" s="13">
        <f>INTAVI_PA_IN!U$2</f>
        <v>145.18335858475629</v>
      </c>
      <c r="V15" s="13">
        <f>INTAVI_PA_IN!V$2</f>
        <v>152.86029896232421</v>
      </c>
      <c r="W15" s="13">
        <f>INTAVI_PA_IN!W$2</f>
        <v>51.409839210120055</v>
      </c>
      <c r="X15" s="13">
        <f>INTAVI_PA_IN!X$2</f>
        <v>68.804036065497542</v>
      </c>
      <c r="Y15" s="13">
        <f>INTAVI_PA_IN!Y$2</f>
        <v>115.05783013512496</v>
      </c>
      <c r="Z15" s="13">
        <f>INTAVI_PA_IN!Z$2</f>
        <v>138.16421442717427</v>
      </c>
    </row>
    <row r="16" spans="1:26" ht="11.25" customHeight="1" x14ac:dyDescent="0.2">
      <c r="A16" s="11" t="s">
        <v>480</v>
      </c>
      <c r="B16" s="12" t="str">
        <f ca="1">HYPERLINK("#"&amp;CELL("address",INTAVI_PA_EX!$Z$2),"INTAVI_PA_EX")</f>
        <v>INTAVI_PA_EX</v>
      </c>
      <c r="C16" s="13">
        <f>INTAVI_PA_EX!C$2</f>
        <v>12.317564452202289</v>
      </c>
      <c r="D16" s="13">
        <f>INTAVI_PA_EX!D$2</f>
        <v>9.2484025098669989</v>
      </c>
      <c r="E16" s="13">
        <f>INTAVI_PA_EX!E$2</f>
        <v>8.1155032136552201</v>
      </c>
      <c r="F16" s="13">
        <f>INTAVI_PA_EX!F$2</f>
        <v>6.3437114949711217</v>
      </c>
      <c r="G16" s="13">
        <f>INTAVI_PA_EX!G$2</f>
        <v>7.7493417767176158</v>
      </c>
      <c r="H16" s="13">
        <f>INTAVI_PA_EX!H$2</f>
        <v>6.3342376974232026</v>
      </c>
      <c r="I16" s="13">
        <f>INTAVI_PA_EX!I$2</f>
        <v>6.5708766842155022</v>
      </c>
      <c r="J16" s="13">
        <f>INTAVI_PA_EX!J$2</f>
        <v>6.6146225458214198</v>
      </c>
      <c r="K16" s="13">
        <f>INTAVI_PA_EX!K$2</f>
        <v>7.2483643354003</v>
      </c>
      <c r="L16" s="13">
        <f>INTAVI_PA_EX!L$2</f>
        <v>7.1527431875527006</v>
      </c>
      <c r="M16" s="13">
        <f>INTAVI_PA_EX!M$2</f>
        <v>7.9459027639613291</v>
      </c>
      <c r="N16" s="13">
        <f>INTAVI_PA_EX!N$2</f>
        <v>8.1131537189937344</v>
      </c>
      <c r="O16" s="13">
        <f>INTAVI_PA_EX!O$2</f>
        <v>7.8457812699112264</v>
      </c>
      <c r="P16" s="13">
        <f>INTAVI_PA_EX!P$2</f>
        <v>8.1437215490419277</v>
      </c>
      <c r="Q16" s="13">
        <f>INTAVI_PA_EX!Q$2</f>
        <v>8.4502265859410386</v>
      </c>
      <c r="R16" s="13">
        <f>INTAVI_PA_EX!R$2</f>
        <v>8.7082327434864872</v>
      </c>
      <c r="S16" s="13">
        <f>INTAVI_PA_EX!S$2</f>
        <v>8.9466567757422819</v>
      </c>
      <c r="T16" s="13">
        <f>INTAVI_PA_EX!T$2</f>
        <v>9.6113209253377239</v>
      </c>
      <c r="U16" s="13">
        <f>INTAVI_PA_EX!U$2</f>
        <v>10.488839494862916</v>
      </c>
      <c r="V16" s="13">
        <f>INTAVI_PA_EX!V$2</f>
        <v>11.174187971442878</v>
      </c>
      <c r="W16" s="13">
        <f>INTAVI_PA_EX!W$2</f>
        <v>6.5798664114686716</v>
      </c>
      <c r="X16" s="13">
        <f>INTAVI_PA_EX!X$2</f>
        <v>7.3117486267274661</v>
      </c>
      <c r="Y16" s="13">
        <f>INTAVI_PA_EX!Y$2</f>
        <v>9.5955237348726268</v>
      </c>
      <c r="Z16" s="13">
        <f>INTAVI_PA_EX!Z$2</f>
        <v>10.918093425025914</v>
      </c>
    </row>
    <row r="17" spans="1:26" ht="11.25" customHeight="1" x14ac:dyDescent="0.2">
      <c r="A17" s="11" t="s">
        <v>478</v>
      </c>
      <c r="B17" s="12" t="str">
        <f ca="1">HYPERLINK("#"&amp;CELL("address",INTAVI_FR_IN!$Z$2),"INTAVI_FR_IN")</f>
        <v>INTAVI_FR_IN</v>
      </c>
      <c r="C17" s="13">
        <f>INTAVI_FR_IN!C$2</f>
        <v>2.6216657761659157</v>
      </c>
      <c r="D17" s="13">
        <f>INTAVI_FR_IN!D$2</f>
        <v>1.8635266716713339</v>
      </c>
      <c r="E17" s="13">
        <f>INTAVI_FR_IN!E$2</f>
        <v>1.8307959376369605</v>
      </c>
      <c r="F17" s="13">
        <f>INTAVI_FR_IN!F$2</f>
        <v>2.3553239483204957</v>
      </c>
      <c r="G17" s="13">
        <f>INTAVI_FR_IN!G$2</f>
        <v>2.6528034657491695</v>
      </c>
      <c r="H17" s="13">
        <f>INTAVI_FR_IN!H$2</f>
        <v>2.2201467109539306</v>
      </c>
      <c r="I17" s="13">
        <f>INTAVI_FR_IN!I$2</f>
        <v>2.7873227498748783</v>
      </c>
      <c r="J17" s="13">
        <f>INTAVI_FR_IN!J$2</f>
        <v>2.7583229318653366</v>
      </c>
      <c r="K17" s="13">
        <f>INTAVI_FR_IN!K$2</f>
        <v>2.7819637847368761</v>
      </c>
      <c r="L17" s="13">
        <f>INTAVI_FR_IN!L$2</f>
        <v>2.5706116197417099</v>
      </c>
      <c r="M17" s="13">
        <f>INTAVI_FR_IN!M$2</f>
        <v>2.724474374722953</v>
      </c>
      <c r="N17" s="13">
        <f>INTAVI_FR_IN!N$2</f>
        <v>2.6877515065755309</v>
      </c>
      <c r="O17" s="13">
        <f>INTAVI_FR_IN!O$2</f>
        <v>2.356744351558357</v>
      </c>
      <c r="P17" s="13">
        <f>INTAVI_FR_IN!P$2</f>
        <v>1.7398034693288225</v>
      </c>
      <c r="Q17" s="13">
        <f>INTAVI_FR_IN!Q$2</f>
        <v>1.5293859292319136</v>
      </c>
      <c r="R17" s="13">
        <f>INTAVI_FR_IN!R$2</f>
        <v>1.6298240512304238</v>
      </c>
      <c r="S17" s="13">
        <f>INTAVI_FR_IN!S$2</f>
        <v>0.93786882142060279</v>
      </c>
      <c r="T17" s="13">
        <f>INTAVI_FR_IN!T$2</f>
        <v>0.93081641719147268</v>
      </c>
      <c r="U17" s="13">
        <f>INTAVI_FR_IN!U$2</f>
        <v>1.0481083745282469</v>
      </c>
      <c r="V17" s="13">
        <f>INTAVI_FR_IN!V$2</f>
        <v>0.75090220378720585</v>
      </c>
      <c r="W17" s="13">
        <f>INTAVI_FR_IN!W$2</f>
        <v>0.88365506937372007</v>
      </c>
      <c r="X17" s="13">
        <f>INTAVI_FR_IN!X$2</f>
        <v>0.90928413155186005</v>
      </c>
      <c r="Y17" s="13">
        <f>INTAVI_FR_IN!Y$2</f>
        <v>0.87169388520005431</v>
      </c>
      <c r="Z17" s="13">
        <f>INTAVI_FR_IN!Z$2</f>
        <v>0.85165835250583954</v>
      </c>
    </row>
    <row r="18" spans="1:26" ht="11.25" customHeight="1" x14ac:dyDescent="0.2">
      <c r="A18" s="11" t="s">
        <v>479</v>
      </c>
      <c r="B18" s="12" t="str">
        <f ca="1">HYPERLINK("#"&amp;CELL("address",INTAVI_FR_EX!$Z$2),"INTAVI_FR_EX")</f>
        <v>INTAVI_FR_EX</v>
      </c>
      <c r="C18" s="13">
        <f>INTAVI_FR_EX!C$2</f>
        <v>0.15107681395492545</v>
      </c>
      <c r="D18" s="13">
        <f>INTAVI_FR_EX!D$2</f>
        <v>0.1172061602629027</v>
      </c>
      <c r="E18" s="13">
        <f>INTAVI_FR_EX!E$2</f>
        <v>0.12458954435718786</v>
      </c>
      <c r="F18" s="13">
        <f>INTAVI_FR_EX!F$2</f>
        <v>0.12329558492800684</v>
      </c>
      <c r="G18" s="13">
        <f>INTAVI_FR_EX!G$2</f>
        <v>0.18920385121507671</v>
      </c>
      <c r="H18" s="13">
        <f>INTAVI_FR_EX!H$2</f>
        <v>0.24919870017743193</v>
      </c>
      <c r="I18" s="13">
        <f>INTAVI_FR_EX!I$2</f>
        <v>0.31309030804162824</v>
      </c>
      <c r="J18" s="13">
        <f>INTAVI_FR_EX!J$2</f>
        <v>0.4283098625619251</v>
      </c>
      <c r="K18" s="13">
        <f>INTAVI_FR_EX!K$2</f>
        <v>0.66256482702872976</v>
      </c>
      <c r="L18" s="13">
        <f>INTAVI_FR_EX!L$2</f>
        <v>0.90998457500179397</v>
      </c>
      <c r="M18" s="13">
        <f>INTAVI_FR_EX!M$2</f>
        <v>0.51615490619787596</v>
      </c>
      <c r="N18" s="13">
        <f>INTAVI_FR_EX!N$2</f>
        <v>0.36019055442089226</v>
      </c>
      <c r="O18" s="13">
        <f>INTAVI_FR_EX!O$2</f>
        <v>0.41769221858416394</v>
      </c>
      <c r="P18" s="13">
        <f>INTAVI_FR_EX!P$2</f>
        <v>0.29414727534216162</v>
      </c>
      <c r="Q18" s="13">
        <f>INTAVI_FR_EX!Q$2</f>
        <v>0.15091844232527926</v>
      </c>
      <c r="R18" s="13">
        <f>INTAVI_FR_EX!R$2</f>
        <v>0.10974290968105949</v>
      </c>
      <c r="S18" s="13">
        <f>INTAVI_FR_EX!S$2</f>
        <v>0.1339369235868397</v>
      </c>
      <c r="T18" s="13">
        <f>INTAVI_FR_EX!T$2</f>
        <v>0.10790065186836729</v>
      </c>
      <c r="U18" s="13">
        <f>INTAVI_FR_EX!U$2</f>
        <v>7.8833700624683131E-2</v>
      </c>
      <c r="V18" s="13">
        <f>INTAVI_FR_EX!V$2</f>
        <v>3.4043364595281518E-2</v>
      </c>
      <c r="W18" s="13">
        <f>INTAVI_FR_EX!W$2</f>
        <v>0.32939081376669954</v>
      </c>
      <c r="X18" s="13">
        <f>INTAVI_FR_EX!X$2</f>
        <v>0.17192171792562055</v>
      </c>
      <c r="Y18" s="13">
        <f>INTAVI_FR_EX!Y$2</f>
        <v>0.45096256294514886</v>
      </c>
      <c r="Z18" s="13">
        <f>INTAVI_FR_EX!Z$2</f>
        <v>0.49673026992855807</v>
      </c>
    </row>
    <row r="19" spans="1:26" ht="11.25" customHeight="1" x14ac:dyDescent="0.2">
      <c r="A19" s="9" t="s">
        <v>149</v>
      </c>
      <c r="B19" s="9" t="str">
        <f ca="1">HYPERLINK("#"&amp;CELL("address",NRGSUP!$Z$2),"NRGSUP")</f>
        <v>NRGSUP</v>
      </c>
      <c r="C19" s="10">
        <f>NRGSUP!C$2</f>
        <v>682.3374032674119</v>
      </c>
      <c r="D19" s="10">
        <f>NRGSUP!D$2</f>
        <v>794.51840068787658</v>
      </c>
      <c r="E19" s="10">
        <f>NRGSUP!E$2</f>
        <v>740.74230438521022</v>
      </c>
      <c r="F19" s="10">
        <f>NRGSUP!F$2</f>
        <v>834.02364574376634</v>
      </c>
      <c r="G19" s="10">
        <f>NRGSUP!G$2</f>
        <v>837.5251074806539</v>
      </c>
      <c r="H19" s="10">
        <f>NRGSUP!H$2</f>
        <v>847.31530524505558</v>
      </c>
      <c r="I19" s="10">
        <f>NRGSUP!I$2</f>
        <v>847.6783319002576</v>
      </c>
      <c r="J19" s="10">
        <f>NRGSUP!J$2</f>
        <v>865.21478933791923</v>
      </c>
      <c r="K19" s="10">
        <f>NRGSUP!K$2</f>
        <v>879.71246775580346</v>
      </c>
      <c r="L19" s="10">
        <f>NRGSUP!L$2</f>
        <v>804.02682717110883</v>
      </c>
      <c r="M19" s="10">
        <f>NRGSUP!M$2</f>
        <v>836.67231298366301</v>
      </c>
      <c r="N19" s="10">
        <f>NRGSUP!N$2</f>
        <v>831.75382631126377</v>
      </c>
      <c r="O19" s="10">
        <f>NRGSUP!O$2</f>
        <v>881.47781599312145</v>
      </c>
      <c r="P19" s="10">
        <f>NRGSUP!P$2</f>
        <v>776.97429062768674</v>
      </c>
      <c r="Q19" s="10">
        <f>NRGSUP!Q$2</f>
        <v>780.25004299226237</v>
      </c>
      <c r="R19" s="10">
        <f>NRGSUP!R$2</f>
        <v>641.80971625107441</v>
      </c>
      <c r="S19" s="10">
        <f>NRGSUP!S$2</f>
        <v>594.33379191745507</v>
      </c>
      <c r="T19" s="10">
        <f>NRGSUP!T$2</f>
        <v>685.50782459157381</v>
      </c>
      <c r="U19" s="10">
        <f>NRGSUP!U$2</f>
        <v>689.84703353396503</v>
      </c>
      <c r="V19" s="10">
        <f>NRGSUP!V$2</f>
        <v>736.45657781599368</v>
      </c>
      <c r="W19" s="10">
        <f>NRGSUP!W$2</f>
        <v>701.89785038693037</v>
      </c>
      <c r="X19" s="10">
        <f>NRGSUP!X$2</f>
        <v>722.21203783318992</v>
      </c>
      <c r="Y19" s="10">
        <f>NRGSUP!Y$2</f>
        <v>791.51736887360244</v>
      </c>
      <c r="Z19" s="10">
        <f>NRGSUP!Z$2</f>
        <v>792.7455717970771</v>
      </c>
    </row>
    <row r="20" spans="1:26" ht="11.25" customHeight="1" x14ac:dyDescent="0.2">
      <c r="A20" s="9" t="s">
        <v>150</v>
      </c>
      <c r="B20" s="9" t="str">
        <f ca="1">HYPERLINK("#"&amp;CELL("address",'GIC2020-2030'!$Z$2),"GIC2020-2030")</f>
        <v>GIC2020-2030</v>
      </c>
      <c r="C20" s="10">
        <f>'GIC2020-2030'!C$2</f>
        <v>808.73946689595869</v>
      </c>
      <c r="D20" s="10">
        <f>'GIC2020-2030'!D$2</f>
        <v>889.32115219260572</v>
      </c>
      <c r="E20" s="10">
        <f>'GIC2020-2030'!E$2</f>
        <v>832.38030954428154</v>
      </c>
      <c r="F20" s="10">
        <f>'GIC2020-2030'!F$2</f>
        <v>915.12854686156504</v>
      </c>
      <c r="G20" s="10">
        <f>'GIC2020-2030'!G$2</f>
        <v>941.80765262252839</v>
      </c>
      <c r="H20" s="10">
        <f>'GIC2020-2030'!H$2</f>
        <v>935.64049871023178</v>
      </c>
      <c r="I20" s="10">
        <f>'GIC2020-2030'!I$2</f>
        <v>937.03061049011137</v>
      </c>
      <c r="J20" s="10">
        <f>'GIC2020-2030'!J$2</f>
        <v>958.67515047291488</v>
      </c>
      <c r="K20" s="10">
        <f>'GIC2020-2030'!K$2</f>
        <v>976.25399828030902</v>
      </c>
      <c r="L20" s="10">
        <f>'GIC2020-2030'!L$2</f>
        <v>894.40610490111749</v>
      </c>
      <c r="M20" s="10">
        <f>'GIC2020-2030'!M$2</f>
        <v>938.34901117798802</v>
      </c>
      <c r="N20" s="10">
        <f>'GIC2020-2030'!N$2</f>
        <v>936.51160791057578</v>
      </c>
      <c r="O20" s="10">
        <f>'GIC2020-2030'!O$2</f>
        <v>981.10042992261413</v>
      </c>
      <c r="P20" s="10">
        <f>'GIC2020-2030'!P$2</f>
        <v>881.73207222699875</v>
      </c>
      <c r="Q20" s="10">
        <f>'GIC2020-2030'!Q$2</f>
        <v>892.19707652622628</v>
      </c>
      <c r="R20" s="10">
        <f>'GIC2020-2030'!R$2</f>
        <v>757.86491831470289</v>
      </c>
      <c r="S20" s="10">
        <f>'GIC2020-2030'!S$2</f>
        <v>718.60533104041292</v>
      </c>
      <c r="T20" s="10">
        <f>'GIC2020-2030'!T$2</f>
        <v>815.39432502149634</v>
      </c>
      <c r="U20" s="10">
        <f>'GIC2020-2030'!U$2</f>
        <v>836.12278589853918</v>
      </c>
      <c r="V20" s="10">
        <f>'GIC2020-2030'!V$2</f>
        <v>888.72020636285515</v>
      </c>
      <c r="W20" s="10">
        <f>'GIC2020-2030'!W$2</f>
        <v>746.61797076526227</v>
      </c>
      <c r="X20" s="10">
        <f>'GIC2020-2030'!X$2</f>
        <v>781.67773000859836</v>
      </c>
      <c r="Y20" s="10">
        <f>'GIC2020-2030'!Y$2</f>
        <v>897.47687016337022</v>
      </c>
      <c r="Z20" s="10">
        <f>'GIC2020-2030'!Z$2</f>
        <v>921.09905417024993</v>
      </c>
    </row>
    <row r="21" spans="1:26" ht="11.25" customHeight="1" x14ac:dyDescent="0.2">
      <c r="A21" s="9" t="s">
        <v>151</v>
      </c>
      <c r="B21" s="9" t="str">
        <f ca="1">HYPERLINK("#"&amp;CELL("address",'PEC2020-2030'!$Z$2),"PEC2020-2030")</f>
        <v>PEC2020-2030</v>
      </c>
      <c r="C21" s="10">
        <f>'PEC2020-2030'!C$2</f>
        <v>808.73946689595869</v>
      </c>
      <c r="D21" s="10">
        <f>'PEC2020-2030'!D$2</f>
        <v>889.32115219260572</v>
      </c>
      <c r="E21" s="10">
        <f>'PEC2020-2030'!E$2</f>
        <v>832.38030954428154</v>
      </c>
      <c r="F21" s="10">
        <f>'PEC2020-2030'!F$2</f>
        <v>915.12854686156504</v>
      </c>
      <c r="G21" s="10">
        <f>'PEC2020-2030'!G$2</f>
        <v>933.16620808254561</v>
      </c>
      <c r="H21" s="10">
        <f>'PEC2020-2030'!H$2</f>
        <v>915.72080825451383</v>
      </c>
      <c r="I21" s="10">
        <f>'PEC2020-2030'!I$2</f>
        <v>924.56285468615613</v>
      </c>
      <c r="J21" s="10">
        <f>'PEC2020-2030'!J$2</f>
        <v>949.07351676698192</v>
      </c>
      <c r="K21" s="10">
        <f>'PEC2020-2030'!K$2</f>
        <v>958.19724849527029</v>
      </c>
      <c r="L21" s="10">
        <f>'PEC2020-2030'!L$2</f>
        <v>883.80137575236427</v>
      </c>
      <c r="M21" s="10">
        <f>'PEC2020-2030'!M$2</f>
        <v>929.67884780739473</v>
      </c>
      <c r="N21" s="10">
        <f>'PEC2020-2030'!N$2</f>
        <v>927.76990541702457</v>
      </c>
      <c r="O21" s="10">
        <f>'PEC2020-2030'!O$2</f>
        <v>970.5673258813415</v>
      </c>
      <c r="P21" s="10">
        <f>'PEC2020-2030'!P$2</f>
        <v>874.85331040412689</v>
      </c>
      <c r="Q21" s="10">
        <f>'PEC2020-2030'!Q$2</f>
        <v>887.18134135855644</v>
      </c>
      <c r="R21" s="10">
        <f>'PEC2020-2030'!R$2</f>
        <v>751.91771281169338</v>
      </c>
      <c r="S21" s="10">
        <f>'PEC2020-2030'!S$2</f>
        <v>709.79191745485832</v>
      </c>
      <c r="T21" s="10">
        <f>'PEC2020-2030'!T$2</f>
        <v>805.13886500429942</v>
      </c>
      <c r="U21" s="10">
        <f>'PEC2020-2030'!U$2</f>
        <v>824.37480653482464</v>
      </c>
      <c r="V21" s="10">
        <f>'PEC2020-2030'!V$2</f>
        <v>873.18503869303572</v>
      </c>
      <c r="W21" s="10">
        <f>'PEC2020-2030'!W$2</f>
        <v>741.12235597592439</v>
      </c>
      <c r="X21" s="10">
        <f>'PEC2020-2030'!X$2</f>
        <v>767.52889079965598</v>
      </c>
      <c r="Y21" s="10">
        <f>'PEC2020-2030'!Y$2</f>
        <v>886.5875322441957</v>
      </c>
      <c r="Z21" s="10">
        <f>'PEC2020-2030'!Z$2</f>
        <v>912.90524505589053</v>
      </c>
    </row>
    <row r="22" spans="1:26" ht="11.25" customHeight="1" x14ac:dyDescent="0.2">
      <c r="A22" s="9" t="s">
        <v>152</v>
      </c>
      <c r="B22" s="9" t="str">
        <f ca="1">HYPERLINK("#"&amp;CELL("address",'FEC2020-2030'!$Z$2),"FEC2020-2030")</f>
        <v>FEC2020-2030</v>
      </c>
      <c r="C22" s="10">
        <f>'FEC2020-2030'!C$2</f>
        <v>445.73662940670681</v>
      </c>
      <c r="D22" s="10">
        <f>'FEC2020-2030'!D$2</f>
        <v>403.91470335339636</v>
      </c>
      <c r="E22" s="10">
        <f>'FEC2020-2030'!E$2</f>
        <v>366.83628546861559</v>
      </c>
      <c r="F22" s="10">
        <f>'FEC2020-2030'!F$2</f>
        <v>397.84557179707645</v>
      </c>
      <c r="G22" s="10">
        <f>'FEC2020-2030'!G$2</f>
        <v>446.09251934651763</v>
      </c>
      <c r="H22" s="10">
        <f>'FEC2020-2030'!H$2</f>
        <v>464.34496990541703</v>
      </c>
      <c r="I22" s="10">
        <f>'FEC2020-2030'!I$2</f>
        <v>466.28435081685296</v>
      </c>
      <c r="J22" s="10">
        <f>'FEC2020-2030'!J$2</f>
        <v>480.32854686156492</v>
      </c>
      <c r="K22" s="10">
        <f>'FEC2020-2030'!K$2</f>
        <v>501.16079105760952</v>
      </c>
      <c r="L22" s="10">
        <f>'FEC2020-2030'!L$2</f>
        <v>452.87558039552874</v>
      </c>
      <c r="M22" s="10">
        <f>'FEC2020-2030'!M$2</f>
        <v>503.02717110920037</v>
      </c>
      <c r="N22" s="10">
        <f>'FEC2020-2030'!N$2</f>
        <v>493.21865864144445</v>
      </c>
      <c r="O22" s="10">
        <f>'FEC2020-2030'!O$2</f>
        <v>506.87970765262241</v>
      </c>
      <c r="P22" s="10">
        <f>'FEC2020-2030'!P$2</f>
        <v>525.87136715391227</v>
      </c>
      <c r="Q22" s="10">
        <f>'FEC2020-2030'!Q$2</f>
        <v>547.66294067067929</v>
      </c>
      <c r="R22" s="10">
        <f>'FEC2020-2030'!R$2</f>
        <v>578.39828030954402</v>
      </c>
      <c r="S22" s="10">
        <f>'FEC2020-2030'!S$2</f>
        <v>583.03043852106623</v>
      </c>
      <c r="T22" s="10">
        <f>'FEC2020-2030'!T$2</f>
        <v>622.27761432724378</v>
      </c>
      <c r="U22" s="10">
        <f>'FEC2020-2030'!U$2</f>
        <v>660.66474634565782</v>
      </c>
      <c r="V22" s="10">
        <f>'FEC2020-2030'!V$2</f>
        <v>697.69226139294915</v>
      </c>
      <c r="W22" s="10">
        <f>'FEC2020-2030'!W$2</f>
        <v>545.47351676698202</v>
      </c>
      <c r="X22" s="10">
        <f>'FEC2020-2030'!X$2</f>
        <v>585.75692175408415</v>
      </c>
      <c r="Y22" s="10">
        <f>'FEC2020-2030'!Y$2</f>
        <v>698.7348237317284</v>
      </c>
      <c r="Z22" s="10">
        <f>'FEC2020-2030'!Z$2</f>
        <v>721.11375752364563</v>
      </c>
    </row>
    <row r="23" spans="1:26" ht="11.25" customHeight="1" x14ac:dyDescent="0.2">
      <c r="A23" s="9" t="s">
        <v>153</v>
      </c>
      <c r="B23" s="9" t="str">
        <f ca="1">HYPERLINK("#"&amp;CELL("address",TI_E!$Z$2),"TI_E")</f>
        <v>TI_E</v>
      </c>
      <c r="C23" s="10">
        <f>TI_E!C$2</f>
        <v>497.74049871023215</v>
      </c>
      <c r="D23" s="10">
        <f>TI_E!D$2</f>
        <v>620.31616509028368</v>
      </c>
      <c r="E23" s="10">
        <f>TI_E!E$2</f>
        <v>608.02046431642293</v>
      </c>
      <c r="F23" s="10">
        <f>TI_E!F$2</f>
        <v>672.57093723129833</v>
      </c>
      <c r="G23" s="10">
        <f>TI_E!G$2</f>
        <v>640.98589853826309</v>
      </c>
      <c r="H23" s="10">
        <f>TI_E!H$2</f>
        <v>611.13499570077374</v>
      </c>
      <c r="I23" s="10">
        <f>TI_E!I$2</f>
        <v>617.60765262252789</v>
      </c>
      <c r="J23" s="10">
        <f>TI_E!J$2</f>
        <v>627.90197764402399</v>
      </c>
      <c r="K23" s="10">
        <f>TI_E!K$2</f>
        <v>616.36569217540841</v>
      </c>
      <c r="L23" s="10">
        <f>TI_E!L$2</f>
        <v>578.74746345657775</v>
      </c>
      <c r="M23" s="10">
        <f>TI_E!M$2</f>
        <v>578.28048151332769</v>
      </c>
      <c r="N23" s="10">
        <f>TI_E!N$2</f>
        <v>593.91332760103182</v>
      </c>
      <c r="O23" s="10">
        <f>TI_E!O$2</f>
        <v>630.80042992261383</v>
      </c>
      <c r="P23" s="10">
        <f>TI_E!P$2</f>
        <v>518.32416165090274</v>
      </c>
      <c r="Q23" s="10">
        <f>TI_E!Q$2</f>
        <v>511.79372312983662</v>
      </c>
      <c r="R23" s="10">
        <f>TI_E!R$2</f>
        <v>277.18478073946693</v>
      </c>
      <c r="S23" s="10">
        <f>TI_E!S$2</f>
        <v>189.83465176268271</v>
      </c>
      <c r="T23" s="10">
        <f>TI_E!T$2</f>
        <v>305.36938950988821</v>
      </c>
      <c r="U23" s="10">
        <f>TI_E!U$2</f>
        <v>325.51083404987094</v>
      </c>
      <c r="V23" s="10">
        <f>TI_E!V$2</f>
        <v>344.01083404987105</v>
      </c>
      <c r="W23" s="10">
        <f>TI_E!W$2</f>
        <v>377.52321582115212</v>
      </c>
      <c r="X23" s="10">
        <f>TI_E!X$2</f>
        <v>362.49372312983661</v>
      </c>
      <c r="Y23" s="10">
        <f>TI_E!Y$2</f>
        <v>377.47102321582105</v>
      </c>
      <c r="Z23" s="10">
        <f>TI_E!Z$2</f>
        <v>384.09475494411004</v>
      </c>
    </row>
    <row r="24" spans="1:26" ht="11.25" customHeight="1" x14ac:dyDescent="0.2">
      <c r="A24" s="11" t="s">
        <v>206</v>
      </c>
      <c r="B24" s="12" t="str">
        <f ca="1">HYPERLINK("#"&amp;CELL("address",TI_EHG_E!$Z$2),"TI_EHG_E")</f>
        <v>TI_EHG_E</v>
      </c>
      <c r="C24" s="13">
        <f>TI_EHG_E!C$2</f>
        <v>497.74049871023215</v>
      </c>
      <c r="D24" s="13">
        <f>TI_EHG_E!D$2</f>
        <v>620.31616509028368</v>
      </c>
      <c r="E24" s="13">
        <f>TI_EHG_E!E$2</f>
        <v>608.02046431642293</v>
      </c>
      <c r="F24" s="13">
        <f>TI_EHG_E!F$2</f>
        <v>672.57093723129833</v>
      </c>
      <c r="G24" s="13">
        <f>TI_EHG_E!G$2</f>
        <v>640.98589853826309</v>
      </c>
      <c r="H24" s="13">
        <f>TI_EHG_E!H$2</f>
        <v>611.13499570077374</v>
      </c>
      <c r="I24" s="13">
        <f>TI_EHG_E!I$2</f>
        <v>617.60765262252789</v>
      </c>
      <c r="J24" s="13">
        <f>TI_EHG_E!J$2</f>
        <v>627.90197764402399</v>
      </c>
      <c r="K24" s="13">
        <f>TI_EHG_E!K$2</f>
        <v>616.36569217540841</v>
      </c>
      <c r="L24" s="13">
        <f>TI_EHG_E!L$2</f>
        <v>578.74746345657775</v>
      </c>
      <c r="M24" s="13">
        <f>TI_EHG_E!M$2</f>
        <v>578.28048151332769</v>
      </c>
      <c r="N24" s="13">
        <f>TI_EHG_E!N$2</f>
        <v>593.02957867583837</v>
      </c>
      <c r="O24" s="13">
        <f>TI_EHG_E!O$2</f>
        <v>629.03293207222691</v>
      </c>
      <c r="P24" s="13">
        <f>TI_EHG_E!P$2</f>
        <v>516.44204643164221</v>
      </c>
      <c r="Q24" s="13">
        <f>TI_EHG_E!Q$2</f>
        <v>508.02949269131557</v>
      </c>
      <c r="R24" s="13">
        <f>TI_EHG_E!R$2</f>
        <v>272.47953568357701</v>
      </c>
      <c r="S24" s="13">
        <f>TI_EHG_E!S$2</f>
        <v>184.1883061049011</v>
      </c>
      <c r="T24" s="13">
        <f>TI_EHG_E!T$2</f>
        <v>297.95245055889939</v>
      </c>
      <c r="U24" s="13">
        <f>TI_EHG_E!U$2</f>
        <v>315.10232158211517</v>
      </c>
      <c r="V24" s="13">
        <f>TI_EHG_E!V$2</f>
        <v>332.92562338779021</v>
      </c>
      <c r="W24" s="13">
        <f>TI_EHG_E!W$2</f>
        <v>362.96440240756658</v>
      </c>
      <c r="X24" s="13">
        <f>TI_EHG_E!X$2</f>
        <v>351.45055889939806</v>
      </c>
      <c r="Y24" s="13">
        <f>TI_EHG_E!Y$2</f>
        <v>364.37386070507296</v>
      </c>
      <c r="Z24" s="13">
        <f>TI_EHG_E!Z$2</f>
        <v>370.29337919174549</v>
      </c>
    </row>
    <row r="25" spans="1:26" ht="11.25" customHeight="1" x14ac:dyDescent="0.2">
      <c r="A25" s="14" t="s">
        <v>369</v>
      </c>
      <c r="B25" s="15" t="str">
        <f ca="1">HYPERLINK("#"&amp;CELL("address",TI_EHG_E_E!$Z$2),"TI_EHG_E_E")</f>
        <v>TI_EHG_E_E</v>
      </c>
      <c r="C25" s="16">
        <f>TI_EHG_E_E!C$2</f>
        <v>497.74049871023215</v>
      </c>
      <c r="D25" s="16">
        <f>TI_EHG_E_E!D$2</f>
        <v>620.31616509028368</v>
      </c>
      <c r="E25" s="16">
        <f>TI_EHG_E_E!E$2</f>
        <v>608.02046431642293</v>
      </c>
      <c r="F25" s="16">
        <f>TI_EHG_E_E!F$2</f>
        <v>672.57093723129833</v>
      </c>
      <c r="G25" s="16">
        <f>TI_EHG_E_E!G$2</f>
        <v>640.98589853826309</v>
      </c>
      <c r="H25" s="16">
        <f>TI_EHG_E_E!H$2</f>
        <v>611.13499570077374</v>
      </c>
      <c r="I25" s="16">
        <f>TI_EHG_E_E!I$2</f>
        <v>617.60765262252789</v>
      </c>
      <c r="J25" s="16">
        <f>TI_EHG_E_E!J$2</f>
        <v>627.90197764402399</v>
      </c>
      <c r="K25" s="16">
        <f>TI_EHG_E_E!K$2</f>
        <v>616.36569217540841</v>
      </c>
      <c r="L25" s="16">
        <f>TI_EHG_E_E!L$2</f>
        <v>578.74746345657775</v>
      </c>
      <c r="M25" s="16">
        <f>TI_EHG_E_E!M$2</f>
        <v>578.28048151332769</v>
      </c>
      <c r="N25" s="16">
        <f>TI_EHG_E_E!N$2</f>
        <v>592.26526225279451</v>
      </c>
      <c r="O25" s="16">
        <f>TI_EHG_E_E!O$2</f>
        <v>627.67153912295771</v>
      </c>
      <c r="P25" s="16">
        <f>TI_EHG_E_E!P$2</f>
        <v>515.63000859845226</v>
      </c>
      <c r="Q25" s="16">
        <f>TI_EHG_E_E!Q$2</f>
        <v>507.14574376612211</v>
      </c>
      <c r="R25" s="16">
        <f>TI_EHG_E_E!R$2</f>
        <v>271.38082545141879</v>
      </c>
      <c r="S25" s="16">
        <f>TI_EHG_E_E!S$2</f>
        <v>183.18512467755801</v>
      </c>
      <c r="T25" s="16">
        <f>TI_EHG_E_E!T$2</f>
        <v>296.85374032674116</v>
      </c>
      <c r="U25" s="16">
        <f>TI_EHG_E_E!U$2</f>
        <v>314.0716251074806</v>
      </c>
      <c r="V25" s="16">
        <f>TI_EHG_E_E!V$2</f>
        <v>332.19681857265692</v>
      </c>
      <c r="W25" s="16">
        <f>TI_EHG_E_E!W$2</f>
        <v>362.30558899398102</v>
      </c>
      <c r="X25" s="16">
        <f>TI_EHG_E_E!X$2</f>
        <v>350.12123817712808</v>
      </c>
      <c r="Y25" s="16">
        <f>TI_EHG_E_E!Y$2</f>
        <v>363.41109200343925</v>
      </c>
      <c r="Z25" s="16">
        <f>TI_EHG_E_E!Z$2</f>
        <v>368.76878761822871</v>
      </c>
    </row>
    <row r="26" spans="1:26" ht="11.25" customHeight="1" x14ac:dyDescent="0.2">
      <c r="A26" s="14" t="s">
        <v>370</v>
      </c>
      <c r="B26" s="15" t="str">
        <f ca="1">HYPERLINK("#"&amp;CELL("address",TI_EHG_CHP_E!$Z$2),"TI_EHG_CHP_E")</f>
        <v>TI_EHG_CHP_E</v>
      </c>
      <c r="C26" s="16">
        <f>TI_EHG_CHP_E!C$2</f>
        <v>0</v>
      </c>
      <c r="D26" s="16">
        <f>TI_EHG_CHP_E!D$2</f>
        <v>0</v>
      </c>
      <c r="E26" s="16">
        <f>TI_EHG_CHP_E!E$2</f>
        <v>0</v>
      </c>
      <c r="F26" s="16">
        <f>TI_EHG_CHP_E!F$2</f>
        <v>0</v>
      </c>
      <c r="G26" s="16">
        <f>TI_EHG_CHP_E!G$2</f>
        <v>0</v>
      </c>
      <c r="H26" s="16">
        <f>TI_EHG_CHP_E!H$2</f>
        <v>0</v>
      </c>
      <c r="I26" s="16">
        <f>TI_EHG_CHP_E!I$2</f>
        <v>0</v>
      </c>
      <c r="J26" s="16">
        <f>TI_EHG_CHP_E!J$2</f>
        <v>0</v>
      </c>
      <c r="K26" s="16">
        <f>TI_EHG_CHP_E!K$2</f>
        <v>0</v>
      </c>
      <c r="L26" s="16">
        <f>TI_EHG_CHP_E!L$2</f>
        <v>0</v>
      </c>
      <c r="M26" s="16">
        <f>TI_EHG_CHP_E!M$2</f>
        <v>0</v>
      </c>
      <c r="N26" s="16">
        <f>TI_EHG_CHP_E!N$2</f>
        <v>0.76431642304385194</v>
      </c>
      <c r="O26" s="16">
        <f>TI_EHG_CHP_E!O$2</f>
        <v>1.361392949269131</v>
      </c>
      <c r="P26" s="16">
        <f>TI_EHG_CHP_E!P$2</f>
        <v>0.81203783319002576</v>
      </c>
      <c r="Q26" s="16">
        <f>TI_EHG_CHP_E!Q$2</f>
        <v>0.88374892519346515</v>
      </c>
      <c r="R26" s="16">
        <f>TI_EHG_CHP_E!R$2</f>
        <v>1.098710232158211</v>
      </c>
      <c r="S26" s="16">
        <f>TI_EHG_CHP_E!S$2</f>
        <v>1.0031814273430779</v>
      </c>
      <c r="T26" s="16">
        <f>TI_EHG_CHP_E!T$2</f>
        <v>1.098710232158211</v>
      </c>
      <c r="U26" s="16">
        <f>TI_EHG_CHP_E!U$2</f>
        <v>1.0306964746345659</v>
      </c>
      <c r="V26" s="16">
        <f>TI_EHG_CHP_E!V$2</f>
        <v>0.728804815133276</v>
      </c>
      <c r="W26" s="16">
        <f>TI_EHG_CHP_E!W$2</f>
        <v>0.65881341358555456</v>
      </c>
      <c r="X26" s="16">
        <f>TI_EHG_CHP_E!X$2</f>
        <v>1.329320722269991</v>
      </c>
      <c r="Y26" s="16">
        <f>TI_EHG_CHP_E!Y$2</f>
        <v>0.96276870163370576</v>
      </c>
      <c r="Z26" s="16">
        <f>TI_EHG_CHP_E!Z$2</f>
        <v>1.524591573516767</v>
      </c>
    </row>
    <row r="27" spans="1:26" ht="11.25" customHeight="1" x14ac:dyDescent="0.2">
      <c r="A27" s="14" t="s">
        <v>371</v>
      </c>
      <c r="B27" s="15" t="str">
        <f ca="1">HYPERLINK("#"&amp;CELL("address",TI_EHG_H_E!$Z$2),"TI_EHG_H_E")</f>
        <v>TI_EHG_H_E</v>
      </c>
      <c r="C27" s="16">
        <f>TI_EHG_H_E!C$2</f>
        <v>0</v>
      </c>
      <c r="D27" s="16">
        <f>TI_EHG_H_E!D$2</f>
        <v>0</v>
      </c>
      <c r="E27" s="16">
        <f>TI_EHG_H_E!E$2</f>
        <v>0</v>
      </c>
      <c r="F27" s="16">
        <f>TI_EHG_H_E!F$2</f>
        <v>0</v>
      </c>
      <c r="G27" s="16">
        <f>TI_EHG_H_E!G$2</f>
        <v>0</v>
      </c>
      <c r="H27" s="16">
        <f>TI_EHG_H_E!H$2</f>
        <v>0</v>
      </c>
      <c r="I27" s="16">
        <f>TI_EHG_H_E!I$2</f>
        <v>0</v>
      </c>
      <c r="J27" s="16">
        <f>TI_EHG_H_E!J$2</f>
        <v>0</v>
      </c>
      <c r="K27" s="16">
        <f>TI_EHG_H_E!K$2</f>
        <v>0</v>
      </c>
      <c r="L27" s="16">
        <f>TI_EHG_H_E!L$2</f>
        <v>0</v>
      </c>
      <c r="M27" s="16">
        <f>TI_EHG_H_E!M$2</f>
        <v>0</v>
      </c>
      <c r="N27" s="16">
        <f>TI_EHG_H_E!N$2</f>
        <v>0</v>
      </c>
      <c r="O27" s="16">
        <f>TI_EHG_H_E!O$2</f>
        <v>0</v>
      </c>
      <c r="P27" s="16">
        <f>TI_EHG_H_E!P$2</f>
        <v>0</v>
      </c>
      <c r="Q27" s="16">
        <f>TI_EHG_H_E!Q$2</f>
        <v>0</v>
      </c>
      <c r="R27" s="16">
        <f>TI_EHG_H_E!R$2</f>
        <v>0</v>
      </c>
      <c r="S27" s="16">
        <f>TI_EHG_H_E!S$2</f>
        <v>0</v>
      </c>
      <c r="T27" s="16">
        <f>TI_EHG_H_E!T$2</f>
        <v>0</v>
      </c>
      <c r="U27" s="16">
        <f>TI_EHG_H_E!U$2</f>
        <v>0</v>
      </c>
      <c r="V27" s="16">
        <f>TI_EHG_H_E!V$2</f>
        <v>0</v>
      </c>
      <c r="W27" s="16">
        <f>TI_EHG_H_E!W$2</f>
        <v>0</v>
      </c>
      <c r="X27" s="16">
        <f>TI_EHG_H_E!X$2</f>
        <v>0</v>
      </c>
      <c r="Y27" s="16">
        <f>TI_EHG_H_E!Y$2</f>
        <v>0</v>
      </c>
      <c r="Z27" s="16">
        <f>TI_EHG_H_E!Z$2</f>
        <v>0</v>
      </c>
    </row>
    <row r="28" spans="1:26" ht="11.25" customHeight="1" x14ac:dyDescent="0.2">
      <c r="A28" s="14" t="s">
        <v>207</v>
      </c>
      <c r="B28" s="15" t="str">
        <f ca="1">HYPERLINK("#"&amp;CELL("address",TI_EHG_EDHP!$Z$2),"TI_EHG_EDHP")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  <c r="Y28" s="16">
        <f>TI_EHG_EDHP!Y$2</f>
        <v>0</v>
      </c>
      <c r="Z28" s="16">
        <f>TI_EHG_EDHP!Z$2</f>
        <v>0</v>
      </c>
    </row>
    <row r="29" spans="1:26" ht="11.25" customHeight="1" x14ac:dyDescent="0.2">
      <c r="A29" s="14" t="s">
        <v>208</v>
      </c>
      <c r="B29" s="15" t="str">
        <f ca="1">HYPERLINK("#"&amp;CELL("address",TI_EHG_EB!$Z$2),"TI_EHG_EB")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  <c r="Y29" s="16">
        <f>TI_EHG_EB!Y$2</f>
        <v>0</v>
      </c>
      <c r="Z29" s="16">
        <f>TI_EHG_EB!Z$2</f>
        <v>0</v>
      </c>
    </row>
    <row r="30" spans="1:26" ht="11.25" customHeight="1" x14ac:dyDescent="0.2">
      <c r="A30" s="14" t="s">
        <v>209</v>
      </c>
      <c r="B30" s="15" t="str">
        <f ca="1">HYPERLINK("#"&amp;CELL("address",TI_EHG_EPS!$Z$2),"TI_EHG_EPS")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  <c r="Y30" s="16">
        <f>TI_EHG_EPS!Y$2</f>
        <v>0</v>
      </c>
      <c r="Z30" s="16">
        <f>TI_EHG_EPS!Z$2</f>
        <v>0</v>
      </c>
    </row>
    <row r="31" spans="1:26" ht="11.25" customHeight="1" x14ac:dyDescent="0.2">
      <c r="A31" s="14" t="s">
        <v>210</v>
      </c>
      <c r="B31" s="15" t="str">
        <f ca="1">HYPERLINK("#"&amp;CELL("address",TI_EHG_DHEP!$Z$2),"TI_EHG_DHEP")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  <c r="Y31" s="16">
        <f>TI_EHG_DHEP!Y$2</f>
        <v>0</v>
      </c>
      <c r="Z31" s="16">
        <f>TI_EHG_DHEP!Z$2</f>
        <v>0</v>
      </c>
    </row>
    <row r="32" spans="1:26" ht="11.25" customHeight="1" x14ac:dyDescent="0.2">
      <c r="A32" s="14" t="s">
        <v>488</v>
      </c>
      <c r="B32" s="15" t="str">
        <f ca="1">HYPERLINK("#"&amp;CELL("address",TI_EHG_CB!$Z$2),"TI_EHG_CB")</f>
        <v>TI_EHG_CB</v>
      </c>
      <c r="C32" s="16">
        <f>TI_EHG_CB!C$2</f>
        <v>0</v>
      </c>
      <c r="D32" s="16">
        <f>TI_EHG_CB!D$2</f>
        <v>0</v>
      </c>
      <c r="E32" s="16">
        <f>TI_EHG_CB!E$2</f>
        <v>0</v>
      </c>
      <c r="F32" s="16">
        <f>TI_EHG_CB!F$2</f>
        <v>0</v>
      </c>
      <c r="G32" s="16">
        <f>TI_EHG_CB!G$2</f>
        <v>0</v>
      </c>
      <c r="H32" s="16">
        <f>TI_EHG_CB!H$2</f>
        <v>0</v>
      </c>
      <c r="I32" s="16">
        <f>TI_EHG_CB!I$2</f>
        <v>0</v>
      </c>
      <c r="J32" s="16">
        <f>TI_EHG_CB!J$2</f>
        <v>0</v>
      </c>
      <c r="K32" s="16">
        <f>TI_EHG_CB!K$2</f>
        <v>0</v>
      </c>
      <c r="L32" s="16">
        <f>TI_EHG_CB!L$2</f>
        <v>0</v>
      </c>
      <c r="M32" s="16">
        <f>TI_EHG_CB!M$2</f>
        <v>0</v>
      </c>
      <c r="N32" s="16">
        <f>TI_EHG_CB!N$2</f>
        <v>0</v>
      </c>
      <c r="O32" s="16">
        <f>TI_EHG_CB!O$2</f>
        <v>0</v>
      </c>
      <c r="P32" s="16">
        <f>TI_EHG_CB!P$2</f>
        <v>0</v>
      </c>
      <c r="Q32" s="16">
        <f>TI_EHG_CB!Q$2</f>
        <v>0</v>
      </c>
      <c r="R32" s="16">
        <f>TI_EHG_CB!R$2</f>
        <v>0</v>
      </c>
      <c r="S32" s="16">
        <f>TI_EHG_CB!S$2</f>
        <v>0</v>
      </c>
      <c r="T32" s="16">
        <f>TI_EHG_CB!T$2</f>
        <v>0</v>
      </c>
      <c r="U32" s="16">
        <f>TI_EHG_CB!U$2</f>
        <v>0</v>
      </c>
      <c r="V32" s="16">
        <f>TI_EHG_CB!V$2</f>
        <v>0</v>
      </c>
      <c r="W32" s="16">
        <f>TI_EHG_CB!W$2</f>
        <v>0</v>
      </c>
      <c r="X32" s="16">
        <f>TI_EHG_CB!X$2</f>
        <v>0</v>
      </c>
      <c r="Y32" s="16">
        <f>TI_EHG_CB!Y$2</f>
        <v>0</v>
      </c>
      <c r="Z32" s="16">
        <f>TI_EHG_CB!Z$2</f>
        <v>0</v>
      </c>
    </row>
    <row r="33" spans="1:26" ht="11.25" customHeight="1" x14ac:dyDescent="0.2">
      <c r="A33" s="11" t="s">
        <v>160</v>
      </c>
      <c r="B33" s="12" t="str">
        <f ca="1">HYPERLINK("#"&amp;CELL("address",TI_CO_E!$Z$2),"TI_CO_E")</f>
        <v>TI_CO_E</v>
      </c>
      <c r="C33" s="13">
        <f>TI_CO_E!C$2</f>
        <v>0</v>
      </c>
      <c r="D33" s="13">
        <f>TI_CO_E!D$2</f>
        <v>0</v>
      </c>
      <c r="E33" s="13">
        <f>TI_CO_E!E$2</f>
        <v>0</v>
      </c>
      <c r="F33" s="13">
        <f>TI_CO_E!F$2</f>
        <v>0</v>
      </c>
      <c r="G33" s="13">
        <f>TI_CO_E!G$2</f>
        <v>0</v>
      </c>
      <c r="H33" s="13">
        <f>TI_CO_E!H$2</f>
        <v>0</v>
      </c>
      <c r="I33" s="13">
        <f>TI_CO_E!I$2</f>
        <v>0</v>
      </c>
      <c r="J33" s="13">
        <f>TI_CO_E!J$2</f>
        <v>0</v>
      </c>
      <c r="K33" s="13">
        <f>TI_CO_E!K$2</f>
        <v>0</v>
      </c>
      <c r="L33" s="13">
        <f>TI_CO_E!L$2</f>
        <v>0</v>
      </c>
      <c r="M33" s="13">
        <f>TI_CO_E!M$2</f>
        <v>0</v>
      </c>
      <c r="N33" s="13">
        <f>TI_CO_E!N$2</f>
        <v>0</v>
      </c>
      <c r="O33" s="13">
        <f>TI_CO_E!O$2</f>
        <v>0</v>
      </c>
      <c r="P33" s="13">
        <f>TI_CO_E!P$2</f>
        <v>0</v>
      </c>
      <c r="Q33" s="13">
        <f>TI_CO_E!Q$2</f>
        <v>0</v>
      </c>
      <c r="R33" s="13">
        <f>TI_CO_E!R$2</f>
        <v>0</v>
      </c>
      <c r="S33" s="13">
        <f>TI_CO_E!S$2</f>
        <v>0</v>
      </c>
      <c r="T33" s="13">
        <f>TI_CO_E!T$2</f>
        <v>0</v>
      </c>
      <c r="U33" s="13">
        <f>TI_CO_E!U$2</f>
        <v>0</v>
      </c>
      <c r="V33" s="13">
        <f>TI_CO_E!V$2</f>
        <v>0</v>
      </c>
      <c r="W33" s="13">
        <f>TI_CO_E!W$2</f>
        <v>0</v>
      </c>
      <c r="X33" s="13">
        <f>TI_CO_E!X$2</f>
        <v>0</v>
      </c>
      <c r="Y33" s="13">
        <f>TI_CO_E!Y$2</f>
        <v>0</v>
      </c>
      <c r="Z33" s="13">
        <f>TI_CO_E!Z$2</f>
        <v>0</v>
      </c>
    </row>
    <row r="34" spans="1:26" ht="11.25" customHeight="1" x14ac:dyDescent="0.2">
      <c r="A34" s="11" t="s">
        <v>163</v>
      </c>
      <c r="B34" s="12" t="str">
        <f ca="1">HYPERLINK("#"&amp;CELL("address",TI_BF_E!$Z$2),"TI_BF_E")</f>
        <v>TI_BF_E</v>
      </c>
      <c r="C34" s="13">
        <f>TI_BF_E!C$2</f>
        <v>0</v>
      </c>
      <c r="D34" s="13">
        <f>TI_BF_E!D$2</f>
        <v>0</v>
      </c>
      <c r="E34" s="13">
        <f>TI_BF_E!E$2</f>
        <v>0</v>
      </c>
      <c r="F34" s="13">
        <f>TI_BF_E!F$2</f>
        <v>0</v>
      </c>
      <c r="G34" s="13">
        <f>TI_BF_E!G$2</f>
        <v>0</v>
      </c>
      <c r="H34" s="13">
        <f>TI_BF_E!H$2</f>
        <v>0</v>
      </c>
      <c r="I34" s="13">
        <f>TI_BF_E!I$2</f>
        <v>0</v>
      </c>
      <c r="J34" s="13">
        <f>TI_BF_E!J$2</f>
        <v>0</v>
      </c>
      <c r="K34" s="13">
        <f>TI_BF_E!K$2</f>
        <v>0</v>
      </c>
      <c r="L34" s="13">
        <f>TI_BF_E!L$2</f>
        <v>0</v>
      </c>
      <c r="M34" s="13">
        <f>TI_BF_E!M$2</f>
        <v>0</v>
      </c>
      <c r="N34" s="13">
        <f>TI_BF_E!N$2</f>
        <v>0</v>
      </c>
      <c r="O34" s="13">
        <f>TI_BF_E!O$2</f>
        <v>0</v>
      </c>
      <c r="P34" s="13">
        <f>TI_BF_E!P$2</f>
        <v>0</v>
      </c>
      <c r="Q34" s="13">
        <f>TI_BF_E!Q$2</f>
        <v>0</v>
      </c>
      <c r="R34" s="13">
        <f>TI_BF_E!R$2</f>
        <v>0</v>
      </c>
      <c r="S34" s="13">
        <f>TI_BF_E!S$2</f>
        <v>0</v>
      </c>
      <c r="T34" s="13">
        <f>TI_BF_E!T$2</f>
        <v>0</v>
      </c>
      <c r="U34" s="13">
        <f>TI_BF_E!U$2</f>
        <v>0</v>
      </c>
      <c r="V34" s="13">
        <f>TI_BF_E!V$2</f>
        <v>0</v>
      </c>
      <c r="W34" s="13">
        <f>TI_BF_E!W$2</f>
        <v>0</v>
      </c>
      <c r="X34" s="13">
        <f>TI_BF_E!X$2</f>
        <v>0</v>
      </c>
      <c r="Y34" s="13">
        <f>TI_BF_E!Y$2</f>
        <v>0</v>
      </c>
      <c r="Z34" s="13">
        <f>TI_BF_E!Z$2</f>
        <v>0</v>
      </c>
    </row>
    <row r="35" spans="1:26" ht="11.25" customHeight="1" x14ac:dyDescent="0.2">
      <c r="A35" s="11" t="s">
        <v>162</v>
      </c>
      <c r="B35" s="12" t="str">
        <f ca="1">HYPERLINK("#"&amp;CELL("address",TI_GW_E!$Z$2),"TI_GW_E")</f>
        <v>TI_GW_E</v>
      </c>
      <c r="C35" s="13">
        <f>TI_GW_E!C$2</f>
        <v>0</v>
      </c>
      <c r="D35" s="13">
        <f>TI_GW_E!D$2</f>
        <v>0</v>
      </c>
      <c r="E35" s="13">
        <f>TI_GW_E!E$2</f>
        <v>0</v>
      </c>
      <c r="F35" s="13">
        <f>TI_GW_E!F$2</f>
        <v>0</v>
      </c>
      <c r="G35" s="13">
        <f>TI_GW_E!G$2</f>
        <v>0</v>
      </c>
      <c r="H35" s="13">
        <f>TI_GW_E!H$2</f>
        <v>0</v>
      </c>
      <c r="I35" s="13">
        <f>TI_GW_E!I$2</f>
        <v>0</v>
      </c>
      <c r="J35" s="13">
        <f>TI_GW_E!J$2</f>
        <v>0</v>
      </c>
      <c r="K35" s="13">
        <f>TI_GW_E!K$2</f>
        <v>0</v>
      </c>
      <c r="L35" s="13">
        <f>TI_GW_E!L$2</f>
        <v>0</v>
      </c>
      <c r="M35" s="13">
        <f>TI_GW_E!M$2</f>
        <v>0</v>
      </c>
      <c r="N35" s="13">
        <f>TI_GW_E!N$2</f>
        <v>0</v>
      </c>
      <c r="O35" s="13">
        <f>TI_GW_E!O$2</f>
        <v>0</v>
      </c>
      <c r="P35" s="13">
        <f>TI_GW_E!P$2</f>
        <v>0</v>
      </c>
      <c r="Q35" s="13">
        <f>TI_GW_E!Q$2</f>
        <v>0</v>
      </c>
      <c r="R35" s="13">
        <f>TI_GW_E!R$2</f>
        <v>0</v>
      </c>
      <c r="S35" s="13">
        <f>TI_GW_E!S$2</f>
        <v>0</v>
      </c>
      <c r="T35" s="13">
        <f>TI_GW_E!T$2</f>
        <v>0</v>
      </c>
      <c r="U35" s="13">
        <f>TI_GW_E!U$2</f>
        <v>0</v>
      </c>
      <c r="V35" s="13">
        <f>TI_GW_E!V$2</f>
        <v>0</v>
      </c>
      <c r="W35" s="13">
        <f>TI_GW_E!W$2</f>
        <v>0</v>
      </c>
      <c r="X35" s="13">
        <f>TI_GW_E!X$2</f>
        <v>0</v>
      </c>
      <c r="Y35" s="13">
        <f>TI_GW_E!Y$2</f>
        <v>0</v>
      </c>
      <c r="Z35" s="13">
        <f>TI_GW_E!Z$2</f>
        <v>0</v>
      </c>
    </row>
    <row r="36" spans="1:26" ht="11.25" customHeight="1" x14ac:dyDescent="0.2">
      <c r="A36" s="11" t="s">
        <v>211</v>
      </c>
      <c r="B36" s="12" t="str">
        <f ca="1">HYPERLINK("#"&amp;CELL("address",TI_RPI_E!$Z$2),"TI_RPI_E")</f>
        <v>TI_RPI_E</v>
      </c>
      <c r="C36" s="13">
        <f>TI_RPI_E!C$2</f>
        <v>0</v>
      </c>
      <c r="D36" s="13">
        <f>TI_RPI_E!D$2</f>
        <v>0</v>
      </c>
      <c r="E36" s="13">
        <f>TI_RPI_E!E$2</f>
        <v>0</v>
      </c>
      <c r="F36" s="13">
        <f>TI_RPI_E!F$2</f>
        <v>0</v>
      </c>
      <c r="G36" s="13">
        <f>TI_RPI_E!G$2</f>
        <v>0</v>
      </c>
      <c r="H36" s="13">
        <f>TI_RPI_E!H$2</f>
        <v>0</v>
      </c>
      <c r="I36" s="13">
        <f>TI_RPI_E!I$2</f>
        <v>0</v>
      </c>
      <c r="J36" s="13">
        <f>TI_RPI_E!J$2</f>
        <v>0</v>
      </c>
      <c r="K36" s="13">
        <f>TI_RPI_E!K$2</f>
        <v>0</v>
      </c>
      <c r="L36" s="13">
        <f>TI_RPI_E!L$2</f>
        <v>0</v>
      </c>
      <c r="M36" s="13">
        <f>TI_RPI_E!M$2</f>
        <v>0</v>
      </c>
      <c r="N36" s="13">
        <f>TI_RPI_E!N$2</f>
        <v>0</v>
      </c>
      <c r="O36" s="13">
        <f>TI_RPI_E!O$2</f>
        <v>0</v>
      </c>
      <c r="P36" s="13">
        <f>TI_RPI_E!P$2</f>
        <v>0</v>
      </c>
      <c r="Q36" s="13">
        <f>TI_RPI_E!Q$2</f>
        <v>0</v>
      </c>
      <c r="R36" s="13">
        <f>TI_RPI_E!R$2</f>
        <v>0</v>
      </c>
      <c r="S36" s="13">
        <f>TI_RPI_E!S$2</f>
        <v>0</v>
      </c>
      <c r="T36" s="13">
        <f>TI_RPI_E!T$2</f>
        <v>0</v>
      </c>
      <c r="U36" s="13">
        <f>TI_RPI_E!U$2</f>
        <v>0</v>
      </c>
      <c r="V36" s="13">
        <f>TI_RPI_E!V$2</f>
        <v>0</v>
      </c>
      <c r="W36" s="13">
        <f>TI_RPI_E!W$2</f>
        <v>0</v>
      </c>
      <c r="X36" s="13">
        <f>TI_RPI_E!X$2</f>
        <v>0</v>
      </c>
      <c r="Y36" s="13">
        <f>TI_RPI_E!Y$2</f>
        <v>0</v>
      </c>
      <c r="Z36" s="13">
        <f>TI_RPI_E!Z$2</f>
        <v>0</v>
      </c>
    </row>
    <row r="37" spans="1:26" ht="11.25" customHeight="1" x14ac:dyDescent="0.2">
      <c r="A37" s="14" t="s">
        <v>212</v>
      </c>
      <c r="B37" s="15" t="str">
        <f ca="1">HYPERLINK("#"&amp;CELL("address",TI_RPI_RI_E!$Z$2),"TI_RPI_RI_E")</f>
        <v>TI_RPI_RI_E</v>
      </c>
      <c r="C37" s="16">
        <f>TI_RPI_RI_E!C$2</f>
        <v>0</v>
      </c>
      <c r="D37" s="16">
        <f>TI_RPI_RI_E!D$2</f>
        <v>0</v>
      </c>
      <c r="E37" s="16">
        <f>TI_RPI_RI_E!E$2</f>
        <v>0</v>
      </c>
      <c r="F37" s="16">
        <f>TI_RPI_RI_E!F$2</f>
        <v>0</v>
      </c>
      <c r="G37" s="16">
        <f>TI_RPI_RI_E!G$2</f>
        <v>0</v>
      </c>
      <c r="H37" s="16">
        <f>TI_RPI_RI_E!H$2</f>
        <v>0</v>
      </c>
      <c r="I37" s="16">
        <f>TI_RPI_RI_E!I$2</f>
        <v>0</v>
      </c>
      <c r="J37" s="16">
        <f>TI_RPI_RI_E!J$2</f>
        <v>0</v>
      </c>
      <c r="K37" s="16">
        <f>TI_RPI_RI_E!K$2</f>
        <v>0</v>
      </c>
      <c r="L37" s="16">
        <f>TI_RPI_RI_E!L$2</f>
        <v>0</v>
      </c>
      <c r="M37" s="16">
        <f>TI_RPI_RI_E!M$2</f>
        <v>0</v>
      </c>
      <c r="N37" s="16">
        <f>TI_RPI_RI_E!N$2</f>
        <v>0</v>
      </c>
      <c r="O37" s="16">
        <f>TI_RPI_RI_E!O$2</f>
        <v>0</v>
      </c>
      <c r="P37" s="16">
        <f>TI_RPI_RI_E!P$2</f>
        <v>0</v>
      </c>
      <c r="Q37" s="16">
        <f>TI_RPI_RI_E!Q$2</f>
        <v>0</v>
      </c>
      <c r="R37" s="16">
        <f>TI_RPI_RI_E!R$2</f>
        <v>0</v>
      </c>
      <c r="S37" s="16">
        <f>TI_RPI_RI_E!S$2</f>
        <v>0</v>
      </c>
      <c r="T37" s="16">
        <f>TI_RPI_RI_E!T$2</f>
        <v>0</v>
      </c>
      <c r="U37" s="16">
        <f>TI_RPI_RI_E!U$2</f>
        <v>0</v>
      </c>
      <c r="V37" s="16">
        <f>TI_RPI_RI_E!V$2</f>
        <v>0</v>
      </c>
      <c r="W37" s="16">
        <f>TI_RPI_RI_E!W$2</f>
        <v>0</v>
      </c>
      <c r="X37" s="16">
        <f>TI_RPI_RI_E!X$2</f>
        <v>0</v>
      </c>
      <c r="Y37" s="16">
        <f>TI_RPI_RI_E!Y$2</f>
        <v>0</v>
      </c>
      <c r="Z37" s="16">
        <f>TI_RPI_RI_E!Z$2</f>
        <v>0</v>
      </c>
    </row>
    <row r="38" spans="1:26" ht="11.25" customHeight="1" x14ac:dyDescent="0.2">
      <c r="A38" s="14" t="s">
        <v>213</v>
      </c>
      <c r="B38" s="15" t="str">
        <f ca="1">HYPERLINK("#"&amp;CELL("address",TI_RPI_BPI_E!$Z$2),"TI_RPI_BPI_E")</f>
        <v>TI_RPI_BPI_E</v>
      </c>
      <c r="C38" s="16">
        <f>TI_RPI_BPI_E!C$2</f>
        <v>0</v>
      </c>
      <c r="D38" s="16">
        <f>TI_RPI_BPI_E!D$2</f>
        <v>0</v>
      </c>
      <c r="E38" s="16">
        <f>TI_RPI_BPI_E!E$2</f>
        <v>0</v>
      </c>
      <c r="F38" s="16">
        <f>TI_RPI_BPI_E!F$2</f>
        <v>0</v>
      </c>
      <c r="G38" s="16">
        <f>TI_RPI_BPI_E!G$2</f>
        <v>0</v>
      </c>
      <c r="H38" s="16">
        <f>TI_RPI_BPI_E!H$2</f>
        <v>0</v>
      </c>
      <c r="I38" s="16">
        <f>TI_RPI_BPI_E!I$2</f>
        <v>0</v>
      </c>
      <c r="J38" s="16">
        <f>TI_RPI_BPI_E!J$2</f>
        <v>0</v>
      </c>
      <c r="K38" s="16">
        <f>TI_RPI_BPI_E!K$2</f>
        <v>0</v>
      </c>
      <c r="L38" s="16">
        <f>TI_RPI_BPI_E!L$2</f>
        <v>0</v>
      </c>
      <c r="M38" s="16">
        <f>TI_RPI_BPI_E!M$2</f>
        <v>0</v>
      </c>
      <c r="N38" s="16">
        <f>TI_RPI_BPI_E!N$2</f>
        <v>0</v>
      </c>
      <c r="O38" s="16">
        <f>TI_RPI_BPI_E!O$2</f>
        <v>0</v>
      </c>
      <c r="P38" s="16">
        <f>TI_RPI_BPI_E!P$2</f>
        <v>0</v>
      </c>
      <c r="Q38" s="16">
        <f>TI_RPI_BPI_E!Q$2</f>
        <v>0</v>
      </c>
      <c r="R38" s="16">
        <f>TI_RPI_BPI_E!R$2</f>
        <v>0</v>
      </c>
      <c r="S38" s="16">
        <f>TI_RPI_BPI_E!S$2</f>
        <v>0</v>
      </c>
      <c r="T38" s="16">
        <f>TI_RPI_BPI_E!T$2</f>
        <v>0</v>
      </c>
      <c r="U38" s="16">
        <f>TI_RPI_BPI_E!U$2</f>
        <v>0</v>
      </c>
      <c r="V38" s="16">
        <f>TI_RPI_BPI_E!V$2</f>
        <v>0</v>
      </c>
      <c r="W38" s="16">
        <f>TI_RPI_BPI_E!W$2</f>
        <v>0</v>
      </c>
      <c r="X38" s="16">
        <f>TI_RPI_BPI_E!X$2</f>
        <v>0</v>
      </c>
      <c r="Y38" s="16">
        <f>TI_RPI_BPI_E!Y$2</f>
        <v>0</v>
      </c>
      <c r="Z38" s="16">
        <f>TI_RPI_BPI_E!Z$2</f>
        <v>0</v>
      </c>
    </row>
    <row r="39" spans="1:26" ht="11.25" customHeight="1" x14ac:dyDescent="0.2">
      <c r="A39" s="14" t="s">
        <v>214</v>
      </c>
      <c r="B39" s="15" t="str">
        <f ca="1">HYPERLINK("#"&amp;CELL("address",TI_RPI_PT_E!$Z$2),"TI_RPI_PT_E")</f>
        <v>TI_RPI_PT_E</v>
      </c>
      <c r="C39" s="16">
        <f>TI_RPI_PT_E!C$2</f>
        <v>0</v>
      </c>
      <c r="D39" s="16">
        <f>TI_RPI_PT_E!D$2</f>
        <v>0</v>
      </c>
      <c r="E39" s="16">
        <f>TI_RPI_PT_E!E$2</f>
        <v>0</v>
      </c>
      <c r="F39" s="16">
        <f>TI_RPI_PT_E!F$2</f>
        <v>0</v>
      </c>
      <c r="G39" s="16">
        <f>TI_RPI_PT_E!G$2</f>
        <v>0</v>
      </c>
      <c r="H39" s="16">
        <f>TI_RPI_PT_E!H$2</f>
        <v>0</v>
      </c>
      <c r="I39" s="16">
        <f>TI_RPI_PT_E!I$2</f>
        <v>0</v>
      </c>
      <c r="J39" s="16">
        <f>TI_RPI_PT_E!J$2</f>
        <v>0</v>
      </c>
      <c r="K39" s="16">
        <f>TI_RPI_PT_E!K$2</f>
        <v>0</v>
      </c>
      <c r="L39" s="16">
        <f>TI_RPI_PT_E!L$2</f>
        <v>0</v>
      </c>
      <c r="M39" s="16">
        <f>TI_RPI_PT_E!M$2</f>
        <v>0</v>
      </c>
      <c r="N39" s="16">
        <f>TI_RPI_PT_E!N$2</f>
        <v>0</v>
      </c>
      <c r="O39" s="16">
        <f>TI_RPI_PT_E!O$2</f>
        <v>0</v>
      </c>
      <c r="P39" s="16">
        <f>TI_RPI_PT_E!P$2</f>
        <v>0</v>
      </c>
      <c r="Q39" s="16">
        <f>TI_RPI_PT_E!Q$2</f>
        <v>0</v>
      </c>
      <c r="R39" s="16">
        <f>TI_RPI_PT_E!R$2</f>
        <v>0</v>
      </c>
      <c r="S39" s="16">
        <f>TI_RPI_PT_E!S$2</f>
        <v>0</v>
      </c>
      <c r="T39" s="16">
        <f>TI_RPI_PT_E!T$2</f>
        <v>0</v>
      </c>
      <c r="U39" s="16">
        <f>TI_RPI_PT_E!U$2</f>
        <v>0</v>
      </c>
      <c r="V39" s="16">
        <f>TI_RPI_PT_E!V$2</f>
        <v>0</v>
      </c>
      <c r="W39" s="16">
        <f>TI_RPI_PT_E!W$2</f>
        <v>0</v>
      </c>
      <c r="X39" s="16">
        <f>TI_RPI_PT_E!X$2</f>
        <v>0</v>
      </c>
      <c r="Y39" s="16">
        <f>TI_RPI_PT_E!Y$2</f>
        <v>0</v>
      </c>
      <c r="Z39" s="16">
        <f>TI_RPI_PT_E!Z$2</f>
        <v>0</v>
      </c>
    </row>
    <row r="40" spans="1:26" ht="11.25" customHeight="1" x14ac:dyDescent="0.2">
      <c r="A40" s="14" t="s">
        <v>215</v>
      </c>
      <c r="B40" s="15" t="str">
        <f ca="1">HYPERLINK("#"&amp;CELL("address",TI_RPI_IT_E!$Z$2),"TI_RPI_IT_E")</f>
        <v>TI_RPI_IT_E</v>
      </c>
      <c r="C40" s="16">
        <f>TI_RPI_IT_E!C$2</f>
        <v>0</v>
      </c>
      <c r="D40" s="16">
        <f>TI_RPI_IT_E!D$2</f>
        <v>0</v>
      </c>
      <c r="E40" s="16">
        <f>TI_RPI_IT_E!E$2</f>
        <v>0</v>
      </c>
      <c r="F40" s="16">
        <f>TI_RPI_IT_E!F$2</f>
        <v>0</v>
      </c>
      <c r="G40" s="16">
        <f>TI_RPI_IT_E!G$2</f>
        <v>0</v>
      </c>
      <c r="H40" s="16">
        <f>TI_RPI_IT_E!H$2</f>
        <v>0</v>
      </c>
      <c r="I40" s="16">
        <f>TI_RPI_IT_E!I$2</f>
        <v>0</v>
      </c>
      <c r="J40" s="16">
        <f>TI_RPI_IT_E!J$2</f>
        <v>0</v>
      </c>
      <c r="K40" s="16">
        <f>TI_RPI_IT_E!K$2</f>
        <v>0</v>
      </c>
      <c r="L40" s="16">
        <f>TI_RPI_IT_E!L$2</f>
        <v>0</v>
      </c>
      <c r="M40" s="16">
        <f>TI_RPI_IT_E!M$2</f>
        <v>0</v>
      </c>
      <c r="N40" s="16">
        <f>TI_RPI_IT_E!N$2</f>
        <v>0</v>
      </c>
      <c r="O40" s="16">
        <f>TI_RPI_IT_E!O$2</f>
        <v>0</v>
      </c>
      <c r="P40" s="16">
        <f>TI_RPI_IT_E!P$2</f>
        <v>0</v>
      </c>
      <c r="Q40" s="16">
        <f>TI_RPI_IT_E!Q$2</f>
        <v>0</v>
      </c>
      <c r="R40" s="16">
        <f>TI_RPI_IT_E!R$2</f>
        <v>0</v>
      </c>
      <c r="S40" s="16">
        <f>TI_RPI_IT_E!S$2</f>
        <v>0</v>
      </c>
      <c r="T40" s="16">
        <f>TI_RPI_IT_E!T$2</f>
        <v>0</v>
      </c>
      <c r="U40" s="16">
        <f>TI_RPI_IT_E!U$2</f>
        <v>0</v>
      </c>
      <c r="V40" s="16">
        <f>TI_RPI_IT_E!V$2</f>
        <v>0</v>
      </c>
      <c r="W40" s="16">
        <f>TI_RPI_IT_E!W$2</f>
        <v>0</v>
      </c>
      <c r="X40" s="16">
        <f>TI_RPI_IT_E!X$2</f>
        <v>0</v>
      </c>
      <c r="Y40" s="16">
        <f>TI_RPI_IT_E!Y$2</f>
        <v>0</v>
      </c>
      <c r="Z40" s="16">
        <f>TI_RPI_IT_E!Z$2</f>
        <v>0</v>
      </c>
    </row>
    <row r="41" spans="1:26" ht="11.25" customHeight="1" x14ac:dyDescent="0.2">
      <c r="A41" s="14" t="s">
        <v>216</v>
      </c>
      <c r="B41" s="15" t="str">
        <f ca="1">HYPERLINK("#"&amp;CELL("address",TI_RPI_DU_E!$Z$2),"TI_RPI_DU_E")</f>
        <v>TI_RPI_DU_E</v>
      </c>
      <c r="C41" s="16">
        <f>TI_RPI_DU_E!C$2</f>
        <v>0</v>
      </c>
      <c r="D41" s="16">
        <f>TI_RPI_DU_E!D$2</f>
        <v>0</v>
      </c>
      <c r="E41" s="16">
        <f>TI_RPI_DU_E!E$2</f>
        <v>0</v>
      </c>
      <c r="F41" s="16">
        <f>TI_RPI_DU_E!F$2</f>
        <v>0</v>
      </c>
      <c r="G41" s="16">
        <f>TI_RPI_DU_E!G$2</f>
        <v>0</v>
      </c>
      <c r="H41" s="16">
        <f>TI_RPI_DU_E!H$2</f>
        <v>0</v>
      </c>
      <c r="I41" s="16">
        <f>TI_RPI_DU_E!I$2</f>
        <v>0</v>
      </c>
      <c r="J41" s="16">
        <f>TI_RPI_DU_E!J$2</f>
        <v>0</v>
      </c>
      <c r="K41" s="16">
        <f>TI_RPI_DU_E!K$2</f>
        <v>0</v>
      </c>
      <c r="L41" s="16">
        <f>TI_RPI_DU_E!L$2</f>
        <v>0</v>
      </c>
      <c r="M41" s="16">
        <f>TI_RPI_DU_E!M$2</f>
        <v>0</v>
      </c>
      <c r="N41" s="16">
        <f>TI_RPI_DU_E!N$2</f>
        <v>0</v>
      </c>
      <c r="O41" s="16">
        <f>TI_RPI_DU_E!O$2</f>
        <v>0</v>
      </c>
      <c r="P41" s="16">
        <f>TI_RPI_DU_E!P$2</f>
        <v>0</v>
      </c>
      <c r="Q41" s="16">
        <f>TI_RPI_DU_E!Q$2</f>
        <v>0</v>
      </c>
      <c r="R41" s="16">
        <f>TI_RPI_DU_E!R$2</f>
        <v>0</v>
      </c>
      <c r="S41" s="16">
        <f>TI_RPI_DU_E!S$2</f>
        <v>0</v>
      </c>
      <c r="T41" s="16">
        <f>TI_RPI_DU_E!T$2</f>
        <v>0</v>
      </c>
      <c r="U41" s="16">
        <f>TI_RPI_DU_E!U$2</f>
        <v>0</v>
      </c>
      <c r="V41" s="16">
        <f>TI_RPI_DU_E!V$2</f>
        <v>0</v>
      </c>
      <c r="W41" s="16">
        <f>TI_RPI_DU_E!W$2</f>
        <v>0</v>
      </c>
      <c r="X41" s="16">
        <f>TI_RPI_DU_E!X$2</f>
        <v>0</v>
      </c>
      <c r="Y41" s="16">
        <f>TI_RPI_DU_E!Y$2</f>
        <v>0</v>
      </c>
      <c r="Z41" s="16">
        <f>TI_RPI_DU_E!Z$2</f>
        <v>0</v>
      </c>
    </row>
    <row r="42" spans="1:26" ht="11.25" customHeight="1" x14ac:dyDescent="0.2">
      <c r="A42" s="14" t="s">
        <v>217</v>
      </c>
      <c r="B42" s="15" t="str">
        <f ca="1">HYPERLINK("#"&amp;CELL("address",TI_RPI_PII_E!$Z$2),"TI_RPI_PII_E")</f>
        <v>TI_RPI_PII_E</v>
      </c>
      <c r="C42" s="16">
        <f>TI_RPI_PII_E!C$2</f>
        <v>0</v>
      </c>
      <c r="D42" s="16">
        <f>TI_RPI_PII_E!D$2</f>
        <v>0</v>
      </c>
      <c r="E42" s="16">
        <f>TI_RPI_PII_E!E$2</f>
        <v>0</v>
      </c>
      <c r="F42" s="16">
        <f>TI_RPI_PII_E!F$2</f>
        <v>0</v>
      </c>
      <c r="G42" s="16">
        <f>TI_RPI_PII_E!G$2</f>
        <v>0</v>
      </c>
      <c r="H42" s="16">
        <f>TI_RPI_PII_E!H$2</f>
        <v>0</v>
      </c>
      <c r="I42" s="16">
        <f>TI_RPI_PII_E!I$2</f>
        <v>0</v>
      </c>
      <c r="J42" s="16">
        <f>TI_RPI_PII_E!J$2</f>
        <v>0</v>
      </c>
      <c r="K42" s="16">
        <f>TI_RPI_PII_E!K$2</f>
        <v>0</v>
      </c>
      <c r="L42" s="16">
        <f>TI_RPI_PII_E!L$2</f>
        <v>0</v>
      </c>
      <c r="M42" s="16">
        <f>TI_RPI_PII_E!M$2</f>
        <v>0</v>
      </c>
      <c r="N42" s="16">
        <f>TI_RPI_PII_E!N$2</f>
        <v>0</v>
      </c>
      <c r="O42" s="16">
        <f>TI_RPI_PII_E!O$2</f>
        <v>0</v>
      </c>
      <c r="P42" s="16">
        <f>TI_RPI_PII_E!P$2</f>
        <v>0</v>
      </c>
      <c r="Q42" s="16">
        <f>TI_RPI_PII_E!Q$2</f>
        <v>0</v>
      </c>
      <c r="R42" s="16">
        <f>TI_RPI_PII_E!R$2</f>
        <v>0</v>
      </c>
      <c r="S42" s="16">
        <f>TI_RPI_PII_E!S$2</f>
        <v>0</v>
      </c>
      <c r="T42" s="16">
        <f>TI_RPI_PII_E!T$2</f>
        <v>0</v>
      </c>
      <c r="U42" s="16">
        <f>TI_RPI_PII_E!U$2</f>
        <v>0</v>
      </c>
      <c r="V42" s="16">
        <f>TI_RPI_PII_E!V$2</f>
        <v>0</v>
      </c>
      <c r="W42" s="16">
        <f>TI_RPI_PII_E!W$2</f>
        <v>0</v>
      </c>
      <c r="X42" s="16">
        <f>TI_RPI_PII_E!X$2</f>
        <v>0</v>
      </c>
      <c r="Y42" s="16">
        <f>TI_RPI_PII_E!Y$2</f>
        <v>0</v>
      </c>
      <c r="Z42" s="16">
        <f>TI_RPI_PII_E!Z$2</f>
        <v>0</v>
      </c>
    </row>
    <row r="43" spans="1:26" ht="11.25" customHeight="1" x14ac:dyDescent="0.2">
      <c r="A43" s="11" t="s">
        <v>159</v>
      </c>
      <c r="B43" s="12" t="str">
        <f ca="1">HYPERLINK("#"&amp;CELL("address",TI_PF_E!$Z$2),"TI_PF_E")</f>
        <v>TI_PF_E</v>
      </c>
      <c r="C43" s="13">
        <f>TI_PF_E!C$2</f>
        <v>0</v>
      </c>
      <c r="D43" s="13">
        <f>TI_PF_E!D$2</f>
        <v>0</v>
      </c>
      <c r="E43" s="13">
        <f>TI_PF_E!E$2</f>
        <v>0</v>
      </c>
      <c r="F43" s="13">
        <f>TI_PF_E!F$2</f>
        <v>0</v>
      </c>
      <c r="G43" s="13">
        <f>TI_PF_E!G$2</f>
        <v>0</v>
      </c>
      <c r="H43" s="13">
        <f>TI_PF_E!H$2</f>
        <v>0</v>
      </c>
      <c r="I43" s="13">
        <f>TI_PF_E!I$2</f>
        <v>0</v>
      </c>
      <c r="J43" s="13">
        <f>TI_PF_E!J$2</f>
        <v>0</v>
      </c>
      <c r="K43" s="13">
        <f>TI_PF_E!K$2</f>
        <v>0</v>
      </c>
      <c r="L43" s="13">
        <f>TI_PF_E!L$2</f>
        <v>0</v>
      </c>
      <c r="M43" s="13">
        <f>TI_PF_E!M$2</f>
        <v>0</v>
      </c>
      <c r="N43" s="13">
        <f>TI_PF_E!N$2</f>
        <v>0</v>
      </c>
      <c r="O43" s="13">
        <f>TI_PF_E!O$2</f>
        <v>0</v>
      </c>
      <c r="P43" s="13">
        <f>TI_PF_E!P$2</f>
        <v>0</v>
      </c>
      <c r="Q43" s="13">
        <f>TI_PF_E!Q$2</f>
        <v>0</v>
      </c>
      <c r="R43" s="13">
        <f>TI_PF_E!R$2</f>
        <v>0</v>
      </c>
      <c r="S43" s="13">
        <f>TI_PF_E!S$2</f>
        <v>0</v>
      </c>
      <c r="T43" s="13">
        <f>TI_PF_E!T$2</f>
        <v>0</v>
      </c>
      <c r="U43" s="13">
        <f>TI_PF_E!U$2</f>
        <v>0</v>
      </c>
      <c r="V43" s="13">
        <f>TI_PF_E!V$2</f>
        <v>0</v>
      </c>
      <c r="W43" s="13">
        <f>TI_PF_E!W$2</f>
        <v>0</v>
      </c>
      <c r="X43" s="13">
        <f>TI_PF_E!X$2</f>
        <v>0</v>
      </c>
      <c r="Y43" s="13">
        <f>TI_PF_E!Y$2</f>
        <v>0</v>
      </c>
      <c r="Z43" s="13">
        <f>TI_PF_E!Z$2</f>
        <v>0</v>
      </c>
    </row>
    <row r="44" spans="1:26" ht="11.25" customHeight="1" x14ac:dyDescent="0.2">
      <c r="A44" s="11" t="s">
        <v>161</v>
      </c>
      <c r="B44" s="12" t="str">
        <f ca="1">HYPERLINK("#"&amp;CELL("address",TI_BKBPB_E!$Z$2),"TI_BKBPB_E")</f>
        <v>TI_BKBPB_E</v>
      </c>
      <c r="C44" s="13">
        <f>TI_BKBPB_E!C$2</f>
        <v>0</v>
      </c>
      <c r="D44" s="13">
        <f>TI_BKBPB_E!D$2</f>
        <v>0</v>
      </c>
      <c r="E44" s="13">
        <f>TI_BKBPB_E!E$2</f>
        <v>0</v>
      </c>
      <c r="F44" s="13">
        <f>TI_BKBPB_E!F$2</f>
        <v>0</v>
      </c>
      <c r="G44" s="13">
        <f>TI_BKBPB_E!G$2</f>
        <v>0</v>
      </c>
      <c r="H44" s="13">
        <f>TI_BKBPB_E!H$2</f>
        <v>0</v>
      </c>
      <c r="I44" s="13">
        <f>TI_BKBPB_E!I$2</f>
        <v>0</v>
      </c>
      <c r="J44" s="13">
        <f>TI_BKBPB_E!J$2</f>
        <v>0</v>
      </c>
      <c r="K44" s="13">
        <f>TI_BKBPB_E!K$2</f>
        <v>0</v>
      </c>
      <c r="L44" s="13">
        <f>TI_BKBPB_E!L$2</f>
        <v>0</v>
      </c>
      <c r="M44" s="13">
        <f>TI_BKBPB_E!M$2</f>
        <v>0</v>
      </c>
      <c r="N44" s="13">
        <f>TI_BKBPB_E!N$2</f>
        <v>0</v>
      </c>
      <c r="O44" s="13">
        <f>TI_BKBPB_E!O$2</f>
        <v>0</v>
      </c>
      <c r="P44" s="13">
        <f>TI_BKBPB_E!P$2</f>
        <v>0</v>
      </c>
      <c r="Q44" s="13">
        <f>TI_BKBPB_E!Q$2</f>
        <v>0</v>
      </c>
      <c r="R44" s="13">
        <f>TI_BKBPB_E!R$2</f>
        <v>0</v>
      </c>
      <c r="S44" s="13">
        <f>TI_BKBPB_E!S$2</f>
        <v>0</v>
      </c>
      <c r="T44" s="13">
        <f>TI_BKBPB_E!T$2</f>
        <v>0</v>
      </c>
      <c r="U44" s="13">
        <f>TI_BKBPB_E!U$2</f>
        <v>0</v>
      </c>
      <c r="V44" s="13">
        <f>TI_BKBPB_E!V$2</f>
        <v>0</v>
      </c>
      <c r="W44" s="13">
        <f>TI_BKBPB_E!W$2</f>
        <v>0</v>
      </c>
      <c r="X44" s="13">
        <f>TI_BKBPB_E!X$2</f>
        <v>0</v>
      </c>
      <c r="Y44" s="13">
        <f>TI_BKBPB_E!Y$2</f>
        <v>0</v>
      </c>
      <c r="Z44" s="13">
        <f>TI_BKBPB_E!Z$2</f>
        <v>0</v>
      </c>
    </row>
    <row r="45" spans="1:26" ht="11.25" customHeight="1" x14ac:dyDescent="0.2">
      <c r="A45" s="11" t="s">
        <v>166</v>
      </c>
      <c r="B45" s="12" t="str">
        <f ca="1">HYPERLINK("#"&amp;CELL("address",TI_CL_E!$Z$2),"TI_CL_E")</f>
        <v>TI_CL_E</v>
      </c>
      <c r="C45" s="13">
        <f>TI_CL_E!C$2</f>
        <v>0</v>
      </c>
      <c r="D45" s="13">
        <f>TI_CL_E!D$2</f>
        <v>0</v>
      </c>
      <c r="E45" s="13">
        <f>TI_CL_E!E$2</f>
        <v>0</v>
      </c>
      <c r="F45" s="13">
        <f>TI_CL_E!F$2</f>
        <v>0</v>
      </c>
      <c r="G45" s="13">
        <f>TI_CL_E!G$2</f>
        <v>0</v>
      </c>
      <c r="H45" s="13">
        <f>TI_CL_E!H$2</f>
        <v>0</v>
      </c>
      <c r="I45" s="13">
        <f>TI_CL_E!I$2</f>
        <v>0</v>
      </c>
      <c r="J45" s="13">
        <f>TI_CL_E!J$2</f>
        <v>0</v>
      </c>
      <c r="K45" s="13">
        <f>TI_CL_E!K$2</f>
        <v>0</v>
      </c>
      <c r="L45" s="13">
        <f>TI_CL_E!L$2</f>
        <v>0</v>
      </c>
      <c r="M45" s="13">
        <f>TI_CL_E!M$2</f>
        <v>0</v>
      </c>
      <c r="N45" s="13">
        <f>TI_CL_E!N$2</f>
        <v>0</v>
      </c>
      <c r="O45" s="13">
        <f>TI_CL_E!O$2</f>
        <v>0</v>
      </c>
      <c r="P45" s="13">
        <f>TI_CL_E!P$2</f>
        <v>0</v>
      </c>
      <c r="Q45" s="13">
        <f>TI_CL_E!Q$2</f>
        <v>0</v>
      </c>
      <c r="R45" s="13">
        <f>TI_CL_E!R$2</f>
        <v>0</v>
      </c>
      <c r="S45" s="13">
        <f>TI_CL_E!S$2</f>
        <v>0</v>
      </c>
      <c r="T45" s="13">
        <f>TI_CL_E!T$2</f>
        <v>0</v>
      </c>
      <c r="U45" s="13">
        <f>TI_CL_E!U$2</f>
        <v>0</v>
      </c>
      <c r="V45" s="13">
        <f>TI_CL_E!V$2</f>
        <v>0</v>
      </c>
      <c r="W45" s="13">
        <f>TI_CL_E!W$2</f>
        <v>0</v>
      </c>
      <c r="X45" s="13">
        <f>TI_CL_E!X$2</f>
        <v>0</v>
      </c>
      <c r="Y45" s="13">
        <f>TI_CL_E!Y$2</f>
        <v>0</v>
      </c>
      <c r="Z45" s="13">
        <f>TI_CL_E!Z$2</f>
        <v>0</v>
      </c>
    </row>
    <row r="46" spans="1:26" ht="11.25" customHeight="1" x14ac:dyDescent="0.2">
      <c r="A46" s="11" t="s">
        <v>218</v>
      </c>
      <c r="B46" s="12" t="str">
        <f ca="1">HYPERLINK("#"&amp;CELL("address",TI_BNG_E!$Z$2),"TI_BNG_E")</f>
        <v>TI_BNG_E</v>
      </c>
      <c r="C46" s="13">
        <f>TI_BNG_E!C$2</f>
        <v>0</v>
      </c>
      <c r="D46" s="13">
        <f>TI_BNG_E!D$2</f>
        <v>0</v>
      </c>
      <c r="E46" s="13">
        <f>TI_BNG_E!E$2</f>
        <v>0</v>
      </c>
      <c r="F46" s="13">
        <f>TI_BNG_E!F$2</f>
        <v>0</v>
      </c>
      <c r="G46" s="13">
        <f>TI_BNG_E!G$2</f>
        <v>0</v>
      </c>
      <c r="H46" s="13">
        <f>TI_BNG_E!H$2</f>
        <v>0</v>
      </c>
      <c r="I46" s="13">
        <f>TI_BNG_E!I$2</f>
        <v>0</v>
      </c>
      <c r="J46" s="13">
        <f>TI_BNG_E!J$2</f>
        <v>0</v>
      </c>
      <c r="K46" s="13">
        <f>TI_BNG_E!K$2</f>
        <v>0</v>
      </c>
      <c r="L46" s="13">
        <f>TI_BNG_E!L$2</f>
        <v>0</v>
      </c>
      <c r="M46" s="13">
        <f>TI_BNG_E!M$2</f>
        <v>0</v>
      </c>
      <c r="N46" s="13">
        <f>TI_BNG_E!N$2</f>
        <v>0</v>
      </c>
      <c r="O46" s="13">
        <f>TI_BNG_E!O$2</f>
        <v>0</v>
      </c>
      <c r="P46" s="13">
        <f>TI_BNG_E!P$2</f>
        <v>0</v>
      </c>
      <c r="Q46" s="13">
        <f>TI_BNG_E!Q$2</f>
        <v>0</v>
      </c>
      <c r="R46" s="13">
        <f>TI_BNG_E!R$2</f>
        <v>0</v>
      </c>
      <c r="S46" s="13">
        <f>TI_BNG_E!S$2</f>
        <v>0</v>
      </c>
      <c r="T46" s="13">
        <f>TI_BNG_E!T$2</f>
        <v>0</v>
      </c>
      <c r="U46" s="13">
        <f>TI_BNG_E!U$2</f>
        <v>0</v>
      </c>
      <c r="V46" s="13">
        <f>TI_BNG_E!V$2</f>
        <v>0</v>
      </c>
      <c r="W46" s="13">
        <f>TI_BNG_E!W$2</f>
        <v>0</v>
      </c>
      <c r="X46" s="13">
        <f>TI_BNG_E!X$2</f>
        <v>0</v>
      </c>
      <c r="Y46" s="13">
        <f>TI_BNG_E!Y$2</f>
        <v>0</v>
      </c>
      <c r="Z46" s="13">
        <f>TI_BNG_E!Z$2</f>
        <v>0</v>
      </c>
    </row>
    <row r="47" spans="1:26" ht="11.25" customHeight="1" x14ac:dyDescent="0.2">
      <c r="A47" s="11" t="s">
        <v>219</v>
      </c>
      <c r="B47" s="12" t="str">
        <f ca="1">HYPERLINK("#"&amp;CELL("address",TI_LBB_E!$Z$2),"TI_LBB_E")</f>
        <v>TI_LBB_E</v>
      </c>
      <c r="C47" s="13">
        <f>TI_LBB_E!C$2</f>
        <v>0</v>
      </c>
      <c r="D47" s="13">
        <f>TI_LBB_E!D$2</f>
        <v>0</v>
      </c>
      <c r="E47" s="13">
        <f>TI_LBB_E!E$2</f>
        <v>0</v>
      </c>
      <c r="F47" s="13">
        <f>TI_LBB_E!F$2</f>
        <v>0</v>
      </c>
      <c r="G47" s="13">
        <f>TI_LBB_E!G$2</f>
        <v>0</v>
      </c>
      <c r="H47" s="13">
        <f>TI_LBB_E!H$2</f>
        <v>0</v>
      </c>
      <c r="I47" s="13">
        <f>TI_LBB_E!I$2</f>
        <v>0</v>
      </c>
      <c r="J47" s="13">
        <f>TI_LBB_E!J$2</f>
        <v>0</v>
      </c>
      <c r="K47" s="13">
        <f>TI_LBB_E!K$2</f>
        <v>0</v>
      </c>
      <c r="L47" s="13">
        <f>TI_LBB_E!L$2</f>
        <v>0</v>
      </c>
      <c r="M47" s="13">
        <f>TI_LBB_E!M$2</f>
        <v>0</v>
      </c>
      <c r="N47" s="13">
        <f>TI_LBB_E!N$2</f>
        <v>0.88374892519346515</v>
      </c>
      <c r="O47" s="13">
        <f>TI_LBB_E!O$2</f>
        <v>1.7674978503869301</v>
      </c>
      <c r="P47" s="13">
        <f>TI_LBB_E!P$2</f>
        <v>1.882115219260533</v>
      </c>
      <c r="Q47" s="13">
        <f>TI_LBB_E!Q$2</f>
        <v>3.7642304385210661</v>
      </c>
      <c r="R47" s="13">
        <f>TI_LBB_E!R$2</f>
        <v>4.7052450558899386</v>
      </c>
      <c r="S47" s="13">
        <f>TI_LBB_E!S$2</f>
        <v>5.6463456577815991</v>
      </c>
      <c r="T47" s="13">
        <f>TI_LBB_E!T$2</f>
        <v>7.4169389509888219</v>
      </c>
      <c r="U47" s="13">
        <f>TI_LBB_E!U$2</f>
        <v>10.4085124677558</v>
      </c>
      <c r="V47" s="13">
        <f>TI_LBB_E!V$2</f>
        <v>11.08521066208082</v>
      </c>
      <c r="W47" s="13">
        <f>TI_LBB_E!W$2</f>
        <v>14.55881341358555</v>
      </c>
      <c r="X47" s="13">
        <f>TI_LBB_E!X$2</f>
        <v>11.043164230438521</v>
      </c>
      <c r="Y47" s="13">
        <f>TI_LBB_E!Y$2</f>
        <v>13.09716251074806</v>
      </c>
      <c r="Z47" s="13">
        <f>TI_LBB_E!Z$2</f>
        <v>13.801375752364571</v>
      </c>
    </row>
    <row r="48" spans="1:26" ht="11.25" customHeight="1" x14ac:dyDescent="0.2">
      <c r="A48" s="11" t="s">
        <v>170</v>
      </c>
      <c r="B48" s="12" t="str">
        <f ca="1">HYPERLINK("#"&amp;CELL("address",TI_CPP_E!$Z$2),"TI_CPP_E")</f>
        <v>TI_CPP_E</v>
      </c>
      <c r="C48" s="13">
        <f>TI_CPP_E!C$2</f>
        <v>0</v>
      </c>
      <c r="D48" s="13">
        <f>TI_CPP_E!D$2</f>
        <v>0</v>
      </c>
      <c r="E48" s="13">
        <f>TI_CPP_E!E$2</f>
        <v>0</v>
      </c>
      <c r="F48" s="13">
        <f>TI_CPP_E!F$2</f>
        <v>0</v>
      </c>
      <c r="G48" s="13">
        <f>TI_CPP_E!G$2</f>
        <v>0</v>
      </c>
      <c r="H48" s="13">
        <f>TI_CPP_E!H$2</f>
        <v>0</v>
      </c>
      <c r="I48" s="13">
        <f>TI_CPP_E!I$2</f>
        <v>0</v>
      </c>
      <c r="J48" s="13">
        <f>TI_CPP_E!J$2</f>
        <v>0</v>
      </c>
      <c r="K48" s="13">
        <f>TI_CPP_E!K$2</f>
        <v>0</v>
      </c>
      <c r="L48" s="13">
        <f>TI_CPP_E!L$2</f>
        <v>0</v>
      </c>
      <c r="M48" s="13">
        <f>TI_CPP_E!M$2</f>
        <v>0</v>
      </c>
      <c r="N48" s="13">
        <f>TI_CPP_E!N$2</f>
        <v>0</v>
      </c>
      <c r="O48" s="13">
        <f>TI_CPP_E!O$2</f>
        <v>0</v>
      </c>
      <c r="P48" s="13">
        <f>TI_CPP_E!P$2</f>
        <v>0</v>
      </c>
      <c r="Q48" s="13">
        <f>TI_CPP_E!Q$2</f>
        <v>0</v>
      </c>
      <c r="R48" s="13">
        <f>TI_CPP_E!R$2</f>
        <v>0</v>
      </c>
      <c r="S48" s="13">
        <f>TI_CPP_E!S$2</f>
        <v>0</v>
      </c>
      <c r="T48" s="13">
        <f>TI_CPP_E!T$2</f>
        <v>0</v>
      </c>
      <c r="U48" s="13">
        <f>TI_CPP_E!U$2</f>
        <v>0</v>
      </c>
      <c r="V48" s="13">
        <f>TI_CPP_E!V$2</f>
        <v>0</v>
      </c>
      <c r="W48" s="13">
        <f>TI_CPP_E!W$2</f>
        <v>0</v>
      </c>
      <c r="X48" s="13">
        <f>TI_CPP_E!X$2</f>
        <v>0</v>
      </c>
      <c r="Y48" s="13">
        <f>TI_CPP_E!Y$2</f>
        <v>0</v>
      </c>
      <c r="Z48" s="13">
        <f>TI_CPP_E!Z$2</f>
        <v>0</v>
      </c>
    </row>
    <row r="49" spans="1:26" ht="11.25" customHeight="1" x14ac:dyDescent="0.2">
      <c r="A49" s="11" t="s">
        <v>220</v>
      </c>
      <c r="B49" s="12" t="str">
        <f ca="1">HYPERLINK("#"&amp;CELL("address",TI_GTL_E!$Z$2),"TI_GTL_E")</f>
        <v>TI_GTL_E</v>
      </c>
      <c r="C49" s="13">
        <f>TI_GTL_E!C$2</f>
        <v>0</v>
      </c>
      <c r="D49" s="13">
        <f>TI_GTL_E!D$2</f>
        <v>0</v>
      </c>
      <c r="E49" s="13">
        <f>TI_GTL_E!E$2</f>
        <v>0</v>
      </c>
      <c r="F49" s="13">
        <f>TI_GTL_E!F$2</f>
        <v>0</v>
      </c>
      <c r="G49" s="13">
        <f>TI_GTL_E!G$2</f>
        <v>0</v>
      </c>
      <c r="H49" s="13">
        <f>TI_GTL_E!H$2</f>
        <v>0</v>
      </c>
      <c r="I49" s="13">
        <f>TI_GTL_E!I$2</f>
        <v>0</v>
      </c>
      <c r="J49" s="13">
        <f>TI_GTL_E!J$2</f>
        <v>0</v>
      </c>
      <c r="K49" s="13">
        <f>TI_GTL_E!K$2</f>
        <v>0</v>
      </c>
      <c r="L49" s="13">
        <f>TI_GTL_E!L$2</f>
        <v>0</v>
      </c>
      <c r="M49" s="13">
        <f>TI_GTL_E!M$2</f>
        <v>0</v>
      </c>
      <c r="N49" s="13">
        <f>TI_GTL_E!N$2</f>
        <v>0</v>
      </c>
      <c r="O49" s="13">
        <f>TI_GTL_E!O$2</f>
        <v>0</v>
      </c>
      <c r="P49" s="13">
        <f>TI_GTL_E!P$2</f>
        <v>0</v>
      </c>
      <c r="Q49" s="13">
        <f>TI_GTL_E!Q$2</f>
        <v>0</v>
      </c>
      <c r="R49" s="13">
        <f>TI_GTL_E!R$2</f>
        <v>0</v>
      </c>
      <c r="S49" s="13">
        <f>TI_GTL_E!S$2</f>
        <v>0</v>
      </c>
      <c r="T49" s="13">
        <f>TI_GTL_E!T$2</f>
        <v>0</v>
      </c>
      <c r="U49" s="13">
        <f>TI_GTL_E!U$2</f>
        <v>0</v>
      </c>
      <c r="V49" s="13">
        <f>TI_GTL_E!V$2</f>
        <v>0</v>
      </c>
      <c r="W49" s="13">
        <f>TI_GTL_E!W$2</f>
        <v>0</v>
      </c>
      <c r="X49" s="13">
        <f>TI_GTL_E!X$2</f>
        <v>0</v>
      </c>
      <c r="Y49" s="13">
        <f>TI_GTL_E!Y$2</f>
        <v>0</v>
      </c>
      <c r="Z49" s="13">
        <f>TI_GTL_E!Z$2</f>
        <v>0</v>
      </c>
    </row>
    <row r="50" spans="1:26" ht="11.25" customHeight="1" x14ac:dyDescent="0.2">
      <c r="A50" s="11" t="s">
        <v>221</v>
      </c>
      <c r="B50" s="12" t="str">
        <f ca="1">HYPERLINK("#"&amp;CELL("address",TI_NSP_E!$Z$2),"TI_NSP_E")</f>
        <v>TI_NSP_E</v>
      </c>
      <c r="C50" s="13">
        <f>TI_NSP_E!C$2</f>
        <v>0</v>
      </c>
      <c r="D50" s="13">
        <f>TI_NSP_E!D$2</f>
        <v>0</v>
      </c>
      <c r="E50" s="13">
        <f>TI_NSP_E!E$2</f>
        <v>0</v>
      </c>
      <c r="F50" s="13">
        <f>TI_NSP_E!F$2</f>
        <v>0</v>
      </c>
      <c r="G50" s="13">
        <f>TI_NSP_E!G$2</f>
        <v>0</v>
      </c>
      <c r="H50" s="13">
        <f>TI_NSP_E!H$2</f>
        <v>0</v>
      </c>
      <c r="I50" s="13">
        <f>TI_NSP_E!I$2</f>
        <v>0</v>
      </c>
      <c r="J50" s="13">
        <f>TI_NSP_E!J$2</f>
        <v>0</v>
      </c>
      <c r="K50" s="13">
        <f>TI_NSP_E!K$2</f>
        <v>0</v>
      </c>
      <c r="L50" s="13">
        <f>TI_NSP_E!L$2</f>
        <v>0</v>
      </c>
      <c r="M50" s="13">
        <f>TI_NSP_E!M$2</f>
        <v>0</v>
      </c>
      <c r="N50" s="13">
        <f>TI_NSP_E!N$2</f>
        <v>0</v>
      </c>
      <c r="O50" s="13">
        <f>TI_NSP_E!O$2</f>
        <v>0</v>
      </c>
      <c r="P50" s="13">
        <f>TI_NSP_E!P$2</f>
        <v>0</v>
      </c>
      <c r="Q50" s="13">
        <f>TI_NSP_E!Q$2</f>
        <v>0</v>
      </c>
      <c r="R50" s="13">
        <f>TI_NSP_E!R$2</f>
        <v>0</v>
      </c>
      <c r="S50" s="13">
        <f>TI_NSP_E!S$2</f>
        <v>0</v>
      </c>
      <c r="T50" s="13">
        <f>TI_NSP_E!T$2</f>
        <v>0</v>
      </c>
      <c r="U50" s="13">
        <f>TI_NSP_E!U$2</f>
        <v>0</v>
      </c>
      <c r="V50" s="13">
        <f>TI_NSP_E!V$2</f>
        <v>0</v>
      </c>
      <c r="W50" s="13">
        <f>TI_NSP_E!W$2</f>
        <v>0</v>
      </c>
      <c r="X50" s="13">
        <f>TI_NSP_E!X$2</f>
        <v>0</v>
      </c>
      <c r="Y50" s="13">
        <f>TI_NSP_E!Y$2</f>
        <v>0</v>
      </c>
      <c r="Z50" s="13">
        <f>TI_NSP_E!Z$2</f>
        <v>0</v>
      </c>
    </row>
    <row r="51" spans="1:26" ht="11.25" customHeight="1" x14ac:dyDescent="0.2">
      <c r="A51" s="9" t="s">
        <v>154</v>
      </c>
      <c r="B51" s="9" t="str">
        <f ca="1">HYPERLINK("#"&amp;CELL("address",TO!$Z$2),"TO")</f>
        <v>TO</v>
      </c>
      <c r="C51" s="10">
        <f>TO!C$2</f>
        <v>164.83233018056748</v>
      </c>
      <c r="D51" s="10">
        <f>TO!D$2</f>
        <v>167.06792777300089</v>
      </c>
      <c r="E51" s="10">
        <f>TO!E$2</f>
        <v>176.4402407566638</v>
      </c>
      <c r="F51" s="10">
        <f>TO!F$2</f>
        <v>192.26139294926907</v>
      </c>
      <c r="G51" s="10">
        <f>TO!G$2</f>
        <v>190.54170249355124</v>
      </c>
      <c r="H51" s="10">
        <f>TO!H$2</f>
        <v>192.60533104041272</v>
      </c>
      <c r="I51" s="10">
        <f>TO!I$2</f>
        <v>194.41100601891659</v>
      </c>
      <c r="J51" s="10">
        <f>TO!J$2</f>
        <v>197.42046431642299</v>
      </c>
      <c r="K51" s="10">
        <f>TO!K$2</f>
        <v>198.79621668099739</v>
      </c>
      <c r="L51" s="10">
        <f>TO!L$2</f>
        <v>186.414445399828</v>
      </c>
      <c r="M51" s="10">
        <f>TO!M$2</f>
        <v>181.74376612209801</v>
      </c>
      <c r="N51" s="10">
        <f>TO!N$2</f>
        <v>188.35485812553736</v>
      </c>
      <c r="O51" s="10">
        <f>TO!O$2</f>
        <v>199.17790197764401</v>
      </c>
      <c r="P51" s="10">
        <f>TO!P$2</f>
        <v>195.49561478933796</v>
      </c>
      <c r="Q51" s="10">
        <f>TO!Q$2</f>
        <v>196.81392949269127</v>
      </c>
      <c r="R51" s="10">
        <f>TO!R$2</f>
        <v>117.03198624247631</v>
      </c>
      <c r="S51" s="10">
        <f>TO!S$2</f>
        <v>79.413929492691295</v>
      </c>
      <c r="T51" s="10">
        <f>TO!T$2</f>
        <v>149.45491441322827</v>
      </c>
      <c r="U51" s="10">
        <f>TO!U$2</f>
        <v>179.16139294926916</v>
      </c>
      <c r="V51" s="10">
        <f>TO!V$2</f>
        <v>188.21969045571794</v>
      </c>
      <c r="W51" s="10">
        <f>TO!W$2</f>
        <v>198.83018056749785</v>
      </c>
      <c r="X51" s="10">
        <f>TO!X$2</f>
        <v>201.48710232158209</v>
      </c>
      <c r="Y51" s="10">
        <f>TO!Y$2</f>
        <v>210.28976784178838</v>
      </c>
      <c r="Z51" s="10">
        <f>TO!Z$2</f>
        <v>215.40309544282024</v>
      </c>
    </row>
    <row r="52" spans="1:26" ht="11.25" customHeight="1" x14ac:dyDescent="0.2">
      <c r="A52" s="11" t="s">
        <v>222</v>
      </c>
      <c r="B52" s="12" t="str">
        <f ca="1">HYPERLINK("#"&amp;CELL("address",TO_EHG!$Z$2),"TO_EHG")</f>
        <v>TO_EHG</v>
      </c>
      <c r="C52" s="13">
        <f>TO_EHG!C$2</f>
        <v>164.83233018056748</v>
      </c>
      <c r="D52" s="13">
        <f>TO_EHG!D$2</f>
        <v>167.06792777300089</v>
      </c>
      <c r="E52" s="13">
        <f>TO_EHG!E$2</f>
        <v>176.4402407566638</v>
      </c>
      <c r="F52" s="13">
        <f>TO_EHG!F$2</f>
        <v>192.26139294926907</v>
      </c>
      <c r="G52" s="13">
        <f>TO_EHG!G$2</f>
        <v>190.54170249355124</v>
      </c>
      <c r="H52" s="13">
        <f>TO_EHG!H$2</f>
        <v>192.60533104041272</v>
      </c>
      <c r="I52" s="13">
        <f>TO_EHG!I$2</f>
        <v>194.41100601891659</v>
      </c>
      <c r="J52" s="13">
        <f>TO_EHG!J$2</f>
        <v>197.42046431642299</v>
      </c>
      <c r="K52" s="13">
        <f>TO_EHG!K$2</f>
        <v>198.79621668099739</v>
      </c>
      <c r="L52" s="13">
        <f>TO_EHG!L$2</f>
        <v>186.414445399828</v>
      </c>
      <c r="M52" s="13">
        <f>TO_EHG!M$2</f>
        <v>181.74376612209801</v>
      </c>
      <c r="N52" s="13">
        <f>TO_EHG!N$2</f>
        <v>187.4711092003439</v>
      </c>
      <c r="O52" s="13">
        <f>TO_EHG!O$2</f>
        <v>197.41040412725707</v>
      </c>
      <c r="P52" s="13">
        <f>TO_EHG!P$2</f>
        <v>193.61349957007744</v>
      </c>
      <c r="Q52" s="13">
        <f>TO_EHG!Q$2</f>
        <v>193.04969905417019</v>
      </c>
      <c r="R52" s="13">
        <f>TO_EHG!R$2</f>
        <v>112.32674118658637</v>
      </c>
      <c r="S52" s="13">
        <f>TO_EHG!S$2</f>
        <v>73.767583834909701</v>
      </c>
      <c r="T52" s="13">
        <f>TO_EHG!T$2</f>
        <v>142.03797546223944</v>
      </c>
      <c r="U52" s="13">
        <f>TO_EHG!U$2</f>
        <v>168.75288048151336</v>
      </c>
      <c r="V52" s="13">
        <f>TO_EHG!V$2</f>
        <v>177.13447979363713</v>
      </c>
      <c r="W52" s="13">
        <f>TO_EHG!W$2</f>
        <v>184.27136715391231</v>
      </c>
      <c r="X52" s="13">
        <f>TO_EHG!X$2</f>
        <v>190.44393809114356</v>
      </c>
      <c r="Y52" s="13">
        <f>TO_EHG!Y$2</f>
        <v>197.19260533104031</v>
      </c>
      <c r="Z52" s="13">
        <f>TO_EHG!Z$2</f>
        <v>201.60171969045567</v>
      </c>
    </row>
    <row r="53" spans="1:26" ht="11.25" customHeight="1" x14ac:dyDescent="0.2">
      <c r="A53" s="14" t="s">
        <v>369</v>
      </c>
      <c r="B53" s="15" t="str">
        <f ca="1">HYPERLINK("#"&amp;CELL("address",TO_EHG_E!$Z$2),"TO_EHG_E")</f>
        <v>TO_EHG_E</v>
      </c>
      <c r="C53" s="16">
        <f>TO_EHG_E!C$2</f>
        <v>164.83233018056748</v>
      </c>
      <c r="D53" s="16">
        <f>TO_EHG_E!D$2</f>
        <v>167.06792777300089</v>
      </c>
      <c r="E53" s="16">
        <f>TO_EHG_E!E$2</f>
        <v>176.4402407566638</v>
      </c>
      <c r="F53" s="16">
        <f>TO_EHG_E!F$2</f>
        <v>192.26139294926907</v>
      </c>
      <c r="G53" s="16">
        <f>TO_EHG_E!G$2</f>
        <v>190.54170249355124</v>
      </c>
      <c r="H53" s="16">
        <f>TO_EHG_E!H$2</f>
        <v>192.60533104041272</v>
      </c>
      <c r="I53" s="16">
        <f>TO_EHG_E!I$2</f>
        <v>194.41100601891659</v>
      </c>
      <c r="J53" s="16">
        <f>TO_EHG_E!J$2</f>
        <v>197.42046431642299</v>
      </c>
      <c r="K53" s="16">
        <f>TO_EHG_E!K$2</f>
        <v>198.79621668099739</v>
      </c>
      <c r="L53" s="16">
        <f>TO_EHG_E!L$2</f>
        <v>186.414445399828</v>
      </c>
      <c r="M53" s="16">
        <f>TO_EHG_E!M$2</f>
        <v>181.74376612209801</v>
      </c>
      <c r="N53" s="16">
        <f>TO_EHG_E!N$2</f>
        <v>187.04594085251938</v>
      </c>
      <c r="O53" s="16">
        <f>TO_EHG_E!O$2</f>
        <v>196.67344370754381</v>
      </c>
      <c r="P53" s="16">
        <f>TO_EHG_E!P$2</f>
        <v>193.26340258901033</v>
      </c>
      <c r="Q53" s="16">
        <f>TO_EHG_E!Q$2</f>
        <v>192.67006283279844</v>
      </c>
      <c r="R53" s="16">
        <f>TO_EHG_E!R$2</f>
        <v>111.74020857754725</v>
      </c>
      <c r="S53" s="16">
        <f>TO_EHG_E!S$2</f>
        <v>73.293369039782618</v>
      </c>
      <c r="T53" s="16">
        <f>TO_EHG_E!T$2</f>
        <v>141.56753203443952</v>
      </c>
      <c r="U53" s="16">
        <f>TO_EHG_E!U$2</f>
        <v>168.30737397266759</v>
      </c>
      <c r="V53" s="16">
        <f>TO_EHG_E!V$2</f>
        <v>176.80837603484818</v>
      </c>
      <c r="W53" s="16">
        <f>TO_EHG_E!W$2</f>
        <v>184.00815202043165</v>
      </c>
      <c r="X53" s="16">
        <f>TO_EHG_E!X$2</f>
        <v>189.89033181034645</v>
      </c>
      <c r="Y53" s="16">
        <f>TO_EHG_E!Y$2</f>
        <v>196.79172119738135</v>
      </c>
      <c r="Z53" s="16">
        <f>TO_EHG_E!Z$2</f>
        <v>200.96552594036052</v>
      </c>
    </row>
    <row r="54" spans="1:26" ht="11.25" customHeight="1" x14ac:dyDescent="0.2">
      <c r="A54" s="14" t="s">
        <v>370</v>
      </c>
      <c r="B54" s="15" t="str">
        <f ca="1">HYPERLINK("#"&amp;CELL("address",TO_EHG_CHP!$Z$2),"TO_EHG_CHP")</f>
        <v>TO_EHG_CHP</v>
      </c>
      <c r="C54" s="16">
        <f>TO_EHG_CHP!C$2</f>
        <v>0</v>
      </c>
      <c r="D54" s="16">
        <f>TO_EHG_CHP!D$2</f>
        <v>0</v>
      </c>
      <c r="E54" s="16">
        <f>TO_EHG_CHP!E$2</f>
        <v>0</v>
      </c>
      <c r="F54" s="16">
        <f>TO_EHG_CHP!F$2</f>
        <v>0</v>
      </c>
      <c r="G54" s="16">
        <f>TO_EHG_CHP!G$2</f>
        <v>0</v>
      </c>
      <c r="H54" s="16">
        <f>TO_EHG_CHP!H$2</f>
        <v>0</v>
      </c>
      <c r="I54" s="16">
        <f>TO_EHG_CHP!I$2</f>
        <v>0</v>
      </c>
      <c r="J54" s="16">
        <f>TO_EHG_CHP!J$2</f>
        <v>0</v>
      </c>
      <c r="K54" s="16">
        <f>TO_EHG_CHP!K$2</f>
        <v>0</v>
      </c>
      <c r="L54" s="16">
        <f>TO_EHG_CHP!L$2</f>
        <v>0</v>
      </c>
      <c r="M54" s="16">
        <f>TO_EHG_CHP!M$2</f>
        <v>0</v>
      </c>
      <c r="N54" s="16">
        <f>TO_EHG_CHP!N$2</f>
        <v>0.42516834782452989</v>
      </c>
      <c r="O54" s="16">
        <f>TO_EHG_CHP!O$2</f>
        <v>0.73696041971324633</v>
      </c>
      <c r="P54" s="16">
        <f>TO_EHG_CHP!P$2</f>
        <v>0.35009698106712611</v>
      </c>
      <c r="Q54" s="16">
        <f>TO_EHG_CHP!Q$2</f>
        <v>0.37963622137177194</v>
      </c>
      <c r="R54" s="16">
        <f>TO_EHG_CHP!R$2</f>
        <v>0.58653260903912163</v>
      </c>
      <c r="S54" s="16">
        <f>TO_EHG_CHP!S$2</f>
        <v>0.47421479512708592</v>
      </c>
      <c r="T54" s="16">
        <f>TO_EHG_CHP!T$2</f>
        <v>0.47044342779992199</v>
      </c>
      <c r="U54" s="16">
        <f>TO_EHG_CHP!U$2</f>
        <v>0.44550650884576681</v>
      </c>
      <c r="V54" s="16">
        <f>TO_EHG_CHP!V$2</f>
        <v>0.32610375878895947</v>
      </c>
      <c r="W54" s="16">
        <f>TO_EHG_CHP!W$2</f>
        <v>0.26321513348064735</v>
      </c>
      <c r="X54" s="16">
        <f>TO_EHG_CHP!X$2</f>
        <v>0.55360628079712459</v>
      </c>
      <c r="Y54" s="16">
        <f>TO_EHG_CHP!Y$2</f>
        <v>0.40088413365896214</v>
      </c>
      <c r="Z54" s="16">
        <f>TO_EHG_CHP!Z$2</f>
        <v>0.63619375009515544</v>
      </c>
    </row>
    <row r="55" spans="1:26" ht="11.25" customHeight="1" x14ac:dyDescent="0.2">
      <c r="A55" s="14" t="s">
        <v>371</v>
      </c>
      <c r="B55" s="15" t="str">
        <f ca="1">HYPERLINK("#"&amp;CELL("address",TO_EHG_H!$Z$2),"TO_EHG_H")</f>
        <v>TO_EHG_H</v>
      </c>
      <c r="C55" s="16">
        <f>TO_EHG_H!C$2</f>
        <v>0</v>
      </c>
      <c r="D55" s="16">
        <f>TO_EHG_H!D$2</f>
        <v>0</v>
      </c>
      <c r="E55" s="16">
        <f>TO_EHG_H!E$2</f>
        <v>0</v>
      </c>
      <c r="F55" s="16">
        <f>TO_EHG_H!F$2</f>
        <v>0</v>
      </c>
      <c r="G55" s="16">
        <f>TO_EHG_H!G$2</f>
        <v>0</v>
      </c>
      <c r="H55" s="16">
        <f>TO_EHG_H!H$2</f>
        <v>0</v>
      </c>
      <c r="I55" s="16">
        <f>TO_EHG_H!I$2</f>
        <v>0</v>
      </c>
      <c r="J55" s="16">
        <f>TO_EHG_H!J$2</f>
        <v>0</v>
      </c>
      <c r="K55" s="16">
        <f>TO_EHG_H!K$2</f>
        <v>0</v>
      </c>
      <c r="L55" s="16">
        <f>TO_EHG_H!L$2</f>
        <v>0</v>
      </c>
      <c r="M55" s="16">
        <f>TO_EHG_H!M$2</f>
        <v>0</v>
      </c>
      <c r="N55" s="16">
        <f>TO_EHG_H!N$2</f>
        <v>0</v>
      </c>
      <c r="O55" s="16">
        <f>TO_EHG_H!O$2</f>
        <v>0</v>
      </c>
      <c r="P55" s="16">
        <f>TO_EHG_H!P$2</f>
        <v>0</v>
      </c>
      <c r="Q55" s="16">
        <f>TO_EHG_H!Q$2</f>
        <v>0</v>
      </c>
      <c r="R55" s="16">
        <f>TO_EHG_H!R$2</f>
        <v>0</v>
      </c>
      <c r="S55" s="16">
        <f>TO_EHG_H!S$2</f>
        <v>0</v>
      </c>
      <c r="T55" s="16">
        <f>TO_EHG_H!T$2</f>
        <v>0</v>
      </c>
      <c r="U55" s="16">
        <f>TO_EHG_H!U$2</f>
        <v>0</v>
      </c>
      <c r="V55" s="16">
        <f>TO_EHG_H!V$2</f>
        <v>0</v>
      </c>
      <c r="W55" s="16">
        <f>TO_EHG_H!W$2</f>
        <v>0</v>
      </c>
      <c r="X55" s="16">
        <f>TO_EHG_H!X$2</f>
        <v>0</v>
      </c>
      <c r="Y55" s="16">
        <f>TO_EHG_H!Y$2</f>
        <v>0</v>
      </c>
      <c r="Z55" s="16">
        <f>TO_EHG_H!Z$2</f>
        <v>0</v>
      </c>
    </row>
    <row r="56" spans="1:26" ht="11.25" customHeight="1" x14ac:dyDescent="0.2">
      <c r="A56" s="14" t="s">
        <v>207</v>
      </c>
      <c r="B56" s="15" t="str">
        <f ca="1">HYPERLINK("#"&amp;CELL("address",TO_EHG_EDHP!$Z$2),"TO_EHG_EDHP")</f>
        <v>TO_EHG_EDHP</v>
      </c>
      <c r="C56" s="16">
        <f>TO_EHG_EDHP!C$2</f>
        <v>0</v>
      </c>
      <c r="D56" s="16">
        <f>TO_EHG_EDHP!D$2</f>
        <v>0</v>
      </c>
      <c r="E56" s="16">
        <f>TO_EHG_EDHP!E$2</f>
        <v>0</v>
      </c>
      <c r="F56" s="16">
        <f>TO_EHG_EDHP!F$2</f>
        <v>0</v>
      </c>
      <c r="G56" s="16">
        <f>TO_EHG_EDHP!G$2</f>
        <v>0</v>
      </c>
      <c r="H56" s="16">
        <f>TO_EHG_EDHP!H$2</f>
        <v>0</v>
      </c>
      <c r="I56" s="16">
        <f>TO_EHG_EDHP!I$2</f>
        <v>0</v>
      </c>
      <c r="J56" s="16">
        <f>TO_EHG_EDHP!J$2</f>
        <v>0</v>
      </c>
      <c r="K56" s="16">
        <f>TO_EHG_EDHP!K$2</f>
        <v>0</v>
      </c>
      <c r="L56" s="16">
        <f>TO_EHG_EDHP!L$2</f>
        <v>0</v>
      </c>
      <c r="M56" s="16">
        <f>TO_EHG_EDHP!M$2</f>
        <v>0</v>
      </c>
      <c r="N56" s="16">
        <f>TO_EHG_EDHP!N$2</f>
        <v>0</v>
      </c>
      <c r="O56" s="16">
        <f>TO_EHG_EDHP!O$2</f>
        <v>0</v>
      </c>
      <c r="P56" s="16">
        <f>TO_EHG_EDHP!P$2</f>
        <v>0</v>
      </c>
      <c r="Q56" s="16">
        <f>TO_EHG_EDHP!Q$2</f>
        <v>0</v>
      </c>
      <c r="R56" s="16">
        <f>TO_EHG_EDHP!R$2</f>
        <v>0</v>
      </c>
      <c r="S56" s="16">
        <f>TO_EHG_EDHP!S$2</f>
        <v>0</v>
      </c>
      <c r="T56" s="16">
        <f>TO_EHG_EDHP!T$2</f>
        <v>0</v>
      </c>
      <c r="U56" s="16">
        <f>TO_EHG_EDHP!U$2</f>
        <v>0</v>
      </c>
      <c r="V56" s="16">
        <f>TO_EHG_EDHP!V$2</f>
        <v>0</v>
      </c>
      <c r="W56" s="16">
        <f>TO_EHG_EDHP!W$2</f>
        <v>0</v>
      </c>
      <c r="X56" s="16">
        <f>TO_EHG_EDHP!X$2</f>
        <v>0</v>
      </c>
      <c r="Y56" s="16">
        <f>TO_EHG_EDHP!Y$2</f>
        <v>0</v>
      </c>
      <c r="Z56" s="16">
        <f>TO_EHG_EDHP!Z$2</f>
        <v>0</v>
      </c>
    </row>
    <row r="57" spans="1:26" ht="11.25" customHeight="1" x14ac:dyDescent="0.2">
      <c r="A57" s="14" t="s">
        <v>208</v>
      </c>
      <c r="B57" s="15" t="str">
        <f ca="1">HYPERLINK("#"&amp;CELL("address",TO_EHG_EB!$Z$2),"TO_EHG_EB")</f>
        <v>TO_EHG_EB</v>
      </c>
      <c r="C57" s="16">
        <f>TO_EHG_EB!C$2</f>
        <v>0</v>
      </c>
      <c r="D57" s="16">
        <f>TO_EHG_EB!D$2</f>
        <v>0</v>
      </c>
      <c r="E57" s="16">
        <f>TO_EHG_EB!E$2</f>
        <v>0</v>
      </c>
      <c r="F57" s="16">
        <f>TO_EHG_EB!F$2</f>
        <v>0</v>
      </c>
      <c r="G57" s="16">
        <f>TO_EHG_EB!G$2</f>
        <v>0</v>
      </c>
      <c r="H57" s="16">
        <f>TO_EHG_EB!H$2</f>
        <v>0</v>
      </c>
      <c r="I57" s="16">
        <f>TO_EHG_EB!I$2</f>
        <v>0</v>
      </c>
      <c r="J57" s="16">
        <f>TO_EHG_EB!J$2</f>
        <v>0</v>
      </c>
      <c r="K57" s="16">
        <f>TO_EHG_EB!K$2</f>
        <v>0</v>
      </c>
      <c r="L57" s="16">
        <f>TO_EHG_EB!L$2</f>
        <v>0</v>
      </c>
      <c r="M57" s="16">
        <f>TO_EHG_EB!M$2</f>
        <v>0</v>
      </c>
      <c r="N57" s="16">
        <f>TO_EHG_EB!N$2</f>
        <v>0</v>
      </c>
      <c r="O57" s="16">
        <f>TO_EHG_EB!O$2</f>
        <v>0</v>
      </c>
      <c r="P57" s="16">
        <f>TO_EHG_EB!P$2</f>
        <v>0</v>
      </c>
      <c r="Q57" s="16">
        <f>TO_EHG_EB!Q$2</f>
        <v>0</v>
      </c>
      <c r="R57" s="16">
        <f>TO_EHG_EB!R$2</f>
        <v>0</v>
      </c>
      <c r="S57" s="16">
        <f>TO_EHG_EB!S$2</f>
        <v>0</v>
      </c>
      <c r="T57" s="16">
        <f>TO_EHG_EB!T$2</f>
        <v>0</v>
      </c>
      <c r="U57" s="16">
        <f>TO_EHG_EB!U$2</f>
        <v>0</v>
      </c>
      <c r="V57" s="16">
        <f>TO_EHG_EB!V$2</f>
        <v>0</v>
      </c>
      <c r="W57" s="16">
        <f>TO_EHG_EB!W$2</f>
        <v>0</v>
      </c>
      <c r="X57" s="16">
        <f>TO_EHG_EB!X$2</f>
        <v>0</v>
      </c>
      <c r="Y57" s="16">
        <f>TO_EHG_EB!Y$2</f>
        <v>0</v>
      </c>
      <c r="Z57" s="16">
        <f>TO_EHG_EB!Z$2</f>
        <v>0</v>
      </c>
    </row>
    <row r="58" spans="1:26" ht="11.25" customHeight="1" x14ac:dyDescent="0.2">
      <c r="A58" s="14" t="s">
        <v>223</v>
      </c>
      <c r="B58" s="15" t="str">
        <f ca="1">HYPERLINK("#"&amp;CELL("address",TO_EHG_PH!$Z$2),"TO_EHG_PH")</f>
        <v>TO_EHG_PH</v>
      </c>
      <c r="C58" s="16">
        <f>TO_EHG_PH!C$2</f>
        <v>0</v>
      </c>
      <c r="D58" s="16">
        <f>TO_EHG_PH!D$2</f>
        <v>0</v>
      </c>
      <c r="E58" s="16">
        <f>TO_EHG_PH!E$2</f>
        <v>0</v>
      </c>
      <c r="F58" s="16">
        <f>TO_EHG_PH!F$2</f>
        <v>0</v>
      </c>
      <c r="G58" s="16">
        <f>TO_EHG_PH!G$2</f>
        <v>0</v>
      </c>
      <c r="H58" s="16">
        <f>TO_EHG_PH!H$2</f>
        <v>0</v>
      </c>
      <c r="I58" s="16">
        <f>TO_EHG_PH!I$2</f>
        <v>0</v>
      </c>
      <c r="J58" s="16">
        <f>TO_EHG_PH!J$2</f>
        <v>0</v>
      </c>
      <c r="K58" s="16">
        <f>TO_EHG_PH!K$2</f>
        <v>0</v>
      </c>
      <c r="L58" s="16">
        <f>TO_EHG_PH!L$2</f>
        <v>0</v>
      </c>
      <c r="M58" s="16">
        <f>TO_EHG_PH!M$2</f>
        <v>0</v>
      </c>
      <c r="N58" s="16">
        <f>TO_EHG_PH!N$2</f>
        <v>0</v>
      </c>
      <c r="O58" s="16">
        <f>TO_EHG_PH!O$2</f>
        <v>0</v>
      </c>
      <c r="P58" s="16">
        <f>TO_EHG_PH!P$2</f>
        <v>0</v>
      </c>
      <c r="Q58" s="16">
        <f>TO_EHG_PH!Q$2</f>
        <v>0</v>
      </c>
      <c r="R58" s="16">
        <f>TO_EHG_PH!R$2</f>
        <v>0</v>
      </c>
      <c r="S58" s="16">
        <f>TO_EHG_PH!S$2</f>
        <v>0</v>
      </c>
      <c r="T58" s="16">
        <f>TO_EHG_PH!T$2</f>
        <v>0</v>
      </c>
      <c r="U58" s="16">
        <f>TO_EHG_PH!U$2</f>
        <v>0</v>
      </c>
      <c r="V58" s="16">
        <f>TO_EHG_PH!V$2</f>
        <v>0</v>
      </c>
      <c r="W58" s="16">
        <f>TO_EHG_PH!W$2</f>
        <v>0</v>
      </c>
      <c r="X58" s="16">
        <f>TO_EHG_PH!X$2</f>
        <v>0</v>
      </c>
      <c r="Y58" s="16">
        <f>TO_EHG_PH!Y$2</f>
        <v>0</v>
      </c>
      <c r="Z58" s="16">
        <f>TO_EHG_PH!Z$2</f>
        <v>0</v>
      </c>
    </row>
    <row r="59" spans="1:26" ht="11.25" customHeight="1" x14ac:dyDescent="0.2">
      <c r="A59" s="14" t="s">
        <v>489</v>
      </c>
      <c r="B59" s="15" t="str">
        <f ca="1">HYPERLINK("#"&amp;CELL("address",TO_EHG_CB!$Z$2),"TO_EHG_CB")</f>
        <v>TO_EHG_CB</v>
      </c>
      <c r="C59" s="16">
        <f>TO_EHG_CB!C$2</f>
        <v>0</v>
      </c>
      <c r="D59" s="16">
        <f>TO_EHG_CB!D$2</f>
        <v>0</v>
      </c>
      <c r="E59" s="16">
        <f>TO_EHG_CB!E$2</f>
        <v>0</v>
      </c>
      <c r="F59" s="16">
        <f>TO_EHG_CB!F$2</f>
        <v>0</v>
      </c>
      <c r="G59" s="16">
        <f>TO_EHG_CB!G$2</f>
        <v>0</v>
      </c>
      <c r="H59" s="16">
        <f>TO_EHG_CB!H$2</f>
        <v>0</v>
      </c>
      <c r="I59" s="16">
        <f>TO_EHG_CB!I$2</f>
        <v>0</v>
      </c>
      <c r="J59" s="16">
        <f>TO_EHG_CB!J$2</f>
        <v>0</v>
      </c>
      <c r="K59" s="16">
        <f>TO_EHG_CB!K$2</f>
        <v>0</v>
      </c>
      <c r="L59" s="16">
        <f>TO_EHG_CB!L$2</f>
        <v>0</v>
      </c>
      <c r="M59" s="16">
        <f>TO_EHG_CB!M$2</f>
        <v>0</v>
      </c>
      <c r="N59" s="16">
        <f>TO_EHG_CB!N$2</f>
        <v>0</v>
      </c>
      <c r="O59" s="16">
        <f>TO_EHG_CB!O$2</f>
        <v>0</v>
      </c>
      <c r="P59" s="16">
        <f>TO_EHG_CB!P$2</f>
        <v>0</v>
      </c>
      <c r="Q59" s="16">
        <f>TO_EHG_CB!Q$2</f>
        <v>0</v>
      </c>
      <c r="R59" s="16">
        <f>TO_EHG_CB!R$2</f>
        <v>0</v>
      </c>
      <c r="S59" s="16">
        <f>TO_EHG_CB!S$2</f>
        <v>0</v>
      </c>
      <c r="T59" s="16">
        <f>TO_EHG_CB!T$2</f>
        <v>0</v>
      </c>
      <c r="U59" s="16">
        <f>TO_EHG_CB!U$2</f>
        <v>0</v>
      </c>
      <c r="V59" s="16">
        <f>TO_EHG_CB!V$2</f>
        <v>0</v>
      </c>
      <c r="W59" s="16">
        <f>TO_EHG_CB!W$2</f>
        <v>0</v>
      </c>
      <c r="X59" s="16">
        <f>TO_EHG_CB!X$2</f>
        <v>0</v>
      </c>
      <c r="Y59" s="16">
        <f>TO_EHG_CB!Y$2</f>
        <v>0</v>
      </c>
      <c r="Z59" s="16">
        <f>TO_EHG_CB!Z$2</f>
        <v>0</v>
      </c>
    </row>
    <row r="60" spans="1:26" ht="11.25" customHeight="1" x14ac:dyDescent="0.2">
      <c r="A60" s="11" t="s">
        <v>160</v>
      </c>
      <c r="B60" s="12" t="str">
        <f ca="1">HYPERLINK("#"&amp;CELL("address",TO_CO!$Z$2),"TO_CO")</f>
        <v>TO_CO</v>
      </c>
      <c r="C60" s="13">
        <f>TO_CO!C$2</f>
        <v>0</v>
      </c>
      <c r="D60" s="13">
        <f>TO_CO!D$2</f>
        <v>0</v>
      </c>
      <c r="E60" s="13">
        <f>TO_CO!E$2</f>
        <v>0</v>
      </c>
      <c r="F60" s="13">
        <f>TO_CO!F$2</f>
        <v>0</v>
      </c>
      <c r="G60" s="13">
        <f>TO_CO!G$2</f>
        <v>0</v>
      </c>
      <c r="H60" s="13">
        <f>TO_CO!H$2</f>
        <v>0</v>
      </c>
      <c r="I60" s="13">
        <f>TO_CO!I$2</f>
        <v>0</v>
      </c>
      <c r="J60" s="13">
        <f>TO_CO!J$2</f>
        <v>0</v>
      </c>
      <c r="K60" s="13">
        <f>TO_CO!K$2</f>
        <v>0</v>
      </c>
      <c r="L60" s="13">
        <f>TO_CO!L$2</f>
        <v>0</v>
      </c>
      <c r="M60" s="13">
        <f>TO_CO!M$2</f>
        <v>0</v>
      </c>
      <c r="N60" s="13">
        <f>TO_CO!N$2</f>
        <v>0</v>
      </c>
      <c r="O60" s="13">
        <f>TO_CO!O$2</f>
        <v>0</v>
      </c>
      <c r="P60" s="13">
        <f>TO_CO!P$2</f>
        <v>0</v>
      </c>
      <c r="Q60" s="13">
        <f>TO_CO!Q$2</f>
        <v>0</v>
      </c>
      <c r="R60" s="13">
        <f>TO_CO!R$2</f>
        <v>0</v>
      </c>
      <c r="S60" s="13">
        <f>TO_CO!S$2</f>
        <v>0</v>
      </c>
      <c r="T60" s="13">
        <f>TO_CO!T$2</f>
        <v>0</v>
      </c>
      <c r="U60" s="13">
        <f>TO_CO!U$2</f>
        <v>0</v>
      </c>
      <c r="V60" s="13">
        <f>TO_CO!V$2</f>
        <v>0</v>
      </c>
      <c r="W60" s="13">
        <f>TO_CO!W$2</f>
        <v>0</v>
      </c>
      <c r="X60" s="13">
        <f>TO_CO!X$2</f>
        <v>0</v>
      </c>
      <c r="Y60" s="13">
        <f>TO_CO!Y$2</f>
        <v>0</v>
      </c>
      <c r="Z60" s="13">
        <f>TO_CO!Z$2</f>
        <v>0</v>
      </c>
    </row>
    <row r="61" spans="1:26" ht="11.25" customHeight="1" x14ac:dyDescent="0.2">
      <c r="A61" s="11" t="s">
        <v>163</v>
      </c>
      <c r="B61" s="12" t="str">
        <f ca="1">HYPERLINK("#"&amp;CELL("address",TO_BF!$Z$2),"TO_BF")</f>
        <v>TO_BF</v>
      </c>
      <c r="C61" s="13">
        <f>TO_BF!C$2</f>
        <v>0</v>
      </c>
      <c r="D61" s="13">
        <f>TO_BF!D$2</f>
        <v>0</v>
      </c>
      <c r="E61" s="13">
        <f>TO_BF!E$2</f>
        <v>0</v>
      </c>
      <c r="F61" s="13">
        <f>TO_BF!F$2</f>
        <v>0</v>
      </c>
      <c r="G61" s="13">
        <f>TO_BF!G$2</f>
        <v>0</v>
      </c>
      <c r="H61" s="13">
        <f>TO_BF!H$2</f>
        <v>0</v>
      </c>
      <c r="I61" s="13">
        <f>TO_BF!I$2</f>
        <v>0</v>
      </c>
      <c r="J61" s="13">
        <f>TO_BF!J$2</f>
        <v>0</v>
      </c>
      <c r="K61" s="13">
        <f>TO_BF!K$2</f>
        <v>0</v>
      </c>
      <c r="L61" s="13">
        <f>TO_BF!L$2</f>
        <v>0</v>
      </c>
      <c r="M61" s="13">
        <f>TO_BF!M$2</f>
        <v>0</v>
      </c>
      <c r="N61" s="13">
        <f>TO_BF!N$2</f>
        <v>0</v>
      </c>
      <c r="O61" s="13">
        <f>TO_BF!O$2</f>
        <v>0</v>
      </c>
      <c r="P61" s="13">
        <f>TO_BF!P$2</f>
        <v>0</v>
      </c>
      <c r="Q61" s="13">
        <f>TO_BF!Q$2</f>
        <v>0</v>
      </c>
      <c r="R61" s="13">
        <f>TO_BF!R$2</f>
        <v>0</v>
      </c>
      <c r="S61" s="13">
        <f>TO_BF!S$2</f>
        <v>0</v>
      </c>
      <c r="T61" s="13">
        <f>TO_BF!T$2</f>
        <v>0</v>
      </c>
      <c r="U61" s="13">
        <f>TO_BF!U$2</f>
        <v>0</v>
      </c>
      <c r="V61" s="13">
        <f>TO_BF!V$2</f>
        <v>0</v>
      </c>
      <c r="W61" s="13">
        <f>TO_BF!W$2</f>
        <v>0</v>
      </c>
      <c r="X61" s="13">
        <f>TO_BF!X$2</f>
        <v>0</v>
      </c>
      <c r="Y61" s="13">
        <f>TO_BF!Y$2</f>
        <v>0</v>
      </c>
      <c r="Z61" s="13">
        <f>TO_BF!Z$2</f>
        <v>0</v>
      </c>
    </row>
    <row r="62" spans="1:26" ht="11.25" customHeight="1" x14ac:dyDescent="0.2">
      <c r="A62" s="11" t="s">
        <v>162</v>
      </c>
      <c r="B62" s="12" t="str">
        <f ca="1">HYPERLINK("#"&amp;CELL("address",TO_GW!$Z$2),"TO_GW")</f>
        <v>TO_GW</v>
      </c>
      <c r="C62" s="13">
        <f>TO_GW!C$2</f>
        <v>0</v>
      </c>
      <c r="D62" s="13">
        <f>TO_GW!D$2</f>
        <v>0</v>
      </c>
      <c r="E62" s="13">
        <f>TO_GW!E$2</f>
        <v>0</v>
      </c>
      <c r="F62" s="13">
        <f>TO_GW!F$2</f>
        <v>0</v>
      </c>
      <c r="G62" s="13">
        <f>TO_GW!G$2</f>
        <v>0</v>
      </c>
      <c r="H62" s="13">
        <f>TO_GW!H$2</f>
        <v>0</v>
      </c>
      <c r="I62" s="13">
        <f>TO_GW!I$2</f>
        <v>0</v>
      </c>
      <c r="J62" s="13">
        <f>TO_GW!J$2</f>
        <v>0</v>
      </c>
      <c r="K62" s="13">
        <f>TO_GW!K$2</f>
        <v>0</v>
      </c>
      <c r="L62" s="13">
        <f>TO_GW!L$2</f>
        <v>0</v>
      </c>
      <c r="M62" s="13">
        <f>TO_GW!M$2</f>
        <v>0</v>
      </c>
      <c r="N62" s="13">
        <f>TO_GW!N$2</f>
        <v>0</v>
      </c>
      <c r="O62" s="13">
        <f>TO_GW!O$2</f>
        <v>0</v>
      </c>
      <c r="P62" s="13">
        <f>TO_GW!P$2</f>
        <v>0</v>
      </c>
      <c r="Q62" s="13">
        <f>TO_GW!Q$2</f>
        <v>0</v>
      </c>
      <c r="R62" s="13">
        <f>TO_GW!R$2</f>
        <v>0</v>
      </c>
      <c r="S62" s="13">
        <f>TO_GW!S$2</f>
        <v>0</v>
      </c>
      <c r="T62" s="13">
        <f>TO_GW!T$2</f>
        <v>0</v>
      </c>
      <c r="U62" s="13">
        <f>TO_GW!U$2</f>
        <v>0</v>
      </c>
      <c r="V62" s="13">
        <f>TO_GW!V$2</f>
        <v>0</v>
      </c>
      <c r="W62" s="13">
        <f>TO_GW!W$2</f>
        <v>0</v>
      </c>
      <c r="X62" s="13">
        <f>TO_GW!X$2</f>
        <v>0</v>
      </c>
      <c r="Y62" s="13">
        <f>TO_GW!Y$2</f>
        <v>0</v>
      </c>
      <c r="Z62" s="13">
        <f>TO_GW!Z$2</f>
        <v>0</v>
      </c>
    </row>
    <row r="63" spans="1:26" ht="11.25" customHeight="1" x14ac:dyDescent="0.2">
      <c r="A63" s="11" t="s">
        <v>211</v>
      </c>
      <c r="B63" s="12" t="str">
        <f ca="1">HYPERLINK("#"&amp;CELL("address",TO_RPI!$Z$2),"TO_RPI")</f>
        <v>TO_RPI</v>
      </c>
      <c r="C63" s="13">
        <f>TO_RPI!C$2</f>
        <v>0</v>
      </c>
      <c r="D63" s="13">
        <f>TO_RPI!D$2</f>
        <v>0</v>
      </c>
      <c r="E63" s="13">
        <f>TO_RPI!E$2</f>
        <v>0</v>
      </c>
      <c r="F63" s="13">
        <f>TO_RPI!F$2</f>
        <v>0</v>
      </c>
      <c r="G63" s="13">
        <f>TO_RPI!G$2</f>
        <v>0</v>
      </c>
      <c r="H63" s="13">
        <f>TO_RPI!H$2</f>
        <v>0</v>
      </c>
      <c r="I63" s="13">
        <f>TO_RPI!I$2</f>
        <v>0</v>
      </c>
      <c r="J63" s="13">
        <f>TO_RPI!J$2</f>
        <v>0</v>
      </c>
      <c r="K63" s="13">
        <f>TO_RPI!K$2</f>
        <v>0</v>
      </c>
      <c r="L63" s="13">
        <f>TO_RPI!L$2</f>
        <v>0</v>
      </c>
      <c r="M63" s="13">
        <f>TO_RPI!M$2</f>
        <v>0</v>
      </c>
      <c r="N63" s="13">
        <f>TO_RPI!N$2</f>
        <v>0</v>
      </c>
      <c r="O63" s="13">
        <f>TO_RPI!O$2</f>
        <v>0</v>
      </c>
      <c r="P63" s="13">
        <f>TO_RPI!P$2</f>
        <v>0</v>
      </c>
      <c r="Q63" s="13">
        <f>TO_RPI!Q$2</f>
        <v>0</v>
      </c>
      <c r="R63" s="13">
        <f>TO_RPI!R$2</f>
        <v>0</v>
      </c>
      <c r="S63" s="13">
        <f>TO_RPI!S$2</f>
        <v>0</v>
      </c>
      <c r="T63" s="13">
        <f>TO_RPI!T$2</f>
        <v>0</v>
      </c>
      <c r="U63" s="13">
        <f>TO_RPI!U$2</f>
        <v>0</v>
      </c>
      <c r="V63" s="13">
        <f>TO_RPI!V$2</f>
        <v>0</v>
      </c>
      <c r="W63" s="13">
        <f>TO_RPI!W$2</f>
        <v>0</v>
      </c>
      <c r="X63" s="13">
        <f>TO_RPI!X$2</f>
        <v>0</v>
      </c>
      <c r="Y63" s="13">
        <f>TO_RPI!Y$2</f>
        <v>0</v>
      </c>
      <c r="Z63" s="13">
        <f>TO_RPI!Z$2</f>
        <v>0</v>
      </c>
    </row>
    <row r="64" spans="1:26" ht="11.25" customHeight="1" x14ac:dyDescent="0.2">
      <c r="A64" s="14" t="s">
        <v>224</v>
      </c>
      <c r="B64" s="15" t="str">
        <f ca="1">HYPERLINK("#"&amp;CELL("address",TO_RPI_RO!$Z$2),"TO_RPI_RO")</f>
        <v>TO_RPI_RO</v>
      </c>
      <c r="C64" s="16">
        <f>TO_RPI_RO!C$2</f>
        <v>0</v>
      </c>
      <c r="D64" s="16">
        <f>TO_RPI_RO!D$2</f>
        <v>0</v>
      </c>
      <c r="E64" s="16">
        <f>TO_RPI_RO!E$2</f>
        <v>0</v>
      </c>
      <c r="F64" s="16">
        <f>TO_RPI_RO!F$2</f>
        <v>0</v>
      </c>
      <c r="G64" s="16">
        <f>TO_RPI_RO!G$2</f>
        <v>0</v>
      </c>
      <c r="H64" s="16">
        <f>TO_RPI_RO!H$2</f>
        <v>0</v>
      </c>
      <c r="I64" s="16">
        <f>TO_RPI_RO!I$2</f>
        <v>0</v>
      </c>
      <c r="J64" s="16">
        <f>TO_RPI_RO!J$2</f>
        <v>0</v>
      </c>
      <c r="K64" s="16">
        <f>TO_RPI_RO!K$2</f>
        <v>0</v>
      </c>
      <c r="L64" s="16">
        <f>TO_RPI_RO!L$2</f>
        <v>0</v>
      </c>
      <c r="M64" s="16">
        <f>TO_RPI_RO!M$2</f>
        <v>0</v>
      </c>
      <c r="N64" s="16">
        <f>TO_RPI_RO!N$2</f>
        <v>0</v>
      </c>
      <c r="O64" s="16">
        <f>TO_RPI_RO!O$2</f>
        <v>0</v>
      </c>
      <c r="P64" s="16">
        <f>TO_RPI_RO!P$2</f>
        <v>0</v>
      </c>
      <c r="Q64" s="16">
        <f>TO_RPI_RO!Q$2</f>
        <v>0</v>
      </c>
      <c r="R64" s="16">
        <f>TO_RPI_RO!R$2</f>
        <v>0</v>
      </c>
      <c r="S64" s="16">
        <f>TO_RPI_RO!S$2</f>
        <v>0</v>
      </c>
      <c r="T64" s="16">
        <f>TO_RPI_RO!T$2</f>
        <v>0</v>
      </c>
      <c r="U64" s="16">
        <f>TO_RPI_RO!U$2</f>
        <v>0</v>
      </c>
      <c r="V64" s="16">
        <f>TO_RPI_RO!V$2</f>
        <v>0</v>
      </c>
      <c r="W64" s="16">
        <f>TO_RPI_RO!W$2</f>
        <v>0</v>
      </c>
      <c r="X64" s="16">
        <f>TO_RPI_RO!X$2</f>
        <v>0</v>
      </c>
      <c r="Y64" s="16">
        <f>TO_RPI_RO!Y$2</f>
        <v>0</v>
      </c>
      <c r="Z64" s="16">
        <f>TO_RPI_RO!Z$2</f>
        <v>0</v>
      </c>
    </row>
    <row r="65" spans="1:26" ht="11.25" customHeight="1" x14ac:dyDescent="0.2">
      <c r="A65" s="14" t="s">
        <v>225</v>
      </c>
      <c r="B65" s="15" t="str">
        <f ca="1">HYPERLINK("#"&amp;CELL("address",TO_RPI_BKFLOW!$Z$2),"TO_RPI_BKFLOW")</f>
        <v>TO_RPI_BKFLOW</v>
      </c>
      <c r="C65" s="16">
        <f>TO_RPI_BKFLOW!C$2</f>
        <v>0</v>
      </c>
      <c r="D65" s="16">
        <f>TO_RPI_BKFLOW!D$2</f>
        <v>0</v>
      </c>
      <c r="E65" s="16">
        <f>TO_RPI_BKFLOW!E$2</f>
        <v>0</v>
      </c>
      <c r="F65" s="16">
        <f>TO_RPI_BKFLOW!F$2</f>
        <v>0</v>
      </c>
      <c r="G65" s="16">
        <f>TO_RPI_BKFLOW!G$2</f>
        <v>0</v>
      </c>
      <c r="H65" s="16">
        <f>TO_RPI_BKFLOW!H$2</f>
        <v>0</v>
      </c>
      <c r="I65" s="16">
        <f>TO_RPI_BKFLOW!I$2</f>
        <v>0</v>
      </c>
      <c r="J65" s="16">
        <f>TO_RPI_BKFLOW!J$2</f>
        <v>0</v>
      </c>
      <c r="K65" s="16">
        <f>TO_RPI_BKFLOW!K$2</f>
        <v>0</v>
      </c>
      <c r="L65" s="16">
        <f>TO_RPI_BKFLOW!L$2</f>
        <v>0</v>
      </c>
      <c r="M65" s="16">
        <f>TO_RPI_BKFLOW!M$2</f>
        <v>0</v>
      </c>
      <c r="N65" s="16">
        <f>TO_RPI_BKFLOW!N$2</f>
        <v>0</v>
      </c>
      <c r="O65" s="16">
        <f>TO_RPI_BKFLOW!O$2</f>
        <v>0</v>
      </c>
      <c r="P65" s="16">
        <f>TO_RPI_BKFLOW!P$2</f>
        <v>0</v>
      </c>
      <c r="Q65" s="16">
        <f>TO_RPI_BKFLOW!Q$2</f>
        <v>0</v>
      </c>
      <c r="R65" s="16">
        <f>TO_RPI_BKFLOW!R$2</f>
        <v>0</v>
      </c>
      <c r="S65" s="16">
        <f>TO_RPI_BKFLOW!S$2</f>
        <v>0</v>
      </c>
      <c r="T65" s="16">
        <f>TO_RPI_BKFLOW!T$2</f>
        <v>0</v>
      </c>
      <c r="U65" s="16">
        <f>TO_RPI_BKFLOW!U$2</f>
        <v>0</v>
      </c>
      <c r="V65" s="16">
        <f>TO_RPI_BKFLOW!V$2</f>
        <v>0</v>
      </c>
      <c r="W65" s="16">
        <f>TO_RPI_BKFLOW!W$2</f>
        <v>0</v>
      </c>
      <c r="X65" s="16">
        <f>TO_RPI_BKFLOW!X$2</f>
        <v>0</v>
      </c>
      <c r="Y65" s="16">
        <f>TO_RPI_BKFLOW!Y$2</f>
        <v>0</v>
      </c>
      <c r="Z65" s="16">
        <f>TO_RPI_BKFLOW!Z$2</f>
        <v>0</v>
      </c>
    </row>
    <row r="66" spans="1:26" ht="11.25" customHeight="1" x14ac:dyDescent="0.2">
      <c r="A66" s="14" t="s">
        <v>214</v>
      </c>
      <c r="B66" s="15" t="str">
        <f ca="1">HYPERLINK("#"&amp;CELL("address",TO_RPI_PT!$Z$2),"TO_RPI_PT")</f>
        <v>TO_RPI_PT</v>
      </c>
      <c r="C66" s="16">
        <f>TO_RPI_PT!C$2</f>
        <v>0</v>
      </c>
      <c r="D66" s="16">
        <f>TO_RPI_PT!D$2</f>
        <v>0</v>
      </c>
      <c r="E66" s="16">
        <f>TO_RPI_PT!E$2</f>
        <v>0</v>
      </c>
      <c r="F66" s="16">
        <f>TO_RPI_PT!F$2</f>
        <v>0</v>
      </c>
      <c r="G66" s="16">
        <f>TO_RPI_PT!G$2</f>
        <v>0</v>
      </c>
      <c r="H66" s="16">
        <f>TO_RPI_PT!H$2</f>
        <v>0</v>
      </c>
      <c r="I66" s="16">
        <f>TO_RPI_PT!I$2</f>
        <v>0</v>
      </c>
      <c r="J66" s="16">
        <f>TO_RPI_PT!J$2</f>
        <v>0</v>
      </c>
      <c r="K66" s="16">
        <f>TO_RPI_PT!K$2</f>
        <v>0</v>
      </c>
      <c r="L66" s="16">
        <f>TO_RPI_PT!L$2</f>
        <v>0</v>
      </c>
      <c r="M66" s="16">
        <f>TO_RPI_PT!M$2</f>
        <v>0</v>
      </c>
      <c r="N66" s="16">
        <f>TO_RPI_PT!N$2</f>
        <v>0</v>
      </c>
      <c r="O66" s="16">
        <f>TO_RPI_PT!O$2</f>
        <v>0</v>
      </c>
      <c r="P66" s="16">
        <f>TO_RPI_PT!P$2</f>
        <v>0</v>
      </c>
      <c r="Q66" s="16">
        <f>TO_RPI_PT!Q$2</f>
        <v>0</v>
      </c>
      <c r="R66" s="16">
        <f>TO_RPI_PT!R$2</f>
        <v>0</v>
      </c>
      <c r="S66" s="16">
        <f>TO_RPI_PT!S$2</f>
        <v>0</v>
      </c>
      <c r="T66" s="16">
        <f>TO_RPI_PT!T$2</f>
        <v>0</v>
      </c>
      <c r="U66" s="16">
        <f>TO_RPI_PT!U$2</f>
        <v>0</v>
      </c>
      <c r="V66" s="16">
        <f>TO_RPI_PT!V$2</f>
        <v>0</v>
      </c>
      <c r="W66" s="16">
        <f>TO_RPI_PT!W$2</f>
        <v>0</v>
      </c>
      <c r="X66" s="16">
        <f>TO_RPI_PT!X$2</f>
        <v>0</v>
      </c>
      <c r="Y66" s="16">
        <f>TO_RPI_PT!Y$2</f>
        <v>0</v>
      </c>
      <c r="Z66" s="16">
        <f>TO_RPI_PT!Z$2</f>
        <v>0</v>
      </c>
    </row>
    <row r="67" spans="1:26" ht="11.25" customHeight="1" x14ac:dyDescent="0.2">
      <c r="A67" s="14" t="s">
        <v>215</v>
      </c>
      <c r="B67" s="15" t="str">
        <f ca="1">HYPERLINK("#"&amp;CELL("address",TO_RPI_IT!$Z$2),"TO_RPI_IT")</f>
        <v>TO_RPI_IT</v>
      </c>
      <c r="C67" s="16">
        <f>TO_RPI_IT!C$2</f>
        <v>0</v>
      </c>
      <c r="D67" s="16">
        <f>TO_RPI_IT!D$2</f>
        <v>0</v>
      </c>
      <c r="E67" s="16">
        <f>TO_RPI_IT!E$2</f>
        <v>0</v>
      </c>
      <c r="F67" s="16">
        <f>TO_RPI_IT!F$2</f>
        <v>0</v>
      </c>
      <c r="G67" s="16">
        <f>TO_RPI_IT!G$2</f>
        <v>0</v>
      </c>
      <c r="H67" s="16">
        <f>TO_RPI_IT!H$2</f>
        <v>0</v>
      </c>
      <c r="I67" s="16">
        <f>TO_RPI_IT!I$2</f>
        <v>0</v>
      </c>
      <c r="J67" s="16">
        <f>TO_RPI_IT!J$2</f>
        <v>0</v>
      </c>
      <c r="K67" s="16">
        <f>TO_RPI_IT!K$2</f>
        <v>0</v>
      </c>
      <c r="L67" s="16">
        <f>TO_RPI_IT!L$2</f>
        <v>0</v>
      </c>
      <c r="M67" s="16">
        <f>TO_RPI_IT!M$2</f>
        <v>0</v>
      </c>
      <c r="N67" s="16">
        <f>TO_RPI_IT!N$2</f>
        <v>0</v>
      </c>
      <c r="O67" s="16">
        <f>TO_RPI_IT!O$2</f>
        <v>0</v>
      </c>
      <c r="P67" s="16">
        <f>TO_RPI_IT!P$2</f>
        <v>0</v>
      </c>
      <c r="Q67" s="16">
        <f>TO_RPI_IT!Q$2</f>
        <v>0</v>
      </c>
      <c r="R67" s="16">
        <f>TO_RPI_IT!R$2</f>
        <v>0</v>
      </c>
      <c r="S67" s="16">
        <f>TO_RPI_IT!S$2</f>
        <v>0</v>
      </c>
      <c r="T67" s="16">
        <f>TO_RPI_IT!T$2</f>
        <v>0</v>
      </c>
      <c r="U67" s="16">
        <f>TO_RPI_IT!U$2</f>
        <v>0</v>
      </c>
      <c r="V67" s="16">
        <f>TO_RPI_IT!V$2</f>
        <v>0</v>
      </c>
      <c r="W67" s="16">
        <f>TO_RPI_IT!W$2</f>
        <v>0</v>
      </c>
      <c r="X67" s="16">
        <f>TO_RPI_IT!X$2</f>
        <v>0</v>
      </c>
      <c r="Y67" s="16">
        <f>TO_RPI_IT!Y$2</f>
        <v>0</v>
      </c>
      <c r="Z67" s="16">
        <f>TO_RPI_IT!Z$2</f>
        <v>0</v>
      </c>
    </row>
    <row r="68" spans="1:26" ht="11.25" customHeight="1" x14ac:dyDescent="0.2">
      <c r="A68" s="14" t="s">
        <v>226</v>
      </c>
      <c r="B68" s="15" t="str">
        <f ca="1">HYPERLINK("#"&amp;CELL("address",TO_RPI_PPR!$Z$2),"TO_RPI_PPR")</f>
        <v>TO_RPI_PPR</v>
      </c>
      <c r="C68" s="16">
        <f>TO_RPI_PPR!C$2</f>
        <v>0</v>
      </c>
      <c r="D68" s="16">
        <f>TO_RPI_PPR!D$2</f>
        <v>0</v>
      </c>
      <c r="E68" s="16">
        <f>TO_RPI_PPR!E$2</f>
        <v>0</v>
      </c>
      <c r="F68" s="16">
        <f>TO_RPI_PPR!F$2</f>
        <v>0</v>
      </c>
      <c r="G68" s="16">
        <f>TO_RPI_PPR!G$2</f>
        <v>0</v>
      </c>
      <c r="H68" s="16">
        <f>TO_RPI_PPR!H$2</f>
        <v>0</v>
      </c>
      <c r="I68" s="16">
        <f>TO_RPI_PPR!I$2</f>
        <v>0</v>
      </c>
      <c r="J68" s="16">
        <f>TO_RPI_PPR!J$2</f>
        <v>0</v>
      </c>
      <c r="K68" s="16">
        <f>TO_RPI_PPR!K$2</f>
        <v>0</v>
      </c>
      <c r="L68" s="16">
        <f>TO_RPI_PPR!L$2</f>
        <v>0</v>
      </c>
      <c r="M68" s="16">
        <f>TO_RPI_PPR!M$2</f>
        <v>0</v>
      </c>
      <c r="N68" s="16">
        <f>TO_RPI_PPR!N$2</f>
        <v>0</v>
      </c>
      <c r="O68" s="16">
        <f>TO_RPI_PPR!O$2</f>
        <v>0</v>
      </c>
      <c r="P68" s="16">
        <f>TO_RPI_PPR!P$2</f>
        <v>0</v>
      </c>
      <c r="Q68" s="16">
        <f>TO_RPI_PPR!Q$2</f>
        <v>0</v>
      </c>
      <c r="R68" s="16">
        <f>TO_RPI_PPR!R$2</f>
        <v>0</v>
      </c>
      <c r="S68" s="16">
        <f>TO_RPI_PPR!S$2</f>
        <v>0</v>
      </c>
      <c r="T68" s="16">
        <f>TO_RPI_PPR!T$2</f>
        <v>0</v>
      </c>
      <c r="U68" s="16">
        <f>TO_RPI_PPR!U$2</f>
        <v>0</v>
      </c>
      <c r="V68" s="16">
        <f>TO_RPI_PPR!V$2</f>
        <v>0</v>
      </c>
      <c r="W68" s="16">
        <f>TO_RPI_PPR!W$2</f>
        <v>0</v>
      </c>
      <c r="X68" s="16">
        <f>TO_RPI_PPR!X$2</f>
        <v>0</v>
      </c>
      <c r="Y68" s="16">
        <f>TO_RPI_PPR!Y$2</f>
        <v>0</v>
      </c>
      <c r="Z68" s="16">
        <f>TO_RPI_PPR!Z$2</f>
        <v>0</v>
      </c>
    </row>
    <row r="69" spans="1:26" ht="11.25" customHeight="1" x14ac:dyDescent="0.2">
      <c r="A69" s="14" t="s">
        <v>227</v>
      </c>
      <c r="B69" s="15" t="str">
        <f ca="1">HYPERLINK("#"&amp;CELL("address",TO_RPI_PIR!$Z$2),"TO_RPI_PIR")</f>
        <v>TO_RPI_PIR</v>
      </c>
      <c r="C69" s="16">
        <f>TO_RPI_PIR!C$2</f>
        <v>0</v>
      </c>
      <c r="D69" s="16">
        <f>TO_RPI_PIR!D$2</f>
        <v>0</v>
      </c>
      <c r="E69" s="16">
        <f>TO_RPI_PIR!E$2</f>
        <v>0</v>
      </c>
      <c r="F69" s="16">
        <f>TO_RPI_PIR!F$2</f>
        <v>0</v>
      </c>
      <c r="G69" s="16">
        <f>TO_RPI_PIR!G$2</f>
        <v>0</v>
      </c>
      <c r="H69" s="16">
        <f>TO_RPI_PIR!H$2</f>
        <v>0</v>
      </c>
      <c r="I69" s="16">
        <f>TO_RPI_PIR!I$2</f>
        <v>0</v>
      </c>
      <c r="J69" s="16">
        <f>TO_RPI_PIR!J$2</f>
        <v>0</v>
      </c>
      <c r="K69" s="16">
        <f>TO_RPI_PIR!K$2</f>
        <v>0</v>
      </c>
      <c r="L69" s="16">
        <f>TO_RPI_PIR!L$2</f>
        <v>0</v>
      </c>
      <c r="M69" s="16">
        <f>TO_RPI_PIR!M$2</f>
        <v>0</v>
      </c>
      <c r="N69" s="16">
        <f>TO_RPI_PIR!N$2</f>
        <v>0</v>
      </c>
      <c r="O69" s="16">
        <f>TO_RPI_PIR!O$2</f>
        <v>0</v>
      </c>
      <c r="P69" s="16">
        <f>TO_RPI_PIR!P$2</f>
        <v>0</v>
      </c>
      <c r="Q69" s="16">
        <f>TO_RPI_PIR!Q$2</f>
        <v>0</v>
      </c>
      <c r="R69" s="16">
        <f>TO_RPI_PIR!R$2</f>
        <v>0</v>
      </c>
      <c r="S69" s="16">
        <f>TO_RPI_PIR!S$2</f>
        <v>0</v>
      </c>
      <c r="T69" s="16">
        <f>TO_RPI_PIR!T$2</f>
        <v>0</v>
      </c>
      <c r="U69" s="16">
        <f>TO_RPI_PIR!U$2</f>
        <v>0</v>
      </c>
      <c r="V69" s="16">
        <f>TO_RPI_PIR!V$2</f>
        <v>0</v>
      </c>
      <c r="W69" s="16">
        <f>TO_RPI_PIR!W$2</f>
        <v>0</v>
      </c>
      <c r="X69" s="16">
        <f>TO_RPI_PIR!X$2</f>
        <v>0</v>
      </c>
      <c r="Y69" s="16">
        <f>TO_RPI_PIR!Y$2</f>
        <v>0</v>
      </c>
      <c r="Z69" s="16">
        <f>TO_RPI_PIR!Z$2</f>
        <v>0</v>
      </c>
    </row>
    <row r="70" spans="1:26" ht="11.25" customHeight="1" x14ac:dyDescent="0.2">
      <c r="A70" s="11" t="s">
        <v>159</v>
      </c>
      <c r="B70" s="12" t="str">
        <f ca="1">HYPERLINK("#"&amp;CELL("address",TO_PF!$Z$2),"TO_PF")</f>
        <v>TO_PF</v>
      </c>
      <c r="C70" s="13">
        <f>TO_PF!C$2</f>
        <v>0</v>
      </c>
      <c r="D70" s="13">
        <f>TO_PF!D$2</f>
        <v>0</v>
      </c>
      <c r="E70" s="13">
        <f>TO_PF!E$2</f>
        <v>0</v>
      </c>
      <c r="F70" s="13">
        <f>TO_PF!F$2</f>
        <v>0</v>
      </c>
      <c r="G70" s="13">
        <f>TO_PF!G$2</f>
        <v>0</v>
      </c>
      <c r="H70" s="13">
        <f>TO_PF!H$2</f>
        <v>0</v>
      </c>
      <c r="I70" s="13">
        <f>TO_PF!I$2</f>
        <v>0</v>
      </c>
      <c r="J70" s="13">
        <f>TO_PF!J$2</f>
        <v>0</v>
      </c>
      <c r="K70" s="13">
        <f>TO_PF!K$2</f>
        <v>0</v>
      </c>
      <c r="L70" s="13">
        <f>TO_PF!L$2</f>
        <v>0</v>
      </c>
      <c r="M70" s="13">
        <f>TO_PF!M$2</f>
        <v>0</v>
      </c>
      <c r="N70" s="13">
        <f>TO_PF!N$2</f>
        <v>0</v>
      </c>
      <c r="O70" s="13">
        <f>TO_PF!O$2</f>
        <v>0</v>
      </c>
      <c r="P70" s="13">
        <f>TO_PF!P$2</f>
        <v>0</v>
      </c>
      <c r="Q70" s="13">
        <f>TO_PF!Q$2</f>
        <v>0</v>
      </c>
      <c r="R70" s="13">
        <f>TO_PF!R$2</f>
        <v>0</v>
      </c>
      <c r="S70" s="13">
        <f>TO_PF!S$2</f>
        <v>0</v>
      </c>
      <c r="T70" s="13">
        <f>TO_PF!T$2</f>
        <v>0</v>
      </c>
      <c r="U70" s="13">
        <f>TO_PF!U$2</f>
        <v>0</v>
      </c>
      <c r="V70" s="13">
        <f>TO_PF!V$2</f>
        <v>0</v>
      </c>
      <c r="W70" s="13">
        <f>TO_PF!W$2</f>
        <v>0</v>
      </c>
      <c r="X70" s="13">
        <f>TO_PF!X$2</f>
        <v>0</v>
      </c>
      <c r="Y70" s="13">
        <f>TO_PF!Y$2</f>
        <v>0</v>
      </c>
      <c r="Z70" s="13">
        <f>TO_PF!Z$2</f>
        <v>0</v>
      </c>
    </row>
    <row r="71" spans="1:26" ht="11.25" customHeight="1" x14ac:dyDescent="0.2">
      <c r="A71" s="11" t="s">
        <v>161</v>
      </c>
      <c r="B71" s="12" t="str">
        <f ca="1">HYPERLINK("#"&amp;CELL("address",TO_BKBPB!$Z$2),"TO_BKBPB")</f>
        <v>TO_BKBPB</v>
      </c>
      <c r="C71" s="13">
        <f>TO_BKBPB!C$2</f>
        <v>0</v>
      </c>
      <c r="D71" s="13">
        <f>TO_BKBPB!D$2</f>
        <v>0</v>
      </c>
      <c r="E71" s="13">
        <f>TO_BKBPB!E$2</f>
        <v>0</v>
      </c>
      <c r="F71" s="13">
        <f>TO_BKBPB!F$2</f>
        <v>0</v>
      </c>
      <c r="G71" s="13">
        <f>TO_BKBPB!G$2</f>
        <v>0</v>
      </c>
      <c r="H71" s="13">
        <f>TO_BKBPB!H$2</f>
        <v>0</v>
      </c>
      <c r="I71" s="13">
        <f>TO_BKBPB!I$2</f>
        <v>0</v>
      </c>
      <c r="J71" s="13">
        <f>TO_BKBPB!J$2</f>
        <v>0</v>
      </c>
      <c r="K71" s="13">
        <f>TO_BKBPB!K$2</f>
        <v>0</v>
      </c>
      <c r="L71" s="13">
        <f>TO_BKBPB!L$2</f>
        <v>0</v>
      </c>
      <c r="M71" s="13">
        <f>TO_BKBPB!M$2</f>
        <v>0</v>
      </c>
      <c r="N71" s="13">
        <f>TO_BKBPB!N$2</f>
        <v>0</v>
      </c>
      <c r="O71" s="13">
        <f>TO_BKBPB!O$2</f>
        <v>0</v>
      </c>
      <c r="P71" s="13">
        <f>TO_BKBPB!P$2</f>
        <v>0</v>
      </c>
      <c r="Q71" s="13">
        <f>TO_BKBPB!Q$2</f>
        <v>0</v>
      </c>
      <c r="R71" s="13">
        <f>TO_BKBPB!R$2</f>
        <v>0</v>
      </c>
      <c r="S71" s="13">
        <f>TO_BKBPB!S$2</f>
        <v>0</v>
      </c>
      <c r="T71" s="13">
        <f>TO_BKBPB!T$2</f>
        <v>0</v>
      </c>
      <c r="U71" s="13">
        <f>TO_BKBPB!U$2</f>
        <v>0</v>
      </c>
      <c r="V71" s="13">
        <f>TO_BKBPB!V$2</f>
        <v>0</v>
      </c>
      <c r="W71" s="13">
        <f>TO_BKBPB!W$2</f>
        <v>0</v>
      </c>
      <c r="X71" s="13">
        <f>TO_BKBPB!X$2</f>
        <v>0</v>
      </c>
      <c r="Y71" s="13">
        <f>TO_BKBPB!Y$2</f>
        <v>0</v>
      </c>
      <c r="Z71" s="13">
        <f>TO_BKBPB!Z$2</f>
        <v>0</v>
      </c>
    </row>
    <row r="72" spans="1:26" ht="11.25" customHeight="1" x14ac:dyDescent="0.2">
      <c r="A72" s="11" t="s">
        <v>166</v>
      </c>
      <c r="B72" s="12" t="str">
        <f ca="1">HYPERLINK("#"&amp;CELL("address",TO_CL!$Z$2),"TO_CL")</f>
        <v>TO_CL</v>
      </c>
      <c r="C72" s="13">
        <f>TO_CL!C$2</f>
        <v>0</v>
      </c>
      <c r="D72" s="13">
        <f>TO_CL!D$2</f>
        <v>0</v>
      </c>
      <c r="E72" s="13">
        <f>TO_CL!E$2</f>
        <v>0</v>
      </c>
      <c r="F72" s="13">
        <f>TO_CL!F$2</f>
        <v>0</v>
      </c>
      <c r="G72" s="13">
        <f>TO_CL!G$2</f>
        <v>0</v>
      </c>
      <c r="H72" s="13">
        <f>TO_CL!H$2</f>
        <v>0</v>
      </c>
      <c r="I72" s="13">
        <f>TO_CL!I$2</f>
        <v>0</v>
      </c>
      <c r="J72" s="13">
        <f>TO_CL!J$2</f>
        <v>0</v>
      </c>
      <c r="K72" s="13">
        <f>TO_CL!K$2</f>
        <v>0</v>
      </c>
      <c r="L72" s="13">
        <f>TO_CL!L$2</f>
        <v>0</v>
      </c>
      <c r="M72" s="13">
        <f>TO_CL!M$2</f>
        <v>0</v>
      </c>
      <c r="N72" s="13">
        <f>TO_CL!N$2</f>
        <v>0</v>
      </c>
      <c r="O72" s="13">
        <f>TO_CL!O$2</f>
        <v>0</v>
      </c>
      <c r="P72" s="13">
        <f>TO_CL!P$2</f>
        <v>0</v>
      </c>
      <c r="Q72" s="13">
        <f>TO_CL!Q$2</f>
        <v>0</v>
      </c>
      <c r="R72" s="13">
        <f>TO_CL!R$2</f>
        <v>0</v>
      </c>
      <c r="S72" s="13">
        <f>TO_CL!S$2</f>
        <v>0</v>
      </c>
      <c r="T72" s="13">
        <f>TO_CL!T$2</f>
        <v>0</v>
      </c>
      <c r="U72" s="13">
        <f>TO_CL!U$2</f>
        <v>0</v>
      </c>
      <c r="V72" s="13">
        <f>TO_CL!V$2</f>
        <v>0</v>
      </c>
      <c r="W72" s="13">
        <f>TO_CL!W$2</f>
        <v>0</v>
      </c>
      <c r="X72" s="13">
        <f>TO_CL!X$2</f>
        <v>0</v>
      </c>
      <c r="Y72" s="13">
        <f>TO_CL!Y$2</f>
        <v>0</v>
      </c>
      <c r="Z72" s="13">
        <f>TO_CL!Z$2</f>
        <v>0</v>
      </c>
    </row>
    <row r="73" spans="1:26" ht="11.25" customHeight="1" x14ac:dyDescent="0.2">
      <c r="A73" s="11" t="s">
        <v>228</v>
      </c>
      <c r="B73" s="12" t="str">
        <f ca="1">HYPERLINK("#"&amp;CELL("address",TO_BNG!$Z$2),"TO_BNG")</f>
        <v>TO_BNG</v>
      </c>
      <c r="C73" s="13">
        <f>TO_BNG!C$2</f>
        <v>0</v>
      </c>
      <c r="D73" s="13">
        <f>TO_BNG!D$2</f>
        <v>0</v>
      </c>
      <c r="E73" s="13">
        <f>TO_BNG!E$2</f>
        <v>0</v>
      </c>
      <c r="F73" s="13">
        <f>TO_BNG!F$2</f>
        <v>0</v>
      </c>
      <c r="G73" s="13">
        <f>TO_BNG!G$2</f>
        <v>0</v>
      </c>
      <c r="H73" s="13">
        <f>TO_BNG!H$2</f>
        <v>0</v>
      </c>
      <c r="I73" s="13">
        <f>TO_BNG!I$2</f>
        <v>0</v>
      </c>
      <c r="J73" s="13">
        <f>TO_BNG!J$2</f>
        <v>0</v>
      </c>
      <c r="K73" s="13">
        <f>TO_BNG!K$2</f>
        <v>0</v>
      </c>
      <c r="L73" s="13">
        <f>TO_BNG!L$2</f>
        <v>0</v>
      </c>
      <c r="M73" s="13">
        <f>TO_BNG!M$2</f>
        <v>0</v>
      </c>
      <c r="N73" s="13">
        <f>TO_BNG!N$2</f>
        <v>0</v>
      </c>
      <c r="O73" s="13">
        <f>TO_BNG!O$2</f>
        <v>0</v>
      </c>
      <c r="P73" s="13">
        <f>TO_BNG!P$2</f>
        <v>0</v>
      </c>
      <c r="Q73" s="13">
        <f>TO_BNG!Q$2</f>
        <v>0</v>
      </c>
      <c r="R73" s="13">
        <f>TO_BNG!R$2</f>
        <v>0</v>
      </c>
      <c r="S73" s="13">
        <f>TO_BNG!S$2</f>
        <v>0</v>
      </c>
      <c r="T73" s="13">
        <f>TO_BNG!T$2</f>
        <v>0</v>
      </c>
      <c r="U73" s="13">
        <f>TO_BNG!U$2</f>
        <v>0</v>
      </c>
      <c r="V73" s="13">
        <f>TO_BNG!V$2</f>
        <v>0</v>
      </c>
      <c r="W73" s="13">
        <f>TO_BNG!W$2</f>
        <v>0</v>
      </c>
      <c r="X73" s="13">
        <f>TO_BNG!X$2</f>
        <v>0</v>
      </c>
      <c r="Y73" s="13">
        <f>TO_BNG!Y$2</f>
        <v>0</v>
      </c>
      <c r="Z73" s="13">
        <f>TO_BNG!Z$2</f>
        <v>0</v>
      </c>
    </row>
    <row r="74" spans="1:26" ht="11.25" customHeight="1" x14ac:dyDescent="0.2">
      <c r="A74" s="11" t="s">
        <v>219</v>
      </c>
      <c r="B74" s="12" t="str">
        <f ca="1">HYPERLINK("#"&amp;CELL("address",TO_LBB!$Z$2),"TO_LBB")</f>
        <v>TO_LBB</v>
      </c>
      <c r="C74" s="13">
        <f>TO_LBB!C$2</f>
        <v>0</v>
      </c>
      <c r="D74" s="13">
        <f>TO_LBB!D$2</f>
        <v>0</v>
      </c>
      <c r="E74" s="13">
        <f>TO_LBB!E$2</f>
        <v>0</v>
      </c>
      <c r="F74" s="13">
        <f>TO_LBB!F$2</f>
        <v>0</v>
      </c>
      <c r="G74" s="13">
        <f>TO_LBB!G$2</f>
        <v>0</v>
      </c>
      <c r="H74" s="13">
        <f>TO_LBB!H$2</f>
        <v>0</v>
      </c>
      <c r="I74" s="13">
        <f>TO_LBB!I$2</f>
        <v>0</v>
      </c>
      <c r="J74" s="13">
        <f>TO_LBB!J$2</f>
        <v>0</v>
      </c>
      <c r="K74" s="13">
        <f>TO_LBB!K$2</f>
        <v>0</v>
      </c>
      <c r="L74" s="13">
        <f>TO_LBB!L$2</f>
        <v>0</v>
      </c>
      <c r="M74" s="13">
        <f>TO_LBB!M$2</f>
        <v>0</v>
      </c>
      <c r="N74" s="13">
        <f>TO_LBB!N$2</f>
        <v>0.88374892519346515</v>
      </c>
      <c r="O74" s="13">
        <f>TO_LBB!O$2</f>
        <v>1.7674978503869301</v>
      </c>
      <c r="P74" s="13">
        <f>TO_LBB!P$2</f>
        <v>1.882115219260533</v>
      </c>
      <c r="Q74" s="13">
        <f>TO_LBB!Q$2</f>
        <v>3.7642304385210661</v>
      </c>
      <c r="R74" s="13">
        <f>TO_LBB!R$2</f>
        <v>4.7052450558899386</v>
      </c>
      <c r="S74" s="13">
        <f>TO_LBB!S$2</f>
        <v>5.6463456577815991</v>
      </c>
      <c r="T74" s="13">
        <f>TO_LBB!T$2</f>
        <v>7.4169389509888219</v>
      </c>
      <c r="U74" s="13">
        <f>TO_LBB!U$2</f>
        <v>10.4085124677558</v>
      </c>
      <c r="V74" s="13">
        <f>TO_LBB!V$2</f>
        <v>11.08521066208082</v>
      </c>
      <c r="W74" s="13">
        <f>TO_LBB!W$2</f>
        <v>14.55881341358555</v>
      </c>
      <c r="X74" s="13">
        <f>TO_LBB!X$2</f>
        <v>11.043164230438521</v>
      </c>
      <c r="Y74" s="13">
        <f>TO_LBB!Y$2</f>
        <v>13.09716251074806</v>
      </c>
      <c r="Z74" s="13">
        <f>TO_LBB!Z$2</f>
        <v>13.801375752364571</v>
      </c>
    </row>
    <row r="75" spans="1:26" ht="11.25" customHeight="1" x14ac:dyDescent="0.2">
      <c r="A75" s="11" t="s">
        <v>170</v>
      </c>
      <c r="B75" s="12" t="str">
        <f ca="1">HYPERLINK("#"&amp;CELL("address",TO_CPP!$Z$2),"TO_CPP")</f>
        <v>TO_CPP</v>
      </c>
      <c r="C75" s="13">
        <f>TO_CPP!C$2</f>
        <v>0</v>
      </c>
      <c r="D75" s="13">
        <f>TO_CPP!D$2</f>
        <v>0</v>
      </c>
      <c r="E75" s="13">
        <f>TO_CPP!E$2</f>
        <v>0</v>
      </c>
      <c r="F75" s="13">
        <f>TO_CPP!F$2</f>
        <v>0</v>
      </c>
      <c r="G75" s="13">
        <f>TO_CPP!G$2</f>
        <v>0</v>
      </c>
      <c r="H75" s="13">
        <f>TO_CPP!H$2</f>
        <v>0</v>
      </c>
      <c r="I75" s="13">
        <f>TO_CPP!I$2</f>
        <v>0</v>
      </c>
      <c r="J75" s="13">
        <f>TO_CPP!J$2</f>
        <v>0</v>
      </c>
      <c r="K75" s="13">
        <f>TO_CPP!K$2</f>
        <v>0</v>
      </c>
      <c r="L75" s="13">
        <f>TO_CPP!L$2</f>
        <v>0</v>
      </c>
      <c r="M75" s="13">
        <f>TO_CPP!M$2</f>
        <v>0</v>
      </c>
      <c r="N75" s="13">
        <f>TO_CPP!N$2</f>
        <v>0</v>
      </c>
      <c r="O75" s="13">
        <f>TO_CPP!O$2</f>
        <v>0</v>
      </c>
      <c r="P75" s="13">
        <f>TO_CPP!P$2</f>
        <v>0</v>
      </c>
      <c r="Q75" s="13">
        <f>TO_CPP!Q$2</f>
        <v>0</v>
      </c>
      <c r="R75" s="13">
        <f>TO_CPP!R$2</f>
        <v>0</v>
      </c>
      <c r="S75" s="13">
        <f>TO_CPP!S$2</f>
        <v>0</v>
      </c>
      <c r="T75" s="13">
        <f>TO_CPP!T$2</f>
        <v>0</v>
      </c>
      <c r="U75" s="13">
        <f>TO_CPP!U$2</f>
        <v>0</v>
      </c>
      <c r="V75" s="13">
        <f>TO_CPP!V$2</f>
        <v>0</v>
      </c>
      <c r="W75" s="13">
        <f>TO_CPP!W$2</f>
        <v>0</v>
      </c>
      <c r="X75" s="13">
        <f>TO_CPP!X$2</f>
        <v>0</v>
      </c>
      <c r="Y75" s="13">
        <f>TO_CPP!Y$2</f>
        <v>0</v>
      </c>
      <c r="Z75" s="13">
        <f>TO_CPP!Z$2</f>
        <v>0</v>
      </c>
    </row>
    <row r="76" spans="1:26" ht="11.25" customHeight="1" x14ac:dyDescent="0.2">
      <c r="A76" s="11" t="s">
        <v>220</v>
      </c>
      <c r="B76" s="12" t="str">
        <f ca="1">HYPERLINK("#"&amp;CELL("address",TO_GTL!$Z$2),"TO_GTL")</f>
        <v>TO_GTL</v>
      </c>
      <c r="C76" s="13">
        <f>TO_GTL!C$2</f>
        <v>0</v>
      </c>
      <c r="D76" s="13">
        <f>TO_GTL!D$2</f>
        <v>0</v>
      </c>
      <c r="E76" s="13">
        <f>TO_GTL!E$2</f>
        <v>0</v>
      </c>
      <c r="F76" s="13">
        <f>TO_GTL!F$2</f>
        <v>0</v>
      </c>
      <c r="G76" s="13">
        <f>TO_GTL!G$2</f>
        <v>0</v>
      </c>
      <c r="H76" s="13">
        <f>TO_GTL!H$2</f>
        <v>0</v>
      </c>
      <c r="I76" s="13">
        <f>TO_GTL!I$2</f>
        <v>0</v>
      </c>
      <c r="J76" s="13">
        <f>TO_GTL!J$2</f>
        <v>0</v>
      </c>
      <c r="K76" s="13">
        <f>TO_GTL!K$2</f>
        <v>0</v>
      </c>
      <c r="L76" s="13">
        <f>TO_GTL!L$2</f>
        <v>0</v>
      </c>
      <c r="M76" s="13">
        <f>TO_GTL!M$2</f>
        <v>0</v>
      </c>
      <c r="N76" s="13">
        <f>TO_GTL!N$2</f>
        <v>0</v>
      </c>
      <c r="O76" s="13">
        <f>TO_GTL!O$2</f>
        <v>0</v>
      </c>
      <c r="P76" s="13">
        <f>TO_GTL!P$2</f>
        <v>0</v>
      </c>
      <c r="Q76" s="13">
        <f>TO_GTL!Q$2</f>
        <v>0</v>
      </c>
      <c r="R76" s="13">
        <f>TO_GTL!R$2</f>
        <v>0</v>
      </c>
      <c r="S76" s="13">
        <f>TO_GTL!S$2</f>
        <v>0</v>
      </c>
      <c r="T76" s="13">
        <f>TO_GTL!T$2</f>
        <v>0</v>
      </c>
      <c r="U76" s="13">
        <f>TO_GTL!U$2</f>
        <v>0</v>
      </c>
      <c r="V76" s="13">
        <f>TO_GTL!V$2</f>
        <v>0</v>
      </c>
      <c r="W76" s="13">
        <f>TO_GTL!W$2</f>
        <v>0</v>
      </c>
      <c r="X76" s="13">
        <f>TO_GTL!X$2</f>
        <v>0</v>
      </c>
      <c r="Y76" s="13">
        <f>TO_GTL!Y$2</f>
        <v>0</v>
      </c>
      <c r="Z76" s="13">
        <f>TO_GTL!Z$2</f>
        <v>0</v>
      </c>
    </row>
    <row r="77" spans="1:26" ht="11.25" customHeight="1" x14ac:dyDescent="0.2">
      <c r="A77" s="11" t="s">
        <v>221</v>
      </c>
      <c r="B77" s="12" t="str">
        <f ca="1">HYPERLINK("#"&amp;CELL("address",TO_NSP!$Z$2),"TO_NSP")</f>
        <v>TO_NSP</v>
      </c>
      <c r="C77" s="13">
        <f>TO_NSP!C$2</f>
        <v>0</v>
      </c>
      <c r="D77" s="13">
        <f>TO_NSP!D$2</f>
        <v>0</v>
      </c>
      <c r="E77" s="13">
        <f>TO_NSP!E$2</f>
        <v>0</v>
      </c>
      <c r="F77" s="13">
        <f>TO_NSP!F$2</f>
        <v>0</v>
      </c>
      <c r="G77" s="13">
        <f>TO_NSP!G$2</f>
        <v>0</v>
      </c>
      <c r="H77" s="13">
        <f>TO_NSP!H$2</f>
        <v>0</v>
      </c>
      <c r="I77" s="13">
        <f>TO_NSP!I$2</f>
        <v>0</v>
      </c>
      <c r="J77" s="13">
        <f>TO_NSP!J$2</f>
        <v>0</v>
      </c>
      <c r="K77" s="13">
        <f>TO_NSP!K$2</f>
        <v>0</v>
      </c>
      <c r="L77" s="13">
        <f>TO_NSP!L$2</f>
        <v>0</v>
      </c>
      <c r="M77" s="13">
        <f>TO_NSP!M$2</f>
        <v>0</v>
      </c>
      <c r="N77" s="13">
        <f>TO_NSP!N$2</f>
        <v>0</v>
      </c>
      <c r="O77" s="13">
        <f>TO_NSP!O$2</f>
        <v>0</v>
      </c>
      <c r="P77" s="13">
        <f>TO_NSP!P$2</f>
        <v>0</v>
      </c>
      <c r="Q77" s="13">
        <f>TO_NSP!Q$2</f>
        <v>0</v>
      </c>
      <c r="R77" s="13">
        <f>TO_NSP!R$2</f>
        <v>0</v>
      </c>
      <c r="S77" s="13">
        <f>TO_NSP!S$2</f>
        <v>0</v>
      </c>
      <c r="T77" s="13">
        <f>TO_NSP!T$2</f>
        <v>0</v>
      </c>
      <c r="U77" s="13">
        <f>TO_NSP!U$2</f>
        <v>0</v>
      </c>
      <c r="V77" s="13">
        <f>TO_NSP!V$2</f>
        <v>0</v>
      </c>
      <c r="W77" s="13">
        <f>TO_NSP!W$2</f>
        <v>0</v>
      </c>
      <c r="X77" s="13">
        <f>TO_NSP!X$2</f>
        <v>0</v>
      </c>
      <c r="Y77" s="13">
        <f>TO_NSP!Y$2</f>
        <v>0</v>
      </c>
      <c r="Z77" s="13">
        <f>TO_NSP!Z$2</f>
        <v>0</v>
      </c>
    </row>
    <row r="78" spans="1:26" ht="11.25" customHeight="1" x14ac:dyDescent="0.2">
      <c r="A78" s="9" t="s">
        <v>155</v>
      </c>
      <c r="B78" s="9" t="str">
        <f ca="1">HYPERLINK("#"&amp;CELL("address",NRG_E!$Z$2),"NRG_E")</f>
        <v>NRG_E</v>
      </c>
      <c r="C78" s="10">
        <f>NRG_E!C$2</f>
        <v>9.8882201203783318</v>
      </c>
      <c r="D78" s="10">
        <f>NRG_E!D$2</f>
        <v>10.146173688736029</v>
      </c>
      <c r="E78" s="10">
        <f>NRG_E!E$2</f>
        <v>10.74806534823732</v>
      </c>
      <c r="F78" s="10">
        <f>NRG_E!F$2</f>
        <v>11.6938950988822</v>
      </c>
      <c r="G78" s="10">
        <f>NRG_E!G$2</f>
        <v>11.6079105760963</v>
      </c>
      <c r="H78" s="10">
        <f>NRG_E!H$2</f>
        <v>10.834049871023209</v>
      </c>
      <c r="I78" s="10">
        <f>NRG_E!I$2</f>
        <v>11.34995700773861</v>
      </c>
      <c r="J78" s="10">
        <f>NRG_E!J$2</f>
        <v>11.26397248495271</v>
      </c>
      <c r="K78" s="10">
        <f>NRG_E!K$2</f>
        <v>10.920034393809109</v>
      </c>
      <c r="L78" s="10">
        <f>NRG_E!L$2</f>
        <v>10.490111779879619</v>
      </c>
      <c r="M78" s="10">
        <f>NRG_E!M$2</f>
        <v>10.40412725709372</v>
      </c>
      <c r="N78" s="10">
        <f>NRG_E!N$2</f>
        <v>10.834049871023209</v>
      </c>
      <c r="O78" s="10">
        <f>NRG_E!O$2</f>
        <v>10.490111779879619</v>
      </c>
      <c r="P78" s="10">
        <f>NRG_E!P$2</f>
        <v>9.802235597592432</v>
      </c>
      <c r="Q78" s="10">
        <f>NRG_E!Q$2</f>
        <v>9.2863284608770407</v>
      </c>
      <c r="R78" s="10">
        <f>NRG_E!R$2</f>
        <v>5.5030094582975062</v>
      </c>
      <c r="S78" s="10">
        <f>NRG_E!S$2</f>
        <v>4.3458297506448842</v>
      </c>
      <c r="T78" s="10">
        <f>NRG_E!T$2</f>
        <v>4.4549441100601896</v>
      </c>
      <c r="U78" s="10">
        <f>NRG_E!U$2</f>
        <v>4.5374032674118663</v>
      </c>
      <c r="V78" s="10">
        <f>NRG_E!V$2</f>
        <v>5.4953568357695612</v>
      </c>
      <c r="W78" s="10">
        <f>NRG_E!W$2</f>
        <v>5.8083404987102316</v>
      </c>
      <c r="X78" s="10">
        <f>NRG_E!X$2</f>
        <v>4.9402407566638002</v>
      </c>
      <c r="Y78" s="10">
        <f>NRG_E!Y$2</f>
        <v>4.7029234737747201</v>
      </c>
      <c r="Z78" s="10">
        <f>NRG_E!Z$2</f>
        <v>4.5674118658641438</v>
      </c>
    </row>
    <row r="79" spans="1:26" ht="11.25" customHeight="1" x14ac:dyDescent="0.2">
      <c r="A79" s="11" t="s">
        <v>156</v>
      </c>
      <c r="B79" s="12" t="str">
        <f ca="1">HYPERLINK("#"&amp;CELL("address",NRG_EHG_E!$Z$2),"NRG_EHG_E")</f>
        <v>NRG_EHG_E</v>
      </c>
      <c r="C79" s="13">
        <f>NRG_EHG_E!C$2</f>
        <v>9.8882201203783318</v>
      </c>
      <c r="D79" s="13">
        <f>NRG_EHG_E!D$2</f>
        <v>10.146173688736029</v>
      </c>
      <c r="E79" s="13">
        <f>NRG_EHG_E!E$2</f>
        <v>10.74806534823732</v>
      </c>
      <c r="F79" s="13">
        <f>NRG_EHG_E!F$2</f>
        <v>11.6938950988822</v>
      </c>
      <c r="G79" s="13">
        <f>NRG_EHG_E!G$2</f>
        <v>11.6079105760963</v>
      </c>
      <c r="H79" s="13">
        <f>NRG_EHG_E!H$2</f>
        <v>10.834049871023209</v>
      </c>
      <c r="I79" s="13">
        <f>NRG_EHG_E!I$2</f>
        <v>11.34995700773861</v>
      </c>
      <c r="J79" s="13">
        <f>NRG_EHG_E!J$2</f>
        <v>11.26397248495271</v>
      </c>
      <c r="K79" s="13">
        <f>NRG_EHG_E!K$2</f>
        <v>10.920034393809109</v>
      </c>
      <c r="L79" s="13">
        <f>NRG_EHG_E!L$2</f>
        <v>10.490111779879619</v>
      </c>
      <c r="M79" s="13">
        <f>NRG_EHG_E!M$2</f>
        <v>10.40412725709372</v>
      </c>
      <c r="N79" s="13">
        <f>NRG_EHG_E!N$2</f>
        <v>10.834049871023209</v>
      </c>
      <c r="O79" s="13">
        <f>NRG_EHG_E!O$2</f>
        <v>10.490111779879619</v>
      </c>
      <c r="P79" s="13">
        <f>NRG_EHG_E!P$2</f>
        <v>9.802235597592432</v>
      </c>
      <c r="Q79" s="13">
        <f>NRG_EHG_E!Q$2</f>
        <v>9.2863284608770407</v>
      </c>
      <c r="R79" s="13">
        <f>NRG_EHG_E!R$2</f>
        <v>5.5030094582975062</v>
      </c>
      <c r="S79" s="13">
        <f>NRG_EHG_E!S$2</f>
        <v>4.3458297506448842</v>
      </c>
      <c r="T79" s="13">
        <f>NRG_EHG_E!T$2</f>
        <v>4.4549441100601896</v>
      </c>
      <c r="U79" s="13">
        <f>NRG_EHG_E!U$2</f>
        <v>4.5374032674118663</v>
      </c>
      <c r="V79" s="13">
        <f>NRG_EHG_E!V$2</f>
        <v>5.4953568357695612</v>
      </c>
      <c r="W79" s="13">
        <f>NRG_EHG_E!W$2</f>
        <v>5.8083404987102316</v>
      </c>
      <c r="X79" s="13">
        <f>NRG_EHG_E!X$2</f>
        <v>4.9402407566638002</v>
      </c>
      <c r="Y79" s="13">
        <f>NRG_EHG_E!Y$2</f>
        <v>4.7029234737747201</v>
      </c>
      <c r="Z79" s="13">
        <f>NRG_EHG_E!Z$2</f>
        <v>4.5674118658641438</v>
      </c>
    </row>
    <row r="80" spans="1:26" ht="11.25" customHeight="1" x14ac:dyDescent="0.2">
      <c r="A80" s="11" t="s">
        <v>157</v>
      </c>
      <c r="B80" s="12" t="str">
        <f ca="1">HYPERLINK("#"&amp;CELL("address",NRG_CM_E!$Z$2),"NRG_CM_E")</f>
        <v>NRG_CM_E</v>
      </c>
      <c r="C80" s="13">
        <f>NRG_CM_E!C$2</f>
        <v>0</v>
      </c>
      <c r="D80" s="13">
        <f>NRG_CM_E!D$2</f>
        <v>0</v>
      </c>
      <c r="E80" s="13">
        <f>NRG_CM_E!E$2</f>
        <v>0</v>
      </c>
      <c r="F80" s="13">
        <f>NRG_CM_E!F$2</f>
        <v>0</v>
      </c>
      <c r="G80" s="13">
        <f>NRG_CM_E!G$2</f>
        <v>0</v>
      </c>
      <c r="H80" s="13">
        <f>NRG_CM_E!H$2</f>
        <v>0</v>
      </c>
      <c r="I80" s="13">
        <f>NRG_CM_E!I$2</f>
        <v>0</v>
      </c>
      <c r="J80" s="13">
        <f>NRG_CM_E!J$2</f>
        <v>0</v>
      </c>
      <c r="K80" s="13">
        <f>NRG_CM_E!K$2</f>
        <v>0</v>
      </c>
      <c r="L80" s="13">
        <f>NRG_CM_E!L$2</f>
        <v>0</v>
      </c>
      <c r="M80" s="13">
        <f>NRG_CM_E!M$2</f>
        <v>0</v>
      </c>
      <c r="N80" s="13">
        <f>NRG_CM_E!N$2</f>
        <v>0</v>
      </c>
      <c r="O80" s="13">
        <f>NRG_CM_E!O$2</f>
        <v>0</v>
      </c>
      <c r="P80" s="13">
        <f>NRG_CM_E!P$2</f>
        <v>0</v>
      </c>
      <c r="Q80" s="13">
        <f>NRG_CM_E!Q$2</f>
        <v>0</v>
      </c>
      <c r="R80" s="13">
        <f>NRG_CM_E!R$2</f>
        <v>0</v>
      </c>
      <c r="S80" s="13">
        <f>NRG_CM_E!S$2</f>
        <v>0</v>
      </c>
      <c r="T80" s="13">
        <f>NRG_CM_E!T$2</f>
        <v>0</v>
      </c>
      <c r="U80" s="13">
        <f>NRG_CM_E!U$2</f>
        <v>0</v>
      </c>
      <c r="V80" s="13">
        <f>NRG_CM_E!V$2</f>
        <v>0</v>
      </c>
      <c r="W80" s="13">
        <f>NRG_CM_E!W$2</f>
        <v>0</v>
      </c>
      <c r="X80" s="13">
        <f>NRG_CM_E!X$2</f>
        <v>0</v>
      </c>
      <c r="Y80" s="13">
        <f>NRG_CM_E!Y$2</f>
        <v>0</v>
      </c>
      <c r="Z80" s="13">
        <f>NRG_CM_E!Z$2</f>
        <v>0</v>
      </c>
    </row>
    <row r="81" spans="1:26" ht="11.25" customHeight="1" x14ac:dyDescent="0.2">
      <c r="A81" s="11" t="s">
        <v>158</v>
      </c>
      <c r="B81" s="12" t="str">
        <f ca="1">HYPERLINK("#"&amp;CELL("address",NRG_OIL_NG_E!$Z$2),"NRG_OIL_NG_E")</f>
        <v>NRG_OIL_NG_E</v>
      </c>
      <c r="C81" s="13">
        <f>NRG_OIL_NG_E!C$2</f>
        <v>0</v>
      </c>
      <c r="D81" s="13">
        <f>NRG_OIL_NG_E!D$2</f>
        <v>0</v>
      </c>
      <c r="E81" s="13">
        <f>NRG_OIL_NG_E!E$2</f>
        <v>0</v>
      </c>
      <c r="F81" s="13">
        <f>NRG_OIL_NG_E!F$2</f>
        <v>0</v>
      </c>
      <c r="G81" s="13">
        <f>NRG_OIL_NG_E!G$2</f>
        <v>0</v>
      </c>
      <c r="H81" s="13">
        <f>NRG_OIL_NG_E!H$2</f>
        <v>0</v>
      </c>
      <c r="I81" s="13">
        <f>NRG_OIL_NG_E!I$2</f>
        <v>0</v>
      </c>
      <c r="J81" s="13">
        <f>NRG_OIL_NG_E!J$2</f>
        <v>0</v>
      </c>
      <c r="K81" s="13">
        <f>NRG_OIL_NG_E!K$2</f>
        <v>0</v>
      </c>
      <c r="L81" s="13">
        <f>NRG_OIL_NG_E!L$2</f>
        <v>0</v>
      </c>
      <c r="M81" s="13">
        <f>NRG_OIL_NG_E!M$2</f>
        <v>0</v>
      </c>
      <c r="N81" s="13">
        <f>NRG_OIL_NG_E!N$2</f>
        <v>0</v>
      </c>
      <c r="O81" s="13">
        <f>NRG_OIL_NG_E!O$2</f>
        <v>0</v>
      </c>
      <c r="P81" s="13">
        <f>NRG_OIL_NG_E!P$2</f>
        <v>0</v>
      </c>
      <c r="Q81" s="13">
        <f>NRG_OIL_NG_E!Q$2</f>
        <v>0</v>
      </c>
      <c r="R81" s="13">
        <f>NRG_OIL_NG_E!R$2</f>
        <v>0</v>
      </c>
      <c r="S81" s="13">
        <f>NRG_OIL_NG_E!S$2</f>
        <v>0</v>
      </c>
      <c r="T81" s="13">
        <f>NRG_OIL_NG_E!T$2</f>
        <v>0</v>
      </c>
      <c r="U81" s="13">
        <f>NRG_OIL_NG_E!U$2</f>
        <v>0</v>
      </c>
      <c r="V81" s="13">
        <f>NRG_OIL_NG_E!V$2</f>
        <v>0</v>
      </c>
      <c r="W81" s="13">
        <f>NRG_OIL_NG_E!W$2</f>
        <v>0</v>
      </c>
      <c r="X81" s="13">
        <f>NRG_OIL_NG_E!X$2</f>
        <v>0</v>
      </c>
      <c r="Y81" s="13">
        <f>NRG_OIL_NG_E!Y$2</f>
        <v>0</v>
      </c>
      <c r="Z81" s="13">
        <f>NRG_OIL_NG_E!Z$2</f>
        <v>0</v>
      </c>
    </row>
    <row r="82" spans="1:26" ht="11.25" customHeight="1" x14ac:dyDescent="0.2">
      <c r="A82" s="11" t="s">
        <v>159</v>
      </c>
      <c r="B82" s="12" t="str">
        <f ca="1">HYPERLINK("#"&amp;CELL("address",NRG_PF_E!$Z$2),"NRG_PF_E")</f>
        <v>NRG_PF_E</v>
      </c>
      <c r="C82" s="13">
        <f>NRG_PF_E!C$2</f>
        <v>0</v>
      </c>
      <c r="D82" s="13">
        <f>NRG_PF_E!D$2</f>
        <v>0</v>
      </c>
      <c r="E82" s="13">
        <f>NRG_PF_E!E$2</f>
        <v>0</v>
      </c>
      <c r="F82" s="13">
        <f>NRG_PF_E!F$2</f>
        <v>0</v>
      </c>
      <c r="G82" s="13">
        <f>NRG_PF_E!G$2</f>
        <v>0</v>
      </c>
      <c r="H82" s="13">
        <f>NRG_PF_E!H$2</f>
        <v>0</v>
      </c>
      <c r="I82" s="13">
        <f>NRG_PF_E!I$2</f>
        <v>0</v>
      </c>
      <c r="J82" s="13">
        <f>NRG_PF_E!J$2</f>
        <v>0</v>
      </c>
      <c r="K82" s="13">
        <f>NRG_PF_E!K$2</f>
        <v>0</v>
      </c>
      <c r="L82" s="13">
        <f>NRG_PF_E!L$2</f>
        <v>0</v>
      </c>
      <c r="M82" s="13">
        <f>NRG_PF_E!M$2</f>
        <v>0</v>
      </c>
      <c r="N82" s="13">
        <f>NRG_PF_E!N$2</f>
        <v>0</v>
      </c>
      <c r="O82" s="13">
        <f>NRG_PF_E!O$2</f>
        <v>0</v>
      </c>
      <c r="P82" s="13">
        <f>NRG_PF_E!P$2</f>
        <v>0</v>
      </c>
      <c r="Q82" s="13">
        <f>NRG_PF_E!Q$2</f>
        <v>0</v>
      </c>
      <c r="R82" s="13">
        <f>NRG_PF_E!R$2</f>
        <v>0</v>
      </c>
      <c r="S82" s="13">
        <f>NRG_PF_E!S$2</f>
        <v>0</v>
      </c>
      <c r="T82" s="13">
        <f>NRG_PF_E!T$2</f>
        <v>0</v>
      </c>
      <c r="U82" s="13">
        <f>NRG_PF_E!U$2</f>
        <v>0</v>
      </c>
      <c r="V82" s="13">
        <f>NRG_PF_E!V$2</f>
        <v>0</v>
      </c>
      <c r="W82" s="13">
        <f>NRG_PF_E!W$2</f>
        <v>0</v>
      </c>
      <c r="X82" s="13">
        <f>NRG_PF_E!X$2</f>
        <v>0</v>
      </c>
      <c r="Y82" s="13">
        <f>NRG_PF_E!Y$2</f>
        <v>0</v>
      </c>
      <c r="Z82" s="13">
        <f>NRG_PF_E!Z$2</f>
        <v>0</v>
      </c>
    </row>
    <row r="83" spans="1:26" ht="11.25" customHeight="1" x14ac:dyDescent="0.2">
      <c r="A83" s="11" t="s">
        <v>160</v>
      </c>
      <c r="B83" s="12" t="str">
        <f ca="1">HYPERLINK("#"&amp;CELL("address",NRG_CO_E!$Z$2),"NRG_CO_E")</f>
        <v>NRG_CO_E</v>
      </c>
      <c r="C83" s="13">
        <f>NRG_CO_E!C$2</f>
        <v>0</v>
      </c>
      <c r="D83" s="13">
        <f>NRG_CO_E!D$2</f>
        <v>0</v>
      </c>
      <c r="E83" s="13">
        <f>NRG_CO_E!E$2</f>
        <v>0</v>
      </c>
      <c r="F83" s="13">
        <f>NRG_CO_E!F$2</f>
        <v>0</v>
      </c>
      <c r="G83" s="13">
        <f>NRG_CO_E!G$2</f>
        <v>0</v>
      </c>
      <c r="H83" s="13">
        <f>NRG_CO_E!H$2</f>
        <v>0</v>
      </c>
      <c r="I83" s="13">
        <f>NRG_CO_E!I$2</f>
        <v>0</v>
      </c>
      <c r="J83" s="13">
        <f>NRG_CO_E!J$2</f>
        <v>0</v>
      </c>
      <c r="K83" s="13">
        <f>NRG_CO_E!K$2</f>
        <v>0</v>
      </c>
      <c r="L83" s="13">
        <f>NRG_CO_E!L$2</f>
        <v>0</v>
      </c>
      <c r="M83" s="13">
        <f>NRG_CO_E!M$2</f>
        <v>0</v>
      </c>
      <c r="N83" s="13">
        <f>NRG_CO_E!N$2</f>
        <v>0</v>
      </c>
      <c r="O83" s="13">
        <f>NRG_CO_E!O$2</f>
        <v>0</v>
      </c>
      <c r="P83" s="13">
        <f>NRG_CO_E!P$2</f>
        <v>0</v>
      </c>
      <c r="Q83" s="13">
        <f>NRG_CO_E!Q$2</f>
        <v>0</v>
      </c>
      <c r="R83" s="13">
        <f>NRG_CO_E!R$2</f>
        <v>0</v>
      </c>
      <c r="S83" s="13">
        <f>NRG_CO_E!S$2</f>
        <v>0</v>
      </c>
      <c r="T83" s="13">
        <f>NRG_CO_E!T$2</f>
        <v>0</v>
      </c>
      <c r="U83" s="13">
        <f>NRG_CO_E!U$2</f>
        <v>0</v>
      </c>
      <c r="V83" s="13">
        <f>NRG_CO_E!V$2</f>
        <v>0</v>
      </c>
      <c r="W83" s="13">
        <f>NRG_CO_E!W$2</f>
        <v>0</v>
      </c>
      <c r="X83" s="13">
        <f>NRG_CO_E!X$2</f>
        <v>0</v>
      </c>
      <c r="Y83" s="13">
        <f>NRG_CO_E!Y$2</f>
        <v>0</v>
      </c>
      <c r="Z83" s="13">
        <f>NRG_CO_E!Z$2</f>
        <v>0</v>
      </c>
    </row>
    <row r="84" spans="1:26" ht="11.25" customHeight="1" x14ac:dyDescent="0.2">
      <c r="A84" s="11" t="s">
        <v>161</v>
      </c>
      <c r="B84" s="12" t="str">
        <f ca="1">HYPERLINK("#"&amp;CELL("address",NRG_BKBPB_E!$Z$2),"NRG_BKBPB_E")</f>
        <v>NRG_BKBPB_E</v>
      </c>
      <c r="C84" s="13">
        <f>NRG_BKBPB_E!C$2</f>
        <v>0</v>
      </c>
      <c r="D84" s="13">
        <f>NRG_BKBPB_E!D$2</f>
        <v>0</v>
      </c>
      <c r="E84" s="13">
        <f>NRG_BKBPB_E!E$2</f>
        <v>0</v>
      </c>
      <c r="F84" s="13">
        <f>NRG_BKBPB_E!F$2</f>
        <v>0</v>
      </c>
      <c r="G84" s="13">
        <f>NRG_BKBPB_E!G$2</f>
        <v>0</v>
      </c>
      <c r="H84" s="13">
        <f>NRG_BKBPB_E!H$2</f>
        <v>0</v>
      </c>
      <c r="I84" s="13">
        <f>NRG_BKBPB_E!I$2</f>
        <v>0</v>
      </c>
      <c r="J84" s="13">
        <f>NRG_BKBPB_E!J$2</f>
        <v>0</v>
      </c>
      <c r="K84" s="13">
        <f>NRG_BKBPB_E!K$2</f>
        <v>0</v>
      </c>
      <c r="L84" s="13">
        <f>NRG_BKBPB_E!L$2</f>
        <v>0</v>
      </c>
      <c r="M84" s="13">
        <f>NRG_BKBPB_E!M$2</f>
        <v>0</v>
      </c>
      <c r="N84" s="13">
        <f>NRG_BKBPB_E!N$2</f>
        <v>0</v>
      </c>
      <c r="O84" s="13">
        <f>NRG_BKBPB_E!O$2</f>
        <v>0</v>
      </c>
      <c r="P84" s="13">
        <f>NRG_BKBPB_E!P$2</f>
        <v>0</v>
      </c>
      <c r="Q84" s="13">
        <f>NRG_BKBPB_E!Q$2</f>
        <v>0</v>
      </c>
      <c r="R84" s="13">
        <f>NRG_BKBPB_E!R$2</f>
        <v>0</v>
      </c>
      <c r="S84" s="13">
        <f>NRG_BKBPB_E!S$2</f>
        <v>0</v>
      </c>
      <c r="T84" s="13">
        <f>NRG_BKBPB_E!T$2</f>
        <v>0</v>
      </c>
      <c r="U84" s="13">
        <f>NRG_BKBPB_E!U$2</f>
        <v>0</v>
      </c>
      <c r="V84" s="13">
        <f>NRG_BKBPB_E!V$2</f>
        <v>0</v>
      </c>
      <c r="W84" s="13">
        <f>NRG_BKBPB_E!W$2</f>
        <v>0</v>
      </c>
      <c r="X84" s="13">
        <f>NRG_BKBPB_E!X$2</f>
        <v>0</v>
      </c>
      <c r="Y84" s="13">
        <f>NRG_BKBPB_E!Y$2</f>
        <v>0</v>
      </c>
      <c r="Z84" s="13">
        <f>NRG_BKBPB_E!Z$2</f>
        <v>0</v>
      </c>
    </row>
    <row r="85" spans="1:26" ht="11.25" customHeight="1" x14ac:dyDescent="0.2">
      <c r="A85" s="11" t="s">
        <v>162</v>
      </c>
      <c r="B85" s="12" t="str">
        <f ca="1">HYPERLINK("#"&amp;CELL("address",NRG_GW_E!$Z$2),"NRG_GW_E")</f>
        <v>NRG_GW_E</v>
      </c>
      <c r="C85" s="13">
        <f>NRG_GW_E!C$2</f>
        <v>0</v>
      </c>
      <c r="D85" s="13">
        <f>NRG_GW_E!D$2</f>
        <v>0</v>
      </c>
      <c r="E85" s="13">
        <f>NRG_GW_E!E$2</f>
        <v>0</v>
      </c>
      <c r="F85" s="13">
        <f>NRG_GW_E!F$2</f>
        <v>0</v>
      </c>
      <c r="G85" s="13">
        <f>NRG_GW_E!G$2</f>
        <v>0</v>
      </c>
      <c r="H85" s="13">
        <f>NRG_GW_E!H$2</f>
        <v>0</v>
      </c>
      <c r="I85" s="13">
        <f>NRG_GW_E!I$2</f>
        <v>0</v>
      </c>
      <c r="J85" s="13">
        <f>NRG_GW_E!J$2</f>
        <v>0</v>
      </c>
      <c r="K85" s="13">
        <f>NRG_GW_E!K$2</f>
        <v>0</v>
      </c>
      <c r="L85" s="13">
        <f>NRG_GW_E!L$2</f>
        <v>0</v>
      </c>
      <c r="M85" s="13">
        <f>NRG_GW_E!M$2</f>
        <v>0</v>
      </c>
      <c r="N85" s="13">
        <f>NRG_GW_E!N$2</f>
        <v>0</v>
      </c>
      <c r="O85" s="13">
        <f>NRG_GW_E!O$2</f>
        <v>0</v>
      </c>
      <c r="P85" s="13">
        <f>NRG_GW_E!P$2</f>
        <v>0</v>
      </c>
      <c r="Q85" s="13">
        <f>NRG_GW_E!Q$2</f>
        <v>0</v>
      </c>
      <c r="R85" s="13">
        <f>NRG_GW_E!R$2</f>
        <v>0</v>
      </c>
      <c r="S85" s="13">
        <f>NRG_GW_E!S$2</f>
        <v>0</v>
      </c>
      <c r="T85" s="13">
        <f>NRG_GW_E!T$2</f>
        <v>0</v>
      </c>
      <c r="U85" s="13">
        <f>NRG_GW_E!U$2</f>
        <v>0</v>
      </c>
      <c r="V85" s="13">
        <f>NRG_GW_E!V$2</f>
        <v>0</v>
      </c>
      <c r="W85" s="13">
        <f>NRG_GW_E!W$2</f>
        <v>0</v>
      </c>
      <c r="X85" s="13">
        <f>NRG_GW_E!X$2</f>
        <v>0</v>
      </c>
      <c r="Y85" s="13">
        <f>NRG_GW_E!Y$2</f>
        <v>0</v>
      </c>
      <c r="Z85" s="13">
        <f>NRG_GW_E!Z$2</f>
        <v>0</v>
      </c>
    </row>
    <row r="86" spans="1:26" ht="11.25" customHeight="1" x14ac:dyDescent="0.2">
      <c r="A86" s="11" t="s">
        <v>163</v>
      </c>
      <c r="B86" s="12" t="str">
        <f ca="1">HYPERLINK("#"&amp;CELL("address",NRG_BF_E!$Z$2),"NRG_BF_E")</f>
        <v>NRG_BF_E</v>
      </c>
      <c r="C86" s="13">
        <f>NRG_BF_E!C$2</f>
        <v>0</v>
      </c>
      <c r="D86" s="13">
        <f>NRG_BF_E!D$2</f>
        <v>0</v>
      </c>
      <c r="E86" s="13">
        <f>NRG_BF_E!E$2</f>
        <v>0</v>
      </c>
      <c r="F86" s="13">
        <f>NRG_BF_E!F$2</f>
        <v>0</v>
      </c>
      <c r="G86" s="13">
        <f>NRG_BF_E!G$2</f>
        <v>0</v>
      </c>
      <c r="H86" s="13">
        <f>NRG_BF_E!H$2</f>
        <v>0</v>
      </c>
      <c r="I86" s="13">
        <f>NRG_BF_E!I$2</f>
        <v>0</v>
      </c>
      <c r="J86" s="13">
        <f>NRG_BF_E!J$2</f>
        <v>0</v>
      </c>
      <c r="K86" s="13">
        <f>NRG_BF_E!K$2</f>
        <v>0</v>
      </c>
      <c r="L86" s="13">
        <f>NRG_BF_E!L$2</f>
        <v>0</v>
      </c>
      <c r="M86" s="13">
        <f>NRG_BF_E!M$2</f>
        <v>0</v>
      </c>
      <c r="N86" s="13">
        <f>NRG_BF_E!N$2</f>
        <v>0</v>
      </c>
      <c r="O86" s="13">
        <f>NRG_BF_E!O$2</f>
        <v>0</v>
      </c>
      <c r="P86" s="13">
        <f>NRG_BF_E!P$2</f>
        <v>0</v>
      </c>
      <c r="Q86" s="13">
        <f>NRG_BF_E!Q$2</f>
        <v>0</v>
      </c>
      <c r="R86" s="13">
        <f>NRG_BF_E!R$2</f>
        <v>0</v>
      </c>
      <c r="S86" s="13">
        <f>NRG_BF_E!S$2</f>
        <v>0</v>
      </c>
      <c r="T86" s="13">
        <f>NRG_BF_E!T$2</f>
        <v>0</v>
      </c>
      <c r="U86" s="13">
        <f>NRG_BF_E!U$2</f>
        <v>0</v>
      </c>
      <c r="V86" s="13">
        <f>NRG_BF_E!V$2</f>
        <v>0</v>
      </c>
      <c r="W86" s="13">
        <f>NRG_BF_E!W$2</f>
        <v>0</v>
      </c>
      <c r="X86" s="13">
        <f>NRG_BF_E!X$2</f>
        <v>0</v>
      </c>
      <c r="Y86" s="13">
        <f>NRG_BF_E!Y$2</f>
        <v>0</v>
      </c>
      <c r="Z86" s="13">
        <f>NRG_BF_E!Z$2</f>
        <v>0</v>
      </c>
    </row>
    <row r="87" spans="1:26" ht="11.25" customHeight="1" x14ac:dyDescent="0.2">
      <c r="A87" s="11" t="s">
        <v>164</v>
      </c>
      <c r="B87" s="12" t="str">
        <f ca="1">HYPERLINK("#"&amp;CELL("address",NRG_PR_E!$Z$2),"NRG_PR_E")</f>
        <v>NRG_PR_E</v>
      </c>
      <c r="C87" s="13">
        <f>NRG_PR_E!C$2</f>
        <v>0</v>
      </c>
      <c r="D87" s="13">
        <f>NRG_PR_E!D$2</f>
        <v>0</v>
      </c>
      <c r="E87" s="13">
        <f>NRG_PR_E!E$2</f>
        <v>0</v>
      </c>
      <c r="F87" s="13">
        <f>NRG_PR_E!F$2</f>
        <v>0</v>
      </c>
      <c r="G87" s="13">
        <f>NRG_PR_E!G$2</f>
        <v>0</v>
      </c>
      <c r="H87" s="13">
        <f>NRG_PR_E!H$2</f>
        <v>0</v>
      </c>
      <c r="I87" s="13">
        <f>NRG_PR_E!I$2</f>
        <v>0</v>
      </c>
      <c r="J87" s="13">
        <f>NRG_PR_E!J$2</f>
        <v>0</v>
      </c>
      <c r="K87" s="13">
        <f>NRG_PR_E!K$2</f>
        <v>0</v>
      </c>
      <c r="L87" s="13">
        <f>NRG_PR_E!L$2</f>
        <v>0</v>
      </c>
      <c r="M87" s="13">
        <f>NRG_PR_E!M$2</f>
        <v>0</v>
      </c>
      <c r="N87" s="13">
        <f>NRG_PR_E!N$2</f>
        <v>0</v>
      </c>
      <c r="O87" s="13">
        <f>NRG_PR_E!O$2</f>
        <v>0</v>
      </c>
      <c r="P87" s="13">
        <f>NRG_PR_E!P$2</f>
        <v>0</v>
      </c>
      <c r="Q87" s="13">
        <f>NRG_PR_E!Q$2</f>
        <v>0</v>
      </c>
      <c r="R87" s="13">
        <f>NRG_PR_E!R$2</f>
        <v>0</v>
      </c>
      <c r="S87" s="13">
        <f>NRG_PR_E!S$2</f>
        <v>0</v>
      </c>
      <c r="T87" s="13">
        <f>NRG_PR_E!T$2</f>
        <v>0</v>
      </c>
      <c r="U87" s="13">
        <f>NRG_PR_E!U$2</f>
        <v>0</v>
      </c>
      <c r="V87" s="13">
        <f>NRG_PR_E!V$2</f>
        <v>0</v>
      </c>
      <c r="W87" s="13">
        <f>NRG_PR_E!W$2</f>
        <v>0</v>
      </c>
      <c r="X87" s="13">
        <f>NRG_PR_E!X$2</f>
        <v>0</v>
      </c>
      <c r="Y87" s="13">
        <f>NRG_PR_E!Y$2</f>
        <v>0</v>
      </c>
      <c r="Z87" s="13">
        <f>NRG_PR_E!Z$2</f>
        <v>0</v>
      </c>
    </row>
    <row r="88" spans="1:26" ht="11.25" customHeight="1" x14ac:dyDescent="0.2">
      <c r="A88" s="11" t="s">
        <v>165</v>
      </c>
      <c r="B88" s="12" t="str">
        <f ca="1">HYPERLINK("#"&amp;CELL("address",NRG_NI_E!$Z$2),"NRG_NI_E")</f>
        <v>NRG_NI_E</v>
      </c>
      <c r="C88" s="13">
        <f>NRG_NI_E!C$2</f>
        <v>0</v>
      </c>
      <c r="D88" s="13">
        <f>NRG_NI_E!D$2</f>
        <v>0</v>
      </c>
      <c r="E88" s="13">
        <f>NRG_NI_E!E$2</f>
        <v>0</v>
      </c>
      <c r="F88" s="13">
        <f>NRG_NI_E!F$2</f>
        <v>0</v>
      </c>
      <c r="G88" s="13">
        <f>NRG_NI_E!G$2</f>
        <v>0</v>
      </c>
      <c r="H88" s="13">
        <f>NRG_NI_E!H$2</f>
        <v>0</v>
      </c>
      <c r="I88" s="13">
        <f>NRG_NI_E!I$2</f>
        <v>0</v>
      </c>
      <c r="J88" s="13">
        <f>NRG_NI_E!J$2</f>
        <v>0</v>
      </c>
      <c r="K88" s="13">
        <f>NRG_NI_E!K$2</f>
        <v>0</v>
      </c>
      <c r="L88" s="13">
        <f>NRG_NI_E!L$2</f>
        <v>0</v>
      </c>
      <c r="M88" s="13">
        <f>NRG_NI_E!M$2</f>
        <v>0</v>
      </c>
      <c r="N88" s="13">
        <f>NRG_NI_E!N$2</f>
        <v>0</v>
      </c>
      <c r="O88" s="13">
        <f>NRG_NI_E!O$2</f>
        <v>0</v>
      </c>
      <c r="P88" s="13">
        <f>NRG_NI_E!P$2</f>
        <v>0</v>
      </c>
      <c r="Q88" s="13">
        <f>NRG_NI_E!Q$2</f>
        <v>0</v>
      </c>
      <c r="R88" s="13">
        <f>NRG_NI_E!R$2</f>
        <v>0</v>
      </c>
      <c r="S88" s="13">
        <f>NRG_NI_E!S$2</f>
        <v>0</v>
      </c>
      <c r="T88" s="13">
        <f>NRG_NI_E!T$2</f>
        <v>0</v>
      </c>
      <c r="U88" s="13">
        <f>NRG_NI_E!U$2</f>
        <v>0</v>
      </c>
      <c r="V88" s="13">
        <f>NRG_NI_E!V$2</f>
        <v>0</v>
      </c>
      <c r="W88" s="13">
        <f>NRG_NI_E!W$2</f>
        <v>0</v>
      </c>
      <c r="X88" s="13">
        <f>NRG_NI_E!X$2</f>
        <v>0</v>
      </c>
      <c r="Y88" s="13">
        <f>NRG_NI_E!Y$2</f>
        <v>0</v>
      </c>
      <c r="Z88" s="13">
        <f>NRG_NI_E!Z$2</f>
        <v>0</v>
      </c>
    </row>
    <row r="89" spans="1:26" ht="11.25" customHeight="1" x14ac:dyDescent="0.2">
      <c r="A89" s="11" t="s">
        <v>166</v>
      </c>
      <c r="B89" s="12" t="str">
        <f ca="1">HYPERLINK("#"&amp;CELL("address",NRG_CL_E!$Z$2),"NRG_CL_E")</f>
        <v>NRG_CL_E</v>
      </c>
      <c r="C89" s="13">
        <f>NRG_CL_E!C$2</f>
        <v>0</v>
      </c>
      <c r="D89" s="13">
        <f>NRG_CL_E!D$2</f>
        <v>0</v>
      </c>
      <c r="E89" s="13">
        <f>NRG_CL_E!E$2</f>
        <v>0</v>
      </c>
      <c r="F89" s="13">
        <f>NRG_CL_E!F$2</f>
        <v>0</v>
      </c>
      <c r="G89" s="13">
        <f>NRG_CL_E!G$2</f>
        <v>0</v>
      </c>
      <c r="H89" s="13">
        <f>NRG_CL_E!H$2</f>
        <v>0</v>
      </c>
      <c r="I89" s="13">
        <f>NRG_CL_E!I$2</f>
        <v>0</v>
      </c>
      <c r="J89" s="13">
        <f>NRG_CL_E!J$2</f>
        <v>0</v>
      </c>
      <c r="K89" s="13">
        <f>NRG_CL_E!K$2</f>
        <v>0</v>
      </c>
      <c r="L89" s="13">
        <f>NRG_CL_E!L$2</f>
        <v>0</v>
      </c>
      <c r="M89" s="13">
        <f>NRG_CL_E!M$2</f>
        <v>0</v>
      </c>
      <c r="N89" s="13">
        <f>NRG_CL_E!N$2</f>
        <v>0</v>
      </c>
      <c r="O89" s="13">
        <f>NRG_CL_E!O$2</f>
        <v>0</v>
      </c>
      <c r="P89" s="13">
        <f>NRG_CL_E!P$2</f>
        <v>0</v>
      </c>
      <c r="Q89" s="13">
        <f>NRG_CL_E!Q$2</f>
        <v>0</v>
      </c>
      <c r="R89" s="13">
        <f>NRG_CL_E!R$2</f>
        <v>0</v>
      </c>
      <c r="S89" s="13">
        <f>NRG_CL_E!S$2</f>
        <v>0</v>
      </c>
      <c r="T89" s="13">
        <f>NRG_CL_E!T$2</f>
        <v>0</v>
      </c>
      <c r="U89" s="13">
        <f>NRG_CL_E!U$2</f>
        <v>0</v>
      </c>
      <c r="V89" s="13">
        <f>NRG_CL_E!V$2</f>
        <v>0</v>
      </c>
      <c r="W89" s="13">
        <f>NRG_CL_E!W$2</f>
        <v>0</v>
      </c>
      <c r="X89" s="13">
        <f>NRG_CL_E!X$2</f>
        <v>0</v>
      </c>
      <c r="Y89" s="13">
        <f>NRG_CL_E!Y$2</f>
        <v>0</v>
      </c>
      <c r="Z89" s="13">
        <f>NRG_CL_E!Z$2</f>
        <v>0</v>
      </c>
    </row>
    <row r="90" spans="1:26" ht="11.25" customHeight="1" x14ac:dyDescent="0.2">
      <c r="A90" s="11" t="s">
        <v>167</v>
      </c>
      <c r="B90" s="12" t="str">
        <f ca="1">HYPERLINK("#"&amp;CELL("address",NRG_LNG_E!$Z$2),"NRG_LNG_E")</f>
        <v>NRG_LNG_E</v>
      </c>
      <c r="C90" s="13">
        <f>NRG_LNG_E!C$2</f>
        <v>0</v>
      </c>
      <c r="D90" s="13">
        <f>NRG_LNG_E!D$2</f>
        <v>0</v>
      </c>
      <c r="E90" s="13">
        <f>NRG_LNG_E!E$2</f>
        <v>0</v>
      </c>
      <c r="F90" s="13">
        <f>NRG_LNG_E!F$2</f>
        <v>0</v>
      </c>
      <c r="G90" s="13">
        <f>NRG_LNG_E!G$2</f>
        <v>0</v>
      </c>
      <c r="H90" s="13">
        <f>NRG_LNG_E!H$2</f>
        <v>0</v>
      </c>
      <c r="I90" s="13">
        <f>NRG_LNG_E!I$2</f>
        <v>0</v>
      </c>
      <c r="J90" s="13">
        <f>NRG_LNG_E!J$2</f>
        <v>0</v>
      </c>
      <c r="K90" s="13">
        <f>NRG_LNG_E!K$2</f>
        <v>0</v>
      </c>
      <c r="L90" s="13">
        <f>NRG_LNG_E!L$2</f>
        <v>0</v>
      </c>
      <c r="M90" s="13">
        <f>NRG_LNG_E!M$2</f>
        <v>0</v>
      </c>
      <c r="N90" s="13">
        <f>NRG_LNG_E!N$2</f>
        <v>0</v>
      </c>
      <c r="O90" s="13">
        <f>NRG_LNG_E!O$2</f>
        <v>0</v>
      </c>
      <c r="P90" s="13">
        <f>NRG_LNG_E!P$2</f>
        <v>0</v>
      </c>
      <c r="Q90" s="13">
        <f>NRG_LNG_E!Q$2</f>
        <v>0</v>
      </c>
      <c r="R90" s="13">
        <f>NRG_LNG_E!R$2</f>
        <v>0</v>
      </c>
      <c r="S90" s="13">
        <f>NRG_LNG_E!S$2</f>
        <v>0</v>
      </c>
      <c r="T90" s="13">
        <f>NRG_LNG_E!T$2</f>
        <v>0</v>
      </c>
      <c r="U90" s="13">
        <f>NRG_LNG_E!U$2</f>
        <v>0</v>
      </c>
      <c r="V90" s="13">
        <f>NRG_LNG_E!V$2</f>
        <v>0</v>
      </c>
      <c r="W90" s="13">
        <f>NRG_LNG_E!W$2</f>
        <v>0</v>
      </c>
      <c r="X90" s="13">
        <f>NRG_LNG_E!X$2</f>
        <v>0</v>
      </c>
      <c r="Y90" s="13">
        <f>NRG_LNG_E!Y$2</f>
        <v>0</v>
      </c>
      <c r="Z90" s="13">
        <f>NRG_LNG_E!Z$2</f>
        <v>0</v>
      </c>
    </row>
    <row r="91" spans="1:26" ht="11.25" customHeight="1" x14ac:dyDescent="0.2">
      <c r="A91" s="11" t="s">
        <v>168</v>
      </c>
      <c r="B91" s="12" t="str">
        <f ca="1">HYPERLINK("#"&amp;CELL("address",NRG_BIOG_E!$Z$2),"NRG_BIOG_E")</f>
        <v>NRG_BIOG_E</v>
      </c>
      <c r="C91" s="13">
        <f>NRG_BIOG_E!C$2</f>
        <v>0</v>
      </c>
      <c r="D91" s="13">
        <f>NRG_BIOG_E!D$2</f>
        <v>0</v>
      </c>
      <c r="E91" s="13">
        <f>NRG_BIOG_E!E$2</f>
        <v>0</v>
      </c>
      <c r="F91" s="13">
        <f>NRG_BIOG_E!F$2</f>
        <v>0</v>
      </c>
      <c r="G91" s="13">
        <f>NRG_BIOG_E!G$2</f>
        <v>0</v>
      </c>
      <c r="H91" s="13">
        <f>NRG_BIOG_E!H$2</f>
        <v>0</v>
      </c>
      <c r="I91" s="13">
        <f>NRG_BIOG_E!I$2</f>
        <v>0</v>
      </c>
      <c r="J91" s="13">
        <f>NRG_BIOG_E!J$2</f>
        <v>0</v>
      </c>
      <c r="K91" s="13">
        <f>NRG_BIOG_E!K$2</f>
        <v>0</v>
      </c>
      <c r="L91" s="13">
        <f>NRG_BIOG_E!L$2</f>
        <v>0</v>
      </c>
      <c r="M91" s="13">
        <f>NRG_BIOG_E!M$2</f>
        <v>0</v>
      </c>
      <c r="N91" s="13">
        <f>NRG_BIOG_E!N$2</f>
        <v>0</v>
      </c>
      <c r="O91" s="13">
        <f>NRG_BIOG_E!O$2</f>
        <v>0</v>
      </c>
      <c r="P91" s="13">
        <f>NRG_BIOG_E!P$2</f>
        <v>0</v>
      </c>
      <c r="Q91" s="13">
        <f>NRG_BIOG_E!Q$2</f>
        <v>0</v>
      </c>
      <c r="R91" s="13">
        <f>NRG_BIOG_E!R$2</f>
        <v>0</v>
      </c>
      <c r="S91" s="13">
        <f>NRG_BIOG_E!S$2</f>
        <v>0</v>
      </c>
      <c r="T91" s="13">
        <f>NRG_BIOG_E!T$2</f>
        <v>0</v>
      </c>
      <c r="U91" s="13">
        <f>NRG_BIOG_E!U$2</f>
        <v>0</v>
      </c>
      <c r="V91" s="13">
        <f>NRG_BIOG_E!V$2</f>
        <v>0</v>
      </c>
      <c r="W91" s="13">
        <f>NRG_BIOG_E!W$2</f>
        <v>0</v>
      </c>
      <c r="X91" s="13">
        <f>NRG_BIOG_E!X$2</f>
        <v>0</v>
      </c>
      <c r="Y91" s="13">
        <f>NRG_BIOG_E!Y$2</f>
        <v>0</v>
      </c>
      <c r="Z91" s="13">
        <f>NRG_BIOG_E!Z$2</f>
        <v>0</v>
      </c>
    </row>
    <row r="92" spans="1:26" ht="11.25" customHeight="1" x14ac:dyDescent="0.2">
      <c r="A92" s="11" t="s">
        <v>169</v>
      </c>
      <c r="B92" s="12" t="str">
        <f ca="1">HYPERLINK("#"&amp;CELL("address",NRG_GTL_E!$Z$2),"NRG_GTL_E")</f>
        <v>NRG_GTL_E</v>
      </c>
      <c r="C92" s="13">
        <f>NRG_GTL_E!C$2</f>
        <v>0</v>
      </c>
      <c r="D92" s="13">
        <f>NRG_GTL_E!D$2</f>
        <v>0</v>
      </c>
      <c r="E92" s="13">
        <f>NRG_GTL_E!E$2</f>
        <v>0</v>
      </c>
      <c r="F92" s="13">
        <f>NRG_GTL_E!F$2</f>
        <v>0</v>
      </c>
      <c r="G92" s="13">
        <f>NRG_GTL_E!G$2</f>
        <v>0</v>
      </c>
      <c r="H92" s="13">
        <f>NRG_GTL_E!H$2</f>
        <v>0</v>
      </c>
      <c r="I92" s="13">
        <f>NRG_GTL_E!I$2</f>
        <v>0</v>
      </c>
      <c r="J92" s="13">
        <f>NRG_GTL_E!J$2</f>
        <v>0</v>
      </c>
      <c r="K92" s="13">
        <f>NRG_GTL_E!K$2</f>
        <v>0</v>
      </c>
      <c r="L92" s="13">
        <f>NRG_GTL_E!L$2</f>
        <v>0</v>
      </c>
      <c r="M92" s="13">
        <f>NRG_GTL_E!M$2</f>
        <v>0</v>
      </c>
      <c r="N92" s="13">
        <f>NRG_GTL_E!N$2</f>
        <v>0</v>
      </c>
      <c r="O92" s="13">
        <f>NRG_GTL_E!O$2</f>
        <v>0</v>
      </c>
      <c r="P92" s="13">
        <f>NRG_GTL_E!P$2</f>
        <v>0</v>
      </c>
      <c r="Q92" s="13">
        <f>NRG_GTL_E!Q$2</f>
        <v>0</v>
      </c>
      <c r="R92" s="13">
        <f>NRG_GTL_E!R$2</f>
        <v>0</v>
      </c>
      <c r="S92" s="13">
        <f>NRG_GTL_E!S$2</f>
        <v>0</v>
      </c>
      <c r="T92" s="13">
        <f>NRG_GTL_E!T$2</f>
        <v>0</v>
      </c>
      <c r="U92" s="13">
        <f>NRG_GTL_E!U$2</f>
        <v>0</v>
      </c>
      <c r="V92" s="13">
        <f>NRG_GTL_E!V$2</f>
        <v>0</v>
      </c>
      <c r="W92" s="13">
        <f>NRG_GTL_E!W$2</f>
        <v>0</v>
      </c>
      <c r="X92" s="13">
        <f>NRG_GTL_E!X$2</f>
        <v>0</v>
      </c>
      <c r="Y92" s="13">
        <f>NRG_GTL_E!Y$2</f>
        <v>0</v>
      </c>
      <c r="Z92" s="13">
        <f>NRG_GTL_E!Z$2</f>
        <v>0</v>
      </c>
    </row>
    <row r="93" spans="1:26" ht="11.25" customHeight="1" x14ac:dyDescent="0.2">
      <c r="A93" s="11" t="s">
        <v>170</v>
      </c>
      <c r="B93" s="12" t="str">
        <f ca="1">HYPERLINK("#"&amp;CELL("address",NRG_CPP_E!$Z$2),"NRG_CPP_E")</f>
        <v>NRG_CPP_E</v>
      </c>
      <c r="C93" s="13">
        <f>NRG_CPP_E!C$2</f>
        <v>0</v>
      </c>
      <c r="D93" s="13">
        <f>NRG_CPP_E!D$2</f>
        <v>0</v>
      </c>
      <c r="E93" s="13">
        <f>NRG_CPP_E!E$2</f>
        <v>0</v>
      </c>
      <c r="F93" s="13">
        <f>NRG_CPP_E!F$2</f>
        <v>0</v>
      </c>
      <c r="G93" s="13">
        <f>NRG_CPP_E!G$2</f>
        <v>0</v>
      </c>
      <c r="H93" s="13">
        <f>NRG_CPP_E!H$2</f>
        <v>0</v>
      </c>
      <c r="I93" s="13">
        <f>NRG_CPP_E!I$2</f>
        <v>0</v>
      </c>
      <c r="J93" s="13">
        <f>NRG_CPP_E!J$2</f>
        <v>0</v>
      </c>
      <c r="K93" s="13">
        <f>NRG_CPP_E!K$2</f>
        <v>0</v>
      </c>
      <c r="L93" s="13">
        <f>NRG_CPP_E!L$2</f>
        <v>0</v>
      </c>
      <c r="M93" s="13">
        <f>NRG_CPP_E!M$2</f>
        <v>0</v>
      </c>
      <c r="N93" s="13">
        <f>NRG_CPP_E!N$2</f>
        <v>0</v>
      </c>
      <c r="O93" s="13">
        <f>NRG_CPP_E!O$2</f>
        <v>0</v>
      </c>
      <c r="P93" s="13">
        <f>NRG_CPP_E!P$2</f>
        <v>0</v>
      </c>
      <c r="Q93" s="13">
        <f>NRG_CPP_E!Q$2</f>
        <v>0</v>
      </c>
      <c r="R93" s="13">
        <f>NRG_CPP_E!R$2</f>
        <v>0</v>
      </c>
      <c r="S93" s="13">
        <f>NRG_CPP_E!S$2</f>
        <v>0</v>
      </c>
      <c r="T93" s="13">
        <f>NRG_CPP_E!T$2</f>
        <v>0</v>
      </c>
      <c r="U93" s="13">
        <f>NRG_CPP_E!U$2</f>
        <v>0</v>
      </c>
      <c r="V93" s="13">
        <f>NRG_CPP_E!V$2</f>
        <v>0</v>
      </c>
      <c r="W93" s="13">
        <f>NRG_CPP_E!W$2</f>
        <v>0</v>
      </c>
      <c r="X93" s="13">
        <f>NRG_CPP_E!X$2</f>
        <v>0</v>
      </c>
      <c r="Y93" s="13">
        <f>NRG_CPP_E!Y$2</f>
        <v>0</v>
      </c>
      <c r="Z93" s="13">
        <f>NRG_CPP_E!Z$2</f>
        <v>0</v>
      </c>
    </row>
    <row r="94" spans="1:26" ht="11.25" customHeight="1" x14ac:dyDescent="0.2">
      <c r="A94" s="11" t="s">
        <v>171</v>
      </c>
      <c r="B94" s="12" t="str">
        <f ca="1">HYPERLINK("#"&amp;CELL("address",NRG_NSP_E!$Z$2),"NRG_NSP_E")</f>
        <v>NRG_NSP_E</v>
      </c>
      <c r="C94" s="13">
        <f>NRG_NSP_E!C$2</f>
        <v>0</v>
      </c>
      <c r="D94" s="13">
        <f>NRG_NSP_E!D$2</f>
        <v>0</v>
      </c>
      <c r="E94" s="13">
        <f>NRG_NSP_E!E$2</f>
        <v>0</v>
      </c>
      <c r="F94" s="13">
        <f>NRG_NSP_E!F$2</f>
        <v>0</v>
      </c>
      <c r="G94" s="13">
        <f>NRG_NSP_E!G$2</f>
        <v>0</v>
      </c>
      <c r="H94" s="13">
        <f>NRG_NSP_E!H$2</f>
        <v>0</v>
      </c>
      <c r="I94" s="13">
        <f>NRG_NSP_E!I$2</f>
        <v>0</v>
      </c>
      <c r="J94" s="13">
        <f>NRG_NSP_E!J$2</f>
        <v>0</v>
      </c>
      <c r="K94" s="13">
        <f>NRG_NSP_E!K$2</f>
        <v>0</v>
      </c>
      <c r="L94" s="13">
        <f>NRG_NSP_E!L$2</f>
        <v>0</v>
      </c>
      <c r="M94" s="13">
        <f>NRG_NSP_E!M$2</f>
        <v>0</v>
      </c>
      <c r="N94" s="13">
        <f>NRG_NSP_E!N$2</f>
        <v>0</v>
      </c>
      <c r="O94" s="13">
        <f>NRG_NSP_E!O$2</f>
        <v>0</v>
      </c>
      <c r="P94" s="13">
        <f>NRG_NSP_E!P$2</f>
        <v>0</v>
      </c>
      <c r="Q94" s="13">
        <f>NRG_NSP_E!Q$2</f>
        <v>0</v>
      </c>
      <c r="R94" s="13">
        <f>NRG_NSP_E!R$2</f>
        <v>0</v>
      </c>
      <c r="S94" s="13">
        <f>NRG_NSP_E!S$2</f>
        <v>0</v>
      </c>
      <c r="T94" s="13">
        <f>NRG_NSP_E!T$2</f>
        <v>0</v>
      </c>
      <c r="U94" s="13">
        <f>NRG_NSP_E!U$2</f>
        <v>0</v>
      </c>
      <c r="V94" s="13">
        <f>NRG_NSP_E!V$2</f>
        <v>0</v>
      </c>
      <c r="W94" s="13">
        <f>NRG_NSP_E!W$2</f>
        <v>0</v>
      </c>
      <c r="X94" s="13">
        <f>NRG_NSP_E!X$2</f>
        <v>0</v>
      </c>
      <c r="Y94" s="13">
        <f>NRG_NSP_E!Y$2</f>
        <v>0</v>
      </c>
      <c r="Z94" s="13">
        <f>NRG_NSP_E!Z$2</f>
        <v>0</v>
      </c>
    </row>
    <row r="95" spans="1:26" ht="11.25" customHeight="1" x14ac:dyDescent="0.2">
      <c r="A95" s="9" t="s">
        <v>172</v>
      </c>
      <c r="B95" s="9" t="str">
        <f ca="1">HYPERLINK("#"&amp;CELL("address",DL!$Z$2),"DL")</f>
        <v>DL</v>
      </c>
      <c r="C95" s="10">
        <f>DL!C$2</f>
        <v>20.206362854686159</v>
      </c>
      <c r="D95" s="10">
        <f>DL!D$2</f>
        <v>22.012037833190021</v>
      </c>
      <c r="E95" s="10">
        <f>DL!E$2</f>
        <v>23.2158211521926</v>
      </c>
      <c r="F95" s="10">
        <f>DL!F$2</f>
        <v>25.279449699054169</v>
      </c>
      <c r="G95" s="10">
        <f>DL!G$2</f>
        <v>25.02149613069647</v>
      </c>
      <c r="H95" s="10">
        <f>DL!H$2</f>
        <v>22.012037833190021</v>
      </c>
      <c r="I95" s="10">
        <f>DL!I$2</f>
        <v>23.731728288907991</v>
      </c>
      <c r="J95" s="10">
        <f>DL!J$2</f>
        <v>26.999140154772139</v>
      </c>
      <c r="K95" s="10">
        <f>DL!K$2</f>
        <v>28.546861564918309</v>
      </c>
      <c r="L95" s="10">
        <f>DL!L$2</f>
        <v>29.1487532244196</v>
      </c>
      <c r="M95" s="10">
        <f>DL!M$2</f>
        <v>14.53138435081685</v>
      </c>
      <c r="N95" s="10">
        <f>DL!N$2</f>
        <v>16.079105760963021</v>
      </c>
      <c r="O95" s="10">
        <f>DL!O$2</f>
        <v>19.432502149613072</v>
      </c>
      <c r="P95" s="10">
        <f>DL!P$2</f>
        <v>16.079105760963021</v>
      </c>
      <c r="Q95" s="10">
        <f>DL!Q$2</f>
        <v>11.34995700773861</v>
      </c>
      <c r="R95" s="10">
        <f>DL!R$2</f>
        <v>15.391229578675841</v>
      </c>
      <c r="S95" s="10">
        <f>DL!S$2</f>
        <v>18.572656921754081</v>
      </c>
      <c r="T95" s="10">
        <f>DL!T$2</f>
        <v>22.492261392949267</v>
      </c>
      <c r="U95" s="10">
        <f>DL!U$2</f>
        <v>12.548667239896815</v>
      </c>
      <c r="V95" s="10">
        <f>DL!V$2</f>
        <v>13.903955288048156</v>
      </c>
      <c r="W95" s="10">
        <f>DL!W$2</f>
        <v>11.088220120378326</v>
      </c>
      <c r="X95" s="10">
        <f>DL!X$2</f>
        <v>15.089079965606185</v>
      </c>
      <c r="Y95" s="10">
        <f>DL!Y$2</f>
        <v>15.92201203783319</v>
      </c>
      <c r="Z95" s="10">
        <f>DL!Z$2</f>
        <v>15.518830610490113</v>
      </c>
    </row>
    <row r="96" spans="1:26" ht="11.25" customHeight="1" x14ac:dyDescent="0.2">
      <c r="A96" s="9" t="s">
        <v>173</v>
      </c>
      <c r="B96" s="9" t="str">
        <f ca="1">HYPERLINK("#"&amp;CELL("address",AFC!$Z$2),"AFC")</f>
        <v>AFC</v>
      </c>
      <c r="C96" s="10">
        <f>AFC!C$2</f>
        <v>319.33465176268277</v>
      </c>
      <c r="D96" s="10">
        <f>AFC!D$2</f>
        <v>309.11195184866767</v>
      </c>
      <c r="E96" s="10">
        <f>AFC!E$2</f>
        <v>275.19819432502106</v>
      </c>
      <c r="F96" s="10">
        <f>AFC!F$2</f>
        <v>316.74075666380054</v>
      </c>
      <c r="G96" s="10">
        <f>AFC!G$2</f>
        <v>350.45150472914929</v>
      </c>
      <c r="H96" s="10">
        <f>AFC!H$2</f>
        <v>395.9395528804813</v>
      </c>
      <c r="I96" s="10">
        <f>AFC!I$2</f>
        <v>389.39999999999964</v>
      </c>
      <c r="J96" s="10">
        <f>AFC!J$2</f>
        <v>396.47016337059324</v>
      </c>
      <c r="K96" s="10">
        <f>AFC!K$2</f>
        <v>422.67609630266497</v>
      </c>
      <c r="L96" s="10">
        <f>AFC!L$2</f>
        <v>372.05494411005986</v>
      </c>
      <c r="M96" s="10">
        <f>AFC!M$2</f>
        <v>415.20008598452273</v>
      </c>
      <c r="N96" s="10">
        <f>AFC!N$2</f>
        <v>399.28220120378302</v>
      </c>
      <c r="O96" s="10">
        <f>AFC!O$2</f>
        <v>419.93267411865884</v>
      </c>
      <c r="P96" s="10">
        <f>AFC!P$2</f>
        <v>428.26440240756648</v>
      </c>
      <c r="Q96" s="10">
        <f>AFC!Q$2</f>
        <v>444.63396388650142</v>
      </c>
      <c r="R96" s="10">
        <f>AFC!R$2</f>
        <v>460.76268271711035</v>
      </c>
      <c r="S96" s="10">
        <f>AFC!S$2</f>
        <v>460.99458297506465</v>
      </c>
      <c r="T96" s="10">
        <f>AFC!T$2</f>
        <v>502.64614399190441</v>
      </c>
      <c r="U96" s="10">
        <f>AFC!U$2</f>
        <v>526.41152192605455</v>
      </c>
      <c r="V96" s="10">
        <f>AFC!V$2</f>
        <v>561.26612209802283</v>
      </c>
      <c r="W96" s="10">
        <f>AFC!W$2</f>
        <v>506.30825451418741</v>
      </c>
      <c r="X96" s="10">
        <f>AFC!X$2</f>
        <v>541.17609630266543</v>
      </c>
      <c r="Y96" s="10">
        <f>AFC!Y$2</f>
        <v>603.71117798796172</v>
      </c>
      <c r="Z96" s="10">
        <f>AFC!Z$2</f>
        <v>603.96766981943301</v>
      </c>
    </row>
    <row r="97" spans="1:26" ht="11.25" customHeight="1" x14ac:dyDescent="0.2">
      <c r="A97" s="11" t="s">
        <v>174</v>
      </c>
      <c r="B97" s="12" t="str">
        <f ca="1">HYPERLINK("#"&amp;CELL("address",FC_NE!$Z$2),"FC_NE")</f>
        <v>FC_NE</v>
      </c>
      <c r="C97" s="13">
        <f>FC_NE!C$2</f>
        <v>0</v>
      </c>
      <c r="D97" s="13">
        <f>FC_NE!D$2</f>
        <v>0</v>
      </c>
      <c r="E97" s="13">
        <f>FC_NE!E$2</f>
        <v>0</v>
      </c>
      <c r="F97" s="13">
        <f>FC_NE!F$2</f>
        <v>0</v>
      </c>
      <c r="G97" s="13">
        <f>FC_NE!G$2</f>
        <v>8.6414445399828033</v>
      </c>
      <c r="H97" s="13">
        <f>FC_NE!H$2</f>
        <v>19.919690455717969</v>
      </c>
      <c r="I97" s="13">
        <f>FC_NE!I$2</f>
        <v>12.467755803955287</v>
      </c>
      <c r="J97" s="13">
        <f>FC_NE!J$2</f>
        <v>9.6016337059329313</v>
      </c>
      <c r="K97" s="13">
        <f>FC_NE!K$2</f>
        <v>18.05674978503869</v>
      </c>
      <c r="L97" s="13">
        <f>FC_NE!L$2</f>
        <v>10.604729148753222</v>
      </c>
      <c r="M97" s="13">
        <f>FC_NE!M$2</f>
        <v>8.6701633705932935</v>
      </c>
      <c r="N97" s="13">
        <f>FC_NE!N$2</f>
        <v>8.7417024935511591</v>
      </c>
      <c r="O97" s="13">
        <f>FC_NE!O$2</f>
        <v>10.533104041272569</v>
      </c>
      <c r="P97" s="13">
        <f>FC_NE!P$2</f>
        <v>6.8787618228718825</v>
      </c>
      <c r="Q97" s="13">
        <f>FC_NE!Q$2</f>
        <v>5.0157351676698188</v>
      </c>
      <c r="R97" s="13">
        <f>FC_NE!R$2</f>
        <v>5.9472055030094575</v>
      </c>
      <c r="S97" s="13">
        <f>FC_NE!S$2</f>
        <v>8.813413585554601</v>
      </c>
      <c r="T97" s="13">
        <f>FC_NE!T$2</f>
        <v>10.255460017196903</v>
      </c>
      <c r="U97" s="13">
        <f>FC_NE!U$2</f>
        <v>11.747979363714531</v>
      </c>
      <c r="V97" s="13">
        <f>FC_NE!V$2</f>
        <v>15.535167669819433</v>
      </c>
      <c r="W97" s="13">
        <f>FC_NE!W$2</f>
        <v>5.4956147893379184</v>
      </c>
      <c r="X97" s="13">
        <f>FC_NE!X$2</f>
        <v>14.148839208942389</v>
      </c>
      <c r="Y97" s="13">
        <f>FC_NE!Y$2</f>
        <v>10.889337919174546</v>
      </c>
      <c r="Z97" s="13">
        <f>FC_NE!Z$2</f>
        <v>8.1938091143594143</v>
      </c>
    </row>
    <row r="98" spans="1:26" ht="11.25" customHeight="1" x14ac:dyDescent="0.2">
      <c r="A98" s="14" t="s">
        <v>175</v>
      </c>
      <c r="B98" s="15" t="str">
        <f ca="1">HYPERLINK("#"&amp;CELL("address",TI_NRG_FC_IND_NE!$Z$2),"TI_NRG_FC_IND_NE")</f>
        <v>TI_NRG_FC_IND_NE</v>
      </c>
      <c r="C98" s="16">
        <f>TI_NRG_FC_IND_NE!C$2</f>
        <v>0</v>
      </c>
      <c r="D98" s="16">
        <f>TI_NRG_FC_IND_NE!D$2</f>
        <v>0</v>
      </c>
      <c r="E98" s="16">
        <f>TI_NRG_FC_IND_NE!E$2</f>
        <v>0</v>
      </c>
      <c r="F98" s="16">
        <f>TI_NRG_FC_IND_NE!F$2</f>
        <v>0</v>
      </c>
      <c r="G98" s="16">
        <f>TI_NRG_FC_IND_NE!G$2</f>
        <v>8.6414445399828033</v>
      </c>
      <c r="H98" s="16">
        <f>TI_NRG_FC_IND_NE!H$2</f>
        <v>19.919690455717969</v>
      </c>
      <c r="I98" s="16">
        <f>TI_NRG_FC_IND_NE!I$2</f>
        <v>12.467755803955287</v>
      </c>
      <c r="J98" s="16">
        <f>TI_NRG_FC_IND_NE!J$2</f>
        <v>9.6016337059329313</v>
      </c>
      <c r="K98" s="16">
        <f>TI_NRG_FC_IND_NE!K$2</f>
        <v>18.05674978503869</v>
      </c>
      <c r="L98" s="16">
        <f>TI_NRG_FC_IND_NE!L$2</f>
        <v>10.604729148753222</v>
      </c>
      <c r="M98" s="16">
        <f>TI_NRG_FC_IND_NE!M$2</f>
        <v>8.6701633705932935</v>
      </c>
      <c r="N98" s="16">
        <f>TI_NRG_FC_IND_NE!N$2</f>
        <v>8.7417024935511591</v>
      </c>
      <c r="O98" s="16">
        <f>TI_NRG_FC_IND_NE!O$2</f>
        <v>10.533104041272569</v>
      </c>
      <c r="P98" s="16">
        <f>TI_NRG_FC_IND_NE!P$2</f>
        <v>6.8787618228718825</v>
      </c>
      <c r="Q98" s="16">
        <f>TI_NRG_FC_IND_NE!Q$2</f>
        <v>5.0157351676698188</v>
      </c>
      <c r="R98" s="16">
        <f>TI_NRG_FC_IND_NE!R$2</f>
        <v>5.9472055030094575</v>
      </c>
      <c r="S98" s="16">
        <f>TI_NRG_FC_IND_NE!S$2</f>
        <v>8.813413585554601</v>
      </c>
      <c r="T98" s="16">
        <f>TI_NRG_FC_IND_NE!T$2</f>
        <v>10.255460017196903</v>
      </c>
      <c r="U98" s="16">
        <f>TI_NRG_FC_IND_NE!U$2</f>
        <v>11.747979363714531</v>
      </c>
      <c r="V98" s="16">
        <f>TI_NRG_FC_IND_NE!V$2</f>
        <v>15.535167669819433</v>
      </c>
      <c r="W98" s="16">
        <f>TI_NRG_FC_IND_NE!W$2</f>
        <v>5.4956147893379184</v>
      </c>
      <c r="X98" s="16">
        <f>TI_NRG_FC_IND_NE!X$2</f>
        <v>14.148839208942389</v>
      </c>
      <c r="Y98" s="16">
        <f>TI_NRG_FC_IND_NE!Y$2</f>
        <v>10.889337919174546</v>
      </c>
      <c r="Z98" s="16">
        <f>TI_NRG_FC_IND_NE!Z$2</f>
        <v>8.1938091143594143</v>
      </c>
    </row>
    <row r="99" spans="1:26" ht="11.25" customHeight="1" x14ac:dyDescent="0.2">
      <c r="A99" s="17" t="s">
        <v>176</v>
      </c>
      <c r="B99" s="18" t="str">
        <f ca="1">HYPERLINK("#"&amp;CELL("address",TI_NE!$Z$2),"TI_NE")</f>
        <v>TI_NE</v>
      </c>
      <c r="C99" s="19">
        <f>TI_NE!C$2</f>
        <v>0</v>
      </c>
      <c r="D99" s="19">
        <f>TI_NE!D$2</f>
        <v>0</v>
      </c>
      <c r="E99" s="19">
        <f>TI_NE!E$2</f>
        <v>0</v>
      </c>
      <c r="F99" s="19">
        <f>TI_NE!F$2</f>
        <v>0</v>
      </c>
      <c r="G99" s="19">
        <f>TI_NE!G$2</f>
        <v>0</v>
      </c>
      <c r="H99" s="19">
        <f>TI_NE!H$2</f>
        <v>0</v>
      </c>
      <c r="I99" s="19">
        <f>TI_NE!I$2</f>
        <v>0</v>
      </c>
      <c r="J99" s="19">
        <f>TI_NE!J$2</f>
        <v>0</v>
      </c>
      <c r="K99" s="19">
        <f>TI_NE!K$2</f>
        <v>0</v>
      </c>
      <c r="L99" s="19">
        <f>TI_NE!L$2</f>
        <v>0</v>
      </c>
      <c r="M99" s="19">
        <f>TI_NE!M$2</f>
        <v>0</v>
      </c>
      <c r="N99" s="19">
        <f>TI_NE!N$2</f>
        <v>0</v>
      </c>
      <c r="O99" s="19">
        <f>TI_NE!O$2</f>
        <v>0</v>
      </c>
      <c r="P99" s="19">
        <f>TI_NE!P$2</f>
        <v>0</v>
      </c>
      <c r="Q99" s="19">
        <f>TI_NE!Q$2</f>
        <v>0</v>
      </c>
      <c r="R99" s="19">
        <f>TI_NE!R$2</f>
        <v>0</v>
      </c>
      <c r="S99" s="19">
        <f>TI_NE!S$2</f>
        <v>0</v>
      </c>
      <c r="T99" s="19">
        <f>TI_NE!T$2</f>
        <v>0</v>
      </c>
      <c r="U99" s="19">
        <f>TI_NE!U$2</f>
        <v>0</v>
      </c>
      <c r="V99" s="19">
        <f>TI_NE!V$2</f>
        <v>0</v>
      </c>
      <c r="W99" s="19">
        <f>TI_NE!W$2</f>
        <v>0</v>
      </c>
      <c r="X99" s="19">
        <f>TI_NE!X$2</f>
        <v>0</v>
      </c>
      <c r="Y99" s="19">
        <f>TI_NE!Y$2</f>
        <v>0</v>
      </c>
      <c r="Z99" s="19">
        <f>TI_NE!Z$2</f>
        <v>0</v>
      </c>
    </row>
    <row r="100" spans="1:26" ht="11.25" customHeight="1" x14ac:dyDescent="0.2">
      <c r="A100" s="17" t="s">
        <v>177</v>
      </c>
      <c r="B100" s="18" t="str">
        <f ca="1">HYPERLINK("#"&amp;CELL("address",NRG_NE!$Z$2),"NRG_NE")</f>
        <v>NRG_NE</v>
      </c>
      <c r="C100" s="19">
        <f>NRG_NE!C$2</f>
        <v>0</v>
      </c>
      <c r="D100" s="19">
        <f>NRG_NE!D$2</f>
        <v>0</v>
      </c>
      <c r="E100" s="19">
        <f>NRG_NE!E$2</f>
        <v>0</v>
      </c>
      <c r="F100" s="19">
        <f>NRG_NE!F$2</f>
        <v>0</v>
      </c>
      <c r="G100" s="19">
        <f>NRG_NE!G$2</f>
        <v>0</v>
      </c>
      <c r="H100" s="19">
        <f>NRG_NE!H$2</f>
        <v>0</v>
      </c>
      <c r="I100" s="19">
        <f>NRG_NE!I$2</f>
        <v>0</v>
      </c>
      <c r="J100" s="19">
        <f>NRG_NE!J$2</f>
        <v>0</v>
      </c>
      <c r="K100" s="19">
        <f>NRG_NE!K$2</f>
        <v>0</v>
      </c>
      <c r="L100" s="19">
        <f>NRG_NE!L$2</f>
        <v>0</v>
      </c>
      <c r="M100" s="19">
        <f>NRG_NE!M$2</f>
        <v>0</v>
      </c>
      <c r="N100" s="19">
        <f>NRG_NE!N$2</f>
        <v>0</v>
      </c>
      <c r="O100" s="19">
        <f>NRG_NE!O$2</f>
        <v>0</v>
      </c>
      <c r="P100" s="19">
        <f>NRG_NE!P$2</f>
        <v>0</v>
      </c>
      <c r="Q100" s="19">
        <f>NRG_NE!Q$2</f>
        <v>0</v>
      </c>
      <c r="R100" s="19">
        <f>NRG_NE!R$2</f>
        <v>0</v>
      </c>
      <c r="S100" s="19">
        <f>NRG_NE!S$2</f>
        <v>0</v>
      </c>
      <c r="T100" s="19">
        <f>NRG_NE!T$2</f>
        <v>0</v>
      </c>
      <c r="U100" s="19">
        <f>NRG_NE!U$2</f>
        <v>0</v>
      </c>
      <c r="V100" s="19">
        <f>NRG_NE!V$2</f>
        <v>0</v>
      </c>
      <c r="W100" s="19">
        <f>NRG_NE!W$2</f>
        <v>0</v>
      </c>
      <c r="X100" s="19">
        <f>NRG_NE!X$2</f>
        <v>0</v>
      </c>
      <c r="Y100" s="19">
        <f>NRG_NE!Y$2</f>
        <v>0</v>
      </c>
      <c r="Z100" s="19">
        <f>NRG_NE!Z$2</f>
        <v>0</v>
      </c>
    </row>
    <row r="101" spans="1:26" ht="11.25" customHeight="1" x14ac:dyDescent="0.2">
      <c r="A101" s="17" t="s">
        <v>178</v>
      </c>
      <c r="B101" s="18" t="str">
        <f ca="1">HYPERLINK("#"&amp;CELL("address",FC_IND_NE!$Z$2),"FC_IND_NE")</f>
        <v>FC_IND_NE</v>
      </c>
      <c r="C101" s="19">
        <f>FC_IND_NE!C$2</f>
        <v>0</v>
      </c>
      <c r="D101" s="19">
        <f>FC_IND_NE!D$2</f>
        <v>0</v>
      </c>
      <c r="E101" s="19">
        <f>FC_IND_NE!E$2</f>
        <v>0</v>
      </c>
      <c r="F101" s="19">
        <f>FC_IND_NE!F$2</f>
        <v>0</v>
      </c>
      <c r="G101" s="19">
        <f>FC_IND_NE!G$2</f>
        <v>8.6414445399828033</v>
      </c>
      <c r="H101" s="19">
        <f>FC_IND_NE!H$2</f>
        <v>19.919690455717969</v>
      </c>
      <c r="I101" s="19">
        <f>FC_IND_NE!I$2</f>
        <v>12.467755803955287</v>
      </c>
      <c r="J101" s="19">
        <f>FC_IND_NE!J$2</f>
        <v>9.6016337059329313</v>
      </c>
      <c r="K101" s="19">
        <f>FC_IND_NE!K$2</f>
        <v>18.05674978503869</v>
      </c>
      <c r="L101" s="19">
        <f>FC_IND_NE!L$2</f>
        <v>10.604729148753222</v>
      </c>
      <c r="M101" s="19">
        <f>FC_IND_NE!M$2</f>
        <v>8.6701633705932935</v>
      </c>
      <c r="N101" s="19">
        <f>FC_IND_NE!N$2</f>
        <v>8.7417024935511591</v>
      </c>
      <c r="O101" s="19">
        <f>FC_IND_NE!O$2</f>
        <v>10.533104041272569</v>
      </c>
      <c r="P101" s="19">
        <f>FC_IND_NE!P$2</f>
        <v>6.8787618228718825</v>
      </c>
      <c r="Q101" s="19">
        <f>FC_IND_NE!Q$2</f>
        <v>5.0157351676698188</v>
      </c>
      <c r="R101" s="19">
        <f>FC_IND_NE!R$2</f>
        <v>5.9472055030094575</v>
      </c>
      <c r="S101" s="19">
        <f>FC_IND_NE!S$2</f>
        <v>8.813413585554601</v>
      </c>
      <c r="T101" s="19">
        <f>FC_IND_NE!T$2</f>
        <v>10.255460017196903</v>
      </c>
      <c r="U101" s="19">
        <f>FC_IND_NE!U$2</f>
        <v>11.747979363714531</v>
      </c>
      <c r="V101" s="19">
        <f>FC_IND_NE!V$2</f>
        <v>15.535167669819433</v>
      </c>
      <c r="W101" s="19">
        <f>FC_IND_NE!W$2</f>
        <v>5.4956147893379184</v>
      </c>
      <c r="X101" s="19">
        <f>FC_IND_NE!X$2</f>
        <v>14.148839208942389</v>
      </c>
      <c r="Y101" s="19">
        <f>FC_IND_NE!Y$2</f>
        <v>10.889337919174546</v>
      </c>
      <c r="Z101" s="19">
        <f>FC_IND_NE!Z$2</f>
        <v>8.1938091143594143</v>
      </c>
    </row>
    <row r="102" spans="1:26" ht="11.25" customHeight="1" x14ac:dyDescent="0.2">
      <c r="A102" s="20" t="s">
        <v>413</v>
      </c>
      <c r="B102" s="21" t="str">
        <f ca="1">HYPERLINK("#"&amp;CELL("address",FC_IND_CPC_NE!$Z$2),"FC_IND_CPC_NE")</f>
        <v>FC_IND_CPC_NE</v>
      </c>
      <c r="C102" s="22">
        <f>FC_IND_CPC_NE!C$2</f>
        <v>0</v>
      </c>
      <c r="D102" s="22">
        <f>FC_IND_CPC_NE!D$2</f>
        <v>0</v>
      </c>
      <c r="E102" s="22">
        <f>FC_IND_CPC_NE!E$2</f>
        <v>0</v>
      </c>
      <c r="F102" s="22">
        <f>FC_IND_CPC_NE!F$2</f>
        <v>0</v>
      </c>
      <c r="G102" s="22">
        <f>FC_IND_CPC_NE!G$2</f>
        <v>0</v>
      </c>
      <c r="H102" s="22">
        <f>FC_IND_CPC_NE!H$2</f>
        <v>0</v>
      </c>
      <c r="I102" s="22">
        <f>FC_IND_CPC_NE!I$2</f>
        <v>0</v>
      </c>
      <c r="J102" s="22">
        <f>FC_IND_CPC_NE!J$2</f>
        <v>0</v>
      </c>
      <c r="K102" s="22">
        <f>FC_IND_CPC_NE!K$2</f>
        <v>0</v>
      </c>
      <c r="L102" s="22">
        <f>FC_IND_CPC_NE!L$2</f>
        <v>0</v>
      </c>
      <c r="M102" s="22">
        <f>FC_IND_CPC_NE!M$2</f>
        <v>0</v>
      </c>
      <c r="N102" s="22">
        <f>FC_IND_CPC_NE!N$2</f>
        <v>0</v>
      </c>
      <c r="O102" s="22">
        <f>FC_IND_CPC_NE!O$2</f>
        <v>0</v>
      </c>
      <c r="P102" s="22">
        <f>FC_IND_CPC_NE!P$2</f>
        <v>0</v>
      </c>
      <c r="Q102" s="22">
        <f>FC_IND_CPC_NE!Q$2</f>
        <v>0</v>
      </c>
      <c r="R102" s="22">
        <f>FC_IND_CPC_NE!R$2</f>
        <v>0</v>
      </c>
      <c r="S102" s="22">
        <f>FC_IND_CPC_NE!S$2</f>
        <v>0</v>
      </c>
      <c r="T102" s="22">
        <f>FC_IND_CPC_NE!T$2</f>
        <v>0</v>
      </c>
      <c r="U102" s="22">
        <f>FC_IND_CPC_NE!U$2</f>
        <v>0</v>
      </c>
      <c r="V102" s="22">
        <f>FC_IND_CPC_NE!V$2</f>
        <v>0</v>
      </c>
      <c r="W102" s="22">
        <f>FC_IND_CPC_NE!W$2</f>
        <v>0</v>
      </c>
      <c r="X102" s="22">
        <f>FC_IND_CPC_NE!X$2</f>
        <v>0</v>
      </c>
      <c r="Y102" s="22">
        <f>FC_IND_CPC_NE!Y$2</f>
        <v>0</v>
      </c>
      <c r="Z102" s="22">
        <f>FC_IND_CPC_NE!Z$2</f>
        <v>0</v>
      </c>
    </row>
    <row r="103" spans="1:26" ht="11.25" customHeight="1" x14ac:dyDescent="0.2">
      <c r="A103" s="14" t="s">
        <v>179</v>
      </c>
      <c r="B103" s="15" t="str">
        <f ca="1">HYPERLINK("#"&amp;CELL("address",FC_TRA_NE!$Z$2),"FC_TRA_NE")</f>
        <v>FC_TRA_NE</v>
      </c>
      <c r="C103" s="16">
        <f>FC_TRA_NE!C$2</f>
        <v>0</v>
      </c>
      <c r="D103" s="16">
        <f>FC_TRA_NE!D$2</f>
        <v>0</v>
      </c>
      <c r="E103" s="16">
        <f>FC_TRA_NE!E$2</f>
        <v>0</v>
      </c>
      <c r="F103" s="16">
        <f>FC_TRA_NE!F$2</f>
        <v>0</v>
      </c>
      <c r="G103" s="16">
        <f>FC_TRA_NE!G$2</f>
        <v>0</v>
      </c>
      <c r="H103" s="16">
        <f>FC_TRA_NE!H$2</f>
        <v>0</v>
      </c>
      <c r="I103" s="16">
        <f>FC_TRA_NE!I$2</f>
        <v>0</v>
      </c>
      <c r="J103" s="16">
        <f>FC_TRA_NE!J$2</f>
        <v>0</v>
      </c>
      <c r="K103" s="16">
        <f>FC_TRA_NE!K$2</f>
        <v>0</v>
      </c>
      <c r="L103" s="16">
        <f>FC_TRA_NE!L$2</f>
        <v>0</v>
      </c>
      <c r="M103" s="16">
        <f>FC_TRA_NE!M$2</f>
        <v>0</v>
      </c>
      <c r="N103" s="16">
        <f>FC_TRA_NE!N$2</f>
        <v>0</v>
      </c>
      <c r="O103" s="16">
        <f>FC_TRA_NE!O$2</f>
        <v>0</v>
      </c>
      <c r="P103" s="16">
        <f>FC_TRA_NE!P$2</f>
        <v>0</v>
      </c>
      <c r="Q103" s="16">
        <f>FC_TRA_NE!Q$2</f>
        <v>0</v>
      </c>
      <c r="R103" s="16">
        <f>FC_TRA_NE!R$2</f>
        <v>0</v>
      </c>
      <c r="S103" s="16">
        <f>FC_TRA_NE!S$2</f>
        <v>0</v>
      </c>
      <c r="T103" s="16">
        <f>FC_TRA_NE!T$2</f>
        <v>0</v>
      </c>
      <c r="U103" s="16">
        <f>FC_TRA_NE!U$2</f>
        <v>0</v>
      </c>
      <c r="V103" s="16">
        <f>FC_TRA_NE!V$2</f>
        <v>0</v>
      </c>
      <c r="W103" s="16">
        <f>FC_TRA_NE!W$2</f>
        <v>0</v>
      </c>
      <c r="X103" s="16">
        <f>FC_TRA_NE!X$2</f>
        <v>0</v>
      </c>
      <c r="Y103" s="16">
        <f>FC_TRA_NE!Y$2</f>
        <v>0</v>
      </c>
      <c r="Z103" s="16">
        <f>FC_TRA_NE!Z$2</f>
        <v>0</v>
      </c>
    </row>
    <row r="104" spans="1:26" ht="11.25" customHeight="1" x14ac:dyDescent="0.2">
      <c r="A104" s="14" t="s">
        <v>180</v>
      </c>
      <c r="B104" s="15" t="str">
        <f ca="1">HYPERLINK("#"&amp;CELL("address",FC_OTH_NE!$Z$2),"FC_OTH_NE")</f>
        <v>FC_OTH_NE</v>
      </c>
      <c r="C104" s="16">
        <f>FC_OTH_NE!C$2</f>
        <v>0</v>
      </c>
      <c r="D104" s="16">
        <f>FC_OTH_NE!D$2</f>
        <v>0</v>
      </c>
      <c r="E104" s="16">
        <f>FC_OTH_NE!E$2</f>
        <v>0</v>
      </c>
      <c r="F104" s="16">
        <f>FC_OTH_NE!F$2</f>
        <v>0</v>
      </c>
      <c r="G104" s="16">
        <f>FC_OTH_NE!G$2</f>
        <v>0</v>
      </c>
      <c r="H104" s="16">
        <f>FC_OTH_NE!H$2</f>
        <v>0</v>
      </c>
      <c r="I104" s="16">
        <f>FC_OTH_NE!I$2</f>
        <v>0</v>
      </c>
      <c r="J104" s="16">
        <f>FC_OTH_NE!J$2</f>
        <v>0</v>
      </c>
      <c r="K104" s="16">
        <f>FC_OTH_NE!K$2</f>
        <v>0</v>
      </c>
      <c r="L104" s="16">
        <f>FC_OTH_NE!L$2</f>
        <v>0</v>
      </c>
      <c r="M104" s="16">
        <f>FC_OTH_NE!M$2</f>
        <v>0</v>
      </c>
      <c r="N104" s="16">
        <f>FC_OTH_NE!N$2</f>
        <v>0</v>
      </c>
      <c r="O104" s="16">
        <f>FC_OTH_NE!O$2</f>
        <v>0</v>
      </c>
      <c r="P104" s="16">
        <f>FC_OTH_NE!P$2</f>
        <v>0</v>
      </c>
      <c r="Q104" s="16">
        <f>FC_OTH_NE!Q$2</f>
        <v>0</v>
      </c>
      <c r="R104" s="16">
        <f>FC_OTH_NE!R$2</f>
        <v>0</v>
      </c>
      <c r="S104" s="16">
        <f>FC_OTH_NE!S$2</f>
        <v>0</v>
      </c>
      <c r="T104" s="16">
        <f>FC_OTH_NE!T$2</f>
        <v>0</v>
      </c>
      <c r="U104" s="16">
        <f>FC_OTH_NE!U$2</f>
        <v>0</v>
      </c>
      <c r="V104" s="16">
        <f>FC_OTH_NE!V$2</f>
        <v>0</v>
      </c>
      <c r="W104" s="16">
        <f>FC_OTH_NE!W$2</f>
        <v>0</v>
      </c>
      <c r="X104" s="16">
        <f>FC_OTH_NE!X$2</f>
        <v>0</v>
      </c>
      <c r="Y104" s="16">
        <f>FC_OTH_NE!Y$2</f>
        <v>0</v>
      </c>
      <c r="Z104" s="16">
        <f>FC_OTH_NE!Z$2</f>
        <v>0</v>
      </c>
    </row>
    <row r="105" spans="1:26" ht="11.25" customHeight="1" x14ac:dyDescent="0.2">
      <c r="A105" s="11" t="s">
        <v>181</v>
      </c>
      <c r="B105" s="12" t="str">
        <f ca="1">HYPERLINK("#"&amp;CELL("address",FC_E!$Z$2),"FC_E")</f>
        <v>FC_E</v>
      </c>
      <c r="C105" s="13">
        <f>FC_E!C$2</f>
        <v>319.33456577815991</v>
      </c>
      <c r="D105" s="13">
        <f>FC_E!D$2</f>
        <v>309.11195184866722</v>
      </c>
      <c r="E105" s="13">
        <f>FC_E!E$2</f>
        <v>275.19828030954426</v>
      </c>
      <c r="F105" s="13">
        <f>FC_E!F$2</f>
        <v>316.74067067927768</v>
      </c>
      <c r="G105" s="13">
        <f>FC_E!G$2</f>
        <v>341.80997420464314</v>
      </c>
      <c r="H105" s="13">
        <f>FC_E!H$2</f>
        <v>376.01977644024078</v>
      </c>
      <c r="I105" s="13">
        <f>FC_E!I$2</f>
        <v>376.93207222699914</v>
      </c>
      <c r="J105" s="13">
        <f>FC_E!J$2</f>
        <v>386.86818572656921</v>
      </c>
      <c r="K105" s="13">
        <f>FC_E!K$2</f>
        <v>404.61926053310395</v>
      </c>
      <c r="L105" s="13">
        <f>FC_E!L$2</f>
        <v>362.49630266552015</v>
      </c>
      <c r="M105" s="13">
        <f>FC_E!M$2</f>
        <v>401.35047291487535</v>
      </c>
      <c r="N105" s="13">
        <f>FC_E!N$2</f>
        <v>388.46087704213238</v>
      </c>
      <c r="O105" s="13">
        <f>FC_E!O$2</f>
        <v>407.25709372312974</v>
      </c>
      <c r="P105" s="13">
        <f>FC_E!P$2</f>
        <v>421.11358555460015</v>
      </c>
      <c r="Q105" s="13">
        <f>FC_E!Q$2</f>
        <v>435.71590713671537</v>
      </c>
      <c r="R105" s="13">
        <f>FC_E!R$2</f>
        <v>462.34307824591554</v>
      </c>
      <c r="S105" s="13">
        <f>FC_E!S$2</f>
        <v>458.75889939810827</v>
      </c>
      <c r="T105" s="13">
        <f>FC_E!T$2</f>
        <v>492.39111389732113</v>
      </c>
      <c r="U105" s="13">
        <f>FC_E!U$2</f>
        <v>514.38899398108344</v>
      </c>
      <c r="V105" s="13">
        <f>FC_E!V$2</f>
        <v>545.42863284608768</v>
      </c>
      <c r="W105" s="13">
        <f>FC_E!W$2</f>
        <v>500.75339638865012</v>
      </c>
      <c r="X105" s="13">
        <f>FC_E!X$2</f>
        <v>526.29114359415291</v>
      </c>
      <c r="Y105" s="13">
        <f>FC_E!Y$2</f>
        <v>592.7752364574377</v>
      </c>
      <c r="Z105" s="13">
        <f>FC_E!Z$2</f>
        <v>592.76027515047281</v>
      </c>
    </row>
    <row r="106" spans="1:26" ht="11.25" customHeight="1" x14ac:dyDescent="0.2">
      <c r="A106" s="14" t="s">
        <v>182</v>
      </c>
      <c r="B106" s="15" t="str">
        <f ca="1">HYPERLINK("#"&amp;CELL("address",FC_IND_E!$Z$2),"FC_IND_E")</f>
        <v>FC_IND_E</v>
      </c>
      <c r="C106" s="16">
        <f>FC_IND_E!C$2</f>
        <v>43.336199484092859</v>
      </c>
      <c r="D106" s="16">
        <f>FC_IND_E!D$2</f>
        <v>41.530524505588993</v>
      </c>
      <c r="E106" s="16">
        <f>FC_IND_E!E$2</f>
        <v>43.85210662080825</v>
      </c>
      <c r="F106" s="16">
        <f>FC_IND_E!F$2</f>
        <v>47.807394668959581</v>
      </c>
      <c r="G106" s="16">
        <f>FC_IND_E!G$2</f>
        <v>47.37747205503009</v>
      </c>
      <c r="H106" s="16">
        <f>FC_IND_E!H$2</f>
        <v>50.343938091143592</v>
      </c>
      <c r="I106" s="16">
        <f>FC_IND_E!I$2</f>
        <v>55.483920894239027</v>
      </c>
      <c r="J106" s="16">
        <f>FC_IND_E!J$2</f>
        <v>57.394668959587264</v>
      </c>
      <c r="K106" s="16">
        <f>FC_IND_E!K$2</f>
        <v>59.802235597592428</v>
      </c>
      <c r="L106" s="16">
        <f>FC_IND_E!L$2</f>
        <v>51.929922613929484</v>
      </c>
      <c r="M106" s="16">
        <f>FC_IND_E!M$2</f>
        <v>44.119690455717972</v>
      </c>
      <c r="N106" s="16">
        <f>FC_IND_E!N$2</f>
        <v>39.866638005159068</v>
      </c>
      <c r="O106" s="16">
        <f>FC_IND_E!O$2</f>
        <v>43.762338779019771</v>
      </c>
      <c r="P106" s="16">
        <f>FC_IND_E!P$2</f>
        <v>52.22957867583834</v>
      </c>
      <c r="Q106" s="16">
        <f>FC_IND_E!Q$2</f>
        <v>55.495012897678407</v>
      </c>
      <c r="R106" s="16">
        <f>FC_IND_E!R$2</f>
        <v>55.138693035253652</v>
      </c>
      <c r="S106" s="16">
        <f>FC_IND_E!S$2</f>
        <v>54.924849527085108</v>
      </c>
      <c r="T106" s="16">
        <f>FC_IND_E!T$2</f>
        <v>57.156147893379178</v>
      </c>
      <c r="U106" s="16">
        <f>FC_IND_E!U$2</f>
        <v>58.835081685296643</v>
      </c>
      <c r="V106" s="16">
        <f>FC_IND_E!V$2</f>
        <v>61.017368873602756</v>
      </c>
      <c r="W106" s="16">
        <f>FC_IND_E!W$2</f>
        <v>66.240928632846078</v>
      </c>
      <c r="X106" s="16">
        <f>FC_IND_E!X$2</f>
        <v>70.031900257953566</v>
      </c>
      <c r="Y106" s="16">
        <f>FC_IND_E!Y$2</f>
        <v>73.99828030954427</v>
      </c>
      <c r="Z106" s="16">
        <f>FC_IND_E!Z$2</f>
        <v>63.758469475494401</v>
      </c>
    </row>
    <row r="107" spans="1:26" ht="11.25" customHeight="1" x14ac:dyDescent="0.2">
      <c r="A107" s="17" t="s">
        <v>183</v>
      </c>
      <c r="B107" s="18" t="str">
        <f ca="1">HYPERLINK("#"&amp;CELL("address",FC_IND_IS_E!$Z$2),"FC_IND_IS_E")</f>
        <v>FC_IND_IS_E</v>
      </c>
      <c r="C107" s="19">
        <f>FC_IND_IS_E!C$2</f>
        <v>0</v>
      </c>
      <c r="D107" s="19">
        <f>FC_IND_IS_E!D$2</f>
        <v>0</v>
      </c>
      <c r="E107" s="19">
        <f>FC_IND_IS_E!E$2</f>
        <v>0</v>
      </c>
      <c r="F107" s="19">
        <f>FC_IND_IS_E!F$2</f>
        <v>0</v>
      </c>
      <c r="G107" s="19">
        <f>FC_IND_IS_E!G$2</f>
        <v>0</v>
      </c>
      <c r="H107" s="19">
        <f>FC_IND_IS_E!H$2</f>
        <v>0</v>
      </c>
      <c r="I107" s="19">
        <f>FC_IND_IS_E!I$2</f>
        <v>0</v>
      </c>
      <c r="J107" s="19">
        <f>FC_IND_IS_E!J$2</f>
        <v>0</v>
      </c>
      <c r="K107" s="19">
        <f>FC_IND_IS_E!K$2</f>
        <v>0</v>
      </c>
      <c r="L107" s="19">
        <f>FC_IND_IS_E!L$2</f>
        <v>0</v>
      </c>
      <c r="M107" s="19">
        <f>FC_IND_IS_E!M$2</f>
        <v>0</v>
      </c>
      <c r="N107" s="19">
        <f>FC_IND_IS_E!N$2</f>
        <v>0</v>
      </c>
      <c r="O107" s="19">
        <f>FC_IND_IS_E!O$2</f>
        <v>0</v>
      </c>
      <c r="P107" s="19">
        <f>FC_IND_IS_E!P$2</f>
        <v>0</v>
      </c>
      <c r="Q107" s="19">
        <f>FC_IND_IS_E!Q$2</f>
        <v>0</v>
      </c>
      <c r="R107" s="19">
        <f>FC_IND_IS_E!R$2</f>
        <v>0</v>
      </c>
      <c r="S107" s="19">
        <f>FC_IND_IS_E!S$2</f>
        <v>0</v>
      </c>
      <c r="T107" s="19">
        <f>FC_IND_IS_E!T$2</f>
        <v>0</v>
      </c>
      <c r="U107" s="19">
        <f>FC_IND_IS_E!U$2</f>
        <v>0</v>
      </c>
      <c r="V107" s="19">
        <f>FC_IND_IS_E!V$2</f>
        <v>0</v>
      </c>
      <c r="W107" s="19">
        <f>FC_IND_IS_E!W$2</f>
        <v>0</v>
      </c>
      <c r="X107" s="19">
        <f>FC_IND_IS_E!X$2</f>
        <v>0</v>
      </c>
      <c r="Y107" s="19">
        <f>FC_IND_IS_E!Y$2</f>
        <v>0</v>
      </c>
      <c r="Z107" s="19">
        <f>FC_IND_IS_E!Z$2</f>
        <v>0</v>
      </c>
    </row>
    <row r="108" spans="1:26" ht="11.25" customHeight="1" x14ac:dyDescent="0.2">
      <c r="A108" s="23" t="s">
        <v>416</v>
      </c>
      <c r="B108" s="21" t="str">
        <f ca="1">HYPERLINK("#"&amp;CELL("address",FC_IND_IS_BF_E!$Z$2),"FC_IND_IS_BF_E")</f>
        <v>FC_IND_IS_BF_E</v>
      </c>
      <c r="C108" s="22">
        <f>FC_IND_IS_BF_E!C$2</f>
        <v>0</v>
      </c>
      <c r="D108" s="22">
        <f>FC_IND_IS_BF_E!D$2</f>
        <v>0</v>
      </c>
      <c r="E108" s="22">
        <f>FC_IND_IS_BF_E!E$2</f>
        <v>0</v>
      </c>
      <c r="F108" s="22">
        <f>FC_IND_IS_BF_E!F$2</f>
        <v>0</v>
      </c>
      <c r="G108" s="22">
        <f>FC_IND_IS_BF_E!G$2</f>
        <v>0</v>
      </c>
      <c r="H108" s="22">
        <f>FC_IND_IS_BF_E!H$2</f>
        <v>0</v>
      </c>
      <c r="I108" s="22">
        <f>FC_IND_IS_BF_E!I$2</f>
        <v>0</v>
      </c>
      <c r="J108" s="22">
        <f>FC_IND_IS_BF_E!J$2</f>
        <v>0</v>
      </c>
      <c r="K108" s="22">
        <f>FC_IND_IS_BF_E!K$2</f>
        <v>0</v>
      </c>
      <c r="L108" s="22">
        <f>FC_IND_IS_BF_E!L$2</f>
        <v>0</v>
      </c>
      <c r="M108" s="22">
        <f>FC_IND_IS_BF_E!M$2</f>
        <v>0</v>
      </c>
      <c r="N108" s="22">
        <f>FC_IND_IS_BF_E!N$2</f>
        <v>0</v>
      </c>
      <c r="O108" s="22">
        <f>FC_IND_IS_BF_E!O$2</f>
        <v>0</v>
      </c>
      <c r="P108" s="22">
        <f>FC_IND_IS_BF_E!P$2</f>
        <v>0</v>
      </c>
      <c r="Q108" s="22">
        <f>FC_IND_IS_BF_E!Q$2</f>
        <v>0</v>
      </c>
      <c r="R108" s="22">
        <f>FC_IND_IS_BF_E!R$2</f>
        <v>0</v>
      </c>
      <c r="S108" s="22">
        <f>FC_IND_IS_BF_E!S$2</f>
        <v>0</v>
      </c>
      <c r="T108" s="22">
        <f>FC_IND_IS_BF_E!T$2</f>
        <v>0</v>
      </c>
      <c r="U108" s="22">
        <f>FC_IND_IS_BF_E!U$2</f>
        <v>0</v>
      </c>
      <c r="V108" s="22">
        <f>FC_IND_IS_BF_E!V$2</f>
        <v>0</v>
      </c>
      <c r="W108" s="22">
        <f>FC_IND_IS_BF_E!W$2</f>
        <v>0</v>
      </c>
      <c r="X108" s="22">
        <f>FC_IND_IS_BF_E!X$2</f>
        <v>0</v>
      </c>
      <c r="Y108" s="22">
        <f>FC_IND_IS_BF_E!Y$2</f>
        <v>0</v>
      </c>
      <c r="Z108" s="22">
        <f>FC_IND_IS_BF_E!Z$2</f>
        <v>0</v>
      </c>
    </row>
    <row r="109" spans="1:26" ht="11.25" customHeight="1" x14ac:dyDescent="0.2">
      <c r="A109" s="23" t="s">
        <v>418</v>
      </c>
      <c r="B109" s="21" t="str">
        <f ca="1">HYPERLINK("#"&amp;CELL("address",FC_IND_IS_EA_E!$Z$2),"FC_IND_IS_EA_E")</f>
        <v>FC_IND_IS_EA_E</v>
      </c>
      <c r="C109" s="22">
        <f>FC_IND_IS_EA_E!C$2</f>
        <v>0</v>
      </c>
      <c r="D109" s="22">
        <f>FC_IND_IS_EA_E!D$2</f>
        <v>0</v>
      </c>
      <c r="E109" s="22">
        <f>FC_IND_IS_EA_E!E$2</f>
        <v>0</v>
      </c>
      <c r="F109" s="22">
        <f>FC_IND_IS_EA_E!F$2</f>
        <v>0</v>
      </c>
      <c r="G109" s="22">
        <f>FC_IND_IS_EA_E!G$2</f>
        <v>0</v>
      </c>
      <c r="H109" s="22">
        <f>FC_IND_IS_EA_E!H$2</f>
        <v>0</v>
      </c>
      <c r="I109" s="22">
        <f>FC_IND_IS_EA_E!I$2</f>
        <v>0</v>
      </c>
      <c r="J109" s="22">
        <f>FC_IND_IS_EA_E!J$2</f>
        <v>0</v>
      </c>
      <c r="K109" s="22">
        <f>FC_IND_IS_EA_E!K$2</f>
        <v>0</v>
      </c>
      <c r="L109" s="22">
        <f>FC_IND_IS_EA_E!L$2</f>
        <v>0</v>
      </c>
      <c r="M109" s="22">
        <f>FC_IND_IS_EA_E!M$2</f>
        <v>0</v>
      </c>
      <c r="N109" s="22">
        <f>FC_IND_IS_EA_E!N$2</f>
        <v>0</v>
      </c>
      <c r="O109" s="22">
        <f>FC_IND_IS_EA_E!O$2</f>
        <v>0</v>
      </c>
      <c r="P109" s="22">
        <f>FC_IND_IS_EA_E!P$2</f>
        <v>0</v>
      </c>
      <c r="Q109" s="22">
        <f>FC_IND_IS_EA_E!Q$2</f>
        <v>0</v>
      </c>
      <c r="R109" s="22">
        <f>FC_IND_IS_EA_E!R$2</f>
        <v>0</v>
      </c>
      <c r="S109" s="22">
        <f>FC_IND_IS_EA_E!S$2</f>
        <v>0</v>
      </c>
      <c r="T109" s="22">
        <f>FC_IND_IS_EA_E!T$2</f>
        <v>0</v>
      </c>
      <c r="U109" s="22">
        <f>FC_IND_IS_EA_E!U$2</f>
        <v>0</v>
      </c>
      <c r="V109" s="22">
        <f>FC_IND_IS_EA_E!V$2</f>
        <v>0</v>
      </c>
      <c r="W109" s="22">
        <f>FC_IND_IS_EA_E!W$2</f>
        <v>0</v>
      </c>
      <c r="X109" s="22">
        <f>FC_IND_IS_EA_E!X$2</f>
        <v>0</v>
      </c>
      <c r="Y109" s="22">
        <f>FC_IND_IS_EA_E!Y$2</f>
        <v>0</v>
      </c>
      <c r="Z109" s="22">
        <f>FC_IND_IS_EA_E!Z$2</f>
        <v>0</v>
      </c>
    </row>
    <row r="110" spans="1:26" ht="11.25" customHeight="1" x14ac:dyDescent="0.2">
      <c r="A110" s="17" t="s">
        <v>185</v>
      </c>
      <c r="B110" s="18" t="str">
        <f ca="1">HYPERLINK("#"&amp;CELL("address",FC_IND_NFM_E!$Z$2),"FC_IND_NFM_E")</f>
        <v>FC_IND_NFM_E</v>
      </c>
      <c r="C110" s="19">
        <f>FC_IND_NFM_E!C$2</f>
        <v>0</v>
      </c>
      <c r="D110" s="19">
        <f>FC_IND_NFM_E!D$2</f>
        <v>0</v>
      </c>
      <c r="E110" s="19">
        <f>FC_IND_NFM_E!E$2</f>
        <v>0</v>
      </c>
      <c r="F110" s="19">
        <f>FC_IND_NFM_E!F$2</f>
        <v>0</v>
      </c>
      <c r="G110" s="19">
        <f>FC_IND_NFM_E!G$2</f>
        <v>0</v>
      </c>
      <c r="H110" s="19">
        <f>FC_IND_NFM_E!H$2</f>
        <v>0</v>
      </c>
      <c r="I110" s="19">
        <f>FC_IND_NFM_E!I$2</f>
        <v>0</v>
      </c>
      <c r="J110" s="19">
        <f>FC_IND_NFM_E!J$2</f>
        <v>0</v>
      </c>
      <c r="K110" s="19">
        <f>FC_IND_NFM_E!K$2</f>
        <v>0</v>
      </c>
      <c r="L110" s="19">
        <f>FC_IND_NFM_E!L$2</f>
        <v>0</v>
      </c>
      <c r="M110" s="19">
        <f>FC_IND_NFM_E!M$2</f>
        <v>0</v>
      </c>
      <c r="N110" s="19">
        <f>FC_IND_NFM_E!N$2</f>
        <v>0</v>
      </c>
      <c r="O110" s="19">
        <f>FC_IND_NFM_E!O$2</f>
        <v>0</v>
      </c>
      <c r="P110" s="19">
        <f>FC_IND_NFM_E!P$2</f>
        <v>0</v>
      </c>
      <c r="Q110" s="19">
        <f>FC_IND_NFM_E!Q$2</f>
        <v>0</v>
      </c>
      <c r="R110" s="19">
        <f>FC_IND_NFM_E!R$2</f>
        <v>0</v>
      </c>
      <c r="S110" s="19">
        <f>FC_IND_NFM_E!S$2</f>
        <v>0</v>
      </c>
      <c r="T110" s="19">
        <f>FC_IND_NFM_E!T$2</f>
        <v>0</v>
      </c>
      <c r="U110" s="19">
        <f>FC_IND_NFM_E!U$2</f>
        <v>0</v>
      </c>
      <c r="V110" s="19">
        <f>FC_IND_NFM_E!V$2</f>
        <v>0</v>
      </c>
      <c r="W110" s="19">
        <f>FC_IND_NFM_E!W$2</f>
        <v>0</v>
      </c>
      <c r="X110" s="19">
        <f>FC_IND_NFM_E!X$2</f>
        <v>0</v>
      </c>
      <c r="Y110" s="19">
        <f>FC_IND_NFM_E!Y$2</f>
        <v>0</v>
      </c>
      <c r="Z110" s="19">
        <f>FC_IND_NFM_E!Z$2</f>
        <v>0</v>
      </c>
    </row>
    <row r="111" spans="1:26" ht="11.25" customHeight="1" x14ac:dyDescent="0.2">
      <c r="A111" s="23" t="s">
        <v>420</v>
      </c>
      <c r="B111" s="21" t="str">
        <f ca="1">HYPERLINK("#"&amp;CELL("address",FC_IND_NFM_AM_E!$Z$2),"FC_IND_NFM_AM_E")</f>
        <v>FC_IND_NFM_AM_E</v>
      </c>
      <c r="C111" s="22">
        <f>FC_IND_NFM_AM_E!C$2</f>
        <v>0</v>
      </c>
      <c r="D111" s="22">
        <f>FC_IND_NFM_AM_E!D$2</f>
        <v>0</v>
      </c>
      <c r="E111" s="22">
        <f>FC_IND_NFM_AM_E!E$2</f>
        <v>0</v>
      </c>
      <c r="F111" s="22">
        <f>FC_IND_NFM_AM_E!F$2</f>
        <v>0</v>
      </c>
      <c r="G111" s="22">
        <f>FC_IND_NFM_AM_E!G$2</f>
        <v>0</v>
      </c>
      <c r="H111" s="22">
        <f>FC_IND_NFM_AM_E!H$2</f>
        <v>0</v>
      </c>
      <c r="I111" s="22">
        <f>FC_IND_NFM_AM_E!I$2</f>
        <v>0</v>
      </c>
      <c r="J111" s="22">
        <f>FC_IND_NFM_AM_E!J$2</f>
        <v>0</v>
      </c>
      <c r="K111" s="22">
        <f>FC_IND_NFM_AM_E!K$2</f>
        <v>0</v>
      </c>
      <c r="L111" s="22">
        <f>FC_IND_NFM_AM_E!L$2</f>
        <v>0</v>
      </c>
      <c r="M111" s="22">
        <f>FC_IND_NFM_AM_E!M$2</f>
        <v>0</v>
      </c>
      <c r="N111" s="22">
        <f>FC_IND_NFM_AM_E!N$2</f>
        <v>0</v>
      </c>
      <c r="O111" s="22">
        <f>FC_IND_NFM_AM_E!O$2</f>
        <v>0</v>
      </c>
      <c r="P111" s="22">
        <f>FC_IND_NFM_AM_E!P$2</f>
        <v>0</v>
      </c>
      <c r="Q111" s="22">
        <f>FC_IND_NFM_AM_E!Q$2</f>
        <v>0</v>
      </c>
      <c r="R111" s="22">
        <f>FC_IND_NFM_AM_E!R$2</f>
        <v>0</v>
      </c>
      <c r="S111" s="22">
        <f>FC_IND_NFM_AM_E!S$2</f>
        <v>0</v>
      </c>
      <c r="T111" s="22">
        <f>FC_IND_NFM_AM_E!T$2</f>
        <v>0</v>
      </c>
      <c r="U111" s="22">
        <f>FC_IND_NFM_AM_E!U$2</f>
        <v>0</v>
      </c>
      <c r="V111" s="22">
        <f>FC_IND_NFM_AM_E!V$2</f>
        <v>0</v>
      </c>
      <c r="W111" s="22">
        <f>FC_IND_NFM_AM_E!W$2</f>
        <v>0</v>
      </c>
      <c r="X111" s="22">
        <f>FC_IND_NFM_AM_E!X$2</f>
        <v>0</v>
      </c>
      <c r="Y111" s="22">
        <f>FC_IND_NFM_AM_E!Y$2</f>
        <v>0</v>
      </c>
      <c r="Z111" s="22">
        <f>FC_IND_NFM_AM_E!Z$2</f>
        <v>0</v>
      </c>
    </row>
    <row r="112" spans="1:26" ht="11.25" customHeight="1" x14ac:dyDescent="0.2">
      <c r="A112" s="23" t="s">
        <v>422</v>
      </c>
      <c r="B112" s="21" t="str">
        <f ca="1">HYPERLINK("#"&amp;CELL("address",FC_IND_NFM_PA_E!$Z$2),"FC_IND_NFM_PA_E")</f>
        <v>FC_IND_NFM_PA_E</v>
      </c>
      <c r="C112" s="22">
        <f>FC_IND_NFM_PA_E!C$2</f>
        <v>0</v>
      </c>
      <c r="D112" s="22">
        <f>FC_IND_NFM_PA_E!D$2</f>
        <v>0</v>
      </c>
      <c r="E112" s="22">
        <f>FC_IND_NFM_PA_E!E$2</f>
        <v>0</v>
      </c>
      <c r="F112" s="22">
        <f>FC_IND_NFM_PA_E!F$2</f>
        <v>0</v>
      </c>
      <c r="G112" s="22">
        <f>FC_IND_NFM_PA_E!G$2</f>
        <v>0</v>
      </c>
      <c r="H112" s="22">
        <f>FC_IND_NFM_PA_E!H$2</f>
        <v>0</v>
      </c>
      <c r="I112" s="22">
        <f>FC_IND_NFM_PA_E!I$2</f>
        <v>0</v>
      </c>
      <c r="J112" s="22">
        <f>FC_IND_NFM_PA_E!J$2</f>
        <v>0</v>
      </c>
      <c r="K112" s="22">
        <f>FC_IND_NFM_PA_E!K$2</f>
        <v>0</v>
      </c>
      <c r="L112" s="22">
        <f>FC_IND_NFM_PA_E!L$2</f>
        <v>0</v>
      </c>
      <c r="M112" s="22">
        <f>FC_IND_NFM_PA_E!M$2</f>
        <v>0</v>
      </c>
      <c r="N112" s="22">
        <f>FC_IND_NFM_PA_E!N$2</f>
        <v>0</v>
      </c>
      <c r="O112" s="22">
        <f>FC_IND_NFM_PA_E!O$2</f>
        <v>0</v>
      </c>
      <c r="P112" s="22">
        <f>FC_IND_NFM_PA_E!P$2</f>
        <v>0</v>
      </c>
      <c r="Q112" s="22">
        <f>FC_IND_NFM_PA_E!Q$2</f>
        <v>0</v>
      </c>
      <c r="R112" s="22">
        <f>FC_IND_NFM_PA_E!R$2</f>
        <v>0</v>
      </c>
      <c r="S112" s="22">
        <f>FC_IND_NFM_PA_E!S$2</f>
        <v>0</v>
      </c>
      <c r="T112" s="22">
        <f>FC_IND_NFM_PA_E!T$2</f>
        <v>0</v>
      </c>
      <c r="U112" s="22">
        <f>FC_IND_NFM_PA_E!U$2</f>
        <v>0</v>
      </c>
      <c r="V112" s="22">
        <f>FC_IND_NFM_PA_E!V$2</f>
        <v>0</v>
      </c>
      <c r="W112" s="22">
        <f>FC_IND_NFM_PA_E!W$2</f>
        <v>0</v>
      </c>
      <c r="X112" s="22">
        <f>FC_IND_NFM_PA_E!X$2</f>
        <v>0</v>
      </c>
      <c r="Y112" s="22">
        <f>FC_IND_NFM_PA_E!Y$2</f>
        <v>0</v>
      </c>
      <c r="Z112" s="22">
        <f>FC_IND_NFM_PA_E!Z$2</f>
        <v>0</v>
      </c>
    </row>
    <row r="113" spans="1:26" ht="11.25" customHeight="1" x14ac:dyDescent="0.2">
      <c r="A113" s="23" t="s">
        <v>424</v>
      </c>
      <c r="B113" s="21" t="str">
        <f ca="1">HYPERLINK("#"&amp;CELL("address",FC_IND_NFM_SA_E!$Z$2),"FC_IND_NFM_SA_E")</f>
        <v>FC_IND_NFM_SA_E</v>
      </c>
      <c r="C113" s="22">
        <f>FC_IND_NFM_SA_E!C$2</f>
        <v>0</v>
      </c>
      <c r="D113" s="22">
        <f>FC_IND_NFM_SA_E!D$2</f>
        <v>0</v>
      </c>
      <c r="E113" s="22">
        <f>FC_IND_NFM_SA_E!E$2</f>
        <v>0</v>
      </c>
      <c r="F113" s="22">
        <f>FC_IND_NFM_SA_E!F$2</f>
        <v>0</v>
      </c>
      <c r="G113" s="22">
        <f>FC_IND_NFM_SA_E!G$2</f>
        <v>0</v>
      </c>
      <c r="H113" s="22">
        <f>FC_IND_NFM_SA_E!H$2</f>
        <v>0</v>
      </c>
      <c r="I113" s="22">
        <f>FC_IND_NFM_SA_E!I$2</f>
        <v>0</v>
      </c>
      <c r="J113" s="22">
        <f>FC_IND_NFM_SA_E!J$2</f>
        <v>0</v>
      </c>
      <c r="K113" s="22">
        <f>FC_IND_NFM_SA_E!K$2</f>
        <v>0</v>
      </c>
      <c r="L113" s="22">
        <f>FC_IND_NFM_SA_E!L$2</f>
        <v>0</v>
      </c>
      <c r="M113" s="22">
        <f>FC_IND_NFM_SA_E!M$2</f>
        <v>0</v>
      </c>
      <c r="N113" s="22">
        <f>FC_IND_NFM_SA_E!N$2</f>
        <v>0</v>
      </c>
      <c r="O113" s="22">
        <f>FC_IND_NFM_SA_E!O$2</f>
        <v>0</v>
      </c>
      <c r="P113" s="22">
        <f>FC_IND_NFM_SA_E!P$2</f>
        <v>0</v>
      </c>
      <c r="Q113" s="22">
        <f>FC_IND_NFM_SA_E!Q$2</f>
        <v>0</v>
      </c>
      <c r="R113" s="22">
        <f>FC_IND_NFM_SA_E!R$2</f>
        <v>0</v>
      </c>
      <c r="S113" s="22">
        <f>FC_IND_NFM_SA_E!S$2</f>
        <v>0</v>
      </c>
      <c r="T113" s="22">
        <f>FC_IND_NFM_SA_E!T$2</f>
        <v>0</v>
      </c>
      <c r="U113" s="22">
        <f>FC_IND_NFM_SA_E!U$2</f>
        <v>0</v>
      </c>
      <c r="V113" s="22">
        <f>FC_IND_NFM_SA_E!V$2</f>
        <v>0</v>
      </c>
      <c r="W113" s="22">
        <f>FC_IND_NFM_SA_E!W$2</f>
        <v>0</v>
      </c>
      <c r="X113" s="22">
        <f>FC_IND_NFM_SA_E!X$2</f>
        <v>0</v>
      </c>
      <c r="Y113" s="22">
        <f>FC_IND_NFM_SA_E!Y$2</f>
        <v>0</v>
      </c>
      <c r="Z113" s="22">
        <f>FC_IND_NFM_SA_E!Z$2</f>
        <v>0</v>
      </c>
    </row>
    <row r="114" spans="1:26" ht="11.25" customHeight="1" x14ac:dyDescent="0.2">
      <c r="A114" s="23" t="s">
        <v>426</v>
      </c>
      <c r="B114" s="21" t="str">
        <f ca="1">HYPERLINK("#"&amp;CELL("address",FC_IND_NFM_OM_E!$Z$2),"FC_IND_NFM_OM_E")</f>
        <v>FC_IND_NFM_OM_E</v>
      </c>
      <c r="C114" s="22">
        <f>FC_IND_NFM_OM_E!C$2</f>
        <v>0</v>
      </c>
      <c r="D114" s="22">
        <f>FC_IND_NFM_OM_E!D$2</f>
        <v>0</v>
      </c>
      <c r="E114" s="22">
        <f>FC_IND_NFM_OM_E!E$2</f>
        <v>0</v>
      </c>
      <c r="F114" s="22">
        <f>FC_IND_NFM_OM_E!F$2</f>
        <v>0</v>
      </c>
      <c r="G114" s="22">
        <f>FC_IND_NFM_OM_E!G$2</f>
        <v>0</v>
      </c>
      <c r="H114" s="22">
        <f>FC_IND_NFM_OM_E!H$2</f>
        <v>0</v>
      </c>
      <c r="I114" s="22">
        <f>FC_IND_NFM_OM_E!I$2</f>
        <v>0</v>
      </c>
      <c r="J114" s="22">
        <f>FC_IND_NFM_OM_E!J$2</f>
        <v>0</v>
      </c>
      <c r="K114" s="22">
        <f>FC_IND_NFM_OM_E!K$2</f>
        <v>0</v>
      </c>
      <c r="L114" s="22">
        <f>FC_IND_NFM_OM_E!L$2</f>
        <v>0</v>
      </c>
      <c r="M114" s="22">
        <f>FC_IND_NFM_OM_E!M$2</f>
        <v>0</v>
      </c>
      <c r="N114" s="22">
        <f>FC_IND_NFM_OM_E!N$2</f>
        <v>0</v>
      </c>
      <c r="O114" s="22">
        <f>FC_IND_NFM_OM_E!O$2</f>
        <v>0</v>
      </c>
      <c r="P114" s="22">
        <f>FC_IND_NFM_OM_E!P$2</f>
        <v>0</v>
      </c>
      <c r="Q114" s="22">
        <f>FC_IND_NFM_OM_E!Q$2</f>
        <v>0</v>
      </c>
      <c r="R114" s="22">
        <f>FC_IND_NFM_OM_E!R$2</f>
        <v>0</v>
      </c>
      <c r="S114" s="22">
        <f>FC_IND_NFM_OM_E!S$2</f>
        <v>0</v>
      </c>
      <c r="T114" s="22">
        <f>FC_IND_NFM_OM_E!T$2</f>
        <v>0</v>
      </c>
      <c r="U114" s="22">
        <f>FC_IND_NFM_OM_E!U$2</f>
        <v>0</v>
      </c>
      <c r="V114" s="22">
        <f>FC_IND_NFM_OM_E!V$2</f>
        <v>0</v>
      </c>
      <c r="W114" s="22">
        <f>FC_IND_NFM_OM_E!W$2</f>
        <v>0</v>
      </c>
      <c r="X114" s="22">
        <f>FC_IND_NFM_OM_E!X$2</f>
        <v>0</v>
      </c>
      <c r="Y114" s="22">
        <f>FC_IND_NFM_OM_E!Y$2</f>
        <v>0</v>
      </c>
      <c r="Z114" s="22">
        <f>FC_IND_NFM_OM_E!Z$2</f>
        <v>0</v>
      </c>
    </row>
    <row r="115" spans="1:26" ht="11.25" customHeight="1" x14ac:dyDescent="0.2">
      <c r="A115" s="17" t="s">
        <v>184</v>
      </c>
      <c r="B115" s="18" t="str">
        <f ca="1">HYPERLINK("#"&amp;CELL("address",FC_IND_CPC_E!$Z$2),"FC_IND_CPC_E")</f>
        <v>FC_IND_CPC_E</v>
      </c>
      <c r="C115" s="19">
        <f>FC_IND_CPC_E!C$2</f>
        <v>0</v>
      </c>
      <c r="D115" s="19">
        <f>FC_IND_CPC_E!D$2</f>
        <v>0</v>
      </c>
      <c r="E115" s="19">
        <f>FC_IND_CPC_E!E$2</f>
        <v>0</v>
      </c>
      <c r="F115" s="19">
        <f>FC_IND_CPC_E!F$2</f>
        <v>0</v>
      </c>
      <c r="G115" s="19">
        <f>FC_IND_CPC_E!G$2</f>
        <v>0</v>
      </c>
      <c r="H115" s="19">
        <f>FC_IND_CPC_E!H$2</f>
        <v>0</v>
      </c>
      <c r="I115" s="19">
        <f>FC_IND_CPC_E!I$2</f>
        <v>0</v>
      </c>
      <c r="J115" s="19">
        <f>FC_IND_CPC_E!J$2</f>
        <v>0</v>
      </c>
      <c r="K115" s="19">
        <f>FC_IND_CPC_E!K$2</f>
        <v>0</v>
      </c>
      <c r="L115" s="19">
        <f>FC_IND_CPC_E!L$2</f>
        <v>0</v>
      </c>
      <c r="M115" s="19">
        <f>FC_IND_CPC_E!M$2</f>
        <v>3.267411865864144</v>
      </c>
      <c r="N115" s="19">
        <f>FC_IND_CPC_E!N$2</f>
        <v>3.267411865864144</v>
      </c>
      <c r="O115" s="19">
        <f>FC_IND_CPC_E!O$2</f>
        <v>3.4393809114359408</v>
      </c>
      <c r="P115" s="19">
        <f>FC_IND_CPC_E!P$2</f>
        <v>3.4393809114359408</v>
      </c>
      <c r="Q115" s="19">
        <f>FC_IND_CPC_E!Q$2</f>
        <v>3.5253654342218401</v>
      </c>
      <c r="R115" s="19">
        <f>FC_IND_CPC_E!R$2</f>
        <v>3.5253654342218401</v>
      </c>
      <c r="S115" s="19">
        <f>FC_IND_CPC_E!S$2</f>
        <v>3.8693035253654346</v>
      </c>
      <c r="T115" s="19">
        <f>FC_IND_CPC_E!T$2</f>
        <v>4.3458297506448842</v>
      </c>
      <c r="U115" s="19">
        <f>FC_IND_CPC_E!U$2</f>
        <v>6.8356835769561473</v>
      </c>
      <c r="V115" s="19">
        <f>FC_IND_CPC_E!V$2</f>
        <v>6.3791917454858131</v>
      </c>
      <c r="W115" s="19">
        <f>FC_IND_CPC_E!W$2</f>
        <v>6.8227858985382621</v>
      </c>
      <c r="X115" s="19">
        <f>FC_IND_CPC_E!X$2</f>
        <v>7.2065348237317295</v>
      </c>
      <c r="Y115" s="19">
        <f>FC_IND_CPC_E!Y$2</f>
        <v>6.979707652622527</v>
      </c>
      <c r="Z115" s="19">
        <f>FC_IND_CPC_E!Z$2</f>
        <v>6.9275150472914868</v>
      </c>
    </row>
    <row r="116" spans="1:26" ht="11.25" customHeight="1" x14ac:dyDescent="0.2">
      <c r="A116" s="23" t="s">
        <v>428</v>
      </c>
      <c r="B116" s="21" t="str">
        <f ca="1">HYPERLINK("#"&amp;CELL("address",FC_IND_CPC_BC_E!$Z$2),"FC_IND_CPC_BC_E")</f>
        <v>FC_IND_CPC_BC_E</v>
      </c>
      <c r="C116" s="22">
        <f>FC_IND_CPC_BC_E!C$2</f>
        <v>0</v>
      </c>
      <c r="D116" s="22">
        <f>FC_IND_CPC_BC_E!D$2</f>
        <v>0</v>
      </c>
      <c r="E116" s="22">
        <f>FC_IND_CPC_BC_E!E$2</f>
        <v>0</v>
      </c>
      <c r="F116" s="22">
        <f>FC_IND_CPC_BC_E!F$2</f>
        <v>0</v>
      </c>
      <c r="G116" s="22">
        <f>FC_IND_CPC_BC_E!G$2</f>
        <v>0</v>
      </c>
      <c r="H116" s="22">
        <f>FC_IND_CPC_BC_E!H$2</f>
        <v>0</v>
      </c>
      <c r="I116" s="22">
        <f>FC_IND_CPC_BC_E!I$2</f>
        <v>0</v>
      </c>
      <c r="J116" s="22">
        <f>FC_IND_CPC_BC_E!J$2</f>
        <v>0</v>
      </c>
      <c r="K116" s="22">
        <f>FC_IND_CPC_BC_E!K$2</f>
        <v>0</v>
      </c>
      <c r="L116" s="22">
        <f>FC_IND_CPC_BC_E!L$2</f>
        <v>0</v>
      </c>
      <c r="M116" s="22">
        <f>FC_IND_CPC_BC_E!M$2</f>
        <v>0</v>
      </c>
      <c r="N116" s="22">
        <f>FC_IND_CPC_BC_E!N$2</f>
        <v>0</v>
      </c>
      <c r="O116" s="22">
        <f>FC_IND_CPC_BC_E!O$2</f>
        <v>0</v>
      </c>
      <c r="P116" s="22">
        <f>FC_IND_CPC_BC_E!P$2</f>
        <v>0</v>
      </c>
      <c r="Q116" s="22">
        <f>FC_IND_CPC_BC_E!Q$2</f>
        <v>0</v>
      </c>
      <c r="R116" s="22">
        <f>FC_IND_CPC_BC_E!R$2</f>
        <v>0</v>
      </c>
      <c r="S116" s="22">
        <f>FC_IND_CPC_BC_E!S$2</f>
        <v>0</v>
      </c>
      <c r="T116" s="22">
        <f>FC_IND_CPC_BC_E!T$2</f>
        <v>0</v>
      </c>
      <c r="U116" s="22">
        <f>FC_IND_CPC_BC_E!U$2</f>
        <v>0</v>
      </c>
      <c r="V116" s="22">
        <f>FC_IND_CPC_BC_E!V$2</f>
        <v>0</v>
      </c>
      <c r="W116" s="22">
        <f>FC_IND_CPC_BC_E!W$2</f>
        <v>0</v>
      </c>
      <c r="X116" s="22">
        <f>FC_IND_CPC_BC_E!X$2</f>
        <v>0</v>
      </c>
      <c r="Y116" s="22">
        <f>FC_IND_CPC_BC_E!Y$2</f>
        <v>0</v>
      </c>
      <c r="Z116" s="22">
        <f>FC_IND_CPC_BC_E!Z$2</f>
        <v>0</v>
      </c>
    </row>
    <row r="117" spans="1:26" ht="11.25" customHeight="1" x14ac:dyDescent="0.2">
      <c r="A117" s="23" t="s">
        <v>432</v>
      </c>
      <c r="B117" s="21" t="str">
        <f ca="1">HYPERLINK("#"&amp;CELL("address",FC_IND_CPC_OC_E!$Z$2),"FC_IND_CPC_OC_E")</f>
        <v>FC_IND_CPC_OC_E</v>
      </c>
      <c r="C117" s="22">
        <f>FC_IND_CPC_OC_E!C$2</f>
        <v>0</v>
      </c>
      <c r="D117" s="22">
        <f>FC_IND_CPC_OC_E!D$2</f>
        <v>0</v>
      </c>
      <c r="E117" s="22">
        <f>FC_IND_CPC_OC_E!E$2</f>
        <v>0</v>
      </c>
      <c r="F117" s="22">
        <f>FC_IND_CPC_OC_E!F$2</f>
        <v>0</v>
      </c>
      <c r="G117" s="22">
        <f>FC_IND_CPC_OC_E!G$2</f>
        <v>0</v>
      </c>
      <c r="H117" s="22">
        <f>FC_IND_CPC_OC_E!H$2</f>
        <v>0</v>
      </c>
      <c r="I117" s="22">
        <f>FC_IND_CPC_OC_E!I$2</f>
        <v>0</v>
      </c>
      <c r="J117" s="22">
        <f>FC_IND_CPC_OC_E!J$2</f>
        <v>0</v>
      </c>
      <c r="K117" s="22">
        <f>FC_IND_CPC_OC_E!K$2</f>
        <v>0</v>
      </c>
      <c r="L117" s="22">
        <f>FC_IND_CPC_OC_E!L$2</f>
        <v>0</v>
      </c>
      <c r="M117" s="22">
        <f>FC_IND_CPC_OC_E!M$2</f>
        <v>3.267411865864144</v>
      </c>
      <c r="N117" s="22">
        <f>FC_IND_CPC_OC_E!N$2</f>
        <v>3.267411865864144</v>
      </c>
      <c r="O117" s="22">
        <f>FC_IND_CPC_OC_E!O$2</f>
        <v>3.4393809114359408</v>
      </c>
      <c r="P117" s="22">
        <f>FC_IND_CPC_OC_E!P$2</f>
        <v>3.4393809114359408</v>
      </c>
      <c r="Q117" s="22">
        <f>FC_IND_CPC_OC_E!Q$2</f>
        <v>3.5253654342218401</v>
      </c>
      <c r="R117" s="22">
        <f>FC_IND_CPC_OC_E!R$2</f>
        <v>3.5253654342218401</v>
      </c>
      <c r="S117" s="22">
        <f>FC_IND_CPC_OC_E!S$2</f>
        <v>3.8693035253654346</v>
      </c>
      <c r="T117" s="22">
        <f>FC_IND_CPC_OC_E!T$2</f>
        <v>2.81243909429636</v>
      </c>
      <c r="U117" s="22">
        <f>FC_IND_CPC_OC_E!U$2</f>
        <v>2.1758001339345698</v>
      </c>
      <c r="V117" s="22">
        <f>FC_IND_CPC_OC_E!V$2</f>
        <v>2.0345848860262601</v>
      </c>
      <c r="W117" s="22">
        <f>FC_IND_CPC_OC_E!W$2</f>
        <v>2.1414063245201915</v>
      </c>
      <c r="X117" s="22">
        <f>FC_IND_CPC_OC_E!X$2</f>
        <v>2.3555746631060881</v>
      </c>
      <c r="Y117" s="22">
        <f>FC_IND_CPC_OC_E!Y$2</f>
        <v>2.3222126681659203</v>
      </c>
      <c r="Z117" s="22">
        <f>FC_IND_CPC_OC_E!Z$2</f>
        <v>2.0737336107167059</v>
      </c>
    </row>
    <row r="118" spans="1:26" ht="11.25" customHeight="1" x14ac:dyDescent="0.2">
      <c r="A118" s="23" t="s">
        <v>430</v>
      </c>
      <c r="B118" s="21" t="str">
        <f ca="1">HYPERLINK("#"&amp;CELL("address",FC_IND_CPC_PH_E!$Z$2),"FC_IND_CPC_PH_E")</f>
        <v>FC_IND_CPC_PH_E</v>
      </c>
      <c r="C118" s="22">
        <f>FC_IND_CPC_PH_E!C$2</f>
        <v>0</v>
      </c>
      <c r="D118" s="22">
        <f>FC_IND_CPC_PH_E!D$2</f>
        <v>0</v>
      </c>
      <c r="E118" s="22">
        <f>FC_IND_CPC_PH_E!E$2</f>
        <v>0</v>
      </c>
      <c r="F118" s="22">
        <f>FC_IND_CPC_PH_E!F$2</f>
        <v>0</v>
      </c>
      <c r="G118" s="22">
        <f>FC_IND_CPC_PH_E!G$2</f>
        <v>0</v>
      </c>
      <c r="H118" s="22">
        <f>FC_IND_CPC_PH_E!H$2</f>
        <v>0</v>
      </c>
      <c r="I118" s="22">
        <f>FC_IND_CPC_PH_E!I$2</f>
        <v>0</v>
      </c>
      <c r="J118" s="22">
        <f>FC_IND_CPC_PH_E!J$2</f>
        <v>0</v>
      </c>
      <c r="K118" s="22">
        <f>FC_IND_CPC_PH_E!K$2</f>
        <v>0</v>
      </c>
      <c r="L118" s="22">
        <f>FC_IND_CPC_PH_E!L$2</f>
        <v>0</v>
      </c>
      <c r="M118" s="22">
        <f>FC_IND_CPC_PH_E!M$2</f>
        <v>0</v>
      </c>
      <c r="N118" s="22">
        <f>FC_IND_CPC_PH_E!N$2</f>
        <v>0</v>
      </c>
      <c r="O118" s="22">
        <f>FC_IND_CPC_PH_E!O$2</f>
        <v>0</v>
      </c>
      <c r="P118" s="22">
        <f>FC_IND_CPC_PH_E!P$2</f>
        <v>0</v>
      </c>
      <c r="Q118" s="22">
        <f>FC_IND_CPC_PH_E!Q$2</f>
        <v>0</v>
      </c>
      <c r="R118" s="22">
        <f>FC_IND_CPC_PH_E!R$2</f>
        <v>0</v>
      </c>
      <c r="S118" s="22">
        <f>FC_IND_CPC_PH_E!S$2</f>
        <v>0</v>
      </c>
      <c r="T118" s="22">
        <f>FC_IND_CPC_PH_E!T$2</f>
        <v>1.533390656348524</v>
      </c>
      <c r="U118" s="22">
        <f>FC_IND_CPC_PH_E!U$2</f>
        <v>4.6598834430215774</v>
      </c>
      <c r="V118" s="22">
        <f>FC_IND_CPC_PH_E!V$2</f>
        <v>4.3446068594595522</v>
      </c>
      <c r="W118" s="22">
        <f>FC_IND_CPC_PH_E!W$2</f>
        <v>4.681379574018071</v>
      </c>
      <c r="X118" s="22">
        <f>FC_IND_CPC_PH_E!X$2</f>
        <v>4.8509601606256414</v>
      </c>
      <c r="Y118" s="22">
        <f>FC_IND_CPC_PH_E!Y$2</f>
        <v>4.6574949844566067</v>
      </c>
      <c r="Z118" s="22">
        <f>FC_IND_CPC_PH_E!Z$2</f>
        <v>4.8537814365747813</v>
      </c>
    </row>
    <row r="119" spans="1:26" ht="11.25" customHeight="1" x14ac:dyDescent="0.2">
      <c r="A119" s="17" t="s">
        <v>186</v>
      </c>
      <c r="B119" s="18" t="str">
        <f ca="1">HYPERLINK("#"&amp;CELL("address",FC_IND_NMM_E!$Z$2),"FC_IND_NMM_E")</f>
        <v>FC_IND_NMM_E</v>
      </c>
      <c r="C119" s="19">
        <f>FC_IND_NMM_E!C$2</f>
        <v>0</v>
      </c>
      <c r="D119" s="19">
        <f>FC_IND_NMM_E!D$2</f>
        <v>0</v>
      </c>
      <c r="E119" s="19">
        <f>FC_IND_NMM_E!E$2</f>
        <v>0</v>
      </c>
      <c r="F119" s="19">
        <f>FC_IND_NMM_E!F$2</f>
        <v>0</v>
      </c>
      <c r="G119" s="19">
        <f>FC_IND_NMM_E!G$2</f>
        <v>0</v>
      </c>
      <c r="H119" s="19">
        <f>FC_IND_NMM_E!H$2</f>
        <v>0</v>
      </c>
      <c r="I119" s="19">
        <f>FC_IND_NMM_E!I$2</f>
        <v>0</v>
      </c>
      <c r="J119" s="19">
        <f>FC_IND_NMM_E!J$2</f>
        <v>0</v>
      </c>
      <c r="K119" s="19">
        <f>FC_IND_NMM_E!K$2</f>
        <v>0</v>
      </c>
      <c r="L119" s="19">
        <f>FC_IND_NMM_E!L$2</f>
        <v>0</v>
      </c>
      <c r="M119" s="19">
        <f>FC_IND_NMM_E!M$2</f>
        <v>0</v>
      </c>
      <c r="N119" s="19">
        <f>FC_IND_NMM_E!N$2</f>
        <v>0</v>
      </c>
      <c r="O119" s="19">
        <f>FC_IND_NMM_E!O$2</f>
        <v>0</v>
      </c>
      <c r="P119" s="19">
        <f>FC_IND_NMM_E!P$2</f>
        <v>0</v>
      </c>
      <c r="Q119" s="19">
        <f>FC_IND_NMM_E!Q$2</f>
        <v>0</v>
      </c>
      <c r="R119" s="19">
        <f>FC_IND_NMM_E!R$2</f>
        <v>0</v>
      </c>
      <c r="S119" s="19">
        <f>FC_IND_NMM_E!S$2</f>
        <v>0</v>
      </c>
      <c r="T119" s="19">
        <f>FC_IND_NMM_E!T$2</f>
        <v>0</v>
      </c>
      <c r="U119" s="19">
        <f>FC_IND_NMM_E!U$2</f>
        <v>0</v>
      </c>
      <c r="V119" s="19">
        <f>FC_IND_NMM_E!V$2</f>
        <v>0</v>
      </c>
      <c r="W119" s="19">
        <f>FC_IND_NMM_E!W$2</f>
        <v>0</v>
      </c>
      <c r="X119" s="19">
        <f>FC_IND_NMM_E!X$2</f>
        <v>0</v>
      </c>
      <c r="Y119" s="19">
        <f>FC_IND_NMM_E!Y$2</f>
        <v>0</v>
      </c>
      <c r="Z119" s="19">
        <f>FC_IND_NMM_E!Z$2</f>
        <v>0</v>
      </c>
    </row>
    <row r="120" spans="1:26" ht="11.25" customHeight="1" x14ac:dyDescent="0.2">
      <c r="A120" s="23" t="s">
        <v>434</v>
      </c>
      <c r="B120" s="21" t="str">
        <f ca="1">HYPERLINK("#"&amp;CELL("address",FC_IND_NMM_CM_E!$Z$2),"FC_IND_NMM_CM_E")</f>
        <v>FC_IND_NMM_CM_E</v>
      </c>
      <c r="C120" s="22">
        <f>FC_IND_NMM_CM_E!C$2</f>
        <v>0</v>
      </c>
      <c r="D120" s="22">
        <f>FC_IND_NMM_CM_E!D$2</f>
        <v>0</v>
      </c>
      <c r="E120" s="22">
        <f>FC_IND_NMM_CM_E!E$2</f>
        <v>0</v>
      </c>
      <c r="F120" s="22">
        <f>FC_IND_NMM_CM_E!F$2</f>
        <v>0</v>
      </c>
      <c r="G120" s="22">
        <f>FC_IND_NMM_CM_E!G$2</f>
        <v>0</v>
      </c>
      <c r="H120" s="22">
        <f>FC_IND_NMM_CM_E!H$2</f>
        <v>0</v>
      </c>
      <c r="I120" s="22">
        <f>FC_IND_NMM_CM_E!I$2</f>
        <v>0</v>
      </c>
      <c r="J120" s="22">
        <f>FC_IND_NMM_CM_E!J$2</f>
        <v>0</v>
      </c>
      <c r="K120" s="22">
        <f>FC_IND_NMM_CM_E!K$2</f>
        <v>0</v>
      </c>
      <c r="L120" s="22">
        <f>FC_IND_NMM_CM_E!L$2</f>
        <v>0</v>
      </c>
      <c r="M120" s="22">
        <f>FC_IND_NMM_CM_E!M$2</f>
        <v>0</v>
      </c>
      <c r="N120" s="22">
        <f>FC_IND_NMM_CM_E!N$2</f>
        <v>0</v>
      </c>
      <c r="O120" s="22">
        <f>FC_IND_NMM_CM_E!O$2</f>
        <v>0</v>
      </c>
      <c r="P120" s="22">
        <f>FC_IND_NMM_CM_E!P$2</f>
        <v>0</v>
      </c>
      <c r="Q120" s="22">
        <f>FC_IND_NMM_CM_E!Q$2</f>
        <v>0</v>
      </c>
      <c r="R120" s="22">
        <f>FC_IND_NMM_CM_E!R$2</f>
        <v>0</v>
      </c>
      <c r="S120" s="22">
        <f>FC_IND_NMM_CM_E!S$2</f>
        <v>0</v>
      </c>
      <c r="T120" s="22">
        <f>FC_IND_NMM_CM_E!T$2</f>
        <v>0</v>
      </c>
      <c r="U120" s="22">
        <f>FC_IND_NMM_CM_E!U$2</f>
        <v>0</v>
      </c>
      <c r="V120" s="22">
        <f>FC_IND_NMM_CM_E!V$2</f>
        <v>0</v>
      </c>
      <c r="W120" s="22">
        <f>FC_IND_NMM_CM_E!W$2</f>
        <v>0</v>
      </c>
      <c r="X120" s="22">
        <f>FC_IND_NMM_CM_E!X$2</f>
        <v>0</v>
      </c>
      <c r="Y120" s="22">
        <f>FC_IND_NMM_CM_E!Y$2</f>
        <v>0</v>
      </c>
      <c r="Z120" s="22">
        <f>FC_IND_NMM_CM_E!Z$2</f>
        <v>0</v>
      </c>
    </row>
    <row r="121" spans="1:26" ht="11.25" customHeight="1" x14ac:dyDescent="0.2">
      <c r="A121" s="23" t="s">
        <v>436</v>
      </c>
      <c r="B121" s="21" t="str">
        <f ca="1">HYPERLINK("#"&amp;CELL("address",FC_IND_NMM_CR_E!$Z$2),"FC_IND_NMM_CR_E")</f>
        <v>FC_IND_NMM_CR_E</v>
      </c>
      <c r="C121" s="22">
        <f>FC_IND_NMM_CR_E!C$2</f>
        <v>0</v>
      </c>
      <c r="D121" s="22">
        <f>FC_IND_NMM_CR_E!D$2</f>
        <v>0</v>
      </c>
      <c r="E121" s="22">
        <f>FC_IND_NMM_CR_E!E$2</f>
        <v>0</v>
      </c>
      <c r="F121" s="22">
        <f>FC_IND_NMM_CR_E!F$2</f>
        <v>0</v>
      </c>
      <c r="G121" s="22">
        <f>FC_IND_NMM_CR_E!G$2</f>
        <v>0</v>
      </c>
      <c r="H121" s="22">
        <f>FC_IND_NMM_CR_E!H$2</f>
        <v>0</v>
      </c>
      <c r="I121" s="22">
        <f>FC_IND_NMM_CR_E!I$2</f>
        <v>0</v>
      </c>
      <c r="J121" s="22">
        <f>FC_IND_NMM_CR_E!J$2</f>
        <v>0</v>
      </c>
      <c r="K121" s="22">
        <f>FC_IND_NMM_CR_E!K$2</f>
        <v>0</v>
      </c>
      <c r="L121" s="22">
        <f>FC_IND_NMM_CR_E!L$2</f>
        <v>0</v>
      </c>
      <c r="M121" s="22">
        <f>FC_IND_NMM_CR_E!M$2</f>
        <v>0</v>
      </c>
      <c r="N121" s="22">
        <f>FC_IND_NMM_CR_E!N$2</f>
        <v>0</v>
      </c>
      <c r="O121" s="22">
        <f>FC_IND_NMM_CR_E!O$2</f>
        <v>0</v>
      </c>
      <c r="P121" s="22">
        <f>FC_IND_NMM_CR_E!P$2</f>
        <v>0</v>
      </c>
      <c r="Q121" s="22">
        <f>FC_IND_NMM_CR_E!Q$2</f>
        <v>0</v>
      </c>
      <c r="R121" s="22">
        <f>FC_IND_NMM_CR_E!R$2</f>
        <v>0</v>
      </c>
      <c r="S121" s="22">
        <f>FC_IND_NMM_CR_E!S$2</f>
        <v>0</v>
      </c>
      <c r="T121" s="22">
        <f>FC_IND_NMM_CR_E!T$2</f>
        <v>0</v>
      </c>
      <c r="U121" s="22">
        <f>FC_IND_NMM_CR_E!U$2</f>
        <v>0</v>
      </c>
      <c r="V121" s="22">
        <f>FC_IND_NMM_CR_E!V$2</f>
        <v>0</v>
      </c>
      <c r="W121" s="22">
        <f>FC_IND_NMM_CR_E!W$2</f>
        <v>0</v>
      </c>
      <c r="X121" s="22">
        <f>FC_IND_NMM_CR_E!X$2</f>
        <v>0</v>
      </c>
      <c r="Y121" s="22">
        <f>FC_IND_NMM_CR_E!Y$2</f>
        <v>0</v>
      </c>
      <c r="Z121" s="22">
        <f>FC_IND_NMM_CR_E!Z$2</f>
        <v>0</v>
      </c>
    </row>
    <row r="122" spans="1:26" ht="11.25" customHeight="1" x14ac:dyDescent="0.2">
      <c r="A122" s="23" t="s">
        <v>438</v>
      </c>
      <c r="B122" s="21" t="str">
        <f ca="1">HYPERLINK("#"&amp;CELL("address",FC_IND_NMM_GL_E!$Z$2),"FC_IND_NMM_GL_E")</f>
        <v>FC_IND_NMM_GL_E</v>
      </c>
      <c r="C122" s="22">
        <f>FC_IND_NMM_GL_E!C$2</f>
        <v>0</v>
      </c>
      <c r="D122" s="22">
        <f>FC_IND_NMM_GL_E!D$2</f>
        <v>0</v>
      </c>
      <c r="E122" s="22">
        <f>FC_IND_NMM_GL_E!E$2</f>
        <v>0</v>
      </c>
      <c r="F122" s="22">
        <f>FC_IND_NMM_GL_E!F$2</f>
        <v>0</v>
      </c>
      <c r="G122" s="22">
        <f>FC_IND_NMM_GL_E!G$2</f>
        <v>0</v>
      </c>
      <c r="H122" s="22">
        <f>FC_IND_NMM_GL_E!H$2</f>
        <v>0</v>
      </c>
      <c r="I122" s="22">
        <f>FC_IND_NMM_GL_E!I$2</f>
        <v>0</v>
      </c>
      <c r="J122" s="22">
        <f>FC_IND_NMM_GL_E!J$2</f>
        <v>0</v>
      </c>
      <c r="K122" s="22">
        <f>FC_IND_NMM_GL_E!K$2</f>
        <v>0</v>
      </c>
      <c r="L122" s="22">
        <f>FC_IND_NMM_GL_E!L$2</f>
        <v>0</v>
      </c>
      <c r="M122" s="22">
        <f>FC_IND_NMM_GL_E!M$2</f>
        <v>0</v>
      </c>
      <c r="N122" s="22">
        <f>FC_IND_NMM_GL_E!N$2</f>
        <v>0</v>
      </c>
      <c r="O122" s="22">
        <f>FC_IND_NMM_GL_E!O$2</f>
        <v>0</v>
      </c>
      <c r="P122" s="22">
        <f>FC_IND_NMM_GL_E!P$2</f>
        <v>0</v>
      </c>
      <c r="Q122" s="22">
        <f>FC_IND_NMM_GL_E!Q$2</f>
        <v>0</v>
      </c>
      <c r="R122" s="22">
        <f>FC_IND_NMM_GL_E!R$2</f>
        <v>0</v>
      </c>
      <c r="S122" s="22">
        <f>FC_IND_NMM_GL_E!S$2</f>
        <v>0</v>
      </c>
      <c r="T122" s="22">
        <f>FC_IND_NMM_GL_E!T$2</f>
        <v>0</v>
      </c>
      <c r="U122" s="22">
        <f>FC_IND_NMM_GL_E!U$2</f>
        <v>0</v>
      </c>
      <c r="V122" s="22">
        <f>FC_IND_NMM_GL_E!V$2</f>
        <v>0</v>
      </c>
      <c r="W122" s="22">
        <f>FC_IND_NMM_GL_E!W$2</f>
        <v>0</v>
      </c>
      <c r="X122" s="22">
        <f>FC_IND_NMM_GL_E!X$2</f>
        <v>0</v>
      </c>
      <c r="Y122" s="22">
        <f>FC_IND_NMM_GL_E!Y$2</f>
        <v>0</v>
      </c>
      <c r="Z122" s="22">
        <f>FC_IND_NMM_GL_E!Z$2</f>
        <v>0</v>
      </c>
    </row>
    <row r="123" spans="1:26" ht="11.25" customHeight="1" x14ac:dyDescent="0.2">
      <c r="A123" s="17" t="s">
        <v>191</v>
      </c>
      <c r="B123" s="18" t="str">
        <f ca="1">HYPERLINK("#"&amp;CELL("address",FC_IND_PPP_E!$Z$2),"FC_IND_PPP_E")</f>
        <v>FC_IND_PPP_E</v>
      </c>
      <c r="C123" s="19">
        <f>FC_IND_PPP_E!C$2</f>
        <v>0</v>
      </c>
      <c r="D123" s="19">
        <f>FC_IND_PPP_E!D$2</f>
        <v>0</v>
      </c>
      <c r="E123" s="19">
        <f>FC_IND_PPP_E!E$2</f>
        <v>0</v>
      </c>
      <c r="F123" s="19">
        <f>FC_IND_PPP_E!F$2</f>
        <v>0</v>
      </c>
      <c r="G123" s="19">
        <f>FC_IND_PPP_E!G$2</f>
        <v>0</v>
      </c>
      <c r="H123" s="19">
        <f>FC_IND_PPP_E!H$2</f>
        <v>0</v>
      </c>
      <c r="I123" s="19">
        <f>FC_IND_PPP_E!I$2</f>
        <v>0</v>
      </c>
      <c r="J123" s="19">
        <f>FC_IND_PPP_E!J$2</f>
        <v>0</v>
      </c>
      <c r="K123" s="19">
        <f>FC_IND_PPP_E!K$2</f>
        <v>0</v>
      </c>
      <c r="L123" s="19">
        <f>FC_IND_PPP_E!L$2</f>
        <v>0</v>
      </c>
      <c r="M123" s="19">
        <f>FC_IND_PPP_E!M$2</f>
        <v>1.7196904557179711</v>
      </c>
      <c r="N123" s="19">
        <f>FC_IND_PPP_E!N$2</f>
        <v>1.8916595012897679</v>
      </c>
      <c r="O123" s="19">
        <f>FC_IND_PPP_E!O$2</f>
        <v>1.8916595012897679</v>
      </c>
      <c r="P123" s="19">
        <f>FC_IND_PPP_E!P$2</f>
        <v>1.8916595012897679</v>
      </c>
      <c r="Q123" s="19">
        <f>FC_IND_PPP_E!Q$2</f>
        <v>1.9776440240756661</v>
      </c>
      <c r="R123" s="19">
        <f>FC_IND_PPP_E!R$2</f>
        <v>1.9776440240756661</v>
      </c>
      <c r="S123" s="19">
        <f>FC_IND_PPP_E!S$2</f>
        <v>2.0636285468615649</v>
      </c>
      <c r="T123" s="19">
        <f>FC_IND_PPP_E!T$2</f>
        <v>2.1644024075666382</v>
      </c>
      <c r="U123" s="19">
        <f>FC_IND_PPP_E!U$2</f>
        <v>2.2273430782459154</v>
      </c>
      <c r="V123" s="19">
        <f>FC_IND_PPP_E!V$2</f>
        <v>3.4723989681857259</v>
      </c>
      <c r="W123" s="19">
        <f>FC_IND_PPP_E!W$2</f>
        <v>3.5343078245915729</v>
      </c>
      <c r="X123" s="19">
        <f>FC_IND_PPP_E!X$2</f>
        <v>3.4865864144453997</v>
      </c>
      <c r="Y123" s="19">
        <f>FC_IND_PPP_E!Y$2</f>
        <v>3.3391229578675836</v>
      </c>
      <c r="Z123" s="19">
        <f>FC_IND_PPP_E!Z$2</f>
        <v>3.38804815133276</v>
      </c>
    </row>
    <row r="124" spans="1:26" ht="11.25" customHeight="1" x14ac:dyDescent="0.2">
      <c r="A124" s="23" t="s">
        <v>444</v>
      </c>
      <c r="B124" s="21" t="str">
        <f ca="1">HYPERLINK("#"&amp;CELL("address",FC_IND_PPP_PU_E!$Z$2),"FC_IND_PPP_PU_E")</f>
        <v>FC_IND_PPP_PU_E</v>
      </c>
      <c r="C124" s="22">
        <f>FC_IND_PPP_PU_E!C$2</f>
        <v>0</v>
      </c>
      <c r="D124" s="22">
        <f>FC_IND_PPP_PU_E!D$2</f>
        <v>0</v>
      </c>
      <c r="E124" s="22">
        <f>FC_IND_PPP_PU_E!E$2</f>
        <v>0</v>
      </c>
      <c r="F124" s="22">
        <f>FC_IND_PPP_PU_E!F$2</f>
        <v>0</v>
      </c>
      <c r="G124" s="22">
        <f>FC_IND_PPP_PU_E!G$2</f>
        <v>0</v>
      </c>
      <c r="H124" s="22">
        <f>FC_IND_PPP_PU_E!H$2</f>
        <v>0</v>
      </c>
      <c r="I124" s="22">
        <f>FC_IND_PPP_PU_E!I$2</f>
        <v>0</v>
      </c>
      <c r="J124" s="22">
        <f>FC_IND_PPP_PU_E!J$2</f>
        <v>0</v>
      </c>
      <c r="K124" s="22">
        <f>FC_IND_PPP_PU_E!K$2</f>
        <v>0</v>
      </c>
      <c r="L124" s="22">
        <f>FC_IND_PPP_PU_E!L$2</f>
        <v>0</v>
      </c>
      <c r="M124" s="22">
        <f>FC_IND_PPP_PU_E!M$2</f>
        <v>0</v>
      </c>
      <c r="N124" s="22">
        <f>FC_IND_PPP_PU_E!N$2</f>
        <v>0</v>
      </c>
      <c r="O124" s="22">
        <f>FC_IND_PPP_PU_E!O$2</f>
        <v>0</v>
      </c>
      <c r="P124" s="22">
        <f>FC_IND_PPP_PU_E!P$2</f>
        <v>0</v>
      </c>
      <c r="Q124" s="22">
        <f>FC_IND_PPP_PU_E!Q$2</f>
        <v>0</v>
      </c>
      <c r="R124" s="22">
        <f>FC_IND_PPP_PU_E!R$2</f>
        <v>0</v>
      </c>
      <c r="S124" s="22">
        <f>FC_IND_PPP_PU_E!S$2</f>
        <v>0</v>
      </c>
      <c r="T124" s="22">
        <f>FC_IND_PPP_PU_E!T$2</f>
        <v>0</v>
      </c>
      <c r="U124" s="22">
        <f>FC_IND_PPP_PU_E!U$2</f>
        <v>0</v>
      </c>
      <c r="V124" s="22">
        <f>FC_IND_PPP_PU_E!V$2</f>
        <v>0</v>
      </c>
      <c r="W124" s="22">
        <f>FC_IND_PPP_PU_E!W$2</f>
        <v>0</v>
      </c>
      <c r="X124" s="22">
        <f>FC_IND_PPP_PU_E!X$2</f>
        <v>0</v>
      </c>
      <c r="Y124" s="22">
        <f>FC_IND_PPP_PU_E!Y$2</f>
        <v>0</v>
      </c>
      <c r="Z124" s="22">
        <f>FC_IND_PPP_PU_E!Z$2</f>
        <v>0</v>
      </c>
    </row>
    <row r="125" spans="1:26" ht="11.25" customHeight="1" x14ac:dyDescent="0.2">
      <c r="A125" s="23" t="s">
        <v>442</v>
      </c>
      <c r="B125" s="21" t="str">
        <f ca="1">HYPERLINK("#"&amp;CELL("address",FC_IND_PPP_PA_E!$Z$2),"FC_IND_PPP_PA_E")</f>
        <v>FC_IND_PPP_PA_E</v>
      </c>
      <c r="C125" s="22">
        <f>FC_IND_PPP_PA_E!C$2</f>
        <v>0</v>
      </c>
      <c r="D125" s="22">
        <f>FC_IND_PPP_PA_E!D$2</f>
        <v>0</v>
      </c>
      <c r="E125" s="22">
        <f>FC_IND_PPP_PA_E!E$2</f>
        <v>0</v>
      </c>
      <c r="F125" s="22">
        <f>FC_IND_PPP_PA_E!F$2</f>
        <v>0</v>
      </c>
      <c r="G125" s="22">
        <f>FC_IND_PPP_PA_E!G$2</f>
        <v>0</v>
      </c>
      <c r="H125" s="22">
        <f>FC_IND_PPP_PA_E!H$2</f>
        <v>0</v>
      </c>
      <c r="I125" s="22">
        <f>FC_IND_PPP_PA_E!I$2</f>
        <v>0</v>
      </c>
      <c r="J125" s="22">
        <f>FC_IND_PPP_PA_E!J$2</f>
        <v>0</v>
      </c>
      <c r="K125" s="22">
        <f>FC_IND_PPP_PA_E!K$2</f>
        <v>0</v>
      </c>
      <c r="L125" s="22">
        <f>FC_IND_PPP_PA_E!L$2</f>
        <v>0</v>
      </c>
      <c r="M125" s="22">
        <f>FC_IND_PPP_PA_E!M$2</f>
        <v>0</v>
      </c>
      <c r="N125" s="22">
        <f>FC_IND_PPP_PA_E!N$2</f>
        <v>0</v>
      </c>
      <c r="O125" s="22">
        <f>FC_IND_PPP_PA_E!O$2</f>
        <v>0</v>
      </c>
      <c r="P125" s="22">
        <f>FC_IND_PPP_PA_E!P$2</f>
        <v>0</v>
      </c>
      <c r="Q125" s="22">
        <f>FC_IND_PPP_PA_E!Q$2</f>
        <v>0</v>
      </c>
      <c r="R125" s="22">
        <f>FC_IND_PPP_PA_E!R$2</f>
        <v>0</v>
      </c>
      <c r="S125" s="22">
        <f>FC_IND_PPP_PA_E!S$2</f>
        <v>0</v>
      </c>
      <c r="T125" s="22">
        <f>FC_IND_PPP_PA_E!T$2</f>
        <v>0</v>
      </c>
      <c r="U125" s="22">
        <f>FC_IND_PPP_PA_E!U$2</f>
        <v>0</v>
      </c>
      <c r="V125" s="22">
        <f>FC_IND_PPP_PA_E!V$2</f>
        <v>0</v>
      </c>
      <c r="W125" s="22">
        <f>FC_IND_PPP_PA_E!W$2</f>
        <v>0</v>
      </c>
      <c r="X125" s="22">
        <f>FC_IND_PPP_PA_E!X$2</f>
        <v>0</v>
      </c>
      <c r="Y125" s="22">
        <f>FC_IND_PPP_PA_E!Y$2</f>
        <v>0</v>
      </c>
      <c r="Z125" s="22">
        <f>FC_IND_PPP_PA_E!Z$2</f>
        <v>0</v>
      </c>
    </row>
    <row r="126" spans="1:26" ht="11.25" customHeight="1" x14ac:dyDescent="0.2">
      <c r="A126" s="23" t="s">
        <v>440</v>
      </c>
      <c r="B126" s="21" t="str">
        <f ca="1">HYPERLINK("#"&amp;CELL("address",FC_IND_PPP_PR_E!$Z$2),"FC_IND_PPP_PR_E")</f>
        <v>FC_IND_PPP_PR_E</v>
      </c>
      <c r="C126" s="22">
        <f>FC_IND_PPP_PR_E!C$2</f>
        <v>0</v>
      </c>
      <c r="D126" s="22">
        <f>FC_IND_PPP_PR_E!D$2</f>
        <v>0</v>
      </c>
      <c r="E126" s="22">
        <f>FC_IND_PPP_PR_E!E$2</f>
        <v>0</v>
      </c>
      <c r="F126" s="22">
        <f>FC_IND_PPP_PR_E!F$2</f>
        <v>0</v>
      </c>
      <c r="G126" s="22">
        <f>FC_IND_PPP_PR_E!G$2</f>
        <v>0</v>
      </c>
      <c r="H126" s="22">
        <f>FC_IND_PPP_PR_E!H$2</f>
        <v>0</v>
      </c>
      <c r="I126" s="22">
        <f>FC_IND_PPP_PR_E!I$2</f>
        <v>0</v>
      </c>
      <c r="J126" s="22">
        <f>FC_IND_PPP_PR_E!J$2</f>
        <v>0</v>
      </c>
      <c r="K126" s="22">
        <f>FC_IND_PPP_PR_E!K$2</f>
        <v>0</v>
      </c>
      <c r="L126" s="22">
        <f>FC_IND_PPP_PR_E!L$2</f>
        <v>0</v>
      </c>
      <c r="M126" s="22">
        <f>FC_IND_PPP_PR_E!M$2</f>
        <v>1.7196904557179711</v>
      </c>
      <c r="N126" s="22">
        <f>FC_IND_PPP_PR_E!N$2</f>
        <v>1.8916595012897679</v>
      </c>
      <c r="O126" s="22">
        <f>FC_IND_PPP_PR_E!O$2</f>
        <v>1.8916595012897679</v>
      </c>
      <c r="P126" s="22">
        <f>FC_IND_PPP_PR_E!P$2</f>
        <v>1.8916595012897679</v>
      </c>
      <c r="Q126" s="22">
        <f>FC_IND_PPP_PR_E!Q$2</f>
        <v>1.9776440240756661</v>
      </c>
      <c r="R126" s="22">
        <f>FC_IND_PPP_PR_E!R$2</f>
        <v>1.9776440240756661</v>
      </c>
      <c r="S126" s="22">
        <f>FC_IND_PPP_PR_E!S$2</f>
        <v>2.0636285468615649</v>
      </c>
      <c r="T126" s="22">
        <f>FC_IND_PPP_PR_E!T$2</f>
        <v>2.1644024075666382</v>
      </c>
      <c r="U126" s="22">
        <f>FC_IND_PPP_PR_E!U$2</f>
        <v>2.2273430782459154</v>
      </c>
      <c r="V126" s="22">
        <f>FC_IND_PPP_PR_E!V$2</f>
        <v>3.4723989681857259</v>
      </c>
      <c r="W126" s="22">
        <f>FC_IND_PPP_PR_E!W$2</f>
        <v>3.5343078245915729</v>
      </c>
      <c r="X126" s="22">
        <f>FC_IND_PPP_PR_E!X$2</f>
        <v>3.4865864144453997</v>
      </c>
      <c r="Y126" s="22">
        <f>FC_IND_PPP_PR_E!Y$2</f>
        <v>3.3391229578675836</v>
      </c>
      <c r="Z126" s="22">
        <f>FC_IND_PPP_PR_E!Z$2</f>
        <v>3.38804815133276</v>
      </c>
    </row>
    <row r="127" spans="1:26" ht="11.25" customHeight="1" x14ac:dyDescent="0.2">
      <c r="A127" s="17" t="s">
        <v>190</v>
      </c>
      <c r="B127" s="18" t="str">
        <f ca="1">HYPERLINK("#"&amp;CELL("address",FC_IND_FBT_E!$Z$2),"FC_IND_FBT_E")</f>
        <v>FC_IND_FBT_E</v>
      </c>
      <c r="C127" s="19">
        <f>FC_IND_FBT_E!C$2</f>
        <v>0</v>
      </c>
      <c r="D127" s="19">
        <f>FC_IND_FBT_E!D$2</f>
        <v>0</v>
      </c>
      <c r="E127" s="19">
        <f>FC_IND_FBT_E!E$2</f>
        <v>0</v>
      </c>
      <c r="F127" s="19">
        <f>FC_IND_FBT_E!F$2</f>
        <v>0</v>
      </c>
      <c r="G127" s="19">
        <f>FC_IND_FBT_E!G$2</f>
        <v>0</v>
      </c>
      <c r="H127" s="19">
        <f>FC_IND_FBT_E!H$2</f>
        <v>0</v>
      </c>
      <c r="I127" s="19">
        <f>FC_IND_FBT_E!I$2</f>
        <v>0</v>
      </c>
      <c r="J127" s="19">
        <f>FC_IND_FBT_E!J$2</f>
        <v>0</v>
      </c>
      <c r="K127" s="19">
        <f>FC_IND_FBT_E!K$2</f>
        <v>0</v>
      </c>
      <c r="L127" s="19">
        <f>FC_IND_FBT_E!L$2</f>
        <v>0</v>
      </c>
      <c r="M127" s="19">
        <f>FC_IND_FBT_E!M$2</f>
        <v>5.0730868443680137</v>
      </c>
      <c r="N127" s="19">
        <f>FC_IND_FBT_E!N$2</f>
        <v>5.0730868443680137</v>
      </c>
      <c r="O127" s="19">
        <f>FC_IND_FBT_E!O$2</f>
        <v>4.9871023215821149</v>
      </c>
      <c r="P127" s="19">
        <f>FC_IND_FBT_E!P$2</f>
        <v>4.901117798796216</v>
      </c>
      <c r="Q127" s="19">
        <f>FC_IND_FBT_E!Q$2</f>
        <v>5.1590713671539117</v>
      </c>
      <c r="R127" s="19">
        <f>FC_IND_FBT_E!R$2</f>
        <v>5.3310404127257094</v>
      </c>
      <c r="S127" s="19">
        <f>FC_IND_FBT_E!S$2</f>
        <v>5.1590713671539117</v>
      </c>
      <c r="T127" s="19">
        <f>FC_IND_FBT_E!T$2</f>
        <v>5.8901977644024068</v>
      </c>
      <c r="U127" s="19">
        <f>FC_IND_FBT_E!U$2</f>
        <v>10.67334479793637</v>
      </c>
      <c r="V127" s="19">
        <f>FC_IND_FBT_E!V$2</f>
        <v>9.8092863284608747</v>
      </c>
      <c r="W127" s="19">
        <f>FC_IND_FBT_E!W$2</f>
        <v>9.8092003439380893</v>
      </c>
      <c r="X127" s="19">
        <f>FC_IND_FBT_E!X$2</f>
        <v>10.185812553740325</v>
      </c>
      <c r="Y127" s="19">
        <f>FC_IND_FBT_E!Y$2</f>
        <v>10.138005159071366</v>
      </c>
      <c r="Z127" s="19">
        <f>FC_IND_FBT_E!Z$2</f>
        <v>9.8732588134135852</v>
      </c>
    </row>
    <row r="128" spans="1:26" ht="11.25" customHeight="1" x14ac:dyDescent="0.2">
      <c r="A128" s="17" t="s">
        <v>187</v>
      </c>
      <c r="B128" s="18" t="str">
        <f ca="1">HYPERLINK("#"&amp;CELL("address",FC_IND_TE_E!$Z$2),"FC_IND_TE_E")</f>
        <v>FC_IND_TE_E</v>
      </c>
      <c r="C128" s="19">
        <f>FC_IND_TE_E!C$2</f>
        <v>0</v>
      </c>
      <c r="D128" s="19">
        <f>FC_IND_TE_E!D$2</f>
        <v>0</v>
      </c>
      <c r="E128" s="19">
        <f>FC_IND_TE_E!E$2</f>
        <v>0</v>
      </c>
      <c r="F128" s="19">
        <f>FC_IND_TE_E!F$2</f>
        <v>0</v>
      </c>
      <c r="G128" s="19">
        <f>FC_IND_TE_E!G$2</f>
        <v>0</v>
      </c>
      <c r="H128" s="19">
        <f>FC_IND_TE_E!H$2</f>
        <v>0</v>
      </c>
      <c r="I128" s="19">
        <f>FC_IND_TE_E!I$2</f>
        <v>0</v>
      </c>
      <c r="J128" s="19">
        <f>FC_IND_TE_E!J$2</f>
        <v>0</v>
      </c>
      <c r="K128" s="19">
        <f>FC_IND_TE_E!K$2</f>
        <v>0</v>
      </c>
      <c r="L128" s="19">
        <f>FC_IND_TE_E!L$2</f>
        <v>0</v>
      </c>
      <c r="M128" s="19">
        <f>FC_IND_TE_E!M$2</f>
        <v>1.20378331900258</v>
      </c>
      <c r="N128" s="19">
        <f>FC_IND_TE_E!N$2</f>
        <v>1.2897678417884779</v>
      </c>
      <c r="O128" s="19">
        <f>FC_IND_TE_E!O$2</f>
        <v>1.375752364574377</v>
      </c>
      <c r="P128" s="19">
        <f>FC_IND_TE_E!P$2</f>
        <v>1.461736887360275</v>
      </c>
      <c r="Q128" s="19">
        <f>FC_IND_TE_E!Q$2</f>
        <v>1.633705932932072</v>
      </c>
      <c r="R128" s="19">
        <f>FC_IND_TE_E!R$2</f>
        <v>1.7196904557179711</v>
      </c>
      <c r="S128" s="19">
        <f>FC_IND_TE_E!S$2</f>
        <v>1.633705932932072</v>
      </c>
      <c r="T128" s="19">
        <f>FC_IND_TE_E!T$2</f>
        <v>1.8443680137575229</v>
      </c>
      <c r="U128" s="19">
        <f>FC_IND_TE_E!U$2</f>
        <v>1.6621668099742044</v>
      </c>
      <c r="V128" s="19">
        <f>FC_IND_TE_E!V$2</f>
        <v>1.5042992261392953</v>
      </c>
      <c r="W128" s="19">
        <f>FC_IND_TE_E!W$2</f>
        <v>1.5459157351676691</v>
      </c>
      <c r="X128" s="19">
        <f>FC_IND_TE_E!X$2</f>
        <v>1.7749785038693031</v>
      </c>
      <c r="Y128" s="19">
        <f>FC_IND_TE_E!Y$2</f>
        <v>1.9360275150472912</v>
      </c>
      <c r="Z128" s="19">
        <f>FC_IND_TE_E!Z$2</f>
        <v>1.972141014617369</v>
      </c>
    </row>
    <row r="129" spans="1:26" ht="11.25" customHeight="1" x14ac:dyDescent="0.2">
      <c r="A129" s="17" t="s">
        <v>188</v>
      </c>
      <c r="B129" s="18" t="str">
        <f ca="1">HYPERLINK("#"&amp;CELL("address",FC_IND_MAC_E!$Z$2),"FC_IND_MAC_E")</f>
        <v>FC_IND_MAC_E</v>
      </c>
      <c r="C129" s="19">
        <f>FC_IND_MAC_E!C$2</f>
        <v>0</v>
      </c>
      <c r="D129" s="19">
        <f>FC_IND_MAC_E!D$2</f>
        <v>0</v>
      </c>
      <c r="E129" s="19">
        <f>FC_IND_MAC_E!E$2</f>
        <v>0</v>
      </c>
      <c r="F129" s="19">
        <f>FC_IND_MAC_E!F$2</f>
        <v>0</v>
      </c>
      <c r="G129" s="19">
        <f>FC_IND_MAC_E!G$2</f>
        <v>0</v>
      </c>
      <c r="H129" s="19">
        <f>FC_IND_MAC_E!H$2</f>
        <v>0</v>
      </c>
      <c r="I129" s="19">
        <f>FC_IND_MAC_E!I$2</f>
        <v>0</v>
      </c>
      <c r="J129" s="19">
        <f>FC_IND_MAC_E!J$2</f>
        <v>0</v>
      </c>
      <c r="K129" s="19">
        <f>FC_IND_MAC_E!K$2</f>
        <v>0</v>
      </c>
      <c r="L129" s="19">
        <f>FC_IND_MAC_E!L$2</f>
        <v>0</v>
      </c>
      <c r="M129" s="19">
        <f>FC_IND_MAC_E!M$2</f>
        <v>0</v>
      </c>
      <c r="N129" s="19">
        <f>FC_IND_MAC_E!N$2</f>
        <v>0</v>
      </c>
      <c r="O129" s="19">
        <f>FC_IND_MAC_E!O$2</f>
        <v>0</v>
      </c>
      <c r="P129" s="19">
        <f>FC_IND_MAC_E!P$2</f>
        <v>0</v>
      </c>
      <c r="Q129" s="19">
        <f>FC_IND_MAC_E!Q$2</f>
        <v>9.9742046431642297</v>
      </c>
      <c r="R129" s="19">
        <f>FC_IND_MAC_E!R$2</f>
        <v>9.8882201203783318</v>
      </c>
      <c r="S129" s="19">
        <f>FC_IND_MAC_E!S$2</f>
        <v>9.3723129836629404</v>
      </c>
      <c r="T129" s="19">
        <f>FC_IND_MAC_E!T$2</f>
        <v>10.00481513327601</v>
      </c>
      <c r="U129" s="19">
        <f>FC_IND_MAC_E!U$2</f>
        <v>10.335081685296645</v>
      </c>
      <c r="V129" s="19">
        <f>FC_IND_MAC_E!V$2</f>
        <v>9.9271711092003443</v>
      </c>
      <c r="W129" s="19">
        <f>FC_IND_MAC_E!W$2</f>
        <v>9.7762682717110909</v>
      </c>
      <c r="X129" s="19">
        <f>FC_IND_MAC_E!X$2</f>
        <v>10.168357695614789</v>
      </c>
      <c r="Y129" s="19">
        <f>FC_IND_MAC_E!Y$2</f>
        <v>10.540412725709372</v>
      </c>
      <c r="Z129" s="19">
        <f>FC_IND_MAC_E!Z$2</f>
        <v>10.479105760963026</v>
      </c>
    </row>
    <row r="130" spans="1:26" ht="11.25" customHeight="1" x14ac:dyDescent="0.2">
      <c r="A130" s="17" t="s">
        <v>194</v>
      </c>
      <c r="B130" s="18" t="str">
        <f ca="1">HYPERLINK("#"&amp;CELL("address",FC_IND_TL_E!$Z$2),"FC_IND_TL_E")</f>
        <v>FC_IND_TL_E</v>
      </c>
      <c r="C130" s="19">
        <f>FC_IND_TL_E!C$2</f>
        <v>0</v>
      </c>
      <c r="D130" s="19">
        <f>FC_IND_TL_E!D$2</f>
        <v>0</v>
      </c>
      <c r="E130" s="19">
        <f>FC_IND_TL_E!E$2</f>
        <v>0</v>
      </c>
      <c r="F130" s="19">
        <f>FC_IND_TL_E!F$2</f>
        <v>0</v>
      </c>
      <c r="G130" s="19">
        <f>FC_IND_TL_E!G$2</f>
        <v>0</v>
      </c>
      <c r="H130" s="19">
        <f>FC_IND_TL_E!H$2</f>
        <v>0</v>
      </c>
      <c r="I130" s="19">
        <f>FC_IND_TL_E!I$2</f>
        <v>0</v>
      </c>
      <c r="J130" s="19">
        <f>FC_IND_TL_E!J$2</f>
        <v>0</v>
      </c>
      <c r="K130" s="19">
        <f>FC_IND_TL_E!K$2</f>
        <v>0</v>
      </c>
      <c r="L130" s="19">
        <f>FC_IND_TL_E!L$2</f>
        <v>0</v>
      </c>
      <c r="M130" s="19">
        <f>FC_IND_TL_E!M$2</f>
        <v>4.041272570937231</v>
      </c>
      <c r="N130" s="19">
        <f>FC_IND_TL_E!N$2</f>
        <v>4.041272570937231</v>
      </c>
      <c r="O130" s="19">
        <f>FC_IND_TL_E!O$2</f>
        <v>3.9552880481513331</v>
      </c>
      <c r="P130" s="19">
        <f>FC_IND_TL_E!P$2</f>
        <v>3.3533963886500429</v>
      </c>
      <c r="Q130" s="19">
        <f>FC_IND_TL_E!Q$2</f>
        <v>2.5795356835769558</v>
      </c>
      <c r="R130" s="19">
        <f>FC_IND_TL_E!R$2</f>
        <v>2.837489251934652</v>
      </c>
      <c r="S130" s="19">
        <f>FC_IND_TL_E!S$2</f>
        <v>2.407566638005159</v>
      </c>
      <c r="T130" s="19">
        <f>FC_IND_TL_E!T$2</f>
        <v>2.6816852966466032</v>
      </c>
      <c r="U130" s="19">
        <f>FC_IND_TL_E!U$2</f>
        <v>3.5445399828030952</v>
      </c>
      <c r="V130" s="19">
        <f>FC_IND_TL_E!V$2</f>
        <v>3.3907996560619087</v>
      </c>
      <c r="W130" s="19">
        <f>FC_IND_TL_E!W$2</f>
        <v>3.04359415305245</v>
      </c>
      <c r="X130" s="19">
        <f>FC_IND_TL_E!X$2</f>
        <v>3.5887360275150475</v>
      </c>
      <c r="Y130" s="19">
        <f>FC_IND_TL_E!Y$2</f>
        <v>3.628374892519346</v>
      </c>
      <c r="Z130" s="19">
        <f>FC_IND_TL_E!Z$2</f>
        <v>3.1201203783319</v>
      </c>
    </row>
    <row r="131" spans="1:26" ht="11.25" customHeight="1" x14ac:dyDescent="0.2">
      <c r="A131" s="17" t="s">
        <v>192</v>
      </c>
      <c r="B131" s="18" t="str">
        <f ca="1">HYPERLINK("#"&amp;CELL("address",FC_IND_WP_E!$Z$2),"FC_IND_WP_E")</f>
        <v>FC_IND_WP_E</v>
      </c>
      <c r="C131" s="19">
        <f>FC_IND_WP_E!C$2</f>
        <v>0</v>
      </c>
      <c r="D131" s="19">
        <f>FC_IND_WP_E!D$2</f>
        <v>0</v>
      </c>
      <c r="E131" s="19">
        <f>FC_IND_WP_E!E$2</f>
        <v>0</v>
      </c>
      <c r="F131" s="19">
        <f>FC_IND_WP_E!F$2</f>
        <v>0</v>
      </c>
      <c r="G131" s="19">
        <f>FC_IND_WP_E!G$2</f>
        <v>0</v>
      </c>
      <c r="H131" s="19">
        <f>FC_IND_WP_E!H$2</f>
        <v>0</v>
      </c>
      <c r="I131" s="19">
        <f>FC_IND_WP_E!I$2</f>
        <v>0</v>
      </c>
      <c r="J131" s="19">
        <f>FC_IND_WP_E!J$2</f>
        <v>0</v>
      </c>
      <c r="K131" s="19">
        <f>FC_IND_WP_E!K$2</f>
        <v>0</v>
      </c>
      <c r="L131" s="19">
        <f>FC_IND_WP_E!L$2</f>
        <v>0</v>
      </c>
      <c r="M131" s="19">
        <f>FC_IND_WP_E!M$2</f>
        <v>0</v>
      </c>
      <c r="N131" s="19">
        <f>FC_IND_WP_E!N$2</f>
        <v>0</v>
      </c>
      <c r="O131" s="19">
        <f>FC_IND_WP_E!O$2</f>
        <v>0</v>
      </c>
      <c r="P131" s="19">
        <f>FC_IND_WP_E!P$2</f>
        <v>0</v>
      </c>
      <c r="Q131" s="19">
        <f>FC_IND_WP_E!Q$2</f>
        <v>0</v>
      </c>
      <c r="R131" s="19">
        <f>FC_IND_WP_E!R$2</f>
        <v>0</v>
      </c>
      <c r="S131" s="19">
        <f>FC_IND_WP_E!S$2</f>
        <v>0</v>
      </c>
      <c r="T131" s="19">
        <f>FC_IND_WP_E!T$2</f>
        <v>0</v>
      </c>
      <c r="U131" s="19">
        <f>FC_IND_WP_E!U$2</f>
        <v>0</v>
      </c>
      <c r="V131" s="19">
        <f>FC_IND_WP_E!V$2</f>
        <v>0</v>
      </c>
      <c r="W131" s="19">
        <f>FC_IND_WP_E!W$2</f>
        <v>0</v>
      </c>
      <c r="X131" s="19">
        <f>FC_IND_WP_E!X$2</f>
        <v>0</v>
      </c>
      <c r="Y131" s="19">
        <f>FC_IND_WP_E!Y$2</f>
        <v>0</v>
      </c>
      <c r="Z131" s="19">
        <f>FC_IND_WP_E!Z$2</f>
        <v>0</v>
      </c>
    </row>
    <row r="132" spans="1:26" ht="11.25" customHeight="1" x14ac:dyDescent="0.2">
      <c r="A132" s="17" t="s">
        <v>189</v>
      </c>
      <c r="B132" s="18" t="str">
        <f ca="1">HYPERLINK("#"&amp;CELL("address",FC_IND_MQ_E!$Z$2),"FC_IND_MQ_E")</f>
        <v>FC_IND_MQ_E</v>
      </c>
      <c r="C132" s="19">
        <f>FC_IND_MQ_E!C$2</f>
        <v>0</v>
      </c>
      <c r="D132" s="19">
        <f>FC_IND_MQ_E!D$2</f>
        <v>0</v>
      </c>
      <c r="E132" s="19">
        <f>FC_IND_MQ_E!E$2</f>
        <v>0</v>
      </c>
      <c r="F132" s="19">
        <f>FC_IND_MQ_E!F$2</f>
        <v>0</v>
      </c>
      <c r="G132" s="19">
        <f>FC_IND_MQ_E!G$2</f>
        <v>0</v>
      </c>
      <c r="H132" s="19">
        <f>FC_IND_MQ_E!H$2</f>
        <v>0</v>
      </c>
      <c r="I132" s="19">
        <f>FC_IND_MQ_E!I$2</f>
        <v>0</v>
      </c>
      <c r="J132" s="19">
        <f>FC_IND_MQ_E!J$2</f>
        <v>0</v>
      </c>
      <c r="K132" s="19">
        <f>FC_IND_MQ_E!K$2</f>
        <v>0</v>
      </c>
      <c r="L132" s="19">
        <f>FC_IND_MQ_E!L$2</f>
        <v>0</v>
      </c>
      <c r="M132" s="19">
        <f>FC_IND_MQ_E!M$2</f>
        <v>0</v>
      </c>
      <c r="N132" s="19">
        <f>FC_IND_MQ_E!N$2</f>
        <v>0</v>
      </c>
      <c r="O132" s="19">
        <f>FC_IND_MQ_E!O$2</f>
        <v>0</v>
      </c>
      <c r="P132" s="19">
        <f>FC_IND_MQ_E!P$2</f>
        <v>0</v>
      </c>
      <c r="Q132" s="19">
        <f>FC_IND_MQ_E!Q$2</f>
        <v>0</v>
      </c>
      <c r="R132" s="19">
        <f>FC_IND_MQ_E!R$2</f>
        <v>0</v>
      </c>
      <c r="S132" s="19">
        <f>FC_IND_MQ_E!S$2</f>
        <v>0</v>
      </c>
      <c r="T132" s="19">
        <f>FC_IND_MQ_E!T$2</f>
        <v>0</v>
      </c>
      <c r="U132" s="19">
        <f>FC_IND_MQ_E!U$2</f>
        <v>0</v>
      </c>
      <c r="V132" s="19">
        <f>FC_IND_MQ_E!V$2</f>
        <v>0</v>
      </c>
      <c r="W132" s="19">
        <f>FC_IND_MQ_E!W$2</f>
        <v>0</v>
      </c>
      <c r="X132" s="19">
        <f>FC_IND_MQ_E!X$2</f>
        <v>0</v>
      </c>
      <c r="Y132" s="19">
        <f>FC_IND_MQ_E!Y$2</f>
        <v>0</v>
      </c>
      <c r="Z132" s="19">
        <f>FC_IND_MQ_E!Z$2</f>
        <v>0</v>
      </c>
    </row>
    <row r="133" spans="1:26" ht="11.25" customHeight="1" x14ac:dyDescent="0.2">
      <c r="A133" s="17" t="s">
        <v>193</v>
      </c>
      <c r="B133" s="18" t="str">
        <f ca="1">HYPERLINK("#"&amp;CELL("address",FC_IND_CON_E!$Z$2),"FC_IND_CON_E")</f>
        <v>FC_IND_CON_E</v>
      </c>
      <c r="C133" s="19">
        <f>FC_IND_CON_E!C$2</f>
        <v>0</v>
      </c>
      <c r="D133" s="19">
        <f>FC_IND_CON_E!D$2</f>
        <v>0</v>
      </c>
      <c r="E133" s="19">
        <f>FC_IND_CON_E!E$2</f>
        <v>0</v>
      </c>
      <c r="F133" s="19">
        <f>FC_IND_CON_E!F$2</f>
        <v>0</v>
      </c>
      <c r="G133" s="19">
        <f>FC_IND_CON_E!G$2</f>
        <v>0</v>
      </c>
      <c r="H133" s="19">
        <f>FC_IND_CON_E!H$2</f>
        <v>0</v>
      </c>
      <c r="I133" s="19">
        <f>FC_IND_CON_E!I$2</f>
        <v>0</v>
      </c>
      <c r="J133" s="19">
        <f>FC_IND_CON_E!J$2</f>
        <v>0</v>
      </c>
      <c r="K133" s="19">
        <f>FC_IND_CON_E!K$2</f>
        <v>0</v>
      </c>
      <c r="L133" s="19">
        <f>FC_IND_CON_E!L$2</f>
        <v>0</v>
      </c>
      <c r="M133" s="19">
        <f>FC_IND_CON_E!M$2</f>
        <v>1.375752364574377</v>
      </c>
      <c r="N133" s="19">
        <f>FC_IND_CON_E!N$2</f>
        <v>1.375752364574377</v>
      </c>
      <c r="O133" s="19">
        <f>FC_IND_CON_E!O$2</f>
        <v>1.547721410146174</v>
      </c>
      <c r="P133" s="19">
        <f>FC_IND_CON_E!P$2</f>
        <v>2.7466895958727431</v>
      </c>
      <c r="Q133" s="19">
        <f>FC_IND_CON_E!Q$2</f>
        <v>3.2625967325881344</v>
      </c>
      <c r="R133" s="19">
        <f>FC_IND_CON_E!R$2</f>
        <v>3.4345657781599312</v>
      </c>
      <c r="S133" s="19">
        <f>FC_IND_CON_E!S$2</f>
        <v>3.0906276870163367</v>
      </c>
      <c r="T133" s="19">
        <f>FC_IND_CON_E!T$2</f>
        <v>3.0438521066208084</v>
      </c>
      <c r="U133" s="19">
        <f>FC_IND_CON_E!U$2</f>
        <v>6.1478073946689591</v>
      </c>
      <c r="V133" s="19">
        <f>FC_IND_CON_E!V$2</f>
        <v>9.296818572656921</v>
      </c>
      <c r="W133" s="19">
        <f>FC_IND_CON_E!W$2</f>
        <v>14.499914015477213</v>
      </c>
      <c r="X133" s="19">
        <f>FC_IND_CON_E!X$2</f>
        <v>15.812123817712809</v>
      </c>
      <c r="Y133" s="19">
        <f>FC_IND_CON_E!Y$2</f>
        <v>18.727257093723129</v>
      </c>
      <c r="Z133" s="19">
        <f>FC_IND_CON_E!Z$2</f>
        <v>12.247463456577815</v>
      </c>
    </row>
    <row r="134" spans="1:26" ht="11.25" customHeight="1" x14ac:dyDescent="0.2">
      <c r="A134" s="17" t="s">
        <v>195</v>
      </c>
      <c r="B134" s="18" t="str">
        <f ca="1">HYPERLINK("#"&amp;CELL("address",FC_IND_NSP_E!$Z$2),"FC_IND_NSP_E")</f>
        <v>FC_IND_NSP_E</v>
      </c>
      <c r="C134" s="19">
        <f>FC_IND_NSP_E!C$2</f>
        <v>43.336199484092859</v>
      </c>
      <c r="D134" s="19">
        <f>FC_IND_NSP_E!D$2</f>
        <v>41.530524505588993</v>
      </c>
      <c r="E134" s="19">
        <f>FC_IND_NSP_E!E$2</f>
        <v>43.85210662080825</v>
      </c>
      <c r="F134" s="19">
        <f>FC_IND_NSP_E!F$2</f>
        <v>47.807394668959581</v>
      </c>
      <c r="G134" s="19">
        <f>FC_IND_NSP_E!G$2</f>
        <v>47.37747205503009</v>
      </c>
      <c r="H134" s="19">
        <f>FC_IND_NSP_E!H$2</f>
        <v>50.343938091143592</v>
      </c>
      <c r="I134" s="19">
        <f>FC_IND_NSP_E!I$2</f>
        <v>55.483920894239027</v>
      </c>
      <c r="J134" s="19">
        <f>FC_IND_NSP_E!J$2</f>
        <v>57.394668959587264</v>
      </c>
      <c r="K134" s="19">
        <f>FC_IND_NSP_E!K$2</f>
        <v>59.802235597592428</v>
      </c>
      <c r="L134" s="19">
        <f>FC_IND_NSP_E!L$2</f>
        <v>51.929922613929484</v>
      </c>
      <c r="M134" s="19">
        <f>FC_IND_NSP_E!M$2</f>
        <v>27.438693035253653</v>
      </c>
      <c r="N134" s="19">
        <f>FC_IND_NSP_E!N$2</f>
        <v>22.927687016337057</v>
      </c>
      <c r="O134" s="19">
        <f>FC_IND_NSP_E!O$2</f>
        <v>26.565434221840064</v>
      </c>
      <c r="P134" s="19">
        <f>FC_IND_NSP_E!P$2</f>
        <v>34.435597592433353</v>
      </c>
      <c r="Q134" s="19">
        <f>FC_IND_NSP_E!Q$2</f>
        <v>27.382889079965601</v>
      </c>
      <c r="R134" s="19">
        <f>FC_IND_NSP_E!R$2</f>
        <v>26.424677558039548</v>
      </c>
      <c r="S134" s="19">
        <f>FC_IND_NSP_E!S$2</f>
        <v>27.328632846087697</v>
      </c>
      <c r="T134" s="19">
        <f>FC_IND_NSP_E!T$2</f>
        <v>27.180997420464315</v>
      </c>
      <c r="U134" s="19">
        <f>FC_IND_NSP_E!U$2</f>
        <v>17.409114359415305</v>
      </c>
      <c r="V134" s="19">
        <f>FC_IND_NSP_E!V$2</f>
        <v>17.237403267411867</v>
      </c>
      <c r="W134" s="19">
        <f>FC_IND_NSP_E!W$2</f>
        <v>17.208942390369735</v>
      </c>
      <c r="X134" s="19">
        <f>FC_IND_NSP_E!X$2</f>
        <v>17.808770421324162</v>
      </c>
      <c r="Y134" s="19">
        <f>FC_IND_NSP_E!Y$2</f>
        <v>18.709372312983664</v>
      </c>
      <c r="Z134" s="19">
        <f>FC_IND_NSP_E!Z$2</f>
        <v>15.750816852966462</v>
      </c>
    </row>
    <row r="135" spans="1:26" ht="11.25" customHeight="1" x14ac:dyDescent="0.2">
      <c r="A135" s="14" t="s">
        <v>196</v>
      </c>
      <c r="B135" s="15" t="str">
        <f ca="1">HYPERLINK("#"&amp;CELL("address",FC_TRA_E!$Z$2),"FC_TRA_E")</f>
        <v>FC_TRA_E</v>
      </c>
      <c r="C135" s="16">
        <f>FC_TRA_E!C$2</f>
        <v>153.17901977644024</v>
      </c>
      <c r="D135" s="16">
        <f>FC_TRA_E!D$2</f>
        <v>142.78443680137573</v>
      </c>
      <c r="E135" s="16">
        <f>FC_TRA_E!E$2</f>
        <v>97.843250214961301</v>
      </c>
      <c r="F135" s="16">
        <f>FC_TRA_E!F$2</f>
        <v>123.36497793387635</v>
      </c>
      <c r="G135" s="16">
        <f>FC_TRA_E!G$2</f>
        <v>148.66883118606236</v>
      </c>
      <c r="H135" s="16">
        <f>FC_TRA_E!H$2</f>
        <v>164.11289792084858</v>
      </c>
      <c r="I135" s="16">
        <f>FC_TRA_E!I$2</f>
        <v>169.24833462190358</v>
      </c>
      <c r="J135" s="16">
        <f>FC_TRA_E!J$2</f>
        <v>174.3848146410356</v>
      </c>
      <c r="K135" s="16">
        <f>FC_TRA_E!K$2</f>
        <v>190.74666228340516</v>
      </c>
      <c r="L135" s="16">
        <f>FC_TRA_E!L$2</f>
        <v>168.36728378684799</v>
      </c>
      <c r="M135" s="16">
        <f>FC_TRA_E!M$2</f>
        <v>185.23054856879867</v>
      </c>
      <c r="N135" s="16">
        <f>FC_TRA_E!N$2</f>
        <v>182.25467939769422</v>
      </c>
      <c r="O135" s="16">
        <f>FC_TRA_E!O$2</f>
        <v>180.22002970900425</v>
      </c>
      <c r="P135" s="16">
        <f>FC_TRA_E!P$2</f>
        <v>182.75950950609032</v>
      </c>
      <c r="Q135" s="16">
        <f>FC_TRA_E!Q$2</f>
        <v>188.0819830248042</v>
      </c>
      <c r="R135" s="16">
        <f>FC_TRA_E!R$2</f>
        <v>198.95619879909896</v>
      </c>
      <c r="S135" s="16">
        <f>FC_TRA_E!S$2</f>
        <v>198.93945403467555</v>
      </c>
      <c r="T135" s="16">
        <f>FC_TRA_E!T$2</f>
        <v>206.97715158722113</v>
      </c>
      <c r="U135" s="16">
        <f>FC_TRA_E!U$2</f>
        <v>227.37011946662082</v>
      </c>
      <c r="V135" s="16">
        <f>FC_TRA_E!V$2</f>
        <v>241.47177071619063</v>
      </c>
      <c r="W135" s="16">
        <f>FC_TRA_E!W$2</f>
        <v>205.01952607147729</v>
      </c>
      <c r="X135" s="16">
        <f>FC_TRA_E!X$2</f>
        <v>214.71725663495562</v>
      </c>
      <c r="Y135" s="16">
        <f>FC_TRA_E!Y$2</f>
        <v>251.54237758256951</v>
      </c>
      <c r="Z135" s="16">
        <f>FC_TRA_E!Z$2</f>
        <v>266.17721627869275</v>
      </c>
    </row>
    <row r="136" spans="1:26" ht="11.25" customHeight="1" x14ac:dyDescent="0.2">
      <c r="A136" s="17" t="s">
        <v>197</v>
      </c>
      <c r="B136" s="18" t="str">
        <f ca="1">HYPERLINK("#"&amp;CELL("address",FC_TRA_RAIL_E!$Z$2),"FC_TRA_RAIL_E")</f>
        <v>FC_TRA_RAIL_E</v>
      </c>
      <c r="C136" s="19">
        <f>FC_TRA_RAIL_E!C$2</f>
        <v>0</v>
      </c>
      <c r="D136" s="19">
        <f>FC_TRA_RAIL_E!D$2</f>
        <v>0</v>
      </c>
      <c r="E136" s="19">
        <f>FC_TRA_RAIL_E!E$2</f>
        <v>0</v>
      </c>
      <c r="F136" s="19">
        <f>FC_TRA_RAIL_E!F$2</f>
        <v>0</v>
      </c>
      <c r="G136" s="19">
        <f>FC_TRA_RAIL_E!G$2</f>
        <v>0</v>
      </c>
      <c r="H136" s="19">
        <f>FC_TRA_RAIL_E!H$2</f>
        <v>0</v>
      </c>
      <c r="I136" s="19">
        <f>FC_TRA_RAIL_E!I$2</f>
        <v>0</v>
      </c>
      <c r="J136" s="19">
        <f>FC_TRA_RAIL_E!J$2</f>
        <v>0</v>
      </c>
      <c r="K136" s="19">
        <f>FC_TRA_RAIL_E!K$2</f>
        <v>0</v>
      </c>
      <c r="L136" s="19">
        <f>FC_TRA_RAIL_E!L$2</f>
        <v>0</v>
      </c>
      <c r="M136" s="19">
        <f>FC_TRA_RAIL_E!M$2</f>
        <v>0</v>
      </c>
      <c r="N136" s="19">
        <f>FC_TRA_RAIL_E!N$2</f>
        <v>0</v>
      </c>
      <c r="O136" s="19">
        <f>FC_TRA_RAIL_E!O$2</f>
        <v>0</v>
      </c>
      <c r="P136" s="19">
        <f>FC_TRA_RAIL_E!P$2</f>
        <v>0</v>
      </c>
      <c r="Q136" s="19">
        <f>FC_TRA_RAIL_E!Q$2</f>
        <v>0</v>
      </c>
      <c r="R136" s="19">
        <f>FC_TRA_RAIL_E!R$2</f>
        <v>0</v>
      </c>
      <c r="S136" s="19">
        <f>FC_TRA_RAIL_E!S$2</f>
        <v>0</v>
      </c>
      <c r="T136" s="19">
        <f>FC_TRA_RAIL_E!T$2</f>
        <v>0</v>
      </c>
      <c r="U136" s="19">
        <f>FC_TRA_RAIL_E!U$2</f>
        <v>0</v>
      </c>
      <c r="V136" s="19">
        <f>FC_TRA_RAIL_E!V$2</f>
        <v>0</v>
      </c>
      <c r="W136" s="19">
        <f>FC_TRA_RAIL_E!W$2</f>
        <v>0</v>
      </c>
      <c r="X136" s="19">
        <f>FC_TRA_RAIL_E!X$2</f>
        <v>0</v>
      </c>
      <c r="Y136" s="19">
        <f>FC_TRA_RAIL_E!Y$2</f>
        <v>0</v>
      </c>
      <c r="Z136" s="19">
        <f>FC_TRA_RAIL_E!Z$2</f>
        <v>0</v>
      </c>
    </row>
    <row r="137" spans="1:26" ht="11.25" customHeight="1" x14ac:dyDescent="0.2">
      <c r="A137" s="23" t="s">
        <v>377</v>
      </c>
      <c r="B137" s="21" t="str">
        <f ca="1">HYPERLINK("#"&amp;CELL("address",FC_TRA_RAIL_MTU_E!$Z$2),"FC_TRA_RAIL_MTU_E")</f>
        <v>FC_TRA_RAIL_MTU_E</v>
      </c>
      <c r="C137" s="22">
        <f>FC_TRA_RAIL_MTU_E!C$2</f>
        <v>0</v>
      </c>
      <c r="D137" s="22">
        <f>FC_TRA_RAIL_MTU_E!D$2</f>
        <v>0</v>
      </c>
      <c r="E137" s="22">
        <f>FC_TRA_RAIL_MTU_E!E$2</f>
        <v>0</v>
      </c>
      <c r="F137" s="22">
        <f>FC_TRA_RAIL_MTU_E!F$2</f>
        <v>0</v>
      </c>
      <c r="G137" s="22">
        <f>FC_TRA_RAIL_MTU_E!G$2</f>
        <v>0</v>
      </c>
      <c r="H137" s="22">
        <f>FC_TRA_RAIL_MTU_E!H$2</f>
        <v>0</v>
      </c>
      <c r="I137" s="22">
        <f>FC_TRA_RAIL_MTU_E!I$2</f>
        <v>0</v>
      </c>
      <c r="J137" s="22">
        <f>FC_TRA_RAIL_MTU_E!J$2</f>
        <v>0</v>
      </c>
      <c r="K137" s="22">
        <f>FC_TRA_RAIL_MTU_E!K$2</f>
        <v>0</v>
      </c>
      <c r="L137" s="22">
        <f>FC_TRA_RAIL_MTU_E!L$2</f>
        <v>0</v>
      </c>
      <c r="M137" s="22">
        <f>FC_TRA_RAIL_MTU_E!M$2</f>
        <v>0</v>
      </c>
      <c r="N137" s="22">
        <f>FC_TRA_RAIL_MTU_E!N$2</f>
        <v>0</v>
      </c>
      <c r="O137" s="22">
        <f>FC_TRA_RAIL_MTU_E!O$2</f>
        <v>0</v>
      </c>
      <c r="P137" s="22">
        <f>FC_TRA_RAIL_MTU_E!P$2</f>
        <v>0</v>
      </c>
      <c r="Q137" s="22">
        <f>FC_TRA_RAIL_MTU_E!Q$2</f>
        <v>0</v>
      </c>
      <c r="R137" s="22">
        <f>FC_TRA_RAIL_MTU_E!R$2</f>
        <v>0</v>
      </c>
      <c r="S137" s="22">
        <f>FC_TRA_RAIL_MTU_E!S$2</f>
        <v>0</v>
      </c>
      <c r="T137" s="22">
        <f>FC_TRA_RAIL_MTU_E!T$2</f>
        <v>0</v>
      </c>
      <c r="U137" s="22">
        <f>FC_TRA_RAIL_MTU_E!U$2</f>
        <v>0</v>
      </c>
      <c r="V137" s="22">
        <f>FC_TRA_RAIL_MTU_E!V$2</f>
        <v>0</v>
      </c>
      <c r="W137" s="22">
        <f>FC_TRA_RAIL_MTU_E!W$2</f>
        <v>0</v>
      </c>
      <c r="X137" s="22">
        <f>FC_TRA_RAIL_MTU_E!X$2</f>
        <v>0</v>
      </c>
      <c r="Y137" s="22">
        <f>FC_TRA_RAIL_MTU_E!Y$2</f>
        <v>0</v>
      </c>
      <c r="Z137" s="22">
        <f>FC_TRA_RAIL_MTU_E!Z$2</f>
        <v>0</v>
      </c>
    </row>
    <row r="138" spans="1:26" ht="11.25" customHeight="1" x14ac:dyDescent="0.2">
      <c r="A138" s="23" t="s">
        <v>382</v>
      </c>
      <c r="B138" s="21" t="str">
        <f ca="1">HYPERLINK("#"&amp;CELL("address",FC_TRA_RAIL_CPT_E!$Z$2),"FC_TRA_RAIL_CPT_E")</f>
        <v>FC_TRA_RAIL_CPT_E</v>
      </c>
      <c r="C138" s="22">
        <f>FC_TRA_RAIL_CPT_E!C$2</f>
        <v>0</v>
      </c>
      <c r="D138" s="22">
        <f>FC_TRA_RAIL_CPT_E!D$2</f>
        <v>0</v>
      </c>
      <c r="E138" s="22">
        <f>FC_TRA_RAIL_CPT_E!E$2</f>
        <v>0</v>
      </c>
      <c r="F138" s="22">
        <f>FC_TRA_RAIL_CPT_E!F$2</f>
        <v>0</v>
      </c>
      <c r="G138" s="22">
        <f>FC_TRA_RAIL_CPT_E!G$2</f>
        <v>0</v>
      </c>
      <c r="H138" s="22">
        <f>FC_TRA_RAIL_CPT_E!H$2</f>
        <v>0</v>
      </c>
      <c r="I138" s="22">
        <f>FC_TRA_RAIL_CPT_E!I$2</f>
        <v>0</v>
      </c>
      <c r="J138" s="22">
        <f>FC_TRA_RAIL_CPT_E!J$2</f>
        <v>0</v>
      </c>
      <c r="K138" s="22">
        <f>FC_TRA_RAIL_CPT_E!K$2</f>
        <v>0</v>
      </c>
      <c r="L138" s="22">
        <f>FC_TRA_RAIL_CPT_E!L$2</f>
        <v>0</v>
      </c>
      <c r="M138" s="22">
        <f>FC_TRA_RAIL_CPT_E!M$2</f>
        <v>0</v>
      </c>
      <c r="N138" s="22">
        <f>FC_TRA_RAIL_CPT_E!N$2</f>
        <v>0</v>
      </c>
      <c r="O138" s="22">
        <f>FC_TRA_RAIL_CPT_E!O$2</f>
        <v>0</v>
      </c>
      <c r="P138" s="22">
        <f>FC_TRA_RAIL_CPT_E!P$2</f>
        <v>0</v>
      </c>
      <c r="Q138" s="22">
        <f>FC_TRA_RAIL_CPT_E!Q$2</f>
        <v>0</v>
      </c>
      <c r="R138" s="22">
        <f>FC_TRA_RAIL_CPT_E!R$2</f>
        <v>0</v>
      </c>
      <c r="S138" s="22">
        <f>FC_TRA_RAIL_CPT_E!S$2</f>
        <v>0</v>
      </c>
      <c r="T138" s="22">
        <f>FC_TRA_RAIL_CPT_E!T$2</f>
        <v>0</v>
      </c>
      <c r="U138" s="22">
        <f>FC_TRA_RAIL_CPT_E!U$2</f>
        <v>0</v>
      </c>
      <c r="V138" s="22">
        <f>FC_TRA_RAIL_CPT_E!V$2</f>
        <v>0</v>
      </c>
      <c r="W138" s="22">
        <f>FC_TRA_RAIL_CPT_E!W$2</f>
        <v>0</v>
      </c>
      <c r="X138" s="22">
        <f>FC_TRA_RAIL_CPT_E!X$2</f>
        <v>0</v>
      </c>
      <c r="Y138" s="22">
        <f>FC_TRA_RAIL_CPT_E!Y$2</f>
        <v>0</v>
      </c>
      <c r="Z138" s="22">
        <f>FC_TRA_RAIL_CPT_E!Z$2</f>
        <v>0</v>
      </c>
    </row>
    <row r="139" spans="1:26" ht="11.25" customHeight="1" x14ac:dyDescent="0.2">
      <c r="A139" s="23" t="s">
        <v>380</v>
      </c>
      <c r="B139" s="21" t="str">
        <f ca="1">HYPERLINK("#"&amp;CELL("address",FC_TRA_RAIL_HST_E!$Z$2),"FC_TRA_RAIL_HST_E")</f>
        <v>FC_TRA_RAIL_HST_E</v>
      </c>
      <c r="C139" s="22">
        <f>FC_TRA_RAIL_HST_E!C$2</f>
        <v>0</v>
      </c>
      <c r="D139" s="22">
        <f>FC_TRA_RAIL_HST_E!D$2</f>
        <v>0</v>
      </c>
      <c r="E139" s="22">
        <f>FC_TRA_RAIL_HST_E!E$2</f>
        <v>0</v>
      </c>
      <c r="F139" s="22">
        <f>FC_TRA_RAIL_HST_E!F$2</f>
        <v>0</v>
      </c>
      <c r="G139" s="22">
        <f>FC_TRA_RAIL_HST_E!G$2</f>
        <v>0</v>
      </c>
      <c r="H139" s="22">
        <f>FC_TRA_RAIL_HST_E!H$2</f>
        <v>0</v>
      </c>
      <c r="I139" s="22">
        <f>FC_TRA_RAIL_HST_E!I$2</f>
        <v>0</v>
      </c>
      <c r="J139" s="22">
        <f>FC_TRA_RAIL_HST_E!J$2</f>
        <v>0</v>
      </c>
      <c r="K139" s="22">
        <f>FC_TRA_RAIL_HST_E!K$2</f>
        <v>0</v>
      </c>
      <c r="L139" s="22">
        <f>FC_TRA_RAIL_HST_E!L$2</f>
        <v>0</v>
      </c>
      <c r="M139" s="22">
        <f>FC_TRA_RAIL_HST_E!M$2</f>
        <v>0</v>
      </c>
      <c r="N139" s="22">
        <f>FC_TRA_RAIL_HST_E!N$2</f>
        <v>0</v>
      </c>
      <c r="O139" s="22">
        <f>FC_TRA_RAIL_HST_E!O$2</f>
        <v>0</v>
      </c>
      <c r="P139" s="22">
        <f>FC_TRA_RAIL_HST_E!P$2</f>
        <v>0</v>
      </c>
      <c r="Q139" s="22">
        <f>FC_TRA_RAIL_HST_E!Q$2</f>
        <v>0</v>
      </c>
      <c r="R139" s="22">
        <f>FC_TRA_RAIL_HST_E!R$2</f>
        <v>0</v>
      </c>
      <c r="S139" s="22">
        <f>FC_TRA_RAIL_HST_E!S$2</f>
        <v>0</v>
      </c>
      <c r="T139" s="22">
        <f>FC_TRA_RAIL_HST_E!T$2</f>
        <v>0</v>
      </c>
      <c r="U139" s="22">
        <f>FC_TRA_RAIL_HST_E!U$2</f>
        <v>0</v>
      </c>
      <c r="V139" s="22">
        <f>FC_TRA_RAIL_HST_E!V$2</f>
        <v>0</v>
      </c>
      <c r="W139" s="22">
        <f>FC_TRA_RAIL_HST_E!W$2</f>
        <v>0</v>
      </c>
      <c r="X139" s="22">
        <f>FC_TRA_RAIL_HST_E!X$2</f>
        <v>0</v>
      </c>
      <c r="Y139" s="22">
        <f>FC_TRA_RAIL_HST_E!Y$2</f>
        <v>0</v>
      </c>
      <c r="Z139" s="22">
        <f>FC_TRA_RAIL_HST_E!Z$2</f>
        <v>0</v>
      </c>
    </row>
    <row r="140" spans="1:26" ht="11.25" customHeight="1" x14ac:dyDescent="0.2">
      <c r="A140" s="23" t="s">
        <v>383</v>
      </c>
      <c r="B140" s="21" t="str">
        <f ca="1">HYPERLINK("#"&amp;CELL("address",FC_TRA_RAIL_FRT_E!$Z$2),"FC_TRA_RAIL_FRT_E")</f>
        <v>FC_TRA_RAIL_FRT_E</v>
      </c>
      <c r="C140" s="22">
        <f>FC_TRA_RAIL_FRT_E!C$2</f>
        <v>0</v>
      </c>
      <c r="D140" s="22">
        <f>FC_TRA_RAIL_FRT_E!D$2</f>
        <v>0</v>
      </c>
      <c r="E140" s="22">
        <f>FC_TRA_RAIL_FRT_E!E$2</f>
        <v>0</v>
      </c>
      <c r="F140" s="22">
        <f>FC_TRA_RAIL_FRT_E!F$2</f>
        <v>0</v>
      </c>
      <c r="G140" s="22">
        <f>FC_TRA_RAIL_FRT_E!G$2</f>
        <v>0</v>
      </c>
      <c r="H140" s="22">
        <f>FC_TRA_RAIL_FRT_E!H$2</f>
        <v>0</v>
      </c>
      <c r="I140" s="22">
        <f>FC_TRA_RAIL_FRT_E!I$2</f>
        <v>0</v>
      </c>
      <c r="J140" s="22">
        <f>FC_TRA_RAIL_FRT_E!J$2</f>
        <v>0</v>
      </c>
      <c r="K140" s="22">
        <f>FC_TRA_RAIL_FRT_E!K$2</f>
        <v>0</v>
      </c>
      <c r="L140" s="22">
        <f>FC_TRA_RAIL_FRT_E!L$2</f>
        <v>0</v>
      </c>
      <c r="M140" s="22">
        <f>FC_TRA_RAIL_FRT_E!M$2</f>
        <v>0</v>
      </c>
      <c r="N140" s="22">
        <f>FC_TRA_RAIL_FRT_E!N$2</f>
        <v>0</v>
      </c>
      <c r="O140" s="22">
        <f>FC_TRA_RAIL_FRT_E!O$2</f>
        <v>0</v>
      </c>
      <c r="P140" s="22">
        <f>FC_TRA_RAIL_FRT_E!P$2</f>
        <v>0</v>
      </c>
      <c r="Q140" s="22">
        <f>FC_TRA_RAIL_FRT_E!Q$2</f>
        <v>0</v>
      </c>
      <c r="R140" s="22">
        <f>FC_TRA_RAIL_FRT_E!R$2</f>
        <v>0</v>
      </c>
      <c r="S140" s="22">
        <f>FC_TRA_RAIL_FRT_E!S$2</f>
        <v>0</v>
      </c>
      <c r="T140" s="22">
        <f>FC_TRA_RAIL_FRT_E!T$2</f>
        <v>0</v>
      </c>
      <c r="U140" s="22">
        <f>FC_TRA_RAIL_FRT_E!U$2</f>
        <v>0</v>
      </c>
      <c r="V140" s="22">
        <f>FC_TRA_RAIL_FRT_E!V$2</f>
        <v>0</v>
      </c>
      <c r="W140" s="22">
        <f>FC_TRA_RAIL_FRT_E!W$2</f>
        <v>0</v>
      </c>
      <c r="X140" s="22">
        <f>FC_TRA_RAIL_FRT_E!X$2</f>
        <v>0</v>
      </c>
      <c r="Y140" s="22">
        <f>FC_TRA_RAIL_FRT_E!Y$2</f>
        <v>0</v>
      </c>
      <c r="Z140" s="22">
        <f>FC_TRA_RAIL_FRT_E!Z$2</f>
        <v>0</v>
      </c>
    </row>
    <row r="141" spans="1:26" ht="11.25" customHeight="1" x14ac:dyDescent="0.2">
      <c r="A141" s="17" t="s">
        <v>198</v>
      </c>
      <c r="B141" s="18" t="str">
        <f ca="1">HYPERLINK("#"&amp;CELL("address",FC_TRA_ROAD_E!$Z$2),"FC_TRA_ROAD_E")</f>
        <v>FC_TRA_ROAD_E</v>
      </c>
      <c r="C141" s="19">
        <f>FC_TRA_ROAD_E!C$2</f>
        <v>153.17901977644024</v>
      </c>
      <c r="D141" s="19">
        <f>FC_TRA_ROAD_E!D$2</f>
        <v>142.78443680137573</v>
      </c>
      <c r="E141" s="19">
        <f>FC_TRA_ROAD_E!E$2</f>
        <v>97.843250214961301</v>
      </c>
      <c r="F141" s="19">
        <f>FC_TRA_ROAD_E!F$2</f>
        <v>123.36497793387635</v>
      </c>
      <c r="G141" s="19">
        <f>FC_TRA_ROAD_E!G$2</f>
        <v>148.66883118606236</v>
      </c>
      <c r="H141" s="19">
        <f>FC_TRA_ROAD_E!H$2</f>
        <v>156.11160815300681</v>
      </c>
      <c r="I141" s="19">
        <f>FC_TRA_ROAD_E!I$2</f>
        <v>160.21995972938424</v>
      </c>
      <c r="J141" s="19">
        <f>FC_TRA_ROAD_E!J$2</f>
        <v>164.32944060836149</v>
      </c>
      <c r="K141" s="19">
        <f>FC_TRA_ROAD_E!K$2</f>
        <v>180.7629133582117</v>
      </c>
      <c r="L141" s="19">
        <f>FC_TRA_ROAD_E!L$2</f>
        <v>159.19557269484454</v>
      </c>
      <c r="M141" s="19">
        <f>FC_TRA_ROAD_E!M$2</f>
        <v>167.98592260147279</v>
      </c>
      <c r="N141" s="19">
        <f>FC_TRA_ROAD_E!N$2</f>
        <v>165.88666564017058</v>
      </c>
      <c r="O141" s="19">
        <f>FC_TRA_ROAD_E!O$2</f>
        <v>165.96456969180738</v>
      </c>
      <c r="P141" s="19">
        <f>FC_TRA_ROAD_E!P$2</f>
        <v>171.44042094203186</v>
      </c>
      <c r="Q141" s="19">
        <f>FC_TRA_ROAD_E!Q$2</f>
        <v>176.77329858800283</v>
      </c>
      <c r="R141" s="19">
        <f>FC_TRA_ROAD_E!R$2</f>
        <v>186.62326672687195</v>
      </c>
      <c r="S141" s="19">
        <f>FC_TRA_ROAD_E!S$2</f>
        <v>187.64203357035913</v>
      </c>
      <c r="T141" s="19">
        <f>FC_TRA_ROAD_E!T$2</f>
        <v>193.60905184517469</v>
      </c>
      <c r="U141" s="19">
        <f>FC_TRA_ROAD_E!U$2</f>
        <v>216.57906185699056</v>
      </c>
      <c r="V141" s="19">
        <f>FC_TRA_ROAD_E!V$2</f>
        <v>226.57555403519319</v>
      </c>
      <c r="W141" s="19">
        <f>FC_TRA_ROAD_E!W$2</f>
        <v>187.01514086081519</v>
      </c>
      <c r="X141" s="19">
        <f>FC_TRA_ROAD_E!X$2</f>
        <v>193.06076480348526</v>
      </c>
      <c r="Y141" s="19">
        <f>FC_TRA_ROAD_E!Y$2</f>
        <v>232.46825892392806</v>
      </c>
      <c r="Z141" s="19">
        <f>FC_TRA_ROAD_E!Z$2</f>
        <v>240.65202281351645</v>
      </c>
    </row>
    <row r="142" spans="1:26" ht="11.25" customHeight="1" x14ac:dyDescent="0.2">
      <c r="A142" s="23" t="s">
        <v>484</v>
      </c>
      <c r="B142" s="21" t="str">
        <f ca="1">HYPERLINK("#"&amp;CELL("address",FC_TRA_ROAD_P2W_E!$Z$2),"FC_TRA_ROAD_P2W_E")</f>
        <v>FC_TRA_ROAD_P2W_E</v>
      </c>
      <c r="C142" s="22">
        <f>FC_TRA_ROAD_P2W_E!C$2</f>
        <v>1.1439133564782196</v>
      </c>
      <c r="D142" s="22">
        <f>FC_TRA_ROAD_P2W_E!D$2</f>
        <v>1.1787299590373743</v>
      </c>
      <c r="E142" s="22">
        <f>FC_TRA_ROAD_P2W_E!E$2</f>
        <v>1.2192597355942141</v>
      </c>
      <c r="F142" s="22">
        <f>FC_TRA_ROAD_P2W_E!F$2</f>
        <v>1.2459048300306104</v>
      </c>
      <c r="G142" s="22">
        <f>FC_TRA_ROAD_P2W_E!G$2</f>
        <v>1.1609316143922908</v>
      </c>
      <c r="H142" s="22">
        <f>FC_TRA_ROAD_P2W_E!H$2</f>
        <v>1.08425180301159</v>
      </c>
      <c r="I142" s="22">
        <f>FC_TRA_ROAD_P2W_E!I$2</f>
        <v>1.104404315438833</v>
      </c>
      <c r="J142" s="22">
        <f>FC_TRA_ROAD_P2W_E!J$2</f>
        <v>1.1421935313281029</v>
      </c>
      <c r="K142" s="22">
        <f>FC_TRA_ROAD_P2W_E!K$2</f>
        <v>1.2673867912341241</v>
      </c>
      <c r="L142" s="22">
        <f>FC_TRA_ROAD_P2W_E!L$2</f>
        <v>1.2465141815324721</v>
      </c>
      <c r="M142" s="22">
        <f>FC_TRA_ROAD_P2W_E!M$2</f>
        <v>1.2532787528931899</v>
      </c>
      <c r="N142" s="22">
        <f>FC_TRA_ROAD_P2W_E!N$2</f>
        <v>1.3047125657343408</v>
      </c>
      <c r="O142" s="22">
        <f>FC_TRA_ROAD_P2W_E!O$2</f>
        <v>1.2991792898503232</v>
      </c>
      <c r="P142" s="22">
        <f>FC_TRA_ROAD_P2W_E!P$2</f>
        <v>1.3646265601868521</v>
      </c>
      <c r="Q142" s="22">
        <f>FC_TRA_ROAD_P2W_E!Q$2</f>
        <v>1.4622946944535273</v>
      </c>
      <c r="R142" s="22">
        <f>FC_TRA_ROAD_P2W_E!R$2</f>
        <v>1.4856497515029141</v>
      </c>
      <c r="S142" s="22">
        <f>FC_TRA_ROAD_P2W_E!S$2</f>
        <v>1.5787814044845461</v>
      </c>
      <c r="T142" s="22">
        <f>FC_TRA_ROAD_P2W_E!T$2</f>
        <v>1.4788942989842158</v>
      </c>
      <c r="U142" s="22">
        <f>FC_TRA_ROAD_P2W_E!U$2</f>
        <v>1.4350603343636597</v>
      </c>
      <c r="V142" s="22">
        <f>FC_TRA_ROAD_P2W_E!V$2</f>
        <v>1.570626001269614</v>
      </c>
      <c r="W142" s="22">
        <f>FC_TRA_ROAD_P2W_E!W$2</f>
        <v>1.4120554957846623</v>
      </c>
      <c r="X142" s="22">
        <f>FC_TRA_ROAD_P2W_E!X$2</f>
        <v>1.4835200421017936</v>
      </c>
      <c r="Y142" s="22">
        <f>FC_TRA_ROAD_P2W_E!Y$2</f>
        <v>1.5335494487992634</v>
      </c>
      <c r="Z142" s="22">
        <f>FC_TRA_ROAD_P2W_E!Z$2</f>
        <v>1.6786790145014885</v>
      </c>
    </row>
    <row r="143" spans="1:26" ht="11.25" customHeight="1" x14ac:dyDescent="0.2">
      <c r="A143" s="23" t="s">
        <v>385</v>
      </c>
      <c r="B143" s="21" t="str">
        <f ca="1">HYPERLINK("#"&amp;CELL("address",FC_TRA_ROAD_CAR_E!$Z$2),"FC_TRA_ROAD_CAR_E")</f>
        <v>FC_TRA_ROAD_CAR_E</v>
      </c>
      <c r="C143" s="22">
        <f>FC_TRA_ROAD_CAR_E!C$2</f>
        <v>81.754401679378162</v>
      </c>
      <c r="D143" s="22">
        <f>FC_TRA_ROAD_CAR_E!D$2</f>
        <v>77.75709036959023</v>
      </c>
      <c r="E143" s="22">
        <f>FC_TRA_ROAD_CAR_E!E$2</f>
        <v>81.111290873787041</v>
      </c>
      <c r="F143" s="22">
        <f>FC_TRA_ROAD_CAR_E!F$2</f>
        <v>80.083853136959817</v>
      </c>
      <c r="G143" s="22">
        <f>FC_TRA_ROAD_CAR_E!G$2</f>
        <v>71.24087508623856</v>
      </c>
      <c r="H143" s="22">
        <f>FC_TRA_ROAD_CAR_E!H$2</f>
        <v>82.324021261931165</v>
      </c>
      <c r="I143" s="22">
        <f>FC_TRA_ROAD_CAR_E!I$2</f>
        <v>84.056895541391924</v>
      </c>
      <c r="J143" s="22">
        <f>FC_TRA_ROAD_CAR_E!J$2</f>
        <v>86.603102785421186</v>
      </c>
      <c r="K143" s="22">
        <f>FC_TRA_ROAD_CAR_E!K$2</f>
        <v>103.06742872138247</v>
      </c>
      <c r="L143" s="22">
        <f>FC_TRA_ROAD_CAR_E!L$2</f>
        <v>90.199562439918523</v>
      </c>
      <c r="M143" s="22">
        <f>FC_TRA_ROAD_CAR_E!M$2</f>
        <v>105.52923176997386</v>
      </c>
      <c r="N143" s="22">
        <f>FC_TRA_ROAD_CAR_E!N$2</f>
        <v>106.85192173504376</v>
      </c>
      <c r="O143" s="22">
        <f>FC_TRA_ROAD_CAR_E!O$2</f>
        <v>107.2268511421251</v>
      </c>
      <c r="P143" s="22">
        <f>FC_TRA_ROAD_CAR_E!P$2</f>
        <v>110.94006570205219</v>
      </c>
      <c r="Q143" s="22">
        <f>FC_TRA_ROAD_CAR_E!Q$2</f>
        <v>112.32223712489787</v>
      </c>
      <c r="R143" s="22">
        <f>FC_TRA_ROAD_CAR_E!R$2</f>
        <v>119.02492555401942</v>
      </c>
      <c r="S143" s="22">
        <f>FC_TRA_ROAD_CAR_E!S$2</f>
        <v>120.66733433333455</v>
      </c>
      <c r="T143" s="22">
        <f>FC_TRA_ROAD_CAR_E!T$2</f>
        <v>121.84987478799906</v>
      </c>
      <c r="U143" s="22">
        <f>FC_TRA_ROAD_CAR_E!U$2</f>
        <v>133.72542514940955</v>
      </c>
      <c r="V143" s="22">
        <f>FC_TRA_ROAD_CAR_E!V$2</f>
        <v>139.53699013332505</v>
      </c>
      <c r="W143" s="22">
        <f>FC_TRA_ROAD_CAR_E!W$2</f>
        <v>114.99561801763954</v>
      </c>
      <c r="X143" s="22">
        <f>FC_TRA_ROAD_CAR_E!X$2</f>
        <v>123.42514550943538</v>
      </c>
      <c r="Y143" s="22">
        <f>FC_TRA_ROAD_CAR_E!Y$2</f>
        <v>142.12585615080707</v>
      </c>
      <c r="Z143" s="22">
        <f>FC_TRA_ROAD_CAR_E!Z$2</f>
        <v>146.93161467631168</v>
      </c>
    </row>
    <row r="144" spans="1:26" ht="11.25" customHeight="1" x14ac:dyDescent="0.2">
      <c r="A144" s="23" t="s">
        <v>386</v>
      </c>
      <c r="B144" s="21" t="str">
        <f ca="1">HYPERLINK("#"&amp;CELL("address",FC_TRA_ROAD_BUS_E!$Z$2),"FC_TRA_ROAD_BUS_E")</f>
        <v>FC_TRA_ROAD_BUS_E</v>
      </c>
      <c r="C144" s="22">
        <f>FC_TRA_ROAD_BUS_E!C$2</f>
        <v>11.334217086894169</v>
      </c>
      <c r="D144" s="22">
        <f>FC_TRA_ROAD_BUS_E!D$2</f>
        <v>10.970748314677948</v>
      </c>
      <c r="E144" s="22">
        <f>FC_TRA_ROAD_BUS_E!E$2</f>
        <v>4.4001270276965521</v>
      </c>
      <c r="F144" s="22">
        <f>FC_TRA_ROAD_BUS_E!F$2</f>
        <v>8.8719367797512234</v>
      </c>
      <c r="G144" s="22">
        <f>FC_TRA_ROAD_BUS_E!G$2</f>
        <v>12.612146213645644</v>
      </c>
      <c r="H144" s="22">
        <f>FC_TRA_ROAD_BUS_E!H$2</f>
        <v>17.590987248311873</v>
      </c>
      <c r="I144" s="22">
        <f>FC_TRA_ROAD_BUS_E!I$2</f>
        <v>18.944728932329532</v>
      </c>
      <c r="J144" s="22">
        <f>FC_TRA_ROAD_BUS_E!J$2</f>
        <v>17.939299640991802</v>
      </c>
      <c r="K144" s="22">
        <f>FC_TRA_ROAD_BUS_E!K$2</f>
        <v>17.828476324093046</v>
      </c>
      <c r="L144" s="22">
        <f>FC_TRA_ROAD_BUS_E!L$2</f>
        <v>15.366980359808434</v>
      </c>
      <c r="M144" s="22">
        <f>FC_TRA_ROAD_BUS_E!M$2</f>
        <v>16.964512484722281</v>
      </c>
      <c r="N144" s="22">
        <f>FC_TRA_ROAD_BUS_E!N$2</f>
        <v>17.261618043827017</v>
      </c>
      <c r="O144" s="22">
        <f>FC_TRA_ROAD_BUS_E!O$2</f>
        <v>19.885367504730787</v>
      </c>
      <c r="P144" s="22">
        <f>FC_TRA_ROAD_BUS_E!P$2</f>
        <v>20.613677679953476</v>
      </c>
      <c r="Q144" s="22">
        <f>FC_TRA_ROAD_BUS_E!Q$2</f>
        <v>25.092632008728593</v>
      </c>
      <c r="R144" s="22">
        <f>FC_TRA_ROAD_BUS_E!R$2</f>
        <v>28.413725017498251</v>
      </c>
      <c r="S144" s="22">
        <f>FC_TRA_ROAD_BUS_E!S$2</f>
        <v>28.049189054588648</v>
      </c>
      <c r="T144" s="22">
        <f>FC_TRA_ROAD_BUS_E!T$2</f>
        <v>30.209401562704311</v>
      </c>
      <c r="U144" s="22">
        <f>FC_TRA_ROAD_BUS_E!U$2</f>
        <v>35.798784050065201</v>
      </c>
      <c r="V144" s="22">
        <f>FC_TRA_ROAD_BUS_E!V$2</f>
        <v>36.298348678207553</v>
      </c>
      <c r="W144" s="22">
        <f>FC_TRA_ROAD_BUS_E!W$2</f>
        <v>25.791360214973739</v>
      </c>
      <c r="X144" s="22">
        <f>FC_TRA_ROAD_BUS_E!X$2</f>
        <v>23.65095457091968</v>
      </c>
      <c r="Y144" s="22">
        <f>FC_TRA_ROAD_BUS_E!Y$2</f>
        <v>35.034618478197352</v>
      </c>
      <c r="Z144" s="22">
        <f>FC_TRA_ROAD_BUS_E!Z$2</f>
        <v>38.144449232511249</v>
      </c>
    </row>
    <row r="145" spans="1:26" ht="11.25" customHeight="1" x14ac:dyDescent="0.2">
      <c r="A145" s="23" t="s">
        <v>387</v>
      </c>
      <c r="B145" s="21" t="str">
        <f ca="1">HYPERLINK("#"&amp;CELL("address",FC_TRA_ROAD_LCV_E!$Z$2),"FC_TRA_ROAD_LCV_E")</f>
        <v>FC_TRA_ROAD_LCV_E</v>
      </c>
      <c r="C145" s="22">
        <f>FC_TRA_ROAD_LCV_E!C$2</f>
        <v>16.196854573774907</v>
      </c>
      <c r="D145" s="22">
        <f>FC_TRA_ROAD_LCV_E!D$2</f>
        <v>15.233427557796119</v>
      </c>
      <c r="E145" s="22">
        <f>FC_TRA_ROAD_LCV_E!E$2</f>
        <v>6.4637622132038253</v>
      </c>
      <c r="F145" s="22">
        <f>FC_TRA_ROAD_LCV_E!F$2</f>
        <v>12.034300322215408</v>
      </c>
      <c r="G145" s="22">
        <f>FC_TRA_ROAD_LCV_E!G$2</f>
        <v>15.993480205985374</v>
      </c>
      <c r="H145" s="22">
        <f>FC_TRA_ROAD_LCV_E!H$2</f>
        <v>21.803767924255666</v>
      </c>
      <c r="I145" s="22">
        <f>FC_TRA_ROAD_LCV_E!I$2</f>
        <v>23.538714373711457</v>
      </c>
      <c r="J145" s="22">
        <f>FC_TRA_ROAD_LCV_E!J$2</f>
        <v>23.479185993068931</v>
      </c>
      <c r="K145" s="22">
        <f>FC_TRA_ROAD_LCV_E!K$2</f>
        <v>23.373414847873853</v>
      </c>
      <c r="L145" s="22">
        <f>FC_TRA_ROAD_LCV_E!L$2</f>
        <v>21.166452874028327</v>
      </c>
      <c r="M145" s="22">
        <f>FC_TRA_ROAD_LCV_E!M$2</f>
        <v>19.644165837017916</v>
      </c>
      <c r="N145" s="22">
        <f>FC_TRA_ROAD_LCV_E!N$2</f>
        <v>18.80757997115127</v>
      </c>
      <c r="O145" s="22">
        <f>FC_TRA_ROAD_LCV_E!O$2</f>
        <v>18.026187686143647</v>
      </c>
      <c r="P145" s="22">
        <f>FC_TRA_ROAD_LCV_E!P$2</f>
        <v>18.519745107539293</v>
      </c>
      <c r="Q145" s="22">
        <f>FC_TRA_ROAD_LCV_E!Q$2</f>
        <v>19.006949514895069</v>
      </c>
      <c r="R145" s="22">
        <f>FC_TRA_ROAD_LCV_E!R$2</f>
        <v>19.508500598517372</v>
      </c>
      <c r="S145" s="22">
        <f>FC_TRA_ROAD_LCV_E!S$2</f>
        <v>18.820844068626773</v>
      </c>
      <c r="T145" s="22">
        <f>FC_TRA_ROAD_LCV_E!T$2</f>
        <v>20.552277850416122</v>
      </c>
      <c r="U145" s="22">
        <f>FC_TRA_ROAD_LCV_E!U$2</f>
        <v>23.739490391475279</v>
      </c>
      <c r="V145" s="22">
        <f>FC_TRA_ROAD_LCV_E!V$2</f>
        <v>25.585184653334935</v>
      </c>
      <c r="W145" s="22">
        <f>FC_TRA_ROAD_LCV_E!W$2</f>
        <v>22.83218648520679</v>
      </c>
      <c r="X145" s="22">
        <f>FC_TRA_ROAD_LCV_E!X$2</f>
        <v>22.170036707611292</v>
      </c>
      <c r="Y145" s="22">
        <f>FC_TRA_ROAD_LCV_E!Y$2</f>
        <v>26.033773519721993</v>
      </c>
      <c r="Z145" s="22">
        <f>FC_TRA_ROAD_LCV_E!Z$2</f>
        <v>25.639353591963943</v>
      </c>
    </row>
    <row r="146" spans="1:26" ht="11.25" customHeight="1" x14ac:dyDescent="0.2">
      <c r="A146" s="23" t="s">
        <v>388</v>
      </c>
      <c r="B146" s="21" t="str">
        <f ca="1">HYPERLINK("#"&amp;CELL("address",FC_TRA_ROAD_HGV_E!$Z$2),"FC_TRA_ROAD_HGV_E")</f>
        <v>FC_TRA_ROAD_HGV_E</v>
      </c>
      <c r="C146" s="22">
        <f>FC_TRA_ROAD_HGV_E!C$2</f>
        <v>42.749633079914773</v>
      </c>
      <c r="D146" s="22">
        <f>FC_TRA_ROAD_HGV_E!D$2</f>
        <v>37.644440600274059</v>
      </c>
      <c r="E146" s="22">
        <f>FC_TRA_ROAD_HGV_E!E$2</f>
        <v>4.6488103646796777</v>
      </c>
      <c r="F146" s="22">
        <f>FC_TRA_ROAD_HGV_E!F$2</f>
        <v>21.128982864919283</v>
      </c>
      <c r="G146" s="22">
        <f>FC_TRA_ROAD_HGV_E!G$2</f>
        <v>47.661398065800476</v>
      </c>
      <c r="H146" s="22">
        <f>FC_TRA_ROAD_HGV_E!H$2</f>
        <v>33.308579915496487</v>
      </c>
      <c r="I146" s="22">
        <f>FC_TRA_ROAD_HGV_E!I$2</f>
        <v>32.575216566512509</v>
      </c>
      <c r="J146" s="22">
        <f>FC_TRA_ROAD_HGV_E!J$2</f>
        <v>35.165658657551461</v>
      </c>
      <c r="K146" s="22">
        <f>FC_TRA_ROAD_HGV_E!K$2</f>
        <v>35.226206673628219</v>
      </c>
      <c r="L146" s="22">
        <f>FC_TRA_ROAD_HGV_E!L$2</f>
        <v>31.216062839556798</v>
      </c>
      <c r="M146" s="22">
        <f>FC_TRA_ROAD_HGV_E!M$2</f>
        <v>24.59473375686553</v>
      </c>
      <c r="N146" s="22">
        <f>FC_TRA_ROAD_HGV_E!N$2</f>
        <v>21.660833324414213</v>
      </c>
      <c r="O146" s="22">
        <f>FC_TRA_ROAD_HGV_E!O$2</f>
        <v>19.52698406895751</v>
      </c>
      <c r="P146" s="22">
        <f>FC_TRA_ROAD_HGV_E!P$2</f>
        <v>20.00230589230004</v>
      </c>
      <c r="Q146" s="22">
        <f>FC_TRA_ROAD_HGV_E!Q$2</f>
        <v>18.889185245027786</v>
      </c>
      <c r="R146" s="22">
        <f>FC_TRA_ROAD_HGV_E!R$2</f>
        <v>18.190465805333986</v>
      </c>
      <c r="S146" s="22">
        <f>FC_TRA_ROAD_HGV_E!S$2</f>
        <v>18.525884709324622</v>
      </c>
      <c r="T146" s="22">
        <f>FC_TRA_ROAD_HGV_E!T$2</f>
        <v>19.518603345070971</v>
      </c>
      <c r="U146" s="22">
        <f>FC_TRA_ROAD_HGV_E!U$2</f>
        <v>21.880301931676883</v>
      </c>
      <c r="V146" s="22">
        <f>FC_TRA_ROAD_HGV_E!V$2</f>
        <v>23.584404569056005</v>
      </c>
      <c r="W146" s="22">
        <f>FC_TRA_ROAD_HGV_E!W$2</f>
        <v>21.983920647210464</v>
      </c>
      <c r="X146" s="22">
        <f>FC_TRA_ROAD_HGV_E!X$2</f>
        <v>22.33110797341709</v>
      </c>
      <c r="Y146" s="22">
        <f>FC_TRA_ROAD_HGV_E!Y$2</f>
        <v>27.740461326402389</v>
      </c>
      <c r="Z146" s="22">
        <f>FC_TRA_ROAD_HGV_E!Z$2</f>
        <v>28.257926298228089</v>
      </c>
    </row>
    <row r="147" spans="1:26" ht="11.25" customHeight="1" x14ac:dyDescent="0.2">
      <c r="A147" s="17" t="s">
        <v>199</v>
      </c>
      <c r="B147" s="18" t="str">
        <f ca="1">HYPERLINK("#"&amp;CELL("address",FC_TRA_DAVI_E!$Z$2),"FC_TRA_DAVI_E")</f>
        <v>FC_TRA_DAVI_E</v>
      </c>
      <c r="C147" s="19">
        <f>FC_TRA_DAVI_E!C$2</f>
        <v>0</v>
      </c>
      <c r="D147" s="19">
        <f>FC_TRA_DAVI_E!D$2</f>
        <v>0</v>
      </c>
      <c r="E147" s="19">
        <f>FC_TRA_DAVI_E!E$2</f>
        <v>0</v>
      </c>
      <c r="F147" s="19">
        <f>FC_TRA_DAVI_E!F$2</f>
        <v>0</v>
      </c>
      <c r="G147" s="19">
        <f>FC_TRA_DAVI_E!G$2</f>
        <v>0</v>
      </c>
      <c r="H147" s="19">
        <f>FC_TRA_DAVI_E!H$2</f>
        <v>0</v>
      </c>
      <c r="I147" s="19">
        <f>FC_TRA_DAVI_E!I$2</f>
        <v>0</v>
      </c>
      <c r="J147" s="19">
        <f>FC_TRA_DAVI_E!J$2</f>
        <v>0</v>
      </c>
      <c r="K147" s="19">
        <f>FC_TRA_DAVI_E!K$2</f>
        <v>0</v>
      </c>
      <c r="L147" s="19">
        <f>FC_TRA_DAVI_E!L$2</f>
        <v>0</v>
      </c>
      <c r="M147" s="19">
        <f>FC_TRA_DAVI_E!M$2</f>
        <v>0</v>
      </c>
      <c r="N147" s="19">
        <f>FC_TRA_DAVI_E!N$2</f>
        <v>0</v>
      </c>
      <c r="O147" s="19">
        <f>FC_TRA_DAVI_E!O$2</f>
        <v>0</v>
      </c>
      <c r="P147" s="19">
        <f>FC_TRA_DAVI_E!P$2</f>
        <v>0</v>
      </c>
      <c r="Q147" s="19">
        <f>FC_TRA_DAVI_E!Q$2</f>
        <v>0</v>
      </c>
      <c r="R147" s="19">
        <f>FC_TRA_DAVI_E!R$2</f>
        <v>0</v>
      </c>
      <c r="S147" s="19">
        <f>FC_TRA_DAVI_E!S$2</f>
        <v>0</v>
      </c>
      <c r="T147" s="19">
        <f>FC_TRA_DAVI_E!T$2</f>
        <v>0</v>
      </c>
      <c r="U147" s="19">
        <f>FC_TRA_DAVI_E!U$2</f>
        <v>0</v>
      </c>
      <c r="V147" s="19">
        <f>FC_TRA_DAVI_E!V$2</f>
        <v>0</v>
      </c>
      <c r="W147" s="19">
        <f>FC_TRA_DAVI_E!W$2</f>
        <v>0</v>
      </c>
      <c r="X147" s="19">
        <f>FC_TRA_DAVI_E!X$2</f>
        <v>0</v>
      </c>
      <c r="Y147" s="19">
        <f>FC_TRA_DAVI_E!Y$2</f>
        <v>0</v>
      </c>
      <c r="Z147" s="19">
        <f>FC_TRA_DAVI_E!Z$2</f>
        <v>0</v>
      </c>
    </row>
    <row r="148" spans="1:26" ht="11.25" customHeight="1" x14ac:dyDescent="0.2">
      <c r="A148" s="23" t="s">
        <v>361</v>
      </c>
      <c r="B148" s="21" t="str">
        <f ca="1">HYPERLINK("#"&amp;CELL("address",FC_TRA_DAVI_PA_E!$Z$2),"FC_TRA_DAVI_PA_E")</f>
        <v>FC_TRA_DAVI_PA_E</v>
      </c>
      <c r="C148" s="22">
        <f>FC_TRA_DAVI_PA_E!C$2</f>
        <v>0</v>
      </c>
      <c r="D148" s="22">
        <f>FC_TRA_DAVI_PA_E!D$2</f>
        <v>0</v>
      </c>
      <c r="E148" s="22">
        <f>FC_TRA_DAVI_PA_E!E$2</f>
        <v>0</v>
      </c>
      <c r="F148" s="22">
        <f>FC_TRA_DAVI_PA_E!F$2</f>
        <v>0</v>
      </c>
      <c r="G148" s="22">
        <f>FC_TRA_DAVI_PA_E!G$2</f>
        <v>0</v>
      </c>
      <c r="H148" s="22">
        <f>FC_TRA_DAVI_PA_E!H$2</f>
        <v>0</v>
      </c>
      <c r="I148" s="22">
        <f>FC_TRA_DAVI_PA_E!I$2</f>
        <v>0</v>
      </c>
      <c r="J148" s="22">
        <f>FC_TRA_DAVI_PA_E!J$2</f>
        <v>0</v>
      </c>
      <c r="K148" s="22">
        <f>FC_TRA_DAVI_PA_E!K$2</f>
        <v>0</v>
      </c>
      <c r="L148" s="22">
        <f>FC_TRA_DAVI_PA_E!L$2</f>
        <v>0</v>
      </c>
      <c r="M148" s="22">
        <f>FC_TRA_DAVI_PA_E!M$2</f>
        <v>0</v>
      </c>
      <c r="N148" s="22">
        <f>FC_TRA_DAVI_PA_E!N$2</f>
        <v>0</v>
      </c>
      <c r="O148" s="22">
        <f>FC_TRA_DAVI_PA_E!O$2</f>
        <v>0</v>
      </c>
      <c r="P148" s="22">
        <f>FC_TRA_DAVI_PA_E!P$2</f>
        <v>0</v>
      </c>
      <c r="Q148" s="22">
        <f>FC_TRA_DAVI_PA_E!Q$2</f>
        <v>0</v>
      </c>
      <c r="R148" s="22">
        <f>FC_TRA_DAVI_PA_E!R$2</f>
        <v>0</v>
      </c>
      <c r="S148" s="22">
        <f>FC_TRA_DAVI_PA_E!S$2</f>
        <v>0</v>
      </c>
      <c r="T148" s="22">
        <f>FC_TRA_DAVI_PA_E!T$2</f>
        <v>0</v>
      </c>
      <c r="U148" s="22">
        <f>FC_TRA_DAVI_PA_E!U$2</f>
        <v>0</v>
      </c>
      <c r="V148" s="22">
        <f>FC_TRA_DAVI_PA_E!V$2</f>
        <v>0</v>
      </c>
      <c r="W148" s="22">
        <f>FC_TRA_DAVI_PA_E!W$2</f>
        <v>0</v>
      </c>
      <c r="X148" s="22">
        <f>FC_TRA_DAVI_PA_E!X$2</f>
        <v>0</v>
      </c>
      <c r="Y148" s="22">
        <f>FC_TRA_DAVI_PA_E!Y$2</f>
        <v>0</v>
      </c>
      <c r="Z148" s="22">
        <f>FC_TRA_DAVI_PA_E!Z$2</f>
        <v>0</v>
      </c>
    </row>
    <row r="149" spans="1:26" ht="11.25" customHeight="1" x14ac:dyDescent="0.2">
      <c r="A149" s="23" t="s">
        <v>362</v>
      </c>
      <c r="B149" s="21" t="str">
        <f ca="1">HYPERLINK("#"&amp;CELL("address",FC_TRA_DAVI_FR_E!$Z$2),"FC_TRA_DAVI_FR_E")</f>
        <v>FC_TRA_DAVI_FR_E</v>
      </c>
      <c r="C149" s="22">
        <f>FC_TRA_DAVI_FR_E!C$2</f>
        <v>0</v>
      </c>
      <c r="D149" s="22">
        <f>FC_TRA_DAVI_FR_E!D$2</f>
        <v>0</v>
      </c>
      <c r="E149" s="22">
        <f>FC_TRA_DAVI_FR_E!E$2</f>
        <v>0</v>
      </c>
      <c r="F149" s="22">
        <f>FC_TRA_DAVI_FR_E!F$2</f>
        <v>0</v>
      </c>
      <c r="G149" s="22">
        <f>FC_TRA_DAVI_FR_E!G$2</f>
        <v>0</v>
      </c>
      <c r="H149" s="22">
        <f>FC_TRA_DAVI_FR_E!H$2</f>
        <v>0</v>
      </c>
      <c r="I149" s="22">
        <f>FC_TRA_DAVI_FR_E!I$2</f>
        <v>0</v>
      </c>
      <c r="J149" s="22">
        <f>FC_TRA_DAVI_FR_E!J$2</f>
        <v>0</v>
      </c>
      <c r="K149" s="22">
        <f>FC_TRA_DAVI_FR_E!K$2</f>
        <v>0</v>
      </c>
      <c r="L149" s="22">
        <f>FC_TRA_DAVI_FR_E!L$2</f>
        <v>0</v>
      </c>
      <c r="M149" s="22">
        <f>FC_TRA_DAVI_FR_E!M$2</f>
        <v>0</v>
      </c>
      <c r="N149" s="22">
        <f>FC_TRA_DAVI_FR_E!N$2</f>
        <v>0</v>
      </c>
      <c r="O149" s="22">
        <f>FC_TRA_DAVI_FR_E!O$2</f>
        <v>0</v>
      </c>
      <c r="P149" s="22">
        <f>FC_TRA_DAVI_FR_E!P$2</f>
        <v>0</v>
      </c>
      <c r="Q149" s="22">
        <f>FC_TRA_DAVI_FR_E!Q$2</f>
        <v>0</v>
      </c>
      <c r="R149" s="22">
        <f>FC_TRA_DAVI_FR_E!R$2</f>
        <v>0</v>
      </c>
      <c r="S149" s="22">
        <f>FC_TRA_DAVI_FR_E!S$2</f>
        <v>0</v>
      </c>
      <c r="T149" s="22">
        <f>FC_TRA_DAVI_FR_E!T$2</f>
        <v>0</v>
      </c>
      <c r="U149" s="22">
        <f>FC_TRA_DAVI_FR_E!U$2</f>
        <v>0</v>
      </c>
      <c r="V149" s="22">
        <f>FC_TRA_DAVI_FR_E!V$2</f>
        <v>0</v>
      </c>
      <c r="W149" s="22">
        <f>FC_TRA_DAVI_FR_E!W$2</f>
        <v>0</v>
      </c>
      <c r="X149" s="22">
        <f>FC_TRA_DAVI_FR_E!X$2</f>
        <v>0</v>
      </c>
      <c r="Y149" s="22">
        <f>FC_TRA_DAVI_FR_E!Y$2</f>
        <v>0</v>
      </c>
      <c r="Z149" s="22">
        <f>FC_TRA_DAVI_FR_E!Z$2</f>
        <v>0</v>
      </c>
    </row>
    <row r="150" spans="1:26" ht="11.25" customHeight="1" x14ac:dyDescent="0.2">
      <c r="A150" s="17" t="s">
        <v>200</v>
      </c>
      <c r="B150" s="18" t="str">
        <f ca="1">HYPERLINK("#"&amp;CELL("address",FC_TRA_DNAVI_E!$Z$2),"FC_TRA_DNAVI_E")</f>
        <v>FC_TRA_DNAVI_E</v>
      </c>
      <c r="C150" s="19">
        <f>FC_TRA_DNAVI_E!C$2</f>
        <v>0</v>
      </c>
      <c r="D150" s="19">
        <f>FC_TRA_DNAVI_E!D$2</f>
        <v>0</v>
      </c>
      <c r="E150" s="19">
        <f>FC_TRA_DNAVI_E!E$2</f>
        <v>0</v>
      </c>
      <c r="F150" s="19">
        <f>FC_TRA_DNAVI_E!F$2</f>
        <v>0</v>
      </c>
      <c r="G150" s="19">
        <f>FC_TRA_DNAVI_E!G$2</f>
        <v>0</v>
      </c>
      <c r="H150" s="19">
        <f>FC_TRA_DNAVI_E!H$2</f>
        <v>8.0012897678417882</v>
      </c>
      <c r="I150" s="19">
        <f>FC_TRA_DNAVI_E!I$2</f>
        <v>9.028374892519345</v>
      </c>
      <c r="J150" s="19">
        <f>FC_TRA_DNAVI_E!J$2</f>
        <v>10.055374032674118</v>
      </c>
      <c r="K150" s="19">
        <f>FC_TRA_DNAVI_E!K$2</f>
        <v>9.9837489251934652</v>
      </c>
      <c r="L150" s="19">
        <f>FC_TRA_DNAVI_E!L$2</f>
        <v>9.1717110920034379</v>
      </c>
      <c r="M150" s="19">
        <f>FC_TRA_DNAVI_E!M$2</f>
        <v>17.244625967325888</v>
      </c>
      <c r="N150" s="19">
        <f>FC_TRA_DNAVI_E!N$2</f>
        <v>16.368013757523642</v>
      </c>
      <c r="O150" s="19">
        <f>FC_TRA_DNAVI_E!O$2</f>
        <v>14.255460017196899</v>
      </c>
      <c r="P150" s="19">
        <f>FC_TRA_DNAVI_E!P$2</f>
        <v>11.319088564058466</v>
      </c>
      <c r="Q150" s="19">
        <f>FC_TRA_DNAVI_E!Q$2</f>
        <v>11.308684436801373</v>
      </c>
      <c r="R150" s="19">
        <f>FC_TRA_DNAVI_E!R$2</f>
        <v>12.332932072226994</v>
      </c>
      <c r="S150" s="19">
        <f>FC_TRA_DNAVI_E!S$2</f>
        <v>11.297420464316421</v>
      </c>
      <c r="T150" s="19">
        <f>FC_TRA_DNAVI_E!T$2</f>
        <v>13.368099742046432</v>
      </c>
      <c r="U150" s="19">
        <f>FC_TRA_DNAVI_E!U$2</f>
        <v>10.79105760963027</v>
      </c>
      <c r="V150" s="19">
        <f>FC_TRA_DNAVI_E!V$2</f>
        <v>14.896216680997419</v>
      </c>
      <c r="W150" s="19">
        <f>FC_TRA_DNAVI_E!W$2</f>
        <v>18.004385210662079</v>
      </c>
      <c r="X150" s="19">
        <f>FC_TRA_DNAVI_E!X$2</f>
        <v>21.656491831470333</v>
      </c>
      <c r="Y150" s="19">
        <f>FC_TRA_DNAVI_E!Y$2</f>
        <v>19.074118658641446</v>
      </c>
      <c r="Z150" s="19">
        <f>FC_TRA_DNAVI_E!Z$2</f>
        <v>25.525193465176269</v>
      </c>
    </row>
    <row r="151" spans="1:26" ht="11.25" customHeight="1" x14ac:dyDescent="0.2">
      <c r="A151" s="23" t="s">
        <v>368</v>
      </c>
      <c r="B151" s="21" t="str">
        <f ca="1">HYPERLINK("#"&amp;CELL("address",FC_TRA_DNAVI_DCS_E!$Z$2),"FC_TRA_DNAVI_DCS_E")</f>
        <v>FC_TRA_DNAVI_DCS_E</v>
      </c>
      <c r="C151" s="22">
        <f>FC_TRA_DNAVI_DCS_E!C$2</f>
        <v>0</v>
      </c>
      <c r="D151" s="22">
        <f>FC_TRA_DNAVI_DCS_E!D$2</f>
        <v>0</v>
      </c>
      <c r="E151" s="22">
        <f>FC_TRA_DNAVI_DCS_E!E$2</f>
        <v>0</v>
      </c>
      <c r="F151" s="22">
        <f>FC_TRA_DNAVI_DCS_E!F$2</f>
        <v>0</v>
      </c>
      <c r="G151" s="22">
        <f>FC_TRA_DNAVI_DCS_E!G$2</f>
        <v>0</v>
      </c>
      <c r="H151" s="22">
        <f>FC_TRA_DNAVI_DCS_E!H$2</f>
        <v>8.0012897678417882</v>
      </c>
      <c r="I151" s="22">
        <f>FC_TRA_DNAVI_DCS_E!I$2</f>
        <v>9.028374892519345</v>
      </c>
      <c r="J151" s="22">
        <f>FC_TRA_DNAVI_DCS_E!J$2</f>
        <v>10.055374032674118</v>
      </c>
      <c r="K151" s="22">
        <f>FC_TRA_DNAVI_DCS_E!K$2</f>
        <v>9.9837489251934652</v>
      </c>
      <c r="L151" s="22">
        <f>FC_TRA_DNAVI_DCS_E!L$2</f>
        <v>9.1717110920034379</v>
      </c>
      <c r="M151" s="22">
        <f>FC_TRA_DNAVI_DCS_E!M$2</f>
        <v>17.244625967325888</v>
      </c>
      <c r="N151" s="22">
        <f>FC_TRA_DNAVI_DCS_E!N$2</f>
        <v>16.368013757523642</v>
      </c>
      <c r="O151" s="22">
        <f>FC_TRA_DNAVI_DCS_E!O$2</f>
        <v>14.255460017196899</v>
      </c>
      <c r="P151" s="22">
        <f>FC_TRA_DNAVI_DCS_E!P$2</f>
        <v>11.319088564058466</v>
      </c>
      <c r="Q151" s="22">
        <f>FC_TRA_DNAVI_DCS_E!Q$2</f>
        <v>11.308684436801373</v>
      </c>
      <c r="R151" s="22">
        <f>FC_TRA_DNAVI_DCS_E!R$2</f>
        <v>12.332932072226994</v>
      </c>
      <c r="S151" s="22">
        <f>FC_TRA_DNAVI_DCS_E!S$2</f>
        <v>11.297420464316421</v>
      </c>
      <c r="T151" s="22">
        <f>FC_TRA_DNAVI_DCS_E!T$2</f>
        <v>13.368099742046432</v>
      </c>
      <c r="U151" s="22">
        <f>FC_TRA_DNAVI_DCS_E!U$2</f>
        <v>10.79105760963027</v>
      </c>
      <c r="V151" s="22">
        <f>FC_TRA_DNAVI_DCS_E!V$2</f>
        <v>14.896216680997419</v>
      </c>
      <c r="W151" s="22">
        <f>FC_TRA_DNAVI_DCS_E!W$2</f>
        <v>18.004385210662079</v>
      </c>
      <c r="X151" s="22">
        <f>FC_TRA_DNAVI_DCS_E!X$2</f>
        <v>21.656491831470333</v>
      </c>
      <c r="Y151" s="22">
        <f>FC_TRA_DNAVI_DCS_E!Y$2</f>
        <v>19.074118658641446</v>
      </c>
      <c r="Z151" s="22">
        <f>FC_TRA_DNAVI_DCS_E!Z$2</f>
        <v>25.525193465176269</v>
      </c>
    </row>
    <row r="152" spans="1:26" ht="11.25" customHeight="1" x14ac:dyDescent="0.2">
      <c r="A152" s="23" t="s">
        <v>367</v>
      </c>
      <c r="B152" s="21" t="str">
        <f ca="1">HYPERLINK("#"&amp;CELL("address",FC_TRA_DNAVI_IWW_E!$Z$2),"FC_TRA_DNAVI_IWW_E")</f>
        <v>FC_TRA_DNAVI_IWW_E</v>
      </c>
      <c r="C152" s="22">
        <f>FC_TRA_DNAVI_IWW_E!C$2</f>
        <v>0</v>
      </c>
      <c r="D152" s="22">
        <f>FC_TRA_DNAVI_IWW_E!D$2</f>
        <v>0</v>
      </c>
      <c r="E152" s="22">
        <f>FC_TRA_DNAVI_IWW_E!E$2</f>
        <v>0</v>
      </c>
      <c r="F152" s="22">
        <f>FC_TRA_DNAVI_IWW_E!F$2</f>
        <v>0</v>
      </c>
      <c r="G152" s="22">
        <f>FC_TRA_DNAVI_IWW_E!G$2</f>
        <v>0</v>
      </c>
      <c r="H152" s="22">
        <f>FC_TRA_DNAVI_IWW_E!H$2</f>
        <v>0</v>
      </c>
      <c r="I152" s="22">
        <f>FC_TRA_DNAVI_IWW_E!I$2</f>
        <v>0</v>
      </c>
      <c r="J152" s="22">
        <f>FC_TRA_DNAVI_IWW_E!J$2</f>
        <v>0</v>
      </c>
      <c r="K152" s="22">
        <f>FC_TRA_DNAVI_IWW_E!K$2</f>
        <v>0</v>
      </c>
      <c r="L152" s="22">
        <f>FC_TRA_DNAVI_IWW_E!L$2</f>
        <v>0</v>
      </c>
      <c r="M152" s="22">
        <f>FC_TRA_DNAVI_IWW_E!M$2</f>
        <v>0</v>
      </c>
      <c r="N152" s="22">
        <f>FC_TRA_DNAVI_IWW_E!N$2</f>
        <v>0</v>
      </c>
      <c r="O152" s="22">
        <f>FC_TRA_DNAVI_IWW_E!O$2</f>
        <v>0</v>
      </c>
      <c r="P152" s="22">
        <f>FC_TRA_DNAVI_IWW_E!P$2</f>
        <v>0</v>
      </c>
      <c r="Q152" s="22">
        <f>FC_TRA_DNAVI_IWW_E!Q$2</f>
        <v>0</v>
      </c>
      <c r="R152" s="22">
        <f>FC_TRA_DNAVI_IWW_E!R$2</f>
        <v>0</v>
      </c>
      <c r="S152" s="22">
        <f>FC_TRA_DNAVI_IWW_E!S$2</f>
        <v>0</v>
      </c>
      <c r="T152" s="22">
        <f>FC_TRA_DNAVI_IWW_E!T$2</f>
        <v>0</v>
      </c>
      <c r="U152" s="22">
        <f>FC_TRA_DNAVI_IWW_E!U$2</f>
        <v>0</v>
      </c>
      <c r="V152" s="22">
        <f>FC_TRA_DNAVI_IWW_E!V$2</f>
        <v>0</v>
      </c>
      <c r="W152" s="22">
        <f>FC_TRA_DNAVI_IWW_E!W$2</f>
        <v>0</v>
      </c>
      <c r="X152" s="22">
        <f>FC_TRA_DNAVI_IWW_E!X$2</f>
        <v>0</v>
      </c>
      <c r="Y152" s="22">
        <f>FC_TRA_DNAVI_IWW_E!Y$2</f>
        <v>0</v>
      </c>
      <c r="Z152" s="22">
        <f>FC_TRA_DNAVI_IWW_E!Z$2</f>
        <v>0</v>
      </c>
    </row>
    <row r="153" spans="1:26" ht="11.25" customHeight="1" x14ac:dyDescent="0.2">
      <c r="A153" s="17" t="s">
        <v>201</v>
      </c>
      <c r="B153" s="18" t="str">
        <f ca="1">HYPERLINK("#"&amp;CELL("address",FC_TRA_PIPE_E!$Z$2),"FC_TRA_PIPE_E")</f>
        <v>FC_TRA_PIPE_E</v>
      </c>
      <c r="C153" s="19">
        <f>FC_TRA_PIPE_E!C$2</f>
        <v>0</v>
      </c>
      <c r="D153" s="19">
        <f>FC_TRA_PIPE_E!D$2</f>
        <v>0</v>
      </c>
      <c r="E153" s="19">
        <f>FC_TRA_PIPE_E!E$2</f>
        <v>0</v>
      </c>
      <c r="F153" s="19">
        <f>FC_TRA_PIPE_E!F$2</f>
        <v>0</v>
      </c>
      <c r="G153" s="19">
        <f>FC_TRA_PIPE_E!G$2</f>
        <v>0</v>
      </c>
      <c r="H153" s="19">
        <f>FC_TRA_PIPE_E!H$2</f>
        <v>0</v>
      </c>
      <c r="I153" s="19">
        <f>FC_TRA_PIPE_E!I$2</f>
        <v>0</v>
      </c>
      <c r="J153" s="19">
        <f>FC_TRA_PIPE_E!J$2</f>
        <v>0</v>
      </c>
      <c r="K153" s="19">
        <f>FC_TRA_PIPE_E!K$2</f>
        <v>0</v>
      </c>
      <c r="L153" s="19">
        <f>FC_TRA_PIPE_E!L$2</f>
        <v>0</v>
      </c>
      <c r="M153" s="19">
        <f>FC_TRA_PIPE_E!M$2</f>
        <v>0</v>
      </c>
      <c r="N153" s="19">
        <f>FC_TRA_PIPE_E!N$2</f>
        <v>0</v>
      </c>
      <c r="O153" s="19">
        <f>FC_TRA_PIPE_E!O$2</f>
        <v>0</v>
      </c>
      <c r="P153" s="19">
        <f>FC_TRA_PIPE_E!P$2</f>
        <v>0</v>
      </c>
      <c r="Q153" s="19">
        <f>FC_TRA_PIPE_E!Q$2</f>
        <v>0</v>
      </c>
      <c r="R153" s="19">
        <f>FC_TRA_PIPE_E!R$2</f>
        <v>0</v>
      </c>
      <c r="S153" s="19">
        <f>FC_TRA_PIPE_E!S$2</f>
        <v>0</v>
      </c>
      <c r="T153" s="19">
        <f>FC_TRA_PIPE_E!T$2</f>
        <v>0</v>
      </c>
      <c r="U153" s="19">
        <f>FC_TRA_PIPE_E!U$2</f>
        <v>0</v>
      </c>
      <c r="V153" s="19">
        <f>FC_TRA_PIPE_E!V$2</f>
        <v>0</v>
      </c>
      <c r="W153" s="19">
        <f>FC_TRA_PIPE_E!W$2</f>
        <v>0</v>
      </c>
      <c r="X153" s="19">
        <f>FC_TRA_PIPE_E!X$2</f>
        <v>0</v>
      </c>
      <c r="Y153" s="19">
        <f>FC_TRA_PIPE_E!Y$2</f>
        <v>0</v>
      </c>
      <c r="Z153" s="19">
        <f>FC_TRA_PIPE_E!Z$2</f>
        <v>0</v>
      </c>
    </row>
    <row r="154" spans="1:26" ht="11.25" customHeight="1" x14ac:dyDescent="0.2">
      <c r="A154" s="14" t="s">
        <v>202</v>
      </c>
      <c r="B154" s="15" t="str">
        <f ca="1">HYPERLINK("#"&amp;CELL("address",FC_OTH_E!$Z$2),"FC_OTH_E")</f>
        <v>FC_OTH_E</v>
      </c>
      <c r="C154" s="16">
        <f>FC_OTH_E!C$2</f>
        <v>122.81934651762683</v>
      </c>
      <c r="D154" s="16">
        <f>FC_OTH_E!D$2</f>
        <v>124.79699054170248</v>
      </c>
      <c r="E154" s="16">
        <f>FC_OTH_E!E$2</f>
        <v>133.5029234737747</v>
      </c>
      <c r="F154" s="16">
        <f>FC_OTH_E!F$2</f>
        <v>145.56829807644178</v>
      </c>
      <c r="G154" s="16">
        <f>FC_OTH_E!G$2</f>
        <v>145.76367096355074</v>
      </c>
      <c r="H154" s="16">
        <f>FC_OTH_E!H$2</f>
        <v>161.56294042824857</v>
      </c>
      <c r="I154" s="16">
        <f>FC_OTH_E!I$2</f>
        <v>152.19981671085648</v>
      </c>
      <c r="J154" s="16">
        <f>FC_OTH_E!J$2</f>
        <v>155.0887021259463</v>
      </c>
      <c r="K154" s="16">
        <f>FC_OTH_E!K$2</f>
        <v>154.07036265210638</v>
      </c>
      <c r="L154" s="16">
        <f>FC_OTH_E!L$2</f>
        <v>142.19909626474268</v>
      </c>
      <c r="M154" s="16">
        <f>FC_OTH_E!M$2</f>
        <v>172.00023389035869</v>
      </c>
      <c r="N154" s="16">
        <f>FC_OTH_E!N$2</f>
        <v>166.33955963927912</v>
      </c>
      <c r="O154" s="16">
        <f>FC_OTH_E!O$2</f>
        <v>183.27472523510573</v>
      </c>
      <c r="P154" s="16">
        <f>FC_OTH_E!P$2</f>
        <v>186.12449737267147</v>
      </c>
      <c r="Q154" s="16">
        <f>FC_OTH_E!Q$2</f>
        <v>192.13891121423273</v>
      </c>
      <c r="R154" s="16">
        <f>FC_OTH_E!R$2</f>
        <v>208.24818641156301</v>
      </c>
      <c r="S154" s="16">
        <f>FC_OTH_E!S$2</f>
        <v>204.89459583634761</v>
      </c>
      <c r="T154" s="16">
        <f>FC_OTH_E!T$2</f>
        <v>228.25781441672083</v>
      </c>
      <c r="U154" s="16">
        <f>FC_OTH_E!U$2</f>
        <v>228.1837928291659</v>
      </c>
      <c r="V154" s="16">
        <f>FC_OTH_E!V$2</f>
        <v>242.93949325629427</v>
      </c>
      <c r="W154" s="16">
        <f>FC_OTH_E!W$2</f>
        <v>229.49294168432669</v>
      </c>
      <c r="X154" s="16">
        <f>FC_OTH_E!X$2</f>
        <v>241.54198670124384</v>
      </c>
      <c r="Y154" s="16">
        <f>FC_OTH_E!Y$2</f>
        <v>267.23457856532389</v>
      </c>
      <c r="Z154" s="16">
        <f>FC_OTH_E!Z$2</f>
        <v>262.82458939628577</v>
      </c>
    </row>
    <row r="155" spans="1:26" ht="11.25" customHeight="1" x14ac:dyDescent="0.2">
      <c r="A155" s="17" t="s">
        <v>203</v>
      </c>
      <c r="B155" s="18" t="str">
        <f ca="1">HYPERLINK("#"&amp;CELL("address",FC_OTH_CP_E!$Z$2),"FC_OTH_CP_E")</f>
        <v>FC_OTH_CP_E</v>
      </c>
      <c r="C155" s="19">
        <f>FC_OTH_CP_E!C$2</f>
        <v>59.641669319993809</v>
      </c>
      <c r="D155" s="19">
        <f>FC_OTH_CP_E!D$2</f>
        <v>63.253019277001549</v>
      </c>
      <c r="E155" s="19">
        <f>FC_OTH_CP_E!E$2</f>
        <v>68.2074062659063</v>
      </c>
      <c r="F155" s="19">
        <f>FC_OTH_CP_E!F$2</f>
        <v>75.128068916724686</v>
      </c>
      <c r="G155" s="19">
        <f>FC_OTH_CP_E!G$2</f>
        <v>76.431696318021096</v>
      </c>
      <c r="H155" s="19">
        <f>FC_OTH_CP_E!H$2</f>
        <v>83.643387456001051</v>
      </c>
      <c r="I155" s="19">
        <f>FC_OTH_CP_E!I$2</f>
        <v>75.248619666748795</v>
      </c>
      <c r="J155" s="19">
        <f>FC_OTH_CP_E!J$2</f>
        <v>78.155343181856679</v>
      </c>
      <c r="K155" s="19">
        <f>FC_OTH_CP_E!K$2</f>
        <v>77.033095100690019</v>
      </c>
      <c r="L155" s="19">
        <f>FC_OTH_CP_E!L$2</f>
        <v>71.4258889502768</v>
      </c>
      <c r="M155" s="19">
        <f>FC_OTH_CP_E!M$2</f>
        <v>94.392545014780652</v>
      </c>
      <c r="N155" s="19">
        <f>FC_OTH_CP_E!N$2</f>
        <v>91.349708863719144</v>
      </c>
      <c r="O155" s="19">
        <f>FC_OTH_CP_E!O$2</f>
        <v>103.74364856932991</v>
      </c>
      <c r="P155" s="19">
        <f>FC_OTH_CP_E!P$2</f>
        <v>107.84389538924597</v>
      </c>
      <c r="Q155" s="19">
        <f>FC_OTH_CP_E!Q$2</f>
        <v>113.86639000847416</v>
      </c>
      <c r="R155" s="19">
        <f>FC_OTH_CP_E!R$2</f>
        <v>125.04154728745982</v>
      </c>
      <c r="S155" s="19">
        <f>FC_OTH_CP_E!S$2</f>
        <v>121.9540608730654</v>
      </c>
      <c r="T155" s="19">
        <f>FC_OTH_CP_E!T$2</f>
        <v>130.74207924905102</v>
      </c>
      <c r="U155" s="19">
        <f>FC_OTH_CP_E!U$2</f>
        <v>121.98396479821146</v>
      </c>
      <c r="V155" s="19">
        <f>FC_OTH_CP_E!V$2</f>
        <v>124.76253710840092</v>
      </c>
      <c r="W155" s="19">
        <f>FC_OTH_CP_E!W$2</f>
        <v>108.5643948227618</v>
      </c>
      <c r="X155" s="19">
        <f>FC_OTH_CP_E!X$2</f>
        <v>115.57337105206068</v>
      </c>
      <c r="Y155" s="19">
        <f>FC_OTH_CP_E!Y$2</f>
        <v>131.2852234492448</v>
      </c>
      <c r="Z155" s="19">
        <f>FC_OTH_CP_E!Z$2</f>
        <v>131.52519128794526</v>
      </c>
    </row>
    <row r="156" spans="1:26" ht="11.25" customHeight="1" x14ac:dyDescent="0.2">
      <c r="A156" s="23" t="s">
        <v>471</v>
      </c>
      <c r="B156" s="21" t="str">
        <f ca="1">HYPERLINK("#"&amp;CELL("address",FC_OTH_CP_SH_E!$Z$2),"FC_OTH_CP_SH_E")</f>
        <v>FC_OTH_CP_SH_E</v>
      </c>
      <c r="C156" s="22">
        <f>FC_OTH_CP_SH_E!C$2</f>
        <v>20.686412817019139</v>
      </c>
      <c r="D156" s="22">
        <f>FC_OTH_CP_SH_E!D$2</f>
        <v>22.186930740880804</v>
      </c>
      <c r="E156" s="22">
        <f>FC_OTH_CP_SH_E!E$2</f>
        <v>26.30015530399244</v>
      </c>
      <c r="F156" s="22">
        <f>FC_OTH_CP_SH_E!F$2</f>
        <v>30.018446720160391</v>
      </c>
      <c r="G156" s="22">
        <f>FC_OTH_CP_SH_E!G$2</f>
        <v>32.778428949976352</v>
      </c>
      <c r="H156" s="22">
        <f>FC_OTH_CP_SH_E!H$2</f>
        <v>38.809966614157091</v>
      </c>
      <c r="I156" s="22">
        <f>FC_OTH_CP_SH_E!I$2</f>
        <v>27.652951568025166</v>
      </c>
      <c r="J156" s="22">
        <f>FC_OTH_CP_SH_E!J$2</f>
        <v>29.184248855128843</v>
      </c>
      <c r="K156" s="22">
        <f>FC_OTH_CP_SH_E!K$2</f>
        <v>26.836594518230015</v>
      </c>
      <c r="L156" s="22">
        <f>FC_OTH_CP_SH_E!L$2</f>
        <v>19.64982588111117</v>
      </c>
      <c r="M156" s="22">
        <f>FC_OTH_CP_SH_E!M$2</f>
        <v>42.385691027925482</v>
      </c>
      <c r="N156" s="22">
        <f>FC_OTH_CP_SH_E!N$2</f>
        <v>37.813207158667581</v>
      </c>
      <c r="O156" s="22">
        <f>FC_OTH_CP_SH_E!O$2</f>
        <v>46.388418477131069</v>
      </c>
      <c r="P156" s="22">
        <f>FC_OTH_CP_SH_E!P$2</f>
        <v>51.237624436912924</v>
      </c>
      <c r="Q156" s="22">
        <f>FC_OTH_CP_SH_E!Q$2</f>
        <v>55.518306859010821</v>
      </c>
      <c r="R156" s="22">
        <f>FC_OTH_CP_SH_E!R$2</f>
        <v>64.497756283252158</v>
      </c>
      <c r="S156" s="22">
        <f>FC_OTH_CP_SH_E!S$2</f>
        <v>61.457779418394509</v>
      </c>
      <c r="T156" s="22">
        <f>FC_OTH_CP_SH_E!T$2</f>
        <v>68.588765478512755</v>
      </c>
      <c r="U156" s="22">
        <f>FC_OTH_CP_SH_E!U$2</f>
        <v>58.925300220923496</v>
      </c>
      <c r="V156" s="22">
        <f>FC_OTH_CP_SH_E!V$2</f>
        <v>58.604810096021424</v>
      </c>
      <c r="W156" s="22">
        <f>FC_OTH_CP_SH_E!W$2</f>
        <v>47.526990829861745</v>
      </c>
      <c r="X156" s="22">
        <f>FC_OTH_CP_SH_E!X$2</f>
        <v>51.207086657814571</v>
      </c>
      <c r="Y156" s="22">
        <f>FC_OTH_CP_SH_E!Y$2</f>
        <v>64.903900176744088</v>
      </c>
      <c r="Z156" s="22">
        <f>FC_OTH_CP_SH_E!Z$2</f>
        <v>63.670279165591772</v>
      </c>
    </row>
    <row r="157" spans="1:26" ht="11.25" customHeight="1" x14ac:dyDescent="0.2">
      <c r="A157" s="23" t="s">
        <v>470</v>
      </c>
      <c r="B157" s="21" t="str">
        <f ca="1">HYPERLINK("#"&amp;CELL("address",FC_OTH_CP_SC_E!$Z$2),"FC_OTH_CP_SC_E")</f>
        <v>FC_OTH_CP_SC_E</v>
      </c>
      <c r="C157" s="22">
        <f>FC_OTH_CP_SC_E!C$2</f>
        <v>3.9836346396839355</v>
      </c>
      <c r="D157" s="22">
        <f>FC_OTH_CP_SC_E!D$2</f>
        <v>4.6836648702125876</v>
      </c>
      <c r="E157" s="22">
        <f>FC_OTH_CP_SC_E!E$2</f>
        <v>3.7153288741594617</v>
      </c>
      <c r="F157" s="22">
        <f>FC_OTH_CP_SC_E!F$2</f>
        <v>5.6453532485393998</v>
      </c>
      <c r="G157" s="22">
        <f>FC_OTH_CP_SC_E!G$2</f>
        <v>2.9379250563115886</v>
      </c>
      <c r="H157" s="22">
        <f>FC_OTH_CP_SC_E!H$2</f>
        <v>2.9546364533044702</v>
      </c>
      <c r="I157" s="22">
        <f>FC_OTH_CP_SC_E!I$2</f>
        <v>4.076332419766258</v>
      </c>
      <c r="J157" s="22">
        <f>FC_OTH_CP_SC_E!J$2</f>
        <v>4.2380454080335879</v>
      </c>
      <c r="K157" s="22">
        <f>FC_OTH_CP_SC_E!K$2</f>
        <v>3.6827758757808686</v>
      </c>
      <c r="L157" s="22">
        <f>FC_OTH_CP_SC_E!L$2</f>
        <v>4.0231676698537937</v>
      </c>
      <c r="M157" s="22">
        <f>FC_OTH_CP_SC_E!M$2</f>
        <v>3.3412465978857258</v>
      </c>
      <c r="N157" s="22">
        <f>FC_OTH_CP_SC_E!N$2</f>
        <v>3.6570043285760816</v>
      </c>
      <c r="O157" s="22">
        <f>FC_OTH_CP_SC_E!O$2</f>
        <v>6.5252086460998093</v>
      </c>
      <c r="P157" s="22">
        <f>FC_OTH_CP_SC_E!P$2</f>
        <v>4.6648772650699071</v>
      </c>
      <c r="Q157" s="22">
        <f>FC_OTH_CP_SC_E!Q$2</f>
        <v>4.8873747920889468</v>
      </c>
      <c r="R157" s="22">
        <f>FC_OTH_CP_SC_E!R$2</f>
        <v>5.3057792021241044</v>
      </c>
      <c r="S157" s="22">
        <f>FC_OTH_CP_SC_E!S$2</f>
        <v>4.4395314535984332</v>
      </c>
      <c r="T157" s="22">
        <f>FC_OTH_CP_SC_E!T$2</f>
        <v>5.33094202887533</v>
      </c>
      <c r="U157" s="22">
        <f>FC_OTH_CP_SC_E!U$2</f>
        <v>4.8596073811740075</v>
      </c>
      <c r="V157" s="22">
        <f>FC_OTH_CP_SC_E!V$2</f>
        <v>6.8642009698926545</v>
      </c>
      <c r="W157" s="22">
        <f>FC_OTH_CP_SC_E!W$2</f>
        <v>5.3897590987996331</v>
      </c>
      <c r="X157" s="22">
        <f>FC_OTH_CP_SC_E!X$2</f>
        <v>6.9817879993326812</v>
      </c>
      <c r="Y157" s="22">
        <f>FC_OTH_CP_SC_E!Y$2</f>
        <v>7.6323969363503528</v>
      </c>
      <c r="Z157" s="22">
        <f>FC_OTH_CP_SC_E!Z$2</f>
        <v>7.0313520403693897</v>
      </c>
    </row>
    <row r="158" spans="1:26" ht="11.25" customHeight="1" x14ac:dyDescent="0.2">
      <c r="A158" s="23" t="s">
        <v>469</v>
      </c>
      <c r="B158" s="21" t="str">
        <f ca="1">HYPERLINK("#"&amp;CELL("address",FC_OTH_CP_HW_E!$Z$2),"FC_OTH_CP_HW_E")</f>
        <v>FC_OTH_CP_HW_E</v>
      </c>
      <c r="C158" s="22">
        <f>FC_OTH_CP_HW_E!C$2</f>
        <v>10.016346150522867</v>
      </c>
      <c r="D158" s="22">
        <f>FC_OTH_CP_HW_E!D$2</f>
        <v>10.027414768442085</v>
      </c>
      <c r="E158" s="22">
        <f>FC_OTH_CP_HW_E!E$2</f>
        <v>10.493674933283407</v>
      </c>
      <c r="F158" s="22">
        <f>FC_OTH_CP_HW_E!F$2</f>
        <v>10.653515764346553</v>
      </c>
      <c r="G158" s="22">
        <f>FC_OTH_CP_HW_E!G$2</f>
        <v>10.951241109217886</v>
      </c>
      <c r="H158" s="22">
        <f>FC_OTH_CP_HW_E!H$2</f>
        <v>11.153676148968616</v>
      </c>
      <c r="I158" s="22">
        <f>FC_OTH_CP_HW_E!I$2</f>
        <v>11.60986903346768</v>
      </c>
      <c r="J158" s="22">
        <f>FC_OTH_CP_HW_E!J$2</f>
        <v>11.861369585720771</v>
      </c>
      <c r="K158" s="22">
        <f>FC_OTH_CP_HW_E!K$2</f>
        <v>12.167615337081997</v>
      </c>
      <c r="L158" s="22">
        <f>FC_OTH_CP_HW_E!L$2</f>
        <v>12.311189500028723</v>
      </c>
      <c r="M158" s="22">
        <f>FC_OTH_CP_HW_E!M$2</f>
        <v>12.662044401114875</v>
      </c>
      <c r="N158" s="22">
        <f>FC_OTH_CP_HW_E!N$2</f>
        <v>13.004592667817898</v>
      </c>
      <c r="O158" s="22">
        <f>FC_OTH_CP_HW_E!O$2</f>
        <v>13.071024437500308</v>
      </c>
      <c r="P158" s="22">
        <f>FC_OTH_CP_HW_E!P$2</f>
        <v>13.409845101185555</v>
      </c>
      <c r="Q158" s="22">
        <f>FC_OTH_CP_HW_E!Q$2</f>
        <v>13.652972248484318</v>
      </c>
      <c r="R158" s="22">
        <f>FC_OTH_CP_HW_E!R$2</f>
        <v>13.852575555040989</v>
      </c>
      <c r="S158" s="22">
        <f>FC_OTH_CP_HW_E!S$2</f>
        <v>14.081931681805145</v>
      </c>
      <c r="T158" s="22">
        <f>FC_OTH_CP_HW_E!T$2</f>
        <v>14.189931838816813</v>
      </c>
      <c r="U158" s="22">
        <f>FC_OTH_CP_HW_E!U$2</f>
        <v>14.367736766150269</v>
      </c>
      <c r="V158" s="22">
        <f>FC_OTH_CP_HW_E!V$2</f>
        <v>14.543617353577051</v>
      </c>
      <c r="W158" s="22">
        <f>FC_OTH_CP_HW_E!W$2</f>
        <v>14.009497721410709</v>
      </c>
      <c r="X158" s="22">
        <f>FC_OTH_CP_HW_E!X$2</f>
        <v>14.421943045001429</v>
      </c>
      <c r="Y158" s="22">
        <f>FC_OTH_CP_HW_E!Y$2</f>
        <v>14.554324133338509</v>
      </c>
      <c r="Z158" s="22">
        <f>FC_OTH_CP_HW_E!Z$2</f>
        <v>15.087022758360009</v>
      </c>
    </row>
    <row r="159" spans="1:26" ht="11.25" customHeight="1" x14ac:dyDescent="0.2">
      <c r="A159" s="23" t="s">
        <v>468</v>
      </c>
      <c r="B159" s="21" t="str">
        <f ca="1">HYPERLINK("#"&amp;CELL("address",FC_OTH_CP_CA_E!$Z$2),"FC_OTH_CP_CA_E")</f>
        <v>FC_OTH_CP_CA_E</v>
      </c>
      <c r="C159" s="22">
        <f>FC_OTH_CP_CA_E!C$2</f>
        <v>11.112257789051865</v>
      </c>
      <c r="D159" s="22">
        <f>FC_OTH_CP_CA_E!D$2</f>
        <v>11.60142928036961</v>
      </c>
      <c r="E159" s="22">
        <f>FC_OTH_CP_CA_E!E$2</f>
        <v>12.212579230694978</v>
      </c>
      <c r="F159" s="22">
        <f>FC_OTH_CP_CA_E!F$2</f>
        <v>12.666945546689226</v>
      </c>
      <c r="G159" s="22">
        <f>FC_OTH_CP_CA_E!G$2</f>
        <v>13.003375307791128</v>
      </c>
      <c r="H159" s="22">
        <f>FC_OTH_CP_CA_E!H$2</f>
        <v>13.128808639929083</v>
      </c>
      <c r="I159" s="22">
        <f>FC_OTH_CP_CA_E!I$2</f>
        <v>13.63609910909263</v>
      </c>
      <c r="J159" s="22">
        <f>FC_OTH_CP_CA_E!J$2</f>
        <v>13.990335970261139</v>
      </c>
      <c r="K159" s="22">
        <f>FC_OTH_CP_CA_E!K$2</f>
        <v>14.629394351398131</v>
      </c>
      <c r="L159" s="22">
        <f>FC_OTH_CP_CA_E!L$2</f>
        <v>15.27910842188558</v>
      </c>
      <c r="M159" s="22">
        <f>FC_OTH_CP_CA_E!M$2</f>
        <v>15.40834944890849</v>
      </c>
      <c r="N159" s="22">
        <f>FC_OTH_CP_CA_E!N$2</f>
        <v>15.916697074234285</v>
      </c>
      <c r="O159" s="22">
        <f>FC_OTH_CP_CA_E!O$2</f>
        <v>16.201776369744366</v>
      </c>
      <c r="P159" s="22">
        <f>FC_OTH_CP_CA_E!P$2</f>
        <v>16.431238488187166</v>
      </c>
      <c r="Q159" s="22">
        <f>FC_OTH_CP_CA_E!Q$2</f>
        <v>17.028468356562684</v>
      </c>
      <c r="R159" s="22">
        <f>FC_OTH_CP_CA_E!R$2</f>
        <v>17.656189344791322</v>
      </c>
      <c r="S159" s="22">
        <f>FC_OTH_CP_CA_E!S$2</f>
        <v>17.956194018815889</v>
      </c>
      <c r="T159" s="22">
        <f>FC_OTH_CP_CA_E!T$2</f>
        <v>18.43253274670505</v>
      </c>
      <c r="U159" s="22">
        <f>FC_OTH_CP_CA_E!U$2</f>
        <v>19.364920661557171</v>
      </c>
      <c r="V159" s="22">
        <f>FC_OTH_CP_CA_E!V$2</f>
        <v>19.896761084643931</v>
      </c>
      <c r="W159" s="22">
        <f>FC_OTH_CP_CA_E!W$2</f>
        <v>18.153667001818892</v>
      </c>
      <c r="X159" s="22">
        <f>FC_OTH_CP_CA_E!X$2</f>
        <v>19.117647642466363</v>
      </c>
      <c r="Y159" s="22">
        <f>FC_OTH_CP_CA_E!Y$2</f>
        <v>20.040155205404179</v>
      </c>
      <c r="Z159" s="22">
        <f>FC_OTH_CP_CA_E!Z$2</f>
        <v>21.120447730917494</v>
      </c>
    </row>
    <row r="160" spans="1:26" ht="11.25" customHeight="1" x14ac:dyDescent="0.2">
      <c r="A160" s="23" t="s">
        <v>467</v>
      </c>
      <c r="B160" s="21" t="str">
        <f ca="1">HYPERLINK("#"&amp;CELL("address",FC_OTH_CP_VE_E!$Z$2),"FC_OTH_CP_VE_E")</f>
        <v>FC_OTH_CP_VE_E</v>
      </c>
      <c r="C160" s="22">
        <f>FC_OTH_CP_VE_E!C$2</f>
        <v>0.4956223366556099</v>
      </c>
      <c r="D160" s="22">
        <f>FC_OTH_CP_VE_E!D$2</f>
        <v>0.52935684758573653</v>
      </c>
      <c r="E160" s="22">
        <f>FC_OTH_CP_VE_E!E$2</f>
        <v>0.55106496267990379</v>
      </c>
      <c r="F160" s="22">
        <f>FC_OTH_CP_VE_E!F$2</f>
        <v>0.56923375387858532</v>
      </c>
      <c r="G160" s="22">
        <f>FC_OTH_CP_VE_E!G$2</f>
        <v>0.58246662850823161</v>
      </c>
      <c r="H160" s="22">
        <f>FC_OTH_CP_VE_E!H$2</f>
        <v>0.61073309991498204</v>
      </c>
      <c r="I160" s="22">
        <f>FC_OTH_CP_VE_E!I$2</f>
        <v>0.63559463118602377</v>
      </c>
      <c r="J160" s="22">
        <f>FC_OTH_CP_VE_E!J$2</f>
        <v>0.65853710104512186</v>
      </c>
      <c r="K160" s="22">
        <f>FC_OTH_CP_VE_E!K$2</f>
        <v>0.70293109329153414</v>
      </c>
      <c r="L160" s="22">
        <f>FC_OTH_CP_VE_E!L$2</f>
        <v>0.71835094497217433</v>
      </c>
      <c r="M160" s="22">
        <f>FC_OTH_CP_VE_E!M$2</f>
        <v>0.73364503769922607</v>
      </c>
      <c r="N160" s="22">
        <f>FC_OTH_CP_VE_E!N$2</f>
        <v>0.75737746183307086</v>
      </c>
      <c r="O160" s="22">
        <f>FC_OTH_CP_VE_E!O$2</f>
        <v>0.79284227151314568</v>
      </c>
      <c r="P160" s="22">
        <f>FC_OTH_CP_VE_E!P$2</f>
        <v>0.81756534712340734</v>
      </c>
      <c r="Q160" s="22">
        <f>FC_OTH_CP_VE_E!Q$2</f>
        <v>0.85246781082002077</v>
      </c>
      <c r="R160" s="22">
        <f>FC_OTH_CP_VE_E!R$2</f>
        <v>0.89017003345649304</v>
      </c>
      <c r="S160" s="22">
        <f>FC_OTH_CP_VE_E!S$2</f>
        <v>0.92335152864655368</v>
      </c>
      <c r="T160" s="22">
        <f>FC_OTH_CP_VE_E!T$2</f>
        <v>0.95826186869993768</v>
      </c>
      <c r="U160" s="22">
        <f>FC_OTH_CP_VE_E!U$2</f>
        <v>0.99253034116256189</v>
      </c>
      <c r="V160" s="22">
        <f>FC_OTH_CP_VE_E!V$2</f>
        <v>1.0224540660380315</v>
      </c>
      <c r="W160" s="22">
        <f>FC_OTH_CP_VE_E!W$2</f>
        <v>1.0550605295856483</v>
      </c>
      <c r="X160" s="22">
        <f>FC_OTH_CP_VE_E!X$2</f>
        <v>1.0873592246256432</v>
      </c>
      <c r="Y160" s="22">
        <f>FC_OTH_CP_VE_E!Y$2</f>
        <v>1.1114148022388373</v>
      </c>
      <c r="Z160" s="22">
        <f>FC_OTH_CP_VE_E!Z$2</f>
        <v>1.1264588130423585</v>
      </c>
    </row>
    <row r="161" spans="1:26" ht="11.25" customHeight="1" x14ac:dyDescent="0.2">
      <c r="A161" s="23" t="s">
        <v>466</v>
      </c>
      <c r="B161" s="21" t="str">
        <f ca="1">HYPERLINK("#"&amp;CELL("address",FC_OTH_CP_SL_E!$Z$2),"FC_OTH_CP_SL_E")</f>
        <v>FC_OTH_CP_SL_E</v>
      </c>
      <c r="C161" s="22">
        <f>FC_OTH_CP_SL_E!C$2</f>
        <v>2.0555239242509518</v>
      </c>
      <c r="D161" s="22">
        <f>FC_OTH_CP_SL_E!D$2</f>
        <v>2.074010922860841</v>
      </c>
      <c r="E161" s="22">
        <f>FC_OTH_CP_SL_E!E$2</f>
        <v>2.0885046786909363</v>
      </c>
      <c r="F161" s="22">
        <f>FC_OTH_CP_SL_E!F$2</f>
        <v>2.1092171615439175</v>
      </c>
      <c r="G161" s="22">
        <f>FC_OTH_CP_SL_E!G$2</f>
        <v>2.1246881730221712</v>
      </c>
      <c r="H161" s="22">
        <f>FC_OTH_CP_SL_E!H$2</f>
        <v>2.1330704054076515</v>
      </c>
      <c r="I161" s="22">
        <f>FC_OTH_CP_SL_E!I$2</f>
        <v>2.1388677652862049</v>
      </c>
      <c r="J161" s="22">
        <f>FC_OTH_CP_SL_E!J$2</f>
        <v>2.143342761615926</v>
      </c>
      <c r="K161" s="22">
        <f>FC_OTH_CP_SL_E!K$2</f>
        <v>2.1777476928013577</v>
      </c>
      <c r="L161" s="22">
        <f>FC_OTH_CP_SL_E!L$2</f>
        <v>2.2113567245285535</v>
      </c>
      <c r="M161" s="22">
        <f>FC_OTH_CP_SL_E!M$2</f>
        <v>2.2379974731164243</v>
      </c>
      <c r="N161" s="22">
        <f>FC_OTH_CP_SL_E!N$2</f>
        <v>2.2671747352257943</v>
      </c>
      <c r="O161" s="22">
        <f>FC_OTH_CP_SL_E!O$2</f>
        <v>2.3106039556333759</v>
      </c>
      <c r="P161" s="22">
        <f>FC_OTH_CP_SL_E!P$2</f>
        <v>2.3574059403266538</v>
      </c>
      <c r="Q161" s="22">
        <f>FC_OTH_CP_SL_E!Q$2</f>
        <v>2.4071661293867859</v>
      </c>
      <c r="R161" s="22">
        <f>FC_OTH_CP_SL_E!R$2</f>
        <v>2.4684538295078315</v>
      </c>
      <c r="S161" s="22">
        <f>FC_OTH_CP_SL_E!S$2</f>
        <v>2.4863046114253256</v>
      </c>
      <c r="T161" s="22">
        <f>FC_OTH_CP_SL_E!T$2</f>
        <v>2.5119606433763524</v>
      </c>
      <c r="U161" s="22">
        <f>FC_OTH_CP_SL_E!U$2</f>
        <v>2.5371139893066248</v>
      </c>
      <c r="V161" s="22">
        <f>FC_OTH_CP_SL_E!V$2</f>
        <v>2.5453051988977635</v>
      </c>
      <c r="W161" s="22">
        <f>FC_OTH_CP_SL_E!W$2</f>
        <v>2.5071869854451707</v>
      </c>
      <c r="X161" s="22">
        <f>FC_OTH_CP_SL_E!X$2</f>
        <v>2.4718725660483019</v>
      </c>
      <c r="Y161" s="22">
        <f>FC_OTH_CP_SL_E!Y$2</f>
        <v>2.4419390883963747</v>
      </c>
      <c r="Z161" s="22">
        <f>FC_OTH_CP_SL_E!Z$2</f>
        <v>2.4834373111814414</v>
      </c>
    </row>
    <row r="162" spans="1:26" ht="11.25" customHeight="1" x14ac:dyDescent="0.2">
      <c r="A162" s="23" t="s">
        <v>465</v>
      </c>
      <c r="B162" s="21" t="str">
        <f ca="1">HYPERLINK("#"&amp;CELL("address",FC_OTH_CP_BL_E!$Z$2),"FC_OTH_CP_BL_E")</f>
        <v>FC_OTH_CP_BL_E</v>
      </c>
      <c r="C162" s="22">
        <f>FC_OTH_CP_BL_E!C$2</f>
        <v>3.5213669665843597</v>
      </c>
      <c r="D162" s="22">
        <f>FC_OTH_CP_BL_E!D$2</f>
        <v>3.6991047283872587</v>
      </c>
      <c r="E162" s="22">
        <f>FC_OTH_CP_BL_E!E$2</f>
        <v>3.8241642860726297</v>
      </c>
      <c r="F162" s="22">
        <f>FC_OTH_CP_BL_E!F$2</f>
        <v>3.8893331396221456</v>
      </c>
      <c r="G162" s="22">
        <f>FC_OTH_CP_BL_E!G$2</f>
        <v>3.908725492844098</v>
      </c>
      <c r="H162" s="22">
        <f>FC_OTH_CP_BL_E!H$2</f>
        <v>4.0440843899241061</v>
      </c>
      <c r="I162" s="22">
        <f>FC_OTH_CP_BL_E!I$2</f>
        <v>4.1345694763365852</v>
      </c>
      <c r="J162" s="22">
        <f>FC_OTH_CP_BL_E!J$2</f>
        <v>4.2597010766694039</v>
      </c>
      <c r="K162" s="22">
        <f>FC_OTH_CP_BL_E!K$2</f>
        <v>4.5021441275496787</v>
      </c>
      <c r="L162" s="22">
        <f>FC_OTH_CP_BL_E!L$2</f>
        <v>4.5723360073191053</v>
      </c>
      <c r="M162" s="22">
        <f>FC_OTH_CP_BL_E!M$2</f>
        <v>4.6894271023682457</v>
      </c>
      <c r="N162" s="22">
        <f>FC_OTH_CP_BL_E!N$2</f>
        <v>4.8178586406641948</v>
      </c>
      <c r="O162" s="22">
        <f>FC_OTH_CP_BL_E!O$2</f>
        <v>5.0656148096984346</v>
      </c>
      <c r="P162" s="22">
        <f>FC_OTH_CP_BL_E!P$2</f>
        <v>5.1923358428513247</v>
      </c>
      <c r="Q162" s="22">
        <f>FC_OTH_CP_BL_E!Q$2</f>
        <v>5.3339708242770918</v>
      </c>
      <c r="R162" s="22">
        <f>FC_OTH_CP_BL_E!R$2</f>
        <v>5.5235941566384525</v>
      </c>
      <c r="S162" s="22">
        <f>FC_OTH_CP_BL_E!S$2</f>
        <v>5.4672907494623546</v>
      </c>
      <c r="T162" s="22">
        <f>FC_OTH_CP_BL_E!T$2</f>
        <v>5.2616168001076131</v>
      </c>
      <c r="U162" s="22">
        <f>FC_OTH_CP_BL_E!U$2</f>
        <v>5.1036474103990992</v>
      </c>
      <c r="V162" s="22">
        <f>FC_OTH_CP_BL_E!V$2</f>
        <v>5.018747098645612</v>
      </c>
      <c r="W162" s="22">
        <f>FC_OTH_CP_BL_E!W$2</f>
        <v>4.1391674208650322</v>
      </c>
      <c r="X162" s="22">
        <f>FC_OTH_CP_BL_E!X$2</f>
        <v>4.1216969459990684</v>
      </c>
      <c r="Y162" s="22">
        <f>FC_OTH_CP_BL_E!Y$2</f>
        <v>4.0823265146140235</v>
      </c>
      <c r="Z162" s="22">
        <f>FC_OTH_CP_BL_E!Z$2</f>
        <v>3.9495884034941851</v>
      </c>
    </row>
    <row r="163" spans="1:26" ht="11.25" customHeight="1" x14ac:dyDescent="0.2">
      <c r="A163" s="23" t="s">
        <v>464</v>
      </c>
      <c r="B163" s="21" t="str">
        <f ca="1">HYPERLINK("#"&amp;CELL("address",FC_OTH_CP_CR_E!$Z$2),"FC_OTH_CP_CR_E")</f>
        <v>FC_OTH_CP_CR_E</v>
      </c>
      <c r="C163" s="22">
        <f>FC_OTH_CP_CR_E!C$2</f>
        <v>5.2744823602775348</v>
      </c>
      <c r="D163" s="22">
        <f>FC_OTH_CP_CR_E!D$2</f>
        <v>5.4796191242166916</v>
      </c>
      <c r="E163" s="22">
        <f>FC_OTH_CP_CR_E!E$2</f>
        <v>5.5808709115620081</v>
      </c>
      <c r="F163" s="22">
        <f>FC_OTH_CP_CR_E!F$2</f>
        <v>5.6759143730467461</v>
      </c>
      <c r="G163" s="22">
        <f>FC_OTH_CP_CR_E!G$2</f>
        <v>5.7575340376194495</v>
      </c>
      <c r="H163" s="22">
        <f>FC_OTH_CP_CR_E!H$2</f>
        <v>5.8496712263555697</v>
      </c>
      <c r="I163" s="22">
        <f>FC_OTH_CP_CR_E!I$2</f>
        <v>5.9290910832324544</v>
      </c>
      <c r="J163" s="22">
        <f>FC_OTH_CP_CR_E!J$2</f>
        <v>5.9926883130652371</v>
      </c>
      <c r="K163" s="22">
        <f>FC_OTH_CP_CR_E!K$2</f>
        <v>6.0709302913462508</v>
      </c>
      <c r="L163" s="22">
        <f>FC_OTH_CP_CR_E!L$2</f>
        <v>6.1455362971284062</v>
      </c>
      <c r="M163" s="22">
        <f>FC_OTH_CP_CR_E!M$2</f>
        <v>6.207719121765936</v>
      </c>
      <c r="N163" s="22">
        <f>FC_OTH_CP_CR_E!N$2</f>
        <v>6.2151110518075248</v>
      </c>
      <c r="O163" s="22">
        <f>FC_OTH_CP_CR_E!O$2</f>
        <v>6.2621231417230776</v>
      </c>
      <c r="P163" s="22">
        <f>FC_OTH_CP_CR_E!P$2</f>
        <v>6.3446160637299345</v>
      </c>
      <c r="Q163" s="22">
        <f>FC_OTH_CP_CR_E!Q$2</f>
        <v>6.4464361547296223</v>
      </c>
      <c r="R163" s="22">
        <f>FC_OTH_CP_CR_E!R$2</f>
        <v>6.5818970421110832</v>
      </c>
      <c r="S163" s="22">
        <f>FC_OTH_CP_CR_E!S$2</f>
        <v>6.620635305706565</v>
      </c>
      <c r="T163" s="22">
        <f>FC_OTH_CP_CR_E!T$2</f>
        <v>6.6523453201087666</v>
      </c>
      <c r="U163" s="22">
        <f>FC_OTH_CP_CR_E!U$2</f>
        <v>6.67958618330149</v>
      </c>
      <c r="V163" s="22">
        <f>FC_OTH_CP_CR_E!V$2</f>
        <v>6.704010139360701</v>
      </c>
      <c r="W163" s="22">
        <f>FC_OTH_CP_CR_E!W$2</f>
        <v>6.7243218685495059</v>
      </c>
      <c r="X163" s="22">
        <f>FC_OTH_CP_CR_E!X$2</f>
        <v>6.7248141544517734</v>
      </c>
      <c r="Y163" s="22">
        <f>FC_OTH_CP_CR_E!Y$2</f>
        <v>6.7298370116080477</v>
      </c>
      <c r="Z163" s="22">
        <f>FC_OTH_CP_CR_E!Z$2</f>
        <v>6.9159408943644278</v>
      </c>
    </row>
    <row r="164" spans="1:26" ht="11.25" customHeight="1" x14ac:dyDescent="0.2">
      <c r="A164" s="23" t="s">
        <v>463</v>
      </c>
      <c r="B164" s="21" t="str">
        <f ca="1">HYPERLINK("#"&amp;CELL("address",FC_OTH_CP_BT_E!$Z$2),"FC_OTH_CP_BT_E")</f>
        <v>FC_OTH_CP_BT_E</v>
      </c>
      <c r="C164" s="22">
        <f>FC_OTH_CP_BT_E!C$2</f>
        <v>0.97625412549686219</v>
      </c>
      <c r="D164" s="22">
        <f>FC_OTH_CP_BT_E!D$2</f>
        <v>1.0691760221178179</v>
      </c>
      <c r="E164" s="22">
        <f>FC_OTH_CP_BT_E!E$2</f>
        <v>1.1565083284219475</v>
      </c>
      <c r="F164" s="22">
        <f>FC_OTH_CP_BT_E!F$2</f>
        <v>1.2348436565595269</v>
      </c>
      <c r="G164" s="22">
        <f>FC_OTH_CP_BT_E!G$2</f>
        <v>1.320402713660173</v>
      </c>
      <c r="H164" s="22">
        <f>FC_OTH_CP_BT_E!H$2</f>
        <v>1.4614358177106139</v>
      </c>
      <c r="I164" s="22">
        <f>FC_OTH_CP_BT_E!I$2</f>
        <v>1.5719994816029903</v>
      </c>
      <c r="J164" s="22">
        <f>FC_OTH_CP_BT_E!J$2</f>
        <v>1.6826757970216895</v>
      </c>
      <c r="K164" s="22">
        <f>FC_OTH_CP_BT_E!K$2</f>
        <v>1.8406986651751136</v>
      </c>
      <c r="L164" s="22">
        <f>FC_OTH_CP_BT_E!L$2</f>
        <v>1.8966295722480417</v>
      </c>
      <c r="M164" s="22">
        <f>FC_OTH_CP_BT_E!M$2</f>
        <v>1.9337597323023081</v>
      </c>
      <c r="N164" s="22">
        <f>FC_OTH_CP_BT_E!N$2</f>
        <v>1.9876051021040568</v>
      </c>
      <c r="O164" s="22">
        <f>FC_OTH_CP_BT_E!O$2</f>
        <v>2.0721295075257089</v>
      </c>
      <c r="P164" s="22">
        <f>FC_OTH_CP_BT_E!P$2</f>
        <v>2.1194829823019199</v>
      </c>
      <c r="Q164" s="22">
        <f>FC_OTH_CP_BT_E!Q$2</f>
        <v>2.1826142522656578</v>
      </c>
      <c r="R164" s="22">
        <f>FC_OTH_CP_BT_E!R$2</f>
        <v>2.2235951753074574</v>
      </c>
      <c r="S164" s="22">
        <f>FC_OTH_CP_BT_E!S$2</f>
        <v>2.2654394734085663</v>
      </c>
      <c r="T164" s="22">
        <f>FC_OTH_CP_BT_E!T$2</f>
        <v>2.3119387264440845</v>
      </c>
      <c r="U164" s="22">
        <f>FC_OTH_CP_BT_E!U$2</f>
        <v>2.3801889888584649</v>
      </c>
      <c r="V164" s="22">
        <f>FC_OTH_CP_BT_E!V$2</f>
        <v>2.4845504493950066</v>
      </c>
      <c r="W164" s="22">
        <f>FC_OTH_CP_BT_E!W$2</f>
        <v>2.2204799204558414</v>
      </c>
      <c r="X164" s="22">
        <f>FC_OTH_CP_BT_E!X$2</f>
        <v>2.3699587195905023</v>
      </c>
      <c r="Y164" s="22">
        <f>FC_OTH_CP_BT_E!Y$2</f>
        <v>2.511819197364507</v>
      </c>
      <c r="Z164" s="22">
        <f>FC_OTH_CP_BT_E!Z$2</f>
        <v>2.5832010531589851</v>
      </c>
    </row>
    <row r="165" spans="1:26" ht="11.25" customHeight="1" x14ac:dyDescent="0.2">
      <c r="A165" s="23" t="s">
        <v>462</v>
      </c>
      <c r="B165" s="21" t="str">
        <f ca="1">HYPERLINK("#"&amp;CELL("address",FC_OTH_CP_IT_E!$Z$2),"FC_OTH_CP_IT_E")</f>
        <v>FC_OTH_CP_IT_E</v>
      </c>
      <c r="C165" s="22">
        <f>FC_OTH_CP_IT_E!C$2</f>
        <v>1.5197682104506871</v>
      </c>
      <c r="D165" s="22">
        <f>FC_OTH_CP_IT_E!D$2</f>
        <v>1.9023119719281172</v>
      </c>
      <c r="E165" s="22">
        <f>FC_OTH_CP_IT_E!E$2</f>
        <v>2.284554756348594</v>
      </c>
      <c r="F165" s="22">
        <f>FC_OTH_CP_IT_E!F$2</f>
        <v>2.6652655523382034</v>
      </c>
      <c r="G165" s="22">
        <f>FC_OTH_CP_IT_E!G$2</f>
        <v>3.0669088490700274</v>
      </c>
      <c r="H165" s="22">
        <f>FC_OTH_CP_IT_E!H$2</f>
        <v>3.4973046603288589</v>
      </c>
      <c r="I165" s="22">
        <f>FC_OTH_CP_IT_E!I$2</f>
        <v>3.8632450987527909</v>
      </c>
      <c r="J165" s="22">
        <f>FC_OTH_CP_IT_E!J$2</f>
        <v>4.1443983132949649</v>
      </c>
      <c r="K165" s="22">
        <f>FC_OTH_CP_IT_E!K$2</f>
        <v>4.4222631480350758</v>
      </c>
      <c r="L165" s="22">
        <f>FC_OTH_CP_IT_E!L$2</f>
        <v>4.6183879312012452</v>
      </c>
      <c r="M165" s="22">
        <f>FC_OTH_CP_IT_E!M$2</f>
        <v>4.7926650716939534</v>
      </c>
      <c r="N165" s="22">
        <f>FC_OTH_CP_IT_E!N$2</f>
        <v>4.9130806427886382</v>
      </c>
      <c r="O165" s="22">
        <f>FC_OTH_CP_IT_E!O$2</f>
        <v>5.0539069527606344</v>
      </c>
      <c r="P165" s="22">
        <f>FC_OTH_CP_IT_E!P$2</f>
        <v>5.2689039215571949</v>
      </c>
      <c r="Q165" s="22">
        <f>FC_OTH_CP_IT_E!Q$2</f>
        <v>5.5566125808481939</v>
      </c>
      <c r="R165" s="22">
        <f>FC_OTH_CP_IT_E!R$2</f>
        <v>6.0415366652299269</v>
      </c>
      <c r="S165" s="22">
        <f>FC_OTH_CP_IT_E!S$2</f>
        <v>6.255602631802045</v>
      </c>
      <c r="T165" s="22">
        <f>FC_OTH_CP_IT_E!T$2</f>
        <v>6.5037837974043073</v>
      </c>
      <c r="U165" s="22">
        <f>FC_OTH_CP_IT_E!U$2</f>
        <v>6.7733328553782552</v>
      </c>
      <c r="V165" s="22">
        <f>FC_OTH_CP_IT_E!V$2</f>
        <v>7.07808065192875</v>
      </c>
      <c r="W165" s="22">
        <f>FC_OTH_CP_IT_E!W$2</f>
        <v>6.8382634459696217</v>
      </c>
      <c r="X165" s="22">
        <f>FC_OTH_CP_IT_E!X$2</f>
        <v>7.0692040967303473</v>
      </c>
      <c r="Y165" s="22">
        <f>FC_OTH_CP_IT_E!Y$2</f>
        <v>7.277110383185871</v>
      </c>
      <c r="Z165" s="22">
        <f>FC_OTH_CP_IT_E!Z$2</f>
        <v>7.5574631174651792</v>
      </c>
    </row>
    <row r="166" spans="1:26" ht="11.25" customHeight="1" x14ac:dyDescent="0.2">
      <c r="A166" s="17" t="s">
        <v>204</v>
      </c>
      <c r="B166" s="18" t="str">
        <f ca="1">HYPERLINK("#"&amp;CELL("address",FC_OTH_HH_E!$Z$2),"FC_OTH_HH_E")</f>
        <v>FC_OTH_HH_E</v>
      </c>
      <c r="C166" s="19">
        <f>FC_OTH_HH_E!C$2</f>
        <v>63.177677197633002</v>
      </c>
      <c r="D166" s="19">
        <f>FC_OTH_HH_E!D$2</f>
        <v>61.543971264700936</v>
      </c>
      <c r="E166" s="19">
        <f>FC_OTH_HH_E!E$2</f>
        <v>65.295517207868386</v>
      </c>
      <c r="F166" s="19">
        <f>FC_OTH_HH_E!F$2</f>
        <v>70.440229159717063</v>
      </c>
      <c r="G166" s="19">
        <f>FC_OTH_HH_E!G$2</f>
        <v>69.331974645529627</v>
      </c>
      <c r="H166" s="19">
        <f>FC_OTH_HH_E!H$2</f>
        <v>69.70330189744098</v>
      </c>
      <c r="I166" s="19">
        <f>FC_OTH_HH_E!I$2</f>
        <v>71.816115358811047</v>
      </c>
      <c r="J166" s="19">
        <f>FC_OTH_HH_E!J$2</f>
        <v>70.771192134115424</v>
      </c>
      <c r="K166" s="19">
        <f>FC_OTH_HH_E!K$2</f>
        <v>70.875100741442168</v>
      </c>
      <c r="L166" s="19">
        <f>FC_OTH_HH_E!L$2</f>
        <v>65.552141106383331</v>
      </c>
      <c r="M166" s="19">
        <f>FC_OTH_HH_E!M$2</f>
        <v>69.469941670075031</v>
      </c>
      <c r="N166" s="19">
        <f>FC_OTH_HH_E!N$2</f>
        <v>68.980736416144666</v>
      </c>
      <c r="O166" s="19">
        <f>FC_OTH_HH_E!O$2</f>
        <v>72.402701773256467</v>
      </c>
      <c r="P166" s="19">
        <f>FC_OTH_HH_E!P$2</f>
        <v>73.200292439143453</v>
      </c>
      <c r="Q166" s="19">
        <f>FC_OTH_HH_E!Q$2</f>
        <v>73.101583974460254</v>
      </c>
      <c r="R166" s="19">
        <f>FC_OTH_HH_E!R$2</f>
        <v>79.069235856691336</v>
      </c>
      <c r="S166" s="19">
        <f>FC_OTH_HH_E!S$2</f>
        <v>77.799176407822216</v>
      </c>
      <c r="T166" s="19">
        <f>FC_OTH_HH_E!T$2</f>
        <v>91.095786758383497</v>
      </c>
      <c r="U166" s="19">
        <f>FC_OTH_HH_E!U$2</f>
        <v>93.033361994840917</v>
      </c>
      <c r="V166" s="19">
        <f>FC_OTH_HH_E!V$2</f>
        <v>101.52820292347374</v>
      </c>
      <c r="W166" s="19">
        <f>FC_OTH_HH_E!W$2</f>
        <v>105.93336199484092</v>
      </c>
      <c r="X166" s="19">
        <f>FC_OTH_HH_E!X$2</f>
        <v>110.24428202923474</v>
      </c>
      <c r="Y166" s="19">
        <f>FC_OTH_HH_E!Y$2</f>
        <v>115.01788478073945</v>
      </c>
      <c r="Z166" s="19">
        <f>FC_OTH_HH_E!Z$2</f>
        <v>113.59372312983665</v>
      </c>
    </row>
    <row r="167" spans="1:26" ht="11.25" customHeight="1" x14ac:dyDescent="0.2">
      <c r="A167" s="23" t="s">
        <v>455</v>
      </c>
      <c r="B167" s="21" t="str">
        <f ca="1">HYPERLINK("#"&amp;CELL("address",FC_OTH_HH_SH_E!$Z$2),"FC_OTH_HH_SH_E")</f>
        <v>FC_OTH_HH_SH_E</v>
      </c>
      <c r="C167" s="22">
        <f>FC_OTH_HH_SH_E!C$2</f>
        <v>5.1335009198191104</v>
      </c>
      <c r="D167" s="22">
        <f>FC_OTH_HH_SH_E!D$2</f>
        <v>5.1879040161408438</v>
      </c>
      <c r="E167" s="22">
        <f>FC_OTH_HH_SH_E!E$2</f>
        <v>7.1494895854326037</v>
      </c>
      <c r="F167" s="22">
        <f>FC_OTH_HH_SH_E!F$2</f>
        <v>8.8117904277719656</v>
      </c>
      <c r="G167" s="22">
        <f>FC_OTH_HH_SH_E!G$2</f>
        <v>7.5195980668057754</v>
      </c>
      <c r="H167" s="22">
        <f>FC_OTH_HH_SH_E!H$2</f>
        <v>7.3132053468178064</v>
      </c>
      <c r="I167" s="22">
        <f>FC_OTH_HH_SH_E!I$2</f>
        <v>7.7335202440708448</v>
      </c>
      <c r="J167" s="22">
        <f>FC_OTH_HH_SH_E!J$2</f>
        <v>7.0557305725336779</v>
      </c>
      <c r="K167" s="22">
        <f>FC_OTH_HH_SH_E!K$2</f>
        <v>6.4005715625931145</v>
      </c>
      <c r="L167" s="22">
        <f>FC_OTH_HH_SH_E!L$2</f>
        <v>6.033467804306893</v>
      </c>
      <c r="M167" s="22">
        <f>FC_OTH_HH_SH_E!M$2</f>
        <v>7.3717897316979242</v>
      </c>
      <c r="N167" s="22">
        <f>FC_OTH_HH_SH_E!N$2</f>
        <v>6.7482504207527079</v>
      </c>
      <c r="O167" s="22">
        <f>FC_OTH_HH_SH_E!O$2</f>
        <v>8.0042152107402842</v>
      </c>
      <c r="P167" s="22">
        <f>FC_OTH_HH_SH_E!P$2</f>
        <v>8.0231572249553409</v>
      </c>
      <c r="Q167" s="22">
        <f>FC_OTH_HH_SH_E!Q$2</f>
        <v>7.7973711644404622</v>
      </c>
      <c r="R167" s="22">
        <f>FC_OTH_HH_SH_E!R$2</f>
        <v>10.121527311647798</v>
      </c>
      <c r="S167" s="22">
        <f>FC_OTH_HH_SH_E!S$2</f>
        <v>7.6183126799238057</v>
      </c>
      <c r="T167" s="22">
        <f>FC_OTH_HH_SH_E!T$2</f>
        <v>18.513234971409855</v>
      </c>
      <c r="U167" s="22">
        <f>FC_OTH_HH_SH_E!U$2</f>
        <v>15.29585996505706</v>
      </c>
      <c r="V167" s="22">
        <f>FC_OTH_HH_SH_E!V$2</f>
        <v>18.850466464284214</v>
      </c>
      <c r="W167" s="22">
        <f>FC_OTH_HH_SH_E!W$2</f>
        <v>21.646500529477805</v>
      </c>
      <c r="X167" s="22">
        <f>FC_OTH_HH_SH_E!X$2</f>
        <v>24.687739451985276</v>
      </c>
      <c r="Y167" s="22">
        <f>FC_OTH_HH_SH_E!Y$2</f>
        <v>28.745981389132009</v>
      </c>
      <c r="Z167" s="22">
        <f>FC_OTH_HH_SH_E!Z$2</f>
        <v>29.760895841184521</v>
      </c>
    </row>
    <row r="168" spans="1:26" ht="11.25" customHeight="1" x14ac:dyDescent="0.2">
      <c r="A168" s="23" t="s">
        <v>456</v>
      </c>
      <c r="B168" s="21" t="str">
        <f ca="1">HYPERLINK("#"&amp;CELL("address",FC_OTH_HH_SC_E!$Z$2),"FC_OTH_HH_SC_E")</f>
        <v>FC_OTH_HH_SC_E</v>
      </c>
      <c r="C168" s="22">
        <f>FC_OTH_HH_SC_E!C$2</f>
        <v>8.8717685505126873</v>
      </c>
      <c r="D168" s="22">
        <f>FC_OTH_HH_SC_E!D$2</f>
        <v>9.9805794907208121</v>
      </c>
      <c r="E168" s="22">
        <f>FC_OTH_HH_SC_E!E$2</f>
        <v>7.7728890397789652</v>
      </c>
      <c r="F168" s="22">
        <f>FC_OTH_HH_SC_E!F$2</f>
        <v>11.59373722832647</v>
      </c>
      <c r="G168" s="22">
        <f>FC_OTH_HH_SC_E!G$2</f>
        <v>6.0471039986150306</v>
      </c>
      <c r="H168" s="22">
        <f>FC_OTH_HH_SC_E!H$2</f>
        <v>5.7627394848965405</v>
      </c>
      <c r="I168" s="22">
        <f>FC_OTH_HH_SC_E!I$2</f>
        <v>7.497055436682726</v>
      </c>
      <c r="J168" s="22">
        <f>FC_OTH_HH_SC_E!J$2</f>
        <v>7.8508571937862399</v>
      </c>
      <c r="K168" s="22">
        <f>FC_OTH_HH_SC_E!K$2</f>
        <v>6.8365340756412385</v>
      </c>
      <c r="L168" s="22">
        <f>FC_OTH_HH_SC_E!L$2</f>
        <v>7.474701644966693</v>
      </c>
      <c r="M168" s="22">
        <f>FC_OTH_HH_SC_E!M$2</f>
        <v>6.3046001153006879</v>
      </c>
      <c r="N168" s="22">
        <f>FC_OTH_HH_SC_E!N$2</f>
        <v>6.910859999857375</v>
      </c>
      <c r="O168" s="22">
        <f>FC_OTH_HH_SC_E!O$2</f>
        <v>12.210536473291368</v>
      </c>
      <c r="P168" s="22">
        <f>FC_OTH_HH_SC_E!P$2</f>
        <v>8.7076483733762959</v>
      </c>
      <c r="Q168" s="22">
        <f>FC_OTH_HH_SC_E!Q$2</f>
        <v>9.0241456954266557</v>
      </c>
      <c r="R168" s="22">
        <f>FC_OTH_HH_SC_E!R$2</f>
        <v>8.7724753988726505</v>
      </c>
      <c r="S168" s="22">
        <f>FC_OTH_HH_SC_E!S$2</f>
        <v>8.5585650138530571</v>
      </c>
      <c r="T168" s="22">
        <f>FC_OTH_HH_SC_E!T$2</f>
        <v>11.973774720550315</v>
      </c>
      <c r="U168" s="22">
        <f>FC_OTH_HH_SC_E!U$2</f>
        <v>10.519776440240769</v>
      </c>
      <c r="V168" s="22">
        <f>FC_OTH_HH_SC_E!V$2</f>
        <v>11.889677080347759</v>
      </c>
      <c r="W168" s="22">
        <f>FC_OTH_HH_SC_E!W$2</f>
        <v>13.268104518964345</v>
      </c>
      <c r="X168" s="22">
        <f>FC_OTH_HH_SC_E!X$2</f>
        <v>18.344684455062634</v>
      </c>
      <c r="Y168" s="22">
        <f>FC_OTH_HH_SC_E!Y$2</f>
        <v>16.427510270373567</v>
      </c>
      <c r="Z168" s="22">
        <f>FC_OTH_HH_SC_E!Z$2</f>
        <v>14.244888697812177</v>
      </c>
    </row>
    <row r="169" spans="1:26" ht="11.25" customHeight="1" x14ac:dyDescent="0.2">
      <c r="A169" s="23" t="s">
        <v>457</v>
      </c>
      <c r="B169" s="21" t="str">
        <f ca="1">HYPERLINK("#"&amp;CELL("address",FC_OTH_HH_WH_E!$Z$2),"FC_OTH_HH_WH_E")</f>
        <v>FC_OTH_HH_WH_E</v>
      </c>
      <c r="C169" s="22">
        <f>FC_OTH_HH_WH_E!C$2</f>
        <v>16.863142113631074</v>
      </c>
      <c r="D169" s="22">
        <f>FC_OTH_HH_WH_E!D$2</f>
        <v>14.151824935058439</v>
      </c>
      <c r="E169" s="22">
        <f>FC_OTH_HH_WH_E!E$2</f>
        <v>17.20445251591789</v>
      </c>
      <c r="F169" s="22">
        <f>FC_OTH_HH_WH_E!F$2</f>
        <v>16.788301765465352</v>
      </c>
      <c r="G169" s="22">
        <f>FC_OTH_HH_WH_E!G$2</f>
        <v>20.259202213549074</v>
      </c>
      <c r="H169" s="22">
        <f>FC_OTH_HH_WH_E!H$2</f>
        <v>20.829021666159228</v>
      </c>
      <c r="I169" s="22">
        <f>FC_OTH_HH_WH_E!I$2</f>
        <v>21.491824780169882</v>
      </c>
      <c r="J169" s="22">
        <f>FC_OTH_HH_WH_E!J$2</f>
        <v>21.195320467108733</v>
      </c>
      <c r="K169" s="22">
        <f>FC_OTH_HH_WH_E!K$2</f>
        <v>21.20065853649162</v>
      </c>
      <c r="L169" s="22">
        <f>FC_OTH_HH_WH_E!L$2</f>
        <v>14.399449997224876</v>
      </c>
      <c r="M169" s="22">
        <f>FC_OTH_HH_WH_E!M$2</f>
        <v>17.671918755557439</v>
      </c>
      <c r="N169" s="22">
        <f>FC_OTH_HH_WH_E!N$2</f>
        <v>17.79439544080649</v>
      </c>
      <c r="O169" s="22">
        <f>FC_OTH_HH_WH_E!O$2</f>
        <v>15.179601540253689</v>
      </c>
      <c r="P169" s="22">
        <f>FC_OTH_HH_WH_E!P$2</f>
        <v>17.186460630968345</v>
      </c>
      <c r="Q169" s="22">
        <f>FC_OTH_HH_WH_E!Q$2</f>
        <v>17.308831331024802</v>
      </c>
      <c r="R169" s="22">
        <f>FC_OTH_HH_WH_E!R$2</f>
        <v>18.969446295424113</v>
      </c>
      <c r="S169" s="22">
        <f>FC_OTH_HH_WH_E!S$2</f>
        <v>18.753966190940119</v>
      </c>
      <c r="T169" s="22">
        <f>FC_OTH_HH_WH_E!T$2</f>
        <v>20.331538306473671</v>
      </c>
      <c r="U169" s="22">
        <f>FC_OTH_HH_WH_E!U$2</f>
        <v>25.506305149794045</v>
      </c>
      <c r="V169" s="22">
        <f>FC_OTH_HH_WH_E!V$2</f>
        <v>26.939841132143503</v>
      </c>
      <c r="W169" s="22">
        <f>FC_OTH_HH_WH_E!W$2</f>
        <v>26.665010282089813</v>
      </c>
      <c r="X169" s="22">
        <f>FC_OTH_HH_WH_E!X$2</f>
        <v>23.422310131453642</v>
      </c>
      <c r="Y169" s="22">
        <f>FC_OTH_HH_WH_E!Y$2</f>
        <v>27.542272590520501</v>
      </c>
      <c r="Z169" s="22">
        <f>FC_OTH_HH_WH_E!Z$2</f>
        <v>25.847477434708274</v>
      </c>
    </row>
    <row r="170" spans="1:26" ht="11.25" customHeight="1" x14ac:dyDescent="0.2">
      <c r="A170" s="23" t="s">
        <v>458</v>
      </c>
      <c r="B170" s="21" t="str">
        <f ca="1">HYPERLINK("#"&amp;CELL("address",FC_OTH_HH_CO_E!$Z$2),"FC_OTH_HH_CO_E")</f>
        <v>FC_OTH_HH_CO_E</v>
      </c>
      <c r="C170" s="22">
        <f>FC_OTH_HH_CO_E!C$2</f>
        <v>13.088910196513922</v>
      </c>
      <c r="D170" s="22">
        <f>FC_OTH_HH_CO_E!D$2</f>
        <v>12.073530194487116</v>
      </c>
      <c r="E170" s="22">
        <f>FC_OTH_HH_CO_E!E$2</f>
        <v>12.199832557031113</v>
      </c>
      <c r="F170" s="22">
        <f>FC_OTH_HH_CO_E!F$2</f>
        <v>11.491419138616479</v>
      </c>
      <c r="G170" s="22">
        <f>FC_OTH_HH_CO_E!G$2</f>
        <v>13.042275894875935</v>
      </c>
      <c r="H170" s="22">
        <f>FC_OTH_HH_CO_E!H$2</f>
        <v>12.758818840111923</v>
      </c>
      <c r="I170" s="22">
        <f>FC_OTH_HH_CO_E!I$2</f>
        <v>11.477905219832733</v>
      </c>
      <c r="J170" s="22">
        <f>FC_OTH_HH_CO_E!J$2</f>
        <v>10.813964773425084</v>
      </c>
      <c r="K170" s="22">
        <f>FC_OTH_HH_CO_E!K$2</f>
        <v>12.335985809902629</v>
      </c>
      <c r="L170" s="22">
        <f>FC_OTH_HH_CO_E!L$2</f>
        <v>13.234063659235384</v>
      </c>
      <c r="M170" s="22">
        <f>FC_OTH_HH_CO_E!M$2</f>
        <v>13.507116498441228</v>
      </c>
      <c r="N170" s="22">
        <f>FC_OTH_HH_CO_E!N$2</f>
        <v>12.8795051291034</v>
      </c>
      <c r="O170" s="22">
        <f>FC_OTH_HH_CO_E!O$2</f>
        <v>12.080121512395609</v>
      </c>
      <c r="P170" s="22">
        <f>FC_OTH_HH_CO_E!P$2</f>
        <v>14.028069066603763</v>
      </c>
      <c r="Q170" s="22">
        <f>FC_OTH_HH_CO_E!Q$2</f>
        <v>13.42255526544573</v>
      </c>
      <c r="R170" s="22">
        <f>FC_OTH_HH_CO_E!R$2</f>
        <v>14.930668556527522</v>
      </c>
      <c r="S170" s="22">
        <f>FC_OTH_HH_CO_E!S$2</f>
        <v>15.902251140042196</v>
      </c>
      <c r="T170" s="22">
        <f>FC_OTH_HH_CO_E!T$2</f>
        <v>13.094578697069384</v>
      </c>
      <c r="U170" s="22">
        <f>FC_OTH_HH_CO_E!U$2</f>
        <v>13.986905296919202</v>
      </c>
      <c r="V170" s="22">
        <f>FC_OTH_HH_CO_E!V$2</f>
        <v>13.722848035558506</v>
      </c>
      <c r="W170" s="22">
        <f>FC_OTH_HH_CO_E!W$2</f>
        <v>13.794847266200614</v>
      </c>
      <c r="X170" s="22">
        <f>FC_OTH_HH_CO_E!X$2</f>
        <v>13.113972372122294</v>
      </c>
      <c r="Y170" s="22">
        <f>FC_OTH_HH_CO_E!Y$2</f>
        <v>11.522489983062144</v>
      </c>
      <c r="Z170" s="22">
        <f>FC_OTH_HH_CO_E!Z$2</f>
        <v>12.005532027676388</v>
      </c>
    </row>
    <row r="171" spans="1:26" ht="11.25" customHeight="1" x14ac:dyDescent="0.2">
      <c r="A171" s="23" t="s">
        <v>394</v>
      </c>
      <c r="B171" s="21" t="str">
        <f ca="1">HYPERLINK("#"&amp;CELL("address",FC_OTH_HH_RF_E!$Z$2),"FC_OTH_HH_RF_E")</f>
        <v>FC_OTH_HH_RF_E</v>
      </c>
      <c r="C171" s="22">
        <f>FC_OTH_HH_RF_E!C$2</f>
        <v>6.7564808635291884</v>
      </c>
      <c r="D171" s="22">
        <f>FC_OTH_HH_RF_E!D$2</f>
        <v>6.8465771572328311</v>
      </c>
      <c r="E171" s="22">
        <f>FC_OTH_HH_RF_E!E$2</f>
        <v>6.9346141899570366</v>
      </c>
      <c r="F171" s="22">
        <f>FC_OTH_HH_RF_E!F$2</f>
        <v>6.967954537487171</v>
      </c>
      <c r="G171" s="22">
        <f>FC_OTH_HH_RF_E!G$2</f>
        <v>6.9923377750332572</v>
      </c>
      <c r="H171" s="22">
        <f>FC_OTH_HH_RF_E!H$2</f>
        <v>7.0133856354615212</v>
      </c>
      <c r="I171" s="22">
        <f>FC_OTH_HH_RF_E!I$2</f>
        <v>7.0527473453989895</v>
      </c>
      <c r="J171" s="22">
        <f>FC_OTH_HH_RF_E!J$2</f>
        <v>7.0927301005675929</v>
      </c>
      <c r="K171" s="22">
        <f>FC_OTH_HH_RF_E!K$2</f>
        <v>7.1838304624847744</v>
      </c>
      <c r="L171" s="22">
        <f>FC_OTH_HH_RF_E!L$2</f>
        <v>7.2649081434983032</v>
      </c>
      <c r="M171" s="22">
        <f>FC_OTH_HH_RF_E!M$2</f>
        <v>7.3316267733792513</v>
      </c>
      <c r="N171" s="22">
        <f>FC_OTH_HH_RF_E!N$2</f>
        <v>7.34357849487471</v>
      </c>
      <c r="O171" s="22">
        <f>FC_OTH_HH_RF_E!O$2</f>
        <v>7.3820133450295593</v>
      </c>
      <c r="P171" s="22">
        <f>FC_OTH_HH_RF_E!P$2</f>
        <v>7.3960393518998098</v>
      </c>
      <c r="Q171" s="22">
        <f>FC_OTH_HH_RF_E!Q$2</f>
        <v>7.4339118547991188</v>
      </c>
      <c r="R171" s="22">
        <f>FC_OTH_HH_RF_E!R$2</f>
        <v>7.5020231483257671</v>
      </c>
      <c r="S171" s="22">
        <f>FC_OTH_HH_RF_E!S$2</f>
        <v>7.4513431980716449</v>
      </c>
      <c r="T171" s="22">
        <f>FC_OTH_HH_RF_E!T$2</f>
        <v>7.3904073580463585</v>
      </c>
      <c r="U171" s="22">
        <f>FC_OTH_HH_RF_E!U$2</f>
        <v>7.3735199940781833</v>
      </c>
      <c r="V171" s="22">
        <f>FC_OTH_HH_RF_E!V$2</f>
        <v>7.4247807129492092</v>
      </c>
      <c r="W171" s="22">
        <f>FC_OTH_HH_RF_E!W$2</f>
        <v>7.5140845492904766</v>
      </c>
      <c r="X171" s="22">
        <f>FC_OTH_HH_RF_E!X$2</f>
        <v>7.3650948874434299</v>
      </c>
      <c r="Y171" s="22">
        <f>FC_OTH_HH_RF_E!Y$2</f>
        <v>7.2401772569662182</v>
      </c>
      <c r="Z171" s="22">
        <f>FC_OTH_HH_RF_E!Z$2</f>
        <v>7.2935195249852658</v>
      </c>
    </row>
    <row r="172" spans="1:26" ht="11.25" customHeight="1" x14ac:dyDescent="0.2">
      <c r="A172" s="23" t="s">
        <v>395</v>
      </c>
      <c r="B172" s="21" t="str">
        <f ca="1">HYPERLINK("#"&amp;CELL("address",FC_OTH_HH_WM_E!$Z$2),"FC_OTH_HH_WM_E")</f>
        <v>FC_OTH_HH_WM_E</v>
      </c>
      <c r="C172" s="22">
        <f>FC_OTH_HH_WM_E!C$2</f>
        <v>3.348939661147162</v>
      </c>
      <c r="D172" s="22">
        <f>FC_OTH_HH_WM_E!D$2</f>
        <v>3.3244819559624661</v>
      </c>
      <c r="E172" s="22">
        <f>FC_OTH_HH_WM_E!E$2</f>
        <v>3.3074296772042846</v>
      </c>
      <c r="F172" s="22">
        <f>FC_OTH_HH_WM_E!F$2</f>
        <v>3.2838624421655083</v>
      </c>
      <c r="G172" s="22">
        <f>FC_OTH_HH_WM_E!G$2</f>
        <v>3.2654548559184016</v>
      </c>
      <c r="H172" s="22">
        <f>FC_OTH_HH_WM_E!H$2</f>
        <v>3.2282019227598506</v>
      </c>
      <c r="I172" s="22">
        <f>FC_OTH_HH_WM_E!I$2</f>
        <v>3.1998140973639067</v>
      </c>
      <c r="J172" s="22">
        <f>FC_OTH_HH_WM_E!J$2</f>
        <v>3.1192067279452926</v>
      </c>
      <c r="K172" s="22">
        <f>FC_OTH_HH_WM_E!K$2</f>
        <v>3.0413476360225804</v>
      </c>
      <c r="L172" s="22">
        <f>FC_OTH_HH_WM_E!L$2</f>
        <v>2.9804344452902729</v>
      </c>
      <c r="M172" s="22">
        <f>FC_OTH_HH_WM_E!M$2</f>
        <v>2.9052389767499118</v>
      </c>
      <c r="N172" s="22">
        <f>FC_OTH_HH_WM_E!N$2</f>
        <v>2.8203355692566525</v>
      </c>
      <c r="O172" s="22">
        <f>FC_OTH_HH_WM_E!O$2</f>
        <v>2.7462429187848554</v>
      </c>
      <c r="P172" s="22">
        <f>FC_OTH_HH_WM_E!P$2</f>
        <v>2.6817304939983071</v>
      </c>
      <c r="Q172" s="22">
        <f>FC_OTH_HH_WM_E!Q$2</f>
        <v>2.6275632837301699</v>
      </c>
      <c r="R172" s="22">
        <f>FC_OTH_HH_WM_E!R$2</f>
        <v>2.6200403461693207</v>
      </c>
      <c r="S172" s="22">
        <f>FC_OTH_HH_WM_E!S$2</f>
        <v>2.6156967323561591</v>
      </c>
      <c r="T172" s="22">
        <f>FC_OTH_HH_WM_E!T$2</f>
        <v>2.5910187098525865</v>
      </c>
      <c r="U172" s="22">
        <f>FC_OTH_HH_WM_E!U$2</f>
        <v>2.6208660864619144</v>
      </c>
      <c r="V172" s="22">
        <f>FC_OTH_HH_WM_E!V$2</f>
        <v>2.6980524180046204</v>
      </c>
      <c r="W172" s="22">
        <f>FC_OTH_HH_WM_E!W$2</f>
        <v>2.7889099502831001</v>
      </c>
      <c r="X172" s="22">
        <f>FC_OTH_HH_WM_E!X$2</f>
        <v>2.7729096129711306</v>
      </c>
      <c r="Y172" s="22">
        <f>FC_OTH_HH_WM_E!Y$2</f>
        <v>2.7662332464765456</v>
      </c>
      <c r="Z172" s="22">
        <f>FC_OTH_HH_WM_E!Z$2</f>
        <v>2.8502350828839504</v>
      </c>
    </row>
    <row r="173" spans="1:26" ht="11.25" customHeight="1" x14ac:dyDescent="0.2">
      <c r="A173" s="23" t="s">
        <v>396</v>
      </c>
      <c r="B173" s="21" t="str">
        <f ca="1">HYPERLINK("#"&amp;CELL("address",FC_OTH_HH_DR_E!$Z$2),"FC_OTH_HH_DR_E")</f>
        <v>FC_OTH_HH_DR_E</v>
      </c>
      <c r="C173" s="22">
        <f>FC_OTH_HH_DR_E!C$2</f>
        <v>0.61910515219304607</v>
      </c>
      <c r="D173" s="22">
        <f>FC_OTH_HH_DR_E!D$2</f>
        <v>0.69562775241999764</v>
      </c>
      <c r="E173" s="22">
        <f>FC_OTH_HH_DR_E!E$2</f>
        <v>0.75225992696872823</v>
      </c>
      <c r="F173" s="22">
        <f>FC_OTH_HH_DR_E!F$2</f>
        <v>0.81930004066013262</v>
      </c>
      <c r="G173" s="22">
        <f>FC_OTH_HH_DR_E!G$2</f>
        <v>0.8878161016217353</v>
      </c>
      <c r="H173" s="22">
        <f>FC_OTH_HH_DR_E!H$2</f>
        <v>0.95620713350377118</v>
      </c>
      <c r="I173" s="22">
        <f>FC_OTH_HH_DR_E!I$2</f>
        <v>1.0150099864825992</v>
      </c>
      <c r="J173" s="22">
        <f>FC_OTH_HH_DR_E!J$2</f>
        <v>1.0777257742105291</v>
      </c>
      <c r="K173" s="22">
        <f>FC_OTH_HH_DR_E!K$2</f>
        <v>1.1369836788823862</v>
      </c>
      <c r="L173" s="22">
        <f>FC_OTH_HH_DR_E!L$2</f>
        <v>1.191720030512849</v>
      </c>
      <c r="M173" s="22">
        <f>FC_OTH_HH_DR_E!M$2</f>
        <v>1.2187151872432926</v>
      </c>
      <c r="N173" s="22">
        <f>FC_OTH_HH_DR_E!N$2</f>
        <v>1.2210262517874495</v>
      </c>
      <c r="O173" s="22">
        <f>FC_OTH_HH_DR_E!O$2</f>
        <v>1.2293446751535968</v>
      </c>
      <c r="P173" s="22">
        <f>FC_OTH_HH_DR_E!P$2</f>
        <v>1.2289549210806026</v>
      </c>
      <c r="Q173" s="22">
        <f>FC_OTH_HH_DR_E!Q$2</f>
        <v>1.2189827943982192</v>
      </c>
      <c r="R173" s="22">
        <f>FC_OTH_HH_DR_E!R$2</f>
        <v>1.225821170598244</v>
      </c>
      <c r="S173" s="22">
        <f>FC_OTH_HH_DR_E!S$2</f>
        <v>1.2227823303057168</v>
      </c>
      <c r="T173" s="22">
        <f>FC_OTH_HH_DR_E!T$2</f>
        <v>1.1912786303562002</v>
      </c>
      <c r="U173" s="22">
        <f>FC_OTH_HH_DR_E!U$2</f>
        <v>1.1739373147318828</v>
      </c>
      <c r="V173" s="22">
        <f>FC_OTH_HH_DR_E!V$2</f>
        <v>1.1736989264879973</v>
      </c>
      <c r="W173" s="22">
        <f>FC_OTH_HH_DR_E!W$2</f>
        <v>1.1620405747714186</v>
      </c>
      <c r="X173" s="22">
        <f>FC_OTH_HH_DR_E!X$2</f>
        <v>1.117019840582318</v>
      </c>
      <c r="Y173" s="22">
        <f>FC_OTH_HH_DR_E!Y$2</f>
        <v>1.0519744373698079</v>
      </c>
      <c r="Z173" s="22">
        <f>FC_OTH_HH_DR_E!Z$2</f>
        <v>1.0398107248157888</v>
      </c>
    </row>
    <row r="174" spans="1:26" ht="11.25" customHeight="1" x14ac:dyDescent="0.2">
      <c r="A174" s="23" t="s">
        <v>397</v>
      </c>
      <c r="B174" s="21" t="str">
        <f ca="1">HYPERLINK("#"&amp;CELL("address",FC_OTH_HH_DW_E!$Z$2),"FC_OTH_HH_DW_E")</f>
        <v>FC_OTH_HH_DW_E</v>
      </c>
      <c r="C174" s="22">
        <f>FC_OTH_HH_DW_E!C$2</f>
        <v>0.29431860612845345</v>
      </c>
      <c r="D174" s="22">
        <f>FC_OTH_HH_DW_E!D$2</f>
        <v>0.32889729622204938</v>
      </c>
      <c r="E174" s="22">
        <f>FC_OTH_HH_DW_E!E$2</f>
        <v>0.35458170482144413</v>
      </c>
      <c r="F174" s="22">
        <f>FC_OTH_HH_DW_E!F$2</f>
        <v>0.37899967181052946</v>
      </c>
      <c r="G174" s="22">
        <f>FC_OTH_HH_DW_E!G$2</f>
        <v>0.40747973738589177</v>
      </c>
      <c r="H174" s="22">
        <f>FC_OTH_HH_DW_E!H$2</f>
        <v>0.43381560812916997</v>
      </c>
      <c r="I174" s="22">
        <f>FC_OTH_HH_DW_E!I$2</f>
        <v>0.45274194678255764</v>
      </c>
      <c r="J174" s="22">
        <f>FC_OTH_HH_DW_E!J$2</f>
        <v>0.4666249928789219</v>
      </c>
      <c r="K174" s="22">
        <f>FC_OTH_HH_DW_E!K$2</f>
        <v>0.4833233071853098</v>
      </c>
      <c r="L174" s="22">
        <f>FC_OTH_HH_DW_E!L$2</f>
        <v>0.49762472126520629</v>
      </c>
      <c r="M174" s="22">
        <f>FC_OTH_HH_DW_E!M$2</f>
        <v>0.51579888793285833</v>
      </c>
      <c r="N174" s="22">
        <f>FC_OTH_HH_DW_E!N$2</f>
        <v>0.52742504792237488</v>
      </c>
      <c r="O174" s="22">
        <f>FC_OTH_HH_DW_E!O$2</f>
        <v>0.55221504605074623</v>
      </c>
      <c r="P174" s="22">
        <f>FC_OTH_HH_DW_E!P$2</f>
        <v>0.58528231376174455</v>
      </c>
      <c r="Q174" s="22">
        <f>FC_OTH_HH_DW_E!Q$2</f>
        <v>0.62227290445201411</v>
      </c>
      <c r="R174" s="22">
        <f>FC_OTH_HH_DW_E!R$2</f>
        <v>0.66415673551468768</v>
      </c>
      <c r="S174" s="22">
        <f>FC_OTH_HH_DW_E!S$2</f>
        <v>0.68513170819714941</v>
      </c>
      <c r="T174" s="22">
        <f>FC_OTH_HH_DW_E!T$2</f>
        <v>0.70210982087550033</v>
      </c>
      <c r="U174" s="22">
        <f>FC_OTH_HH_DW_E!U$2</f>
        <v>0.74364929565030091</v>
      </c>
      <c r="V174" s="22">
        <f>FC_OTH_HH_DW_E!V$2</f>
        <v>0.80051502492774362</v>
      </c>
      <c r="W174" s="22">
        <f>FC_OTH_HH_DW_E!W$2</f>
        <v>0.88281547900736357</v>
      </c>
      <c r="X174" s="22">
        <f>FC_OTH_HH_DW_E!X$2</f>
        <v>0.95561556248399049</v>
      </c>
      <c r="Y174" s="22">
        <f>FC_OTH_HH_DW_E!Y$2</f>
        <v>0.9381062514982873</v>
      </c>
      <c r="Z174" s="22">
        <f>FC_OTH_HH_DW_E!Z$2</f>
        <v>0.96940306247435803</v>
      </c>
    </row>
    <row r="175" spans="1:26" ht="11.25" customHeight="1" x14ac:dyDescent="0.2">
      <c r="A175" s="23" t="s">
        <v>398</v>
      </c>
      <c r="B175" s="21" t="str">
        <f ca="1">HYPERLINK("#"&amp;CELL("address",FC_OTH_HH_TV_E!$Z$2),"FC_OTH_HH_TV_E")</f>
        <v>FC_OTH_HH_TV_E</v>
      </c>
      <c r="C175" s="22">
        <f>FC_OTH_HH_TV_E!C$2</f>
        <v>2.5686962581231261</v>
      </c>
      <c r="D175" s="22">
        <f>FC_OTH_HH_TV_E!D$2</f>
        <v>2.911201735810462</v>
      </c>
      <c r="E175" s="22">
        <f>FC_OTH_HH_TV_E!E$2</f>
        <v>3.2274607137249087</v>
      </c>
      <c r="F175" s="22">
        <f>FC_OTH_HH_TV_E!F$2</f>
        <v>3.6112126027784268</v>
      </c>
      <c r="G175" s="22">
        <f>FC_OTH_HH_TV_E!G$2</f>
        <v>3.9512423312669256</v>
      </c>
      <c r="H175" s="22">
        <f>FC_OTH_HH_TV_E!H$2</f>
        <v>4.1761506341382653</v>
      </c>
      <c r="I175" s="22">
        <f>FC_OTH_HH_TV_E!I$2</f>
        <v>4.4262305006009415</v>
      </c>
      <c r="J175" s="22">
        <f>FC_OTH_HH_TV_E!J$2</f>
        <v>4.4346677976328168</v>
      </c>
      <c r="K175" s="22">
        <f>FC_OTH_HH_TV_E!K$2</f>
        <v>4.3960165174092367</v>
      </c>
      <c r="L175" s="22">
        <f>FC_OTH_HH_TV_E!L$2</f>
        <v>4.5457258899010107</v>
      </c>
      <c r="M175" s="22">
        <f>FC_OTH_HH_TV_E!M$2</f>
        <v>4.6459753662551089</v>
      </c>
      <c r="N175" s="22">
        <f>FC_OTH_HH_TV_E!N$2</f>
        <v>4.7267856457270696</v>
      </c>
      <c r="O175" s="22">
        <f>FC_OTH_HH_TV_E!O$2</f>
        <v>4.9359434978765835</v>
      </c>
      <c r="P175" s="22">
        <f>FC_OTH_HH_TV_E!P$2</f>
        <v>5.1232958856350042</v>
      </c>
      <c r="Q175" s="22">
        <f>FC_OTH_HH_TV_E!Q$2</f>
        <v>5.2332682816212088</v>
      </c>
      <c r="R175" s="22">
        <f>FC_OTH_HH_TV_E!R$2</f>
        <v>5.6200525132207764</v>
      </c>
      <c r="S175" s="22">
        <f>FC_OTH_HH_TV_E!S$2</f>
        <v>6.1231547977988754</v>
      </c>
      <c r="T175" s="22">
        <f>FC_OTH_HH_TV_E!T$2</f>
        <v>6.4089412521976481</v>
      </c>
      <c r="U175" s="22">
        <f>FC_OTH_HH_TV_E!U$2</f>
        <v>6.7394954534287859</v>
      </c>
      <c r="V175" s="22">
        <f>FC_OTH_HH_TV_E!V$2</f>
        <v>7.754047249116212</v>
      </c>
      <c r="W175" s="22">
        <f>FC_OTH_HH_TV_E!W$2</f>
        <v>7.9994164128459913</v>
      </c>
      <c r="X175" s="22">
        <f>FC_OTH_HH_TV_E!X$2</f>
        <v>8.1454919893717364</v>
      </c>
      <c r="Y175" s="22">
        <f>FC_OTH_HH_TV_E!Y$2</f>
        <v>8.3099408140714512</v>
      </c>
      <c r="Z175" s="22">
        <f>FC_OTH_HH_TV_E!Z$2</f>
        <v>8.7467924930675203</v>
      </c>
    </row>
    <row r="176" spans="1:26" ht="11.25" customHeight="1" x14ac:dyDescent="0.2">
      <c r="A176" s="23" t="s">
        <v>459</v>
      </c>
      <c r="B176" s="21" t="str">
        <f ca="1">HYPERLINK("#"&amp;CELL("address",FC_OTH_HH_IT_E!$Z$2),"FC_OTH_HH_IT_E")</f>
        <v>FC_OTH_HH_IT_E</v>
      </c>
      <c r="C176" s="22">
        <f>FC_OTH_HH_IT_E!C$2</f>
        <v>0.42421215960652575</v>
      </c>
      <c r="D176" s="22">
        <f>FC_OTH_HH_IT_E!D$2</f>
        <v>0.56853214905166172</v>
      </c>
      <c r="E176" s="22">
        <f>FC_OTH_HH_IT_E!E$2</f>
        <v>0.67407097953379891</v>
      </c>
      <c r="F176" s="22">
        <f>FC_OTH_HH_IT_E!F$2</f>
        <v>0.80303884576883788</v>
      </c>
      <c r="G176" s="22">
        <f>FC_OTH_HH_IT_E!G$2</f>
        <v>0.92878219414936614</v>
      </c>
      <c r="H176" s="22">
        <f>FC_OTH_HH_IT_E!H$2</f>
        <v>1.0785661736803474</v>
      </c>
      <c r="I176" s="22">
        <f>FC_OTH_HH_IT_E!I$2</f>
        <v>1.1854352650097724</v>
      </c>
      <c r="J176" s="22">
        <f>FC_OTH_HH_IT_E!J$2</f>
        <v>1.2656607591294435</v>
      </c>
      <c r="K176" s="22">
        <f>FC_OTH_HH_IT_E!K$2</f>
        <v>1.3404249986250707</v>
      </c>
      <c r="L176" s="22">
        <f>FC_OTH_HH_IT_E!L$2</f>
        <v>1.3873813141040632</v>
      </c>
      <c r="M176" s="22">
        <f>FC_OTH_HH_IT_E!M$2</f>
        <v>1.4448179506766403</v>
      </c>
      <c r="N176" s="22">
        <f>FC_OTH_HH_IT_E!N$2</f>
        <v>1.5044448655849341</v>
      </c>
      <c r="O176" s="22">
        <f>FC_OTH_HH_IT_E!O$2</f>
        <v>1.5857103513625299</v>
      </c>
      <c r="P176" s="22">
        <f>FC_OTH_HH_IT_E!P$2</f>
        <v>1.6612599475551326</v>
      </c>
      <c r="Q176" s="22">
        <f>FC_OTH_HH_IT_E!Q$2</f>
        <v>1.7822291093913158</v>
      </c>
      <c r="R176" s="22">
        <f>FC_OTH_HH_IT_E!R$2</f>
        <v>1.9639842510141436</v>
      </c>
      <c r="S176" s="22">
        <f>FC_OTH_HH_IT_E!S$2</f>
        <v>2.1349931108285856</v>
      </c>
      <c r="T176" s="22">
        <f>FC_OTH_HH_IT_E!T$2</f>
        <v>2.3029579614422175</v>
      </c>
      <c r="U176" s="22">
        <f>FC_OTH_HH_IT_E!U$2</f>
        <v>2.5336853416260237</v>
      </c>
      <c r="V176" s="22">
        <f>FC_OTH_HH_IT_E!V$2</f>
        <v>3.0650717231826818</v>
      </c>
      <c r="W176" s="22">
        <f>FC_OTH_HH_IT_E!W$2</f>
        <v>3.2235447545544793</v>
      </c>
      <c r="X176" s="22">
        <f>FC_OTH_HH_IT_E!X$2</f>
        <v>3.4110147287149011</v>
      </c>
      <c r="Y176" s="22">
        <f>FC_OTH_HH_IT_E!Y$2</f>
        <v>3.6295884198095272</v>
      </c>
      <c r="Z176" s="22">
        <f>FC_OTH_HH_IT_E!Z$2</f>
        <v>3.9205651375233685</v>
      </c>
    </row>
    <row r="177" spans="1:26" ht="11.25" customHeight="1" x14ac:dyDescent="0.2">
      <c r="A177" s="23" t="s">
        <v>460</v>
      </c>
      <c r="B177" s="21" t="str">
        <f ca="1">HYPERLINK("#"&amp;CELL("address",FC_OTH_HH_LI_E!$Z$2),"FC_OTH_HH_LI_E")</f>
        <v>FC_OTH_HH_LI_E</v>
      </c>
      <c r="C177" s="22">
        <f>FC_OTH_HH_LI_E!C$2</f>
        <v>4.1779726635307792</v>
      </c>
      <c r="D177" s="22">
        <f>FC_OTH_HH_LI_E!D$2</f>
        <v>4.3406863365656303</v>
      </c>
      <c r="E177" s="22">
        <f>FC_OTH_HH_LI_E!E$2</f>
        <v>4.4740770285723164</v>
      </c>
      <c r="F177" s="22">
        <f>FC_OTH_HH_LI_E!F$2</f>
        <v>4.577851402936516</v>
      </c>
      <c r="G177" s="22">
        <f>FC_OTH_HH_LI_E!G$2</f>
        <v>4.6470895283160427</v>
      </c>
      <c r="H177" s="22">
        <f>FC_OTH_HH_LI_E!H$2</f>
        <v>4.7062139136246213</v>
      </c>
      <c r="I177" s="22">
        <f>FC_OTH_HH_LI_E!I$2</f>
        <v>4.7760018209738488</v>
      </c>
      <c r="J177" s="22">
        <f>FC_OTH_HH_LI_E!J$2</f>
        <v>4.8342709221087423</v>
      </c>
      <c r="K177" s="22">
        <f>FC_OTH_HH_LI_E!K$2</f>
        <v>4.9033815645481198</v>
      </c>
      <c r="L177" s="22">
        <f>FC_OTH_HH_LI_E!L$2</f>
        <v>4.8853419986271609</v>
      </c>
      <c r="M177" s="22">
        <f>FC_OTH_HH_LI_E!M$2</f>
        <v>4.849715477991646</v>
      </c>
      <c r="N177" s="22">
        <f>FC_OTH_HH_LI_E!N$2</f>
        <v>4.7426832148640283</v>
      </c>
      <c r="O177" s="22">
        <f>FC_OTH_HH_LI_E!O$2</f>
        <v>4.6587207249446596</v>
      </c>
      <c r="P177" s="22">
        <f>FC_OTH_HH_LI_E!P$2</f>
        <v>4.6474735356356929</v>
      </c>
      <c r="Q177" s="22">
        <f>FC_OTH_HH_LI_E!Q$2</f>
        <v>4.6169640774661529</v>
      </c>
      <c r="R177" s="22">
        <f>FC_OTH_HH_LI_E!R$2</f>
        <v>4.5602728448160406</v>
      </c>
      <c r="S177" s="22">
        <f>FC_OTH_HH_LI_E!S$2</f>
        <v>4.4960801284732375</v>
      </c>
      <c r="T177" s="22">
        <f>FC_OTH_HH_LI_E!T$2</f>
        <v>4.2992129774312442</v>
      </c>
      <c r="U177" s="22">
        <f>FC_OTH_HH_LI_E!U$2</f>
        <v>4.1493919234263474</v>
      </c>
      <c r="V177" s="22">
        <f>FC_OTH_HH_LI_E!V$2</f>
        <v>4.4014292682782674</v>
      </c>
      <c r="W177" s="22">
        <f>FC_OTH_HH_LI_E!W$2</f>
        <v>4.13249930446334</v>
      </c>
      <c r="X177" s="22">
        <f>FC_OTH_HH_LI_E!X$2</f>
        <v>3.9630706712595578</v>
      </c>
      <c r="Y177" s="22">
        <f>FC_OTH_HH_LI_E!Y$2</f>
        <v>3.8230120118152189</v>
      </c>
      <c r="Z177" s="22">
        <f>FC_OTH_HH_LI_E!Z$2</f>
        <v>3.7304846476840385</v>
      </c>
    </row>
    <row r="178" spans="1:26" ht="11.25" customHeight="1" x14ac:dyDescent="0.2">
      <c r="A178" s="23" t="s">
        <v>461</v>
      </c>
      <c r="B178" s="21" t="str">
        <f ca="1">HYPERLINK("#"&amp;CELL("address",FC_OTH_HH_OA_E!$Z$2),"FC_OTH_HH_OA_E")</f>
        <v>FC_OTH_HH_OA_E</v>
      </c>
      <c r="C178" s="22">
        <f>FC_OTH_HH_OA_E!C$2</f>
        <v>1.0306300528979289</v>
      </c>
      <c r="D178" s="22">
        <f>FC_OTH_HH_OA_E!D$2</f>
        <v>1.1341282450286203</v>
      </c>
      <c r="E178" s="22">
        <f>FC_OTH_HH_OA_E!E$2</f>
        <v>1.2443592889253079</v>
      </c>
      <c r="F178" s="22">
        <f>FC_OTH_HH_OA_E!F$2</f>
        <v>1.3127610559296772</v>
      </c>
      <c r="G178" s="22">
        <f>FC_OTH_HH_OA_E!G$2</f>
        <v>1.383591947992191</v>
      </c>
      <c r="H178" s="22">
        <f>FC_OTH_HH_OA_E!H$2</f>
        <v>1.446975538157923</v>
      </c>
      <c r="I178" s="22">
        <f>FC_OTH_HH_OA_E!I$2</f>
        <v>1.5078287154422456</v>
      </c>
      <c r="J178" s="22">
        <f>FC_OTH_HH_OA_E!J$2</f>
        <v>1.5644320527883393</v>
      </c>
      <c r="K178" s="22">
        <f>FC_OTH_HH_OA_E!K$2</f>
        <v>1.6160425916560963</v>
      </c>
      <c r="L178" s="22">
        <f>FC_OTH_HH_OA_E!L$2</f>
        <v>1.6573214574506305</v>
      </c>
      <c r="M178" s="22">
        <f>FC_OTH_HH_OA_E!M$2</f>
        <v>1.7026279488490479</v>
      </c>
      <c r="N178" s="22">
        <f>FC_OTH_HH_OA_E!N$2</f>
        <v>1.7614463356074637</v>
      </c>
      <c r="O178" s="22">
        <f>FC_OTH_HH_OA_E!O$2</f>
        <v>1.8380364773729796</v>
      </c>
      <c r="P178" s="22">
        <f>FC_OTH_HH_OA_E!P$2</f>
        <v>1.9309206936734133</v>
      </c>
      <c r="Q178" s="22">
        <f>FC_OTH_HH_OA_E!Q$2</f>
        <v>2.013488212264404</v>
      </c>
      <c r="R178" s="22">
        <f>FC_OTH_HH_OA_E!R$2</f>
        <v>2.1187672845602701</v>
      </c>
      <c r="S178" s="22">
        <f>FC_OTH_HH_OA_E!S$2</f>
        <v>2.2368993770316719</v>
      </c>
      <c r="T178" s="22">
        <f>FC_OTH_HH_OA_E!T$2</f>
        <v>2.2967333526785132</v>
      </c>
      <c r="U178" s="22">
        <f>FC_OTH_HH_OA_E!U$2</f>
        <v>2.3899697334264065</v>
      </c>
      <c r="V178" s="22">
        <f>FC_OTH_HH_OA_E!V$2</f>
        <v>2.8077748881930389</v>
      </c>
      <c r="W178" s="22">
        <f>FC_OTH_HH_OA_E!W$2</f>
        <v>2.8555883728921732</v>
      </c>
      <c r="X178" s="22">
        <f>FC_OTH_HH_OA_E!X$2</f>
        <v>2.945358325783809</v>
      </c>
      <c r="Y178" s="22">
        <f>FC_OTH_HH_OA_E!Y$2</f>
        <v>3.0205981096441823</v>
      </c>
      <c r="Z178" s="22">
        <f>FC_OTH_HH_OA_E!Z$2</f>
        <v>3.1841184550209909</v>
      </c>
    </row>
    <row r="179" spans="1:26" ht="11.25" customHeight="1" x14ac:dyDescent="0.2">
      <c r="A179" s="17" t="s">
        <v>411</v>
      </c>
      <c r="B179" s="18" t="str">
        <f ca="1">HYPERLINK("#"&amp;CELL("address",FC_OTH_AFF_E!$Z$2),"FC_OTH_AFF_E")</f>
        <v>FC_OTH_AFF_E</v>
      </c>
      <c r="C179" s="19">
        <f>FC_OTH_AFF_E!C$2</f>
        <v>0</v>
      </c>
      <c r="D179" s="19">
        <f>FC_OTH_AFF_E!D$2</f>
        <v>0</v>
      </c>
      <c r="E179" s="19">
        <f>FC_OTH_AFF_E!E$2</f>
        <v>0</v>
      </c>
      <c r="F179" s="19">
        <f>FC_OTH_AFF_E!F$2</f>
        <v>0</v>
      </c>
      <c r="G179" s="19">
        <f>FC_OTH_AFF_E!G$2</f>
        <v>0</v>
      </c>
      <c r="H179" s="19">
        <f>FC_OTH_AFF_E!H$2</f>
        <v>8.216251074806534</v>
      </c>
      <c r="I179" s="19">
        <f>FC_OTH_AFF_E!I$2</f>
        <v>5.1350816852966465</v>
      </c>
      <c r="J179" s="19">
        <f>FC_OTH_AFF_E!J$2</f>
        <v>6.1621668099742042</v>
      </c>
      <c r="K179" s="19">
        <f>FC_OTH_AFF_E!K$2</f>
        <v>6.1621668099742042</v>
      </c>
      <c r="L179" s="19">
        <f>FC_OTH_AFF_E!L$2</f>
        <v>5.2210662080825454</v>
      </c>
      <c r="M179" s="19">
        <f>FC_OTH_AFF_E!M$2</f>
        <v>8.1377472055030076</v>
      </c>
      <c r="N179" s="19">
        <f>FC_OTH_AFF_E!N$2</f>
        <v>6.0091143594153049</v>
      </c>
      <c r="O179" s="19">
        <f>FC_OTH_AFF_E!O$2</f>
        <v>7.1283748925193464</v>
      </c>
      <c r="P179" s="19">
        <f>FC_OTH_AFF_E!P$2</f>
        <v>5.080309544282029</v>
      </c>
      <c r="Q179" s="19">
        <f>FC_OTH_AFF_E!Q$2</f>
        <v>5.1709372312983666</v>
      </c>
      <c r="R179" s="19">
        <f>FC_OTH_AFF_E!R$2</f>
        <v>4.1374032674118659</v>
      </c>
      <c r="S179" s="19">
        <f>FC_OTH_AFF_E!S$2</f>
        <v>5.141358555460017</v>
      </c>
      <c r="T179" s="19">
        <f>FC_OTH_AFF_E!T$2</f>
        <v>6.4199484092863282</v>
      </c>
      <c r="U179" s="19">
        <f>FC_OTH_AFF_E!U$2</f>
        <v>13.166466036113496</v>
      </c>
      <c r="V179" s="19">
        <f>FC_OTH_AFF_E!V$2</f>
        <v>16.6487532244196</v>
      </c>
      <c r="W179" s="19">
        <f>FC_OTH_AFF_E!W$2</f>
        <v>14.995184866723989</v>
      </c>
      <c r="X179" s="19">
        <f>FC_OTH_AFF_E!X$2</f>
        <v>15.724333619948409</v>
      </c>
      <c r="Y179" s="19">
        <f>FC_OTH_AFF_E!Y$2</f>
        <v>20.931470335339643</v>
      </c>
      <c r="Z179" s="19">
        <f>FC_OTH_AFF_E!Z$2</f>
        <v>17.705674978503875</v>
      </c>
    </row>
    <row r="180" spans="1:26" ht="11.25" customHeight="1" x14ac:dyDescent="0.2">
      <c r="A180" s="24" t="s">
        <v>205</v>
      </c>
      <c r="B180" s="25" t="str">
        <f ca="1">HYPERLINK("#"&amp;CELL("address",STATDIFF!$Z$2),"STATDIFF")</f>
        <v>STATDIFF</v>
      </c>
      <c r="C180" s="26">
        <f>STATDIFF!C$2</f>
        <v>8.5984522783633111E-5</v>
      </c>
      <c r="D180" s="26">
        <f>STATDIFF!D$2</f>
        <v>4.5474735088646412E-13</v>
      </c>
      <c r="E180" s="26">
        <f>STATDIFF!E$2</f>
        <v>-8.598452318864247E-5</v>
      </c>
      <c r="F180" s="26">
        <f>STATDIFF!F$2</f>
        <v>8.5984522925741658E-5</v>
      </c>
      <c r="G180" s="26">
        <f>STATDIFF!G$2</f>
        <v>8.5984523252591316E-5</v>
      </c>
      <c r="H180" s="26">
        <f>STATDIFF!H$2</f>
        <v>8.5984522498749882E-5</v>
      </c>
      <c r="I180" s="26">
        <f>STATDIFF!I$2</f>
        <v>1.7196904517224887E-4</v>
      </c>
      <c r="J180" s="26">
        <f>STATDIFF!J$2</f>
        <v>3.4393809114763307E-4</v>
      </c>
      <c r="K180" s="26">
        <f>STATDIFF!K$2</f>
        <v>8.5984522282700482E-5</v>
      </c>
      <c r="L180" s="26">
        <f>STATDIFF!L$2</f>
        <v>-1.0460877042135941</v>
      </c>
      <c r="M180" s="26">
        <f>STATDIFF!M$2</f>
        <v>5.1794496990540972</v>
      </c>
      <c r="N180" s="26">
        <f>STATDIFF!N$2</f>
        <v>2.0796216680994886</v>
      </c>
      <c r="O180" s="26">
        <f>STATDIFF!O$2</f>
        <v>2.142476354256508</v>
      </c>
      <c r="P180" s="26">
        <f>STATDIFF!P$2</f>
        <v>0.27205503009444265</v>
      </c>
      <c r="Q180" s="26">
        <f>STATDIFF!Q$2</f>
        <v>3.9023215821161759</v>
      </c>
      <c r="R180" s="26">
        <f>STATDIFF!R$2</f>
        <v>-7.5276010318147479</v>
      </c>
      <c r="S180" s="26">
        <f>STATDIFF!S$2</f>
        <v>-6.577730008598218</v>
      </c>
      <c r="T180" s="26">
        <f>STATDIFF!T$2</f>
        <v>-4.2992261364738216E-4</v>
      </c>
      <c r="U180" s="26">
        <f>STATDIFF!U$2</f>
        <v>0.27454858125656711</v>
      </c>
      <c r="V180" s="26">
        <f>STATDIFF!V$2</f>
        <v>0.30232158211571092</v>
      </c>
      <c r="W180" s="26">
        <f>STATDIFF!W$2</f>
        <v>5.924333619946015E-2</v>
      </c>
      <c r="X180" s="26">
        <f>STATDIFF!X$2</f>
        <v>0.73611349957017624</v>
      </c>
      <c r="Y180" s="26">
        <f>STATDIFF!Y$2</f>
        <v>4.6603611349528534E-2</v>
      </c>
      <c r="Z180" s="26">
        <f>STATDIFF!Z$2</f>
        <v>3.0135855546008252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0.23886500429922611</v>
      </c>
      <c r="F2" s="31">
        <f t="shared" si="0"/>
        <v>0.31049011177987962</v>
      </c>
      <c r="G2" s="31">
        <f t="shared" si="0"/>
        <v>0.40601891659501288</v>
      </c>
      <c r="H2" s="31">
        <f t="shared" si="0"/>
        <v>0.52545141874462586</v>
      </c>
      <c r="I2" s="31">
        <f t="shared" si="0"/>
        <v>0.64488392089423896</v>
      </c>
      <c r="J2" s="31">
        <f t="shared" si="0"/>
        <v>0.78822012037833178</v>
      </c>
      <c r="K2" s="31">
        <f t="shared" si="0"/>
        <v>0.90765262252794487</v>
      </c>
      <c r="L2" s="31">
        <f t="shared" si="0"/>
        <v>0.93147033533963886</v>
      </c>
      <c r="M2" s="31">
        <f t="shared" si="0"/>
        <v>4.3180567497850388</v>
      </c>
      <c r="N2" s="31">
        <f t="shared" si="0"/>
        <v>6.3674978503869308</v>
      </c>
      <c r="O2" s="31">
        <f t="shared" si="0"/>
        <v>8.786500429922615</v>
      </c>
      <c r="P2" s="31">
        <f t="shared" si="0"/>
        <v>9.4103181427343081</v>
      </c>
      <c r="Q2" s="31">
        <f t="shared" si="0"/>
        <v>13.354944110060188</v>
      </c>
      <c r="R2" s="31">
        <f t="shared" si="0"/>
        <v>15.691573516766979</v>
      </c>
      <c r="S2" s="31">
        <f t="shared" si="0"/>
        <v>18.526913155631981</v>
      </c>
      <c r="T2" s="31">
        <f t="shared" si="0"/>
        <v>30.537575236457435</v>
      </c>
      <c r="U2" s="31">
        <f t="shared" si="0"/>
        <v>33.562338779019768</v>
      </c>
      <c r="V2" s="31">
        <f t="shared" si="0"/>
        <v>36.181771281169389</v>
      </c>
      <c r="W2" s="31">
        <f t="shared" si="0"/>
        <v>41.412123817712811</v>
      </c>
      <c r="X2" s="31">
        <f t="shared" ref="X2:Z2" si="1">SUM(X3,X17,X22,X25,X26,X51,X52,X71,X74,X75,X76)</f>
        <v>45.251590713671533</v>
      </c>
      <c r="Y2" s="31">
        <f t="shared" si="1"/>
        <v>50.069217540842644</v>
      </c>
      <c r="Z2" s="31">
        <f t="shared" si="1"/>
        <v>54.134737747205492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4.3180567497850388</v>
      </c>
      <c r="N52" s="37">
        <f t="shared" si="20"/>
        <v>6.3674978503869308</v>
      </c>
      <c r="O52" s="37">
        <f t="shared" si="20"/>
        <v>8.786500429922615</v>
      </c>
      <c r="P52" s="37">
        <f t="shared" si="20"/>
        <v>9.4103181427343081</v>
      </c>
      <c r="Q52" s="37">
        <f t="shared" si="20"/>
        <v>13.354944110060188</v>
      </c>
      <c r="R52" s="37">
        <f t="shared" si="20"/>
        <v>15.691573516766979</v>
      </c>
      <c r="S52" s="37">
        <f t="shared" si="20"/>
        <v>18.526913155631981</v>
      </c>
      <c r="T52" s="37">
        <f t="shared" si="20"/>
        <v>30.537575236457435</v>
      </c>
      <c r="U52" s="37">
        <f t="shared" si="20"/>
        <v>33.562338779019768</v>
      </c>
      <c r="V52" s="37">
        <f t="shared" si="20"/>
        <v>36.181771281169389</v>
      </c>
      <c r="W52" s="37">
        <f t="shared" si="20"/>
        <v>41.412123817712811</v>
      </c>
      <c r="X52" s="37">
        <f t="shared" ref="X52:Z52" si="21">SUM(X53:X70)</f>
        <v>45.251590713671533</v>
      </c>
      <c r="Y52" s="37">
        <f t="shared" si="21"/>
        <v>50.069217540842644</v>
      </c>
      <c r="Z52" s="37">
        <f t="shared" si="21"/>
        <v>54.134737747205492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6.4488392089423899E-3</v>
      </c>
      <c r="P55" s="10">
        <v>7.3086844368013756E-3</v>
      </c>
      <c r="Q55" s="10">
        <v>4.9871023215821153E-3</v>
      </c>
      <c r="R55" s="10">
        <v>4.9871023215821153E-3</v>
      </c>
      <c r="S55" s="10">
        <v>4.9871023215821153E-3</v>
      </c>
      <c r="T55" s="10">
        <v>4.9871023215821153E-3</v>
      </c>
      <c r="U55" s="10">
        <v>4.9871023215821153E-3</v>
      </c>
      <c r="V55" s="10">
        <v>4.9871023215821153E-3</v>
      </c>
      <c r="W55" s="10">
        <v>4.9871023215821153E-3</v>
      </c>
      <c r="X55" s="10">
        <v>4.9871023215821153E-3</v>
      </c>
      <c r="Y55" s="10">
        <v>4.9871023215821153E-3</v>
      </c>
      <c r="Z55" s="10">
        <v>2.8374892519346519E-3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5.8469475494411012E-2</v>
      </c>
      <c r="N56" s="10">
        <v>0.42906276870163368</v>
      </c>
      <c r="O56" s="10">
        <v>1.435081685296647</v>
      </c>
      <c r="P56" s="10">
        <v>2.533963886500429</v>
      </c>
      <c r="Q56" s="10">
        <v>5.8796216680997411</v>
      </c>
      <c r="R56" s="10">
        <v>8.1676698194325006</v>
      </c>
      <c r="S56" s="10">
        <v>10.99613069647463</v>
      </c>
      <c r="T56" s="10">
        <v>13.951934651762681</v>
      </c>
      <c r="U56" s="10">
        <v>16.335425623387788</v>
      </c>
      <c r="V56" s="10">
        <v>16.800171969045572</v>
      </c>
      <c r="W56" s="10">
        <v>20.366809974204639</v>
      </c>
      <c r="X56" s="10">
        <v>21.99088564058469</v>
      </c>
      <c r="Y56" s="10">
        <v>24.883576956147891</v>
      </c>
      <c r="Z56" s="10">
        <v>26.566036113499571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0.23886500429922611</v>
      </c>
      <c r="F57" s="10">
        <v>0.31049011177987962</v>
      </c>
      <c r="G57" s="10">
        <v>0.40601891659501288</v>
      </c>
      <c r="H57" s="10">
        <v>0.52545141874462586</v>
      </c>
      <c r="I57" s="10">
        <v>0.64488392089423896</v>
      </c>
      <c r="J57" s="10">
        <v>0.78822012037833178</v>
      </c>
      <c r="K57" s="10">
        <v>0.90765262252794487</v>
      </c>
      <c r="L57" s="10">
        <v>0.93147033533963886</v>
      </c>
      <c r="M57" s="10">
        <v>3.5772141014617369</v>
      </c>
      <c r="N57" s="10">
        <v>3.7842648323301811</v>
      </c>
      <c r="O57" s="10">
        <v>4.1453998280309543</v>
      </c>
      <c r="P57" s="10">
        <v>4.3663800515907134</v>
      </c>
      <c r="Q57" s="10">
        <v>4.6388650042992259</v>
      </c>
      <c r="R57" s="10">
        <v>4.8055889939810834</v>
      </c>
      <c r="S57" s="10">
        <v>4.9441100601891659</v>
      </c>
      <c r="T57" s="10">
        <v>4.9887360275150474</v>
      </c>
      <c r="U57" s="10">
        <v>5.0306104901117799</v>
      </c>
      <c r="V57" s="10">
        <v>5.0680997420464324</v>
      </c>
      <c r="W57" s="10">
        <v>5.1151332760103179</v>
      </c>
      <c r="X57" s="10">
        <v>3.5998280309544279</v>
      </c>
      <c r="Y57" s="10">
        <v>3.2095442820292339</v>
      </c>
      <c r="Z57" s="10"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0.14333619948409279</v>
      </c>
      <c r="N61" s="10">
        <v>1.4092003439380909</v>
      </c>
      <c r="O61" s="10">
        <v>2.2212381771281171</v>
      </c>
      <c r="P61" s="10">
        <v>1.4092003439380909</v>
      </c>
      <c r="Q61" s="10">
        <v>1.7435941530524499</v>
      </c>
      <c r="R61" s="10">
        <v>1.8391229578675841</v>
      </c>
      <c r="S61" s="10">
        <v>1.9107480653482369</v>
      </c>
      <c r="T61" s="10">
        <v>1.8391229578675841</v>
      </c>
      <c r="U61" s="10">
        <v>1.6679277730008599</v>
      </c>
      <c r="V61" s="10">
        <v>1.7527085124677559</v>
      </c>
      <c r="W61" s="10">
        <v>1.4425623387790201</v>
      </c>
      <c r="X61" s="10">
        <v>1.9245915735167669</v>
      </c>
      <c r="Y61" s="10">
        <v>1.9546001719690449</v>
      </c>
      <c r="Z61" s="10">
        <v>2.6013757523645742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0.53903697334479794</v>
      </c>
      <c r="N65" s="10">
        <v>0.7449699054170249</v>
      </c>
      <c r="O65" s="10">
        <v>0.97833190025795347</v>
      </c>
      <c r="P65" s="10">
        <v>1.0934651762682721</v>
      </c>
      <c r="Q65" s="10">
        <v>1.0878761822871881</v>
      </c>
      <c r="R65" s="10">
        <v>0.87420464316423041</v>
      </c>
      <c r="S65" s="10">
        <v>0.67093723129836624</v>
      </c>
      <c r="T65" s="10">
        <v>0.25494411006018908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9.4978503869303506</v>
      </c>
      <c r="U70" s="10">
        <v>10.523387790197759</v>
      </c>
      <c r="V70" s="10">
        <v>12.55580395528805</v>
      </c>
      <c r="W70" s="10">
        <v>14.48263112639725</v>
      </c>
      <c r="X70" s="10">
        <v>17.73129836629407</v>
      </c>
      <c r="Y70" s="10">
        <v>20.016509028374891</v>
      </c>
      <c r="Z70" s="10">
        <v>22.077214101461731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1470.6721410146174</v>
      </c>
      <c r="D2" s="31">
        <f t="shared" si="0"/>
        <v>1611.4335339638869</v>
      </c>
      <c r="E2" s="31">
        <f t="shared" si="0"/>
        <v>1572.3344797936365</v>
      </c>
      <c r="F2" s="31">
        <f t="shared" si="0"/>
        <v>1827.9211521926054</v>
      </c>
      <c r="G2" s="31">
        <f t="shared" si="0"/>
        <v>1919.461220980224</v>
      </c>
      <c r="H2" s="31">
        <f t="shared" si="0"/>
        <v>1593.6132416165085</v>
      </c>
      <c r="I2" s="31">
        <f t="shared" si="0"/>
        <v>1688.9652622527942</v>
      </c>
      <c r="J2" s="31">
        <f t="shared" si="0"/>
        <v>1800.0575236457437</v>
      </c>
      <c r="K2" s="31">
        <f t="shared" si="0"/>
        <v>1887.6898538263106</v>
      </c>
      <c r="L2" s="31">
        <f t="shared" si="0"/>
        <v>2034.8714531384346</v>
      </c>
      <c r="M2" s="31">
        <f t="shared" si="0"/>
        <v>2381.1981943250221</v>
      </c>
      <c r="N2" s="31">
        <f t="shared" si="0"/>
        <v>2303.4603611349953</v>
      </c>
      <c r="O2" s="31">
        <f t="shared" si="0"/>
        <v>2195.6419604471198</v>
      </c>
      <c r="P2" s="31">
        <f t="shared" si="0"/>
        <v>2304.7234737747208</v>
      </c>
      <c r="Q2" s="31">
        <f t="shared" si="0"/>
        <v>2266.3981943250224</v>
      </c>
      <c r="R2" s="31">
        <f t="shared" si="0"/>
        <v>2763.4593293207213</v>
      </c>
      <c r="S2" s="31">
        <f t="shared" si="0"/>
        <v>2775.6908856405848</v>
      </c>
      <c r="T2" s="31">
        <f t="shared" si="0"/>
        <v>3202.9266552020636</v>
      </c>
      <c r="U2" s="31">
        <f t="shared" si="0"/>
        <v>3331.6928632846084</v>
      </c>
      <c r="V2" s="31">
        <f t="shared" si="0"/>
        <v>3455.5723129836633</v>
      </c>
      <c r="W2" s="31">
        <f t="shared" si="0"/>
        <v>3069.0883920894244</v>
      </c>
      <c r="X2" s="31">
        <f t="shared" ref="X2:Z2" si="1">SUM(X3,X17,X22,X25,X26,X51,X52,X71,X74,X75,X76)</f>
        <v>2766.2551160791054</v>
      </c>
      <c r="Y2" s="31">
        <f t="shared" si="1"/>
        <v>3046.7122098022351</v>
      </c>
      <c r="Z2" s="31">
        <f t="shared" si="1"/>
        <v>3208.9315563198625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1470.6721410146174</v>
      </c>
      <c r="D26" s="37">
        <f t="shared" si="14"/>
        <v>1611.4335339638869</v>
      </c>
      <c r="E26" s="37">
        <f t="shared" si="14"/>
        <v>1572.3344797936365</v>
      </c>
      <c r="F26" s="37">
        <f t="shared" si="14"/>
        <v>1827.9211521926054</v>
      </c>
      <c r="G26" s="37">
        <f t="shared" si="14"/>
        <v>1919.461220980224</v>
      </c>
      <c r="H26" s="37">
        <f t="shared" si="14"/>
        <v>1593.6132416165085</v>
      </c>
      <c r="I26" s="37">
        <f t="shared" si="14"/>
        <v>1688.9652622527942</v>
      </c>
      <c r="J26" s="37">
        <f t="shared" si="14"/>
        <v>1800.0575236457437</v>
      </c>
      <c r="K26" s="37">
        <f t="shared" si="14"/>
        <v>1887.6898538263106</v>
      </c>
      <c r="L26" s="37">
        <f t="shared" si="14"/>
        <v>2034.8714531384346</v>
      </c>
      <c r="M26" s="37">
        <f t="shared" si="14"/>
        <v>2380.4577815993125</v>
      </c>
      <c r="N26" s="37">
        <f t="shared" si="14"/>
        <v>2301.5667239896816</v>
      </c>
      <c r="O26" s="37">
        <f t="shared" si="14"/>
        <v>2192.6124677558041</v>
      </c>
      <c r="P26" s="37">
        <f t="shared" si="14"/>
        <v>2301.4187446259675</v>
      </c>
      <c r="Q26" s="37">
        <f t="shared" si="14"/>
        <v>2261.1827171109207</v>
      </c>
      <c r="R26" s="37">
        <f t="shared" si="14"/>
        <v>2667.4118658641437</v>
      </c>
      <c r="S26" s="37">
        <f t="shared" si="14"/>
        <v>2635.2583834909715</v>
      </c>
      <c r="T26" s="37">
        <f t="shared" si="14"/>
        <v>2863.5649183147034</v>
      </c>
      <c r="U26" s="37">
        <f t="shared" si="14"/>
        <v>2945.6775580395529</v>
      </c>
      <c r="V26" s="37">
        <f t="shared" si="14"/>
        <v>3068.7804815133281</v>
      </c>
      <c r="W26" s="37">
        <f t="shared" si="14"/>
        <v>2710.8693895098886</v>
      </c>
      <c r="X26" s="37">
        <f t="shared" ref="X26:Z26" si="15">SUM(X27,X33)</f>
        <v>2373.444883920894</v>
      </c>
      <c r="Y26" s="37">
        <f t="shared" si="15"/>
        <v>2654.980481513327</v>
      </c>
      <c r="Z26" s="37">
        <f t="shared" si="15"/>
        <v>2825.2264832330184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1470.6721410146174</v>
      </c>
      <c r="D33" s="29">
        <f t="shared" si="18"/>
        <v>1611.4335339638869</v>
      </c>
      <c r="E33" s="29">
        <f t="shared" si="18"/>
        <v>1572.3344797936365</v>
      </c>
      <c r="F33" s="29">
        <f t="shared" si="18"/>
        <v>1827.9211521926054</v>
      </c>
      <c r="G33" s="29">
        <f t="shared" si="18"/>
        <v>1919.461220980224</v>
      </c>
      <c r="H33" s="29">
        <f t="shared" si="18"/>
        <v>1593.6132416165085</v>
      </c>
      <c r="I33" s="29">
        <f t="shared" si="18"/>
        <v>1688.9652622527942</v>
      </c>
      <c r="J33" s="29">
        <f t="shared" si="18"/>
        <v>1800.0575236457437</v>
      </c>
      <c r="K33" s="29">
        <f t="shared" si="18"/>
        <v>1887.6898538263106</v>
      </c>
      <c r="L33" s="29">
        <f t="shared" si="18"/>
        <v>2034.8714531384346</v>
      </c>
      <c r="M33" s="29">
        <f t="shared" si="18"/>
        <v>2380.4577815993125</v>
      </c>
      <c r="N33" s="29">
        <f t="shared" si="18"/>
        <v>2301.5667239896816</v>
      </c>
      <c r="O33" s="29">
        <f t="shared" si="18"/>
        <v>2192.6124677558041</v>
      </c>
      <c r="P33" s="29">
        <f t="shared" si="18"/>
        <v>2301.4187446259675</v>
      </c>
      <c r="Q33" s="29">
        <f t="shared" si="18"/>
        <v>2261.1827171109207</v>
      </c>
      <c r="R33" s="29">
        <f t="shared" si="18"/>
        <v>2667.4118658641437</v>
      </c>
      <c r="S33" s="29">
        <f t="shared" si="18"/>
        <v>2635.2583834909715</v>
      </c>
      <c r="T33" s="29">
        <f t="shared" si="18"/>
        <v>2863.5649183147034</v>
      </c>
      <c r="U33" s="29">
        <f t="shared" si="18"/>
        <v>2945.6775580395529</v>
      </c>
      <c r="V33" s="29">
        <f t="shared" si="18"/>
        <v>3068.7804815133281</v>
      </c>
      <c r="W33" s="29">
        <f t="shared" si="18"/>
        <v>2710.8693895098886</v>
      </c>
      <c r="X33" s="29">
        <f t="shared" ref="X33:Z33" si="19">SUM(X34:X50)</f>
        <v>2373.444883920894</v>
      </c>
      <c r="Y33" s="29">
        <f t="shared" si="19"/>
        <v>2654.980481513327</v>
      </c>
      <c r="Z33" s="29">
        <f t="shared" si="19"/>
        <v>2825.2264832330184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18.075838349097161</v>
      </c>
      <c r="D36" s="10">
        <v>18.075838349097161</v>
      </c>
      <c r="E36" s="10">
        <v>19.205588993981081</v>
      </c>
      <c r="F36" s="10">
        <v>19.205588993981081</v>
      </c>
      <c r="G36" s="10">
        <v>19.205588993981081</v>
      </c>
      <c r="H36" s="10">
        <v>19.77644024075666</v>
      </c>
      <c r="I36" s="10">
        <v>21.97386070507309</v>
      </c>
      <c r="J36" s="10">
        <v>21.97386070507309</v>
      </c>
      <c r="K36" s="10">
        <v>23.072484952708511</v>
      </c>
      <c r="L36" s="10">
        <v>26.368615649183141</v>
      </c>
      <c r="M36" s="10">
        <v>24.171195184866718</v>
      </c>
      <c r="N36" s="10">
        <v>23.072484952708511</v>
      </c>
      <c r="O36" s="10">
        <v>25.26990541702493</v>
      </c>
      <c r="P36" s="10">
        <v>24.171195184866718</v>
      </c>
      <c r="Q36" s="10">
        <v>24.171195184866718</v>
      </c>
      <c r="R36" s="10">
        <v>25.26990541702493</v>
      </c>
      <c r="S36" s="10">
        <v>18.677730008598449</v>
      </c>
      <c r="T36" s="10">
        <v>25.707136715391229</v>
      </c>
      <c r="U36" s="10">
        <v>29.850300945829751</v>
      </c>
      <c r="V36" s="10">
        <v>27.760619088564059</v>
      </c>
      <c r="W36" s="10">
        <v>27.566122098022351</v>
      </c>
      <c r="X36" s="10">
        <v>25.752192605331039</v>
      </c>
      <c r="Y36" s="10">
        <v>27.084952708512461</v>
      </c>
      <c r="Z36" s="10">
        <v>27.887016337059329</v>
      </c>
    </row>
    <row r="37" spans="1:26" ht="11.25" customHeight="1" x14ac:dyDescent="0.2">
      <c r="A37" s="41" t="s">
        <v>61</v>
      </c>
      <c r="B37" s="9" t="s">
        <v>62</v>
      </c>
      <c r="C37" s="10">
        <v>74.066122098022348</v>
      </c>
      <c r="D37" s="10">
        <v>70.891831470335333</v>
      </c>
      <c r="E37" s="10">
        <v>79.35657781599312</v>
      </c>
      <c r="F37" s="10">
        <v>74.066122098022348</v>
      </c>
      <c r="G37" s="10">
        <v>61.369045571797074</v>
      </c>
      <c r="H37" s="10">
        <v>67.784436801375747</v>
      </c>
      <c r="I37" s="10">
        <v>67.784436801375747</v>
      </c>
      <c r="J37" s="10">
        <v>70.865606190885643</v>
      </c>
      <c r="K37" s="10">
        <v>87.298194325021498</v>
      </c>
      <c r="L37" s="10">
        <v>77.027773000859838</v>
      </c>
      <c r="M37" s="10">
        <v>70.865606190885643</v>
      </c>
      <c r="N37" s="10">
        <v>84.217024935511603</v>
      </c>
      <c r="O37" s="10">
        <v>65.730352536543421</v>
      </c>
      <c r="P37" s="10">
        <v>74.973688736027512</v>
      </c>
      <c r="Q37" s="10">
        <v>80.108942390369734</v>
      </c>
      <c r="R37" s="10">
        <v>79.081857265692165</v>
      </c>
      <c r="S37" s="10">
        <v>71.8926053310404</v>
      </c>
      <c r="T37" s="10">
        <v>86.564832330180565</v>
      </c>
      <c r="U37" s="10">
        <v>81.398882201203776</v>
      </c>
      <c r="V37" s="10">
        <v>78.475924333619943</v>
      </c>
      <c r="W37" s="10">
        <v>76.741272570937227</v>
      </c>
      <c r="X37" s="10">
        <v>81.465606190885637</v>
      </c>
      <c r="Y37" s="10">
        <v>93.247807394668953</v>
      </c>
      <c r="Z37" s="10">
        <v>79.018228718830599</v>
      </c>
    </row>
    <row r="38" spans="1:26" ht="11.25" customHeight="1" x14ac:dyDescent="0.2">
      <c r="A38" s="41" t="s">
        <v>63</v>
      </c>
      <c r="B38" s="9" t="s">
        <v>64</v>
      </c>
      <c r="C38" s="10">
        <v>1.058125537403267</v>
      </c>
      <c r="D38" s="10">
        <v>1.058125537403267</v>
      </c>
      <c r="E38" s="10">
        <v>0</v>
      </c>
      <c r="F38" s="10">
        <v>0</v>
      </c>
      <c r="G38" s="10">
        <v>1.058125537403267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1.058125537403267</v>
      </c>
      <c r="P38" s="10">
        <v>0</v>
      </c>
      <c r="Q38" s="10">
        <v>0</v>
      </c>
      <c r="R38" s="10">
        <v>0</v>
      </c>
      <c r="S38" s="10">
        <v>0</v>
      </c>
      <c r="T38" s="10">
        <v>3.5769561478933787E-2</v>
      </c>
      <c r="U38" s="10">
        <v>5.0472914875322433E-2</v>
      </c>
      <c r="V38" s="10">
        <v>4.6259673258813423E-2</v>
      </c>
      <c r="W38" s="10">
        <v>3.1556319862424763E-2</v>
      </c>
      <c r="X38" s="10">
        <v>6.8271711092003431E-2</v>
      </c>
      <c r="Y38" s="10">
        <v>6.414445399828031E-2</v>
      </c>
      <c r="Z38" s="10">
        <v>6.6208082545141878E-2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120.0773860705073</v>
      </c>
      <c r="D40" s="10">
        <v>93.744625967325874</v>
      </c>
      <c r="E40" s="10">
        <v>91.638005159071355</v>
      </c>
      <c r="F40" s="10">
        <v>81.104901117798789</v>
      </c>
      <c r="G40" s="10">
        <v>103.22441960447119</v>
      </c>
      <c r="H40" s="10">
        <v>89.35227858985381</v>
      </c>
      <c r="I40" s="10">
        <v>90.379277730008596</v>
      </c>
      <c r="J40" s="10">
        <v>94.487446259673249</v>
      </c>
      <c r="K40" s="10">
        <v>97.568529664660346</v>
      </c>
      <c r="L40" s="10">
        <v>62.649269131556323</v>
      </c>
      <c r="M40" s="10">
        <v>96.541530524505589</v>
      </c>
      <c r="N40" s="10">
        <v>109.8930352536543</v>
      </c>
      <c r="O40" s="10">
        <v>102.7036973344798</v>
      </c>
      <c r="P40" s="10">
        <v>116.0552020636285</v>
      </c>
      <c r="Q40" s="10">
        <v>110.9200343938091</v>
      </c>
      <c r="R40" s="10">
        <v>119.13637145313839</v>
      </c>
      <c r="S40" s="10">
        <v>124.2715391229579</v>
      </c>
      <c r="T40" s="10">
        <v>156.19699054170249</v>
      </c>
      <c r="U40" s="10">
        <v>146.7564918314703</v>
      </c>
      <c r="V40" s="10">
        <v>178.8205503009458</v>
      </c>
      <c r="W40" s="10">
        <v>52.586328460877027</v>
      </c>
      <c r="X40" s="10">
        <v>75.229492691315556</v>
      </c>
      <c r="Y40" s="10">
        <v>128.2122957867584</v>
      </c>
      <c r="Z40" s="10">
        <v>151.5342218400688</v>
      </c>
    </row>
    <row r="41" spans="1:26" ht="11.25" customHeight="1" x14ac:dyDescent="0.2">
      <c r="A41" s="41" t="s">
        <v>69</v>
      </c>
      <c r="B41" s="9" t="s">
        <v>70</v>
      </c>
      <c r="C41" s="10">
        <v>10.46147893379192</v>
      </c>
      <c r="D41" s="10">
        <v>10.46147893379192</v>
      </c>
      <c r="E41" s="10">
        <v>12.55374032674119</v>
      </c>
      <c r="F41" s="10">
        <v>15.692175408426481</v>
      </c>
      <c r="G41" s="10">
        <v>16.738349097162509</v>
      </c>
      <c r="H41" s="10">
        <v>3.1384350816852971</v>
      </c>
      <c r="I41" s="10">
        <v>2.0922613929492688</v>
      </c>
      <c r="J41" s="10">
        <v>1.0461736887360269</v>
      </c>
      <c r="K41" s="10">
        <v>1.0461736887360269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0.72063628546861558</v>
      </c>
      <c r="U41" s="10">
        <v>0.75322441960447117</v>
      </c>
      <c r="V41" s="10">
        <v>0.63465176268271706</v>
      </c>
      <c r="W41" s="10">
        <v>0.59269131556319854</v>
      </c>
      <c r="X41" s="10">
        <v>0.43430782459157352</v>
      </c>
      <c r="Y41" s="10">
        <v>0.43112639724849527</v>
      </c>
      <c r="Z41" s="10">
        <v>0.3231298366294067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307.08417884780738</v>
      </c>
      <c r="D43" s="10">
        <v>282.4352536543422</v>
      </c>
      <c r="E43" s="10">
        <v>260.86749785038688</v>
      </c>
      <c r="F43" s="10">
        <v>340.97644024075657</v>
      </c>
      <c r="G43" s="10">
        <v>356.38194325021487</v>
      </c>
      <c r="H43" s="10">
        <v>311.192347377472</v>
      </c>
      <c r="I43" s="10">
        <v>343.03043852106617</v>
      </c>
      <c r="J43" s="10">
        <v>340.97644024075657</v>
      </c>
      <c r="K43" s="10">
        <v>427.2475494411006</v>
      </c>
      <c r="L43" s="10">
        <v>575.14092863284611</v>
      </c>
      <c r="M43" s="10">
        <v>479.62648323301801</v>
      </c>
      <c r="N43" s="10">
        <v>432.38271711092</v>
      </c>
      <c r="O43" s="10">
        <v>426.22046431642298</v>
      </c>
      <c r="P43" s="10">
        <v>461.1398108340498</v>
      </c>
      <c r="Q43" s="10">
        <v>416.97712811693901</v>
      </c>
      <c r="R43" s="10">
        <v>750.76431642304374</v>
      </c>
      <c r="S43" s="10">
        <v>695.30429922613928</v>
      </c>
      <c r="T43" s="10">
        <v>652.45322441960445</v>
      </c>
      <c r="U43" s="10">
        <v>660.32132416165086</v>
      </c>
      <c r="V43" s="10">
        <v>747.27136715391225</v>
      </c>
      <c r="W43" s="10">
        <v>662.13404987102319</v>
      </c>
      <c r="X43" s="10">
        <v>593.36156491831468</v>
      </c>
      <c r="Y43" s="10">
        <v>684.2225279449699</v>
      </c>
      <c r="Z43" s="10">
        <v>715.47532244196032</v>
      </c>
    </row>
    <row r="44" spans="1:26" ht="11.25" customHeight="1" x14ac:dyDescent="0.2">
      <c r="A44" s="41" t="s">
        <v>75</v>
      </c>
      <c r="B44" s="9" t="s">
        <v>76</v>
      </c>
      <c r="C44" s="10">
        <v>939.8490111779879</v>
      </c>
      <c r="D44" s="10">
        <v>1134.7663800515911</v>
      </c>
      <c r="E44" s="10">
        <v>1108.713069647463</v>
      </c>
      <c r="F44" s="10">
        <v>1296.8759243336201</v>
      </c>
      <c r="G44" s="10">
        <v>1352.842304385211</v>
      </c>
      <c r="H44" s="10">
        <v>1082.4496130696471</v>
      </c>
      <c r="I44" s="10">
        <v>1151.2372312983659</v>
      </c>
      <c r="J44" s="10">
        <v>1261.106362854686</v>
      </c>
      <c r="K44" s="10">
        <v>1233.400171969045</v>
      </c>
      <c r="L44" s="10">
        <v>1283.080137575236</v>
      </c>
      <c r="M44" s="10">
        <v>1700.5828030954431</v>
      </c>
      <c r="N44" s="10">
        <v>1643.259759243336</v>
      </c>
      <c r="O44" s="10">
        <v>1561.096818572657</v>
      </c>
      <c r="P44" s="10">
        <v>1618.200085984523</v>
      </c>
      <c r="Q44" s="10">
        <v>1623.9896818572661</v>
      </c>
      <c r="R44" s="10">
        <v>1686.2520206362849</v>
      </c>
      <c r="S44" s="10">
        <v>1713.0027515047291</v>
      </c>
      <c r="T44" s="10">
        <v>1931.6308684436799</v>
      </c>
      <c r="U44" s="10">
        <v>2014.7988822012039</v>
      </c>
      <c r="V44" s="10">
        <v>2020.235941530525</v>
      </c>
      <c r="W44" s="10">
        <v>1885.7217540842651</v>
      </c>
      <c r="X44" s="10">
        <v>1582.9846087704209</v>
      </c>
      <c r="Y44" s="10">
        <v>1710.828288907996</v>
      </c>
      <c r="Z44" s="10">
        <v>1842.7285468615651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4.8007738607050729</v>
      </c>
      <c r="H46" s="10">
        <v>5.0157351676698188</v>
      </c>
      <c r="I46" s="10">
        <v>5.0157351676698188</v>
      </c>
      <c r="J46" s="10">
        <v>4.0126397248495271</v>
      </c>
      <c r="K46" s="10">
        <v>5.0157351676698188</v>
      </c>
      <c r="L46" s="10">
        <v>5.0157351676698188</v>
      </c>
      <c r="M46" s="10">
        <v>4.0126397248495271</v>
      </c>
      <c r="N46" s="10">
        <v>5.0157351676698188</v>
      </c>
      <c r="O46" s="10">
        <v>4.0126397248495271</v>
      </c>
      <c r="P46" s="10">
        <v>5.0157351676698188</v>
      </c>
      <c r="Q46" s="10">
        <v>5.0157351676698188</v>
      </c>
      <c r="R46" s="10">
        <v>5.0157351676698188</v>
      </c>
      <c r="S46" s="10">
        <v>6.0189165950128984</v>
      </c>
      <c r="T46" s="10">
        <v>6.385038693035253</v>
      </c>
      <c r="U46" s="10">
        <v>7.1715391229578671</v>
      </c>
      <c r="V46" s="10">
        <v>5.1070507308684432</v>
      </c>
      <c r="W46" s="10">
        <v>5.4210662080825447</v>
      </c>
      <c r="X46" s="10">
        <v>6.0690455717970764</v>
      </c>
      <c r="Y46" s="10">
        <v>7.1614789337919156</v>
      </c>
      <c r="Z46" s="10"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3.8406706792777299</v>
      </c>
      <c r="H47" s="10">
        <v>14.903955288048151</v>
      </c>
      <c r="I47" s="10">
        <v>7.452020636285468</v>
      </c>
      <c r="J47" s="10">
        <v>5.5889939810834042</v>
      </c>
      <c r="K47" s="10">
        <v>13.041014617368869</v>
      </c>
      <c r="L47" s="10">
        <v>5.5889939810834042</v>
      </c>
      <c r="M47" s="10">
        <v>4.6575236457437663</v>
      </c>
      <c r="N47" s="10">
        <v>3.7259673258813408</v>
      </c>
      <c r="O47" s="10">
        <v>6.5204643164230429</v>
      </c>
      <c r="P47" s="10">
        <v>1.863026655202064</v>
      </c>
      <c r="Q47" s="10">
        <v>0</v>
      </c>
      <c r="R47" s="10">
        <v>0.93147033533963886</v>
      </c>
      <c r="S47" s="10">
        <v>2.7944969905417021</v>
      </c>
      <c r="T47" s="10">
        <v>3.8704213241616499</v>
      </c>
      <c r="U47" s="10">
        <v>4.5764402407566633</v>
      </c>
      <c r="V47" s="10">
        <v>10.428116938950989</v>
      </c>
      <c r="W47" s="10">
        <v>7.454858125537403E-2</v>
      </c>
      <c r="X47" s="10">
        <v>8.079793637145313</v>
      </c>
      <c r="Y47" s="10">
        <v>3.7278589853826301</v>
      </c>
      <c r="Z47" s="10"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0.96018916595012893</v>
      </c>
      <c r="S50" s="10">
        <v>3.2960447119518479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254.2834049871023</v>
      </c>
      <c r="U51" s="37">
        <v>320.69879621668099</v>
      </c>
      <c r="V51" s="37">
        <v>317.29957007738602</v>
      </c>
      <c r="W51" s="37">
        <v>306.03955288048149</v>
      </c>
      <c r="X51" s="37">
        <v>330.2210662080825</v>
      </c>
      <c r="Y51" s="37">
        <v>323.29836629406702</v>
      </c>
      <c r="Z51" s="37">
        <v>316.61994840928628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0.74041272570937233</v>
      </c>
      <c r="N52" s="37">
        <f t="shared" si="20"/>
        <v>1.8936371453138434</v>
      </c>
      <c r="O52" s="37">
        <f t="shared" si="20"/>
        <v>3.0294926913155624</v>
      </c>
      <c r="P52" s="37">
        <f t="shared" si="20"/>
        <v>3.3047291487532244</v>
      </c>
      <c r="Q52" s="37">
        <f t="shared" si="20"/>
        <v>5.2154772141014609</v>
      </c>
      <c r="R52" s="37">
        <f t="shared" si="20"/>
        <v>5.4197764402407564</v>
      </c>
      <c r="S52" s="37">
        <f t="shared" si="20"/>
        <v>9.1609630266552031</v>
      </c>
      <c r="T52" s="37">
        <f t="shared" si="20"/>
        <v>7.9445399828030956</v>
      </c>
      <c r="U52" s="37">
        <f t="shared" si="20"/>
        <v>11.035081685296646</v>
      </c>
      <c r="V52" s="37">
        <f t="shared" si="20"/>
        <v>13.021410146173684</v>
      </c>
      <c r="W52" s="37">
        <f t="shared" si="20"/>
        <v>16.082287188306104</v>
      </c>
      <c r="X52" s="37">
        <f t="shared" ref="X52:Z52" si="21">SUM(X53:X70)</f>
        <v>15.534135855546005</v>
      </c>
      <c r="Y52" s="37">
        <f t="shared" si="21"/>
        <v>12.875408426483229</v>
      </c>
      <c r="Z52" s="37">
        <f t="shared" si="21"/>
        <v>11.336801375752366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0.74041272570937233</v>
      </c>
      <c r="N59" s="10">
        <v>0.7165090283748925</v>
      </c>
      <c r="O59" s="10">
        <v>0.95537403267411869</v>
      </c>
      <c r="P59" s="10">
        <v>0.85984522785898532</v>
      </c>
      <c r="Q59" s="10">
        <v>1.0748065348237319</v>
      </c>
      <c r="R59" s="10">
        <v>1.146431642304385</v>
      </c>
      <c r="S59" s="10">
        <v>1.086758383490972</v>
      </c>
      <c r="T59" s="10">
        <v>1.3545141874462601</v>
      </c>
      <c r="U59" s="10">
        <v>1.3377472055030091</v>
      </c>
      <c r="V59" s="10">
        <v>1.674118658641444</v>
      </c>
      <c r="W59" s="10">
        <v>1.441616509028375</v>
      </c>
      <c r="X59" s="10">
        <v>1.5659501289767841</v>
      </c>
      <c r="Y59" s="10">
        <v>1.1400687876182289</v>
      </c>
      <c r="Z59" s="10">
        <v>0.87575236457437655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1.1771281169389509</v>
      </c>
      <c r="O65" s="10">
        <v>2.074118658641444</v>
      </c>
      <c r="P65" s="10">
        <v>2.444883920894239</v>
      </c>
      <c r="Q65" s="10">
        <v>4.1406706792777292</v>
      </c>
      <c r="R65" s="10">
        <v>4.273344797936371</v>
      </c>
      <c r="S65" s="10">
        <v>8.0742046431642311</v>
      </c>
      <c r="T65" s="10">
        <v>6.5900257953568353</v>
      </c>
      <c r="U65" s="10">
        <v>9.6973344797936374</v>
      </c>
      <c r="V65" s="10">
        <v>11.347291487532241</v>
      </c>
      <c r="W65" s="10">
        <v>14.640670679277729</v>
      </c>
      <c r="X65" s="10">
        <v>13.968185726569221</v>
      </c>
      <c r="Y65" s="10">
        <v>11.735339638865</v>
      </c>
      <c r="Z65" s="10">
        <v>10.461049011177989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90.627687016337049</v>
      </c>
      <c r="S76" s="40">
        <v>131.2715391229579</v>
      </c>
      <c r="T76" s="40">
        <v>77.133791917454857</v>
      </c>
      <c r="U76" s="40">
        <v>54.281427343078242</v>
      </c>
      <c r="V76" s="40">
        <v>56.470851246775567</v>
      </c>
      <c r="W76" s="40">
        <v>36.097162510748063</v>
      </c>
      <c r="X76" s="40">
        <v>47.055030094582968</v>
      </c>
      <c r="Y76" s="40">
        <v>55.557953568357689</v>
      </c>
      <c r="Z76" s="40">
        <v>55.748323301805669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9.2433361994840926</v>
      </c>
      <c r="M2" s="31">
        <f t="shared" si="0"/>
        <v>16.432588134135859</v>
      </c>
      <c r="N2" s="31">
        <f t="shared" si="0"/>
        <v>3.0810834049871021</v>
      </c>
      <c r="O2" s="31">
        <f t="shared" si="0"/>
        <v>8.2473774720550299</v>
      </c>
      <c r="P2" s="31">
        <f t="shared" si="0"/>
        <v>150.30085984522785</v>
      </c>
      <c r="Q2" s="31">
        <f t="shared" si="0"/>
        <v>200.32957867583835</v>
      </c>
      <c r="R2" s="31">
        <f t="shared" si="0"/>
        <v>530.97833190025801</v>
      </c>
      <c r="S2" s="31">
        <f t="shared" si="0"/>
        <v>278.6615649183147</v>
      </c>
      <c r="T2" s="31">
        <f t="shared" si="0"/>
        <v>153.30051590713671</v>
      </c>
      <c r="U2" s="31">
        <f t="shared" si="0"/>
        <v>353.41169389509878</v>
      </c>
      <c r="V2" s="31">
        <f t="shared" si="0"/>
        <v>378.18263112639721</v>
      </c>
      <c r="W2" s="31">
        <f t="shared" si="0"/>
        <v>194.26087704213242</v>
      </c>
      <c r="X2" s="31">
        <f t="shared" ref="X2:Z2" si="1">SUM(X3,X17,X22,X25,X26,X51,X52,X71,X74,X75,X76)</f>
        <v>108.54737747205502</v>
      </c>
      <c r="Y2" s="31">
        <f t="shared" si="1"/>
        <v>35.914101461736884</v>
      </c>
      <c r="Z2" s="31">
        <f t="shared" si="1"/>
        <v>92.068701633705928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9.2433361994840926</v>
      </c>
      <c r="M26" s="37">
        <f t="shared" si="14"/>
        <v>16.432588134135859</v>
      </c>
      <c r="N26" s="37">
        <f t="shared" si="14"/>
        <v>3.0810834049871021</v>
      </c>
      <c r="O26" s="37">
        <f t="shared" si="14"/>
        <v>8.2473774720550299</v>
      </c>
      <c r="P26" s="37">
        <f t="shared" si="14"/>
        <v>150.30085984522785</v>
      </c>
      <c r="Q26" s="37">
        <f t="shared" si="14"/>
        <v>200.32957867583835</v>
      </c>
      <c r="R26" s="37">
        <f t="shared" si="14"/>
        <v>530.97833190025801</v>
      </c>
      <c r="S26" s="37">
        <f t="shared" si="14"/>
        <v>278.6615649183147</v>
      </c>
      <c r="T26" s="37">
        <f t="shared" si="14"/>
        <v>150.23129836629406</v>
      </c>
      <c r="U26" s="37">
        <f t="shared" si="14"/>
        <v>352.24961306964735</v>
      </c>
      <c r="V26" s="37">
        <f t="shared" si="14"/>
        <v>375.49312123817708</v>
      </c>
      <c r="W26" s="37">
        <f t="shared" si="14"/>
        <v>193.89690455717971</v>
      </c>
      <c r="X26" s="37">
        <f t="shared" ref="X26:Z26" si="15">SUM(X27,X33)</f>
        <v>105.46165090283748</v>
      </c>
      <c r="Y26" s="37">
        <f t="shared" si="15"/>
        <v>35.324849527085121</v>
      </c>
      <c r="Z26" s="37">
        <f t="shared" si="15"/>
        <v>89.81367153912295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9.2433361994840926</v>
      </c>
      <c r="M33" s="29">
        <f t="shared" si="18"/>
        <v>16.432588134135859</v>
      </c>
      <c r="N33" s="29">
        <f t="shared" si="18"/>
        <v>3.0810834049871021</v>
      </c>
      <c r="O33" s="29">
        <f t="shared" si="18"/>
        <v>8.2473774720550299</v>
      </c>
      <c r="P33" s="29">
        <f t="shared" si="18"/>
        <v>150.30085984522785</v>
      </c>
      <c r="Q33" s="29">
        <f t="shared" si="18"/>
        <v>200.32957867583835</v>
      </c>
      <c r="R33" s="29">
        <f t="shared" si="18"/>
        <v>530.97833190025801</v>
      </c>
      <c r="S33" s="29">
        <f t="shared" si="18"/>
        <v>278.6615649183147</v>
      </c>
      <c r="T33" s="29">
        <f t="shared" si="18"/>
        <v>150.23129836629406</v>
      </c>
      <c r="U33" s="29">
        <f t="shared" si="18"/>
        <v>352.24961306964735</v>
      </c>
      <c r="V33" s="29">
        <f t="shared" si="18"/>
        <v>375.49312123817708</v>
      </c>
      <c r="W33" s="29">
        <f t="shared" si="18"/>
        <v>193.89690455717971</v>
      </c>
      <c r="X33" s="29">
        <f t="shared" ref="X33:Z33" si="19">SUM(X34:X50)</f>
        <v>105.46165090283748</v>
      </c>
      <c r="Y33" s="29">
        <f t="shared" si="19"/>
        <v>35.324849527085121</v>
      </c>
      <c r="Z33" s="29">
        <f t="shared" si="19"/>
        <v>89.81367153912295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1.058125537403267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10.27033533963886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3.1814273430782461E-3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9.2433361994840926</v>
      </c>
      <c r="M43" s="10">
        <v>16.432588134135859</v>
      </c>
      <c r="N43" s="10">
        <v>3.0810834049871021</v>
      </c>
      <c r="O43" s="10">
        <v>7.1892519346517627</v>
      </c>
      <c r="P43" s="10">
        <v>65.730352536543421</v>
      </c>
      <c r="Q43" s="10">
        <v>25.67592433361995</v>
      </c>
      <c r="R43" s="10">
        <v>325.57085124677559</v>
      </c>
      <c r="S43" s="10">
        <v>255.73233018056749</v>
      </c>
      <c r="T43" s="10">
        <v>70.921066208082536</v>
      </c>
      <c r="U43" s="10">
        <v>198.70705073086839</v>
      </c>
      <c r="V43" s="10">
        <v>140.14746345657781</v>
      </c>
      <c r="W43" s="10">
        <v>109.3158211521926</v>
      </c>
      <c r="X43" s="10">
        <v>43.336887360275149</v>
      </c>
      <c r="Y43" s="10">
        <v>28.284608770421318</v>
      </c>
      <c r="Z43" s="10">
        <v>36.233877901977642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74.300171969045564</v>
      </c>
      <c r="Q44" s="10">
        <v>174.6536543422184</v>
      </c>
      <c r="R44" s="10">
        <v>205.40748065348239</v>
      </c>
      <c r="S44" s="10">
        <v>22.929234737747201</v>
      </c>
      <c r="T44" s="10">
        <v>79.31023215821152</v>
      </c>
      <c r="U44" s="10">
        <v>153.54256233877899</v>
      </c>
      <c r="V44" s="10">
        <v>235.34247635425621</v>
      </c>
      <c r="W44" s="10">
        <v>84.581083404987098</v>
      </c>
      <c r="X44" s="10">
        <v>62.124763542562327</v>
      </c>
      <c r="Y44" s="10">
        <v>7.0402407566637999</v>
      </c>
      <c r="Z44" s="10">
        <v>53.579793637145308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0.25503009458297499</v>
      </c>
      <c r="V52" s="37">
        <f t="shared" si="20"/>
        <v>0.93104041272570925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0.25503009458297499</v>
      </c>
      <c r="V65" s="10">
        <v>0.93104041272570925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3.0692175408426481</v>
      </c>
      <c r="U76" s="40">
        <v>0.90705073086844357</v>
      </c>
      <c r="V76" s="40">
        <v>1.758469475494411</v>
      </c>
      <c r="W76" s="40">
        <v>0.36397248495270851</v>
      </c>
      <c r="X76" s="40">
        <v>3.0857265692175408</v>
      </c>
      <c r="Y76" s="40">
        <v>0.58925193465176262</v>
      </c>
      <c r="Z76" s="40">
        <v>2.2550300945829749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-3.6160791057609667</v>
      </c>
      <c r="D2" s="31">
        <f t="shared" si="0"/>
        <v>2.8804815133276009</v>
      </c>
      <c r="E2" s="31">
        <f t="shared" si="0"/>
        <v>2.8804815133276009</v>
      </c>
      <c r="F2" s="31">
        <f t="shared" si="0"/>
        <v>2.8804815133276009</v>
      </c>
      <c r="G2" s="31">
        <f t="shared" si="0"/>
        <v>2.8804815133276009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0.57317282889079735</v>
      </c>
      <c r="M2" s="31">
        <f t="shared" si="0"/>
        <v>18.701633705932927</v>
      </c>
      <c r="N2" s="31">
        <f t="shared" si="0"/>
        <v>-35.898624247635418</v>
      </c>
      <c r="O2" s="31">
        <f t="shared" si="0"/>
        <v>-29.855717970765262</v>
      </c>
      <c r="P2" s="31">
        <f t="shared" si="0"/>
        <v>-95.036801375752361</v>
      </c>
      <c r="Q2" s="31">
        <f t="shared" si="0"/>
        <v>36.223387790197755</v>
      </c>
      <c r="R2" s="31">
        <f t="shared" si="0"/>
        <v>46.355202063628539</v>
      </c>
      <c r="S2" s="31">
        <f t="shared" si="0"/>
        <v>-45.111865864144463</v>
      </c>
      <c r="T2" s="31">
        <f t="shared" si="0"/>
        <v>-120.84866723989683</v>
      </c>
      <c r="U2" s="31">
        <f t="shared" si="0"/>
        <v>41.969991401547723</v>
      </c>
      <c r="V2" s="31">
        <f t="shared" si="0"/>
        <v>50.062940670679268</v>
      </c>
      <c r="W2" s="31">
        <f t="shared" si="0"/>
        <v>30.638693035253663</v>
      </c>
      <c r="X2" s="31">
        <f t="shared" ref="X2:Z2" si="1">SUM(X3,X17,X22,X25,X26,X51,X52,X71,X74,X75,X76)</f>
        <v>35.767755803955289</v>
      </c>
      <c r="Y2" s="31">
        <f t="shared" si="1"/>
        <v>-18.536199484092862</v>
      </c>
      <c r="Z2" s="31">
        <f t="shared" si="1"/>
        <v>24.006276870163372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-3.6160791057609667</v>
      </c>
      <c r="D26" s="37">
        <f t="shared" si="14"/>
        <v>2.8804815133276009</v>
      </c>
      <c r="E26" s="37">
        <f t="shared" si="14"/>
        <v>2.8804815133276009</v>
      </c>
      <c r="F26" s="37">
        <f t="shared" si="14"/>
        <v>2.8804815133276009</v>
      </c>
      <c r="G26" s="37">
        <f t="shared" si="14"/>
        <v>2.8804815133276009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0.57317282889079735</v>
      </c>
      <c r="M26" s="37">
        <f t="shared" si="14"/>
        <v>18.701633705932927</v>
      </c>
      <c r="N26" s="37">
        <f t="shared" si="14"/>
        <v>-35.898624247635418</v>
      </c>
      <c r="O26" s="37">
        <f t="shared" si="14"/>
        <v>-29.855717970765262</v>
      </c>
      <c r="P26" s="37">
        <f t="shared" si="14"/>
        <v>-95.036801375752361</v>
      </c>
      <c r="Q26" s="37">
        <f t="shared" si="14"/>
        <v>36.223387790197755</v>
      </c>
      <c r="R26" s="37">
        <f t="shared" si="14"/>
        <v>46.355202063628539</v>
      </c>
      <c r="S26" s="37">
        <f t="shared" si="14"/>
        <v>-42.012983662940677</v>
      </c>
      <c r="T26" s="37">
        <f t="shared" si="14"/>
        <v>-108.85786758383492</v>
      </c>
      <c r="U26" s="37">
        <f t="shared" si="14"/>
        <v>68.777386070507305</v>
      </c>
      <c r="V26" s="37">
        <f t="shared" si="14"/>
        <v>60.48907996560618</v>
      </c>
      <c r="W26" s="37">
        <f t="shared" si="14"/>
        <v>18.517368873602756</v>
      </c>
      <c r="X26" s="37">
        <f t="shared" ref="X26:Z26" si="15">SUM(X27,X33)</f>
        <v>49.796732588134134</v>
      </c>
      <c r="Y26" s="37">
        <f t="shared" si="15"/>
        <v>-19.391831470335337</v>
      </c>
      <c r="Z26" s="37">
        <f t="shared" si="15"/>
        <v>-1.9190885640584705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-3.6160791057609667</v>
      </c>
      <c r="D33" s="29">
        <f t="shared" si="18"/>
        <v>2.8804815133276009</v>
      </c>
      <c r="E33" s="29">
        <f t="shared" si="18"/>
        <v>2.8804815133276009</v>
      </c>
      <c r="F33" s="29">
        <f t="shared" si="18"/>
        <v>2.8804815133276009</v>
      </c>
      <c r="G33" s="29">
        <f t="shared" si="18"/>
        <v>2.8804815133276009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0.57317282889079735</v>
      </c>
      <c r="M33" s="29">
        <f t="shared" si="18"/>
        <v>18.701633705932927</v>
      </c>
      <c r="N33" s="29">
        <f t="shared" si="18"/>
        <v>-35.898624247635418</v>
      </c>
      <c r="O33" s="29">
        <f t="shared" si="18"/>
        <v>-29.855717970765262</v>
      </c>
      <c r="P33" s="29">
        <f t="shared" si="18"/>
        <v>-95.036801375752361</v>
      </c>
      <c r="Q33" s="29">
        <f t="shared" si="18"/>
        <v>36.223387790197755</v>
      </c>
      <c r="R33" s="29">
        <f t="shared" si="18"/>
        <v>46.355202063628539</v>
      </c>
      <c r="S33" s="29">
        <f t="shared" si="18"/>
        <v>-42.012983662940677</v>
      </c>
      <c r="T33" s="29">
        <f t="shared" si="18"/>
        <v>-108.85786758383492</v>
      </c>
      <c r="U33" s="29">
        <f t="shared" si="18"/>
        <v>68.777386070507305</v>
      </c>
      <c r="V33" s="29">
        <f t="shared" si="18"/>
        <v>60.48907996560618</v>
      </c>
      <c r="W33" s="29">
        <f t="shared" si="18"/>
        <v>18.517368873602756</v>
      </c>
      <c r="X33" s="29">
        <f t="shared" ref="X33:Z33" si="19">SUM(X34:X50)</f>
        <v>49.796732588134134</v>
      </c>
      <c r="Y33" s="29">
        <f t="shared" si="19"/>
        <v>-19.391831470335337</v>
      </c>
      <c r="Z33" s="29">
        <f t="shared" si="19"/>
        <v>-1.9190885640584705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-1.098710232158211</v>
      </c>
      <c r="M36" s="10">
        <v>1.098710232158211</v>
      </c>
      <c r="N36" s="10">
        <v>0</v>
      </c>
      <c r="O36" s="10">
        <v>-1.098710232158211</v>
      </c>
      <c r="P36" s="10">
        <v>-1.098710232158211</v>
      </c>
      <c r="Q36" s="10">
        <v>-1.098710232158211</v>
      </c>
      <c r="R36" s="10">
        <v>0</v>
      </c>
      <c r="S36" s="10">
        <v>-1.098710232158211</v>
      </c>
      <c r="T36" s="10">
        <v>2.8356835769561481</v>
      </c>
      <c r="U36" s="10">
        <v>-1.912811693895099</v>
      </c>
      <c r="V36" s="10">
        <v>1.563456577815993</v>
      </c>
      <c r="W36" s="10">
        <v>-1.611779879621668</v>
      </c>
      <c r="X36" s="10">
        <v>0.29114359415305252</v>
      </c>
      <c r="Y36" s="10">
        <v>0.80756663800515893</v>
      </c>
      <c r="Z36" s="10">
        <v>-0.44823731728288913</v>
      </c>
    </row>
    <row r="37" spans="1:26" ht="11.25" customHeight="1" x14ac:dyDescent="0.2">
      <c r="A37" s="41" t="s">
        <v>61</v>
      </c>
      <c r="B37" s="9" t="s">
        <v>62</v>
      </c>
      <c r="C37" s="10">
        <v>1.058125537403267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-2.0540842648323299</v>
      </c>
      <c r="M37" s="10">
        <v>4.1081685296646597</v>
      </c>
      <c r="N37" s="10">
        <v>-9.2433361994840926</v>
      </c>
      <c r="O37" s="10">
        <v>9.2433361994840926</v>
      </c>
      <c r="P37" s="10">
        <v>-1.026999140154772</v>
      </c>
      <c r="Q37" s="10">
        <v>-5.135167669819432</v>
      </c>
      <c r="R37" s="10">
        <v>-1.026999140154772</v>
      </c>
      <c r="S37" s="10">
        <v>7.1892519346517627</v>
      </c>
      <c r="T37" s="10">
        <v>-6.5484092863284609</v>
      </c>
      <c r="U37" s="10">
        <v>-0.81341358555460019</v>
      </c>
      <c r="V37" s="10">
        <v>6.8411006018916591</v>
      </c>
      <c r="W37" s="10">
        <v>-4.9606190885640578</v>
      </c>
      <c r="X37" s="10">
        <v>-3.823645743766122</v>
      </c>
      <c r="Y37" s="10">
        <v>-7.812639724849527</v>
      </c>
      <c r="Z37" s="10">
        <v>10.032072226999141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-3.1814273430782461E-3</v>
      </c>
      <c r="U38" s="10">
        <v>2.0636285468615648E-3</v>
      </c>
      <c r="V38" s="10">
        <v>5.2450558899398104E-3</v>
      </c>
      <c r="W38" s="10">
        <v>-2.0636285468615648E-3</v>
      </c>
      <c r="X38" s="10">
        <v>-2.0636285468615648E-3</v>
      </c>
      <c r="Y38" s="10">
        <v>-6.2768701633705926E-3</v>
      </c>
      <c r="Z38" s="10">
        <v>-1.3671539122957869E-2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5.2665520206362846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28.757007738607051</v>
      </c>
      <c r="M40" s="10">
        <v>5.135167669819432</v>
      </c>
      <c r="N40" s="10">
        <v>-4.1081685296646597</v>
      </c>
      <c r="O40" s="10">
        <v>-1.026999140154772</v>
      </c>
      <c r="P40" s="10">
        <v>0</v>
      </c>
      <c r="Q40" s="10">
        <v>1.026999140154772</v>
      </c>
      <c r="R40" s="10">
        <v>-2.0540842648323299</v>
      </c>
      <c r="S40" s="10">
        <v>2.0540842648323299</v>
      </c>
      <c r="T40" s="10">
        <v>-16.29398108340499</v>
      </c>
      <c r="U40" s="10">
        <v>10.686328460877039</v>
      </c>
      <c r="V40" s="10">
        <v>-13.432588134135861</v>
      </c>
      <c r="W40" s="10">
        <v>7.2601031814273416</v>
      </c>
      <c r="X40" s="10">
        <v>2.6117798796216678</v>
      </c>
      <c r="Y40" s="10">
        <v>-1.578589853826311</v>
      </c>
      <c r="Z40" s="10">
        <v>-0.29165950128976781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-3.1470335339638861E-2</v>
      </c>
      <c r="U41" s="10">
        <v>-2.3043852106620809E-2</v>
      </c>
      <c r="V41" s="10">
        <v>3.3533963886500429E-2</v>
      </c>
      <c r="W41" s="10">
        <v>-8.073946689595872E-2</v>
      </c>
      <c r="X41" s="10">
        <v>4.2992261392949267E-2</v>
      </c>
      <c r="Y41" s="10">
        <v>4.2992261392949267E-2</v>
      </c>
      <c r="Z41" s="10">
        <v>3.3533963886500429E-2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-20.540756663800519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-16.432588134135859</v>
      </c>
      <c r="M43" s="10">
        <v>10.27033533963886</v>
      </c>
      <c r="N43" s="10">
        <v>-8.2163370593293195</v>
      </c>
      <c r="O43" s="10">
        <v>4.1081685296646597</v>
      </c>
      <c r="P43" s="10">
        <v>-20.540756663800519</v>
      </c>
      <c r="Q43" s="10">
        <v>-1.026999140154772</v>
      </c>
      <c r="R43" s="10">
        <v>10.27033533963886</v>
      </c>
      <c r="S43" s="10">
        <v>-14.378503869303531</v>
      </c>
      <c r="T43" s="10">
        <v>-90.888736027515051</v>
      </c>
      <c r="U43" s="10">
        <v>79.977472055030091</v>
      </c>
      <c r="V43" s="10">
        <v>-29.726569217540838</v>
      </c>
      <c r="W43" s="10">
        <v>31.52287188306105</v>
      </c>
      <c r="X43" s="10">
        <v>13.284694754944111</v>
      </c>
      <c r="Y43" s="10">
        <v>-8.3857265692175407</v>
      </c>
      <c r="Z43" s="10">
        <v>-7.7315563198624249</v>
      </c>
    </row>
    <row r="44" spans="1:26" ht="11.25" customHeight="1" x14ac:dyDescent="0.2">
      <c r="A44" s="41" t="s">
        <v>75</v>
      </c>
      <c r="B44" s="9" t="s">
        <v>76</v>
      </c>
      <c r="C44" s="10">
        <v>7.7195184866723991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-8.5984522785898534</v>
      </c>
      <c r="M44" s="10">
        <v>-1.9107480653482369</v>
      </c>
      <c r="N44" s="10">
        <v>-14.33078245915735</v>
      </c>
      <c r="O44" s="10">
        <v>-41.08151332760103</v>
      </c>
      <c r="P44" s="10">
        <v>-72.370335339638856</v>
      </c>
      <c r="Q44" s="10">
        <v>42.457265692175397</v>
      </c>
      <c r="R44" s="10">
        <v>40.126139294926908</v>
      </c>
      <c r="S44" s="10">
        <v>-32.483061049011177</v>
      </c>
      <c r="T44" s="10">
        <v>2.0722269991401552</v>
      </c>
      <c r="U44" s="10">
        <v>-19.139208942390368</v>
      </c>
      <c r="V44" s="10">
        <v>95.204901117798784</v>
      </c>
      <c r="W44" s="10">
        <v>-13.610404127257089</v>
      </c>
      <c r="X44" s="10">
        <v>37.39183147033534</v>
      </c>
      <c r="Y44" s="10">
        <v>-2.4591573516766978</v>
      </c>
      <c r="Z44" s="10">
        <v>-3.4995700773860712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2.8804815133276009</v>
      </c>
      <c r="D50" s="10">
        <v>2.8804815133276009</v>
      </c>
      <c r="E50" s="10">
        <v>2.8804815133276009</v>
      </c>
      <c r="F50" s="10">
        <v>2.8804815133276009</v>
      </c>
      <c r="G50" s="10">
        <v>2.8804815133276009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-0.96018916595012893</v>
      </c>
      <c r="S50" s="10">
        <v>-3.2960447119518479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-12.562768701633701</v>
      </c>
      <c r="U51" s="37">
        <v>-27.773602751504729</v>
      </c>
      <c r="V51" s="37">
        <v>-11.095098882201199</v>
      </c>
      <c r="W51" s="37">
        <v>12.203181427343081</v>
      </c>
      <c r="X51" s="37">
        <v>-11.10395528804815</v>
      </c>
      <c r="Y51" s="37">
        <v>-0.50619088564058468</v>
      </c>
      <c r="Z51" s="37">
        <v>22.584952708512471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-3.0988822012037831</v>
      </c>
      <c r="T52" s="37">
        <f t="shared" si="20"/>
        <v>0.57196904557179706</v>
      </c>
      <c r="U52" s="37">
        <f t="shared" si="20"/>
        <v>0.96620808254514179</v>
      </c>
      <c r="V52" s="37">
        <f t="shared" si="20"/>
        <v>0.66895958727429061</v>
      </c>
      <c r="W52" s="37">
        <f t="shared" si="20"/>
        <v>-8.1857265692175399E-2</v>
      </c>
      <c r="X52" s="37">
        <f t="shared" ref="X52:Z52" si="21">SUM(X53:X70)</f>
        <v>-2.9250214961306962</v>
      </c>
      <c r="Y52" s="37">
        <f t="shared" si="21"/>
        <v>1.3618228718830609</v>
      </c>
      <c r="Z52" s="37">
        <f t="shared" si="21"/>
        <v>3.3404127257093719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-3.0988822012037831</v>
      </c>
      <c r="T65" s="10">
        <v>0.57196904557179706</v>
      </c>
      <c r="U65" s="10">
        <v>0.96620808254514179</v>
      </c>
      <c r="V65" s="10">
        <v>0.66895958727429061</v>
      </c>
      <c r="W65" s="10">
        <v>-8.1857265692175399E-2</v>
      </c>
      <c r="X65" s="10">
        <v>-2.9250214961306962</v>
      </c>
      <c r="Y65" s="10">
        <v>1.3618228718830609</v>
      </c>
      <c r="Z65" s="10">
        <v>3.3404127257093719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1467.0560619088565</v>
      </c>
      <c r="D2" s="31">
        <f t="shared" si="0"/>
        <v>1614.3140154772145</v>
      </c>
      <c r="E2" s="31">
        <f t="shared" si="0"/>
        <v>1575.4538263112634</v>
      </c>
      <c r="F2" s="31">
        <f t="shared" si="0"/>
        <v>1831.1121238177129</v>
      </c>
      <c r="G2" s="31">
        <f t="shared" si="0"/>
        <v>1922.7477214101466</v>
      </c>
      <c r="H2" s="31">
        <f t="shared" si="0"/>
        <v>1594.138693035253</v>
      </c>
      <c r="I2" s="31">
        <f t="shared" si="0"/>
        <v>1689.6101461736885</v>
      </c>
      <c r="J2" s="31">
        <f t="shared" si="0"/>
        <v>1800.845743766122</v>
      </c>
      <c r="K2" s="31">
        <f t="shared" si="0"/>
        <v>1888.5975064488384</v>
      </c>
      <c r="L2" s="31">
        <f t="shared" si="0"/>
        <v>2027.132760103181</v>
      </c>
      <c r="M2" s="31">
        <f t="shared" si="0"/>
        <v>2387.7852966466035</v>
      </c>
      <c r="N2" s="31">
        <f t="shared" si="0"/>
        <v>2270.8481513327597</v>
      </c>
      <c r="O2" s="31">
        <f t="shared" si="0"/>
        <v>2166.3253654342216</v>
      </c>
      <c r="P2" s="31">
        <f t="shared" si="0"/>
        <v>2068.7961306964753</v>
      </c>
      <c r="Q2" s="31">
        <f t="shared" si="0"/>
        <v>2115.6469475494414</v>
      </c>
      <c r="R2" s="31">
        <f t="shared" si="0"/>
        <v>2294.5277730008588</v>
      </c>
      <c r="S2" s="31">
        <f t="shared" si="0"/>
        <v>2470.4443680137574</v>
      </c>
      <c r="T2" s="31">
        <f t="shared" si="0"/>
        <v>2959.3150472914876</v>
      </c>
      <c r="U2" s="31">
        <f t="shared" si="0"/>
        <v>3053.8134995700775</v>
      </c>
      <c r="V2" s="31">
        <f t="shared" si="0"/>
        <v>3163.634393809115</v>
      </c>
      <c r="W2" s="31">
        <f t="shared" si="0"/>
        <v>2946.8783319002578</v>
      </c>
      <c r="X2" s="31">
        <f t="shared" ref="X2:Z2" si="1">SUM(X3,X17,X22,X25,X26,X51,X52,X71,X74,X75,X76)</f>
        <v>2738.7270851246776</v>
      </c>
      <c r="Y2" s="31">
        <f t="shared" si="1"/>
        <v>3042.3311263972478</v>
      </c>
      <c r="Z2" s="31">
        <f t="shared" si="1"/>
        <v>3195.0038693035258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0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  <c r="Y5" s="10">
        <f>PPRD!Y5+RCV_RCY!Y5+IMP!Y5-EXP!Y5+STK_CHG!Y5</f>
        <v>0</v>
      </c>
      <c r="Z5" s="10">
        <f>PPRD!Z5+RCV_RCY!Z5+IMP!Z5-EXP!Z5+STK_CHG!Z5</f>
        <v>0</v>
      </c>
    </row>
    <row r="6" spans="1:26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  <c r="Y6" s="10">
        <f>PPRD!Y6+RCV_RCY!Y6+IMP!Y6-EXP!Y6+STK_CHG!Y6</f>
        <v>0</v>
      </c>
      <c r="Z6" s="10">
        <f>PPRD!Z6+RCV_RCY!Z6+IMP!Z6-EXP!Z6+STK_CHG!Z6</f>
        <v>0</v>
      </c>
    </row>
    <row r="7" spans="1:26" ht="11.25" customHeight="1" x14ac:dyDescent="0.2">
      <c r="A7" s="41" t="s">
        <v>9</v>
      </c>
      <c r="B7" s="9" t="s">
        <v>10</v>
      </c>
      <c r="C7" s="10">
        <f>PPRD!C7+RCV_RCY!C7+IMP!C7-EXP!C7+STK_CHG!C7</f>
        <v>0</v>
      </c>
      <c r="D7" s="10">
        <f>PPRD!D7+RCV_RCY!D7+IMP!D7-EXP!D7+STK_CHG!D7</f>
        <v>0</v>
      </c>
      <c r="E7" s="10">
        <f>PPRD!E7+RCV_RCY!E7+IMP!E7-EXP!E7+STK_CHG!E7</f>
        <v>0</v>
      </c>
      <c r="F7" s="10">
        <f>PPRD!F7+RCV_RCY!F7+IMP!F7-EXP!F7+STK_CHG!F7</f>
        <v>0</v>
      </c>
      <c r="G7" s="10">
        <f>PPRD!G7+RCV_RCY!G7+IMP!G7-EXP!G7+STK_CHG!G7</f>
        <v>0</v>
      </c>
      <c r="H7" s="10">
        <f>PPRD!H7+RCV_RCY!H7+IMP!H7-EXP!H7+STK_CHG!H7</f>
        <v>0</v>
      </c>
      <c r="I7" s="10">
        <f>PPRD!I7+RCV_RCY!I7+IMP!I7-EXP!I7+STK_CHG!I7</f>
        <v>0</v>
      </c>
      <c r="J7" s="10">
        <f>PPRD!J7+RCV_RCY!J7+IMP!J7-EXP!J7+STK_CHG!J7</f>
        <v>0</v>
      </c>
      <c r="K7" s="10">
        <f>PPRD!K7+RCV_RCY!K7+IMP!K7-EXP!K7+STK_CHG!K7</f>
        <v>0</v>
      </c>
      <c r="L7" s="10">
        <f>PPRD!L7+RCV_RCY!L7+IMP!L7-EXP!L7+STK_CHG!L7</f>
        <v>0</v>
      </c>
      <c r="M7" s="10">
        <f>PPRD!M7+RCV_RCY!M7+IMP!M7-EXP!M7+STK_CHG!M7</f>
        <v>0</v>
      </c>
      <c r="N7" s="10">
        <f>PPRD!N7+RCV_RCY!N7+IMP!N7-EXP!N7+STK_CHG!N7</f>
        <v>0</v>
      </c>
      <c r="O7" s="10">
        <f>PPRD!O7+RCV_RCY!O7+IMP!O7-EXP!O7+STK_CHG!O7</f>
        <v>0</v>
      </c>
      <c r="P7" s="10">
        <f>PPRD!P7+RCV_RCY!P7+IMP!P7-EXP!P7+STK_CHG!P7</f>
        <v>0</v>
      </c>
      <c r="Q7" s="10">
        <f>PPRD!Q7+RCV_RCY!Q7+IMP!Q7-EXP!Q7+STK_CHG!Q7</f>
        <v>0</v>
      </c>
      <c r="R7" s="10">
        <f>PPRD!R7+RCV_RCY!R7+IMP!R7-EXP!R7+STK_CHG!R7</f>
        <v>0</v>
      </c>
      <c r="S7" s="10">
        <f>PPRD!S7+RCV_RCY!S7+IMP!S7-EXP!S7+STK_CHG!S7</f>
        <v>0</v>
      </c>
      <c r="T7" s="10">
        <f>PPRD!T7+RCV_RCY!T7+IMP!T7-EXP!T7+STK_CHG!T7</f>
        <v>0</v>
      </c>
      <c r="U7" s="10">
        <f>PPRD!U7+RCV_RCY!U7+IMP!U7-EXP!U7+STK_CHG!U7</f>
        <v>0</v>
      </c>
      <c r="V7" s="10">
        <f>PPRD!V7+RCV_RCY!V7+IMP!V7-EXP!V7+STK_CHG!V7</f>
        <v>0</v>
      </c>
      <c r="W7" s="10">
        <f>PPRD!W7+RCV_RCY!W7+IMP!W7-EXP!W7+STK_CHG!W7</f>
        <v>0</v>
      </c>
      <c r="X7" s="10">
        <f>PPRD!X7+RCV_RCY!X7+IMP!X7-EXP!X7+STK_CHG!X7</f>
        <v>0</v>
      </c>
      <c r="Y7" s="10">
        <f>PPRD!Y7+RCV_RCY!Y7+IMP!Y7-EXP!Y7+STK_CHG!Y7</f>
        <v>0</v>
      </c>
      <c r="Z7" s="10">
        <f>PPRD!Z7+RCV_RCY!Z7+IMP!Z7-EXP!Z7+STK_CHG!Z7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  <c r="Y9" s="10">
        <f>PPRD!Y9+RCV_RCY!Y9+IMP!Y9-EXP!Y9+STK_CHG!Y9</f>
        <v>0</v>
      </c>
      <c r="Z9" s="10">
        <f>PPRD!Z9+RCV_RCY!Z9+IMP!Z9-EXP!Z9+STK_CHG!Z9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  <c r="Y10" s="10">
        <f>PPRD!Y10+RCV_RCY!Y10+IMP!Y10-EXP!Y10+STK_CHG!Y10</f>
        <v>0</v>
      </c>
      <c r="Z10" s="10">
        <f>PPRD!Z10+RCV_RCY!Z10+IMP!Z10-EXP!Z10+STK_CHG!Z10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  <c r="Y12" s="10">
        <f>PPRD!Y12+RCV_RCY!Y12+IMP!Y12-EXP!Y12+STK_CHG!Y12</f>
        <v>0</v>
      </c>
      <c r="Z12" s="10">
        <f>PPRD!Z12+RCV_RCY!Z12+IMP!Z12-EXP!Z12+STK_CHG!Z12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PPRD!C13+RCV_RCY!C13+IMP!C13-EXP!C13+STK_CHG!C13</f>
        <v>0</v>
      </c>
      <c r="D13" s="10">
        <f>PPRD!D13+RCV_RCY!D13+IMP!D13-EXP!D13+STK_CHG!D13</f>
        <v>0</v>
      </c>
      <c r="E13" s="10">
        <f>PPRD!E13+RCV_RCY!E13+IMP!E13-EXP!E13+STK_CHG!E13</f>
        <v>0</v>
      </c>
      <c r="F13" s="10">
        <f>PPRD!F13+RCV_RCY!F13+IMP!F13-EXP!F13+STK_CHG!F13</f>
        <v>0</v>
      </c>
      <c r="G13" s="10">
        <f>PPRD!G13+RCV_RCY!G13+IMP!G13-EXP!G13+STK_CHG!G13</f>
        <v>0</v>
      </c>
      <c r="H13" s="10">
        <f>PPRD!H13+RCV_RCY!H13+IMP!H13-EXP!H13+STK_CHG!H13</f>
        <v>0</v>
      </c>
      <c r="I13" s="10">
        <f>PPRD!I13+RCV_RCY!I13+IMP!I13-EXP!I13+STK_CHG!I13</f>
        <v>0</v>
      </c>
      <c r="J13" s="10">
        <f>PPRD!J13+RCV_RCY!J13+IMP!J13-EXP!J13+STK_CHG!J13</f>
        <v>0</v>
      </c>
      <c r="K13" s="10">
        <f>PPRD!K13+RCV_RCY!K13+IMP!K13-EXP!K13+STK_CHG!K13</f>
        <v>0</v>
      </c>
      <c r="L13" s="10">
        <f>PPRD!L13+RCV_RCY!L13+IMP!L13-EXP!L13+STK_CHG!L13</f>
        <v>0</v>
      </c>
      <c r="M13" s="10">
        <f>PPRD!M13+RCV_RCY!M13+IMP!M13-EXP!M13+STK_CHG!M13</f>
        <v>0</v>
      </c>
      <c r="N13" s="10">
        <f>PPRD!N13+RCV_RCY!N13+IMP!N13-EXP!N13+STK_CHG!N13</f>
        <v>0</v>
      </c>
      <c r="O13" s="10">
        <f>PPRD!O13+RCV_RCY!O13+IMP!O13-EXP!O13+STK_CHG!O13</f>
        <v>0</v>
      </c>
      <c r="P13" s="10">
        <f>PPRD!P13+RCV_RCY!P13+IMP!P13-EXP!P13+STK_CHG!P13</f>
        <v>0</v>
      </c>
      <c r="Q13" s="10">
        <f>PPRD!Q13+RCV_RCY!Q13+IMP!Q13-EXP!Q13+STK_CHG!Q13</f>
        <v>0</v>
      </c>
      <c r="R13" s="10">
        <f>PPRD!R13+RCV_RCY!R13+IMP!R13-EXP!R13+STK_CHG!R13</f>
        <v>0</v>
      </c>
      <c r="S13" s="10">
        <f>PPRD!S13+RCV_RCY!S13+IMP!S13-EXP!S13+STK_CHG!S13</f>
        <v>0</v>
      </c>
      <c r="T13" s="10">
        <f>PPRD!T13+RCV_RCY!T13+IMP!T13-EXP!T13+STK_CHG!T13</f>
        <v>0</v>
      </c>
      <c r="U13" s="10">
        <f>PPRD!U13+RCV_RCY!U13+IMP!U13-EXP!U13+STK_CHG!U13</f>
        <v>0</v>
      </c>
      <c r="V13" s="10">
        <f>PPRD!V13+RCV_RCY!V13+IMP!V13-EXP!V13+STK_CHG!V13</f>
        <v>0</v>
      </c>
      <c r="W13" s="10">
        <f>PPRD!W13+RCV_RCY!W13+IMP!W13-EXP!W13+STK_CHG!W13</f>
        <v>0</v>
      </c>
      <c r="X13" s="10">
        <f>PPRD!X13+RCV_RCY!X13+IMP!X13-EXP!X13+STK_CHG!X13</f>
        <v>0</v>
      </c>
      <c r="Y13" s="10">
        <f>PPRD!Y13+RCV_RCY!Y13+IMP!Y13-EXP!Y13+STK_CHG!Y13</f>
        <v>0</v>
      </c>
      <c r="Z13" s="10">
        <f>PPRD!Z13+RCV_RCY!Z13+IMP!Z13-EXP!Z13+STK_CHG!Z13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  <c r="Y14" s="10">
        <f>PPRD!Y14+RCV_RCY!Y14+IMP!Y14-EXP!Y14+STK_CHG!Y14</f>
        <v>0</v>
      </c>
      <c r="Z14" s="10">
        <f>PPRD!Z14+RCV_RCY!Z14+IMP!Z14-EXP!Z14+STK_CHG!Z14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  <c r="Y15" s="10">
        <f>PPRD!Y15+RCV_RCY!Y15+IMP!Y15-EXP!Y15+STK_CHG!Y15</f>
        <v>0</v>
      </c>
      <c r="Z15" s="10">
        <f>PPRD!Z15+RCV_RCY!Z15+IMP!Z15-EXP!Z15+STK_CHG!Z15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  <c r="Y16" s="10">
        <f>PPRD!Y16+RCV_RCY!Y16+IMP!Y16-EXP!Y16+STK_CHG!Y16</f>
        <v>0</v>
      </c>
      <c r="Z16" s="10">
        <f>PPRD!Z16+RCV_RCY!Z16+IMP!Z16-EXP!Z16+STK_CHG!Z16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  <c r="Y18" s="10">
        <f>PPRD!Y18+RCV_RCY!Y18+IMP!Y18-EXP!Y18+STK_CHG!Y18</f>
        <v>0</v>
      </c>
      <c r="Z18" s="10">
        <f>PPRD!Z18+RCV_RCY!Z18+IMP!Z18-EXP!Z18+STK_CHG!Z18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  <c r="Y19" s="10">
        <f>PPRD!Y19+RCV_RCY!Y19+IMP!Y19-EXP!Y19+STK_CHG!Y19</f>
        <v>0</v>
      </c>
      <c r="Z19" s="10">
        <f>PPRD!Z19+RCV_RCY!Z19+IMP!Z19-EXP!Z19+STK_CHG!Z19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  <c r="Y20" s="10">
        <f>PPRD!Y20+RCV_RCY!Y20+IMP!Y20-EXP!Y20+STK_CHG!Y20</f>
        <v>0</v>
      </c>
      <c r="Z20" s="10">
        <f>PPRD!Z20+RCV_RCY!Z20+IMP!Z20-EXP!Z20+STK_CHG!Z20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  <c r="Y21" s="10">
        <f>PPRD!Y21+RCV_RCY!Y21+IMP!Y21-EXP!Y21+STK_CHG!Y21</f>
        <v>0</v>
      </c>
      <c r="Z21" s="10">
        <f>PPRD!Z21+RCV_RCY!Z21+IMP!Z21-EXP!Z21+STK_CHG!Z21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  <c r="Y23" s="10">
        <f>PPRD!Y23+RCV_RCY!Y23+IMP!Y23-EXP!Y23+STK_CHG!Y23</f>
        <v>0</v>
      </c>
      <c r="Z23" s="10">
        <f>PPRD!Z23+RCV_RCY!Z23+IMP!Z23-EXP!Z23+STK_CHG!Z23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  <c r="Y24" s="10">
        <f>PPRD!Y24+RCV_RCY!Y24+IMP!Y24-EXP!Y24+STK_CHG!Y24</f>
        <v>0</v>
      </c>
      <c r="Z24" s="10">
        <f>PPRD!Z24+RCV_RCY!Z24+IMP!Z24-EXP!Z24+STK_CHG!Z24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  <c r="Y25" s="37">
        <f>PPRD!Y25+RCV_RCY!Y25+IMP!Y25-EXP!Y25+STK_CHG!Y25</f>
        <v>0</v>
      </c>
      <c r="Z25" s="37">
        <f>PPRD!Z25+RCV_RCY!Z25+IMP!Z25-EXP!Z25+STK_CHG!Z25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1467.0560619088565</v>
      </c>
      <c r="D26" s="37">
        <f t="shared" si="14"/>
        <v>1614.3140154772145</v>
      </c>
      <c r="E26" s="37">
        <f t="shared" si="14"/>
        <v>1575.2149613069641</v>
      </c>
      <c r="F26" s="37">
        <f t="shared" si="14"/>
        <v>1830.801633705933</v>
      </c>
      <c r="G26" s="37">
        <f t="shared" si="14"/>
        <v>1922.3417024935516</v>
      </c>
      <c r="H26" s="37">
        <f t="shared" si="14"/>
        <v>1593.6132416165085</v>
      </c>
      <c r="I26" s="37">
        <f t="shared" si="14"/>
        <v>1688.9652622527942</v>
      </c>
      <c r="J26" s="37">
        <f t="shared" si="14"/>
        <v>1800.0575236457437</v>
      </c>
      <c r="K26" s="37">
        <f t="shared" si="14"/>
        <v>1887.6898538263106</v>
      </c>
      <c r="L26" s="37">
        <f t="shared" si="14"/>
        <v>2026.2012897678414</v>
      </c>
      <c r="M26" s="37">
        <f t="shared" si="14"/>
        <v>2382.7268271711091</v>
      </c>
      <c r="N26" s="37">
        <f t="shared" si="14"/>
        <v>2262.5870163370591</v>
      </c>
      <c r="O26" s="37">
        <f t="shared" si="14"/>
        <v>2154.5093723129835</v>
      </c>
      <c r="P26" s="37">
        <f t="shared" si="14"/>
        <v>2056.0810834049876</v>
      </c>
      <c r="Q26" s="37">
        <f t="shared" si="14"/>
        <v>2097.0765262252798</v>
      </c>
      <c r="R26" s="37">
        <f t="shared" si="14"/>
        <v>2182.788736027514</v>
      </c>
      <c r="S26" s="37">
        <f t="shared" si="14"/>
        <v>2314.5838349097157</v>
      </c>
      <c r="T26" s="37">
        <f t="shared" si="14"/>
        <v>2604.4757523645744</v>
      </c>
      <c r="U26" s="37">
        <f t="shared" si="14"/>
        <v>2662.2053310404131</v>
      </c>
      <c r="V26" s="37">
        <f t="shared" si="14"/>
        <v>2753.776440240757</v>
      </c>
      <c r="W26" s="37">
        <f t="shared" si="14"/>
        <v>2535.4898538263114</v>
      </c>
      <c r="X26" s="37">
        <f t="shared" ref="X26:Z26" si="15">SUM(X27,X33)</f>
        <v>2317.7799656061907</v>
      </c>
      <c r="Y26" s="37">
        <f t="shared" si="15"/>
        <v>2600.2638005159065</v>
      </c>
      <c r="Z26" s="37">
        <f t="shared" si="15"/>
        <v>2733.4937231298368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PPRD!C28+RCV_RCY!C28+IMP!C28-EXP!C28+STK_CHG!C28</f>
        <v>0</v>
      </c>
      <c r="D28" s="10">
        <f>PPRD!D28+RCV_RCY!D28+IMP!D28-EXP!D28+STK_CHG!D28</f>
        <v>0</v>
      </c>
      <c r="E28" s="10">
        <f>PPRD!E28+RCV_RCY!E28+IMP!E28-EXP!E28+STK_CHG!E28</f>
        <v>0</v>
      </c>
      <c r="F28" s="10">
        <f>PPRD!F28+RCV_RCY!F28+IMP!F28-EXP!F28+STK_CHG!F28</f>
        <v>0</v>
      </c>
      <c r="G28" s="10">
        <f>PPRD!G28+RCV_RCY!G28+IMP!G28-EXP!G28+STK_CHG!G28</f>
        <v>0</v>
      </c>
      <c r="H28" s="10">
        <f>PPRD!H28+RCV_RCY!H28+IMP!H28-EXP!H28+STK_CHG!H28</f>
        <v>0</v>
      </c>
      <c r="I28" s="10">
        <f>PPRD!I28+RCV_RCY!I28+IMP!I28-EXP!I28+STK_CHG!I28</f>
        <v>0</v>
      </c>
      <c r="J28" s="10">
        <f>PPRD!J28+RCV_RCY!J28+IMP!J28-EXP!J28+STK_CHG!J28</f>
        <v>0</v>
      </c>
      <c r="K28" s="10">
        <f>PPRD!K28+RCV_RCY!K28+IMP!K28-EXP!K28+STK_CHG!K28</f>
        <v>0</v>
      </c>
      <c r="L28" s="10">
        <f>PPRD!L28+RCV_RCY!L28+IMP!L28-EXP!L28+STK_CHG!L28</f>
        <v>0</v>
      </c>
      <c r="M28" s="10">
        <f>PPRD!M28+RCV_RCY!M28+IMP!M28-EXP!M28+STK_CHG!M28</f>
        <v>0</v>
      </c>
      <c r="N28" s="10">
        <f>PPRD!N28+RCV_RCY!N28+IMP!N28-EXP!N28+STK_CHG!N28</f>
        <v>0</v>
      </c>
      <c r="O28" s="10">
        <f>PPRD!O28+RCV_RCY!O28+IMP!O28-EXP!O28+STK_CHG!O28</f>
        <v>0</v>
      </c>
      <c r="P28" s="10">
        <f>PPRD!P28+RCV_RCY!P28+IMP!P28-EXP!P28+STK_CHG!P28</f>
        <v>0</v>
      </c>
      <c r="Q28" s="10">
        <f>PPRD!Q28+RCV_RCY!Q28+IMP!Q28-EXP!Q28+STK_CHG!Q28</f>
        <v>0</v>
      </c>
      <c r="R28" s="10">
        <f>PPRD!R28+RCV_RCY!R28+IMP!R28-EXP!R28+STK_CHG!R28</f>
        <v>0</v>
      </c>
      <c r="S28" s="10">
        <f>PPRD!S28+RCV_RCY!S28+IMP!S28-EXP!S28+STK_CHG!S28</f>
        <v>0</v>
      </c>
      <c r="T28" s="10">
        <f>PPRD!T28+RCV_RCY!T28+IMP!T28-EXP!T28+STK_CHG!T28</f>
        <v>0</v>
      </c>
      <c r="U28" s="10">
        <f>PPRD!U28+RCV_RCY!U28+IMP!U28-EXP!U28+STK_CHG!U28</f>
        <v>0</v>
      </c>
      <c r="V28" s="10">
        <f>PPRD!V28+RCV_RCY!V28+IMP!V28-EXP!V28+STK_CHG!V28</f>
        <v>0</v>
      </c>
      <c r="W28" s="10">
        <f>PPRD!W28+RCV_RCY!W28+IMP!W28-EXP!W28+STK_CHG!W28</f>
        <v>0</v>
      </c>
      <c r="X28" s="10">
        <f>PPRD!X28+RCV_RCY!X28+IMP!X28-EXP!X28+STK_CHG!X28</f>
        <v>0</v>
      </c>
      <c r="Y28" s="10">
        <f>PPRD!Y28+RCV_RCY!Y28+IMP!Y28-EXP!Y28+STK_CHG!Y28</f>
        <v>0</v>
      </c>
      <c r="Z28" s="10">
        <f>PPRD!Z28+RCV_RCY!Z28+IMP!Z28-EXP!Z28+STK_CHG!Z28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  <c r="Y29" s="10">
        <f>PPRD!Y29+RCV_RCY!Y29+IMP!Y29-EXP!Y29+STK_CHG!Y29</f>
        <v>0</v>
      </c>
      <c r="Z29" s="10">
        <f>PPRD!Z29+RCV_RCY!Z29+IMP!Z29-EXP!Z29+STK_CHG!Z29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  <c r="Y30" s="10">
        <f>PPRD!Y30+RCV_RCY!Y30+IMP!Y30-EXP!Y30+STK_CHG!Y30</f>
        <v>0</v>
      </c>
      <c r="Z30" s="10">
        <f>PPRD!Z30+RCV_RCY!Z30+IMP!Z30-EXP!Z30+STK_CHG!Z30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  <c r="Y31" s="10">
        <f>PPRD!Y31+RCV_RCY!Y31+IMP!Y31-EXP!Y31+STK_CHG!Y31</f>
        <v>0</v>
      </c>
      <c r="Z31" s="10">
        <f>PPRD!Z31+RCV_RCY!Z31+IMP!Z31-EXP!Z31+STK_CHG!Z31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  <c r="Y32" s="10">
        <f>PPRD!Y32+RCV_RCY!Y32+IMP!Y32-EXP!Y32+STK_CHG!Y32</f>
        <v>0</v>
      </c>
      <c r="Z32" s="10">
        <f>PPRD!Z32+RCV_RCY!Z32+IMP!Z32-EXP!Z32+STK_CHG!Z32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1467.0560619088565</v>
      </c>
      <c r="D33" s="29">
        <f t="shared" si="18"/>
        <v>1614.3140154772145</v>
      </c>
      <c r="E33" s="29">
        <f t="shared" si="18"/>
        <v>1575.2149613069641</v>
      </c>
      <c r="F33" s="29">
        <f t="shared" si="18"/>
        <v>1830.801633705933</v>
      </c>
      <c r="G33" s="29">
        <f t="shared" si="18"/>
        <v>1922.3417024935516</v>
      </c>
      <c r="H33" s="29">
        <f t="shared" si="18"/>
        <v>1593.6132416165085</v>
      </c>
      <c r="I33" s="29">
        <f t="shared" si="18"/>
        <v>1688.9652622527942</v>
      </c>
      <c r="J33" s="29">
        <f t="shared" si="18"/>
        <v>1800.0575236457437</v>
      </c>
      <c r="K33" s="29">
        <f t="shared" si="18"/>
        <v>1887.6898538263106</v>
      </c>
      <c r="L33" s="29">
        <f t="shared" si="18"/>
        <v>2026.2012897678414</v>
      </c>
      <c r="M33" s="29">
        <f t="shared" si="18"/>
        <v>2382.7268271711091</v>
      </c>
      <c r="N33" s="29">
        <f t="shared" si="18"/>
        <v>2262.5870163370591</v>
      </c>
      <c r="O33" s="29">
        <f t="shared" si="18"/>
        <v>2154.5093723129835</v>
      </c>
      <c r="P33" s="29">
        <f t="shared" si="18"/>
        <v>2056.0810834049876</v>
      </c>
      <c r="Q33" s="29">
        <f t="shared" si="18"/>
        <v>2097.0765262252798</v>
      </c>
      <c r="R33" s="29">
        <f t="shared" si="18"/>
        <v>2182.788736027514</v>
      </c>
      <c r="S33" s="29">
        <f t="shared" si="18"/>
        <v>2314.5838349097157</v>
      </c>
      <c r="T33" s="29">
        <f t="shared" si="18"/>
        <v>2604.4757523645744</v>
      </c>
      <c r="U33" s="29">
        <f t="shared" si="18"/>
        <v>2662.2053310404131</v>
      </c>
      <c r="V33" s="29">
        <f t="shared" si="18"/>
        <v>2753.776440240757</v>
      </c>
      <c r="W33" s="29">
        <f t="shared" si="18"/>
        <v>2535.4898538263114</v>
      </c>
      <c r="X33" s="29">
        <f t="shared" ref="X33:Z33" si="19">SUM(X34:X50)</f>
        <v>2317.7799656061907</v>
      </c>
      <c r="Y33" s="29">
        <f t="shared" si="19"/>
        <v>2600.2638005159065</v>
      </c>
      <c r="Z33" s="29">
        <f t="shared" si="19"/>
        <v>2733.4937231298368</v>
      </c>
    </row>
    <row r="34" spans="1:26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  <c r="Y34" s="10">
        <f>PPRD!Y34+RCV_RCY!Y34+IMP!Y34-EXP!Y34+STK_CHG!Y34</f>
        <v>0</v>
      </c>
      <c r="Z34" s="10">
        <f>PPRD!Z34+RCV_RCY!Z34+IMP!Z34-EXP!Z34+STK_CHG!Z34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  <c r="Y35" s="10">
        <f>PPRD!Y35+RCV_RCY!Y35+IMP!Y35-EXP!Y35+STK_CHG!Y35</f>
        <v>0</v>
      </c>
      <c r="Z35" s="10">
        <f>PPRD!Z35+RCV_RCY!Z35+IMP!Z35-EXP!Z35+STK_CHG!Z35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PPRD!C36+RCV_RCY!C36+IMP!C36-EXP!C36+STK_CHG!C36</f>
        <v>18.075838349097161</v>
      </c>
      <c r="D36" s="10">
        <f>PPRD!D36+RCV_RCY!D36+IMP!D36-EXP!D36+STK_CHG!D36</f>
        <v>18.075838349097161</v>
      </c>
      <c r="E36" s="10">
        <f>PPRD!E36+RCV_RCY!E36+IMP!E36-EXP!E36+STK_CHG!E36</f>
        <v>19.205588993981081</v>
      </c>
      <c r="F36" s="10">
        <f>PPRD!F36+RCV_RCY!F36+IMP!F36-EXP!F36+STK_CHG!F36</f>
        <v>19.205588993981081</v>
      </c>
      <c r="G36" s="10">
        <f>PPRD!G36+RCV_RCY!G36+IMP!G36-EXP!G36+STK_CHG!G36</f>
        <v>19.205588993981081</v>
      </c>
      <c r="H36" s="10">
        <f>PPRD!H36+RCV_RCY!H36+IMP!H36-EXP!H36+STK_CHG!H36</f>
        <v>19.77644024075666</v>
      </c>
      <c r="I36" s="10">
        <f>PPRD!I36+RCV_RCY!I36+IMP!I36-EXP!I36+STK_CHG!I36</f>
        <v>21.97386070507309</v>
      </c>
      <c r="J36" s="10">
        <f>PPRD!J36+RCV_RCY!J36+IMP!J36-EXP!J36+STK_CHG!J36</f>
        <v>21.97386070507309</v>
      </c>
      <c r="K36" s="10">
        <f>PPRD!K36+RCV_RCY!K36+IMP!K36-EXP!K36+STK_CHG!K36</f>
        <v>23.072484952708511</v>
      </c>
      <c r="L36" s="10">
        <f>PPRD!L36+RCV_RCY!L36+IMP!L36-EXP!L36+STK_CHG!L36</f>
        <v>25.26990541702493</v>
      </c>
      <c r="M36" s="10">
        <f>PPRD!M36+RCV_RCY!M36+IMP!M36-EXP!M36+STK_CHG!M36</f>
        <v>25.26990541702493</v>
      </c>
      <c r="N36" s="10">
        <f>PPRD!N36+RCV_RCY!N36+IMP!N36-EXP!N36+STK_CHG!N36</f>
        <v>23.072484952708511</v>
      </c>
      <c r="O36" s="10">
        <f>PPRD!O36+RCV_RCY!O36+IMP!O36-EXP!O36+STK_CHG!O36</f>
        <v>24.171195184866718</v>
      </c>
      <c r="P36" s="10">
        <f>PPRD!P36+RCV_RCY!P36+IMP!P36-EXP!P36+STK_CHG!P36</f>
        <v>23.072484952708507</v>
      </c>
      <c r="Q36" s="10">
        <f>PPRD!Q36+RCV_RCY!Q36+IMP!Q36-EXP!Q36+STK_CHG!Q36</f>
        <v>23.072484952708507</v>
      </c>
      <c r="R36" s="10">
        <f>PPRD!R36+RCV_RCY!R36+IMP!R36-EXP!R36+STK_CHG!R36</f>
        <v>25.26990541702493</v>
      </c>
      <c r="S36" s="10">
        <f>PPRD!S36+RCV_RCY!S36+IMP!S36-EXP!S36+STK_CHG!S36</f>
        <v>17.579019776440237</v>
      </c>
      <c r="T36" s="10">
        <f>PPRD!T36+RCV_RCY!T36+IMP!T36-EXP!T36+STK_CHG!T36</f>
        <v>28.542820292347379</v>
      </c>
      <c r="U36" s="10">
        <f>PPRD!U36+RCV_RCY!U36+IMP!U36-EXP!U36+STK_CHG!U36</f>
        <v>27.937489251934654</v>
      </c>
      <c r="V36" s="10">
        <f>PPRD!V36+RCV_RCY!V36+IMP!V36-EXP!V36+STK_CHG!V36</f>
        <v>29.324075666380054</v>
      </c>
      <c r="W36" s="10">
        <f>PPRD!W36+RCV_RCY!W36+IMP!W36-EXP!W36+STK_CHG!W36</f>
        <v>25.954342218400683</v>
      </c>
      <c r="X36" s="10">
        <f>PPRD!X36+RCV_RCY!X36+IMP!X36-EXP!X36+STK_CHG!X36</f>
        <v>26.043336199484092</v>
      </c>
      <c r="Y36" s="10">
        <f>PPRD!Y36+RCV_RCY!Y36+IMP!Y36-EXP!Y36+STK_CHG!Y36</f>
        <v>27.89251934651762</v>
      </c>
      <c r="Z36" s="10">
        <f>PPRD!Z36+RCV_RCY!Z36+IMP!Z36-EXP!Z36+STK_CHG!Z36</f>
        <v>27.43877901977644</v>
      </c>
    </row>
    <row r="37" spans="1:26" ht="11.25" customHeight="1" x14ac:dyDescent="0.2">
      <c r="A37" s="41" t="s">
        <v>61</v>
      </c>
      <c r="B37" s="9" t="s">
        <v>62</v>
      </c>
      <c r="C37" s="10">
        <f>PPRD!C37+RCV_RCY!C37+IMP!C37-EXP!C37+STK_CHG!C37</f>
        <v>75.124247635425618</v>
      </c>
      <c r="D37" s="10">
        <f>PPRD!D37+RCV_RCY!D37+IMP!D37-EXP!D37+STK_CHG!D37</f>
        <v>70.891831470335333</v>
      </c>
      <c r="E37" s="10">
        <f>PPRD!E37+RCV_RCY!E37+IMP!E37-EXP!E37+STK_CHG!E37</f>
        <v>79.35657781599312</v>
      </c>
      <c r="F37" s="10">
        <f>PPRD!F37+RCV_RCY!F37+IMP!F37-EXP!F37+STK_CHG!F37</f>
        <v>74.066122098022348</v>
      </c>
      <c r="G37" s="10">
        <f>PPRD!G37+RCV_RCY!G37+IMP!G37-EXP!G37+STK_CHG!G37</f>
        <v>61.369045571797074</v>
      </c>
      <c r="H37" s="10">
        <f>PPRD!H37+RCV_RCY!H37+IMP!H37-EXP!H37+STK_CHG!H37</f>
        <v>67.784436801375747</v>
      </c>
      <c r="I37" s="10">
        <f>PPRD!I37+RCV_RCY!I37+IMP!I37-EXP!I37+STK_CHG!I37</f>
        <v>67.784436801375747</v>
      </c>
      <c r="J37" s="10">
        <f>PPRD!J37+RCV_RCY!J37+IMP!J37-EXP!J37+STK_CHG!J37</f>
        <v>70.865606190885643</v>
      </c>
      <c r="K37" s="10">
        <f>PPRD!K37+RCV_RCY!K37+IMP!K37-EXP!K37+STK_CHG!K37</f>
        <v>87.298194325021498</v>
      </c>
      <c r="L37" s="10">
        <f>PPRD!L37+RCV_RCY!L37+IMP!L37-EXP!L37+STK_CHG!L37</f>
        <v>74.973688736027512</v>
      </c>
      <c r="M37" s="10">
        <f>PPRD!M37+RCV_RCY!M37+IMP!M37-EXP!M37+STK_CHG!M37</f>
        <v>74.973774720550296</v>
      </c>
      <c r="N37" s="10">
        <f>PPRD!N37+RCV_RCY!N37+IMP!N37-EXP!N37+STK_CHG!N37</f>
        <v>74.973688736027512</v>
      </c>
      <c r="O37" s="10">
        <f>PPRD!O37+RCV_RCY!O37+IMP!O37-EXP!O37+STK_CHG!O37</f>
        <v>74.973688736027512</v>
      </c>
      <c r="P37" s="10">
        <f>PPRD!P37+RCV_RCY!P37+IMP!P37-EXP!P37+STK_CHG!P37</f>
        <v>73.946689595872741</v>
      </c>
      <c r="Q37" s="10">
        <f>PPRD!Q37+RCV_RCY!Q37+IMP!Q37-EXP!Q37+STK_CHG!Q37</f>
        <v>74.973774720550296</v>
      </c>
      <c r="R37" s="10">
        <f>PPRD!R37+RCV_RCY!R37+IMP!R37-EXP!R37+STK_CHG!R37</f>
        <v>78.054858125537393</v>
      </c>
      <c r="S37" s="10">
        <f>PPRD!S37+RCV_RCY!S37+IMP!S37-EXP!S37+STK_CHG!S37</f>
        <v>79.081857265692165</v>
      </c>
      <c r="T37" s="10">
        <f>PPRD!T37+RCV_RCY!T37+IMP!T37-EXP!T37+STK_CHG!T37</f>
        <v>80.0164230438521</v>
      </c>
      <c r="U37" s="10">
        <f>PPRD!U37+RCV_RCY!U37+IMP!U37-EXP!U37+STK_CHG!U37</f>
        <v>80.585468615649177</v>
      </c>
      <c r="V37" s="10">
        <f>PPRD!V37+RCV_RCY!V37+IMP!V37-EXP!V37+STK_CHG!V37</f>
        <v>85.317024935511597</v>
      </c>
      <c r="W37" s="10">
        <f>PPRD!W37+RCV_RCY!W37+IMP!W37-EXP!W37+STK_CHG!W37</f>
        <v>71.780653482373168</v>
      </c>
      <c r="X37" s="10">
        <f>PPRD!X37+RCV_RCY!X37+IMP!X37-EXP!X37+STK_CHG!X37</f>
        <v>77.641960447119516</v>
      </c>
      <c r="Y37" s="10">
        <f>PPRD!Y37+RCV_RCY!Y37+IMP!Y37-EXP!Y37+STK_CHG!Y37</f>
        <v>85.435167669819421</v>
      </c>
      <c r="Z37" s="10">
        <f>PPRD!Z37+RCV_RCY!Z37+IMP!Z37-EXP!Z37+STK_CHG!Z37</f>
        <v>89.050300945829747</v>
      </c>
    </row>
    <row r="38" spans="1:26" ht="11.25" customHeight="1" x14ac:dyDescent="0.2">
      <c r="A38" s="41" t="s">
        <v>63</v>
      </c>
      <c r="B38" s="9" t="s">
        <v>64</v>
      </c>
      <c r="C38" s="10">
        <f>PPRD!C38+RCV_RCY!C38+IMP!C38-EXP!C38+STK_CHG!C38</f>
        <v>1.058125537403267</v>
      </c>
      <c r="D38" s="10">
        <f>PPRD!D38+RCV_RCY!D38+IMP!D38-EXP!D38+STK_CHG!D38</f>
        <v>1.058125537403267</v>
      </c>
      <c r="E38" s="10">
        <f>PPRD!E38+RCV_RCY!E38+IMP!E38-EXP!E38+STK_CHG!E38</f>
        <v>0</v>
      </c>
      <c r="F38" s="10">
        <f>PPRD!F38+RCV_RCY!F38+IMP!F38-EXP!F38+STK_CHG!F38</f>
        <v>0</v>
      </c>
      <c r="G38" s="10">
        <f>PPRD!G38+RCV_RCY!G38+IMP!G38-EXP!G38+STK_CHG!G38</f>
        <v>1.058125537403267</v>
      </c>
      <c r="H38" s="10">
        <f>PPRD!H38+RCV_RCY!H38+IMP!H38-EXP!H38+STK_CHG!H38</f>
        <v>0</v>
      </c>
      <c r="I38" s="10">
        <f>PPRD!I38+RCV_RCY!I38+IMP!I38-EXP!I38+STK_CHG!I38</f>
        <v>0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3.258813413585554E-2</v>
      </c>
      <c r="U38" s="10">
        <f>PPRD!U38+RCV_RCY!U38+IMP!U38-EXP!U38+STK_CHG!U38</f>
        <v>5.2536543422184001E-2</v>
      </c>
      <c r="V38" s="10">
        <f>PPRD!V38+RCV_RCY!V38+IMP!V38-EXP!V38+STK_CHG!V38</f>
        <v>5.1504729148753231E-2</v>
      </c>
      <c r="W38" s="10">
        <f>PPRD!W38+RCV_RCY!W38+IMP!W38-EXP!W38+STK_CHG!W38</f>
        <v>2.9492691315563199E-2</v>
      </c>
      <c r="X38" s="10">
        <f>PPRD!X38+RCV_RCY!X38+IMP!X38-EXP!X38+STK_CHG!X38</f>
        <v>6.6208082545141864E-2</v>
      </c>
      <c r="Y38" s="10">
        <f>PPRD!Y38+RCV_RCY!Y38+IMP!Y38-EXP!Y38+STK_CHG!Y38</f>
        <v>5.7867583834909718E-2</v>
      </c>
      <c r="Z38" s="10">
        <f>PPRD!Z38+RCV_RCY!Z38+IMP!Z38-EXP!Z38+STK_CHG!Z38</f>
        <v>5.2536543422184008E-2</v>
      </c>
    </row>
    <row r="39" spans="1:26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  <c r="Y39" s="10">
        <f>PPRD!Y39+RCV_RCY!Y39+IMP!Y39-EXP!Y39+STK_CHG!Y39</f>
        <v>0</v>
      </c>
      <c r="Z39" s="10">
        <f>PPRD!Z39+RCV_RCY!Z39+IMP!Z39-EXP!Z39+STK_CHG!Z39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PPRD!C40+RCV_RCY!C40+IMP!C40-EXP!C40+STK_CHG!C40</f>
        <v>125.34393809114358</v>
      </c>
      <c r="D40" s="10">
        <f>PPRD!D40+RCV_RCY!D40+IMP!D40-EXP!D40+STK_CHG!D40</f>
        <v>93.744625967325874</v>
      </c>
      <c r="E40" s="10">
        <f>PPRD!E40+RCV_RCY!E40+IMP!E40-EXP!E40+STK_CHG!E40</f>
        <v>91.638005159071355</v>
      </c>
      <c r="F40" s="10">
        <f>PPRD!F40+RCV_RCY!F40+IMP!F40-EXP!F40+STK_CHG!F40</f>
        <v>81.104901117798789</v>
      </c>
      <c r="G40" s="10">
        <f>PPRD!G40+RCV_RCY!G40+IMP!G40-EXP!G40+STK_CHG!G40</f>
        <v>103.22441960447119</v>
      </c>
      <c r="H40" s="10">
        <f>PPRD!H40+RCV_RCY!H40+IMP!H40-EXP!H40+STK_CHG!H40</f>
        <v>89.35227858985381</v>
      </c>
      <c r="I40" s="10">
        <f>PPRD!I40+RCV_RCY!I40+IMP!I40-EXP!I40+STK_CHG!I40</f>
        <v>90.379277730008596</v>
      </c>
      <c r="J40" s="10">
        <f>PPRD!J40+RCV_RCY!J40+IMP!J40-EXP!J40+STK_CHG!J40</f>
        <v>94.487446259673249</v>
      </c>
      <c r="K40" s="10">
        <f>PPRD!K40+RCV_RCY!K40+IMP!K40-EXP!K40+STK_CHG!K40</f>
        <v>97.568529664660346</v>
      </c>
      <c r="L40" s="10">
        <f>PPRD!L40+RCV_RCY!L40+IMP!L40-EXP!L40+STK_CHG!L40</f>
        <v>91.406276870163367</v>
      </c>
      <c r="M40" s="10">
        <f>PPRD!M40+RCV_RCY!M40+IMP!M40-EXP!M40+STK_CHG!M40</f>
        <v>101.67669819432503</v>
      </c>
      <c r="N40" s="10">
        <f>PPRD!N40+RCV_RCY!N40+IMP!N40-EXP!N40+STK_CHG!N40</f>
        <v>105.78486672398964</v>
      </c>
      <c r="O40" s="10">
        <f>PPRD!O40+RCV_RCY!O40+IMP!O40-EXP!O40+STK_CHG!O40</f>
        <v>101.67669819432503</v>
      </c>
      <c r="P40" s="10">
        <f>PPRD!P40+RCV_RCY!P40+IMP!P40-EXP!P40+STK_CHG!P40</f>
        <v>105.78486672398964</v>
      </c>
      <c r="Q40" s="10">
        <f>PPRD!Q40+RCV_RCY!Q40+IMP!Q40-EXP!Q40+STK_CHG!Q40</f>
        <v>111.94703353396388</v>
      </c>
      <c r="R40" s="10">
        <f>PPRD!R40+RCV_RCY!R40+IMP!R40-EXP!R40+STK_CHG!R40</f>
        <v>117.08228718830607</v>
      </c>
      <c r="S40" s="10">
        <f>PPRD!S40+RCV_RCY!S40+IMP!S40-EXP!S40+STK_CHG!S40</f>
        <v>126.32562338779023</v>
      </c>
      <c r="T40" s="10">
        <f>PPRD!T40+RCV_RCY!T40+IMP!T40-EXP!T40+STK_CHG!T40</f>
        <v>139.9030094582975</v>
      </c>
      <c r="U40" s="10">
        <f>PPRD!U40+RCV_RCY!U40+IMP!U40-EXP!U40+STK_CHG!U40</f>
        <v>157.44282029234733</v>
      </c>
      <c r="V40" s="10">
        <f>PPRD!V40+RCV_RCY!V40+IMP!V40-EXP!V40+STK_CHG!V40</f>
        <v>165.38796216680993</v>
      </c>
      <c r="W40" s="10">
        <f>PPRD!W40+RCV_RCY!W40+IMP!W40-EXP!W40+STK_CHG!W40</f>
        <v>59.846431642304367</v>
      </c>
      <c r="X40" s="10">
        <f>PPRD!X40+RCV_RCY!X40+IMP!X40-EXP!X40+STK_CHG!X40</f>
        <v>77.841272570937221</v>
      </c>
      <c r="Y40" s="10">
        <f>PPRD!Y40+RCV_RCY!Y40+IMP!Y40-EXP!Y40+STK_CHG!Y40</f>
        <v>126.63370593293209</v>
      </c>
      <c r="Z40" s="10">
        <f>PPRD!Z40+RCV_RCY!Z40+IMP!Z40-EXP!Z40+STK_CHG!Z40</f>
        <v>151.24256233877904</v>
      </c>
    </row>
    <row r="41" spans="1:26" ht="11.25" customHeight="1" x14ac:dyDescent="0.2">
      <c r="A41" s="41" t="s">
        <v>69</v>
      </c>
      <c r="B41" s="9" t="s">
        <v>70</v>
      </c>
      <c r="C41" s="10">
        <f>PPRD!C41+RCV_RCY!C41+IMP!C41-EXP!C41+STK_CHG!C41</f>
        <v>10.46147893379192</v>
      </c>
      <c r="D41" s="10">
        <f>PPRD!D41+RCV_RCY!D41+IMP!D41-EXP!D41+STK_CHG!D41</f>
        <v>10.46147893379192</v>
      </c>
      <c r="E41" s="10">
        <f>PPRD!E41+RCV_RCY!E41+IMP!E41-EXP!E41+STK_CHG!E41</f>
        <v>12.55374032674119</v>
      </c>
      <c r="F41" s="10">
        <f>PPRD!F41+RCV_RCY!F41+IMP!F41-EXP!F41+STK_CHG!F41</f>
        <v>15.692175408426481</v>
      </c>
      <c r="G41" s="10">
        <f>PPRD!G41+RCV_RCY!G41+IMP!G41-EXP!G41+STK_CHG!G41</f>
        <v>16.738349097162509</v>
      </c>
      <c r="H41" s="10">
        <f>PPRD!H41+RCV_RCY!H41+IMP!H41-EXP!H41+STK_CHG!H41</f>
        <v>3.1384350816852971</v>
      </c>
      <c r="I41" s="10">
        <f>PPRD!I41+RCV_RCY!I41+IMP!I41-EXP!I41+STK_CHG!I41</f>
        <v>2.0922613929492688</v>
      </c>
      <c r="J41" s="10">
        <f>PPRD!J41+RCV_RCY!J41+IMP!J41-EXP!J41+STK_CHG!J41</f>
        <v>1.0461736887360269</v>
      </c>
      <c r="K41" s="10">
        <f>PPRD!K41+RCV_RCY!K41+IMP!K41-EXP!K41+STK_CHG!K41</f>
        <v>1.0461736887360269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0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0.68916595012897675</v>
      </c>
      <c r="U41" s="10">
        <f>PPRD!U41+RCV_RCY!U41+IMP!U41-EXP!U41+STK_CHG!U41</f>
        <v>0.73018056749785032</v>
      </c>
      <c r="V41" s="10">
        <f>PPRD!V41+RCV_RCY!V41+IMP!V41-EXP!V41+STK_CHG!V41</f>
        <v>0.66500429922613924</v>
      </c>
      <c r="W41" s="10">
        <f>PPRD!W41+RCV_RCY!W41+IMP!W41-EXP!W41+STK_CHG!W41</f>
        <v>0.51195184866723986</v>
      </c>
      <c r="X41" s="10">
        <f>PPRD!X41+RCV_RCY!X41+IMP!X41-EXP!X41+STK_CHG!X41</f>
        <v>0.47730008598452278</v>
      </c>
      <c r="Y41" s="10">
        <f>PPRD!Y41+RCV_RCY!Y41+IMP!Y41-EXP!Y41+STK_CHG!Y41</f>
        <v>0.47411865864144453</v>
      </c>
      <c r="Z41" s="10">
        <f>PPRD!Z41+RCV_RCY!Z41+IMP!Z41-EXP!Z41+STK_CHG!Z41</f>
        <v>0.35666380051590713</v>
      </c>
    </row>
    <row r="42" spans="1:26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0</v>
      </c>
      <c r="H42" s="10">
        <f>PPRD!H42+RCV_RCY!H42+IMP!H42-EXP!H42+STK_CHG!H42</f>
        <v>0</v>
      </c>
      <c r="I42" s="10">
        <f>PPRD!I42+RCV_RCY!I42+IMP!I42-EXP!I42+STK_CHG!I42</f>
        <v>0</v>
      </c>
      <c r="J42" s="10">
        <f>PPRD!J42+RCV_RCY!J42+IMP!J42-EXP!J42+STK_CHG!J42</f>
        <v>0</v>
      </c>
      <c r="K42" s="10">
        <f>PPRD!K42+RCV_RCY!K42+IMP!K42-EXP!K42+STK_CHG!K42</f>
        <v>0</v>
      </c>
      <c r="L42" s="10">
        <f>PPRD!L42+RCV_RCY!L42+IMP!L42-EXP!L42+STK_CHG!L42</f>
        <v>0</v>
      </c>
      <c r="M42" s="10">
        <f>PPRD!M42+RCV_RCY!M42+IMP!M42-EXP!M42+STK_CHG!M42</f>
        <v>0</v>
      </c>
      <c r="N42" s="10">
        <f>PPRD!N42+RCV_RCY!N42+IMP!N42-EXP!N42+STK_CHG!N42</f>
        <v>0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0</v>
      </c>
      <c r="Y42" s="10">
        <f>PPRD!Y42+RCV_RCY!Y42+IMP!Y42-EXP!Y42+STK_CHG!Y42</f>
        <v>0</v>
      </c>
      <c r="Z42" s="10">
        <f>PPRD!Z42+RCV_RCY!Z42+IMP!Z42-EXP!Z42+STK_CHG!Z42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PPRD!C43+RCV_RCY!C43+IMP!C43-EXP!C43+STK_CHG!C43</f>
        <v>286.54342218400689</v>
      </c>
      <c r="D43" s="10">
        <f>PPRD!D43+RCV_RCY!D43+IMP!D43-EXP!D43+STK_CHG!D43</f>
        <v>282.4352536543422</v>
      </c>
      <c r="E43" s="10">
        <f>PPRD!E43+RCV_RCY!E43+IMP!E43-EXP!E43+STK_CHG!E43</f>
        <v>260.86749785038688</v>
      </c>
      <c r="F43" s="10">
        <f>PPRD!F43+RCV_RCY!F43+IMP!F43-EXP!F43+STK_CHG!F43</f>
        <v>340.97644024075657</v>
      </c>
      <c r="G43" s="10">
        <f>PPRD!G43+RCV_RCY!G43+IMP!G43-EXP!G43+STK_CHG!G43</f>
        <v>356.38194325021487</v>
      </c>
      <c r="H43" s="10">
        <f>PPRD!H43+RCV_RCY!H43+IMP!H43-EXP!H43+STK_CHG!H43</f>
        <v>311.192347377472</v>
      </c>
      <c r="I43" s="10">
        <f>PPRD!I43+RCV_RCY!I43+IMP!I43-EXP!I43+STK_CHG!I43</f>
        <v>343.03043852106617</v>
      </c>
      <c r="J43" s="10">
        <f>PPRD!J43+RCV_RCY!J43+IMP!J43-EXP!J43+STK_CHG!J43</f>
        <v>340.97644024075657</v>
      </c>
      <c r="K43" s="10">
        <f>PPRD!K43+RCV_RCY!K43+IMP!K43-EXP!K43+STK_CHG!K43</f>
        <v>427.2475494411006</v>
      </c>
      <c r="L43" s="10">
        <f>PPRD!L43+RCV_RCY!L43+IMP!L43-EXP!L43+STK_CHG!L43</f>
        <v>549.46500429922617</v>
      </c>
      <c r="M43" s="10">
        <f>PPRD!M43+RCV_RCY!M43+IMP!M43-EXP!M43+STK_CHG!M43</f>
        <v>473.46423043852099</v>
      </c>
      <c r="N43" s="10">
        <f>PPRD!N43+RCV_RCY!N43+IMP!N43-EXP!N43+STK_CHG!N43</f>
        <v>421.08529664660358</v>
      </c>
      <c r="O43" s="10">
        <f>PPRD!O43+RCV_RCY!O43+IMP!O43-EXP!O43+STK_CHG!O43</f>
        <v>423.13938091143592</v>
      </c>
      <c r="P43" s="10">
        <f>PPRD!P43+RCV_RCY!P43+IMP!P43-EXP!P43+STK_CHG!P43</f>
        <v>374.86870163370588</v>
      </c>
      <c r="Q43" s="10">
        <f>PPRD!Q43+RCV_RCY!Q43+IMP!Q43-EXP!Q43+STK_CHG!Q43</f>
        <v>390.2742046431643</v>
      </c>
      <c r="R43" s="10">
        <f>PPRD!R43+RCV_RCY!R43+IMP!R43-EXP!R43+STK_CHG!R43</f>
        <v>435.463800515907</v>
      </c>
      <c r="S43" s="10">
        <f>PPRD!S43+RCV_RCY!S43+IMP!S43-EXP!S43+STK_CHG!S43</f>
        <v>425.19346517626826</v>
      </c>
      <c r="T43" s="10">
        <f>PPRD!T43+RCV_RCY!T43+IMP!T43-EXP!T43+STK_CHG!T43</f>
        <v>490.64342218400691</v>
      </c>
      <c r="U43" s="10">
        <f>PPRD!U43+RCV_RCY!U43+IMP!U43-EXP!U43+STK_CHG!U43</f>
        <v>541.59174548581257</v>
      </c>
      <c r="V43" s="10">
        <f>PPRD!V43+RCV_RCY!V43+IMP!V43-EXP!V43+STK_CHG!V43</f>
        <v>577.39733447979359</v>
      </c>
      <c r="W43" s="10">
        <f>PPRD!W43+RCV_RCY!W43+IMP!W43-EXP!W43+STK_CHG!W43</f>
        <v>584.34110060189164</v>
      </c>
      <c r="X43" s="10">
        <f>PPRD!X43+RCV_RCY!X43+IMP!X43-EXP!X43+STK_CHG!X43</f>
        <v>563.30937231298367</v>
      </c>
      <c r="Y43" s="10">
        <f>PPRD!Y43+RCV_RCY!Y43+IMP!Y43-EXP!Y43+STK_CHG!Y43</f>
        <v>647.55219260533102</v>
      </c>
      <c r="Z43" s="10">
        <f>PPRD!Z43+RCV_RCY!Z43+IMP!Z43-EXP!Z43+STK_CHG!Z43</f>
        <v>671.50988822012027</v>
      </c>
    </row>
    <row r="44" spans="1:26" ht="11.25" customHeight="1" x14ac:dyDescent="0.2">
      <c r="A44" s="41" t="s">
        <v>75</v>
      </c>
      <c r="B44" s="9" t="s">
        <v>76</v>
      </c>
      <c r="C44" s="10">
        <f>PPRD!C44+RCV_RCY!C44+IMP!C44-EXP!C44+STK_CHG!C44</f>
        <v>947.56852966466033</v>
      </c>
      <c r="D44" s="10">
        <f>PPRD!D44+RCV_RCY!D44+IMP!D44-EXP!D44+STK_CHG!D44</f>
        <v>1134.7663800515911</v>
      </c>
      <c r="E44" s="10">
        <f>PPRD!E44+RCV_RCY!E44+IMP!E44-EXP!E44+STK_CHG!E44</f>
        <v>1108.713069647463</v>
      </c>
      <c r="F44" s="10">
        <f>PPRD!F44+RCV_RCY!F44+IMP!F44-EXP!F44+STK_CHG!F44</f>
        <v>1296.8759243336201</v>
      </c>
      <c r="G44" s="10">
        <f>PPRD!G44+RCV_RCY!G44+IMP!G44-EXP!G44+STK_CHG!G44</f>
        <v>1352.842304385211</v>
      </c>
      <c r="H44" s="10">
        <f>PPRD!H44+RCV_RCY!H44+IMP!H44-EXP!H44+STK_CHG!H44</f>
        <v>1082.4496130696471</v>
      </c>
      <c r="I44" s="10">
        <f>PPRD!I44+RCV_RCY!I44+IMP!I44-EXP!I44+STK_CHG!I44</f>
        <v>1151.2372312983659</v>
      </c>
      <c r="J44" s="10">
        <f>PPRD!J44+RCV_RCY!J44+IMP!J44-EXP!J44+STK_CHG!J44</f>
        <v>1261.106362854686</v>
      </c>
      <c r="K44" s="10">
        <f>PPRD!K44+RCV_RCY!K44+IMP!K44-EXP!K44+STK_CHG!K44</f>
        <v>1233.400171969045</v>
      </c>
      <c r="L44" s="10">
        <f>PPRD!L44+RCV_RCY!L44+IMP!L44-EXP!L44+STK_CHG!L44</f>
        <v>1274.4816852966462</v>
      </c>
      <c r="M44" s="10">
        <f>PPRD!M44+RCV_RCY!M44+IMP!M44-EXP!M44+STK_CHG!M44</f>
        <v>1698.6720550300947</v>
      </c>
      <c r="N44" s="10">
        <f>PPRD!N44+RCV_RCY!N44+IMP!N44-EXP!N44+STK_CHG!N44</f>
        <v>1628.9289767841788</v>
      </c>
      <c r="O44" s="10">
        <f>PPRD!O44+RCV_RCY!O44+IMP!O44-EXP!O44+STK_CHG!O44</f>
        <v>1520.015305245056</v>
      </c>
      <c r="P44" s="10">
        <f>PPRD!P44+RCV_RCY!P44+IMP!P44-EXP!P44+STK_CHG!P44</f>
        <v>1471.5295786758386</v>
      </c>
      <c r="Q44" s="10">
        <f>PPRD!Q44+RCV_RCY!Q44+IMP!Q44-EXP!Q44+STK_CHG!Q44</f>
        <v>1491.7932932072231</v>
      </c>
      <c r="R44" s="10">
        <f>PPRD!R44+RCV_RCY!R44+IMP!R44-EXP!R44+STK_CHG!R44</f>
        <v>1520.9706792777292</v>
      </c>
      <c r="S44" s="10">
        <f>PPRD!S44+RCV_RCY!S44+IMP!S44-EXP!S44+STK_CHG!S44</f>
        <v>1657.5904557179706</v>
      </c>
      <c r="T44" s="10">
        <f>PPRD!T44+RCV_RCY!T44+IMP!T44-EXP!T44+STK_CHG!T44</f>
        <v>1854.3928632846087</v>
      </c>
      <c r="U44" s="10">
        <f>PPRD!U44+RCV_RCY!U44+IMP!U44-EXP!U44+STK_CHG!U44</f>
        <v>1842.1171109200347</v>
      </c>
      <c r="V44" s="10">
        <f>PPRD!V44+RCV_RCY!V44+IMP!V44-EXP!V44+STK_CHG!V44</f>
        <v>1880.0983662940675</v>
      </c>
      <c r="W44" s="10">
        <f>PPRD!W44+RCV_RCY!W44+IMP!W44-EXP!W44+STK_CHG!W44</f>
        <v>1787.5302665520207</v>
      </c>
      <c r="X44" s="10">
        <f>PPRD!X44+RCV_RCY!X44+IMP!X44-EXP!X44+STK_CHG!X44</f>
        <v>1558.2516766981939</v>
      </c>
      <c r="Y44" s="10">
        <f>PPRD!Y44+RCV_RCY!Y44+IMP!Y44-EXP!Y44+STK_CHG!Y44</f>
        <v>1701.3288907996557</v>
      </c>
      <c r="Z44" s="10">
        <f>PPRD!Z44+RCV_RCY!Z44+IMP!Z44-EXP!Z44+STK_CHG!Z44</f>
        <v>1785.6491831470337</v>
      </c>
    </row>
    <row r="45" spans="1:26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</v>
      </c>
      <c r="E45" s="10">
        <f>PPRD!E45+RCV_RCY!E45+IMP!E45-EXP!E45+STK_CHG!E45</f>
        <v>0</v>
      </c>
      <c r="F45" s="10">
        <f>PPRD!F45+RCV_RCY!F45+IMP!F45-EXP!F45+STK_CHG!F45</f>
        <v>0</v>
      </c>
      <c r="G45" s="10">
        <f>PPRD!G45+RCV_RCY!G45+IMP!G45-EXP!G45+STK_CHG!G45</f>
        <v>0</v>
      </c>
      <c r="H45" s="10">
        <f>PPRD!H45+RCV_RCY!H45+IMP!H45-EXP!H45+STK_CHG!H45</f>
        <v>0</v>
      </c>
      <c r="I45" s="10">
        <f>PPRD!I45+RCV_RCY!I45+IMP!I45-EXP!I45+STK_CHG!I45</f>
        <v>0</v>
      </c>
      <c r="J45" s="10">
        <f>PPRD!J45+RCV_RCY!J45+IMP!J45-EXP!J45+STK_CHG!J45</f>
        <v>0</v>
      </c>
      <c r="K45" s="10">
        <f>PPRD!K45+RCV_RCY!K45+IMP!K45-EXP!K45+STK_CHG!K45</f>
        <v>0</v>
      </c>
      <c r="L45" s="10">
        <f>PPRD!L45+RCV_RCY!L45+IMP!L45-EXP!L45+STK_CHG!L45</f>
        <v>0</v>
      </c>
      <c r="M45" s="10">
        <f>PPRD!M45+RCV_RCY!M45+IMP!M45-EXP!M45+STK_CHG!M45</f>
        <v>0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0</v>
      </c>
      <c r="S45" s="10">
        <f>PPRD!S45+RCV_RCY!S45+IMP!S45-EXP!S45+STK_CHG!S45</f>
        <v>0</v>
      </c>
      <c r="T45" s="10">
        <f>PPRD!T45+RCV_RCY!T45+IMP!T45-EXP!T45+STK_CHG!T45</f>
        <v>0</v>
      </c>
      <c r="U45" s="10">
        <f>PPRD!U45+RCV_RCY!U45+IMP!U45-EXP!U45+STK_CHG!U45</f>
        <v>0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0</v>
      </c>
      <c r="Y45" s="10">
        <f>PPRD!Y45+RCV_RCY!Y45+IMP!Y45-EXP!Y45+STK_CHG!Y45</f>
        <v>0</v>
      </c>
      <c r="Z45" s="10">
        <f>PPRD!Z45+RCV_RCY!Z45+IMP!Z45-EXP!Z45+STK_CHG!Z45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PPRD!C46+RCV_RCY!C46+IMP!C46-EXP!C46+STK_CHG!C46</f>
        <v>0</v>
      </c>
      <c r="D46" s="10">
        <f>PPRD!D46+RCV_RCY!D46+IMP!D46-EXP!D46+STK_CHG!D46</f>
        <v>0</v>
      </c>
      <c r="E46" s="10">
        <f>PPRD!E46+RCV_RCY!E46+IMP!E46-EXP!E46+STK_CHG!E46</f>
        <v>0</v>
      </c>
      <c r="F46" s="10">
        <f>PPRD!F46+RCV_RCY!F46+IMP!F46-EXP!F46+STK_CHG!F46</f>
        <v>0</v>
      </c>
      <c r="G46" s="10">
        <f>PPRD!G46+RCV_RCY!G46+IMP!G46-EXP!G46+STK_CHG!G46</f>
        <v>4.8007738607050729</v>
      </c>
      <c r="H46" s="10">
        <f>PPRD!H46+RCV_RCY!H46+IMP!H46-EXP!H46+STK_CHG!H46</f>
        <v>5.0157351676698188</v>
      </c>
      <c r="I46" s="10">
        <f>PPRD!I46+RCV_RCY!I46+IMP!I46-EXP!I46+STK_CHG!I46</f>
        <v>5.0157351676698188</v>
      </c>
      <c r="J46" s="10">
        <f>PPRD!J46+RCV_RCY!J46+IMP!J46-EXP!J46+STK_CHG!J46</f>
        <v>4.0126397248495271</v>
      </c>
      <c r="K46" s="10">
        <f>PPRD!K46+RCV_RCY!K46+IMP!K46-EXP!K46+STK_CHG!K46</f>
        <v>5.0157351676698188</v>
      </c>
      <c r="L46" s="10">
        <f>PPRD!L46+RCV_RCY!L46+IMP!L46-EXP!L46+STK_CHG!L46</f>
        <v>5.0157351676698188</v>
      </c>
      <c r="M46" s="10">
        <f>PPRD!M46+RCV_RCY!M46+IMP!M46-EXP!M46+STK_CHG!M46</f>
        <v>4.0126397248495271</v>
      </c>
      <c r="N46" s="10">
        <f>PPRD!N46+RCV_RCY!N46+IMP!N46-EXP!N46+STK_CHG!N46</f>
        <v>5.0157351676698188</v>
      </c>
      <c r="O46" s="10">
        <f>PPRD!O46+RCV_RCY!O46+IMP!O46-EXP!O46+STK_CHG!O46</f>
        <v>4.0126397248495271</v>
      </c>
      <c r="P46" s="10">
        <f>PPRD!P46+RCV_RCY!P46+IMP!P46-EXP!P46+STK_CHG!P46</f>
        <v>5.0157351676698188</v>
      </c>
      <c r="Q46" s="10">
        <f>PPRD!Q46+RCV_RCY!Q46+IMP!Q46-EXP!Q46+STK_CHG!Q46</f>
        <v>5.0157351676698188</v>
      </c>
      <c r="R46" s="10">
        <f>PPRD!R46+RCV_RCY!R46+IMP!R46-EXP!R46+STK_CHG!R46</f>
        <v>5.0157351676698188</v>
      </c>
      <c r="S46" s="10">
        <f>PPRD!S46+RCV_RCY!S46+IMP!S46-EXP!S46+STK_CHG!S46</f>
        <v>6.0189165950128984</v>
      </c>
      <c r="T46" s="10">
        <f>PPRD!T46+RCV_RCY!T46+IMP!T46-EXP!T46+STK_CHG!T46</f>
        <v>6.385038693035253</v>
      </c>
      <c r="U46" s="10">
        <f>PPRD!U46+RCV_RCY!U46+IMP!U46-EXP!U46+STK_CHG!U46</f>
        <v>7.1715391229578671</v>
      </c>
      <c r="V46" s="10">
        <f>PPRD!V46+RCV_RCY!V46+IMP!V46-EXP!V46+STK_CHG!V46</f>
        <v>5.1070507308684432</v>
      </c>
      <c r="W46" s="10">
        <f>PPRD!W46+RCV_RCY!W46+IMP!W46-EXP!W46+STK_CHG!W46</f>
        <v>5.4210662080825447</v>
      </c>
      <c r="X46" s="10">
        <f>PPRD!X46+RCV_RCY!X46+IMP!X46-EXP!X46+STK_CHG!X46</f>
        <v>6.0690455717970764</v>
      </c>
      <c r="Y46" s="10">
        <f>PPRD!Y46+RCV_RCY!Y46+IMP!Y46-EXP!Y46+STK_CHG!Y46</f>
        <v>7.1614789337919156</v>
      </c>
      <c r="Z46" s="10">
        <f>PPRD!Z46+RCV_RCY!Z46+IMP!Z46-EXP!Z46+STK_CHG!Z46</f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f>PPRD!C47+RCV_RCY!C47+IMP!C47-EXP!C47+STK_CHG!C47</f>
        <v>0</v>
      </c>
      <c r="D47" s="10">
        <f>PPRD!D47+RCV_RCY!D47+IMP!D47-EXP!D47+STK_CHG!D47</f>
        <v>0</v>
      </c>
      <c r="E47" s="10">
        <f>PPRD!E47+RCV_RCY!E47+IMP!E47-EXP!E47+STK_CHG!E47</f>
        <v>0</v>
      </c>
      <c r="F47" s="10">
        <f>PPRD!F47+RCV_RCY!F47+IMP!F47-EXP!F47+STK_CHG!F47</f>
        <v>0</v>
      </c>
      <c r="G47" s="10">
        <f>PPRD!G47+RCV_RCY!G47+IMP!G47-EXP!G47+STK_CHG!G47</f>
        <v>3.8406706792777299</v>
      </c>
      <c r="H47" s="10">
        <f>PPRD!H47+RCV_RCY!H47+IMP!H47-EXP!H47+STK_CHG!H47</f>
        <v>14.903955288048151</v>
      </c>
      <c r="I47" s="10">
        <f>PPRD!I47+RCV_RCY!I47+IMP!I47-EXP!I47+STK_CHG!I47</f>
        <v>7.452020636285468</v>
      </c>
      <c r="J47" s="10">
        <f>PPRD!J47+RCV_RCY!J47+IMP!J47-EXP!J47+STK_CHG!J47</f>
        <v>5.5889939810834042</v>
      </c>
      <c r="K47" s="10">
        <f>PPRD!K47+RCV_RCY!K47+IMP!K47-EXP!K47+STK_CHG!K47</f>
        <v>13.041014617368869</v>
      </c>
      <c r="L47" s="10">
        <f>PPRD!L47+RCV_RCY!L47+IMP!L47-EXP!L47+STK_CHG!L47</f>
        <v>5.5889939810834042</v>
      </c>
      <c r="M47" s="10">
        <f>PPRD!M47+RCV_RCY!M47+IMP!M47-EXP!M47+STK_CHG!M47</f>
        <v>4.6575236457437663</v>
      </c>
      <c r="N47" s="10">
        <f>PPRD!N47+RCV_RCY!N47+IMP!N47-EXP!N47+STK_CHG!N47</f>
        <v>3.7259673258813408</v>
      </c>
      <c r="O47" s="10">
        <f>PPRD!O47+RCV_RCY!O47+IMP!O47-EXP!O47+STK_CHG!O47</f>
        <v>6.5204643164230429</v>
      </c>
      <c r="P47" s="10">
        <f>PPRD!P47+RCV_RCY!P47+IMP!P47-EXP!P47+STK_CHG!P47</f>
        <v>1.863026655202064</v>
      </c>
      <c r="Q47" s="10">
        <f>PPRD!Q47+RCV_RCY!Q47+IMP!Q47-EXP!Q47+STK_CHG!Q47</f>
        <v>0</v>
      </c>
      <c r="R47" s="10">
        <f>PPRD!R47+RCV_RCY!R47+IMP!R47-EXP!R47+STK_CHG!R47</f>
        <v>0.93147033533963886</v>
      </c>
      <c r="S47" s="10">
        <f>PPRD!S47+RCV_RCY!S47+IMP!S47-EXP!S47+STK_CHG!S47</f>
        <v>2.7944969905417021</v>
      </c>
      <c r="T47" s="10">
        <f>PPRD!T47+RCV_RCY!T47+IMP!T47-EXP!T47+STK_CHG!T47</f>
        <v>3.8704213241616499</v>
      </c>
      <c r="U47" s="10">
        <f>PPRD!U47+RCV_RCY!U47+IMP!U47-EXP!U47+STK_CHG!U47</f>
        <v>4.5764402407566633</v>
      </c>
      <c r="V47" s="10">
        <f>PPRD!V47+RCV_RCY!V47+IMP!V47-EXP!V47+STK_CHG!V47</f>
        <v>10.428116938950989</v>
      </c>
      <c r="W47" s="10">
        <f>PPRD!W47+RCV_RCY!W47+IMP!W47-EXP!W47+STK_CHG!W47</f>
        <v>7.454858125537403E-2</v>
      </c>
      <c r="X47" s="10">
        <f>PPRD!X47+RCV_RCY!X47+IMP!X47-EXP!X47+STK_CHG!X47</f>
        <v>8.079793637145313</v>
      </c>
      <c r="Y47" s="10">
        <f>PPRD!Y47+RCV_RCY!Y47+IMP!Y47-EXP!Y47+STK_CHG!Y47</f>
        <v>3.7278589853826301</v>
      </c>
      <c r="Z47" s="10">
        <f>PPRD!Z47+RCV_RCY!Z47+IMP!Z47-EXP!Z47+STK_CHG!Z47</f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f>PPRD!C48+RCV_RCY!C48+IMP!C48-EXP!C48+STK_CHG!C48</f>
        <v>0</v>
      </c>
      <c r="D48" s="10">
        <f>PPRD!D48+RCV_RCY!D48+IMP!D48-EXP!D48+STK_CHG!D48</f>
        <v>0</v>
      </c>
      <c r="E48" s="10">
        <f>PPRD!E48+RCV_RCY!E48+IMP!E48-EXP!E48+STK_CHG!E48</f>
        <v>0</v>
      </c>
      <c r="F48" s="10">
        <f>PPRD!F48+RCV_RCY!F48+IMP!F48-EXP!F48+STK_CHG!F48</f>
        <v>0</v>
      </c>
      <c r="G48" s="10">
        <f>PPRD!G48+RCV_RCY!G48+IMP!G48-EXP!G48+STK_CHG!G48</f>
        <v>0</v>
      </c>
      <c r="H48" s="10">
        <f>PPRD!H48+RCV_RCY!H48+IMP!H48-EXP!H48+STK_CHG!H48</f>
        <v>0</v>
      </c>
      <c r="I48" s="10">
        <f>PPRD!I48+RCV_RCY!I48+IMP!I48-EXP!I48+STK_CHG!I48</f>
        <v>0</v>
      </c>
      <c r="J48" s="10">
        <f>PPRD!J48+RCV_RCY!J48+IMP!J48-EXP!J48+STK_CHG!J48</f>
        <v>0</v>
      </c>
      <c r="K48" s="10">
        <f>PPRD!K48+RCV_RCY!K48+IMP!K48-EXP!K48+STK_CHG!K48</f>
        <v>0</v>
      </c>
      <c r="L48" s="10">
        <f>PPRD!L48+RCV_RCY!L48+IMP!L48-EXP!L48+STK_CHG!L48</f>
        <v>0</v>
      </c>
      <c r="M48" s="10">
        <f>PPRD!M48+RCV_RCY!M48+IMP!M48-EXP!M48+STK_CHG!M48</f>
        <v>0</v>
      </c>
      <c r="N48" s="10">
        <f>PPRD!N48+RCV_RCY!N48+IMP!N48-EXP!N48+STK_CHG!N48</f>
        <v>0</v>
      </c>
      <c r="O48" s="10">
        <f>PPRD!O48+RCV_RCY!O48+IMP!O48-EXP!O48+STK_CHG!O48</f>
        <v>0</v>
      </c>
      <c r="P48" s="10">
        <f>PPRD!P48+RCV_RCY!P48+IMP!P48-EXP!P48+STK_CHG!P48</f>
        <v>0</v>
      </c>
      <c r="Q48" s="10">
        <f>PPRD!Q48+RCV_RCY!Q48+IMP!Q48-EXP!Q48+STK_CHG!Q48</f>
        <v>0</v>
      </c>
      <c r="R48" s="10">
        <f>PPRD!R48+RCV_RCY!R48+IMP!R48-EXP!R48+STK_CHG!R48</f>
        <v>0</v>
      </c>
      <c r="S48" s="10">
        <f>PPRD!S48+RCV_RCY!S48+IMP!S48-EXP!S48+STK_CHG!S48</f>
        <v>0</v>
      </c>
      <c r="T48" s="10">
        <f>PPRD!T48+RCV_RCY!T48+IMP!T48-EXP!T48+STK_CHG!T48</f>
        <v>0</v>
      </c>
      <c r="U48" s="10">
        <f>PPRD!U48+RCV_RCY!U48+IMP!U48-EXP!U48+STK_CHG!U48</f>
        <v>0</v>
      </c>
      <c r="V48" s="10">
        <f>PPRD!V48+RCV_RCY!V48+IMP!V48-EXP!V48+STK_CHG!V48</f>
        <v>0</v>
      </c>
      <c r="W48" s="10">
        <f>PPRD!W48+RCV_RCY!W48+IMP!W48-EXP!W48+STK_CHG!W48</f>
        <v>0</v>
      </c>
      <c r="X48" s="10">
        <f>PPRD!X48+RCV_RCY!X48+IMP!X48-EXP!X48+STK_CHG!X48</f>
        <v>0</v>
      </c>
      <c r="Y48" s="10">
        <f>PPRD!Y48+RCV_RCY!Y48+IMP!Y48-EXP!Y48+STK_CHG!Y48</f>
        <v>0</v>
      </c>
      <c r="Z48" s="10">
        <f>PPRD!Z48+RCV_RCY!Z48+IMP!Z48-EXP!Z48+STK_CHG!Z48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  <c r="Y49" s="10">
        <f>PPRD!Y49+RCV_RCY!Y49+IMP!Y49-EXP!Y49+STK_CHG!Y49</f>
        <v>0</v>
      </c>
      <c r="Z49" s="10">
        <f>PPRD!Z49+RCV_RCY!Z49+IMP!Z49-EXP!Z49+STK_CHG!Z49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PPRD!C50+RCV_RCY!C50+IMP!C50-EXP!C50+STK_CHG!C50</f>
        <v>2.8804815133276009</v>
      </c>
      <c r="D50" s="10">
        <f>PPRD!D50+RCV_RCY!D50+IMP!D50-EXP!D50+STK_CHG!D50</f>
        <v>2.8804815133276009</v>
      </c>
      <c r="E50" s="10">
        <f>PPRD!E50+RCV_RCY!E50+IMP!E50-EXP!E50+STK_CHG!E50</f>
        <v>2.8804815133276009</v>
      </c>
      <c r="F50" s="10">
        <f>PPRD!F50+RCV_RCY!F50+IMP!F50-EXP!F50+STK_CHG!F50</f>
        <v>2.8804815133276009</v>
      </c>
      <c r="G50" s="10">
        <f>PPRD!G50+RCV_RCY!G50+IMP!G50-EXP!G50+STK_CHG!G50</f>
        <v>2.8804815133276009</v>
      </c>
      <c r="H50" s="10">
        <f>PPRD!H50+RCV_RCY!H50+IMP!H50-EXP!H50+STK_CHG!H50</f>
        <v>0</v>
      </c>
      <c r="I50" s="10">
        <f>PPRD!I50+RCV_RCY!I50+IMP!I50-EXP!I50+STK_CHG!I50</f>
        <v>0</v>
      </c>
      <c r="J50" s="10">
        <f>PPRD!J50+RCV_RCY!J50+IMP!J50-EXP!J50+STK_CHG!J50</f>
        <v>0</v>
      </c>
      <c r="K50" s="10">
        <f>PPRD!K50+RCV_RCY!K50+IMP!K50-EXP!K50+STK_CHG!K50</f>
        <v>0</v>
      </c>
      <c r="L50" s="10">
        <f>PPRD!L50+RCV_RCY!L50+IMP!L50-EXP!L50+STK_CHG!L50</f>
        <v>0</v>
      </c>
      <c r="M50" s="10">
        <f>PPRD!M50+RCV_RCY!M50+IMP!M50-EXP!M50+STK_CHG!M50</f>
        <v>0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0</v>
      </c>
      <c r="R50" s="10">
        <f>PPRD!R50+RCV_RCY!R50+IMP!R50-EXP!R50+STK_CHG!R50</f>
        <v>0</v>
      </c>
      <c r="S50" s="10">
        <f>PPRD!S50+RCV_RCY!S50+IMP!S50-EXP!S50+STK_CHG!S50</f>
        <v>0</v>
      </c>
      <c r="T50" s="10">
        <f>PPRD!T50+RCV_RCY!T50+IMP!T50-EXP!T50+STK_CHG!T50</f>
        <v>0</v>
      </c>
      <c r="U50" s="10">
        <f>PPRD!U50+RCV_RCY!U50+IMP!U50-EXP!U50+STK_CHG!U50</f>
        <v>0</v>
      </c>
      <c r="V50" s="10">
        <f>PPRD!V50+RCV_RCY!V50+IMP!V50-EXP!V50+STK_CHG!V50</f>
        <v>0</v>
      </c>
      <c r="W50" s="10">
        <f>PPRD!W50+RCV_RCY!W50+IMP!W50-EXP!W50+STK_CHG!W50</f>
        <v>0</v>
      </c>
      <c r="X50" s="10">
        <f>PPRD!X50+RCV_RCY!X50+IMP!X50-EXP!X50+STK_CHG!X50</f>
        <v>0</v>
      </c>
      <c r="Y50" s="10">
        <f>PPRD!Y50+RCV_RCY!Y50+IMP!Y50-EXP!Y50+STK_CHG!Y50</f>
        <v>0</v>
      </c>
      <c r="Z50" s="10">
        <f>PPRD!Z50+RCV_RCY!Z50+IMP!Z50-EXP!Z50+STK_CHG!Z50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PPRD!C51+RCV_RCY!C51+IMP!C51-EXP!C51+STK_CHG!C51</f>
        <v>0</v>
      </c>
      <c r="D51" s="37">
        <f>PPRD!D51+RCV_RCY!D51+IMP!D51-EXP!D51+STK_CHG!D51</f>
        <v>0</v>
      </c>
      <c r="E51" s="37">
        <f>PPRD!E51+RCV_RCY!E51+IMP!E51-EXP!E51+STK_CHG!E51</f>
        <v>0</v>
      </c>
      <c r="F51" s="37">
        <f>PPRD!F51+RCV_RCY!F51+IMP!F51-EXP!F51+STK_CHG!F51</f>
        <v>0</v>
      </c>
      <c r="G51" s="37">
        <f>PPRD!G51+RCV_RCY!G51+IMP!G51-EXP!G51+STK_CHG!G51</f>
        <v>0</v>
      </c>
      <c r="H51" s="37">
        <f>PPRD!H51+RCV_RCY!H51+IMP!H51-EXP!H51+STK_CHG!H51</f>
        <v>0</v>
      </c>
      <c r="I51" s="37">
        <f>PPRD!I51+RCV_RCY!I51+IMP!I51-EXP!I51+STK_CHG!I51</f>
        <v>0</v>
      </c>
      <c r="J51" s="37">
        <f>PPRD!J51+RCV_RCY!J51+IMP!J51-EXP!J51+STK_CHG!J51</f>
        <v>0</v>
      </c>
      <c r="K51" s="37">
        <f>PPRD!K51+RCV_RCY!K51+IMP!K51-EXP!K51+STK_CHG!K51</f>
        <v>0</v>
      </c>
      <c r="L51" s="37">
        <f>PPRD!L51+RCV_RCY!L51+IMP!L51-EXP!L51+STK_CHG!L51</f>
        <v>0</v>
      </c>
      <c r="M51" s="37">
        <f>PPRD!M51+RCV_RCY!M51+IMP!M51-EXP!M51+STK_CHG!M51</f>
        <v>0</v>
      </c>
      <c r="N51" s="37">
        <f>PPRD!N51+RCV_RCY!N51+IMP!N51-EXP!N51+STK_CHG!N51</f>
        <v>0</v>
      </c>
      <c r="O51" s="37">
        <f>PPRD!O51+RCV_RCY!O51+IMP!O51-EXP!O51+STK_CHG!O51</f>
        <v>0</v>
      </c>
      <c r="P51" s="37">
        <f>PPRD!P51+RCV_RCY!P51+IMP!P51-EXP!P51+STK_CHG!P51</f>
        <v>0</v>
      </c>
      <c r="Q51" s="37">
        <f>PPRD!Q51+RCV_RCY!Q51+IMP!Q51-EXP!Q51+STK_CHG!Q51</f>
        <v>0</v>
      </c>
      <c r="R51" s="37">
        <f>PPRD!R51+RCV_RCY!R51+IMP!R51-EXP!R51+STK_CHG!R51</f>
        <v>0</v>
      </c>
      <c r="S51" s="37">
        <f>PPRD!S51+RCV_RCY!S51+IMP!S51-EXP!S51+STK_CHG!S51</f>
        <v>0</v>
      </c>
      <c r="T51" s="37">
        <f>PPRD!T51+RCV_RCY!T51+IMP!T51-EXP!T51+STK_CHG!T51</f>
        <v>241.7206362854686</v>
      </c>
      <c r="U51" s="37">
        <f>PPRD!U51+RCV_RCY!U51+IMP!U51-EXP!U51+STK_CHG!U51</f>
        <v>292.92519346517628</v>
      </c>
      <c r="V51" s="37">
        <f>PPRD!V51+RCV_RCY!V51+IMP!V51-EXP!V51+STK_CHG!V51</f>
        <v>306.20447119518485</v>
      </c>
      <c r="W51" s="37">
        <f>PPRD!W51+RCV_RCY!W51+IMP!W51-EXP!W51+STK_CHG!W51</f>
        <v>318.24273430782455</v>
      </c>
      <c r="X51" s="37">
        <f>PPRD!X51+RCV_RCY!X51+IMP!X51-EXP!X51+STK_CHG!X51</f>
        <v>319.11711092003435</v>
      </c>
      <c r="Y51" s="37">
        <f>PPRD!Y51+RCV_RCY!Y51+IMP!Y51-EXP!Y51+STK_CHG!Y51</f>
        <v>322.79217540842643</v>
      </c>
      <c r="Z51" s="37">
        <f>PPRD!Z51+RCV_RCY!Z51+IMP!Z51-EXP!Z51+STK_CHG!Z51</f>
        <v>339.20490111779873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5.0584694754944115</v>
      </c>
      <c r="N52" s="37">
        <f t="shared" si="20"/>
        <v>8.2611349957007754</v>
      </c>
      <c r="O52" s="37">
        <f t="shared" si="20"/>
        <v>11.815993121238176</v>
      </c>
      <c r="P52" s="37">
        <f t="shared" si="20"/>
        <v>12.715047291487531</v>
      </c>
      <c r="Q52" s="37">
        <f t="shared" si="20"/>
        <v>18.57042132416165</v>
      </c>
      <c r="R52" s="37">
        <f t="shared" si="20"/>
        <v>21.111349957007736</v>
      </c>
      <c r="S52" s="37">
        <f t="shared" si="20"/>
        <v>24.588993981083402</v>
      </c>
      <c r="T52" s="37">
        <f t="shared" si="20"/>
        <v>39.054084264832326</v>
      </c>
      <c r="U52" s="37">
        <f t="shared" si="20"/>
        <v>45.308598452278581</v>
      </c>
      <c r="V52" s="37">
        <f t="shared" si="20"/>
        <v>48.941100601891655</v>
      </c>
      <c r="W52" s="37">
        <f t="shared" si="20"/>
        <v>57.412553740326743</v>
      </c>
      <c r="X52" s="37">
        <f t="shared" ref="X52:Z52" si="21">SUM(X53:X70)</f>
        <v>57.860705073086848</v>
      </c>
      <c r="Y52" s="37">
        <f t="shared" si="21"/>
        <v>64.30644883920894</v>
      </c>
      <c r="Z52" s="37">
        <f t="shared" si="21"/>
        <v>68.811951848667235</v>
      </c>
    </row>
    <row r="53" spans="1:26" ht="11.25" customHeight="1" x14ac:dyDescent="0.2">
      <c r="A53" s="42" t="s">
        <v>93</v>
      </c>
      <c r="B53" s="9" t="s">
        <v>94</v>
      </c>
      <c r="C53" s="10">
        <f>PPRD!C53+RCV_RCY!C53+IMP!C53-EXP!C53+STK_CHG!C53</f>
        <v>0</v>
      </c>
      <c r="D53" s="10">
        <f>PPRD!D53+RCV_RCY!D53+IMP!D53-EXP!D53+STK_CHG!D53</f>
        <v>0</v>
      </c>
      <c r="E53" s="10">
        <f>PPRD!E53+RCV_RCY!E53+IMP!E53-EXP!E53+STK_CHG!E53</f>
        <v>0</v>
      </c>
      <c r="F53" s="10">
        <f>PPRD!F53+RCV_RCY!F53+IMP!F53-EXP!F53+STK_CHG!F53</f>
        <v>0</v>
      </c>
      <c r="G53" s="10">
        <f>PPRD!G53+RCV_RCY!G53+IMP!G53-EXP!G53+STK_CHG!G53</f>
        <v>0</v>
      </c>
      <c r="H53" s="10">
        <f>PPRD!H53+RCV_RCY!H53+IMP!H53-EXP!H53+STK_CHG!H53</f>
        <v>0</v>
      </c>
      <c r="I53" s="10">
        <f>PPRD!I53+RCV_RCY!I53+IMP!I53-EXP!I53+STK_CHG!I53</f>
        <v>0</v>
      </c>
      <c r="J53" s="10">
        <f>PPRD!J53+RCV_RCY!J53+IMP!J53-EXP!J53+STK_CHG!J53</f>
        <v>0</v>
      </c>
      <c r="K53" s="10">
        <f>PPRD!K53+RCV_RCY!K53+IMP!K53-EXP!K53+STK_CHG!K53</f>
        <v>0</v>
      </c>
      <c r="L53" s="10">
        <f>PPRD!L53+RCV_RCY!L53+IMP!L53-EXP!L53+STK_CHG!L53</f>
        <v>0</v>
      </c>
      <c r="M53" s="10">
        <f>PPRD!M53+RCV_RCY!M53+IMP!M53-EXP!M53+STK_CHG!M53</f>
        <v>0</v>
      </c>
      <c r="N53" s="10">
        <f>PPRD!N53+RCV_RCY!N53+IMP!N53-EXP!N53+STK_CHG!N53</f>
        <v>0</v>
      </c>
      <c r="O53" s="10">
        <f>PPRD!O53+RCV_RCY!O53+IMP!O53-EXP!O53+STK_CHG!O53</f>
        <v>0</v>
      </c>
      <c r="P53" s="10">
        <f>PPRD!P53+RCV_RCY!P53+IMP!P53-EXP!P53+STK_CHG!P53</f>
        <v>0</v>
      </c>
      <c r="Q53" s="10">
        <f>PPRD!Q53+RCV_RCY!Q53+IMP!Q53-EXP!Q53+STK_CHG!Q53</f>
        <v>0</v>
      </c>
      <c r="R53" s="10">
        <f>PPRD!R53+RCV_RCY!R53+IMP!R53-EXP!R53+STK_CHG!R53</f>
        <v>0</v>
      </c>
      <c r="S53" s="10">
        <f>PPRD!S53+RCV_RCY!S53+IMP!S53-EXP!S53+STK_CHG!S53</f>
        <v>0</v>
      </c>
      <c r="T53" s="10">
        <f>PPRD!T53+RCV_RCY!T53+IMP!T53-EXP!T53+STK_CHG!T53</f>
        <v>0</v>
      </c>
      <c r="U53" s="10">
        <f>PPRD!U53+RCV_RCY!U53+IMP!U53-EXP!U53+STK_CHG!U53</f>
        <v>0</v>
      </c>
      <c r="V53" s="10">
        <f>PPRD!V53+RCV_RCY!V53+IMP!V53-EXP!V53+STK_CHG!V53</f>
        <v>0</v>
      </c>
      <c r="W53" s="10">
        <f>PPRD!W53+RCV_RCY!W53+IMP!W53-EXP!W53+STK_CHG!W53</f>
        <v>0</v>
      </c>
      <c r="X53" s="10">
        <f>PPRD!X53+RCV_RCY!X53+IMP!X53-EXP!X53+STK_CHG!X53</f>
        <v>0</v>
      </c>
      <c r="Y53" s="10">
        <f>PPRD!Y53+RCV_RCY!Y53+IMP!Y53-EXP!Y53+STK_CHG!Y53</f>
        <v>0</v>
      </c>
      <c r="Z53" s="10">
        <f>PPRD!Z53+RCV_RCY!Z53+IMP!Z53-EXP!Z53+STK_CHG!Z53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  <c r="Y54" s="10">
        <f>PPRD!Y54+RCV_RCY!Y54+IMP!Y54-EXP!Y54+STK_CHG!Y54</f>
        <v>0</v>
      </c>
      <c r="Z54" s="10">
        <f>PPRD!Z54+RCV_RCY!Z54+IMP!Z54-EXP!Z54+STK_CHG!Z54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</v>
      </c>
      <c r="G55" s="10">
        <f>PPRD!G55+RCV_RCY!G55+IMP!G55-EXP!G55+STK_CHG!G55</f>
        <v>0</v>
      </c>
      <c r="H55" s="10">
        <f>PPRD!H55+RCV_RCY!H55+IMP!H55-EXP!H55+STK_CHG!H55</f>
        <v>0</v>
      </c>
      <c r="I55" s="10">
        <f>PPRD!I55+RCV_RCY!I55+IMP!I55-EXP!I55+STK_CHG!I55</f>
        <v>0</v>
      </c>
      <c r="J55" s="10">
        <f>PPRD!J55+RCV_RCY!J55+IMP!J55-EXP!J55+STK_CHG!J55</f>
        <v>0</v>
      </c>
      <c r="K55" s="10">
        <f>PPRD!K55+RCV_RCY!K55+IMP!K55-EXP!K55+STK_CHG!K55</f>
        <v>0</v>
      </c>
      <c r="L55" s="10">
        <f>PPRD!L55+RCV_RCY!L55+IMP!L55-EXP!L55+STK_CHG!L55</f>
        <v>0</v>
      </c>
      <c r="M55" s="10">
        <f>PPRD!M55+RCV_RCY!M55+IMP!M55-EXP!M55+STK_CHG!M55</f>
        <v>0</v>
      </c>
      <c r="N55" s="10">
        <f>PPRD!N55+RCV_RCY!N55+IMP!N55-EXP!N55+STK_CHG!N55</f>
        <v>0</v>
      </c>
      <c r="O55" s="10">
        <f>PPRD!O55+RCV_RCY!O55+IMP!O55-EXP!O55+STK_CHG!O55</f>
        <v>6.4488392089423899E-3</v>
      </c>
      <c r="P55" s="10">
        <f>PPRD!P55+RCV_RCY!P55+IMP!P55-EXP!P55+STK_CHG!P55</f>
        <v>7.3086844368013756E-3</v>
      </c>
      <c r="Q55" s="10">
        <f>PPRD!Q55+RCV_RCY!Q55+IMP!Q55-EXP!Q55+STK_CHG!Q55</f>
        <v>4.9871023215821153E-3</v>
      </c>
      <c r="R55" s="10">
        <f>PPRD!R55+RCV_RCY!R55+IMP!R55-EXP!R55+STK_CHG!R55</f>
        <v>4.9871023215821153E-3</v>
      </c>
      <c r="S55" s="10">
        <f>PPRD!S55+RCV_RCY!S55+IMP!S55-EXP!S55+STK_CHG!S55</f>
        <v>4.9871023215821153E-3</v>
      </c>
      <c r="T55" s="10">
        <f>PPRD!T55+RCV_RCY!T55+IMP!T55-EXP!T55+STK_CHG!T55</f>
        <v>4.9871023215821153E-3</v>
      </c>
      <c r="U55" s="10">
        <f>PPRD!U55+RCV_RCY!U55+IMP!U55-EXP!U55+STK_CHG!U55</f>
        <v>4.9871023215821153E-3</v>
      </c>
      <c r="V55" s="10">
        <f>PPRD!V55+RCV_RCY!V55+IMP!V55-EXP!V55+STK_CHG!V55</f>
        <v>4.9871023215821153E-3</v>
      </c>
      <c r="W55" s="10">
        <f>PPRD!W55+RCV_RCY!W55+IMP!W55-EXP!W55+STK_CHG!W55</f>
        <v>4.9871023215821153E-3</v>
      </c>
      <c r="X55" s="10">
        <f>PPRD!X55+RCV_RCY!X55+IMP!X55-EXP!X55+STK_CHG!X55</f>
        <v>4.9871023215821153E-3</v>
      </c>
      <c r="Y55" s="10">
        <f>PPRD!Y55+RCV_RCY!Y55+IMP!Y55-EXP!Y55+STK_CHG!Y55</f>
        <v>4.9871023215821153E-3</v>
      </c>
      <c r="Z55" s="10">
        <f>PPRD!Z55+RCV_RCY!Z55+IMP!Z55-EXP!Z55+STK_CHG!Z55</f>
        <v>2.8374892519346519E-3</v>
      </c>
    </row>
    <row r="56" spans="1:26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0</v>
      </c>
      <c r="M56" s="10">
        <f>PPRD!M56+RCV_RCY!M56+IMP!M56-EXP!M56+STK_CHG!M56</f>
        <v>5.8469475494411012E-2</v>
      </c>
      <c r="N56" s="10">
        <f>PPRD!N56+RCV_RCY!N56+IMP!N56-EXP!N56+STK_CHG!N56</f>
        <v>0.42906276870163368</v>
      </c>
      <c r="O56" s="10">
        <f>PPRD!O56+RCV_RCY!O56+IMP!O56-EXP!O56+STK_CHG!O56</f>
        <v>1.435081685296647</v>
      </c>
      <c r="P56" s="10">
        <f>PPRD!P56+RCV_RCY!P56+IMP!P56-EXP!P56+STK_CHG!P56</f>
        <v>2.533963886500429</v>
      </c>
      <c r="Q56" s="10">
        <f>PPRD!Q56+RCV_RCY!Q56+IMP!Q56-EXP!Q56+STK_CHG!Q56</f>
        <v>5.8796216680997411</v>
      </c>
      <c r="R56" s="10">
        <f>PPRD!R56+RCV_RCY!R56+IMP!R56-EXP!R56+STK_CHG!R56</f>
        <v>8.1676698194325006</v>
      </c>
      <c r="S56" s="10">
        <f>PPRD!S56+RCV_RCY!S56+IMP!S56-EXP!S56+STK_CHG!S56</f>
        <v>10.99613069647463</v>
      </c>
      <c r="T56" s="10">
        <f>PPRD!T56+RCV_RCY!T56+IMP!T56-EXP!T56+STK_CHG!T56</f>
        <v>13.951934651762681</v>
      </c>
      <c r="U56" s="10">
        <f>PPRD!U56+RCV_RCY!U56+IMP!U56-EXP!U56+STK_CHG!U56</f>
        <v>16.335425623387788</v>
      </c>
      <c r="V56" s="10">
        <f>PPRD!V56+RCV_RCY!V56+IMP!V56-EXP!V56+STK_CHG!V56</f>
        <v>16.800171969045572</v>
      </c>
      <c r="W56" s="10">
        <f>PPRD!W56+RCV_RCY!W56+IMP!W56-EXP!W56+STK_CHG!W56</f>
        <v>20.366809974204639</v>
      </c>
      <c r="X56" s="10">
        <f>PPRD!X56+RCV_RCY!X56+IMP!X56-EXP!X56+STK_CHG!X56</f>
        <v>21.99088564058469</v>
      </c>
      <c r="Y56" s="10">
        <f>PPRD!Y56+RCV_RCY!Y56+IMP!Y56-EXP!Y56+STK_CHG!Y56</f>
        <v>24.883576956147891</v>
      </c>
      <c r="Z56" s="10">
        <f>PPRD!Z56+RCV_RCY!Z56+IMP!Z56-EXP!Z56+STK_CHG!Z56</f>
        <v>26.566036113499571</v>
      </c>
    </row>
    <row r="57" spans="1:26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0.23886500429922611</v>
      </c>
      <c r="F57" s="10">
        <f>PPRD!F57+RCV_RCY!F57+IMP!F57-EXP!F57+STK_CHG!F57</f>
        <v>0.31049011177987962</v>
      </c>
      <c r="G57" s="10">
        <f>PPRD!G57+RCV_RCY!G57+IMP!G57-EXP!G57+STK_CHG!G57</f>
        <v>0.40601891659501288</v>
      </c>
      <c r="H57" s="10">
        <f>PPRD!H57+RCV_RCY!H57+IMP!H57-EXP!H57+STK_CHG!H57</f>
        <v>0.52545141874462586</v>
      </c>
      <c r="I57" s="10">
        <f>PPRD!I57+RCV_RCY!I57+IMP!I57-EXP!I57+STK_CHG!I57</f>
        <v>0.64488392089423896</v>
      </c>
      <c r="J57" s="10">
        <f>PPRD!J57+RCV_RCY!J57+IMP!J57-EXP!J57+STK_CHG!J57</f>
        <v>0.78822012037833178</v>
      </c>
      <c r="K57" s="10">
        <f>PPRD!K57+RCV_RCY!K57+IMP!K57-EXP!K57+STK_CHG!K57</f>
        <v>0.90765262252794487</v>
      </c>
      <c r="L57" s="10">
        <f>PPRD!L57+RCV_RCY!L57+IMP!L57-EXP!L57+STK_CHG!L57</f>
        <v>0.93147033533963886</v>
      </c>
      <c r="M57" s="10">
        <f>PPRD!M57+RCV_RCY!M57+IMP!M57-EXP!M57+STK_CHG!M57</f>
        <v>3.5772141014617369</v>
      </c>
      <c r="N57" s="10">
        <f>PPRD!N57+RCV_RCY!N57+IMP!N57-EXP!N57+STK_CHG!N57</f>
        <v>3.7842648323301811</v>
      </c>
      <c r="O57" s="10">
        <f>PPRD!O57+RCV_RCY!O57+IMP!O57-EXP!O57+STK_CHG!O57</f>
        <v>4.1453998280309543</v>
      </c>
      <c r="P57" s="10">
        <f>PPRD!P57+RCV_RCY!P57+IMP!P57-EXP!P57+STK_CHG!P57</f>
        <v>4.3663800515907134</v>
      </c>
      <c r="Q57" s="10">
        <f>PPRD!Q57+RCV_RCY!Q57+IMP!Q57-EXP!Q57+STK_CHG!Q57</f>
        <v>4.6388650042992259</v>
      </c>
      <c r="R57" s="10">
        <f>PPRD!R57+RCV_RCY!R57+IMP!R57-EXP!R57+STK_CHG!R57</f>
        <v>4.8055889939810834</v>
      </c>
      <c r="S57" s="10">
        <f>PPRD!S57+RCV_RCY!S57+IMP!S57-EXP!S57+STK_CHG!S57</f>
        <v>4.9441100601891659</v>
      </c>
      <c r="T57" s="10">
        <f>PPRD!T57+RCV_RCY!T57+IMP!T57-EXP!T57+STK_CHG!T57</f>
        <v>4.9887360275150474</v>
      </c>
      <c r="U57" s="10">
        <f>PPRD!U57+RCV_RCY!U57+IMP!U57-EXP!U57+STK_CHG!U57</f>
        <v>5.0306104901117799</v>
      </c>
      <c r="V57" s="10">
        <f>PPRD!V57+RCV_RCY!V57+IMP!V57-EXP!V57+STK_CHG!V57</f>
        <v>5.0680997420464324</v>
      </c>
      <c r="W57" s="10">
        <f>PPRD!W57+RCV_RCY!W57+IMP!W57-EXP!W57+STK_CHG!W57</f>
        <v>5.1151332760103179</v>
      </c>
      <c r="X57" s="10">
        <f>PPRD!X57+RCV_RCY!X57+IMP!X57-EXP!X57+STK_CHG!X57</f>
        <v>3.5998280309544279</v>
      </c>
      <c r="Y57" s="10">
        <f>PPRD!Y57+RCV_RCY!Y57+IMP!Y57-EXP!Y57+STK_CHG!Y57</f>
        <v>3.2095442820292339</v>
      </c>
      <c r="Z57" s="10">
        <f>PPRD!Z57+RCV_RCY!Z57+IMP!Z57-EXP!Z57+STK_CHG!Z57</f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  <c r="Y58" s="10">
        <f>PPRD!Y58+RCV_RCY!Y58+IMP!Y58-EXP!Y58+STK_CHG!Y58</f>
        <v>0</v>
      </c>
      <c r="Z58" s="10">
        <f>PPRD!Z58+RCV_RCY!Z58+IMP!Z58-EXP!Z58+STK_CHG!Z58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PPRD!C59+RCV_RCY!C59+IMP!C59-EXP!C59+STK_CHG!C59</f>
        <v>0</v>
      </c>
      <c r="D59" s="10">
        <f>PPRD!D59+RCV_RCY!D59+IMP!D59-EXP!D59+STK_CHG!D59</f>
        <v>0</v>
      </c>
      <c r="E59" s="10">
        <f>PPRD!E59+RCV_RCY!E59+IMP!E59-EXP!E59+STK_CHG!E59</f>
        <v>0</v>
      </c>
      <c r="F59" s="10">
        <f>PPRD!F59+RCV_RCY!F59+IMP!F59-EXP!F59+STK_CHG!F59</f>
        <v>0</v>
      </c>
      <c r="G59" s="10">
        <f>PPRD!G59+RCV_RCY!G59+IMP!G59-EXP!G59+STK_CHG!G59</f>
        <v>0</v>
      </c>
      <c r="H59" s="10">
        <f>PPRD!H59+RCV_RCY!H59+IMP!H59-EXP!H59+STK_CHG!H59</f>
        <v>0</v>
      </c>
      <c r="I59" s="10">
        <f>PPRD!I59+RCV_RCY!I59+IMP!I59-EXP!I59+STK_CHG!I59</f>
        <v>0</v>
      </c>
      <c r="J59" s="10">
        <f>PPRD!J59+RCV_RCY!J59+IMP!J59-EXP!J59+STK_CHG!J59</f>
        <v>0</v>
      </c>
      <c r="K59" s="10">
        <f>PPRD!K59+RCV_RCY!K59+IMP!K59-EXP!K59+STK_CHG!K59</f>
        <v>0</v>
      </c>
      <c r="L59" s="10">
        <f>PPRD!L59+RCV_RCY!L59+IMP!L59-EXP!L59+STK_CHG!L59</f>
        <v>0</v>
      </c>
      <c r="M59" s="10">
        <f>PPRD!M59+RCV_RCY!M59+IMP!M59-EXP!M59+STK_CHG!M59</f>
        <v>0.74041272570937233</v>
      </c>
      <c r="N59" s="10">
        <f>PPRD!N59+RCV_RCY!N59+IMP!N59-EXP!N59+STK_CHG!N59</f>
        <v>0.7165090283748925</v>
      </c>
      <c r="O59" s="10">
        <f>PPRD!O59+RCV_RCY!O59+IMP!O59-EXP!O59+STK_CHG!O59</f>
        <v>0.95537403267411869</v>
      </c>
      <c r="P59" s="10">
        <f>PPRD!P59+RCV_RCY!P59+IMP!P59-EXP!P59+STK_CHG!P59</f>
        <v>0.85984522785898532</v>
      </c>
      <c r="Q59" s="10">
        <f>PPRD!Q59+RCV_RCY!Q59+IMP!Q59-EXP!Q59+STK_CHG!Q59</f>
        <v>1.0748065348237319</v>
      </c>
      <c r="R59" s="10">
        <f>PPRD!R59+RCV_RCY!R59+IMP!R59-EXP!R59+STK_CHG!R59</f>
        <v>1.146431642304385</v>
      </c>
      <c r="S59" s="10">
        <f>PPRD!S59+RCV_RCY!S59+IMP!S59-EXP!S59+STK_CHG!S59</f>
        <v>1.086758383490972</v>
      </c>
      <c r="T59" s="10">
        <f>PPRD!T59+RCV_RCY!T59+IMP!T59-EXP!T59+STK_CHG!T59</f>
        <v>1.3545141874462601</v>
      </c>
      <c r="U59" s="10">
        <f>PPRD!U59+RCV_RCY!U59+IMP!U59-EXP!U59+STK_CHG!U59</f>
        <v>1.3377472055030091</v>
      </c>
      <c r="V59" s="10">
        <f>PPRD!V59+RCV_RCY!V59+IMP!V59-EXP!V59+STK_CHG!V59</f>
        <v>1.674118658641444</v>
      </c>
      <c r="W59" s="10">
        <f>PPRD!W59+RCV_RCY!W59+IMP!W59-EXP!W59+STK_CHG!W59</f>
        <v>1.441616509028375</v>
      </c>
      <c r="X59" s="10">
        <f>PPRD!X59+RCV_RCY!X59+IMP!X59-EXP!X59+STK_CHG!X59</f>
        <v>1.5659501289767841</v>
      </c>
      <c r="Y59" s="10">
        <f>PPRD!Y59+RCV_RCY!Y59+IMP!Y59-EXP!Y59+STK_CHG!Y59</f>
        <v>1.1400687876182289</v>
      </c>
      <c r="Z59" s="10">
        <f>PPRD!Z59+RCV_RCY!Z59+IMP!Z59-EXP!Z59+STK_CHG!Z59</f>
        <v>0.87575236457437655</v>
      </c>
    </row>
    <row r="60" spans="1:26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  <c r="Y60" s="10">
        <f>PPRD!Y60+RCV_RCY!Y60+IMP!Y60-EXP!Y60+STK_CHG!Y60</f>
        <v>0</v>
      </c>
      <c r="Z60" s="10">
        <f>PPRD!Z60+RCV_RCY!Z60+IMP!Z60-EXP!Z60+STK_CHG!Z60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0</v>
      </c>
      <c r="E61" s="10">
        <f>PPRD!E61+RCV_RCY!E61+IMP!E61-EXP!E61+STK_CHG!E61</f>
        <v>0</v>
      </c>
      <c r="F61" s="10">
        <f>PPRD!F61+RCV_RCY!F61+IMP!F61-EXP!F61+STK_CHG!F61</f>
        <v>0</v>
      </c>
      <c r="G61" s="10">
        <f>PPRD!G61+RCV_RCY!G61+IMP!G61-EXP!G61+STK_CHG!G61</f>
        <v>0</v>
      </c>
      <c r="H61" s="10">
        <f>PPRD!H61+RCV_RCY!H61+IMP!H61-EXP!H61+STK_CHG!H61</f>
        <v>0</v>
      </c>
      <c r="I61" s="10">
        <f>PPRD!I61+RCV_RCY!I61+IMP!I61-EXP!I61+STK_CHG!I61</f>
        <v>0</v>
      </c>
      <c r="J61" s="10">
        <f>PPRD!J61+RCV_RCY!J61+IMP!J61-EXP!J61+STK_CHG!J61</f>
        <v>0</v>
      </c>
      <c r="K61" s="10">
        <f>PPRD!K61+RCV_RCY!K61+IMP!K61-EXP!K61+STK_CHG!K61</f>
        <v>0</v>
      </c>
      <c r="L61" s="10">
        <f>PPRD!L61+RCV_RCY!L61+IMP!L61-EXP!L61+STK_CHG!L61</f>
        <v>0</v>
      </c>
      <c r="M61" s="10">
        <f>PPRD!M61+RCV_RCY!M61+IMP!M61-EXP!M61+STK_CHG!M61</f>
        <v>0.14333619948409279</v>
      </c>
      <c r="N61" s="10">
        <f>PPRD!N61+RCV_RCY!N61+IMP!N61-EXP!N61+STK_CHG!N61</f>
        <v>1.4092003439380909</v>
      </c>
      <c r="O61" s="10">
        <f>PPRD!O61+RCV_RCY!O61+IMP!O61-EXP!O61+STK_CHG!O61</f>
        <v>2.2212381771281171</v>
      </c>
      <c r="P61" s="10">
        <f>PPRD!P61+RCV_RCY!P61+IMP!P61-EXP!P61+STK_CHG!P61</f>
        <v>1.4092003439380909</v>
      </c>
      <c r="Q61" s="10">
        <f>PPRD!Q61+RCV_RCY!Q61+IMP!Q61-EXP!Q61+STK_CHG!Q61</f>
        <v>1.7435941530524499</v>
      </c>
      <c r="R61" s="10">
        <f>PPRD!R61+RCV_RCY!R61+IMP!R61-EXP!R61+STK_CHG!R61</f>
        <v>1.8391229578675841</v>
      </c>
      <c r="S61" s="10">
        <f>PPRD!S61+RCV_RCY!S61+IMP!S61-EXP!S61+STK_CHG!S61</f>
        <v>1.9107480653482369</v>
      </c>
      <c r="T61" s="10">
        <f>PPRD!T61+RCV_RCY!T61+IMP!T61-EXP!T61+STK_CHG!T61</f>
        <v>1.8391229578675841</v>
      </c>
      <c r="U61" s="10">
        <f>PPRD!U61+RCV_RCY!U61+IMP!U61-EXP!U61+STK_CHG!U61</f>
        <v>1.6679277730008599</v>
      </c>
      <c r="V61" s="10">
        <f>PPRD!V61+RCV_RCY!V61+IMP!V61-EXP!V61+STK_CHG!V61</f>
        <v>1.7527085124677559</v>
      </c>
      <c r="W61" s="10">
        <f>PPRD!W61+RCV_RCY!W61+IMP!W61-EXP!W61+STK_CHG!W61</f>
        <v>1.4425623387790201</v>
      </c>
      <c r="X61" s="10">
        <f>PPRD!X61+RCV_RCY!X61+IMP!X61-EXP!X61+STK_CHG!X61</f>
        <v>1.9245915735167669</v>
      </c>
      <c r="Y61" s="10">
        <f>PPRD!Y61+RCV_RCY!Y61+IMP!Y61-EXP!Y61+STK_CHG!Y61</f>
        <v>1.9546001719690449</v>
      </c>
      <c r="Z61" s="10">
        <f>PPRD!Z61+RCV_RCY!Z61+IMP!Z61-EXP!Z61+STK_CHG!Z61</f>
        <v>2.6013757523645742</v>
      </c>
    </row>
    <row r="62" spans="1:26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0</v>
      </c>
      <c r="P62" s="10">
        <f>PPRD!P62+RCV_RCY!P62+IMP!P62-EXP!P62+STK_CHG!P62</f>
        <v>0</v>
      </c>
      <c r="Q62" s="10">
        <f>PPRD!Q62+RCV_RCY!Q62+IMP!Q62-EXP!Q62+STK_CHG!Q62</f>
        <v>0</v>
      </c>
      <c r="R62" s="10">
        <f>PPRD!R62+RCV_RCY!R62+IMP!R62-EXP!R62+STK_CHG!R62</f>
        <v>0</v>
      </c>
      <c r="S62" s="10">
        <f>PPRD!S62+RCV_RCY!S62+IMP!S62-EXP!S62+STK_CHG!S62</f>
        <v>0</v>
      </c>
      <c r="T62" s="10">
        <f>PPRD!T62+RCV_RCY!T62+IMP!T62-EXP!T62+STK_CHG!T62</f>
        <v>0</v>
      </c>
      <c r="U62" s="10">
        <f>PPRD!U62+RCV_RCY!U62+IMP!U62-EXP!U62+STK_CHG!U62</f>
        <v>0</v>
      </c>
      <c r="V62" s="10">
        <f>PPRD!V62+RCV_RCY!V62+IMP!V62-EXP!V62+STK_CHG!V62</f>
        <v>0</v>
      </c>
      <c r="W62" s="10">
        <f>PPRD!W62+RCV_RCY!W62+IMP!W62-EXP!W62+STK_CHG!W62</f>
        <v>0</v>
      </c>
      <c r="X62" s="10">
        <f>PPRD!X62+RCV_RCY!X62+IMP!X62-EXP!X62+STK_CHG!X62</f>
        <v>0</v>
      </c>
      <c r="Y62" s="10">
        <f>PPRD!Y62+RCV_RCY!Y62+IMP!Y62-EXP!Y62+STK_CHG!Y62</f>
        <v>0</v>
      </c>
      <c r="Z62" s="10">
        <f>PPRD!Z62+RCV_RCY!Z62+IMP!Z62-EXP!Z62+STK_CHG!Z62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0</v>
      </c>
      <c r="S63" s="10">
        <f>PPRD!S63+RCV_RCY!S63+IMP!S63-EXP!S63+STK_CHG!S63</f>
        <v>0</v>
      </c>
      <c r="T63" s="10">
        <f>PPRD!T63+RCV_RCY!T63+IMP!T63-EXP!T63+STK_CHG!T63</f>
        <v>0</v>
      </c>
      <c r="U63" s="10">
        <f>PPRD!U63+RCV_RCY!U63+IMP!U63-EXP!U63+STK_CHG!U63</f>
        <v>0</v>
      </c>
      <c r="V63" s="10">
        <f>PPRD!V63+RCV_RCY!V63+IMP!V63-EXP!V63+STK_CHG!V63</f>
        <v>0</v>
      </c>
      <c r="W63" s="10">
        <f>PPRD!W63+RCV_RCY!W63+IMP!W63-EXP!W63+STK_CHG!W63</f>
        <v>0</v>
      </c>
      <c r="X63" s="10">
        <f>PPRD!X63+RCV_RCY!X63+IMP!X63-EXP!X63+STK_CHG!X63</f>
        <v>0</v>
      </c>
      <c r="Y63" s="10">
        <f>PPRD!Y63+RCV_RCY!Y63+IMP!Y63-EXP!Y63+STK_CHG!Y63</f>
        <v>0</v>
      </c>
      <c r="Z63" s="10">
        <f>PPRD!Z63+RCV_RCY!Z63+IMP!Z63-EXP!Z63+STK_CHG!Z63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  <c r="Y64" s="10">
        <f>PPRD!Y64+RCV_RCY!Y64+IMP!Y64-EXP!Y64+STK_CHG!Y64</f>
        <v>0</v>
      </c>
      <c r="Z64" s="10">
        <f>PPRD!Z64+RCV_RCY!Z64+IMP!Z64-EXP!Z64+STK_CHG!Z64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0</v>
      </c>
      <c r="K65" s="10">
        <f>PPRD!K65+RCV_RCY!K65+IMP!K65-EXP!K65+STK_CHG!K65</f>
        <v>0</v>
      </c>
      <c r="L65" s="10">
        <f>PPRD!L65+RCV_RCY!L65+IMP!L65-EXP!L65+STK_CHG!L65</f>
        <v>0</v>
      </c>
      <c r="M65" s="10">
        <f>PPRD!M65+RCV_RCY!M65+IMP!M65-EXP!M65+STK_CHG!M65</f>
        <v>0.53903697334479794</v>
      </c>
      <c r="N65" s="10">
        <f>PPRD!N65+RCV_RCY!N65+IMP!N65-EXP!N65+STK_CHG!N65</f>
        <v>1.9220980223559758</v>
      </c>
      <c r="O65" s="10">
        <f>PPRD!O65+RCV_RCY!O65+IMP!O65-EXP!O65+STK_CHG!O65</f>
        <v>3.0524505588993973</v>
      </c>
      <c r="P65" s="10">
        <f>PPRD!P65+RCV_RCY!P65+IMP!P65-EXP!P65+STK_CHG!P65</f>
        <v>3.5383490971625111</v>
      </c>
      <c r="Q65" s="10">
        <f>PPRD!Q65+RCV_RCY!Q65+IMP!Q65-EXP!Q65+STK_CHG!Q65</f>
        <v>5.2285468615649169</v>
      </c>
      <c r="R65" s="10">
        <f>PPRD!R65+RCV_RCY!R65+IMP!R65-EXP!R65+STK_CHG!R65</f>
        <v>5.1475494411006011</v>
      </c>
      <c r="S65" s="10">
        <f>PPRD!S65+RCV_RCY!S65+IMP!S65-EXP!S65+STK_CHG!S65</f>
        <v>5.6462596732588137</v>
      </c>
      <c r="T65" s="10">
        <f>PPRD!T65+RCV_RCY!T65+IMP!T65-EXP!T65+STK_CHG!T65</f>
        <v>7.4169389509888219</v>
      </c>
      <c r="U65" s="10">
        <f>PPRD!U65+RCV_RCY!U65+IMP!U65-EXP!U65+STK_CHG!U65</f>
        <v>10.408512467755804</v>
      </c>
      <c r="V65" s="10">
        <f>PPRD!V65+RCV_RCY!V65+IMP!V65-EXP!V65+STK_CHG!V65</f>
        <v>11.085210662080822</v>
      </c>
      <c r="W65" s="10">
        <f>PPRD!W65+RCV_RCY!W65+IMP!W65-EXP!W65+STK_CHG!W65</f>
        <v>14.558813413585554</v>
      </c>
      <c r="X65" s="10">
        <f>PPRD!X65+RCV_RCY!X65+IMP!X65-EXP!X65+STK_CHG!X65</f>
        <v>11.043164230438524</v>
      </c>
      <c r="Y65" s="10">
        <f>PPRD!Y65+RCV_RCY!Y65+IMP!Y65-EXP!Y65+STK_CHG!Y65</f>
        <v>13.09716251074806</v>
      </c>
      <c r="Z65" s="10">
        <f>PPRD!Z65+RCV_RCY!Z65+IMP!Z65-EXP!Z65+STK_CHG!Z65</f>
        <v>13.801461736887362</v>
      </c>
    </row>
    <row r="66" spans="1:26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  <c r="Y66" s="10">
        <f>PPRD!Y66+RCV_RCY!Y66+IMP!Y66-EXP!Y66+STK_CHG!Y66</f>
        <v>0</v>
      </c>
      <c r="Z66" s="10">
        <f>PPRD!Z66+RCV_RCY!Z66+IMP!Z66-EXP!Z66+STK_CHG!Z66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  <c r="Y67" s="10">
        <f>PPRD!Y67+RCV_RCY!Y67+IMP!Y67-EXP!Y67+STK_CHG!Y67</f>
        <v>0</v>
      </c>
      <c r="Z67" s="10">
        <f>PPRD!Z67+RCV_RCY!Z67+IMP!Z67-EXP!Z67+STK_CHG!Z67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  <c r="Y68" s="10">
        <f>PPRD!Y68+RCV_RCY!Y68+IMP!Y68-EXP!Y68+STK_CHG!Y68</f>
        <v>0</v>
      </c>
      <c r="Z68" s="10">
        <f>PPRD!Z68+RCV_RCY!Z68+IMP!Z68-EXP!Z68+STK_CHG!Z68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  <c r="Y69" s="10">
        <f>PPRD!Y69+RCV_RCY!Y69+IMP!Y69-EXP!Y69+STK_CHG!Y69</f>
        <v>0</v>
      </c>
      <c r="Z69" s="10">
        <f>PPRD!Z69+RCV_RCY!Z69+IMP!Z69-EXP!Z69+STK_CHG!Z69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9.4978503869303506</v>
      </c>
      <c r="U70" s="10">
        <f>PPRD!U70+RCV_RCY!U70+IMP!U70-EXP!U70+STK_CHG!U70</f>
        <v>10.523387790197759</v>
      </c>
      <c r="V70" s="10">
        <f>PPRD!V70+RCV_RCY!V70+IMP!V70-EXP!V70+STK_CHG!V70</f>
        <v>12.55580395528805</v>
      </c>
      <c r="W70" s="10">
        <f>PPRD!W70+RCV_RCY!W70+IMP!W70-EXP!W70+STK_CHG!W70</f>
        <v>14.48263112639725</v>
      </c>
      <c r="X70" s="10">
        <f>PPRD!X70+RCV_RCY!X70+IMP!X70-EXP!X70+STK_CHG!X70</f>
        <v>17.73129836629407</v>
      </c>
      <c r="Y70" s="10">
        <f>PPRD!Y70+RCV_RCY!Y70+IMP!Y70-EXP!Y70+STK_CHG!Y70</f>
        <v>20.016509028374891</v>
      </c>
      <c r="Z70" s="10">
        <f>PPRD!Z70+RCV_RCY!Z70+IMP!Z70-EXP!Z70+STK_CHG!Z70</f>
        <v>22.077214101461731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0</v>
      </c>
      <c r="L72" s="10">
        <f>PPRD!L72+RCV_RCY!L72+IMP!L72-EXP!L72+STK_CHG!L72</f>
        <v>0</v>
      </c>
      <c r="M72" s="10">
        <f>PPRD!M72+RCV_RCY!M72+IMP!M72-EXP!M72+STK_CHG!M72</f>
        <v>0</v>
      </c>
      <c r="N72" s="10">
        <f>PPRD!N72+RCV_RCY!N72+IMP!N72-EXP!N72+STK_CHG!N72</f>
        <v>0</v>
      </c>
      <c r="O72" s="10">
        <f>PPRD!O72+RCV_RCY!O72+IMP!O72-EXP!O72+STK_CHG!O72</f>
        <v>0</v>
      </c>
      <c r="P72" s="10">
        <f>PPRD!P72+RCV_RCY!P72+IMP!P72-EXP!P72+STK_CHG!P72</f>
        <v>0</v>
      </c>
      <c r="Q72" s="10">
        <f>PPRD!Q72+RCV_RCY!Q72+IMP!Q72-EXP!Q72+STK_CHG!Q72</f>
        <v>0</v>
      </c>
      <c r="R72" s="10">
        <f>PPRD!R72+RCV_RCY!R72+IMP!R72-EXP!R72+STK_CHG!R72</f>
        <v>0</v>
      </c>
      <c r="S72" s="10">
        <f>PPRD!S72+RCV_RCY!S72+IMP!S72-EXP!S72+STK_CHG!S72</f>
        <v>0</v>
      </c>
      <c r="T72" s="10">
        <f>PPRD!T72+RCV_RCY!T72+IMP!T72-EXP!T72+STK_CHG!T72</f>
        <v>0</v>
      </c>
      <c r="U72" s="10">
        <f>PPRD!U72+RCV_RCY!U72+IMP!U72-EXP!U72+STK_CHG!U72</f>
        <v>0</v>
      </c>
      <c r="V72" s="10">
        <f>PPRD!V72+RCV_RCY!V72+IMP!V72-EXP!V72+STK_CHG!V72</f>
        <v>0</v>
      </c>
      <c r="W72" s="10">
        <f>PPRD!W72+RCV_RCY!W72+IMP!W72-EXP!W72+STK_CHG!W72</f>
        <v>0</v>
      </c>
      <c r="X72" s="10">
        <f>PPRD!X72+RCV_RCY!X72+IMP!X72-EXP!X72+STK_CHG!X72</f>
        <v>0</v>
      </c>
      <c r="Y72" s="10">
        <f>PPRD!Y72+RCV_RCY!Y72+IMP!Y72-EXP!Y72+STK_CHG!Y72</f>
        <v>0</v>
      </c>
      <c r="Z72" s="10">
        <f>PPRD!Z72+RCV_RCY!Z72+IMP!Z72-EXP!Z72+STK_CHG!Z72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</v>
      </c>
      <c r="P73" s="10">
        <f>PPRD!P73+RCV_RCY!P73+IMP!P73-EXP!P73+STK_CHG!P73</f>
        <v>0</v>
      </c>
      <c r="Q73" s="10">
        <f>PPRD!Q73+RCV_RCY!Q73+IMP!Q73-EXP!Q73+STK_CHG!Q73</f>
        <v>0</v>
      </c>
      <c r="R73" s="10">
        <f>PPRD!R73+RCV_RCY!R73+IMP!R73-EXP!R73+STK_CHG!R73</f>
        <v>0</v>
      </c>
      <c r="S73" s="10">
        <f>PPRD!S73+RCV_RCY!S73+IMP!S73-EXP!S73+STK_CHG!S73</f>
        <v>0</v>
      </c>
      <c r="T73" s="10">
        <f>PPRD!T73+RCV_RCY!T73+IMP!T73-EXP!T73+STK_CHG!T73</f>
        <v>0</v>
      </c>
      <c r="U73" s="10">
        <f>PPRD!U73+RCV_RCY!U73+IMP!U73-EXP!U73+STK_CHG!U73</f>
        <v>0</v>
      </c>
      <c r="V73" s="10">
        <f>PPRD!V73+RCV_RCY!V73+IMP!V73-EXP!V73+STK_CHG!V73</f>
        <v>0</v>
      </c>
      <c r="W73" s="10">
        <f>PPRD!W73+RCV_RCY!W73+IMP!W73-EXP!W73+STK_CHG!W73</f>
        <v>0</v>
      </c>
      <c r="X73" s="10">
        <f>PPRD!X73+RCV_RCY!X73+IMP!X73-EXP!X73+STK_CHG!X73</f>
        <v>0</v>
      </c>
      <c r="Y73" s="10">
        <f>PPRD!Y73+RCV_RCY!Y73+IMP!Y73-EXP!Y73+STK_CHG!Y73</f>
        <v>0</v>
      </c>
      <c r="Z73" s="10">
        <f>PPRD!Z73+RCV_RCY!Z73+IMP!Z73-EXP!Z73+STK_CHG!Z73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  <c r="Y74" s="37">
        <f>PPRD!Y74+RCV_RCY!Y74+IMP!Y74-EXP!Y74+STK_CHG!Y74</f>
        <v>0</v>
      </c>
      <c r="Z74" s="37">
        <f>PPRD!Z74+RCV_RCY!Z74+IMP!Z74-EXP!Z74+STK_CHG!Z74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  <c r="Y75" s="37">
        <f>PPRD!Y75+RCV_RCY!Y75+IMP!Y75-EXP!Y75+STK_CHG!Y75</f>
        <v>0</v>
      </c>
      <c r="Z75" s="37">
        <f>PPRD!Z75+RCV_RCY!Z75+IMP!Z75-EXP!Z75+STK_CHG!Z75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PPRD!C76+RCV_RCY!C76+IMP!C76-EXP!C76+STK_CHG!C76</f>
        <v>0</v>
      </c>
      <c r="D76" s="40">
        <f>PPRD!D76+RCV_RCY!D76+IMP!D76-EXP!D76+STK_CHG!D76</f>
        <v>0</v>
      </c>
      <c r="E76" s="40">
        <f>PPRD!E76+RCV_RCY!E76+IMP!E76-EXP!E76+STK_CHG!E76</f>
        <v>0</v>
      </c>
      <c r="F76" s="40">
        <f>PPRD!F76+RCV_RCY!F76+IMP!F76-EXP!F76+STK_CHG!F76</f>
        <v>0</v>
      </c>
      <c r="G76" s="40">
        <f>PPRD!G76+RCV_RCY!G76+IMP!G76-EXP!G76+STK_CHG!G76</f>
        <v>0</v>
      </c>
      <c r="H76" s="40">
        <f>PPRD!H76+RCV_RCY!H76+IMP!H76-EXP!H76+STK_CHG!H76</f>
        <v>0</v>
      </c>
      <c r="I76" s="40">
        <f>PPRD!I76+RCV_RCY!I76+IMP!I76-EXP!I76+STK_CHG!I76</f>
        <v>0</v>
      </c>
      <c r="J76" s="40">
        <f>PPRD!J76+RCV_RCY!J76+IMP!J76-EXP!J76+STK_CHG!J76</f>
        <v>0</v>
      </c>
      <c r="K76" s="40">
        <f>PPRD!K76+RCV_RCY!K76+IMP!K76-EXP!K76+STK_CHG!K76</f>
        <v>0</v>
      </c>
      <c r="L76" s="40">
        <f>PPRD!L76+RCV_RCY!L76+IMP!L76-EXP!L76+STK_CHG!L76</f>
        <v>0</v>
      </c>
      <c r="M76" s="40">
        <f>PPRD!M76+RCV_RCY!M76+IMP!M76-EXP!M76+STK_CHG!M76</f>
        <v>0</v>
      </c>
      <c r="N76" s="40">
        <f>PPRD!N76+RCV_RCY!N76+IMP!N76-EXP!N76+STK_CHG!N76</f>
        <v>0</v>
      </c>
      <c r="O76" s="40">
        <f>PPRD!O76+RCV_RCY!O76+IMP!O76-EXP!O76+STK_CHG!O76</f>
        <v>0</v>
      </c>
      <c r="P76" s="40">
        <f>PPRD!P76+RCV_RCY!P76+IMP!P76-EXP!P76+STK_CHG!P76</f>
        <v>0</v>
      </c>
      <c r="Q76" s="40">
        <f>PPRD!Q76+RCV_RCY!Q76+IMP!Q76-EXP!Q76+STK_CHG!Q76</f>
        <v>0</v>
      </c>
      <c r="R76" s="40">
        <f>PPRD!R76+RCV_RCY!R76+IMP!R76-EXP!R76+STK_CHG!R76</f>
        <v>90.627687016337049</v>
      </c>
      <c r="S76" s="40">
        <f>PPRD!S76+RCV_RCY!S76+IMP!S76-EXP!S76+STK_CHG!S76</f>
        <v>131.2715391229579</v>
      </c>
      <c r="T76" s="40">
        <f>PPRD!T76+RCV_RCY!T76+IMP!T76-EXP!T76+STK_CHG!T76</f>
        <v>74.064574376612214</v>
      </c>
      <c r="U76" s="40">
        <f>PPRD!U76+RCV_RCY!U76+IMP!U76-EXP!U76+STK_CHG!U76</f>
        <v>53.374376612209801</v>
      </c>
      <c r="V76" s="40">
        <f>PPRD!V76+RCV_RCY!V76+IMP!V76-EXP!V76+STK_CHG!V76</f>
        <v>54.712381771281159</v>
      </c>
      <c r="W76" s="40">
        <f>PPRD!W76+RCV_RCY!W76+IMP!W76-EXP!W76+STK_CHG!W76</f>
        <v>35.733190025795352</v>
      </c>
      <c r="X76" s="40">
        <f>PPRD!X76+RCV_RCY!X76+IMP!X76-EXP!X76+STK_CHG!X76</f>
        <v>43.969303525365426</v>
      </c>
      <c r="Y76" s="40">
        <f>PPRD!Y76+RCV_RCY!Y76+IMP!Y76-EXP!Y76+STK_CHG!Y76</f>
        <v>54.968701633705926</v>
      </c>
      <c r="Z76" s="40">
        <f>PPRD!Z76+RCV_RCY!Z76+IMP!Z76-EXP!Z76+STK_CHG!Z76</f>
        <v>53.493293207222692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658.31659501289766</v>
      </c>
      <c r="D2" s="31">
        <f t="shared" si="0"/>
        <v>724.99286328460869</v>
      </c>
      <c r="E2" s="31">
        <f t="shared" si="0"/>
        <v>743.07351676698204</v>
      </c>
      <c r="F2" s="31">
        <f t="shared" si="0"/>
        <v>915.98357695614777</v>
      </c>
      <c r="G2" s="31">
        <f t="shared" si="0"/>
        <v>980.94006878761809</v>
      </c>
      <c r="H2" s="31">
        <f t="shared" si="0"/>
        <v>658.49819432502136</v>
      </c>
      <c r="I2" s="31">
        <f t="shared" si="0"/>
        <v>752.57953568357698</v>
      </c>
      <c r="J2" s="31">
        <f t="shared" si="0"/>
        <v>842.17059329320705</v>
      </c>
      <c r="K2" s="31">
        <f t="shared" si="0"/>
        <v>912.34350816852964</v>
      </c>
      <c r="L2" s="31">
        <f t="shared" si="0"/>
        <v>1132.7266552020637</v>
      </c>
      <c r="M2" s="31">
        <f t="shared" si="0"/>
        <v>1449.4362854686158</v>
      </c>
      <c r="N2" s="31">
        <f t="shared" si="0"/>
        <v>1334.3365434221841</v>
      </c>
      <c r="O2" s="31">
        <f t="shared" si="0"/>
        <v>1185.2249355116078</v>
      </c>
      <c r="P2" s="31">
        <f t="shared" si="0"/>
        <v>1187.0640584694759</v>
      </c>
      <c r="Q2" s="31">
        <f t="shared" si="0"/>
        <v>1223.4498710232153</v>
      </c>
      <c r="R2" s="31">
        <f t="shared" si="0"/>
        <v>1536.6628546861562</v>
      </c>
      <c r="S2" s="31">
        <f t="shared" si="0"/>
        <v>1751.8390369733443</v>
      </c>
      <c r="T2" s="31">
        <f t="shared" si="0"/>
        <v>2134.4228718830605</v>
      </c>
      <c r="U2" s="31">
        <f t="shared" si="0"/>
        <v>2207.1673258813407</v>
      </c>
      <c r="V2" s="31">
        <f t="shared" si="0"/>
        <v>2262.3583834909714</v>
      </c>
      <c r="W2" s="31">
        <f t="shared" ref="W2:X2" si="1">SUM(W3,W17,W22,W25,W26,W51,W52,W71,W74,W75,W76)</f>
        <v>2185.7777300085986</v>
      </c>
      <c r="X2" s="31">
        <f t="shared" si="1"/>
        <v>1939.3180567497845</v>
      </c>
      <c r="Y2" s="31">
        <f t="shared" ref="Y2:Z2" si="2">SUM(Y3,Y17,Y22,Y25,Y26,Y51,Y52,Y71,Y74,Y75,Y76)</f>
        <v>2124.8377472055031</v>
      </c>
      <c r="Z2" s="31">
        <f t="shared" si="2"/>
        <v>2251.8276010318141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  <c r="Y5" s="10">
        <f>INTMARB_IN!Y5+INTMARB_EX!Y5</f>
        <v>0</v>
      </c>
      <c r="Z5" s="10">
        <f>INTMARB_IN!Z5+INTMARB_EX!Z5</f>
        <v>0</v>
      </c>
    </row>
    <row r="6" spans="1:26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  <c r="Y6" s="10">
        <f>INTMARB_IN!Y6+INTMARB_EX!Y6</f>
        <v>0</v>
      </c>
      <c r="Z6" s="10">
        <f>INTMARB_IN!Z6+INTMARB_EX!Z6</f>
        <v>0</v>
      </c>
    </row>
    <row r="7" spans="1:26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  <c r="Y7" s="10">
        <f>INTMARB_IN!Y7+INTMARB_EX!Y7</f>
        <v>0</v>
      </c>
      <c r="Z7" s="10">
        <f>INTMARB_IN!Z7+INTMARB_EX!Z7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ref="W8:X8" si="10">SUM(W9:W10)</f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  <c r="Y9" s="10">
        <f>INTMARB_IN!Y9+INTMARB_EX!Y9</f>
        <v>0</v>
      </c>
      <c r="Z9" s="10">
        <f>INTMARB_IN!Z9+INTMARB_EX!Z9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  <c r="Y10" s="10">
        <f>INTMARB_IN!Y10+INTMARB_EX!Y10</f>
        <v>0</v>
      </c>
      <c r="Z10" s="10">
        <f>INTMARB_IN!Z10+INTMARB_EX!Z10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2">SUM(C12:C16)</f>
        <v>0</v>
      </c>
      <c r="D11" s="29">
        <f t="shared" si="12"/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ref="W11:X11" si="13">SUM(W12:W16)</f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  <c r="Y12" s="10">
        <f>INTMARB_IN!Y12+INTMARB_EX!Y12</f>
        <v>0</v>
      </c>
      <c r="Z12" s="10">
        <f>INTMARB_IN!Z12+INTMARB_EX!Z12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  <c r="Y13" s="10">
        <f>INTMARB_IN!Y13+INTMARB_EX!Y13</f>
        <v>0</v>
      </c>
      <c r="Z13" s="10">
        <f>INTMARB_IN!Z13+INTMARB_EX!Z13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  <c r="Y14" s="10">
        <f>INTMARB_IN!Y14+INTMARB_EX!Y14</f>
        <v>0</v>
      </c>
      <c r="Z14" s="10">
        <f>INTMARB_IN!Z14+INTMARB_EX!Z14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  <c r="Y15" s="10">
        <f>INTMARB_IN!Y15+INTMARB_EX!Y15</f>
        <v>0</v>
      </c>
      <c r="Z15" s="10">
        <f>INTMARB_IN!Z15+INTMARB_EX!Z15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  <c r="Y16" s="10">
        <f>INTMARB_IN!Y16+INTMARB_EX!Y16</f>
        <v>0</v>
      </c>
      <c r="Z16" s="10">
        <f>INTMARB_IN!Z16+INTMARB_EX!Z16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ref="W17:X17" si="16">SUM(W18:W21)</f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  <c r="Y18" s="10">
        <f>INTMARB_IN!Y18+INTMARB_EX!Y18</f>
        <v>0</v>
      </c>
      <c r="Z18" s="10">
        <f>INTMARB_IN!Z18+INTMARB_EX!Z18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  <c r="Y19" s="10">
        <f>INTMARB_IN!Y19+INTMARB_EX!Y19</f>
        <v>0</v>
      </c>
      <c r="Z19" s="10">
        <f>INTMARB_IN!Z19+INTMARB_EX!Z19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  <c r="Y20" s="10">
        <f>INTMARB_IN!Y20+INTMARB_EX!Y20</f>
        <v>0</v>
      </c>
      <c r="Z20" s="10">
        <f>INTMARB_IN!Z20+INTMARB_EX!Z20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  <c r="Y21" s="10">
        <f>INTMARB_IN!Y21+INTMARB_EX!Y21</f>
        <v>0</v>
      </c>
      <c r="Z21" s="10">
        <f>INTMARB_IN!Z21+INTMARB_EX!Z21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8">SUM(C23:C24)</f>
        <v>0</v>
      </c>
      <c r="D22" s="37">
        <f t="shared" si="18"/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ref="W22:X22" si="19">SUM(W23:W24)</f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  <c r="Y23" s="10">
        <f>INTMARB_IN!Y23+INTMARB_EX!Y23</f>
        <v>0</v>
      </c>
      <c r="Z23" s="10">
        <f>INTMARB_IN!Z23+INTMARB_EX!Z23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  <c r="Y24" s="10">
        <f>INTMARB_IN!Y24+INTMARB_EX!Y24</f>
        <v>0</v>
      </c>
      <c r="Z24" s="10">
        <f>INTMARB_IN!Z24+INTMARB_EX!Z24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  <c r="Y25" s="37">
        <f>INTMARB_IN!Y25+INTMARB_EX!Y25</f>
        <v>0</v>
      </c>
      <c r="Z25" s="37">
        <f>INTMARB_IN!Z25+INTMARB_EX!Z25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21">SUM(C27,C33)</f>
        <v>658.31659501289766</v>
      </c>
      <c r="D26" s="37">
        <f t="shared" si="21"/>
        <v>724.99286328460869</v>
      </c>
      <c r="E26" s="37">
        <f t="shared" si="21"/>
        <v>743.07351676698204</v>
      </c>
      <c r="F26" s="37">
        <f t="shared" si="21"/>
        <v>915.98357695614777</v>
      </c>
      <c r="G26" s="37">
        <f t="shared" si="21"/>
        <v>980.94006878761809</v>
      </c>
      <c r="H26" s="37">
        <f t="shared" si="21"/>
        <v>658.49819432502136</v>
      </c>
      <c r="I26" s="37">
        <f t="shared" si="21"/>
        <v>752.57953568357698</v>
      </c>
      <c r="J26" s="37">
        <f t="shared" si="21"/>
        <v>842.17059329320705</v>
      </c>
      <c r="K26" s="37">
        <f t="shared" si="21"/>
        <v>912.34350816852964</v>
      </c>
      <c r="L26" s="37">
        <f t="shared" si="21"/>
        <v>1132.7266552020637</v>
      </c>
      <c r="M26" s="37">
        <f t="shared" si="21"/>
        <v>1449.4362854686158</v>
      </c>
      <c r="N26" s="37">
        <f t="shared" si="21"/>
        <v>1334.3365434221841</v>
      </c>
      <c r="O26" s="37">
        <f t="shared" si="21"/>
        <v>1185.2249355116078</v>
      </c>
      <c r="P26" s="37">
        <f t="shared" si="21"/>
        <v>1187.0640584694759</v>
      </c>
      <c r="Q26" s="37">
        <f t="shared" si="21"/>
        <v>1223.4498710232153</v>
      </c>
      <c r="R26" s="37">
        <f t="shared" si="21"/>
        <v>1536.6628546861562</v>
      </c>
      <c r="S26" s="37">
        <f t="shared" si="21"/>
        <v>1751.8390369733443</v>
      </c>
      <c r="T26" s="37">
        <f t="shared" si="21"/>
        <v>2134.4228718830605</v>
      </c>
      <c r="U26" s="37">
        <f t="shared" si="21"/>
        <v>2207.1673258813407</v>
      </c>
      <c r="V26" s="37">
        <f t="shared" si="21"/>
        <v>2262.3583834909714</v>
      </c>
      <c r="W26" s="37">
        <f t="shared" ref="W26:X26" si="22">SUM(W27,W33)</f>
        <v>2185.7777300085986</v>
      </c>
      <c r="X26" s="37">
        <f t="shared" si="22"/>
        <v>1939.3180567497845</v>
      </c>
      <c r="Y26" s="37">
        <f t="shared" ref="Y26:Z26" si="23">SUM(Y27,Y33)</f>
        <v>2124.8377472055031</v>
      </c>
      <c r="Z26" s="37">
        <f t="shared" si="23"/>
        <v>2249.7858985382627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4">SUM(C28:C32)</f>
        <v>0</v>
      </c>
      <c r="D27" s="29">
        <f t="shared" si="24"/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ref="W27:X27" si="25">SUM(W28:W32)</f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  <c r="Y28" s="10">
        <f>INTMARB_IN!Y28+INTMARB_EX!Y28</f>
        <v>0</v>
      </c>
      <c r="Z28" s="10">
        <f>INTMARB_IN!Z28+INTMARB_EX!Z28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  <c r="Y29" s="10">
        <f>INTMARB_IN!Y29+INTMARB_EX!Y29</f>
        <v>0</v>
      </c>
      <c r="Z29" s="10">
        <f>INTMARB_IN!Z29+INTMARB_EX!Z29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  <c r="Y30" s="10">
        <f>INTMARB_IN!Y30+INTMARB_EX!Y30</f>
        <v>0</v>
      </c>
      <c r="Z30" s="10">
        <f>INTMARB_IN!Z30+INTMARB_EX!Z30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  <c r="Y31" s="10">
        <f>INTMARB_IN!Y31+INTMARB_EX!Y31</f>
        <v>0</v>
      </c>
      <c r="Z31" s="10">
        <f>INTMARB_IN!Z31+INTMARB_EX!Z31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  <c r="Y32" s="10">
        <f>INTMARB_IN!Y32+INTMARB_EX!Y32</f>
        <v>0</v>
      </c>
      <c r="Z32" s="10">
        <f>INTMARB_IN!Z32+INTMARB_EX!Z32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7">SUM(C34:C50)</f>
        <v>658.31659501289766</v>
      </c>
      <c r="D33" s="29">
        <f t="shared" si="27"/>
        <v>724.99286328460869</v>
      </c>
      <c r="E33" s="29">
        <f t="shared" si="27"/>
        <v>743.07351676698204</v>
      </c>
      <c r="F33" s="29">
        <f t="shared" si="27"/>
        <v>915.98357695614777</v>
      </c>
      <c r="G33" s="29">
        <f t="shared" si="27"/>
        <v>980.94006878761809</v>
      </c>
      <c r="H33" s="29">
        <f t="shared" si="27"/>
        <v>658.49819432502136</v>
      </c>
      <c r="I33" s="29">
        <f t="shared" si="27"/>
        <v>752.57953568357698</v>
      </c>
      <c r="J33" s="29">
        <f t="shared" si="27"/>
        <v>842.17059329320705</v>
      </c>
      <c r="K33" s="29">
        <f t="shared" si="27"/>
        <v>912.34350816852964</v>
      </c>
      <c r="L33" s="29">
        <f t="shared" si="27"/>
        <v>1132.7266552020637</v>
      </c>
      <c r="M33" s="29">
        <f t="shared" si="27"/>
        <v>1449.4362854686158</v>
      </c>
      <c r="N33" s="29">
        <f t="shared" si="27"/>
        <v>1334.3365434221841</v>
      </c>
      <c r="O33" s="29">
        <f t="shared" si="27"/>
        <v>1185.2249355116078</v>
      </c>
      <c r="P33" s="29">
        <f t="shared" si="27"/>
        <v>1187.0640584694759</v>
      </c>
      <c r="Q33" s="29">
        <f t="shared" si="27"/>
        <v>1223.4498710232153</v>
      </c>
      <c r="R33" s="29">
        <f t="shared" si="27"/>
        <v>1536.6628546861562</v>
      </c>
      <c r="S33" s="29">
        <f t="shared" si="27"/>
        <v>1751.8390369733443</v>
      </c>
      <c r="T33" s="29">
        <f t="shared" si="27"/>
        <v>2134.4228718830605</v>
      </c>
      <c r="U33" s="29">
        <f t="shared" si="27"/>
        <v>2207.1673258813407</v>
      </c>
      <c r="V33" s="29">
        <f t="shared" si="27"/>
        <v>2262.3583834909714</v>
      </c>
      <c r="W33" s="29">
        <f t="shared" ref="W33:X33" si="28">SUM(W34:W50)</f>
        <v>2185.7777300085986</v>
      </c>
      <c r="X33" s="29">
        <f t="shared" si="28"/>
        <v>1939.3180567497845</v>
      </c>
      <c r="Y33" s="29">
        <f t="shared" ref="Y33:Z33" si="29">SUM(Y34:Y50)</f>
        <v>2124.8377472055031</v>
      </c>
      <c r="Z33" s="29">
        <f t="shared" si="29"/>
        <v>2249.7858985382627</v>
      </c>
    </row>
    <row r="34" spans="1:26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  <c r="Y34" s="10">
        <f>INTMARB_IN!Y34+INTMARB_EX!Y34</f>
        <v>0</v>
      </c>
      <c r="Z34" s="10">
        <f>INTMARB_IN!Z34+INTMARB_EX!Z34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  <c r="Y35" s="10">
        <f>INTMARB_IN!Y35+INTMARB_EX!Y35</f>
        <v>0</v>
      </c>
      <c r="Z35" s="10">
        <f>INTMARB_IN!Z35+INTMARB_EX!Z35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  <c r="Y36" s="10">
        <f>INTMARB_IN!Y36+INTMARB_EX!Y36</f>
        <v>0</v>
      </c>
      <c r="Z36" s="10">
        <f>INTMARB_IN!Z36+INTMARB_EX!Z36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  <c r="Y37" s="10">
        <f>INTMARB_IN!Y37+INTMARB_EX!Y37</f>
        <v>0</v>
      </c>
      <c r="Z37" s="10">
        <f>INTMARB_IN!Z37+INTMARB_EX!Z37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  <c r="Y38" s="10">
        <f>INTMARB_IN!Y38+INTMARB_EX!Y38</f>
        <v>0</v>
      </c>
      <c r="Z38" s="10">
        <f>INTMARB_IN!Z38+INTMARB_EX!Z38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  <c r="Y39" s="10">
        <f>INTMARB_IN!Y39+INTMARB_EX!Y39</f>
        <v>0</v>
      </c>
      <c r="Z39" s="10">
        <f>INTMARB_IN!Z39+INTMARB_EX!Z39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  <c r="Y40" s="10">
        <f>INTMARB_IN!Y40+INTMARB_EX!Y40</f>
        <v>0</v>
      </c>
      <c r="Z40" s="10">
        <f>INTMARB_IN!Z40+INTMARB_EX!Z40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  <c r="Y41" s="10">
        <f>INTMARB_IN!Y41+INTMARB_EX!Y41</f>
        <v>0</v>
      </c>
      <c r="Z41" s="10">
        <f>INTMARB_IN!Z41+INTMARB_EX!Z41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  <c r="Y42" s="10">
        <f>INTMARB_IN!Y42+INTMARB_EX!Y42</f>
        <v>0</v>
      </c>
      <c r="Z42" s="10">
        <f>INTMARB_IN!Z42+INTMARB_EX!Z42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INTMARB_IN!C43+INTMARB_EX!C43</f>
        <v>131.46079105760961</v>
      </c>
      <c r="D43" s="10">
        <f>INTMARB_IN!D43+INTMARB_EX!D43</f>
        <v>117.0822871883061</v>
      </c>
      <c r="E43" s="10">
        <f>INTMARB_IN!E43+INTMARB_EX!E43</f>
        <v>144.8122957867584</v>
      </c>
      <c r="F43" s="10">
        <f>INTMARB_IN!F43+INTMARB_EX!F43</f>
        <v>147.89337919174551</v>
      </c>
      <c r="G43" s="10">
        <f>INTMARB_IN!G43+INTMARB_EX!G43</f>
        <v>184.86672398968179</v>
      </c>
      <c r="H43" s="10">
        <f>INTMARB_IN!H43+INTMARB_EX!H43</f>
        <v>154.05563198624239</v>
      </c>
      <c r="I43" s="10">
        <f>INTMARB_IN!I43+INTMARB_EX!I43</f>
        <v>187.94780739466901</v>
      </c>
      <c r="J43" s="10">
        <f>INTMARB_IN!J43+INTMARB_EX!J43</f>
        <v>184.86672398968179</v>
      </c>
      <c r="K43" s="10">
        <f>INTMARB_IN!K43+INTMARB_EX!K43</f>
        <v>232.11040412725711</v>
      </c>
      <c r="L43" s="10">
        <f>INTMARB_IN!L43+INTMARB_EX!L43</f>
        <v>364.59828030954429</v>
      </c>
      <c r="M43" s="10">
        <f>INTMARB_IN!M43+INTMARB_EX!M43</f>
        <v>261.89449699054171</v>
      </c>
      <c r="N43" s="10">
        <f>INTMARB_IN!N43+INTMARB_EX!N43</f>
        <v>228.0023215821152</v>
      </c>
      <c r="O43" s="10">
        <f>INTMARB_IN!O43+INTMARB_EX!O43</f>
        <v>226.97523645743769</v>
      </c>
      <c r="P43" s="10">
        <f>INTMARB_IN!P43+INTMARB_EX!P43</f>
        <v>178.70447119518491</v>
      </c>
      <c r="Q43" s="10">
        <f>INTMARB_IN!Q43+INTMARB_EX!Q43</f>
        <v>190.0018916595013</v>
      </c>
      <c r="R43" s="10">
        <f>INTMARB_IN!R43+INTMARB_EX!R43</f>
        <v>266.00266552020628</v>
      </c>
      <c r="S43" s="10">
        <f>INTMARB_IN!S43+INTMARB_EX!S43</f>
        <v>269.08374892519339</v>
      </c>
      <c r="T43" s="10">
        <f>INTMARB_IN!T43+INTMARB_EX!T43</f>
        <v>330.82106620808253</v>
      </c>
      <c r="U43" s="10">
        <f>INTMARB_IN!U43+INTMARB_EX!U43</f>
        <v>370.0764402407566</v>
      </c>
      <c r="V43" s="10">
        <f>INTMARB_IN!V43+INTMARB_EX!V43</f>
        <v>388.06199484092861</v>
      </c>
      <c r="W43" s="10">
        <f>INTMARB_IN!W43+INTMARB_EX!W43</f>
        <v>404.97523645743757</v>
      </c>
      <c r="X43" s="10">
        <f>INTMARB_IN!X43+INTMARB_EX!X43</f>
        <v>388.94832330180571</v>
      </c>
      <c r="Y43" s="10">
        <f>INTMARB_IN!Y43+INTMARB_EX!Y43</f>
        <v>431.05064488392082</v>
      </c>
      <c r="Z43" s="10">
        <f>INTMARB_IN!Z43+INTMARB_EX!Z43</f>
        <v>472.03869303525357</v>
      </c>
    </row>
    <row r="44" spans="1:26" ht="11.25" customHeight="1" x14ac:dyDescent="0.2">
      <c r="A44" s="41" t="s">
        <v>75</v>
      </c>
      <c r="B44" s="9" t="s">
        <v>76</v>
      </c>
      <c r="C44" s="10">
        <f>INTMARB_IN!C44+INTMARB_EX!C44</f>
        <v>526.85580395528802</v>
      </c>
      <c r="D44" s="10">
        <f>INTMARB_IN!D44+INTMARB_EX!D44</f>
        <v>607.91057609630263</v>
      </c>
      <c r="E44" s="10">
        <f>INTMARB_IN!E44+INTMARB_EX!E44</f>
        <v>598.26122098022358</v>
      </c>
      <c r="F44" s="10">
        <f>INTMARB_IN!F44+INTMARB_EX!F44</f>
        <v>768.09019776440232</v>
      </c>
      <c r="G44" s="10">
        <f>INTMARB_IN!G44+INTMARB_EX!G44</f>
        <v>796.07334479793633</v>
      </c>
      <c r="H44" s="10">
        <f>INTMARB_IN!H44+INTMARB_EX!H44</f>
        <v>504.44256233877894</v>
      </c>
      <c r="I44" s="10">
        <f>INTMARB_IN!I44+INTMARB_EX!I44</f>
        <v>564.63172828890799</v>
      </c>
      <c r="J44" s="10">
        <f>INTMARB_IN!J44+INTMARB_EX!J44</f>
        <v>657.30386930352529</v>
      </c>
      <c r="K44" s="10">
        <f>INTMARB_IN!K44+INTMARB_EX!K44</f>
        <v>680.23310404127255</v>
      </c>
      <c r="L44" s="10">
        <f>INTMARB_IN!L44+INTMARB_EX!L44</f>
        <v>768.12837489251933</v>
      </c>
      <c r="M44" s="10">
        <f>INTMARB_IN!M44+INTMARB_EX!M44</f>
        <v>1187.5417884780741</v>
      </c>
      <c r="N44" s="10">
        <f>INTMARB_IN!N44+INTMARB_EX!N44</f>
        <v>1106.3342218400689</v>
      </c>
      <c r="O44" s="10">
        <f>INTMARB_IN!O44+INTMARB_EX!O44</f>
        <v>958.24969905417015</v>
      </c>
      <c r="P44" s="10">
        <f>INTMARB_IN!P44+INTMARB_EX!P44</f>
        <v>1008.359587274291</v>
      </c>
      <c r="Q44" s="10">
        <f>INTMARB_IN!Q44+INTMARB_EX!Q44</f>
        <v>1033.447979363714</v>
      </c>
      <c r="R44" s="10">
        <f>INTMARB_IN!R44+INTMARB_EX!R44</f>
        <v>1270.6601891659498</v>
      </c>
      <c r="S44" s="10">
        <f>INTMARB_IN!S44+INTMARB_EX!S44</f>
        <v>1482.755288048151</v>
      </c>
      <c r="T44" s="10">
        <f>INTMARB_IN!T44+INTMARB_EX!T44</f>
        <v>1803.6018056749781</v>
      </c>
      <c r="U44" s="10">
        <f>INTMARB_IN!U44+INTMARB_EX!U44</f>
        <v>1837.090885640584</v>
      </c>
      <c r="V44" s="10">
        <f>INTMARB_IN!V44+INTMARB_EX!V44</f>
        <v>1874.2963886500429</v>
      </c>
      <c r="W44" s="10">
        <f>INTMARB_IN!W44+INTMARB_EX!W44</f>
        <v>1780.802493551161</v>
      </c>
      <c r="X44" s="10">
        <f>INTMARB_IN!X44+INTMARB_EX!X44</f>
        <v>1550.3697334479789</v>
      </c>
      <c r="Y44" s="10">
        <f>INTMARB_IN!Y44+INTMARB_EX!Y44</f>
        <v>1693.7871023215821</v>
      </c>
      <c r="Z44" s="10">
        <f>INTMARB_IN!Z44+INTMARB_EX!Z44</f>
        <v>1777.7472055030089</v>
      </c>
    </row>
    <row r="45" spans="1:26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  <c r="Y45" s="10">
        <f>INTMARB_IN!Y45+INTMARB_EX!Y45</f>
        <v>0</v>
      </c>
      <c r="Z45" s="10">
        <f>INTMARB_IN!Z45+INTMARB_EX!Z45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  <c r="Y46" s="10">
        <f>INTMARB_IN!Y46+INTMARB_EX!Y46</f>
        <v>0</v>
      </c>
      <c r="Z46" s="10">
        <f>INTMARB_IN!Z46+INTMARB_EX!Z46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  <c r="Y47" s="10">
        <f>INTMARB_IN!Y47+INTMARB_EX!Y47</f>
        <v>0</v>
      </c>
      <c r="Z47" s="10">
        <f>INTMARB_IN!Z47+INTMARB_EX!Z47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  <c r="Y48" s="10">
        <f>INTMARB_IN!Y48+INTMARB_EX!Y48</f>
        <v>0</v>
      </c>
      <c r="Z48" s="10">
        <f>INTMARB_IN!Z48+INTMARB_EX!Z48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  <c r="Y49" s="10">
        <f>INTMARB_IN!Y49+INTMARB_EX!Y49</f>
        <v>0</v>
      </c>
      <c r="Z49" s="10">
        <f>INTMARB_IN!Z49+INTMARB_EX!Z49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  <c r="Y50" s="10">
        <f>INTMARB_IN!Y50+INTMARB_EX!Y50</f>
        <v>0</v>
      </c>
      <c r="Z50" s="10">
        <f>INTMARB_IN!Z50+INTMARB_EX!Z50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  <c r="Y51" s="37">
        <f>INTMARB_IN!Y51+INTMARB_EX!Y51</f>
        <v>0</v>
      </c>
      <c r="Z51" s="37">
        <f>INTMARB_IN!Z51+INTMARB_EX!Z51</f>
        <v>2.0417024935511612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30">SUM(C53:C70)</f>
        <v>0</v>
      </c>
      <c r="D52" s="37">
        <f t="shared" si="30"/>
        <v>0</v>
      </c>
      <c r="E52" s="37">
        <f t="shared" si="30"/>
        <v>0</v>
      </c>
      <c r="F52" s="37">
        <f t="shared" si="30"/>
        <v>0</v>
      </c>
      <c r="G52" s="37">
        <f t="shared" si="30"/>
        <v>0</v>
      </c>
      <c r="H52" s="37">
        <f t="shared" si="30"/>
        <v>0</v>
      </c>
      <c r="I52" s="37">
        <f t="shared" si="30"/>
        <v>0</v>
      </c>
      <c r="J52" s="37">
        <f t="shared" si="30"/>
        <v>0</v>
      </c>
      <c r="K52" s="37">
        <f t="shared" si="30"/>
        <v>0</v>
      </c>
      <c r="L52" s="37">
        <f t="shared" si="30"/>
        <v>0</v>
      </c>
      <c r="M52" s="37">
        <f t="shared" si="30"/>
        <v>0</v>
      </c>
      <c r="N52" s="37">
        <f t="shared" si="30"/>
        <v>0</v>
      </c>
      <c r="O52" s="37">
        <f t="shared" si="30"/>
        <v>0</v>
      </c>
      <c r="P52" s="37">
        <f t="shared" si="30"/>
        <v>0</v>
      </c>
      <c r="Q52" s="37">
        <f t="shared" si="30"/>
        <v>0</v>
      </c>
      <c r="R52" s="37">
        <f t="shared" si="30"/>
        <v>0</v>
      </c>
      <c r="S52" s="37">
        <f t="shared" si="30"/>
        <v>0</v>
      </c>
      <c r="T52" s="37">
        <f t="shared" si="30"/>
        <v>0</v>
      </c>
      <c r="U52" s="37">
        <f t="shared" si="30"/>
        <v>0</v>
      </c>
      <c r="V52" s="37">
        <f t="shared" si="30"/>
        <v>0</v>
      </c>
      <c r="W52" s="37">
        <f t="shared" ref="W52:X52" si="31">SUM(W53:W70)</f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  <c r="Y53" s="10">
        <f>INTMARB_IN!Y53+INTMARB_EX!Y53</f>
        <v>0</v>
      </c>
      <c r="Z53" s="10">
        <f>INTMARB_IN!Z53+INTMARB_EX!Z53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  <c r="Y54" s="10">
        <f>INTMARB_IN!Y54+INTMARB_EX!Y54</f>
        <v>0</v>
      </c>
      <c r="Z54" s="10">
        <f>INTMARB_IN!Z54+INTMARB_EX!Z54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  <c r="Y55" s="10">
        <f>INTMARB_IN!Y55+INTMARB_EX!Y55</f>
        <v>0</v>
      </c>
      <c r="Z55" s="10">
        <f>INTMARB_IN!Z55+INTMARB_EX!Z55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  <c r="Y56" s="10">
        <f>INTMARB_IN!Y56+INTMARB_EX!Y56</f>
        <v>0</v>
      </c>
      <c r="Z56" s="10">
        <f>INTMARB_IN!Z56+INTMARB_EX!Z56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  <c r="Y57" s="10">
        <f>INTMARB_IN!Y57+INTMARB_EX!Y57</f>
        <v>0</v>
      </c>
      <c r="Z57" s="10">
        <f>INTMARB_IN!Z57+INTMARB_EX!Z57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  <c r="Y58" s="10">
        <f>INTMARB_IN!Y58+INTMARB_EX!Y58</f>
        <v>0</v>
      </c>
      <c r="Z58" s="10">
        <f>INTMARB_IN!Z58+INTMARB_EX!Z58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  <c r="Y59" s="10">
        <f>INTMARB_IN!Y59+INTMARB_EX!Y59</f>
        <v>0</v>
      </c>
      <c r="Z59" s="10">
        <f>INTMARB_IN!Z59+INTMARB_EX!Z59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  <c r="Y60" s="10">
        <f>INTMARB_IN!Y60+INTMARB_EX!Y60</f>
        <v>0</v>
      </c>
      <c r="Z60" s="10">
        <f>INTMARB_IN!Z60+INTMARB_EX!Z60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  <c r="Y61" s="10">
        <f>INTMARB_IN!Y61+INTMARB_EX!Y61</f>
        <v>0</v>
      </c>
      <c r="Z61" s="10">
        <f>INTMARB_IN!Z61+INTMARB_EX!Z61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  <c r="Y62" s="10">
        <f>INTMARB_IN!Y62+INTMARB_EX!Y62</f>
        <v>0</v>
      </c>
      <c r="Z62" s="10">
        <f>INTMARB_IN!Z62+INTMARB_EX!Z62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  <c r="Y63" s="10">
        <f>INTMARB_IN!Y63+INTMARB_EX!Y63</f>
        <v>0</v>
      </c>
      <c r="Z63" s="10">
        <f>INTMARB_IN!Z63+INTMARB_EX!Z63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  <c r="Y64" s="10">
        <f>INTMARB_IN!Y64+INTMARB_EX!Y64</f>
        <v>0</v>
      </c>
      <c r="Z64" s="10">
        <f>INTMARB_IN!Z64+INTMARB_EX!Z64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  <c r="Y65" s="10">
        <f>INTMARB_IN!Y65+INTMARB_EX!Y65</f>
        <v>0</v>
      </c>
      <c r="Z65" s="10">
        <f>INTMARB_IN!Z65+INTMARB_EX!Z65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  <c r="Y66" s="10">
        <f>INTMARB_IN!Y66+INTMARB_EX!Y66</f>
        <v>0</v>
      </c>
      <c r="Z66" s="10">
        <f>INTMARB_IN!Z66+INTMARB_EX!Z66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  <c r="Y67" s="10">
        <f>INTMARB_IN!Y67+INTMARB_EX!Y67</f>
        <v>0</v>
      </c>
      <c r="Z67" s="10">
        <f>INTMARB_IN!Z67+INTMARB_EX!Z67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  <c r="Y68" s="10">
        <f>INTMARB_IN!Y68+INTMARB_EX!Y68</f>
        <v>0</v>
      </c>
      <c r="Z68" s="10">
        <f>INTMARB_IN!Z68+INTMARB_EX!Z68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  <c r="Y69" s="10">
        <f>INTMARB_IN!Y69+INTMARB_EX!Y69</f>
        <v>0</v>
      </c>
      <c r="Z69" s="10">
        <f>INTMARB_IN!Z69+INTMARB_EX!Z69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  <c r="Y70" s="10">
        <f>INTMARB_IN!Y70+INTMARB_EX!Y70</f>
        <v>0</v>
      </c>
      <c r="Z70" s="10">
        <f>INTMARB_IN!Z70+INTMARB_EX!Z70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33">SUM(C72:C73)</f>
        <v>0</v>
      </c>
      <c r="D71" s="37">
        <f t="shared" si="33"/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ref="W71:X71" si="34">SUM(W72:W73)</f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  <c r="Y72" s="10">
        <f>INTMARB_IN!Y72+INTMARB_EX!Y72</f>
        <v>0</v>
      </c>
      <c r="Z72" s="10">
        <f>INTMARB_IN!Z72+INTMARB_EX!Z72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  <c r="Y73" s="10">
        <f>INTMARB_IN!Y73+INTMARB_EX!Y73</f>
        <v>0</v>
      </c>
      <c r="Z73" s="10">
        <f>INTMARB_IN!Z73+INTMARB_EX!Z73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  <c r="Y74" s="37">
        <f>INTMARB_IN!Y74+INTMARB_EX!Y74</f>
        <v>0</v>
      </c>
      <c r="Z74" s="37">
        <f>INTMARB_IN!Z74+INTMARB_EX!Z74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  <c r="Y75" s="37">
        <f>INTMARB_IN!Y75+INTMARB_EX!Y75</f>
        <v>0</v>
      </c>
      <c r="Z75" s="37">
        <f>INTMARB_IN!Z75+INTMARB_EX!Z75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  <c r="Y76" s="40">
        <f>INTMARB_IN!Y76+INTMARB_EX!Y76</f>
        <v>0</v>
      </c>
      <c r="Z76" s="40">
        <f>INTMARB_IN!Z76+INTMARB_EX!Z76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472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382.08913456261263</v>
      </c>
      <c r="D2" s="31">
        <f t="shared" si="0"/>
        <v>421.00678337243443</v>
      </c>
      <c r="E2" s="31">
        <f t="shared" si="0"/>
        <v>429.80487505061706</v>
      </c>
      <c r="F2" s="31">
        <f t="shared" si="0"/>
        <v>529.92830930633966</v>
      </c>
      <c r="G2" s="31">
        <f t="shared" si="0"/>
        <v>486.70674541168637</v>
      </c>
      <c r="H2" s="31">
        <f t="shared" si="0"/>
        <v>383.29418867872687</v>
      </c>
      <c r="I2" s="31">
        <f t="shared" si="0"/>
        <v>395.10975024672894</v>
      </c>
      <c r="J2" s="31">
        <f t="shared" si="0"/>
        <v>402.89749414218215</v>
      </c>
      <c r="K2" s="31">
        <f t="shared" si="0"/>
        <v>548.49669684568676</v>
      </c>
      <c r="L2" s="31">
        <f t="shared" si="0"/>
        <v>673.16206050095195</v>
      </c>
      <c r="M2" s="31">
        <f t="shared" si="0"/>
        <v>859.47683061200735</v>
      </c>
      <c r="N2" s="31">
        <f t="shared" si="0"/>
        <v>771.97633201604526</v>
      </c>
      <c r="O2" s="31">
        <f t="shared" si="0"/>
        <v>757.98623539721427</v>
      </c>
      <c r="P2" s="31">
        <f t="shared" si="0"/>
        <v>760.86467306207783</v>
      </c>
      <c r="Q2" s="31">
        <f t="shared" si="0"/>
        <v>721.44652803683584</v>
      </c>
      <c r="R2" s="31">
        <f t="shared" si="0"/>
        <v>997.29669968966095</v>
      </c>
      <c r="S2" s="31">
        <f t="shared" si="0"/>
        <v>1061.1266064468302</v>
      </c>
      <c r="T2" s="31">
        <f t="shared" si="0"/>
        <v>1263.8976870801459</v>
      </c>
      <c r="U2" s="31">
        <f t="shared" si="0"/>
        <v>1361.9675518671852</v>
      </c>
      <c r="V2" s="31">
        <f t="shared" si="0"/>
        <v>1253.7848265848218</v>
      </c>
      <c r="W2" s="31">
        <f t="shared" si="0"/>
        <v>1367.5601892359064</v>
      </c>
      <c r="X2" s="31">
        <f t="shared" ref="X2:Z2" si="1">SUM(X3,X17,X22,X25,X26,X51,X52,X71,X74,X75,X76)</f>
        <v>1161.1104116164774</v>
      </c>
      <c r="Y2" s="31">
        <f t="shared" si="1"/>
        <v>1304.0408295960137</v>
      </c>
      <c r="Z2" s="31">
        <f t="shared" si="1"/>
        <v>1402.1360055271614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  <c r="Y3" s="34">
        <f t="shared" ref="Y3:Z3" si="4">SUM(Y4,Y8,Y11)</f>
        <v>0</v>
      </c>
      <c r="Z3" s="34">
        <f t="shared" si="4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5">SUM(C5:C7)</f>
        <v>0</v>
      </c>
      <c r="D4" s="29">
        <f t="shared" si="5"/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ref="W4:X4" si="6">SUM(W5:W7)</f>
        <v>0</v>
      </c>
      <c r="X4" s="29">
        <f t="shared" si="6"/>
        <v>0</v>
      </c>
      <c r="Y4" s="29">
        <f t="shared" ref="Y4:Z4" si="7">SUM(Y5:Y7)</f>
        <v>0</v>
      </c>
      <c r="Z4" s="29">
        <f t="shared" si="7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8">SUM(C9:C10)</f>
        <v>0</v>
      </c>
      <c r="D8" s="29">
        <f t="shared" si="8"/>
        <v>0</v>
      </c>
      <c r="E8" s="29">
        <f t="shared" si="8"/>
        <v>0</v>
      </c>
      <c r="F8" s="29">
        <f t="shared" si="8"/>
        <v>0</v>
      </c>
      <c r="G8" s="29">
        <f t="shared" si="8"/>
        <v>0</v>
      </c>
      <c r="H8" s="29">
        <f t="shared" si="8"/>
        <v>0</v>
      </c>
      <c r="I8" s="29">
        <f t="shared" si="8"/>
        <v>0</v>
      </c>
      <c r="J8" s="29">
        <f t="shared" si="8"/>
        <v>0</v>
      </c>
      <c r="K8" s="29">
        <f t="shared" si="8"/>
        <v>0</v>
      </c>
      <c r="L8" s="29">
        <f t="shared" si="8"/>
        <v>0</v>
      </c>
      <c r="M8" s="29">
        <f t="shared" si="8"/>
        <v>0</v>
      </c>
      <c r="N8" s="29">
        <f t="shared" si="8"/>
        <v>0</v>
      </c>
      <c r="O8" s="29">
        <f t="shared" si="8"/>
        <v>0</v>
      </c>
      <c r="P8" s="29">
        <f t="shared" si="8"/>
        <v>0</v>
      </c>
      <c r="Q8" s="29">
        <f t="shared" si="8"/>
        <v>0</v>
      </c>
      <c r="R8" s="29">
        <f t="shared" si="8"/>
        <v>0</v>
      </c>
      <c r="S8" s="29">
        <f t="shared" si="8"/>
        <v>0</v>
      </c>
      <c r="T8" s="29">
        <f t="shared" si="8"/>
        <v>0</v>
      </c>
      <c r="U8" s="29">
        <f t="shared" si="8"/>
        <v>0</v>
      </c>
      <c r="V8" s="29">
        <f t="shared" si="8"/>
        <v>0</v>
      </c>
      <c r="W8" s="29">
        <f t="shared" ref="W8:X8" si="9">SUM(W9:W10)</f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ref="W11:X11" si="12">SUM(W12:W16)</f>
        <v>0</v>
      </c>
      <c r="X11" s="29">
        <f t="shared" si="12"/>
        <v>0</v>
      </c>
      <c r="Y11" s="29">
        <f t="shared" ref="Y11:Z11" si="13">SUM(Y12:Y16)</f>
        <v>0</v>
      </c>
      <c r="Z11" s="29">
        <f t="shared" si="13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4">SUM(C18:C21)</f>
        <v>0</v>
      </c>
      <c r="D17" s="37">
        <f t="shared" si="14"/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ref="W17:X17" si="15">SUM(W18:W21)</f>
        <v>0</v>
      </c>
      <c r="X17" s="37">
        <f t="shared" si="15"/>
        <v>0</v>
      </c>
      <c r="Y17" s="37">
        <f t="shared" ref="Y17:Z17" si="16">SUM(Y18:Y21)</f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ref="W22:X22" si="18">SUM(W23:W24)</f>
        <v>0</v>
      </c>
      <c r="X22" s="37">
        <f t="shared" si="18"/>
        <v>0</v>
      </c>
      <c r="Y22" s="37">
        <f t="shared" ref="Y22:Z22" si="19">SUM(Y23:Y24)</f>
        <v>0</v>
      </c>
      <c r="Z22" s="37">
        <f t="shared" si="19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20">SUM(C27,C33)</f>
        <v>382.08913456261263</v>
      </c>
      <c r="D26" s="37">
        <f t="shared" si="20"/>
        <v>421.00678337243443</v>
      </c>
      <c r="E26" s="37">
        <f t="shared" si="20"/>
        <v>429.80487505061706</v>
      </c>
      <c r="F26" s="37">
        <f t="shared" si="20"/>
        <v>529.92830930633966</v>
      </c>
      <c r="G26" s="37">
        <f t="shared" si="20"/>
        <v>486.70674541168637</v>
      </c>
      <c r="H26" s="37">
        <f t="shared" si="20"/>
        <v>383.29418867872687</v>
      </c>
      <c r="I26" s="37">
        <f t="shared" si="20"/>
        <v>395.10975024672894</v>
      </c>
      <c r="J26" s="37">
        <f t="shared" si="20"/>
        <v>402.89749414218215</v>
      </c>
      <c r="K26" s="37">
        <f t="shared" si="20"/>
        <v>548.49669684568676</v>
      </c>
      <c r="L26" s="37">
        <f t="shared" si="20"/>
        <v>673.16206050095195</v>
      </c>
      <c r="M26" s="37">
        <f t="shared" si="20"/>
        <v>859.47683061200735</v>
      </c>
      <c r="N26" s="37">
        <f t="shared" si="20"/>
        <v>771.97633201604526</v>
      </c>
      <c r="O26" s="37">
        <f t="shared" si="20"/>
        <v>757.98623539721427</v>
      </c>
      <c r="P26" s="37">
        <f t="shared" si="20"/>
        <v>760.86467306207783</v>
      </c>
      <c r="Q26" s="37">
        <f t="shared" si="20"/>
        <v>721.44652803683584</v>
      </c>
      <c r="R26" s="37">
        <f t="shared" si="20"/>
        <v>997.29669968966095</v>
      </c>
      <c r="S26" s="37">
        <f t="shared" si="20"/>
        <v>1061.1266064468302</v>
      </c>
      <c r="T26" s="37">
        <f t="shared" si="20"/>
        <v>1263.8976870801459</v>
      </c>
      <c r="U26" s="37">
        <f t="shared" si="20"/>
        <v>1361.9675518671852</v>
      </c>
      <c r="V26" s="37">
        <f t="shared" si="20"/>
        <v>1253.7848265848218</v>
      </c>
      <c r="W26" s="37">
        <f t="shared" si="20"/>
        <v>1367.5601892359064</v>
      </c>
      <c r="X26" s="37">
        <f t="shared" ref="X26:Z26" si="21">SUM(X27,X33)</f>
        <v>1161.1104116164774</v>
      </c>
      <c r="Y26" s="37">
        <f t="shared" si="21"/>
        <v>1304.0408295960137</v>
      </c>
      <c r="Z26" s="37">
        <f t="shared" si="21"/>
        <v>1400.8647072370654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2">SUM(C28:C32)</f>
        <v>0</v>
      </c>
      <c r="D27" s="29">
        <f t="shared" si="22"/>
        <v>0</v>
      </c>
      <c r="E27" s="29">
        <f t="shared" si="22"/>
        <v>0</v>
      </c>
      <c r="F27" s="29">
        <f t="shared" si="22"/>
        <v>0</v>
      </c>
      <c r="G27" s="29">
        <f t="shared" si="22"/>
        <v>0</v>
      </c>
      <c r="H27" s="29">
        <f t="shared" si="22"/>
        <v>0</v>
      </c>
      <c r="I27" s="29">
        <f t="shared" si="22"/>
        <v>0</v>
      </c>
      <c r="J27" s="29">
        <f t="shared" si="22"/>
        <v>0</v>
      </c>
      <c r="K27" s="29">
        <f t="shared" si="22"/>
        <v>0</v>
      </c>
      <c r="L27" s="29">
        <f t="shared" si="22"/>
        <v>0</v>
      </c>
      <c r="M27" s="29">
        <f t="shared" si="22"/>
        <v>0</v>
      </c>
      <c r="N27" s="29">
        <f t="shared" si="22"/>
        <v>0</v>
      </c>
      <c r="O27" s="29">
        <f t="shared" si="22"/>
        <v>0</v>
      </c>
      <c r="P27" s="29">
        <f t="shared" si="22"/>
        <v>0</v>
      </c>
      <c r="Q27" s="29">
        <f t="shared" si="22"/>
        <v>0</v>
      </c>
      <c r="R27" s="29">
        <f t="shared" si="22"/>
        <v>0</v>
      </c>
      <c r="S27" s="29">
        <f t="shared" si="22"/>
        <v>0</v>
      </c>
      <c r="T27" s="29">
        <f t="shared" si="22"/>
        <v>0</v>
      </c>
      <c r="U27" s="29">
        <f t="shared" si="22"/>
        <v>0</v>
      </c>
      <c r="V27" s="29">
        <f t="shared" si="22"/>
        <v>0</v>
      </c>
      <c r="W27" s="29">
        <f t="shared" si="22"/>
        <v>0</v>
      </c>
      <c r="X27" s="29">
        <f t="shared" ref="X27:Z27" si="23">SUM(X28:X32)</f>
        <v>0</v>
      </c>
      <c r="Y27" s="29">
        <f t="shared" si="23"/>
        <v>0</v>
      </c>
      <c r="Z27" s="29">
        <f t="shared" si="23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4">SUM(C34:C50)</f>
        <v>382.08913456261263</v>
      </c>
      <c r="D33" s="29">
        <f t="shared" si="24"/>
        <v>421.00678337243443</v>
      </c>
      <c r="E33" s="29">
        <f t="shared" si="24"/>
        <v>429.80487505061706</v>
      </c>
      <c r="F33" s="29">
        <f t="shared" si="24"/>
        <v>529.92830930633966</v>
      </c>
      <c r="G33" s="29">
        <f t="shared" si="24"/>
        <v>486.70674541168637</v>
      </c>
      <c r="H33" s="29">
        <f t="shared" si="24"/>
        <v>383.29418867872687</v>
      </c>
      <c r="I33" s="29">
        <f t="shared" si="24"/>
        <v>395.10975024672894</v>
      </c>
      <c r="J33" s="29">
        <f t="shared" si="24"/>
        <v>402.89749414218215</v>
      </c>
      <c r="K33" s="29">
        <f t="shared" si="24"/>
        <v>548.49669684568676</v>
      </c>
      <c r="L33" s="29">
        <f t="shared" si="24"/>
        <v>673.16206050095195</v>
      </c>
      <c r="M33" s="29">
        <f t="shared" si="24"/>
        <v>859.47683061200735</v>
      </c>
      <c r="N33" s="29">
        <f t="shared" si="24"/>
        <v>771.97633201604526</v>
      </c>
      <c r="O33" s="29">
        <f t="shared" si="24"/>
        <v>757.98623539721427</v>
      </c>
      <c r="P33" s="29">
        <f t="shared" si="24"/>
        <v>760.86467306207783</v>
      </c>
      <c r="Q33" s="29">
        <f t="shared" si="24"/>
        <v>721.44652803683584</v>
      </c>
      <c r="R33" s="29">
        <f t="shared" si="24"/>
        <v>997.29669968966095</v>
      </c>
      <c r="S33" s="29">
        <f t="shared" si="24"/>
        <v>1061.1266064468302</v>
      </c>
      <c r="T33" s="29">
        <f t="shared" si="24"/>
        <v>1263.8976870801459</v>
      </c>
      <c r="U33" s="29">
        <f t="shared" si="24"/>
        <v>1361.9675518671852</v>
      </c>
      <c r="V33" s="29">
        <f t="shared" si="24"/>
        <v>1253.7848265848218</v>
      </c>
      <c r="W33" s="29">
        <f t="shared" si="24"/>
        <v>1367.5601892359064</v>
      </c>
      <c r="X33" s="29">
        <f t="shared" ref="X33:Z33" si="25">SUM(X34:X50)</f>
        <v>1161.1104116164774</v>
      </c>
      <c r="Y33" s="29">
        <f t="shared" si="25"/>
        <v>1304.0408295960137</v>
      </c>
      <c r="Z33" s="29">
        <f t="shared" si="25"/>
        <v>1400.8647072370654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114.91426289776412</v>
      </c>
      <c r="D43" s="10">
        <v>102.36488381143944</v>
      </c>
      <c r="E43" s="10">
        <v>126.45620987372467</v>
      </c>
      <c r="F43" s="10">
        <v>129.15466865940908</v>
      </c>
      <c r="G43" s="10">
        <v>153.73721750997586</v>
      </c>
      <c r="H43" s="10">
        <v>134.80407689827996</v>
      </c>
      <c r="I43" s="10">
        <v>159.19309581874219</v>
      </c>
      <c r="J43" s="10">
        <v>151.77165525249345</v>
      </c>
      <c r="K43" s="10">
        <v>205.0691539340537</v>
      </c>
      <c r="L43" s="10">
        <v>321.06339326548175</v>
      </c>
      <c r="M43" s="10">
        <v>230.4901932442244</v>
      </c>
      <c r="N43" s="10">
        <v>199.23261448756813</v>
      </c>
      <c r="O43" s="10">
        <v>204.22615373510487</v>
      </c>
      <c r="P43" s="10">
        <v>160.87493718797288</v>
      </c>
      <c r="Q43" s="10">
        <v>166.94322483222123</v>
      </c>
      <c r="R43" s="10">
        <v>240.22394230245567</v>
      </c>
      <c r="S43" s="10">
        <v>238.26430910262371</v>
      </c>
      <c r="T43" s="10">
        <v>291.00766013075753</v>
      </c>
      <c r="U43" s="10">
        <v>329.48035065538465</v>
      </c>
      <c r="V43" s="10">
        <v>335.58679246317621</v>
      </c>
      <c r="W43" s="10">
        <v>362.06682714078528</v>
      </c>
      <c r="X43" s="10">
        <v>342.97420328533434</v>
      </c>
      <c r="Y43" s="10">
        <v>382.85489644400548</v>
      </c>
      <c r="Z43" s="10">
        <v>421.01218570775285</v>
      </c>
    </row>
    <row r="44" spans="1:26" ht="11.25" customHeight="1" x14ac:dyDescent="0.2">
      <c r="A44" s="41" t="s">
        <v>75</v>
      </c>
      <c r="B44" s="9" t="s">
        <v>76</v>
      </c>
      <c r="C44" s="10">
        <v>267.17487166484852</v>
      </c>
      <c r="D44" s="10">
        <v>318.641899560995</v>
      </c>
      <c r="E44" s="10">
        <v>303.34866517689238</v>
      </c>
      <c r="F44" s="10">
        <v>400.77364064693057</v>
      </c>
      <c r="G44" s="10">
        <v>332.96952790171048</v>
      </c>
      <c r="H44" s="10">
        <v>248.49011178044694</v>
      </c>
      <c r="I44" s="10">
        <v>235.91665442798677</v>
      </c>
      <c r="J44" s="10">
        <v>251.12583888968871</v>
      </c>
      <c r="K44" s="10">
        <v>343.427542911633</v>
      </c>
      <c r="L44" s="10">
        <v>352.0986672354702</v>
      </c>
      <c r="M44" s="10">
        <v>628.98663736778292</v>
      </c>
      <c r="N44" s="10">
        <v>572.74371752847708</v>
      </c>
      <c r="O44" s="10">
        <v>553.76008166210943</v>
      </c>
      <c r="P44" s="10">
        <v>599.98973587410489</v>
      </c>
      <c r="Q44" s="10">
        <v>554.50330320461455</v>
      </c>
      <c r="R44" s="10">
        <v>757.07275738720534</v>
      </c>
      <c r="S44" s="10">
        <v>822.86229734420647</v>
      </c>
      <c r="T44" s="10">
        <v>972.89002694938847</v>
      </c>
      <c r="U44" s="10">
        <v>1032.4872012118005</v>
      </c>
      <c r="V44" s="10">
        <v>918.19803412164561</v>
      </c>
      <c r="W44" s="10">
        <v>1005.493362095121</v>
      </c>
      <c r="X44" s="10">
        <v>818.13620833114305</v>
      </c>
      <c r="Y44" s="10">
        <v>921.18593315200815</v>
      </c>
      <c r="Z44" s="10">
        <v>979.85252152931264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1.2712982900959766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6">SUM(C53:C70)</f>
        <v>0</v>
      </c>
      <c r="D52" s="37">
        <f t="shared" si="26"/>
        <v>0</v>
      </c>
      <c r="E52" s="37">
        <f t="shared" si="26"/>
        <v>0</v>
      </c>
      <c r="F52" s="37">
        <f t="shared" si="26"/>
        <v>0</v>
      </c>
      <c r="G52" s="37">
        <f t="shared" si="26"/>
        <v>0</v>
      </c>
      <c r="H52" s="37">
        <f t="shared" si="26"/>
        <v>0</v>
      </c>
      <c r="I52" s="37">
        <f t="shared" si="26"/>
        <v>0</v>
      </c>
      <c r="J52" s="37">
        <f t="shared" si="26"/>
        <v>0</v>
      </c>
      <c r="K52" s="37">
        <f t="shared" si="26"/>
        <v>0</v>
      </c>
      <c r="L52" s="37">
        <f t="shared" si="26"/>
        <v>0</v>
      </c>
      <c r="M52" s="37">
        <f t="shared" si="26"/>
        <v>0</v>
      </c>
      <c r="N52" s="37">
        <f t="shared" si="26"/>
        <v>0</v>
      </c>
      <c r="O52" s="37">
        <f t="shared" si="26"/>
        <v>0</v>
      </c>
      <c r="P52" s="37">
        <f t="shared" si="26"/>
        <v>0</v>
      </c>
      <c r="Q52" s="37">
        <f t="shared" si="26"/>
        <v>0</v>
      </c>
      <c r="R52" s="37">
        <f t="shared" si="26"/>
        <v>0</v>
      </c>
      <c r="S52" s="37">
        <f t="shared" si="26"/>
        <v>0</v>
      </c>
      <c r="T52" s="37">
        <f t="shared" si="26"/>
        <v>0</v>
      </c>
      <c r="U52" s="37">
        <f t="shared" si="26"/>
        <v>0</v>
      </c>
      <c r="V52" s="37">
        <f t="shared" si="26"/>
        <v>0</v>
      </c>
      <c r="W52" s="37">
        <f t="shared" si="26"/>
        <v>0</v>
      </c>
      <c r="X52" s="37">
        <f t="shared" ref="X52:Z52" si="27">SUM(X53:X70)</f>
        <v>0</v>
      </c>
      <c r="Y52" s="37">
        <f t="shared" si="27"/>
        <v>0</v>
      </c>
      <c r="Z52" s="37">
        <f t="shared" si="27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28">SUM(C72:C73)</f>
        <v>0</v>
      </c>
      <c r="D71" s="37">
        <f t="shared" si="28"/>
        <v>0</v>
      </c>
      <c r="E71" s="37">
        <f t="shared" si="28"/>
        <v>0</v>
      </c>
      <c r="F71" s="37">
        <f t="shared" si="28"/>
        <v>0</v>
      </c>
      <c r="G71" s="37">
        <f t="shared" si="28"/>
        <v>0</v>
      </c>
      <c r="H71" s="37">
        <f t="shared" si="28"/>
        <v>0</v>
      </c>
      <c r="I71" s="37">
        <f t="shared" si="28"/>
        <v>0</v>
      </c>
      <c r="J71" s="37">
        <f t="shared" si="28"/>
        <v>0</v>
      </c>
      <c r="K71" s="37">
        <f t="shared" si="28"/>
        <v>0</v>
      </c>
      <c r="L71" s="37">
        <f t="shared" si="28"/>
        <v>0</v>
      </c>
      <c r="M71" s="37">
        <f t="shared" si="28"/>
        <v>0</v>
      </c>
      <c r="N71" s="37">
        <f t="shared" si="28"/>
        <v>0</v>
      </c>
      <c r="O71" s="37">
        <f t="shared" si="28"/>
        <v>0</v>
      </c>
      <c r="P71" s="37">
        <f t="shared" si="28"/>
        <v>0</v>
      </c>
      <c r="Q71" s="37">
        <f t="shared" si="28"/>
        <v>0</v>
      </c>
      <c r="R71" s="37">
        <f t="shared" si="28"/>
        <v>0</v>
      </c>
      <c r="S71" s="37">
        <f t="shared" si="28"/>
        <v>0</v>
      </c>
      <c r="T71" s="37">
        <f t="shared" si="28"/>
        <v>0</v>
      </c>
      <c r="U71" s="37">
        <f t="shared" si="28"/>
        <v>0</v>
      </c>
      <c r="V71" s="37">
        <f t="shared" si="28"/>
        <v>0</v>
      </c>
      <c r="W71" s="37">
        <f t="shared" ref="W71:X71" si="29">SUM(W72:W73)</f>
        <v>0</v>
      </c>
      <c r="X71" s="37">
        <f t="shared" si="29"/>
        <v>0</v>
      </c>
      <c r="Y71" s="37">
        <f t="shared" ref="Y71:Z71" si="30">SUM(Y72:Y73)</f>
        <v>0</v>
      </c>
      <c r="Z71" s="37">
        <f t="shared" si="30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Z71 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473</v>
      </c>
      <c r="B1" s="4" t="s">
        <v>474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276.22746045028498</v>
      </c>
      <c r="D2" s="31">
        <f t="shared" si="0"/>
        <v>303.98607991217426</v>
      </c>
      <c r="E2" s="31">
        <f t="shared" si="0"/>
        <v>313.26864171636493</v>
      </c>
      <c r="F2" s="31">
        <f t="shared" si="0"/>
        <v>386.05526764980812</v>
      </c>
      <c r="G2" s="31">
        <f t="shared" si="0"/>
        <v>494.23332337593177</v>
      </c>
      <c r="H2" s="31">
        <f t="shared" si="0"/>
        <v>275.20400564629443</v>
      </c>
      <c r="I2" s="31">
        <f t="shared" si="0"/>
        <v>357.46978543684804</v>
      </c>
      <c r="J2" s="31">
        <f t="shared" si="0"/>
        <v>439.27309915102495</v>
      </c>
      <c r="K2" s="31">
        <f t="shared" si="0"/>
        <v>363.84681132284294</v>
      </c>
      <c r="L2" s="31">
        <f t="shared" si="0"/>
        <v>459.56459470111162</v>
      </c>
      <c r="M2" s="31">
        <f t="shared" si="0"/>
        <v>589.95945485660843</v>
      </c>
      <c r="N2" s="31">
        <f t="shared" si="0"/>
        <v>562.36021140613889</v>
      </c>
      <c r="O2" s="31">
        <f t="shared" si="0"/>
        <v>427.23870011439345</v>
      </c>
      <c r="P2" s="31">
        <f t="shared" si="0"/>
        <v>426.1993854073981</v>
      </c>
      <c r="Q2" s="31">
        <f t="shared" si="0"/>
        <v>502.00334298637949</v>
      </c>
      <c r="R2" s="31">
        <f t="shared" si="0"/>
        <v>539.36615499649508</v>
      </c>
      <c r="S2" s="31">
        <f t="shared" si="0"/>
        <v>690.71243052651414</v>
      </c>
      <c r="T2" s="31">
        <f t="shared" si="0"/>
        <v>870.52518480291462</v>
      </c>
      <c r="U2" s="31">
        <f t="shared" si="0"/>
        <v>845.19977401415531</v>
      </c>
      <c r="V2" s="31">
        <f t="shared" si="0"/>
        <v>1008.5735569061496</v>
      </c>
      <c r="W2" s="31">
        <f t="shared" si="0"/>
        <v>818.21754077269225</v>
      </c>
      <c r="X2" s="31">
        <f t="shared" ref="X2:Z2" si="1">SUM(X3,X17,X22,X25,X26,X51,X52,X71,X74,X75,X76)</f>
        <v>778.20764513330721</v>
      </c>
      <c r="Y2" s="31">
        <f t="shared" si="1"/>
        <v>820.79691760948936</v>
      </c>
      <c r="Z2" s="31">
        <f t="shared" si="1"/>
        <v>849.69159550465224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  <c r="Y3" s="34">
        <f t="shared" ref="Y3:Z3" si="4">SUM(Y4,Y8,Y11)</f>
        <v>0</v>
      </c>
      <c r="Z3" s="34">
        <f t="shared" si="4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5">SUM(C5:C7)</f>
        <v>0</v>
      </c>
      <c r="D4" s="29">
        <f t="shared" si="5"/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ref="W4:X4" si="6">SUM(W5:W7)</f>
        <v>0</v>
      </c>
      <c r="X4" s="29">
        <f t="shared" si="6"/>
        <v>0</v>
      </c>
      <c r="Y4" s="29">
        <f t="shared" ref="Y4:Z4" si="7">SUM(Y5:Y7)</f>
        <v>0</v>
      </c>
      <c r="Z4" s="29">
        <f t="shared" si="7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8">SUM(C9:C10)</f>
        <v>0</v>
      </c>
      <c r="D8" s="29">
        <f t="shared" si="8"/>
        <v>0</v>
      </c>
      <c r="E8" s="29">
        <f t="shared" si="8"/>
        <v>0</v>
      </c>
      <c r="F8" s="29">
        <f t="shared" si="8"/>
        <v>0</v>
      </c>
      <c r="G8" s="29">
        <f t="shared" si="8"/>
        <v>0</v>
      </c>
      <c r="H8" s="29">
        <f t="shared" si="8"/>
        <v>0</v>
      </c>
      <c r="I8" s="29">
        <f t="shared" si="8"/>
        <v>0</v>
      </c>
      <c r="J8" s="29">
        <f t="shared" si="8"/>
        <v>0</v>
      </c>
      <c r="K8" s="29">
        <f t="shared" si="8"/>
        <v>0</v>
      </c>
      <c r="L8" s="29">
        <f t="shared" si="8"/>
        <v>0</v>
      </c>
      <c r="M8" s="29">
        <f t="shared" si="8"/>
        <v>0</v>
      </c>
      <c r="N8" s="29">
        <f t="shared" si="8"/>
        <v>0</v>
      </c>
      <c r="O8" s="29">
        <f t="shared" si="8"/>
        <v>0</v>
      </c>
      <c r="P8" s="29">
        <f t="shared" si="8"/>
        <v>0</v>
      </c>
      <c r="Q8" s="29">
        <f t="shared" si="8"/>
        <v>0</v>
      </c>
      <c r="R8" s="29">
        <f t="shared" si="8"/>
        <v>0</v>
      </c>
      <c r="S8" s="29">
        <f t="shared" si="8"/>
        <v>0</v>
      </c>
      <c r="T8" s="29">
        <f t="shared" si="8"/>
        <v>0</v>
      </c>
      <c r="U8" s="29">
        <f t="shared" si="8"/>
        <v>0</v>
      </c>
      <c r="V8" s="29">
        <f t="shared" si="8"/>
        <v>0</v>
      </c>
      <c r="W8" s="29">
        <f t="shared" ref="W8:X8" si="9">SUM(W9:W10)</f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ref="W11:X11" si="12">SUM(W12:W16)</f>
        <v>0</v>
      </c>
      <c r="X11" s="29">
        <f t="shared" si="12"/>
        <v>0</v>
      </c>
      <c r="Y11" s="29">
        <f t="shared" ref="Y11:Z11" si="13">SUM(Y12:Y16)</f>
        <v>0</v>
      </c>
      <c r="Z11" s="29">
        <f t="shared" si="13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4">SUM(C18:C21)</f>
        <v>0</v>
      </c>
      <c r="D17" s="37">
        <f t="shared" si="14"/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ref="W17:X17" si="15">SUM(W18:W21)</f>
        <v>0</v>
      </c>
      <c r="X17" s="37">
        <f t="shared" si="15"/>
        <v>0</v>
      </c>
      <c r="Y17" s="37">
        <f t="shared" ref="Y17:Z17" si="16">SUM(Y18:Y21)</f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ref="W22:X22" si="18">SUM(W23:W24)</f>
        <v>0</v>
      </c>
      <c r="X22" s="37">
        <f t="shared" si="18"/>
        <v>0</v>
      </c>
      <c r="Y22" s="37">
        <f t="shared" ref="Y22:Z22" si="19">SUM(Y23:Y24)</f>
        <v>0</v>
      </c>
      <c r="Z22" s="37">
        <f t="shared" si="19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20">SUM(C27,C33)</f>
        <v>276.22746045028498</v>
      </c>
      <c r="D26" s="37">
        <f t="shared" si="20"/>
        <v>303.98607991217426</v>
      </c>
      <c r="E26" s="37">
        <f t="shared" si="20"/>
        <v>313.26864171636493</v>
      </c>
      <c r="F26" s="37">
        <f t="shared" si="20"/>
        <v>386.05526764980812</v>
      </c>
      <c r="G26" s="37">
        <f t="shared" si="20"/>
        <v>494.23332337593177</v>
      </c>
      <c r="H26" s="37">
        <f t="shared" si="20"/>
        <v>275.20400564629443</v>
      </c>
      <c r="I26" s="37">
        <f t="shared" si="20"/>
        <v>357.46978543684804</v>
      </c>
      <c r="J26" s="37">
        <f t="shared" si="20"/>
        <v>439.27309915102495</v>
      </c>
      <c r="K26" s="37">
        <f t="shared" si="20"/>
        <v>363.84681132284294</v>
      </c>
      <c r="L26" s="37">
        <f t="shared" si="20"/>
        <v>459.56459470111162</v>
      </c>
      <c r="M26" s="37">
        <f t="shared" si="20"/>
        <v>589.95945485660843</v>
      </c>
      <c r="N26" s="37">
        <f t="shared" si="20"/>
        <v>562.36021140613889</v>
      </c>
      <c r="O26" s="37">
        <f t="shared" si="20"/>
        <v>427.23870011439345</v>
      </c>
      <c r="P26" s="37">
        <f t="shared" si="20"/>
        <v>426.1993854073981</v>
      </c>
      <c r="Q26" s="37">
        <f t="shared" si="20"/>
        <v>502.00334298637949</v>
      </c>
      <c r="R26" s="37">
        <f t="shared" si="20"/>
        <v>539.36615499649508</v>
      </c>
      <c r="S26" s="37">
        <f t="shared" si="20"/>
        <v>690.71243052651414</v>
      </c>
      <c r="T26" s="37">
        <f t="shared" si="20"/>
        <v>870.52518480291462</v>
      </c>
      <c r="U26" s="37">
        <f t="shared" si="20"/>
        <v>845.19977401415531</v>
      </c>
      <c r="V26" s="37">
        <f t="shared" si="20"/>
        <v>1008.5735569061496</v>
      </c>
      <c r="W26" s="37">
        <f t="shared" si="20"/>
        <v>818.21754077269225</v>
      </c>
      <c r="X26" s="37">
        <f t="shared" ref="X26:Z26" si="21">SUM(X27,X33)</f>
        <v>778.20764513330721</v>
      </c>
      <c r="Y26" s="37">
        <f t="shared" si="21"/>
        <v>820.79691760948936</v>
      </c>
      <c r="Z26" s="37">
        <f t="shared" si="21"/>
        <v>848.92119130119704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2">SUM(C28:C32)</f>
        <v>0</v>
      </c>
      <c r="D27" s="29">
        <f t="shared" si="22"/>
        <v>0</v>
      </c>
      <c r="E27" s="29">
        <f t="shared" si="22"/>
        <v>0</v>
      </c>
      <c r="F27" s="29">
        <f t="shared" si="22"/>
        <v>0</v>
      </c>
      <c r="G27" s="29">
        <f t="shared" si="22"/>
        <v>0</v>
      </c>
      <c r="H27" s="29">
        <f t="shared" si="22"/>
        <v>0</v>
      </c>
      <c r="I27" s="29">
        <f t="shared" si="22"/>
        <v>0</v>
      </c>
      <c r="J27" s="29">
        <f t="shared" si="22"/>
        <v>0</v>
      </c>
      <c r="K27" s="29">
        <f t="shared" si="22"/>
        <v>0</v>
      </c>
      <c r="L27" s="29">
        <f t="shared" si="22"/>
        <v>0</v>
      </c>
      <c r="M27" s="29">
        <f t="shared" si="22"/>
        <v>0</v>
      </c>
      <c r="N27" s="29">
        <f t="shared" si="22"/>
        <v>0</v>
      </c>
      <c r="O27" s="29">
        <f t="shared" si="22"/>
        <v>0</v>
      </c>
      <c r="P27" s="29">
        <f t="shared" si="22"/>
        <v>0</v>
      </c>
      <c r="Q27" s="29">
        <f t="shared" si="22"/>
        <v>0</v>
      </c>
      <c r="R27" s="29">
        <f t="shared" si="22"/>
        <v>0</v>
      </c>
      <c r="S27" s="29">
        <f t="shared" si="22"/>
        <v>0</v>
      </c>
      <c r="T27" s="29">
        <f t="shared" si="22"/>
        <v>0</v>
      </c>
      <c r="U27" s="29">
        <f t="shared" si="22"/>
        <v>0</v>
      </c>
      <c r="V27" s="29">
        <f t="shared" si="22"/>
        <v>0</v>
      </c>
      <c r="W27" s="29">
        <f t="shared" si="22"/>
        <v>0</v>
      </c>
      <c r="X27" s="29">
        <f t="shared" ref="X27:Z27" si="23">SUM(X28:X32)</f>
        <v>0</v>
      </c>
      <c r="Y27" s="29">
        <f t="shared" si="23"/>
        <v>0</v>
      </c>
      <c r="Z27" s="29">
        <f t="shared" si="23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4">SUM(C34:C50)</f>
        <v>276.22746045028498</v>
      </c>
      <c r="D33" s="29">
        <f t="shared" si="24"/>
        <v>303.98607991217426</v>
      </c>
      <c r="E33" s="29">
        <f t="shared" si="24"/>
        <v>313.26864171636493</v>
      </c>
      <c r="F33" s="29">
        <f t="shared" si="24"/>
        <v>386.05526764980812</v>
      </c>
      <c r="G33" s="29">
        <f t="shared" si="24"/>
        <v>494.23332337593177</v>
      </c>
      <c r="H33" s="29">
        <f t="shared" si="24"/>
        <v>275.20400564629443</v>
      </c>
      <c r="I33" s="29">
        <f t="shared" si="24"/>
        <v>357.46978543684804</v>
      </c>
      <c r="J33" s="29">
        <f t="shared" si="24"/>
        <v>439.27309915102495</v>
      </c>
      <c r="K33" s="29">
        <f t="shared" si="24"/>
        <v>363.84681132284294</v>
      </c>
      <c r="L33" s="29">
        <f t="shared" si="24"/>
        <v>459.56459470111162</v>
      </c>
      <c r="M33" s="29">
        <f t="shared" si="24"/>
        <v>589.95945485660843</v>
      </c>
      <c r="N33" s="29">
        <f t="shared" si="24"/>
        <v>562.36021140613889</v>
      </c>
      <c r="O33" s="29">
        <f t="shared" si="24"/>
        <v>427.23870011439345</v>
      </c>
      <c r="P33" s="29">
        <f t="shared" si="24"/>
        <v>426.1993854073981</v>
      </c>
      <c r="Q33" s="29">
        <f t="shared" si="24"/>
        <v>502.00334298637949</v>
      </c>
      <c r="R33" s="29">
        <f t="shared" si="24"/>
        <v>539.36615499649508</v>
      </c>
      <c r="S33" s="29">
        <f t="shared" si="24"/>
        <v>690.71243052651414</v>
      </c>
      <c r="T33" s="29">
        <f t="shared" si="24"/>
        <v>870.52518480291462</v>
      </c>
      <c r="U33" s="29">
        <f t="shared" si="24"/>
        <v>845.19977401415531</v>
      </c>
      <c r="V33" s="29">
        <f t="shared" si="24"/>
        <v>1008.5735569061496</v>
      </c>
      <c r="W33" s="29">
        <f t="shared" si="24"/>
        <v>818.21754077269225</v>
      </c>
      <c r="X33" s="29">
        <f t="shared" ref="X33:Z33" si="25">SUM(X34:X50)</f>
        <v>778.20764513330721</v>
      </c>
      <c r="Y33" s="29">
        <f t="shared" si="25"/>
        <v>820.79691760948936</v>
      </c>
      <c r="Z33" s="29">
        <f t="shared" si="25"/>
        <v>848.92119130119704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16.546528159845487</v>
      </c>
      <c r="D43" s="10">
        <v>14.717403376866653</v>
      </c>
      <c r="E43" s="10">
        <v>18.356085913033727</v>
      </c>
      <c r="F43" s="10">
        <v>18.738710532336437</v>
      </c>
      <c r="G43" s="10">
        <v>31.12950647970592</v>
      </c>
      <c r="H43" s="10">
        <v>19.251555087962441</v>
      </c>
      <c r="I43" s="10">
        <v>28.754711575926819</v>
      </c>
      <c r="J43" s="10">
        <v>33.095068737188342</v>
      </c>
      <c r="K43" s="10">
        <v>27.041250193203407</v>
      </c>
      <c r="L43" s="10">
        <v>43.53488704406255</v>
      </c>
      <c r="M43" s="10">
        <v>31.404303746317304</v>
      </c>
      <c r="N43" s="10">
        <v>28.769707094547066</v>
      </c>
      <c r="O43" s="10">
        <v>22.749082722332808</v>
      </c>
      <c r="P43" s="10">
        <v>17.829534007212033</v>
      </c>
      <c r="Q43" s="10">
        <v>23.058666827280064</v>
      </c>
      <c r="R43" s="10">
        <v>25.778723217750599</v>
      </c>
      <c r="S43" s="10">
        <v>30.819439822569674</v>
      </c>
      <c r="T43" s="10">
        <v>39.813406077324998</v>
      </c>
      <c r="U43" s="10">
        <v>40.596089585371921</v>
      </c>
      <c r="V43" s="10">
        <v>52.475202377752396</v>
      </c>
      <c r="W43" s="10">
        <v>42.908409316652296</v>
      </c>
      <c r="X43" s="10">
        <v>45.974120016471375</v>
      </c>
      <c r="Y43" s="10">
        <v>48.195748439915349</v>
      </c>
      <c r="Z43" s="10">
        <v>51.026507327500724</v>
      </c>
    </row>
    <row r="44" spans="1:26" ht="11.25" customHeight="1" x14ac:dyDescent="0.2">
      <c r="A44" s="41" t="s">
        <v>75</v>
      </c>
      <c r="B44" s="9" t="s">
        <v>76</v>
      </c>
      <c r="C44" s="10">
        <v>259.6809322904395</v>
      </c>
      <c r="D44" s="10">
        <v>289.26867653530763</v>
      </c>
      <c r="E44" s="10">
        <v>294.9125558033312</v>
      </c>
      <c r="F44" s="10">
        <v>367.31655711747169</v>
      </c>
      <c r="G44" s="10">
        <v>463.10381689622585</v>
      </c>
      <c r="H44" s="10">
        <v>255.952450558332</v>
      </c>
      <c r="I44" s="10">
        <v>328.71507386092122</v>
      </c>
      <c r="J44" s="10">
        <v>406.17803041383661</v>
      </c>
      <c r="K44" s="10">
        <v>336.80556112963956</v>
      </c>
      <c r="L44" s="10">
        <v>416.02970765704907</v>
      </c>
      <c r="M44" s="10">
        <v>558.55515111029115</v>
      </c>
      <c r="N44" s="10">
        <v>533.59050431159187</v>
      </c>
      <c r="O44" s="10">
        <v>404.48961739206067</v>
      </c>
      <c r="P44" s="10">
        <v>408.36985140018606</v>
      </c>
      <c r="Q44" s="10">
        <v>478.94467615909946</v>
      </c>
      <c r="R44" s="10">
        <v>513.58743177874453</v>
      </c>
      <c r="S44" s="10">
        <v>659.89299070394452</v>
      </c>
      <c r="T44" s="10">
        <v>830.71177872558962</v>
      </c>
      <c r="U44" s="10">
        <v>804.60368442878337</v>
      </c>
      <c r="V44" s="10">
        <v>956.09835452839729</v>
      </c>
      <c r="W44" s="10">
        <v>775.30913145603995</v>
      </c>
      <c r="X44" s="10">
        <v>732.23352511683584</v>
      </c>
      <c r="Y44" s="10">
        <v>772.60116916957395</v>
      </c>
      <c r="Z44" s="10">
        <v>797.89468397369626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0.77040420345518457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6">SUM(C53:C70)</f>
        <v>0</v>
      </c>
      <c r="D52" s="37">
        <f t="shared" si="26"/>
        <v>0</v>
      </c>
      <c r="E52" s="37">
        <f t="shared" si="26"/>
        <v>0</v>
      </c>
      <c r="F52" s="37">
        <f t="shared" si="26"/>
        <v>0</v>
      </c>
      <c r="G52" s="37">
        <f t="shared" si="26"/>
        <v>0</v>
      </c>
      <c r="H52" s="37">
        <f t="shared" si="26"/>
        <v>0</v>
      </c>
      <c r="I52" s="37">
        <f t="shared" si="26"/>
        <v>0</v>
      </c>
      <c r="J52" s="37">
        <f t="shared" si="26"/>
        <v>0</v>
      </c>
      <c r="K52" s="37">
        <f t="shared" si="26"/>
        <v>0</v>
      </c>
      <c r="L52" s="37">
        <f t="shared" si="26"/>
        <v>0</v>
      </c>
      <c r="M52" s="37">
        <f t="shared" si="26"/>
        <v>0</v>
      </c>
      <c r="N52" s="37">
        <f t="shared" si="26"/>
        <v>0</v>
      </c>
      <c r="O52" s="37">
        <f t="shared" si="26"/>
        <v>0</v>
      </c>
      <c r="P52" s="37">
        <f t="shared" si="26"/>
        <v>0</v>
      </c>
      <c r="Q52" s="37">
        <f t="shared" si="26"/>
        <v>0</v>
      </c>
      <c r="R52" s="37">
        <f t="shared" si="26"/>
        <v>0</v>
      </c>
      <c r="S52" s="37">
        <f t="shared" si="26"/>
        <v>0</v>
      </c>
      <c r="T52" s="37">
        <f t="shared" si="26"/>
        <v>0</v>
      </c>
      <c r="U52" s="37">
        <f t="shared" si="26"/>
        <v>0</v>
      </c>
      <c r="V52" s="37">
        <f t="shared" si="26"/>
        <v>0</v>
      </c>
      <c r="W52" s="37">
        <f t="shared" si="26"/>
        <v>0</v>
      </c>
      <c r="X52" s="37">
        <f t="shared" ref="X52:Z52" si="27">SUM(X53:X70)</f>
        <v>0</v>
      </c>
      <c r="Y52" s="37">
        <f t="shared" si="27"/>
        <v>0</v>
      </c>
      <c r="Z52" s="37">
        <f t="shared" si="27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28">SUM(C72:C73)</f>
        <v>0</v>
      </c>
      <c r="D71" s="37">
        <f t="shared" si="28"/>
        <v>0</v>
      </c>
      <c r="E71" s="37">
        <f t="shared" si="28"/>
        <v>0</v>
      </c>
      <c r="F71" s="37">
        <f t="shared" si="28"/>
        <v>0</v>
      </c>
      <c r="G71" s="37">
        <f t="shared" si="28"/>
        <v>0</v>
      </c>
      <c r="H71" s="37">
        <f t="shared" si="28"/>
        <v>0</v>
      </c>
      <c r="I71" s="37">
        <f t="shared" si="28"/>
        <v>0</v>
      </c>
      <c r="J71" s="37">
        <f t="shared" si="28"/>
        <v>0</v>
      </c>
      <c r="K71" s="37">
        <f t="shared" si="28"/>
        <v>0</v>
      </c>
      <c r="L71" s="37">
        <f t="shared" si="28"/>
        <v>0</v>
      </c>
      <c r="M71" s="37">
        <f t="shared" si="28"/>
        <v>0</v>
      </c>
      <c r="N71" s="37">
        <f t="shared" si="28"/>
        <v>0</v>
      </c>
      <c r="O71" s="37">
        <f t="shared" si="28"/>
        <v>0</v>
      </c>
      <c r="P71" s="37">
        <f t="shared" si="28"/>
        <v>0</v>
      </c>
      <c r="Q71" s="37">
        <f t="shared" si="28"/>
        <v>0</v>
      </c>
      <c r="R71" s="37">
        <f t="shared" si="28"/>
        <v>0</v>
      </c>
      <c r="S71" s="37">
        <f t="shared" si="28"/>
        <v>0</v>
      </c>
      <c r="T71" s="37">
        <f t="shared" si="28"/>
        <v>0</v>
      </c>
      <c r="U71" s="37">
        <f t="shared" si="28"/>
        <v>0</v>
      </c>
      <c r="V71" s="37">
        <f t="shared" si="28"/>
        <v>0</v>
      </c>
      <c r="W71" s="37">
        <f t="shared" ref="W71:X71" si="29">SUM(W72:W73)</f>
        <v>0</v>
      </c>
      <c r="X71" s="37">
        <f t="shared" si="29"/>
        <v>0</v>
      </c>
      <c r="Y71" s="37">
        <f t="shared" ref="Y71:Z71" si="30">SUM(Y72:Y73)</f>
        <v>0</v>
      </c>
      <c r="Z71" s="37">
        <f t="shared" si="30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Z71 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808.73946689595869</v>
      </c>
      <c r="D2" s="31">
        <f t="shared" si="0"/>
        <v>889.32115219260572</v>
      </c>
      <c r="E2" s="31">
        <f t="shared" si="0"/>
        <v>832.38030954428154</v>
      </c>
      <c r="F2" s="31">
        <f t="shared" si="0"/>
        <v>915.12854686156504</v>
      </c>
      <c r="G2" s="31">
        <f t="shared" si="0"/>
        <v>941.80765262252839</v>
      </c>
      <c r="H2" s="31">
        <f t="shared" si="0"/>
        <v>935.64049871023178</v>
      </c>
      <c r="I2" s="31">
        <f t="shared" si="0"/>
        <v>937.03061049011137</v>
      </c>
      <c r="J2" s="31">
        <f t="shared" si="0"/>
        <v>958.67515047291488</v>
      </c>
      <c r="K2" s="31">
        <f t="shared" si="0"/>
        <v>976.25399828030902</v>
      </c>
      <c r="L2" s="31">
        <f t="shared" si="0"/>
        <v>894.40610490111749</v>
      </c>
      <c r="M2" s="31">
        <f t="shared" si="0"/>
        <v>938.34901117798802</v>
      </c>
      <c r="N2" s="31">
        <f t="shared" si="0"/>
        <v>936.51160791057578</v>
      </c>
      <c r="O2" s="31">
        <f t="shared" si="0"/>
        <v>981.10042992261413</v>
      </c>
      <c r="P2" s="31">
        <f t="shared" si="0"/>
        <v>881.73207222699875</v>
      </c>
      <c r="Q2" s="31">
        <f t="shared" si="0"/>
        <v>892.19707652622628</v>
      </c>
      <c r="R2" s="31">
        <f t="shared" si="0"/>
        <v>757.86491831470289</v>
      </c>
      <c r="S2" s="31">
        <f t="shared" si="0"/>
        <v>718.60533104041292</v>
      </c>
      <c r="T2" s="31">
        <f t="shared" si="0"/>
        <v>824.89217540842674</v>
      </c>
      <c r="U2" s="31">
        <f t="shared" si="0"/>
        <v>846.64617368873701</v>
      </c>
      <c r="V2" s="31">
        <f t="shared" si="0"/>
        <v>901.27601031814322</v>
      </c>
      <c r="W2" s="31">
        <f t="shared" si="0"/>
        <v>761.10060189165949</v>
      </c>
      <c r="X2" s="31">
        <f t="shared" ref="X2:Z2" si="1">SUM(X3,X17,X22,X25,X26,X51,X52,X71,X74,X75,X76)</f>
        <v>799.40902837489239</v>
      </c>
      <c r="Y2" s="31">
        <f t="shared" si="1"/>
        <v>917.49337919174513</v>
      </c>
      <c r="Z2" s="31">
        <f t="shared" si="1"/>
        <v>943.17626827171171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  <c r="Y5" s="10">
        <f>PPRD!Y5+RCV_RCY!Y5+IMP!Y5-EXP!Y5+STK_CHG!Y5-INTMARB!Y5</f>
        <v>0</v>
      </c>
      <c r="Z5" s="10">
        <f>PPRD!Z5+RCV_RCY!Z5+IMP!Z5-EXP!Z5+STK_CHG!Z5-INTMARB!Z5</f>
        <v>0</v>
      </c>
    </row>
    <row r="6" spans="1:26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  <c r="Y6" s="10">
        <f>PPRD!Y6+RCV_RCY!Y6+IMP!Y6-EXP!Y6+STK_CHG!Y6-INTMARB!Y6</f>
        <v>0</v>
      </c>
      <c r="Z6" s="10">
        <f>PPRD!Z6+RCV_RCY!Z6+IMP!Z6-EXP!Z6+STK_CHG!Z6-INTMARB!Z6</f>
        <v>0</v>
      </c>
    </row>
    <row r="7" spans="1:26" ht="11.25" customHeight="1" x14ac:dyDescent="0.2">
      <c r="A7" s="41" t="s">
        <v>9</v>
      </c>
      <c r="B7" s="9" t="s">
        <v>10</v>
      </c>
      <c r="C7" s="10">
        <f>PPRD!C7+RCV_RCY!C7+IMP!C7-EXP!C7+STK_CHG!C7-INTMARB!C7</f>
        <v>0</v>
      </c>
      <c r="D7" s="10">
        <f>PPRD!D7+RCV_RCY!D7+IMP!D7-EXP!D7+STK_CHG!D7-INTMARB!D7</f>
        <v>0</v>
      </c>
      <c r="E7" s="10">
        <f>PPRD!E7+RCV_RCY!E7+IMP!E7-EXP!E7+STK_CHG!E7-INTMARB!E7</f>
        <v>0</v>
      </c>
      <c r="F7" s="10">
        <f>PPRD!F7+RCV_RCY!F7+IMP!F7-EXP!F7+STK_CHG!F7-INTMARB!F7</f>
        <v>0</v>
      </c>
      <c r="G7" s="10">
        <f>PPRD!G7+RCV_RCY!G7+IMP!G7-EXP!G7+STK_CHG!G7-INTMARB!G7</f>
        <v>0</v>
      </c>
      <c r="H7" s="10">
        <f>PPRD!H7+RCV_RCY!H7+IMP!H7-EXP!H7+STK_CHG!H7-INTMARB!H7</f>
        <v>0</v>
      </c>
      <c r="I7" s="10">
        <f>PPRD!I7+RCV_RCY!I7+IMP!I7-EXP!I7+STK_CHG!I7-INTMARB!I7</f>
        <v>0</v>
      </c>
      <c r="J7" s="10">
        <f>PPRD!J7+RCV_RCY!J7+IMP!J7-EXP!J7+STK_CHG!J7-INTMARB!J7</f>
        <v>0</v>
      </c>
      <c r="K7" s="10">
        <f>PPRD!K7+RCV_RCY!K7+IMP!K7-EXP!K7+STK_CHG!K7-INTMARB!K7</f>
        <v>0</v>
      </c>
      <c r="L7" s="10">
        <f>PPRD!L7+RCV_RCY!L7+IMP!L7-EXP!L7+STK_CHG!L7-INTMARB!L7</f>
        <v>0</v>
      </c>
      <c r="M7" s="10">
        <f>PPRD!M7+RCV_RCY!M7+IMP!M7-EXP!M7+STK_CHG!M7-INTMARB!M7</f>
        <v>0</v>
      </c>
      <c r="N7" s="10">
        <f>PPRD!N7+RCV_RCY!N7+IMP!N7-EXP!N7+STK_CHG!N7-INTMARB!N7</f>
        <v>0</v>
      </c>
      <c r="O7" s="10">
        <f>PPRD!O7+RCV_RCY!O7+IMP!O7-EXP!O7+STK_CHG!O7-INTMARB!O7</f>
        <v>0</v>
      </c>
      <c r="P7" s="10">
        <f>PPRD!P7+RCV_RCY!P7+IMP!P7-EXP!P7+STK_CHG!P7-INTMARB!P7</f>
        <v>0</v>
      </c>
      <c r="Q7" s="10">
        <f>PPRD!Q7+RCV_RCY!Q7+IMP!Q7-EXP!Q7+STK_CHG!Q7-INTMARB!Q7</f>
        <v>0</v>
      </c>
      <c r="R7" s="10">
        <f>PPRD!R7+RCV_RCY!R7+IMP!R7-EXP!R7+STK_CHG!R7-INTMARB!R7</f>
        <v>0</v>
      </c>
      <c r="S7" s="10">
        <f>PPRD!S7+RCV_RCY!S7+IMP!S7-EXP!S7+STK_CHG!S7-INTMARB!S7</f>
        <v>0</v>
      </c>
      <c r="T7" s="10">
        <f>PPRD!T7+RCV_RCY!T7+IMP!T7-EXP!T7+STK_CHG!T7-INTMARB!T7</f>
        <v>0</v>
      </c>
      <c r="U7" s="10">
        <f>PPRD!U7+RCV_RCY!U7+IMP!U7-EXP!U7+STK_CHG!U7-INTMARB!U7</f>
        <v>0</v>
      </c>
      <c r="V7" s="10">
        <f>PPRD!V7+RCV_RCY!V7+IMP!V7-EXP!V7+STK_CHG!V7-INTMARB!V7</f>
        <v>0</v>
      </c>
      <c r="W7" s="10">
        <f>PPRD!W7+RCV_RCY!W7+IMP!W7-EXP!W7+STK_CHG!W7-INTMARB!W7</f>
        <v>0</v>
      </c>
      <c r="X7" s="10">
        <f>PPRD!X7+RCV_RCY!X7+IMP!X7-EXP!X7+STK_CHG!X7-INTMARB!X7</f>
        <v>0</v>
      </c>
      <c r="Y7" s="10">
        <f>PPRD!Y7+RCV_RCY!Y7+IMP!Y7-EXP!Y7+STK_CHG!Y7-INTMARB!Y7</f>
        <v>0</v>
      </c>
      <c r="Z7" s="10">
        <f>PPRD!Z7+RCV_RCY!Z7+IMP!Z7-EXP!Z7+STK_CHG!Z7-INTMARB!Z7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  <c r="Y9" s="10">
        <f>PPRD!Y9+RCV_RCY!Y9+IMP!Y9-EXP!Y9+STK_CHG!Y9-INTMARB!Y9</f>
        <v>0</v>
      </c>
      <c r="Z9" s="10">
        <f>PPRD!Z9+RCV_RCY!Z9+IMP!Z9-EXP!Z9+STK_CHG!Z9-INTMARB!Z9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  <c r="Y10" s="10">
        <f>PPRD!Y10+RCV_RCY!Y10+IMP!Y10-EXP!Y10+STK_CHG!Y10-INTMARB!Y10</f>
        <v>0</v>
      </c>
      <c r="Z10" s="10">
        <f>PPRD!Z10+RCV_RCY!Z10+IMP!Z10-EXP!Z10+STK_CHG!Z10-INTMARB!Z10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  <c r="Y12" s="10">
        <f>PPRD!Y12+RCV_RCY!Y12+IMP!Y12-EXP!Y12+STK_CHG!Y12-INTMARB!Y12</f>
        <v>0</v>
      </c>
      <c r="Z12" s="10">
        <f>PPRD!Z12+RCV_RCY!Z12+IMP!Z12-EXP!Z12+STK_CHG!Z12-INTMARB!Z12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</v>
      </c>
      <c r="D13" s="10">
        <f>PPRD!D13+RCV_RCY!D13+IMP!D13-EXP!D13+STK_CHG!D13-INTMARB!D13</f>
        <v>0</v>
      </c>
      <c r="E13" s="10">
        <f>PPRD!E13+RCV_RCY!E13+IMP!E13-EXP!E13+STK_CHG!E13-INTMARB!E13</f>
        <v>0</v>
      </c>
      <c r="F13" s="10">
        <f>PPRD!F13+RCV_RCY!F13+IMP!F13-EXP!F13+STK_CHG!F13-INTMARB!F13</f>
        <v>0</v>
      </c>
      <c r="G13" s="10">
        <f>PPRD!G13+RCV_RCY!G13+IMP!G13-EXP!G13+STK_CHG!G13-INTMARB!G13</f>
        <v>0</v>
      </c>
      <c r="H13" s="10">
        <f>PPRD!H13+RCV_RCY!H13+IMP!H13-EXP!H13+STK_CHG!H13-INTMARB!H13</f>
        <v>0</v>
      </c>
      <c r="I13" s="10">
        <f>PPRD!I13+RCV_RCY!I13+IMP!I13-EXP!I13+STK_CHG!I13-INTMARB!I13</f>
        <v>0</v>
      </c>
      <c r="J13" s="10">
        <f>PPRD!J13+RCV_RCY!J13+IMP!J13-EXP!J13+STK_CHG!J13-INTMARB!J13</f>
        <v>0</v>
      </c>
      <c r="K13" s="10">
        <f>PPRD!K13+RCV_RCY!K13+IMP!K13-EXP!K13+STK_CHG!K13-INTMARB!K13</f>
        <v>0</v>
      </c>
      <c r="L13" s="10">
        <f>PPRD!L13+RCV_RCY!L13+IMP!L13-EXP!L13+STK_CHG!L13-INTMARB!L13</f>
        <v>0</v>
      </c>
      <c r="M13" s="10">
        <f>PPRD!M13+RCV_RCY!M13+IMP!M13-EXP!M13+STK_CHG!M13-INTMARB!M13</f>
        <v>0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  <c r="Y13" s="10">
        <f>PPRD!Y13+RCV_RCY!Y13+IMP!Y13-EXP!Y13+STK_CHG!Y13-INTMARB!Y13</f>
        <v>0</v>
      </c>
      <c r="Z13" s="10">
        <f>PPRD!Z13+RCV_RCY!Z13+IMP!Z13-EXP!Z13+STK_CHG!Z13-INTMARB!Z13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  <c r="Y14" s="10">
        <f>PPRD!Y14+RCV_RCY!Y14+IMP!Y14-EXP!Y14+STK_CHG!Y14-INTMARB!Y14</f>
        <v>0</v>
      </c>
      <c r="Z14" s="10">
        <f>PPRD!Z14+RCV_RCY!Z14+IMP!Z14-EXP!Z14+STK_CHG!Z14-INTMARB!Z14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  <c r="Y15" s="10">
        <f>PPRD!Y15+RCV_RCY!Y15+IMP!Y15-EXP!Y15+STK_CHG!Y15-INTMARB!Y15</f>
        <v>0</v>
      </c>
      <c r="Z15" s="10">
        <f>PPRD!Z15+RCV_RCY!Z15+IMP!Z15-EXP!Z15+STK_CHG!Z15-INTMARB!Z15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  <c r="Y16" s="10">
        <f>PPRD!Y16+RCV_RCY!Y16+IMP!Y16-EXP!Y16+STK_CHG!Y16-INTMARB!Y16</f>
        <v>0</v>
      </c>
      <c r="Z16" s="10">
        <f>PPRD!Z16+RCV_RCY!Z16+IMP!Z16-EXP!Z16+STK_CHG!Z16-INTMARB!Z16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  <c r="Y18" s="10">
        <f>PPRD!Y18+RCV_RCY!Y18+IMP!Y18-EXP!Y18+STK_CHG!Y18-INTMARB!Y18</f>
        <v>0</v>
      </c>
      <c r="Z18" s="10">
        <f>PPRD!Z18+RCV_RCY!Z18+IMP!Z18-EXP!Z18+STK_CHG!Z18-INTMARB!Z18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  <c r="Y19" s="10">
        <f>PPRD!Y19+RCV_RCY!Y19+IMP!Y19-EXP!Y19+STK_CHG!Y19-INTMARB!Y19</f>
        <v>0</v>
      </c>
      <c r="Z19" s="10">
        <f>PPRD!Z19+RCV_RCY!Z19+IMP!Z19-EXP!Z19+STK_CHG!Z19-INTMARB!Z19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  <c r="Y20" s="10">
        <f>PPRD!Y20+RCV_RCY!Y20+IMP!Y20-EXP!Y20+STK_CHG!Y20-INTMARB!Y20</f>
        <v>0</v>
      </c>
      <c r="Z20" s="10">
        <f>PPRD!Z20+RCV_RCY!Z20+IMP!Z20-EXP!Z20+STK_CHG!Z20-INTMARB!Z20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  <c r="Y21" s="10">
        <f>PPRD!Y21+RCV_RCY!Y21+IMP!Y21-EXP!Y21+STK_CHG!Y21-INTMARB!Y21</f>
        <v>0</v>
      </c>
      <c r="Z21" s="10">
        <f>PPRD!Z21+RCV_RCY!Z21+IMP!Z21-EXP!Z21+STK_CHG!Z21-INTMARB!Z21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  <c r="Y23" s="10">
        <f>PPRD!Y23+RCV_RCY!Y23+IMP!Y23-EXP!Y23+STK_CHG!Y23-INTMARB!Y23</f>
        <v>0</v>
      </c>
      <c r="Z23" s="10">
        <f>PPRD!Z23+RCV_RCY!Z23+IMP!Z23-EXP!Z23+STK_CHG!Z23-INTMARB!Z23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  <c r="Y24" s="10">
        <f>PPRD!Y24+RCV_RCY!Y24+IMP!Y24-EXP!Y24+STK_CHG!Y24-INTMARB!Y24</f>
        <v>0</v>
      </c>
      <c r="Z24" s="10">
        <f>PPRD!Z24+RCV_RCY!Z24+IMP!Z24-EXP!Z24+STK_CHG!Z24-INTMARB!Z24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  <c r="Y25" s="37">
        <f>PPRD!Y25+RCV_RCY!Y25+IMP!Y25-EXP!Y25+STK_CHG!Y25-INTMARB!Y25</f>
        <v>0</v>
      </c>
      <c r="Z25" s="37">
        <f>PPRD!Z25+RCV_RCY!Z25+IMP!Z25-EXP!Z25+STK_CHG!Z25-INTMARB!Z25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808.73946689595869</v>
      </c>
      <c r="D26" s="37">
        <f t="shared" si="14"/>
        <v>889.32115219260572</v>
      </c>
      <c r="E26" s="37">
        <f t="shared" si="14"/>
        <v>832.14144453998233</v>
      </c>
      <c r="F26" s="37">
        <f t="shared" si="14"/>
        <v>914.81805674978511</v>
      </c>
      <c r="G26" s="37">
        <f t="shared" si="14"/>
        <v>941.40163370593336</v>
      </c>
      <c r="H26" s="37">
        <f t="shared" si="14"/>
        <v>935.11504729148714</v>
      </c>
      <c r="I26" s="37">
        <f t="shared" si="14"/>
        <v>936.38572656921713</v>
      </c>
      <c r="J26" s="37">
        <f t="shared" si="14"/>
        <v>957.88693035253652</v>
      </c>
      <c r="K26" s="37">
        <f t="shared" si="14"/>
        <v>975.34634565778106</v>
      </c>
      <c r="L26" s="37">
        <f t="shared" si="14"/>
        <v>893.47463456577782</v>
      </c>
      <c r="M26" s="37">
        <f t="shared" si="14"/>
        <v>933.29054170249356</v>
      </c>
      <c r="N26" s="37">
        <f t="shared" si="14"/>
        <v>928.25047291487499</v>
      </c>
      <c r="O26" s="37">
        <f t="shared" si="14"/>
        <v>969.28443680137593</v>
      </c>
      <c r="P26" s="37">
        <f t="shared" si="14"/>
        <v>869.01702493551124</v>
      </c>
      <c r="Q26" s="37">
        <f t="shared" si="14"/>
        <v>873.62665520206463</v>
      </c>
      <c r="R26" s="37">
        <f t="shared" si="14"/>
        <v>646.12588134135808</v>
      </c>
      <c r="S26" s="37">
        <f t="shared" si="14"/>
        <v>562.7447979363717</v>
      </c>
      <c r="T26" s="37">
        <f t="shared" si="14"/>
        <v>470.05288048151363</v>
      </c>
      <c r="U26" s="37">
        <f t="shared" si="14"/>
        <v>455.03800515907238</v>
      </c>
      <c r="V26" s="37">
        <f t="shared" si="14"/>
        <v>491.41805674978553</v>
      </c>
      <c r="W26" s="37">
        <f t="shared" si="14"/>
        <v>349.71212381771278</v>
      </c>
      <c r="X26" s="37">
        <f t="shared" ref="X26:Z26" si="15">SUM(X27,X33)</f>
        <v>378.4619088564059</v>
      </c>
      <c r="Y26" s="37">
        <f t="shared" si="15"/>
        <v>475.42605331040386</v>
      </c>
      <c r="Z26" s="37">
        <f t="shared" si="15"/>
        <v>483.70782459157419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  <c r="Y28" s="10">
        <f>PPRD!Y28+RCV_RCY!Y28+IMP!Y28-EXP!Y28+STK_CHG!Y28-INTMARB!Y28</f>
        <v>0</v>
      </c>
      <c r="Z28" s="10">
        <f>PPRD!Z28+RCV_RCY!Z28+IMP!Z28-EXP!Z28+STK_CHG!Z28-INTMARB!Z28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  <c r="Y29" s="10">
        <f>PPRD!Y29+RCV_RCY!Y29+IMP!Y29-EXP!Y29+STK_CHG!Y29-INTMARB!Y29</f>
        <v>0</v>
      </c>
      <c r="Z29" s="10">
        <f>PPRD!Z29+RCV_RCY!Z29+IMP!Z29-EXP!Z29+STK_CHG!Z29-INTMARB!Z29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  <c r="Y30" s="10">
        <f>PPRD!Y30+RCV_RCY!Y30+IMP!Y30-EXP!Y30+STK_CHG!Y30-INTMARB!Y30</f>
        <v>0</v>
      </c>
      <c r="Z30" s="10">
        <f>PPRD!Z30+RCV_RCY!Z30+IMP!Z30-EXP!Z30+STK_CHG!Z30-INTMARB!Z30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  <c r="Y31" s="10">
        <f>PPRD!Y31+RCV_RCY!Y31+IMP!Y31-EXP!Y31+STK_CHG!Y31-INTMARB!Y31</f>
        <v>0</v>
      </c>
      <c r="Z31" s="10">
        <f>PPRD!Z31+RCV_RCY!Z31+IMP!Z31-EXP!Z31+STK_CHG!Z31-INTMARB!Z31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  <c r="Y32" s="10">
        <f>PPRD!Y32+RCV_RCY!Y32+IMP!Y32-EXP!Y32+STK_CHG!Y32-INTMARB!Y32</f>
        <v>0</v>
      </c>
      <c r="Z32" s="10">
        <f>PPRD!Z32+RCV_RCY!Z32+IMP!Z32-EXP!Z32+STK_CHG!Z32-INTMARB!Z32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808.73946689595869</v>
      </c>
      <c r="D33" s="29">
        <f t="shared" si="18"/>
        <v>889.32115219260572</v>
      </c>
      <c r="E33" s="29">
        <f t="shared" si="18"/>
        <v>832.14144453998233</v>
      </c>
      <c r="F33" s="29">
        <f t="shared" si="18"/>
        <v>914.81805674978511</v>
      </c>
      <c r="G33" s="29">
        <f t="shared" si="18"/>
        <v>941.40163370593336</v>
      </c>
      <c r="H33" s="29">
        <f t="shared" si="18"/>
        <v>935.11504729148714</v>
      </c>
      <c r="I33" s="29">
        <f t="shared" si="18"/>
        <v>936.38572656921713</v>
      </c>
      <c r="J33" s="29">
        <f t="shared" si="18"/>
        <v>957.88693035253652</v>
      </c>
      <c r="K33" s="29">
        <f t="shared" si="18"/>
        <v>975.34634565778106</v>
      </c>
      <c r="L33" s="29">
        <f t="shared" si="18"/>
        <v>893.47463456577782</v>
      </c>
      <c r="M33" s="29">
        <f t="shared" si="18"/>
        <v>933.29054170249356</v>
      </c>
      <c r="N33" s="29">
        <f t="shared" si="18"/>
        <v>928.25047291487499</v>
      </c>
      <c r="O33" s="29">
        <f t="shared" si="18"/>
        <v>969.28443680137593</v>
      </c>
      <c r="P33" s="29">
        <f t="shared" si="18"/>
        <v>869.01702493551124</v>
      </c>
      <c r="Q33" s="29">
        <f t="shared" si="18"/>
        <v>873.62665520206463</v>
      </c>
      <c r="R33" s="29">
        <f t="shared" si="18"/>
        <v>646.12588134135808</v>
      </c>
      <c r="S33" s="29">
        <f t="shared" si="18"/>
        <v>562.7447979363717</v>
      </c>
      <c r="T33" s="29">
        <f t="shared" si="18"/>
        <v>470.05288048151363</v>
      </c>
      <c r="U33" s="29">
        <f t="shared" si="18"/>
        <v>455.03800515907238</v>
      </c>
      <c r="V33" s="29">
        <f t="shared" si="18"/>
        <v>491.41805674978553</v>
      </c>
      <c r="W33" s="29">
        <f t="shared" si="18"/>
        <v>349.71212381771278</v>
      </c>
      <c r="X33" s="29">
        <f t="shared" ref="X33:Z33" si="19">SUM(X34:X50)</f>
        <v>378.4619088564059</v>
      </c>
      <c r="Y33" s="29">
        <f t="shared" si="19"/>
        <v>475.42605331040386</v>
      </c>
      <c r="Z33" s="29">
        <f t="shared" si="19"/>
        <v>483.70782459157419</v>
      </c>
    </row>
    <row r="34" spans="1:26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  <c r="Y34" s="10">
        <f>PPRD!Y34+RCV_RCY!Y34+IMP!Y34-EXP!Y34+STK_CHG!Y34-INTMARB!Y34</f>
        <v>0</v>
      </c>
      <c r="Z34" s="10">
        <f>PPRD!Z34+RCV_RCY!Z34+IMP!Z34-EXP!Z34+STK_CHG!Z34-INTMARB!Z34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  <c r="Y35" s="10">
        <f>PPRD!Y35+RCV_RCY!Y35+IMP!Y35-EXP!Y35+STK_CHG!Y35-INTMARB!Y35</f>
        <v>0</v>
      </c>
      <c r="Z35" s="10">
        <f>PPRD!Z35+RCV_RCY!Z35+IMP!Z35-EXP!Z35+STK_CHG!Z35-INTMARB!Z35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18.075838349097161</v>
      </c>
      <c r="D36" s="10">
        <f>PPRD!D36+RCV_RCY!D36+IMP!D36-EXP!D36+STK_CHG!D36-INTMARB!D36</f>
        <v>18.075838349097161</v>
      </c>
      <c r="E36" s="10">
        <f>PPRD!E36+RCV_RCY!E36+IMP!E36-EXP!E36+STK_CHG!E36-INTMARB!E36</f>
        <v>19.205588993981081</v>
      </c>
      <c r="F36" s="10">
        <f>PPRD!F36+RCV_RCY!F36+IMP!F36-EXP!F36+STK_CHG!F36-INTMARB!F36</f>
        <v>19.205588993981081</v>
      </c>
      <c r="G36" s="10">
        <f>PPRD!G36+RCV_RCY!G36+IMP!G36-EXP!G36+STK_CHG!G36-INTMARB!G36</f>
        <v>19.205588993981081</v>
      </c>
      <c r="H36" s="10">
        <f>PPRD!H36+RCV_RCY!H36+IMP!H36-EXP!H36+STK_CHG!H36-INTMARB!H36</f>
        <v>19.77644024075666</v>
      </c>
      <c r="I36" s="10">
        <f>PPRD!I36+RCV_RCY!I36+IMP!I36-EXP!I36+STK_CHG!I36-INTMARB!I36</f>
        <v>21.97386070507309</v>
      </c>
      <c r="J36" s="10">
        <f>PPRD!J36+RCV_RCY!J36+IMP!J36-EXP!J36+STK_CHG!J36-INTMARB!J36</f>
        <v>21.97386070507309</v>
      </c>
      <c r="K36" s="10">
        <f>PPRD!K36+RCV_RCY!K36+IMP!K36-EXP!K36+STK_CHG!K36-INTMARB!K36</f>
        <v>23.072484952708511</v>
      </c>
      <c r="L36" s="10">
        <f>PPRD!L36+RCV_RCY!L36+IMP!L36-EXP!L36+STK_CHG!L36-INTMARB!L36</f>
        <v>25.26990541702493</v>
      </c>
      <c r="M36" s="10">
        <f>PPRD!M36+RCV_RCY!M36+IMP!M36-EXP!M36+STK_CHG!M36-INTMARB!M36</f>
        <v>25.26990541702493</v>
      </c>
      <c r="N36" s="10">
        <f>PPRD!N36+RCV_RCY!N36+IMP!N36-EXP!N36+STK_CHG!N36-INTMARB!N36</f>
        <v>23.072484952708511</v>
      </c>
      <c r="O36" s="10">
        <f>PPRD!O36+RCV_RCY!O36+IMP!O36-EXP!O36+STK_CHG!O36-INTMARB!O36</f>
        <v>24.171195184866718</v>
      </c>
      <c r="P36" s="10">
        <f>PPRD!P36+RCV_RCY!P36+IMP!P36-EXP!P36+STK_CHG!P36-INTMARB!P36</f>
        <v>23.072484952708507</v>
      </c>
      <c r="Q36" s="10">
        <f>PPRD!Q36+RCV_RCY!Q36+IMP!Q36-EXP!Q36+STK_CHG!Q36-INTMARB!Q36</f>
        <v>23.072484952708507</v>
      </c>
      <c r="R36" s="10">
        <f>PPRD!R36+RCV_RCY!R36+IMP!R36-EXP!R36+STK_CHG!R36-INTMARB!R36</f>
        <v>25.26990541702493</v>
      </c>
      <c r="S36" s="10">
        <f>PPRD!S36+RCV_RCY!S36+IMP!S36-EXP!S36+STK_CHG!S36-INTMARB!S36</f>
        <v>17.579019776440237</v>
      </c>
      <c r="T36" s="10">
        <f>PPRD!T36+RCV_RCY!T36+IMP!T36-EXP!T36+STK_CHG!T36-INTMARB!T36</f>
        <v>28.542820292347379</v>
      </c>
      <c r="U36" s="10">
        <f>PPRD!U36+RCV_RCY!U36+IMP!U36-EXP!U36+STK_CHG!U36-INTMARB!U36</f>
        <v>27.937489251934654</v>
      </c>
      <c r="V36" s="10">
        <f>PPRD!V36+RCV_RCY!V36+IMP!V36-EXP!V36+STK_CHG!V36-INTMARB!V36</f>
        <v>29.324075666380054</v>
      </c>
      <c r="W36" s="10">
        <f>PPRD!W36+RCV_RCY!W36+IMP!W36-EXP!W36+STK_CHG!W36-INTMARB!W36</f>
        <v>25.954342218400683</v>
      </c>
      <c r="X36" s="10">
        <f>PPRD!X36+RCV_RCY!X36+IMP!X36-EXP!X36+STK_CHG!X36-INTMARB!X36</f>
        <v>26.043336199484092</v>
      </c>
      <c r="Y36" s="10">
        <f>PPRD!Y36+RCV_RCY!Y36+IMP!Y36-EXP!Y36+STK_CHG!Y36-INTMARB!Y36</f>
        <v>27.89251934651762</v>
      </c>
      <c r="Z36" s="10">
        <f>PPRD!Z36+RCV_RCY!Z36+IMP!Z36-EXP!Z36+STK_CHG!Z36-INTMARB!Z36</f>
        <v>27.43877901977644</v>
      </c>
    </row>
    <row r="37" spans="1:26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75.124247635425618</v>
      </c>
      <c r="D37" s="10">
        <f>PPRD!D37+RCV_RCY!D37+IMP!D37-EXP!D37+STK_CHG!D37-INTMARB!D37</f>
        <v>70.891831470335333</v>
      </c>
      <c r="E37" s="10">
        <f>PPRD!E37+RCV_RCY!E37+IMP!E37-EXP!E37+STK_CHG!E37-INTMARB!E37</f>
        <v>79.35657781599312</v>
      </c>
      <c r="F37" s="10">
        <f>PPRD!F37+RCV_RCY!F37+IMP!F37-EXP!F37+STK_CHG!F37-INTMARB!F37</f>
        <v>74.066122098022348</v>
      </c>
      <c r="G37" s="10">
        <f>PPRD!G37+RCV_RCY!G37+IMP!G37-EXP!G37+STK_CHG!G37-INTMARB!G37</f>
        <v>61.369045571797074</v>
      </c>
      <c r="H37" s="10">
        <f>PPRD!H37+RCV_RCY!H37+IMP!H37-EXP!H37+STK_CHG!H37-INTMARB!H37</f>
        <v>67.784436801375747</v>
      </c>
      <c r="I37" s="10">
        <f>PPRD!I37+RCV_RCY!I37+IMP!I37-EXP!I37+STK_CHG!I37-INTMARB!I37</f>
        <v>67.784436801375747</v>
      </c>
      <c r="J37" s="10">
        <f>PPRD!J37+RCV_RCY!J37+IMP!J37-EXP!J37+STK_CHG!J37-INTMARB!J37</f>
        <v>70.865606190885643</v>
      </c>
      <c r="K37" s="10">
        <f>PPRD!K37+RCV_RCY!K37+IMP!K37-EXP!K37+STK_CHG!K37-INTMARB!K37</f>
        <v>87.298194325021498</v>
      </c>
      <c r="L37" s="10">
        <f>PPRD!L37+RCV_RCY!L37+IMP!L37-EXP!L37+STK_CHG!L37-INTMARB!L37</f>
        <v>74.973688736027512</v>
      </c>
      <c r="M37" s="10">
        <f>PPRD!M37+RCV_RCY!M37+IMP!M37-EXP!M37+STK_CHG!M37-INTMARB!M37</f>
        <v>74.973774720550296</v>
      </c>
      <c r="N37" s="10">
        <f>PPRD!N37+RCV_RCY!N37+IMP!N37-EXP!N37+STK_CHG!N37-INTMARB!N37</f>
        <v>74.973688736027512</v>
      </c>
      <c r="O37" s="10">
        <f>PPRD!O37+RCV_RCY!O37+IMP!O37-EXP!O37+STK_CHG!O37-INTMARB!O37</f>
        <v>74.973688736027512</v>
      </c>
      <c r="P37" s="10">
        <f>PPRD!P37+RCV_RCY!P37+IMP!P37-EXP!P37+STK_CHG!P37-INTMARB!P37</f>
        <v>73.946689595872741</v>
      </c>
      <c r="Q37" s="10">
        <f>PPRD!Q37+RCV_RCY!Q37+IMP!Q37-EXP!Q37+STK_CHG!Q37-INTMARB!Q37</f>
        <v>74.973774720550296</v>
      </c>
      <c r="R37" s="10">
        <f>PPRD!R37+RCV_RCY!R37+IMP!R37-EXP!R37+STK_CHG!R37-INTMARB!R37</f>
        <v>78.054858125537393</v>
      </c>
      <c r="S37" s="10">
        <f>PPRD!S37+RCV_RCY!S37+IMP!S37-EXP!S37+STK_CHG!S37-INTMARB!S37</f>
        <v>79.081857265692165</v>
      </c>
      <c r="T37" s="10">
        <f>PPRD!T37+RCV_RCY!T37+IMP!T37-EXP!T37+STK_CHG!T37-INTMARB!T37</f>
        <v>80.0164230438521</v>
      </c>
      <c r="U37" s="10">
        <f>PPRD!U37+RCV_RCY!U37+IMP!U37-EXP!U37+STK_CHG!U37-INTMARB!U37</f>
        <v>80.585468615649177</v>
      </c>
      <c r="V37" s="10">
        <f>PPRD!V37+RCV_RCY!V37+IMP!V37-EXP!V37+STK_CHG!V37-INTMARB!V37</f>
        <v>85.317024935511597</v>
      </c>
      <c r="W37" s="10">
        <f>PPRD!W37+RCV_RCY!W37+IMP!W37-EXP!W37+STK_CHG!W37-INTMARB!W37</f>
        <v>71.780653482373168</v>
      </c>
      <c r="X37" s="10">
        <f>PPRD!X37+RCV_RCY!X37+IMP!X37-EXP!X37+STK_CHG!X37-INTMARB!X37</f>
        <v>77.641960447119516</v>
      </c>
      <c r="Y37" s="10">
        <f>PPRD!Y37+RCV_RCY!Y37+IMP!Y37-EXP!Y37+STK_CHG!Y37-INTMARB!Y37</f>
        <v>85.435167669819421</v>
      </c>
      <c r="Z37" s="10">
        <f>PPRD!Z37+RCV_RCY!Z37+IMP!Z37-EXP!Z37+STK_CHG!Z37-INTMARB!Z37</f>
        <v>89.050300945829747</v>
      </c>
    </row>
    <row r="38" spans="1:26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1.058125537403267</v>
      </c>
      <c r="D38" s="10">
        <f>PPRD!D38+RCV_RCY!D38+IMP!D38-EXP!D38+STK_CHG!D38-INTMARB!D38</f>
        <v>1.058125537403267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1.058125537403267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3.258813413585554E-2</v>
      </c>
      <c r="U38" s="10">
        <f>PPRD!U38+RCV_RCY!U38+IMP!U38-EXP!U38+STK_CHG!U38-INTMARB!U38</f>
        <v>5.2536543422184001E-2</v>
      </c>
      <c r="V38" s="10">
        <f>PPRD!V38+RCV_RCY!V38+IMP!V38-EXP!V38+STK_CHG!V38-INTMARB!V38</f>
        <v>5.1504729148753231E-2</v>
      </c>
      <c r="W38" s="10">
        <f>PPRD!W38+RCV_RCY!W38+IMP!W38-EXP!W38+STK_CHG!W38-INTMARB!W38</f>
        <v>2.9492691315563199E-2</v>
      </c>
      <c r="X38" s="10">
        <f>PPRD!X38+RCV_RCY!X38+IMP!X38-EXP!X38+STK_CHG!X38-INTMARB!X38</f>
        <v>6.6208082545141864E-2</v>
      </c>
      <c r="Y38" s="10">
        <f>PPRD!Y38+RCV_RCY!Y38+IMP!Y38-EXP!Y38+STK_CHG!Y38-INTMARB!Y38</f>
        <v>5.7867583834909718E-2</v>
      </c>
      <c r="Z38" s="10">
        <f>PPRD!Z38+RCV_RCY!Z38+IMP!Z38-EXP!Z38+STK_CHG!Z38-INTMARB!Z38</f>
        <v>5.2536543422184008E-2</v>
      </c>
    </row>
    <row r="39" spans="1:26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  <c r="Y39" s="10">
        <f>PPRD!Y39+RCV_RCY!Y39+IMP!Y39-EXP!Y39+STK_CHG!Y39-INTMARB!Y39</f>
        <v>0</v>
      </c>
      <c r="Z39" s="10">
        <f>PPRD!Z39+RCV_RCY!Z39+IMP!Z39-EXP!Z39+STK_CHG!Z39-INTMARB!Z39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125.34393809114358</v>
      </c>
      <c r="D40" s="10">
        <f>PPRD!D40+RCV_RCY!D40+IMP!D40-EXP!D40+STK_CHG!D40-INTMARB!D40</f>
        <v>93.744625967325874</v>
      </c>
      <c r="E40" s="10">
        <f>PPRD!E40+RCV_RCY!E40+IMP!E40-EXP!E40+STK_CHG!E40-INTMARB!E40</f>
        <v>91.638005159071355</v>
      </c>
      <c r="F40" s="10">
        <f>PPRD!F40+RCV_RCY!F40+IMP!F40-EXP!F40+STK_CHG!F40-INTMARB!F40</f>
        <v>81.104901117798789</v>
      </c>
      <c r="G40" s="10">
        <f>PPRD!G40+RCV_RCY!G40+IMP!G40-EXP!G40+STK_CHG!G40-INTMARB!G40</f>
        <v>103.22441960447119</v>
      </c>
      <c r="H40" s="10">
        <f>PPRD!H40+RCV_RCY!H40+IMP!H40-EXP!H40+STK_CHG!H40-INTMARB!H40</f>
        <v>89.35227858985381</v>
      </c>
      <c r="I40" s="10">
        <f>PPRD!I40+RCV_RCY!I40+IMP!I40-EXP!I40+STK_CHG!I40-INTMARB!I40</f>
        <v>90.379277730008596</v>
      </c>
      <c r="J40" s="10">
        <f>PPRD!J40+RCV_RCY!J40+IMP!J40-EXP!J40+STK_CHG!J40-INTMARB!J40</f>
        <v>94.487446259673249</v>
      </c>
      <c r="K40" s="10">
        <f>PPRD!K40+RCV_RCY!K40+IMP!K40-EXP!K40+STK_CHG!K40-INTMARB!K40</f>
        <v>97.568529664660346</v>
      </c>
      <c r="L40" s="10">
        <f>PPRD!L40+RCV_RCY!L40+IMP!L40-EXP!L40+STK_CHG!L40-INTMARB!L40</f>
        <v>91.406276870163367</v>
      </c>
      <c r="M40" s="10">
        <f>PPRD!M40+RCV_RCY!M40+IMP!M40-EXP!M40+STK_CHG!M40-INTMARB!M40</f>
        <v>101.67669819432503</v>
      </c>
      <c r="N40" s="10">
        <f>PPRD!N40+RCV_RCY!N40+IMP!N40-EXP!N40+STK_CHG!N40-INTMARB!N40</f>
        <v>105.78486672398964</v>
      </c>
      <c r="O40" s="10">
        <f>PPRD!O40+RCV_RCY!O40+IMP!O40-EXP!O40+STK_CHG!O40-INTMARB!O40</f>
        <v>101.67669819432503</v>
      </c>
      <c r="P40" s="10">
        <f>PPRD!P40+RCV_RCY!P40+IMP!P40-EXP!P40+STK_CHG!P40-INTMARB!P40</f>
        <v>105.78486672398964</v>
      </c>
      <c r="Q40" s="10">
        <f>PPRD!Q40+RCV_RCY!Q40+IMP!Q40-EXP!Q40+STK_CHG!Q40-INTMARB!Q40</f>
        <v>111.94703353396388</v>
      </c>
      <c r="R40" s="10">
        <f>PPRD!R40+RCV_RCY!R40+IMP!R40-EXP!R40+STK_CHG!R40-INTMARB!R40</f>
        <v>117.08228718830607</v>
      </c>
      <c r="S40" s="10">
        <f>PPRD!S40+RCV_RCY!S40+IMP!S40-EXP!S40+STK_CHG!S40-INTMARB!S40</f>
        <v>126.32562338779023</v>
      </c>
      <c r="T40" s="10">
        <f>PPRD!T40+RCV_RCY!T40+IMP!T40-EXP!T40+STK_CHG!T40-INTMARB!T40</f>
        <v>139.9030094582975</v>
      </c>
      <c r="U40" s="10">
        <f>PPRD!U40+RCV_RCY!U40+IMP!U40-EXP!U40+STK_CHG!U40-INTMARB!U40</f>
        <v>157.44282029234733</v>
      </c>
      <c r="V40" s="10">
        <f>PPRD!V40+RCV_RCY!V40+IMP!V40-EXP!V40+STK_CHG!V40-INTMARB!V40</f>
        <v>165.38796216680993</v>
      </c>
      <c r="W40" s="10">
        <f>PPRD!W40+RCV_RCY!W40+IMP!W40-EXP!W40+STK_CHG!W40-INTMARB!W40</f>
        <v>59.846431642304367</v>
      </c>
      <c r="X40" s="10">
        <f>PPRD!X40+RCV_RCY!X40+IMP!X40-EXP!X40+STK_CHG!X40-INTMARB!X40</f>
        <v>77.841272570937221</v>
      </c>
      <c r="Y40" s="10">
        <f>PPRD!Y40+RCV_RCY!Y40+IMP!Y40-EXP!Y40+STK_CHG!Y40-INTMARB!Y40</f>
        <v>126.63370593293209</v>
      </c>
      <c r="Z40" s="10">
        <f>PPRD!Z40+RCV_RCY!Z40+IMP!Z40-EXP!Z40+STK_CHG!Z40-INTMARB!Z40</f>
        <v>151.24256233877904</v>
      </c>
    </row>
    <row r="41" spans="1:26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10.46147893379192</v>
      </c>
      <c r="D41" s="10">
        <f>PPRD!D41+RCV_RCY!D41+IMP!D41-EXP!D41+STK_CHG!D41-INTMARB!D41</f>
        <v>10.46147893379192</v>
      </c>
      <c r="E41" s="10">
        <f>PPRD!E41+RCV_RCY!E41+IMP!E41-EXP!E41+STK_CHG!E41-INTMARB!E41</f>
        <v>12.55374032674119</v>
      </c>
      <c r="F41" s="10">
        <f>PPRD!F41+RCV_RCY!F41+IMP!F41-EXP!F41+STK_CHG!F41-INTMARB!F41</f>
        <v>15.692175408426481</v>
      </c>
      <c r="G41" s="10">
        <f>PPRD!G41+RCV_RCY!G41+IMP!G41-EXP!G41+STK_CHG!G41-INTMARB!G41</f>
        <v>16.738349097162509</v>
      </c>
      <c r="H41" s="10">
        <f>PPRD!H41+RCV_RCY!H41+IMP!H41-EXP!H41+STK_CHG!H41-INTMARB!H41</f>
        <v>3.1384350816852971</v>
      </c>
      <c r="I41" s="10">
        <f>PPRD!I41+RCV_RCY!I41+IMP!I41-EXP!I41+STK_CHG!I41-INTMARB!I41</f>
        <v>2.0922613929492688</v>
      </c>
      <c r="J41" s="10">
        <f>PPRD!J41+RCV_RCY!J41+IMP!J41-EXP!J41+STK_CHG!J41-INTMARB!J41</f>
        <v>1.0461736887360269</v>
      </c>
      <c r="K41" s="10">
        <f>PPRD!K41+RCV_RCY!K41+IMP!K41-EXP!K41+STK_CHG!K41-INTMARB!K41</f>
        <v>1.0461736887360269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0.68916595012897675</v>
      </c>
      <c r="U41" s="10">
        <f>PPRD!U41+RCV_RCY!U41+IMP!U41-EXP!U41+STK_CHG!U41-INTMARB!U41</f>
        <v>0.73018056749785032</v>
      </c>
      <c r="V41" s="10">
        <f>PPRD!V41+RCV_RCY!V41+IMP!V41-EXP!V41+STK_CHG!V41-INTMARB!V41</f>
        <v>0.66500429922613924</v>
      </c>
      <c r="W41" s="10">
        <f>PPRD!W41+RCV_RCY!W41+IMP!W41-EXP!W41+STK_CHG!W41-INTMARB!W41</f>
        <v>0.51195184866723986</v>
      </c>
      <c r="X41" s="10">
        <f>PPRD!X41+RCV_RCY!X41+IMP!X41-EXP!X41+STK_CHG!X41-INTMARB!X41</f>
        <v>0.47730008598452278</v>
      </c>
      <c r="Y41" s="10">
        <f>PPRD!Y41+RCV_RCY!Y41+IMP!Y41-EXP!Y41+STK_CHG!Y41-INTMARB!Y41</f>
        <v>0.47411865864144453</v>
      </c>
      <c r="Z41" s="10">
        <f>PPRD!Z41+RCV_RCY!Z41+IMP!Z41-EXP!Z41+STK_CHG!Z41-INTMARB!Z41</f>
        <v>0.35666380051590713</v>
      </c>
    </row>
    <row r="42" spans="1:26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  <c r="Y42" s="10">
        <f>PPRD!Y42+RCV_RCY!Y42+IMP!Y42-EXP!Y42+STK_CHG!Y42-INTMARB!Y42</f>
        <v>0</v>
      </c>
      <c r="Z42" s="10">
        <f>PPRD!Z42+RCV_RCY!Z42+IMP!Z42-EXP!Z42+STK_CHG!Z42-INTMARB!Z42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155.08263112639727</v>
      </c>
      <c r="D43" s="10">
        <f>PPRD!D43+RCV_RCY!D43+IMP!D43-EXP!D43+STK_CHG!D43-INTMARB!D43</f>
        <v>165.35296646603609</v>
      </c>
      <c r="E43" s="10">
        <f>PPRD!E43+RCV_RCY!E43+IMP!E43-EXP!E43+STK_CHG!E43-INTMARB!E43</f>
        <v>116.05520206362849</v>
      </c>
      <c r="F43" s="10">
        <f>PPRD!F43+RCV_RCY!F43+IMP!F43-EXP!F43+STK_CHG!F43-INTMARB!F43</f>
        <v>193.08306104901106</v>
      </c>
      <c r="G43" s="10">
        <f>PPRD!G43+RCV_RCY!G43+IMP!G43-EXP!G43+STK_CHG!G43-INTMARB!G43</f>
        <v>171.51521926053309</v>
      </c>
      <c r="H43" s="10">
        <f>PPRD!H43+RCV_RCY!H43+IMP!H43-EXP!H43+STK_CHG!H43-INTMARB!H43</f>
        <v>157.13671539122961</v>
      </c>
      <c r="I43" s="10">
        <f>PPRD!I43+RCV_RCY!I43+IMP!I43-EXP!I43+STK_CHG!I43-INTMARB!I43</f>
        <v>155.08263112639716</v>
      </c>
      <c r="J43" s="10">
        <f>PPRD!J43+RCV_RCY!J43+IMP!J43-EXP!J43+STK_CHG!J43-INTMARB!J43</f>
        <v>156.10971625107479</v>
      </c>
      <c r="K43" s="10">
        <f>PPRD!K43+RCV_RCY!K43+IMP!K43-EXP!K43+STK_CHG!K43-INTMARB!K43</f>
        <v>195.13714531384349</v>
      </c>
      <c r="L43" s="10">
        <f>PPRD!L43+RCV_RCY!L43+IMP!L43-EXP!L43+STK_CHG!L43-INTMARB!L43</f>
        <v>184.86672398968187</v>
      </c>
      <c r="M43" s="10">
        <f>PPRD!M43+RCV_RCY!M43+IMP!M43-EXP!M43+STK_CHG!M43-INTMARB!M43</f>
        <v>211.56973344797927</v>
      </c>
      <c r="N43" s="10">
        <f>PPRD!N43+RCV_RCY!N43+IMP!N43-EXP!N43+STK_CHG!N43-INTMARB!N43</f>
        <v>193.08297506448838</v>
      </c>
      <c r="O43" s="10">
        <f>PPRD!O43+RCV_RCY!O43+IMP!O43-EXP!O43+STK_CHG!O43-INTMARB!O43</f>
        <v>196.16414445399823</v>
      </c>
      <c r="P43" s="10">
        <f>PPRD!P43+RCV_RCY!P43+IMP!P43-EXP!P43+STK_CHG!P43-INTMARB!P43</f>
        <v>196.16423043852097</v>
      </c>
      <c r="Q43" s="10">
        <f>PPRD!Q43+RCV_RCY!Q43+IMP!Q43-EXP!Q43+STK_CHG!Q43-INTMARB!Q43</f>
        <v>200.272312983663</v>
      </c>
      <c r="R43" s="10">
        <f>PPRD!R43+RCV_RCY!R43+IMP!R43-EXP!R43+STK_CHG!R43-INTMARB!R43</f>
        <v>169.46113499570072</v>
      </c>
      <c r="S43" s="10">
        <f>PPRD!S43+RCV_RCY!S43+IMP!S43-EXP!S43+STK_CHG!S43-INTMARB!S43</f>
        <v>156.10971625107487</v>
      </c>
      <c r="T43" s="10">
        <f>PPRD!T43+RCV_RCY!T43+IMP!T43-EXP!T43+STK_CHG!T43-INTMARB!T43</f>
        <v>159.82235597592438</v>
      </c>
      <c r="U43" s="10">
        <f>PPRD!U43+RCV_RCY!U43+IMP!U43-EXP!U43+STK_CHG!U43-INTMARB!U43</f>
        <v>171.51530524505597</v>
      </c>
      <c r="V43" s="10">
        <f>PPRD!V43+RCV_RCY!V43+IMP!V43-EXP!V43+STK_CHG!V43-INTMARB!V43</f>
        <v>189.33533963886498</v>
      </c>
      <c r="W43" s="10">
        <f>PPRD!W43+RCV_RCY!W43+IMP!W43-EXP!W43+STK_CHG!W43-INTMARB!W43</f>
        <v>179.36586414445406</v>
      </c>
      <c r="X43" s="10">
        <f>PPRD!X43+RCV_RCY!X43+IMP!X43-EXP!X43+STK_CHG!X43-INTMARB!X43</f>
        <v>174.36104901117795</v>
      </c>
      <c r="Y43" s="10">
        <f>PPRD!Y43+RCV_RCY!Y43+IMP!Y43-EXP!Y43+STK_CHG!Y43-INTMARB!Y43</f>
        <v>216.50154772141019</v>
      </c>
      <c r="Z43" s="10">
        <f>PPRD!Z43+RCV_RCY!Z43+IMP!Z43-EXP!Z43+STK_CHG!Z43-INTMARB!Z43</f>
        <v>199.4711951848667</v>
      </c>
    </row>
    <row r="44" spans="1:26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420.71272570937231</v>
      </c>
      <c r="D44" s="10">
        <f>PPRD!D44+RCV_RCY!D44+IMP!D44-EXP!D44+STK_CHG!D44-INTMARB!D44</f>
        <v>526.85580395528848</v>
      </c>
      <c r="E44" s="10">
        <f>PPRD!E44+RCV_RCY!E44+IMP!E44-EXP!E44+STK_CHG!E44-INTMARB!E44</f>
        <v>510.45184866723946</v>
      </c>
      <c r="F44" s="10">
        <f>PPRD!F44+RCV_RCY!F44+IMP!F44-EXP!F44+STK_CHG!F44-INTMARB!F44</f>
        <v>528.78572656921779</v>
      </c>
      <c r="G44" s="10">
        <f>PPRD!G44+RCV_RCY!G44+IMP!G44-EXP!G44+STK_CHG!G44-INTMARB!G44</f>
        <v>556.76895958727471</v>
      </c>
      <c r="H44" s="10">
        <f>PPRD!H44+RCV_RCY!H44+IMP!H44-EXP!H44+STK_CHG!H44-INTMARB!H44</f>
        <v>578.00705073086806</v>
      </c>
      <c r="I44" s="10">
        <f>PPRD!I44+RCV_RCY!I44+IMP!I44-EXP!I44+STK_CHG!I44-INTMARB!I44</f>
        <v>586.60550300945795</v>
      </c>
      <c r="J44" s="10">
        <f>PPRD!J44+RCV_RCY!J44+IMP!J44-EXP!J44+STK_CHG!J44-INTMARB!J44</f>
        <v>603.80249355116075</v>
      </c>
      <c r="K44" s="10">
        <f>PPRD!K44+RCV_RCY!K44+IMP!K44-EXP!K44+STK_CHG!K44-INTMARB!K44</f>
        <v>553.16706792777245</v>
      </c>
      <c r="L44" s="10">
        <f>PPRD!L44+RCV_RCY!L44+IMP!L44-EXP!L44+STK_CHG!L44-INTMARB!L44</f>
        <v>506.35331040412689</v>
      </c>
      <c r="M44" s="10">
        <f>PPRD!M44+RCV_RCY!M44+IMP!M44-EXP!M44+STK_CHG!M44-INTMARB!M44</f>
        <v>511.13026655202066</v>
      </c>
      <c r="N44" s="10">
        <f>PPRD!N44+RCV_RCY!N44+IMP!N44-EXP!N44+STK_CHG!N44-INTMARB!N44</f>
        <v>522.59475494410981</v>
      </c>
      <c r="O44" s="10">
        <f>PPRD!O44+RCV_RCY!O44+IMP!O44-EXP!O44+STK_CHG!O44-INTMARB!O44</f>
        <v>561.76560619088582</v>
      </c>
      <c r="P44" s="10">
        <f>PPRD!P44+RCV_RCY!P44+IMP!P44-EXP!P44+STK_CHG!P44-INTMARB!P44</f>
        <v>463.16999140154758</v>
      </c>
      <c r="Q44" s="10">
        <f>PPRD!Q44+RCV_RCY!Q44+IMP!Q44-EXP!Q44+STK_CHG!Q44-INTMARB!Q44</f>
        <v>458.34531384350908</v>
      </c>
      <c r="R44" s="10">
        <f>PPRD!R44+RCV_RCY!R44+IMP!R44-EXP!R44+STK_CHG!R44-INTMARB!R44</f>
        <v>250.31049011177947</v>
      </c>
      <c r="S44" s="10">
        <f>PPRD!S44+RCV_RCY!S44+IMP!S44-EXP!S44+STK_CHG!S44-INTMARB!S44</f>
        <v>174.83516766981961</v>
      </c>
      <c r="T44" s="10">
        <f>PPRD!T44+RCV_RCY!T44+IMP!T44-EXP!T44+STK_CHG!T44-INTMARB!T44</f>
        <v>50.79105760963057</v>
      </c>
      <c r="U44" s="10">
        <f>PPRD!U44+RCV_RCY!U44+IMP!U44-EXP!U44+STK_CHG!U44-INTMARB!U44</f>
        <v>5.0262252794507276</v>
      </c>
      <c r="V44" s="10">
        <f>PPRD!V44+RCV_RCY!V44+IMP!V44-EXP!V44+STK_CHG!V44-INTMARB!V44</f>
        <v>5.801977644024646</v>
      </c>
      <c r="W44" s="10">
        <f>PPRD!W44+RCV_RCY!W44+IMP!W44-EXP!W44+STK_CHG!W44-INTMARB!W44</f>
        <v>6.72777300085977</v>
      </c>
      <c r="X44" s="10">
        <f>PPRD!X44+RCV_RCY!X44+IMP!X44-EXP!X44+STK_CHG!X44-INTMARB!X44</f>
        <v>7.8819432502150448</v>
      </c>
      <c r="Y44" s="10">
        <f>PPRD!Y44+RCV_RCY!Y44+IMP!Y44-EXP!Y44+STK_CHG!Y44-INTMARB!Y44</f>
        <v>7.5417884780736131</v>
      </c>
      <c r="Z44" s="10">
        <f>PPRD!Z44+RCV_RCY!Z44+IMP!Z44-EXP!Z44+STK_CHG!Z44-INTMARB!Z44</f>
        <v>7.9019776440247824</v>
      </c>
    </row>
    <row r="45" spans="1:26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  <c r="Y45" s="10">
        <f>PPRD!Y45+RCV_RCY!Y45+IMP!Y45-EXP!Y45+STK_CHG!Y45-INTMARB!Y45</f>
        <v>0</v>
      </c>
      <c r="Z45" s="10">
        <f>PPRD!Z45+RCV_RCY!Z45+IMP!Z45-EXP!Z45+STK_CHG!Z45-INTMARB!Z45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0</v>
      </c>
      <c r="D46" s="10">
        <f>PPRD!D46+RCV_RCY!D46+IMP!D46-EXP!D46+STK_CHG!D46-INTMARB!D46</f>
        <v>0</v>
      </c>
      <c r="E46" s="10">
        <f>PPRD!E46+RCV_RCY!E46+IMP!E46-EXP!E46+STK_CHG!E46-INTMARB!E46</f>
        <v>0</v>
      </c>
      <c r="F46" s="10">
        <f>PPRD!F46+RCV_RCY!F46+IMP!F46-EXP!F46+STK_CHG!F46-INTMARB!F46</f>
        <v>0</v>
      </c>
      <c r="G46" s="10">
        <f>PPRD!G46+RCV_RCY!G46+IMP!G46-EXP!G46+STK_CHG!G46-INTMARB!G46</f>
        <v>4.8007738607050729</v>
      </c>
      <c r="H46" s="10">
        <f>PPRD!H46+RCV_RCY!H46+IMP!H46-EXP!H46+STK_CHG!H46-INTMARB!H46</f>
        <v>5.0157351676698188</v>
      </c>
      <c r="I46" s="10">
        <f>PPRD!I46+RCV_RCY!I46+IMP!I46-EXP!I46+STK_CHG!I46-INTMARB!I46</f>
        <v>5.0157351676698188</v>
      </c>
      <c r="J46" s="10">
        <f>PPRD!J46+RCV_RCY!J46+IMP!J46-EXP!J46+STK_CHG!J46-INTMARB!J46</f>
        <v>4.0126397248495271</v>
      </c>
      <c r="K46" s="10">
        <f>PPRD!K46+RCV_RCY!K46+IMP!K46-EXP!K46+STK_CHG!K46-INTMARB!K46</f>
        <v>5.0157351676698188</v>
      </c>
      <c r="L46" s="10">
        <f>PPRD!L46+RCV_RCY!L46+IMP!L46-EXP!L46+STK_CHG!L46-INTMARB!L46</f>
        <v>5.0157351676698188</v>
      </c>
      <c r="M46" s="10">
        <f>PPRD!M46+RCV_RCY!M46+IMP!M46-EXP!M46+STK_CHG!M46-INTMARB!M46</f>
        <v>4.0126397248495271</v>
      </c>
      <c r="N46" s="10">
        <f>PPRD!N46+RCV_RCY!N46+IMP!N46-EXP!N46+STK_CHG!N46-INTMARB!N46</f>
        <v>5.0157351676698188</v>
      </c>
      <c r="O46" s="10">
        <f>PPRD!O46+RCV_RCY!O46+IMP!O46-EXP!O46+STK_CHG!O46-INTMARB!O46</f>
        <v>4.0126397248495271</v>
      </c>
      <c r="P46" s="10">
        <f>PPRD!P46+RCV_RCY!P46+IMP!P46-EXP!P46+STK_CHG!P46-INTMARB!P46</f>
        <v>5.0157351676698188</v>
      </c>
      <c r="Q46" s="10">
        <f>PPRD!Q46+RCV_RCY!Q46+IMP!Q46-EXP!Q46+STK_CHG!Q46-INTMARB!Q46</f>
        <v>5.0157351676698188</v>
      </c>
      <c r="R46" s="10">
        <f>PPRD!R46+RCV_RCY!R46+IMP!R46-EXP!R46+STK_CHG!R46-INTMARB!R46</f>
        <v>5.0157351676698188</v>
      </c>
      <c r="S46" s="10">
        <f>PPRD!S46+RCV_RCY!S46+IMP!S46-EXP!S46+STK_CHG!S46-INTMARB!S46</f>
        <v>6.0189165950128984</v>
      </c>
      <c r="T46" s="10">
        <f>PPRD!T46+RCV_RCY!T46+IMP!T46-EXP!T46+STK_CHG!T46-INTMARB!T46</f>
        <v>6.385038693035253</v>
      </c>
      <c r="U46" s="10">
        <f>PPRD!U46+RCV_RCY!U46+IMP!U46-EXP!U46+STK_CHG!U46-INTMARB!U46</f>
        <v>7.1715391229578671</v>
      </c>
      <c r="V46" s="10">
        <f>PPRD!V46+RCV_RCY!V46+IMP!V46-EXP!V46+STK_CHG!V46-INTMARB!V46</f>
        <v>5.1070507308684432</v>
      </c>
      <c r="W46" s="10">
        <f>PPRD!W46+RCV_RCY!W46+IMP!W46-EXP!W46+STK_CHG!W46-INTMARB!W46</f>
        <v>5.4210662080825447</v>
      </c>
      <c r="X46" s="10">
        <f>PPRD!X46+RCV_RCY!X46+IMP!X46-EXP!X46+STK_CHG!X46-INTMARB!X46</f>
        <v>6.0690455717970764</v>
      </c>
      <c r="Y46" s="10">
        <f>PPRD!Y46+RCV_RCY!Y46+IMP!Y46-EXP!Y46+STK_CHG!Y46-INTMARB!Y46</f>
        <v>7.1614789337919156</v>
      </c>
      <c r="Z46" s="10">
        <f>PPRD!Z46+RCV_RCY!Z46+IMP!Z46-EXP!Z46+STK_CHG!Z46-INTMARB!Z46</f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0</v>
      </c>
      <c r="D47" s="10">
        <f>PPRD!D47+RCV_RCY!D47+IMP!D47-EXP!D47+STK_CHG!D47-INTMARB!D47</f>
        <v>0</v>
      </c>
      <c r="E47" s="10">
        <f>PPRD!E47+RCV_RCY!E47+IMP!E47-EXP!E47+STK_CHG!E47-INTMARB!E47</f>
        <v>0</v>
      </c>
      <c r="F47" s="10">
        <f>PPRD!F47+RCV_RCY!F47+IMP!F47-EXP!F47+STK_CHG!F47-INTMARB!F47</f>
        <v>0</v>
      </c>
      <c r="G47" s="10">
        <f>PPRD!G47+RCV_RCY!G47+IMP!G47-EXP!G47+STK_CHG!G47-INTMARB!G47</f>
        <v>3.8406706792777299</v>
      </c>
      <c r="H47" s="10">
        <f>PPRD!H47+RCV_RCY!H47+IMP!H47-EXP!H47+STK_CHG!H47-INTMARB!H47</f>
        <v>14.903955288048151</v>
      </c>
      <c r="I47" s="10">
        <f>PPRD!I47+RCV_RCY!I47+IMP!I47-EXP!I47+STK_CHG!I47-INTMARB!I47</f>
        <v>7.452020636285468</v>
      </c>
      <c r="J47" s="10">
        <f>PPRD!J47+RCV_RCY!J47+IMP!J47-EXP!J47+STK_CHG!J47-INTMARB!J47</f>
        <v>5.5889939810834042</v>
      </c>
      <c r="K47" s="10">
        <f>PPRD!K47+RCV_RCY!K47+IMP!K47-EXP!K47+STK_CHG!K47-INTMARB!K47</f>
        <v>13.041014617368869</v>
      </c>
      <c r="L47" s="10">
        <f>PPRD!L47+RCV_RCY!L47+IMP!L47-EXP!L47+STK_CHG!L47-INTMARB!L47</f>
        <v>5.5889939810834042</v>
      </c>
      <c r="M47" s="10">
        <f>PPRD!M47+RCV_RCY!M47+IMP!M47-EXP!M47+STK_CHG!M47-INTMARB!M47</f>
        <v>4.6575236457437663</v>
      </c>
      <c r="N47" s="10">
        <f>PPRD!N47+RCV_RCY!N47+IMP!N47-EXP!N47+STK_CHG!N47-INTMARB!N47</f>
        <v>3.7259673258813408</v>
      </c>
      <c r="O47" s="10">
        <f>PPRD!O47+RCV_RCY!O47+IMP!O47-EXP!O47+STK_CHG!O47-INTMARB!O47</f>
        <v>6.5204643164230429</v>
      </c>
      <c r="P47" s="10">
        <f>PPRD!P47+RCV_RCY!P47+IMP!P47-EXP!P47+STK_CHG!P47-INTMARB!P47</f>
        <v>1.863026655202064</v>
      </c>
      <c r="Q47" s="10">
        <f>PPRD!Q47+RCV_RCY!Q47+IMP!Q47-EXP!Q47+STK_CHG!Q47-INTMARB!Q47</f>
        <v>0</v>
      </c>
      <c r="R47" s="10">
        <f>PPRD!R47+RCV_RCY!R47+IMP!R47-EXP!R47+STK_CHG!R47-INTMARB!R47</f>
        <v>0.93147033533963886</v>
      </c>
      <c r="S47" s="10">
        <f>PPRD!S47+RCV_RCY!S47+IMP!S47-EXP!S47+STK_CHG!S47-INTMARB!S47</f>
        <v>2.7944969905417021</v>
      </c>
      <c r="T47" s="10">
        <f>PPRD!T47+RCV_RCY!T47+IMP!T47-EXP!T47+STK_CHG!T47-INTMARB!T47</f>
        <v>3.8704213241616499</v>
      </c>
      <c r="U47" s="10">
        <f>PPRD!U47+RCV_RCY!U47+IMP!U47-EXP!U47+STK_CHG!U47-INTMARB!U47</f>
        <v>4.5764402407566633</v>
      </c>
      <c r="V47" s="10">
        <f>PPRD!V47+RCV_RCY!V47+IMP!V47-EXP!V47+STK_CHG!V47-INTMARB!V47</f>
        <v>10.428116938950989</v>
      </c>
      <c r="W47" s="10">
        <f>PPRD!W47+RCV_RCY!W47+IMP!W47-EXP!W47+STK_CHG!W47-INTMARB!W47</f>
        <v>7.454858125537403E-2</v>
      </c>
      <c r="X47" s="10">
        <f>PPRD!X47+RCV_RCY!X47+IMP!X47-EXP!X47+STK_CHG!X47-INTMARB!X47</f>
        <v>8.079793637145313</v>
      </c>
      <c r="Y47" s="10">
        <f>PPRD!Y47+RCV_RCY!Y47+IMP!Y47-EXP!Y47+STK_CHG!Y47-INTMARB!Y47</f>
        <v>3.7278589853826301</v>
      </c>
      <c r="Z47" s="10">
        <f>PPRD!Z47+RCV_RCY!Z47+IMP!Z47-EXP!Z47+STK_CHG!Z47-INTMARB!Z47</f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0</v>
      </c>
      <c r="G48" s="10">
        <f>PPRD!G48+RCV_RCY!G48+IMP!G48-EXP!G48+STK_CHG!G48-INTMARB!G48</f>
        <v>0</v>
      </c>
      <c r="H48" s="10">
        <f>PPRD!H48+RCV_RCY!H48+IMP!H48-EXP!H48+STK_CHG!H48-INTMARB!H48</f>
        <v>0</v>
      </c>
      <c r="I48" s="10">
        <f>PPRD!I48+RCV_RCY!I48+IMP!I48-EXP!I48+STK_CHG!I48-INTMARB!I48</f>
        <v>0</v>
      </c>
      <c r="J48" s="10">
        <f>PPRD!J48+RCV_RCY!J48+IMP!J48-EXP!J48+STK_CHG!J48-INTMARB!J48</f>
        <v>0</v>
      </c>
      <c r="K48" s="10">
        <f>PPRD!K48+RCV_RCY!K48+IMP!K48-EXP!K48+STK_CHG!K48-INTMARB!K48</f>
        <v>0</v>
      </c>
      <c r="L48" s="10">
        <f>PPRD!L48+RCV_RCY!L48+IMP!L48-EXP!L48+STK_CHG!L48-INTMARB!L48</f>
        <v>0</v>
      </c>
      <c r="M48" s="10">
        <f>PPRD!M48+RCV_RCY!M48+IMP!M48-EXP!M48+STK_CHG!M48-INTMARB!M48</f>
        <v>0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0</v>
      </c>
      <c r="U48" s="10">
        <f>PPRD!U48+RCV_RCY!U48+IMP!U48-EXP!U48+STK_CHG!U48-INTMARB!U48</f>
        <v>0</v>
      </c>
      <c r="V48" s="10">
        <f>PPRD!V48+RCV_RCY!V48+IMP!V48-EXP!V48+STK_CHG!V48-INTMARB!V48</f>
        <v>0</v>
      </c>
      <c r="W48" s="10">
        <f>PPRD!W48+RCV_RCY!W48+IMP!W48-EXP!W48+STK_CHG!W48-INTMARB!W48</f>
        <v>0</v>
      </c>
      <c r="X48" s="10">
        <f>PPRD!X48+RCV_RCY!X48+IMP!X48-EXP!X48+STK_CHG!X48-INTMARB!X48</f>
        <v>0</v>
      </c>
      <c r="Y48" s="10">
        <f>PPRD!Y48+RCV_RCY!Y48+IMP!Y48-EXP!Y48+STK_CHG!Y48-INTMARB!Y48</f>
        <v>0</v>
      </c>
      <c r="Z48" s="10">
        <f>PPRD!Z48+RCV_RCY!Z48+IMP!Z48-EXP!Z48+STK_CHG!Z48-INTMARB!Z48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  <c r="Y49" s="10">
        <f>PPRD!Y49+RCV_RCY!Y49+IMP!Y49-EXP!Y49+STK_CHG!Y49-INTMARB!Y49</f>
        <v>0</v>
      </c>
      <c r="Z49" s="10">
        <f>PPRD!Z49+RCV_RCY!Z49+IMP!Z49-EXP!Z49+STK_CHG!Z49-INTMARB!Z49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2.8804815133276009</v>
      </c>
      <c r="D50" s="10">
        <f>PPRD!D50+RCV_RCY!D50+IMP!D50-EXP!D50+STK_CHG!D50-INTMARB!D50</f>
        <v>2.8804815133276009</v>
      </c>
      <c r="E50" s="10">
        <f>PPRD!E50+RCV_RCY!E50+IMP!E50-EXP!E50+STK_CHG!E50-INTMARB!E50</f>
        <v>2.8804815133276009</v>
      </c>
      <c r="F50" s="10">
        <f>PPRD!F50+RCV_RCY!F50+IMP!F50-EXP!F50+STK_CHG!F50-INTMARB!F50</f>
        <v>2.8804815133276009</v>
      </c>
      <c r="G50" s="10">
        <f>PPRD!G50+RCV_RCY!G50+IMP!G50-EXP!G50+STK_CHG!G50-INTMARB!G50</f>
        <v>2.8804815133276009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  <c r="Y50" s="10">
        <f>PPRD!Y50+RCV_RCY!Y50+IMP!Y50-EXP!Y50+STK_CHG!Y50-INTMARB!Y50</f>
        <v>0</v>
      </c>
      <c r="Z50" s="10">
        <f>PPRD!Z50+RCV_RCY!Z50+IMP!Z50-EXP!Z50+STK_CHG!Z50-INTMARB!Z50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0</v>
      </c>
      <c r="D51" s="37">
        <f>PPRD!D51+RCV_RCY!D51+IMP!D51-EXP!D51+STK_CHG!D51-INTMARB!D51</f>
        <v>0</v>
      </c>
      <c r="E51" s="37">
        <f>PPRD!E51+RCV_RCY!E51+IMP!E51-EXP!E51+STK_CHG!E51-INTMARB!E51</f>
        <v>0</v>
      </c>
      <c r="F51" s="37">
        <f>PPRD!F51+RCV_RCY!F51+IMP!F51-EXP!F51+STK_CHG!F51-INTMARB!F51</f>
        <v>0</v>
      </c>
      <c r="G51" s="37">
        <f>PPRD!G51+RCV_RCY!G51+IMP!G51-EXP!G51+STK_CHG!G51-INTMARB!G51</f>
        <v>0</v>
      </c>
      <c r="H51" s="37">
        <f>PPRD!H51+RCV_RCY!H51+IMP!H51-EXP!H51+STK_CHG!H51-INTMARB!H51</f>
        <v>0</v>
      </c>
      <c r="I51" s="37">
        <f>PPRD!I51+RCV_RCY!I51+IMP!I51-EXP!I51+STK_CHG!I51-INTMARB!I51</f>
        <v>0</v>
      </c>
      <c r="J51" s="37">
        <f>PPRD!J51+RCV_RCY!J51+IMP!J51-EXP!J51+STK_CHG!J51-INTMARB!J51</f>
        <v>0</v>
      </c>
      <c r="K51" s="37">
        <f>PPRD!K51+RCV_RCY!K51+IMP!K51-EXP!K51+STK_CHG!K51-INTMARB!K51</f>
        <v>0</v>
      </c>
      <c r="L51" s="37">
        <f>PPRD!L51+RCV_RCY!L51+IMP!L51-EXP!L51+STK_CHG!L51-INTMARB!L51</f>
        <v>0</v>
      </c>
      <c r="M51" s="37">
        <f>PPRD!M51+RCV_RCY!M51+IMP!M51-EXP!M51+STK_CHG!M51-INTMARB!M51</f>
        <v>0</v>
      </c>
      <c r="N51" s="37">
        <f>PPRD!N51+RCV_RCY!N51+IMP!N51-EXP!N51+STK_CHG!N51-INTMARB!N51</f>
        <v>0</v>
      </c>
      <c r="O51" s="37">
        <f>PPRD!O51+RCV_RCY!O51+IMP!O51-EXP!O51+STK_CHG!O51-INTMARB!O51</f>
        <v>0</v>
      </c>
      <c r="P51" s="37">
        <f>PPRD!P51+RCV_RCY!P51+IMP!P51-EXP!P51+STK_CHG!P51-INTMARB!P51</f>
        <v>0</v>
      </c>
      <c r="Q51" s="37">
        <f>PPRD!Q51+RCV_RCY!Q51+IMP!Q51-EXP!Q51+STK_CHG!Q51-INTMARB!Q51</f>
        <v>0</v>
      </c>
      <c r="R51" s="37">
        <f>PPRD!R51+RCV_RCY!R51+IMP!R51-EXP!R51+STK_CHG!R51-INTMARB!R51</f>
        <v>0</v>
      </c>
      <c r="S51" s="37">
        <f>PPRD!S51+RCV_RCY!S51+IMP!S51-EXP!S51+STK_CHG!S51-INTMARB!S51</f>
        <v>0</v>
      </c>
      <c r="T51" s="37">
        <f>PPRD!T51+RCV_RCY!T51+IMP!T51-EXP!T51+STK_CHG!T51-INTMARB!T51</f>
        <v>241.7206362854686</v>
      </c>
      <c r="U51" s="37">
        <f>PPRD!U51+RCV_RCY!U51+IMP!U51-EXP!U51+STK_CHG!U51-INTMARB!U51</f>
        <v>292.92519346517628</v>
      </c>
      <c r="V51" s="37">
        <f>PPRD!V51+RCV_RCY!V51+IMP!V51-EXP!V51+STK_CHG!V51-INTMARB!V51</f>
        <v>306.20447119518485</v>
      </c>
      <c r="W51" s="37">
        <f>PPRD!W51+RCV_RCY!W51+IMP!W51-EXP!W51+STK_CHG!W51-INTMARB!W51</f>
        <v>318.24273430782455</v>
      </c>
      <c r="X51" s="37">
        <f>PPRD!X51+RCV_RCY!X51+IMP!X51-EXP!X51+STK_CHG!X51-INTMARB!X51</f>
        <v>319.11711092003435</v>
      </c>
      <c r="Y51" s="37">
        <f>PPRD!Y51+RCV_RCY!Y51+IMP!Y51-EXP!Y51+STK_CHG!Y51-INTMARB!Y51</f>
        <v>322.79217540842643</v>
      </c>
      <c r="Z51" s="37">
        <f>PPRD!Z51+RCV_RCY!Z51+IMP!Z51-EXP!Z51+STK_CHG!Z51-INTMARB!Z51</f>
        <v>337.16319862424757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5.0584694754944115</v>
      </c>
      <c r="N52" s="37">
        <f t="shared" si="20"/>
        <v>8.2611349957007754</v>
      </c>
      <c r="O52" s="37">
        <f t="shared" si="20"/>
        <v>11.815993121238176</v>
      </c>
      <c r="P52" s="37">
        <f t="shared" si="20"/>
        <v>12.715047291487531</v>
      </c>
      <c r="Q52" s="37">
        <f t="shared" si="20"/>
        <v>18.57042132416165</v>
      </c>
      <c r="R52" s="37">
        <f t="shared" si="20"/>
        <v>21.111349957007736</v>
      </c>
      <c r="S52" s="37">
        <f t="shared" si="20"/>
        <v>24.588993981083402</v>
      </c>
      <c r="T52" s="37">
        <f t="shared" si="20"/>
        <v>39.054084264832326</v>
      </c>
      <c r="U52" s="37">
        <f t="shared" si="20"/>
        <v>45.308598452278581</v>
      </c>
      <c r="V52" s="37">
        <f t="shared" si="20"/>
        <v>48.941100601891655</v>
      </c>
      <c r="W52" s="37">
        <f t="shared" si="20"/>
        <v>57.412553740326743</v>
      </c>
      <c r="X52" s="37">
        <f t="shared" ref="X52:Z52" si="21">SUM(X53:X70)</f>
        <v>57.860705073086848</v>
      </c>
      <c r="Y52" s="37">
        <f t="shared" si="21"/>
        <v>64.30644883920894</v>
      </c>
      <c r="Z52" s="37">
        <f t="shared" si="21"/>
        <v>68.811951848667235</v>
      </c>
    </row>
    <row r="53" spans="1:26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0</v>
      </c>
      <c r="D53" s="10">
        <f>PPRD!D53+RCV_RCY!D53+IMP!D53-EXP!D53+STK_CHG!D53-INTMARB!D53</f>
        <v>0</v>
      </c>
      <c r="E53" s="10">
        <f>PPRD!E53+RCV_RCY!E53+IMP!E53-EXP!E53+STK_CHG!E53-INTMARB!E53</f>
        <v>0</v>
      </c>
      <c r="F53" s="10">
        <f>PPRD!F53+RCV_RCY!F53+IMP!F53-EXP!F53+STK_CHG!F53-INTMARB!F53</f>
        <v>0</v>
      </c>
      <c r="G53" s="10">
        <f>PPRD!G53+RCV_RCY!G53+IMP!G53-EXP!G53+STK_CHG!G53-INTMARB!G53</f>
        <v>0</v>
      </c>
      <c r="H53" s="10">
        <f>PPRD!H53+RCV_RCY!H53+IMP!H53-EXP!H53+STK_CHG!H53-INTMARB!H53</f>
        <v>0</v>
      </c>
      <c r="I53" s="10">
        <f>PPRD!I53+RCV_RCY!I53+IMP!I53-EXP!I53+STK_CHG!I53-INTMARB!I53</f>
        <v>0</v>
      </c>
      <c r="J53" s="10">
        <f>PPRD!J53+RCV_RCY!J53+IMP!J53-EXP!J53+STK_CHG!J53-INTMARB!J53</f>
        <v>0</v>
      </c>
      <c r="K53" s="10">
        <f>PPRD!K53+RCV_RCY!K53+IMP!K53-EXP!K53+STK_CHG!K53-INTMARB!K53</f>
        <v>0</v>
      </c>
      <c r="L53" s="10">
        <f>PPRD!L53+RCV_RCY!L53+IMP!L53-EXP!L53+STK_CHG!L53-INTMARB!L53</f>
        <v>0</v>
      </c>
      <c r="M53" s="10">
        <f>PPRD!M53+RCV_RCY!M53+IMP!M53-EXP!M53+STK_CHG!M53-INTMARB!M53</f>
        <v>0</v>
      </c>
      <c r="N53" s="10">
        <f>PPRD!N53+RCV_RCY!N53+IMP!N53-EXP!N53+STK_CHG!N53-INTMARB!N53</f>
        <v>0</v>
      </c>
      <c r="O53" s="10">
        <f>PPRD!O53+RCV_RCY!O53+IMP!O53-EXP!O53+STK_CHG!O53-INTMARB!O53</f>
        <v>0</v>
      </c>
      <c r="P53" s="10">
        <f>PPRD!P53+RCV_RCY!P53+IMP!P53-EXP!P53+STK_CHG!P53-INTMARB!P53</f>
        <v>0</v>
      </c>
      <c r="Q53" s="10">
        <f>PPRD!Q53+RCV_RCY!Q53+IMP!Q53-EXP!Q53+STK_CHG!Q53-INTMARB!Q53</f>
        <v>0</v>
      </c>
      <c r="R53" s="10">
        <f>PPRD!R53+RCV_RCY!R53+IMP!R53-EXP!R53+STK_CHG!R53-INTMARB!R53</f>
        <v>0</v>
      </c>
      <c r="S53" s="10">
        <f>PPRD!S53+RCV_RCY!S53+IMP!S53-EXP!S53+STK_CHG!S53-INTMARB!S53</f>
        <v>0</v>
      </c>
      <c r="T53" s="10">
        <f>PPRD!T53+RCV_RCY!T53+IMP!T53-EXP!T53+STK_CHG!T53-INTMARB!T53</f>
        <v>0</v>
      </c>
      <c r="U53" s="10">
        <f>PPRD!U53+RCV_RCY!U53+IMP!U53-EXP!U53+STK_CHG!U53-INTMARB!U53</f>
        <v>0</v>
      </c>
      <c r="V53" s="10">
        <f>PPRD!V53+RCV_RCY!V53+IMP!V53-EXP!V53+STK_CHG!V53-INTMARB!V53</f>
        <v>0</v>
      </c>
      <c r="W53" s="10">
        <f>PPRD!W53+RCV_RCY!W53+IMP!W53-EXP!W53+STK_CHG!W53-INTMARB!W53</f>
        <v>0</v>
      </c>
      <c r="X53" s="10">
        <f>PPRD!X53+RCV_RCY!X53+IMP!X53-EXP!X53+STK_CHG!X53-INTMARB!X53</f>
        <v>0</v>
      </c>
      <c r="Y53" s="10">
        <f>PPRD!Y53+RCV_RCY!Y53+IMP!Y53-EXP!Y53+STK_CHG!Y53-INTMARB!Y53</f>
        <v>0</v>
      </c>
      <c r="Z53" s="10">
        <f>PPRD!Z53+RCV_RCY!Z53+IMP!Z53-EXP!Z53+STK_CHG!Z53-INTMARB!Z53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  <c r="Y54" s="10">
        <f>PPRD!Y54+RCV_RCY!Y54+IMP!Y54-EXP!Y54+STK_CHG!Y54-INTMARB!Y54</f>
        <v>0</v>
      </c>
      <c r="Z54" s="10">
        <f>PPRD!Z54+RCV_RCY!Z54+IMP!Z54-EXP!Z54+STK_CHG!Z54-INTMARB!Z54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</v>
      </c>
      <c r="H55" s="10">
        <f>PPRD!H55+RCV_RCY!H55+IMP!H55-EXP!H55+STK_CHG!H55-INTMARB!H55</f>
        <v>0</v>
      </c>
      <c r="I55" s="10">
        <f>PPRD!I55+RCV_RCY!I55+IMP!I55-EXP!I55+STK_CHG!I55-INTMARB!I55</f>
        <v>0</v>
      </c>
      <c r="J55" s="10">
        <f>PPRD!J55+RCV_RCY!J55+IMP!J55-EXP!J55+STK_CHG!J55-INTMARB!J55</f>
        <v>0</v>
      </c>
      <c r="K55" s="10">
        <f>PPRD!K55+RCV_RCY!K55+IMP!K55-EXP!K55+STK_CHG!K55-INTMARB!K55</f>
        <v>0</v>
      </c>
      <c r="L55" s="10">
        <f>PPRD!L55+RCV_RCY!L55+IMP!L55-EXP!L55+STK_CHG!L55-INTMARB!L55</f>
        <v>0</v>
      </c>
      <c r="M55" s="10">
        <f>PPRD!M55+RCV_RCY!M55+IMP!M55-EXP!M55+STK_CHG!M55-INTMARB!M55</f>
        <v>0</v>
      </c>
      <c r="N55" s="10">
        <f>PPRD!N55+RCV_RCY!N55+IMP!N55-EXP!N55+STK_CHG!N55-INTMARB!N55</f>
        <v>0</v>
      </c>
      <c r="O55" s="10">
        <f>PPRD!O55+RCV_RCY!O55+IMP!O55-EXP!O55+STK_CHG!O55-INTMARB!O55</f>
        <v>6.4488392089423899E-3</v>
      </c>
      <c r="P55" s="10">
        <f>PPRD!P55+RCV_RCY!P55+IMP!P55-EXP!P55+STK_CHG!P55-INTMARB!P55</f>
        <v>7.3086844368013756E-3</v>
      </c>
      <c r="Q55" s="10">
        <f>PPRD!Q55+RCV_RCY!Q55+IMP!Q55-EXP!Q55+STK_CHG!Q55-INTMARB!Q55</f>
        <v>4.9871023215821153E-3</v>
      </c>
      <c r="R55" s="10">
        <f>PPRD!R55+RCV_RCY!R55+IMP!R55-EXP!R55+STK_CHG!R55-INTMARB!R55</f>
        <v>4.9871023215821153E-3</v>
      </c>
      <c r="S55" s="10">
        <f>PPRD!S55+RCV_RCY!S55+IMP!S55-EXP!S55+STK_CHG!S55-INTMARB!S55</f>
        <v>4.9871023215821153E-3</v>
      </c>
      <c r="T55" s="10">
        <f>PPRD!T55+RCV_RCY!T55+IMP!T55-EXP!T55+STK_CHG!T55-INTMARB!T55</f>
        <v>4.9871023215821153E-3</v>
      </c>
      <c r="U55" s="10">
        <f>PPRD!U55+RCV_RCY!U55+IMP!U55-EXP!U55+STK_CHG!U55-INTMARB!U55</f>
        <v>4.9871023215821153E-3</v>
      </c>
      <c r="V55" s="10">
        <f>PPRD!V55+RCV_RCY!V55+IMP!V55-EXP!V55+STK_CHG!V55-INTMARB!V55</f>
        <v>4.9871023215821153E-3</v>
      </c>
      <c r="W55" s="10">
        <f>PPRD!W55+RCV_RCY!W55+IMP!W55-EXP!W55+STK_CHG!W55-INTMARB!W55</f>
        <v>4.9871023215821153E-3</v>
      </c>
      <c r="X55" s="10">
        <f>PPRD!X55+RCV_RCY!X55+IMP!X55-EXP!X55+STK_CHG!X55-INTMARB!X55</f>
        <v>4.9871023215821153E-3</v>
      </c>
      <c r="Y55" s="10">
        <f>PPRD!Y55+RCV_RCY!Y55+IMP!Y55-EXP!Y55+STK_CHG!Y55-INTMARB!Y55</f>
        <v>4.9871023215821153E-3</v>
      </c>
      <c r="Z55" s="10">
        <f>PPRD!Z55+RCV_RCY!Z55+IMP!Z55-EXP!Z55+STK_CHG!Z55-INTMARB!Z55</f>
        <v>2.8374892519346519E-3</v>
      </c>
    </row>
    <row r="56" spans="1:26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5.8469475494411012E-2</v>
      </c>
      <c r="N56" s="10">
        <f>PPRD!N56+RCV_RCY!N56+IMP!N56-EXP!N56+STK_CHG!N56-INTMARB!N56</f>
        <v>0.42906276870163368</v>
      </c>
      <c r="O56" s="10">
        <f>PPRD!O56+RCV_RCY!O56+IMP!O56-EXP!O56+STK_CHG!O56-INTMARB!O56</f>
        <v>1.435081685296647</v>
      </c>
      <c r="P56" s="10">
        <f>PPRD!P56+RCV_RCY!P56+IMP!P56-EXP!P56+STK_CHG!P56-INTMARB!P56</f>
        <v>2.533963886500429</v>
      </c>
      <c r="Q56" s="10">
        <f>PPRD!Q56+RCV_RCY!Q56+IMP!Q56-EXP!Q56+STK_CHG!Q56-INTMARB!Q56</f>
        <v>5.8796216680997411</v>
      </c>
      <c r="R56" s="10">
        <f>PPRD!R56+RCV_RCY!R56+IMP!R56-EXP!R56+STK_CHG!R56-INTMARB!R56</f>
        <v>8.1676698194325006</v>
      </c>
      <c r="S56" s="10">
        <f>PPRD!S56+RCV_RCY!S56+IMP!S56-EXP!S56+STK_CHG!S56-INTMARB!S56</f>
        <v>10.99613069647463</v>
      </c>
      <c r="T56" s="10">
        <f>PPRD!T56+RCV_RCY!T56+IMP!T56-EXP!T56+STK_CHG!T56-INTMARB!T56</f>
        <v>13.951934651762681</v>
      </c>
      <c r="U56" s="10">
        <f>PPRD!U56+RCV_RCY!U56+IMP!U56-EXP!U56+STK_CHG!U56-INTMARB!U56</f>
        <v>16.335425623387788</v>
      </c>
      <c r="V56" s="10">
        <f>PPRD!V56+RCV_RCY!V56+IMP!V56-EXP!V56+STK_CHG!V56-INTMARB!V56</f>
        <v>16.800171969045572</v>
      </c>
      <c r="W56" s="10">
        <f>PPRD!W56+RCV_RCY!W56+IMP!W56-EXP!W56+STK_CHG!W56-INTMARB!W56</f>
        <v>20.366809974204639</v>
      </c>
      <c r="X56" s="10">
        <f>PPRD!X56+RCV_RCY!X56+IMP!X56-EXP!X56+STK_CHG!X56-INTMARB!X56</f>
        <v>21.99088564058469</v>
      </c>
      <c r="Y56" s="10">
        <f>PPRD!Y56+RCV_RCY!Y56+IMP!Y56-EXP!Y56+STK_CHG!Y56-INTMARB!Y56</f>
        <v>24.883576956147891</v>
      </c>
      <c r="Z56" s="10">
        <f>PPRD!Z56+RCV_RCY!Z56+IMP!Z56-EXP!Z56+STK_CHG!Z56-INTMARB!Z56</f>
        <v>26.566036113499571</v>
      </c>
    </row>
    <row r="57" spans="1:26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0.23886500429922611</v>
      </c>
      <c r="F57" s="10">
        <f>PPRD!F57+RCV_RCY!F57+IMP!F57-EXP!F57+STK_CHG!F57-INTMARB!F57</f>
        <v>0.31049011177987962</v>
      </c>
      <c r="G57" s="10">
        <f>PPRD!G57+RCV_RCY!G57+IMP!G57-EXP!G57+STK_CHG!G57-INTMARB!G57</f>
        <v>0.40601891659501288</v>
      </c>
      <c r="H57" s="10">
        <f>PPRD!H57+RCV_RCY!H57+IMP!H57-EXP!H57+STK_CHG!H57-INTMARB!H57</f>
        <v>0.52545141874462586</v>
      </c>
      <c r="I57" s="10">
        <f>PPRD!I57+RCV_RCY!I57+IMP!I57-EXP!I57+STK_CHG!I57-INTMARB!I57</f>
        <v>0.64488392089423896</v>
      </c>
      <c r="J57" s="10">
        <f>PPRD!J57+RCV_RCY!J57+IMP!J57-EXP!J57+STK_CHG!J57-INTMARB!J57</f>
        <v>0.78822012037833178</v>
      </c>
      <c r="K57" s="10">
        <f>PPRD!K57+RCV_RCY!K57+IMP!K57-EXP!K57+STK_CHG!K57-INTMARB!K57</f>
        <v>0.90765262252794487</v>
      </c>
      <c r="L57" s="10">
        <f>PPRD!L57+RCV_RCY!L57+IMP!L57-EXP!L57+STK_CHG!L57-INTMARB!L57</f>
        <v>0.93147033533963886</v>
      </c>
      <c r="M57" s="10">
        <f>PPRD!M57+RCV_RCY!M57+IMP!M57-EXP!M57+STK_CHG!M57-INTMARB!M57</f>
        <v>3.5772141014617369</v>
      </c>
      <c r="N57" s="10">
        <f>PPRD!N57+RCV_RCY!N57+IMP!N57-EXP!N57+STK_CHG!N57-INTMARB!N57</f>
        <v>3.7842648323301811</v>
      </c>
      <c r="O57" s="10">
        <f>PPRD!O57+RCV_RCY!O57+IMP!O57-EXP!O57+STK_CHG!O57-INTMARB!O57</f>
        <v>4.1453998280309543</v>
      </c>
      <c r="P57" s="10">
        <f>PPRD!P57+RCV_RCY!P57+IMP!P57-EXP!P57+STK_CHG!P57-INTMARB!P57</f>
        <v>4.3663800515907134</v>
      </c>
      <c r="Q57" s="10">
        <f>PPRD!Q57+RCV_RCY!Q57+IMP!Q57-EXP!Q57+STK_CHG!Q57-INTMARB!Q57</f>
        <v>4.6388650042992259</v>
      </c>
      <c r="R57" s="10">
        <f>PPRD!R57+RCV_RCY!R57+IMP!R57-EXP!R57+STK_CHG!R57-INTMARB!R57</f>
        <v>4.8055889939810834</v>
      </c>
      <c r="S57" s="10">
        <f>PPRD!S57+RCV_RCY!S57+IMP!S57-EXP!S57+STK_CHG!S57-INTMARB!S57</f>
        <v>4.9441100601891659</v>
      </c>
      <c r="T57" s="10">
        <f>PPRD!T57+RCV_RCY!T57+IMP!T57-EXP!T57+STK_CHG!T57-INTMARB!T57</f>
        <v>4.9887360275150474</v>
      </c>
      <c r="U57" s="10">
        <f>PPRD!U57+RCV_RCY!U57+IMP!U57-EXP!U57+STK_CHG!U57-INTMARB!U57</f>
        <v>5.0306104901117799</v>
      </c>
      <c r="V57" s="10">
        <f>PPRD!V57+RCV_RCY!V57+IMP!V57-EXP!V57+STK_CHG!V57-INTMARB!V57</f>
        <v>5.0680997420464324</v>
      </c>
      <c r="W57" s="10">
        <f>PPRD!W57+RCV_RCY!W57+IMP!W57-EXP!W57+STK_CHG!W57-INTMARB!W57</f>
        <v>5.1151332760103179</v>
      </c>
      <c r="X57" s="10">
        <f>PPRD!X57+RCV_RCY!X57+IMP!X57-EXP!X57+STK_CHG!X57-INTMARB!X57</f>
        <v>3.5998280309544279</v>
      </c>
      <c r="Y57" s="10">
        <f>PPRD!Y57+RCV_RCY!Y57+IMP!Y57-EXP!Y57+STK_CHG!Y57-INTMARB!Y57</f>
        <v>3.2095442820292339</v>
      </c>
      <c r="Z57" s="10">
        <f>PPRD!Z57+RCV_RCY!Z57+IMP!Z57-EXP!Z57+STK_CHG!Z57-INTMARB!Z57</f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  <c r="Y58" s="10">
        <f>PPRD!Y58+RCV_RCY!Y58+IMP!Y58-EXP!Y58+STK_CHG!Y58-INTMARB!Y58</f>
        <v>0</v>
      </c>
      <c r="Z58" s="10">
        <f>PPRD!Z58+RCV_RCY!Z58+IMP!Z58-EXP!Z58+STK_CHG!Z58-INTMARB!Z58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0</v>
      </c>
      <c r="D59" s="10">
        <f>PPRD!D59+RCV_RCY!D59+IMP!D59-EXP!D59+STK_CHG!D59-INTMARB!D59</f>
        <v>0</v>
      </c>
      <c r="E59" s="10">
        <f>PPRD!E59+RCV_RCY!E59+IMP!E59-EXP!E59+STK_CHG!E59-INTMARB!E59</f>
        <v>0</v>
      </c>
      <c r="F59" s="10">
        <f>PPRD!F59+RCV_RCY!F59+IMP!F59-EXP!F59+STK_CHG!F59-INTMARB!F59</f>
        <v>0</v>
      </c>
      <c r="G59" s="10">
        <f>PPRD!G59+RCV_RCY!G59+IMP!G59-EXP!G59+STK_CHG!G59-INTMARB!G59</f>
        <v>0</v>
      </c>
      <c r="H59" s="10">
        <f>PPRD!H59+RCV_RCY!H59+IMP!H59-EXP!H59+STK_CHG!H59-INTMARB!H59</f>
        <v>0</v>
      </c>
      <c r="I59" s="10">
        <f>PPRD!I59+RCV_RCY!I59+IMP!I59-EXP!I59+STK_CHG!I59-INTMARB!I59</f>
        <v>0</v>
      </c>
      <c r="J59" s="10">
        <f>PPRD!J59+RCV_RCY!J59+IMP!J59-EXP!J59+STK_CHG!J59-INTMARB!J59</f>
        <v>0</v>
      </c>
      <c r="K59" s="10">
        <f>PPRD!K59+RCV_RCY!K59+IMP!K59-EXP!K59+STK_CHG!K59-INTMARB!K59</f>
        <v>0</v>
      </c>
      <c r="L59" s="10">
        <f>PPRD!L59+RCV_RCY!L59+IMP!L59-EXP!L59+STK_CHG!L59-INTMARB!L59</f>
        <v>0</v>
      </c>
      <c r="M59" s="10">
        <f>PPRD!M59+RCV_RCY!M59+IMP!M59-EXP!M59+STK_CHG!M59-INTMARB!M59</f>
        <v>0.74041272570937233</v>
      </c>
      <c r="N59" s="10">
        <f>PPRD!N59+RCV_RCY!N59+IMP!N59-EXP!N59+STK_CHG!N59-INTMARB!N59</f>
        <v>0.7165090283748925</v>
      </c>
      <c r="O59" s="10">
        <f>PPRD!O59+RCV_RCY!O59+IMP!O59-EXP!O59+STK_CHG!O59-INTMARB!O59</f>
        <v>0.95537403267411869</v>
      </c>
      <c r="P59" s="10">
        <f>PPRD!P59+RCV_RCY!P59+IMP!P59-EXP!P59+STK_CHG!P59-INTMARB!P59</f>
        <v>0.85984522785898532</v>
      </c>
      <c r="Q59" s="10">
        <f>PPRD!Q59+RCV_RCY!Q59+IMP!Q59-EXP!Q59+STK_CHG!Q59-INTMARB!Q59</f>
        <v>1.0748065348237319</v>
      </c>
      <c r="R59" s="10">
        <f>PPRD!R59+RCV_RCY!R59+IMP!R59-EXP!R59+STK_CHG!R59-INTMARB!R59</f>
        <v>1.146431642304385</v>
      </c>
      <c r="S59" s="10">
        <f>PPRD!S59+RCV_RCY!S59+IMP!S59-EXP!S59+STK_CHG!S59-INTMARB!S59</f>
        <v>1.086758383490972</v>
      </c>
      <c r="T59" s="10">
        <f>PPRD!T59+RCV_RCY!T59+IMP!T59-EXP!T59+STK_CHG!T59-INTMARB!T59</f>
        <v>1.3545141874462601</v>
      </c>
      <c r="U59" s="10">
        <f>PPRD!U59+RCV_RCY!U59+IMP!U59-EXP!U59+STK_CHG!U59-INTMARB!U59</f>
        <v>1.3377472055030091</v>
      </c>
      <c r="V59" s="10">
        <f>PPRD!V59+RCV_RCY!V59+IMP!V59-EXP!V59+STK_CHG!V59-INTMARB!V59</f>
        <v>1.674118658641444</v>
      </c>
      <c r="W59" s="10">
        <f>PPRD!W59+RCV_RCY!W59+IMP!W59-EXP!W59+STK_CHG!W59-INTMARB!W59</f>
        <v>1.441616509028375</v>
      </c>
      <c r="X59" s="10">
        <f>PPRD!X59+RCV_RCY!X59+IMP!X59-EXP!X59+STK_CHG!X59-INTMARB!X59</f>
        <v>1.5659501289767841</v>
      </c>
      <c r="Y59" s="10">
        <f>PPRD!Y59+RCV_RCY!Y59+IMP!Y59-EXP!Y59+STK_CHG!Y59-INTMARB!Y59</f>
        <v>1.1400687876182289</v>
      </c>
      <c r="Z59" s="10">
        <f>PPRD!Z59+RCV_RCY!Z59+IMP!Z59-EXP!Z59+STK_CHG!Z59-INTMARB!Z59</f>
        <v>0.87575236457437655</v>
      </c>
    </row>
    <row r="60" spans="1:26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  <c r="Y60" s="10">
        <f>PPRD!Y60+RCV_RCY!Y60+IMP!Y60-EXP!Y60+STK_CHG!Y60-INTMARB!Y60</f>
        <v>0</v>
      </c>
      <c r="Z60" s="10">
        <f>PPRD!Z60+RCV_RCY!Z60+IMP!Z60-EXP!Z60+STK_CHG!Z60-INTMARB!Z60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0</v>
      </c>
      <c r="K61" s="10">
        <f>PPRD!K61+RCV_RCY!K61+IMP!K61-EXP!K61+STK_CHG!K61-INTMARB!K61</f>
        <v>0</v>
      </c>
      <c r="L61" s="10">
        <f>PPRD!L61+RCV_RCY!L61+IMP!L61-EXP!L61+STK_CHG!L61-INTMARB!L61</f>
        <v>0</v>
      </c>
      <c r="M61" s="10">
        <f>PPRD!M61+RCV_RCY!M61+IMP!M61-EXP!M61+STK_CHG!M61-INTMARB!M61</f>
        <v>0.14333619948409279</v>
      </c>
      <c r="N61" s="10">
        <f>PPRD!N61+RCV_RCY!N61+IMP!N61-EXP!N61+STK_CHG!N61-INTMARB!N61</f>
        <v>1.4092003439380909</v>
      </c>
      <c r="O61" s="10">
        <f>PPRD!O61+RCV_RCY!O61+IMP!O61-EXP!O61+STK_CHG!O61-INTMARB!O61</f>
        <v>2.2212381771281171</v>
      </c>
      <c r="P61" s="10">
        <f>PPRD!P61+RCV_RCY!P61+IMP!P61-EXP!P61+STK_CHG!P61-INTMARB!P61</f>
        <v>1.4092003439380909</v>
      </c>
      <c r="Q61" s="10">
        <f>PPRD!Q61+RCV_RCY!Q61+IMP!Q61-EXP!Q61+STK_CHG!Q61-INTMARB!Q61</f>
        <v>1.7435941530524499</v>
      </c>
      <c r="R61" s="10">
        <f>PPRD!R61+RCV_RCY!R61+IMP!R61-EXP!R61+STK_CHG!R61-INTMARB!R61</f>
        <v>1.8391229578675841</v>
      </c>
      <c r="S61" s="10">
        <f>PPRD!S61+RCV_RCY!S61+IMP!S61-EXP!S61+STK_CHG!S61-INTMARB!S61</f>
        <v>1.9107480653482369</v>
      </c>
      <c r="T61" s="10">
        <f>PPRD!T61+RCV_RCY!T61+IMP!T61-EXP!T61+STK_CHG!T61-INTMARB!T61</f>
        <v>1.8391229578675841</v>
      </c>
      <c r="U61" s="10">
        <f>PPRD!U61+RCV_RCY!U61+IMP!U61-EXP!U61+STK_CHG!U61-INTMARB!U61</f>
        <v>1.6679277730008599</v>
      </c>
      <c r="V61" s="10">
        <f>PPRD!V61+RCV_RCY!V61+IMP!V61-EXP!V61+STK_CHG!V61-INTMARB!V61</f>
        <v>1.7527085124677559</v>
      </c>
      <c r="W61" s="10">
        <f>PPRD!W61+RCV_RCY!W61+IMP!W61-EXP!W61+STK_CHG!W61-INTMARB!W61</f>
        <v>1.4425623387790201</v>
      </c>
      <c r="X61" s="10">
        <f>PPRD!X61+RCV_RCY!X61+IMP!X61-EXP!X61+STK_CHG!X61-INTMARB!X61</f>
        <v>1.9245915735167669</v>
      </c>
      <c r="Y61" s="10">
        <f>PPRD!Y61+RCV_RCY!Y61+IMP!Y61-EXP!Y61+STK_CHG!Y61-INTMARB!Y61</f>
        <v>1.9546001719690449</v>
      </c>
      <c r="Z61" s="10">
        <f>PPRD!Z61+RCV_RCY!Z61+IMP!Z61-EXP!Z61+STK_CHG!Z61-INTMARB!Z61</f>
        <v>2.6013757523645742</v>
      </c>
    </row>
    <row r="62" spans="1:26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  <c r="Y62" s="10">
        <f>PPRD!Y62+RCV_RCY!Y62+IMP!Y62-EXP!Y62+STK_CHG!Y62-INTMARB!Y62</f>
        <v>0</v>
      </c>
      <c r="Z62" s="10">
        <f>PPRD!Z62+RCV_RCY!Z62+IMP!Z62-EXP!Z62+STK_CHG!Z62-INTMARB!Z62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  <c r="Y63" s="10">
        <f>PPRD!Y63+RCV_RCY!Y63+IMP!Y63-EXP!Y63+STK_CHG!Y63-INTMARB!Y63</f>
        <v>0</v>
      </c>
      <c r="Z63" s="10">
        <f>PPRD!Z63+RCV_RCY!Z63+IMP!Z63-EXP!Z63+STK_CHG!Z63-INTMARB!Z63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  <c r="Y64" s="10">
        <f>PPRD!Y64+RCV_RCY!Y64+IMP!Y64-EXP!Y64+STK_CHG!Y64-INTMARB!Y64</f>
        <v>0</v>
      </c>
      <c r="Z64" s="10">
        <f>PPRD!Z64+RCV_RCY!Z64+IMP!Z64-EXP!Z64+STK_CHG!Z64-INTMARB!Z64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0</v>
      </c>
      <c r="M65" s="10">
        <f>PPRD!M65+RCV_RCY!M65+IMP!M65-EXP!M65+STK_CHG!M65-INTMARB!M65</f>
        <v>0.53903697334479794</v>
      </c>
      <c r="N65" s="10">
        <f>PPRD!N65+RCV_RCY!N65+IMP!N65-EXP!N65+STK_CHG!N65-INTMARB!N65</f>
        <v>1.9220980223559758</v>
      </c>
      <c r="O65" s="10">
        <f>PPRD!O65+RCV_RCY!O65+IMP!O65-EXP!O65+STK_CHG!O65-INTMARB!O65</f>
        <v>3.0524505588993973</v>
      </c>
      <c r="P65" s="10">
        <f>PPRD!P65+RCV_RCY!P65+IMP!P65-EXP!P65+STK_CHG!P65-INTMARB!P65</f>
        <v>3.5383490971625111</v>
      </c>
      <c r="Q65" s="10">
        <f>PPRD!Q65+RCV_RCY!Q65+IMP!Q65-EXP!Q65+STK_CHG!Q65-INTMARB!Q65</f>
        <v>5.2285468615649169</v>
      </c>
      <c r="R65" s="10">
        <f>PPRD!R65+RCV_RCY!R65+IMP!R65-EXP!R65+STK_CHG!R65-INTMARB!R65</f>
        <v>5.1475494411006011</v>
      </c>
      <c r="S65" s="10">
        <f>PPRD!S65+RCV_RCY!S65+IMP!S65-EXP!S65+STK_CHG!S65-INTMARB!S65</f>
        <v>5.6462596732588137</v>
      </c>
      <c r="T65" s="10">
        <f>PPRD!T65+RCV_RCY!T65+IMP!T65-EXP!T65+STK_CHG!T65-INTMARB!T65</f>
        <v>7.4169389509888219</v>
      </c>
      <c r="U65" s="10">
        <f>PPRD!U65+RCV_RCY!U65+IMP!U65-EXP!U65+STK_CHG!U65-INTMARB!U65</f>
        <v>10.408512467755804</v>
      </c>
      <c r="V65" s="10">
        <f>PPRD!V65+RCV_RCY!V65+IMP!V65-EXP!V65+STK_CHG!V65-INTMARB!V65</f>
        <v>11.085210662080822</v>
      </c>
      <c r="W65" s="10">
        <f>PPRD!W65+RCV_RCY!W65+IMP!W65-EXP!W65+STK_CHG!W65-INTMARB!W65</f>
        <v>14.558813413585554</v>
      </c>
      <c r="X65" s="10">
        <f>PPRD!X65+RCV_RCY!X65+IMP!X65-EXP!X65+STK_CHG!X65-INTMARB!X65</f>
        <v>11.043164230438524</v>
      </c>
      <c r="Y65" s="10">
        <f>PPRD!Y65+RCV_RCY!Y65+IMP!Y65-EXP!Y65+STK_CHG!Y65-INTMARB!Y65</f>
        <v>13.09716251074806</v>
      </c>
      <c r="Z65" s="10">
        <f>PPRD!Z65+RCV_RCY!Z65+IMP!Z65-EXP!Z65+STK_CHG!Z65-INTMARB!Z65</f>
        <v>13.801461736887362</v>
      </c>
    </row>
    <row r="66" spans="1:26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  <c r="Y66" s="10">
        <f>PPRD!Y66+RCV_RCY!Y66+IMP!Y66-EXP!Y66+STK_CHG!Y66-INTMARB!Y66</f>
        <v>0</v>
      </c>
      <c r="Z66" s="10">
        <f>PPRD!Z66+RCV_RCY!Z66+IMP!Z66-EXP!Z66+STK_CHG!Z66-INTMARB!Z66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  <c r="Y67" s="10">
        <f>PPRD!Y67+RCV_RCY!Y67+IMP!Y67-EXP!Y67+STK_CHG!Y67-INTMARB!Y67</f>
        <v>0</v>
      </c>
      <c r="Z67" s="10">
        <f>PPRD!Z67+RCV_RCY!Z67+IMP!Z67-EXP!Z67+STK_CHG!Z67-INTMARB!Z67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  <c r="Y68" s="10">
        <f>PPRD!Y68+RCV_RCY!Y68+IMP!Y68-EXP!Y68+STK_CHG!Y68-INTMARB!Y68</f>
        <v>0</v>
      </c>
      <c r="Z68" s="10">
        <f>PPRD!Z68+RCV_RCY!Z68+IMP!Z68-EXP!Z68+STK_CHG!Z68-INTMARB!Z68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  <c r="Y69" s="10">
        <f>PPRD!Y69+RCV_RCY!Y69+IMP!Y69-EXP!Y69+STK_CHG!Y69-INTMARB!Y69</f>
        <v>0</v>
      </c>
      <c r="Z69" s="10">
        <f>PPRD!Z69+RCV_RCY!Z69+IMP!Z69-EXP!Z69+STK_CHG!Z69-INTMARB!Z69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9.4978503869303506</v>
      </c>
      <c r="U70" s="10">
        <f>PPRD!U70+RCV_RCY!U70+IMP!U70-EXP!U70+STK_CHG!U70-INTMARB!U70</f>
        <v>10.523387790197759</v>
      </c>
      <c r="V70" s="10">
        <f>PPRD!V70+RCV_RCY!V70+IMP!V70-EXP!V70+STK_CHG!V70-INTMARB!V70</f>
        <v>12.55580395528805</v>
      </c>
      <c r="W70" s="10">
        <f>PPRD!W70+RCV_RCY!W70+IMP!W70-EXP!W70+STK_CHG!W70-INTMARB!W70</f>
        <v>14.48263112639725</v>
      </c>
      <c r="X70" s="10">
        <f>PPRD!X70+RCV_RCY!X70+IMP!X70-EXP!X70+STK_CHG!X70-INTMARB!X70</f>
        <v>17.73129836629407</v>
      </c>
      <c r="Y70" s="10">
        <f>PPRD!Y70+RCV_RCY!Y70+IMP!Y70-EXP!Y70+STK_CHG!Y70-INTMARB!Y70</f>
        <v>20.016509028374891</v>
      </c>
      <c r="Z70" s="10">
        <f>PPRD!Z70+RCV_RCY!Z70+IMP!Z70-EXP!Z70+STK_CHG!Z70-INTMARB!Z70</f>
        <v>22.077214101461731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0</v>
      </c>
      <c r="S72" s="10">
        <f>PPRD!S72+RCV_RCY!S72+IMP!S72-EXP!S72+STK_CHG!S72-INTMARB!S72</f>
        <v>0</v>
      </c>
      <c r="T72" s="10">
        <f>PPRD!T72+RCV_RCY!T72+IMP!T72-EXP!T72+STK_CHG!T72-INTMARB!T72</f>
        <v>0</v>
      </c>
      <c r="U72" s="10">
        <f>PPRD!U72+RCV_RCY!U72+IMP!U72-EXP!U72+STK_CHG!U72-INTMARB!U72</f>
        <v>0</v>
      </c>
      <c r="V72" s="10">
        <f>PPRD!V72+RCV_RCY!V72+IMP!V72-EXP!V72+STK_CHG!V72-INTMARB!V72</f>
        <v>0</v>
      </c>
      <c r="W72" s="10">
        <f>PPRD!W72+RCV_RCY!W72+IMP!W72-EXP!W72+STK_CHG!W72-INTMARB!W72</f>
        <v>0</v>
      </c>
      <c r="X72" s="10">
        <f>PPRD!X72+RCV_RCY!X72+IMP!X72-EXP!X72+STK_CHG!X72-INTMARB!X72</f>
        <v>0</v>
      </c>
      <c r="Y72" s="10">
        <f>PPRD!Y72+RCV_RCY!Y72+IMP!Y72-EXP!Y72+STK_CHG!Y72-INTMARB!Y72</f>
        <v>0</v>
      </c>
      <c r="Z72" s="10">
        <f>PPRD!Z72+RCV_RCY!Z72+IMP!Z72-EXP!Z72+STK_CHG!Z72-INTMARB!Z72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  <c r="Y73" s="10">
        <f>PPRD!Y73+RCV_RCY!Y73+IMP!Y73-EXP!Y73+STK_CHG!Y73-INTMARB!Y73</f>
        <v>0</v>
      </c>
      <c r="Z73" s="10">
        <f>PPRD!Z73+RCV_RCY!Z73+IMP!Z73-EXP!Z73+STK_CHG!Z73-INTMARB!Z73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  <c r="Y74" s="37">
        <f>PPRD!Y74+RCV_RCY!Y74+IMP!Y74-EXP!Y74+STK_CHG!Y74-INTMARB!Y74</f>
        <v>0</v>
      </c>
      <c r="Z74" s="37">
        <f>PPRD!Z74+RCV_RCY!Z74+IMP!Z74-EXP!Z74+STK_CHG!Z74-INTMARB!Z74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  <c r="Y75" s="37">
        <f>PPRD!Y75+RCV_RCY!Y75+IMP!Y75-EXP!Y75+STK_CHG!Y75-INTMARB!Y75</f>
        <v>0</v>
      </c>
      <c r="Z75" s="37">
        <f>PPRD!Z75+RCV_RCY!Z75+IMP!Z75-EXP!Z75+STK_CHG!Z75-INTMARB!Z75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0</v>
      </c>
      <c r="D76" s="40">
        <f>PPRD!D76+RCV_RCY!D76+IMP!D76-EXP!D76+STK_CHG!D76-INTMARB!D76</f>
        <v>0</v>
      </c>
      <c r="E76" s="40">
        <f>PPRD!E76+RCV_RCY!E76+IMP!E76-EXP!E76+STK_CHG!E76-INTMARB!E76</f>
        <v>0</v>
      </c>
      <c r="F76" s="40">
        <f>PPRD!F76+RCV_RCY!F76+IMP!F76-EXP!F76+STK_CHG!F76-INTMARB!F76</f>
        <v>0</v>
      </c>
      <c r="G76" s="40">
        <f>PPRD!G76+RCV_RCY!G76+IMP!G76-EXP!G76+STK_CHG!G76-INTMARB!G76</f>
        <v>0</v>
      </c>
      <c r="H76" s="40">
        <f>PPRD!H76+RCV_RCY!H76+IMP!H76-EXP!H76+STK_CHG!H76-INTMARB!H76</f>
        <v>0</v>
      </c>
      <c r="I76" s="40">
        <f>PPRD!I76+RCV_RCY!I76+IMP!I76-EXP!I76+STK_CHG!I76-INTMARB!I76</f>
        <v>0</v>
      </c>
      <c r="J76" s="40">
        <f>PPRD!J76+RCV_RCY!J76+IMP!J76-EXP!J76+STK_CHG!J76-INTMARB!J76</f>
        <v>0</v>
      </c>
      <c r="K76" s="40">
        <f>PPRD!K76+RCV_RCY!K76+IMP!K76-EXP!K76+STK_CHG!K76-INTMARB!K76</f>
        <v>0</v>
      </c>
      <c r="L76" s="40">
        <f>PPRD!L76+RCV_RCY!L76+IMP!L76-EXP!L76+STK_CHG!L76-INTMARB!L76</f>
        <v>0</v>
      </c>
      <c r="M76" s="40">
        <f>PPRD!M76+RCV_RCY!M76+IMP!M76-EXP!M76+STK_CHG!M76-INTMARB!M76</f>
        <v>0</v>
      </c>
      <c r="N76" s="40">
        <f>PPRD!N76+RCV_RCY!N76+IMP!N76-EXP!N76+STK_CHG!N76-INTMARB!N76</f>
        <v>0</v>
      </c>
      <c r="O76" s="40">
        <f>PPRD!O76+RCV_RCY!O76+IMP!O76-EXP!O76+STK_CHG!O76-INTMARB!O76</f>
        <v>0</v>
      </c>
      <c r="P76" s="40">
        <f>PPRD!P76+RCV_RCY!P76+IMP!P76-EXP!P76+STK_CHG!P76-INTMARB!P76</f>
        <v>0</v>
      </c>
      <c r="Q76" s="40">
        <f>PPRD!Q76+RCV_RCY!Q76+IMP!Q76-EXP!Q76+STK_CHG!Q76-INTMARB!Q76</f>
        <v>0</v>
      </c>
      <c r="R76" s="40">
        <f>PPRD!R76+RCV_RCY!R76+IMP!R76-EXP!R76+STK_CHG!R76-INTMARB!R76</f>
        <v>90.627687016337049</v>
      </c>
      <c r="S76" s="40">
        <f>PPRD!S76+RCV_RCY!S76+IMP!S76-EXP!S76+STK_CHG!S76-INTMARB!S76</f>
        <v>131.2715391229579</v>
      </c>
      <c r="T76" s="40">
        <f>PPRD!T76+RCV_RCY!T76+IMP!T76-EXP!T76+STK_CHG!T76-INTMARB!T76</f>
        <v>74.064574376612214</v>
      </c>
      <c r="U76" s="40">
        <f>PPRD!U76+RCV_RCY!U76+IMP!U76-EXP!U76+STK_CHG!U76-INTMARB!U76</f>
        <v>53.374376612209801</v>
      </c>
      <c r="V76" s="40">
        <f>PPRD!V76+RCV_RCY!V76+IMP!V76-EXP!V76+STK_CHG!V76-INTMARB!V76</f>
        <v>54.712381771281159</v>
      </c>
      <c r="W76" s="40">
        <f>PPRD!W76+RCV_RCY!W76+IMP!W76-EXP!W76+STK_CHG!W76-INTMARB!W76</f>
        <v>35.733190025795352</v>
      </c>
      <c r="X76" s="40">
        <f>PPRD!X76+RCV_RCY!X76+IMP!X76-EXP!X76+STK_CHG!X76-INTMARB!X76</f>
        <v>43.969303525365426</v>
      </c>
      <c r="Y76" s="40">
        <f>PPRD!Y76+RCV_RCY!Y76+IMP!Y76-EXP!Y76+STK_CHG!Y76-INTMARB!Y76</f>
        <v>54.968701633705926</v>
      </c>
      <c r="Z76" s="40">
        <f>PPRD!Z76+RCV_RCY!Z76+IMP!Z76-EXP!Z76+STK_CHG!Z76-INTMARB!Z76</f>
        <v>53.493293207222692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126.40206362854691</v>
      </c>
      <c r="D2" s="31">
        <f t="shared" si="0"/>
        <v>94.80275150472913</v>
      </c>
      <c r="E2" s="31">
        <f t="shared" si="0"/>
        <v>91.638005159071326</v>
      </c>
      <c r="F2" s="31">
        <f t="shared" si="0"/>
        <v>81.104901117798761</v>
      </c>
      <c r="G2" s="31">
        <f t="shared" si="0"/>
        <v>104.28254514187446</v>
      </c>
      <c r="H2" s="31">
        <f t="shared" si="0"/>
        <v>88.32519346517627</v>
      </c>
      <c r="I2" s="31">
        <f t="shared" si="0"/>
        <v>89.35227858985381</v>
      </c>
      <c r="J2" s="31">
        <f t="shared" si="0"/>
        <v>93.460361134995708</v>
      </c>
      <c r="K2" s="31">
        <f t="shared" si="0"/>
        <v>96.541530524505575</v>
      </c>
      <c r="L2" s="31">
        <f t="shared" si="0"/>
        <v>90.379277730008596</v>
      </c>
      <c r="M2" s="31">
        <f t="shared" si="0"/>
        <v>101.676698194325</v>
      </c>
      <c r="N2" s="31">
        <f t="shared" si="0"/>
        <v>104.75778159931208</v>
      </c>
      <c r="O2" s="31">
        <f t="shared" si="0"/>
        <v>99.622613929492672</v>
      </c>
      <c r="P2" s="31">
        <f t="shared" si="0"/>
        <v>104.7577815993121</v>
      </c>
      <c r="Q2" s="31">
        <f t="shared" si="0"/>
        <v>111.94703353396389</v>
      </c>
      <c r="R2" s="31">
        <f t="shared" si="0"/>
        <v>116.0552020636285</v>
      </c>
      <c r="S2" s="31">
        <f t="shared" si="0"/>
        <v>124.27153912295796</v>
      </c>
      <c r="T2" s="31">
        <f t="shared" si="0"/>
        <v>139.38435081685301</v>
      </c>
      <c r="U2" s="31">
        <f t="shared" si="0"/>
        <v>156.79914015477212</v>
      </c>
      <c r="V2" s="31">
        <f t="shared" si="0"/>
        <v>164.81943250214954</v>
      </c>
      <c r="W2" s="31">
        <f t="shared" si="0"/>
        <v>59.20275150472915</v>
      </c>
      <c r="X2" s="31">
        <f t="shared" ref="X2:Z2" si="1">SUM(X3,X17,X22,X25,X26,X51,X52,X71,X74,X75,X76)</f>
        <v>77.19699054170249</v>
      </c>
      <c r="Y2" s="31">
        <f t="shared" si="1"/>
        <v>125.9760103181428</v>
      </c>
      <c r="Z2" s="31">
        <f t="shared" si="1"/>
        <v>150.43069647463457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  <c r="Y5" s="10">
        <f>INTAVI_PA_IN!Y5+INTAVI_PA_EX!Y5+INTAVI_FR_IN!Y5+INTAVI_FR_EX!Y5</f>
        <v>0</v>
      </c>
      <c r="Z5" s="10">
        <f>INTAVI_PA_IN!Z5+INTAVI_PA_EX!Z5+INTAVI_FR_IN!Z5+INTAVI_FR_EX!Z5</f>
        <v>0</v>
      </c>
    </row>
    <row r="6" spans="1:26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  <c r="Y6" s="10">
        <f>INTAVI_PA_IN!Y6+INTAVI_PA_EX!Y6+INTAVI_FR_IN!Y6+INTAVI_FR_EX!Y6</f>
        <v>0</v>
      </c>
      <c r="Z6" s="10">
        <f>INTAVI_PA_IN!Z6+INTAVI_PA_EX!Z6+INTAVI_FR_IN!Z6+INTAVI_FR_EX!Z6</f>
        <v>0</v>
      </c>
    </row>
    <row r="7" spans="1:26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  <c r="Y7" s="10">
        <f>INTAVI_PA_IN!Y7+INTAVI_PA_EX!Y7+INTAVI_FR_IN!Y7+INTAVI_FR_EX!Y7</f>
        <v>0</v>
      </c>
      <c r="Z7" s="10">
        <f>INTAVI_PA_IN!Z7+INTAVI_PA_EX!Z7+INTAVI_FR_IN!Z7+INTAVI_FR_EX!Z7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  <c r="Y9" s="10">
        <f>INTAVI_PA_IN!Y9+INTAVI_PA_EX!Y9+INTAVI_FR_IN!Y9+INTAVI_FR_EX!Y9</f>
        <v>0</v>
      </c>
      <c r="Z9" s="10">
        <f>INTAVI_PA_IN!Z9+INTAVI_PA_EX!Z9+INTAVI_FR_IN!Z9+INTAVI_FR_EX!Z9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  <c r="Y10" s="10">
        <f>INTAVI_PA_IN!Y10+INTAVI_PA_EX!Y10+INTAVI_FR_IN!Y10+INTAVI_FR_EX!Y10</f>
        <v>0</v>
      </c>
      <c r="Z10" s="10">
        <f>INTAVI_PA_IN!Z10+INTAVI_PA_EX!Z10+INTAVI_FR_IN!Z10+INTAVI_FR_EX!Z10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  <c r="Y12" s="10">
        <f>INTAVI_PA_IN!Y12+INTAVI_PA_EX!Y12+INTAVI_FR_IN!Y12+INTAVI_FR_EX!Y12</f>
        <v>0</v>
      </c>
      <c r="Z12" s="10">
        <f>INTAVI_PA_IN!Z12+INTAVI_PA_EX!Z12+INTAVI_FR_IN!Z12+INTAVI_FR_EX!Z12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  <c r="Y13" s="10">
        <f>INTAVI_PA_IN!Y13+INTAVI_PA_EX!Y13+INTAVI_FR_IN!Y13+INTAVI_FR_EX!Y13</f>
        <v>0</v>
      </c>
      <c r="Z13" s="10">
        <f>INTAVI_PA_IN!Z13+INTAVI_PA_EX!Z13+INTAVI_FR_IN!Z13+INTAVI_FR_EX!Z13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  <c r="Y14" s="10">
        <f>INTAVI_PA_IN!Y14+INTAVI_PA_EX!Y14+INTAVI_FR_IN!Y14+INTAVI_FR_EX!Y14</f>
        <v>0</v>
      </c>
      <c r="Z14" s="10">
        <f>INTAVI_PA_IN!Z14+INTAVI_PA_EX!Z14+INTAVI_FR_IN!Z14+INTAVI_FR_EX!Z14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  <c r="Y15" s="10">
        <f>INTAVI_PA_IN!Y15+INTAVI_PA_EX!Y15+INTAVI_FR_IN!Y15+INTAVI_FR_EX!Y15</f>
        <v>0</v>
      </c>
      <c r="Z15" s="10">
        <f>INTAVI_PA_IN!Z15+INTAVI_PA_EX!Z15+INTAVI_FR_IN!Z15+INTAVI_FR_EX!Z15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  <c r="Y16" s="10">
        <f>INTAVI_PA_IN!Y16+INTAVI_PA_EX!Y16+INTAVI_FR_IN!Y16+INTAVI_FR_EX!Y16</f>
        <v>0</v>
      </c>
      <c r="Z16" s="10">
        <f>INTAVI_PA_IN!Z16+INTAVI_PA_EX!Z16+INTAVI_FR_IN!Z16+INTAVI_FR_EX!Z16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  <c r="Y18" s="10">
        <f>INTAVI_PA_IN!Y18+INTAVI_PA_EX!Y18+INTAVI_FR_IN!Y18+INTAVI_FR_EX!Y18</f>
        <v>0</v>
      </c>
      <c r="Z18" s="10">
        <f>INTAVI_PA_IN!Z18+INTAVI_PA_EX!Z18+INTAVI_FR_IN!Z18+INTAVI_FR_EX!Z18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  <c r="Y19" s="10">
        <f>INTAVI_PA_IN!Y19+INTAVI_PA_EX!Y19+INTAVI_FR_IN!Y19+INTAVI_FR_EX!Y19</f>
        <v>0</v>
      </c>
      <c r="Z19" s="10">
        <f>INTAVI_PA_IN!Z19+INTAVI_PA_EX!Z19+INTAVI_FR_IN!Z19+INTAVI_FR_EX!Z19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  <c r="Y20" s="10">
        <f>INTAVI_PA_IN!Y20+INTAVI_PA_EX!Y20+INTAVI_FR_IN!Y20+INTAVI_FR_EX!Y20</f>
        <v>0</v>
      </c>
      <c r="Z20" s="10">
        <f>INTAVI_PA_IN!Z20+INTAVI_PA_EX!Z20+INTAVI_FR_IN!Z20+INTAVI_FR_EX!Z20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  <c r="Y21" s="10">
        <f>INTAVI_PA_IN!Y21+INTAVI_PA_EX!Y21+INTAVI_FR_IN!Y21+INTAVI_FR_EX!Y21</f>
        <v>0</v>
      </c>
      <c r="Z21" s="10">
        <f>INTAVI_PA_IN!Z21+INTAVI_PA_EX!Z21+INTAVI_FR_IN!Z21+INTAVI_FR_EX!Z21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  <c r="Y23" s="10">
        <f>INTAVI_PA_IN!Y23+INTAVI_PA_EX!Y23+INTAVI_FR_IN!Y23+INTAVI_FR_EX!Y23</f>
        <v>0</v>
      </c>
      <c r="Z23" s="10">
        <f>INTAVI_PA_IN!Z23+INTAVI_PA_EX!Z23+INTAVI_FR_IN!Z23+INTAVI_FR_EX!Z23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  <c r="Y24" s="10">
        <f>INTAVI_PA_IN!Y24+INTAVI_PA_EX!Y24+INTAVI_FR_IN!Y24+INTAVI_FR_EX!Y24</f>
        <v>0</v>
      </c>
      <c r="Z24" s="10">
        <f>INTAVI_PA_IN!Z24+INTAVI_PA_EX!Z24+INTAVI_FR_IN!Z24+INTAVI_FR_EX!Z24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  <c r="Y25" s="37">
        <f>INTAVI_PA_IN!Y25+INTAVI_PA_EX!Y25+INTAVI_FR_IN!Y25+INTAVI_FR_EX!Y25</f>
        <v>0</v>
      </c>
      <c r="Z25" s="37">
        <f>INTAVI_PA_IN!Z25+INTAVI_PA_EX!Z25+INTAVI_FR_IN!Z25+INTAVI_FR_EX!Z25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126.40206362854691</v>
      </c>
      <c r="D26" s="37">
        <f t="shared" si="14"/>
        <v>94.80275150472913</v>
      </c>
      <c r="E26" s="37">
        <f t="shared" si="14"/>
        <v>91.638005159071326</v>
      </c>
      <c r="F26" s="37">
        <f t="shared" si="14"/>
        <v>81.104901117798761</v>
      </c>
      <c r="G26" s="37">
        <f t="shared" si="14"/>
        <v>104.28254514187446</v>
      </c>
      <c r="H26" s="37">
        <f t="shared" si="14"/>
        <v>88.32519346517627</v>
      </c>
      <c r="I26" s="37">
        <f t="shared" si="14"/>
        <v>89.35227858985381</v>
      </c>
      <c r="J26" s="37">
        <f t="shared" si="14"/>
        <v>93.460361134995708</v>
      </c>
      <c r="K26" s="37">
        <f t="shared" si="14"/>
        <v>96.541530524505575</v>
      </c>
      <c r="L26" s="37">
        <f t="shared" si="14"/>
        <v>90.379277730008596</v>
      </c>
      <c r="M26" s="37">
        <f t="shared" si="14"/>
        <v>101.676698194325</v>
      </c>
      <c r="N26" s="37">
        <f t="shared" si="14"/>
        <v>104.75778159931208</v>
      </c>
      <c r="O26" s="37">
        <f t="shared" si="14"/>
        <v>99.622613929492672</v>
      </c>
      <c r="P26" s="37">
        <f t="shared" si="14"/>
        <v>104.7577815993121</v>
      </c>
      <c r="Q26" s="37">
        <f t="shared" si="14"/>
        <v>111.94703353396389</v>
      </c>
      <c r="R26" s="37">
        <f t="shared" si="14"/>
        <v>116.0552020636285</v>
      </c>
      <c r="S26" s="37">
        <f t="shared" si="14"/>
        <v>124.27153912295796</v>
      </c>
      <c r="T26" s="37">
        <f t="shared" si="14"/>
        <v>139.38435081685301</v>
      </c>
      <c r="U26" s="37">
        <f t="shared" si="14"/>
        <v>156.79914015477212</v>
      </c>
      <c r="V26" s="37">
        <f t="shared" si="14"/>
        <v>164.81943250214954</v>
      </c>
      <c r="W26" s="37">
        <f t="shared" si="14"/>
        <v>59.20275150472915</v>
      </c>
      <c r="X26" s="37">
        <f t="shared" ref="X26:Z26" si="15">SUM(X27,X33)</f>
        <v>77.19699054170249</v>
      </c>
      <c r="Y26" s="37">
        <f t="shared" si="15"/>
        <v>125.9760103181428</v>
      </c>
      <c r="Z26" s="37">
        <f t="shared" si="15"/>
        <v>150.43069647463457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  <c r="Y28" s="10">
        <f>INTAVI_PA_IN!Y28+INTAVI_PA_EX!Y28+INTAVI_FR_IN!Y28+INTAVI_FR_EX!Y28</f>
        <v>0</v>
      </c>
      <c r="Z28" s="10">
        <f>INTAVI_PA_IN!Z28+INTAVI_PA_EX!Z28+INTAVI_FR_IN!Z28+INTAVI_FR_EX!Z28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  <c r="Y29" s="10">
        <f>INTAVI_PA_IN!Y29+INTAVI_PA_EX!Y29+INTAVI_FR_IN!Y29+INTAVI_FR_EX!Y29</f>
        <v>0</v>
      </c>
      <c r="Z29" s="10">
        <f>INTAVI_PA_IN!Z29+INTAVI_PA_EX!Z29+INTAVI_FR_IN!Z29+INTAVI_FR_EX!Z29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  <c r="Y30" s="10">
        <f>INTAVI_PA_IN!Y30+INTAVI_PA_EX!Y30+INTAVI_FR_IN!Y30+INTAVI_FR_EX!Y30</f>
        <v>0</v>
      </c>
      <c r="Z30" s="10">
        <f>INTAVI_PA_IN!Z30+INTAVI_PA_EX!Z30+INTAVI_FR_IN!Z30+INTAVI_FR_EX!Z30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  <c r="Y31" s="10">
        <f>INTAVI_PA_IN!Y31+INTAVI_PA_EX!Y31+INTAVI_FR_IN!Y31+INTAVI_FR_EX!Y31</f>
        <v>0</v>
      </c>
      <c r="Z31" s="10">
        <f>INTAVI_PA_IN!Z31+INTAVI_PA_EX!Z31+INTAVI_FR_IN!Z31+INTAVI_FR_EX!Z31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  <c r="Y32" s="10">
        <f>INTAVI_PA_IN!Y32+INTAVI_PA_EX!Y32+INTAVI_FR_IN!Y32+INTAVI_FR_EX!Y32</f>
        <v>0</v>
      </c>
      <c r="Z32" s="10">
        <f>INTAVI_PA_IN!Z32+INTAVI_PA_EX!Z32+INTAVI_FR_IN!Z32+INTAVI_FR_EX!Z32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126.40206362854691</v>
      </c>
      <c r="D33" s="29">
        <f t="shared" si="18"/>
        <v>94.80275150472913</v>
      </c>
      <c r="E33" s="29">
        <f t="shared" si="18"/>
        <v>91.638005159071326</v>
      </c>
      <c r="F33" s="29">
        <f t="shared" si="18"/>
        <v>81.104901117798761</v>
      </c>
      <c r="G33" s="29">
        <f t="shared" si="18"/>
        <v>104.28254514187446</v>
      </c>
      <c r="H33" s="29">
        <f t="shared" si="18"/>
        <v>88.32519346517627</v>
      </c>
      <c r="I33" s="29">
        <f t="shared" si="18"/>
        <v>89.35227858985381</v>
      </c>
      <c r="J33" s="29">
        <f t="shared" si="18"/>
        <v>93.460361134995708</v>
      </c>
      <c r="K33" s="29">
        <f t="shared" si="18"/>
        <v>96.541530524505575</v>
      </c>
      <c r="L33" s="29">
        <f t="shared" si="18"/>
        <v>90.379277730008596</v>
      </c>
      <c r="M33" s="29">
        <f t="shared" si="18"/>
        <v>101.676698194325</v>
      </c>
      <c r="N33" s="29">
        <f t="shared" si="18"/>
        <v>104.75778159931208</v>
      </c>
      <c r="O33" s="29">
        <f t="shared" si="18"/>
        <v>99.622613929492672</v>
      </c>
      <c r="P33" s="29">
        <f t="shared" si="18"/>
        <v>104.7577815993121</v>
      </c>
      <c r="Q33" s="29">
        <f t="shared" si="18"/>
        <v>111.94703353396389</v>
      </c>
      <c r="R33" s="29">
        <f t="shared" si="18"/>
        <v>116.0552020636285</v>
      </c>
      <c r="S33" s="29">
        <f t="shared" si="18"/>
        <v>124.27153912295796</v>
      </c>
      <c r="T33" s="29">
        <f t="shared" si="18"/>
        <v>139.38435081685301</v>
      </c>
      <c r="U33" s="29">
        <f t="shared" si="18"/>
        <v>156.79914015477212</v>
      </c>
      <c r="V33" s="29">
        <f t="shared" si="18"/>
        <v>164.81943250214954</v>
      </c>
      <c r="W33" s="29">
        <f t="shared" si="18"/>
        <v>59.20275150472915</v>
      </c>
      <c r="X33" s="29">
        <f t="shared" ref="X33:Z33" si="19">SUM(X34:X50)</f>
        <v>77.19699054170249</v>
      </c>
      <c r="Y33" s="29">
        <f t="shared" si="19"/>
        <v>125.9760103181428</v>
      </c>
      <c r="Z33" s="29">
        <f t="shared" si="19"/>
        <v>150.43069647463457</v>
      </c>
    </row>
    <row r="34" spans="1:26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  <c r="Y34" s="10">
        <f>INTAVI_PA_IN!Y34+INTAVI_PA_EX!Y34+INTAVI_FR_IN!Y34+INTAVI_FR_EX!Y34</f>
        <v>0</v>
      </c>
      <c r="Z34" s="10">
        <f>INTAVI_PA_IN!Z34+INTAVI_PA_EX!Z34+INTAVI_FR_IN!Z34+INTAVI_FR_EX!Z34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  <c r="Y35" s="10">
        <f>INTAVI_PA_IN!Y35+INTAVI_PA_EX!Y35+INTAVI_FR_IN!Y35+INTAVI_FR_EX!Y35</f>
        <v>0</v>
      </c>
      <c r="Z35" s="10">
        <f>INTAVI_PA_IN!Z35+INTAVI_PA_EX!Z35+INTAVI_FR_IN!Z35+INTAVI_FR_EX!Z35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  <c r="Y36" s="10">
        <f>INTAVI_PA_IN!Y36+INTAVI_PA_EX!Y36+INTAVI_FR_IN!Y36+INTAVI_FR_EX!Y36</f>
        <v>0</v>
      </c>
      <c r="Z36" s="10">
        <f>INTAVI_PA_IN!Z36+INTAVI_PA_EX!Z36+INTAVI_FR_IN!Z36+INTAVI_FR_EX!Z36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  <c r="Y37" s="10">
        <f>INTAVI_PA_IN!Y37+INTAVI_PA_EX!Y37+INTAVI_FR_IN!Y37+INTAVI_FR_EX!Y37</f>
        <v>0</v>
      </c>
      <c r="Z37" s="10">
        <f>INTAVI_PA_IN!Z37+INTAVI_PA_EX!Z37+INTAVI_FR_IN!Z37+INTAVI_FR_EX!Z37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1.058125537403267</v>
      </c>
      <c r="D38" s="10">
        <f>INTAVI_PA_IN!D38+INTAVI_PA_EX!D38+INTAVI_FR_IN!D38+INTAVI_FR_EX!D38</f>
        <v>1.0581255374032668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1.0581255374032674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1.3671539122957868E-2</v>
      </c>
      <c r="V38" s="10">
        <f>INTAVI_PA_IN!V38+INTAVI_PA_EX!V38+INTAVI_FR_IN!V38+INTAVI_FR_EX!V38</f>
        <v>2.0980223559759242E-2</v>
      </c>
      <c r="W38" s="10">
        <f>INTAVI_PA_IN!W38+INTAVI_PA_EX!W38+INTAVI_FR_IN!W38+INTAVI_FR_EX!W38</f>
        <v>9.4582975064488421E-3</v>
      </c>
      <c r="X38" s="10">
        <f>INTAVI_PA_IN!X38+INTAVI_PA_EX!X38+INTAVI_FR_IN!X38+INTAVI_FR_EX!X38</f>
        <v>3.3619948409286338E-2</v>
      </c>
      <c r="Y38" s="10">
        <f>INTAVI_PA_IN!Y38+INTAVI_PA_EX!Y38+INTAVI_FR_IN!Y38+INTAVI_FR_EX!Y38</f>
        <v>2.6311263972484952E-2</v>
      </c>
      <c r="Z38" s="10">
        <f>INTAVI_PA_IN!Z38+INTAVI_PA_EX!Z38+INTAVI_FR_IN!Z38+INTAVI_FR_EX!Z38</f>
        <v>2.2098022355975917E-2</v>
      </c>
    </row>
    <row r="39" spans="1:26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  <c r="Y39" s="10">
        <f>INTAVI_PA_IN!Y39+INTAVI_PA_EX!Y39+INTAVI_FR_IN!Y39+INTAVI_FR_EX!Y39</f>
        <v>0</v>
      </c>
      <c r="Z39" s="10">
        <f>INTAVI_PA_IN!Z39+INTAVI_PA_EX!Z39+INTAVI_FR_IN!Z39+INTAVI_FR_EX!Z39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125.34393809114364</v>
      </c>
      <c r="D40" s="10">
        <f>INTAVI_PA_IN!D40+INTAVI_PA_EX!D40+INTAVI_FR_IN!D40+INTAVI_FR_EX!D40</f>
        <v>93.74462596732586</v>
      </c>
      <c r="E40" s="10">
        <f>INTAVI_PA_IN!E40+INTAVI_PA_EX!E40+INTAVI_FR_IN!E40+INTAVI_FR_EX!E40</f>
        <v>91.638005159071326</v>
      </c>
      <c r="F40" s="10">
        <f>INTAVI_PA_IN!F40+INTAVI_PA_EX!F40+INTAVI_FR_IN!F40+INTAVI_FR_EX!F40</f>
        <v>81.104901117798761</v>
      </c>
      <c r="G40" s="10">
        <f>INTAVI_PA_IN!G40+INTAVI_PA_EX!G40+INTAVI_FR_IN!G40+INTAVI_FR_EX!G40</f>
        <v>103.22441960447119</v>
      </c>
      <c r="H40" s="10">
        <f>INTAVI_PA_IN!H40+INTAVI_PA_EX!H40+INTAVI_FR_IN!H40+INTAVI_FR_EX!H40</f>
        <v>88.32519346517627</v>
      </c>
      <c r="I40" s="10">
        <f>INTAVI_PA_IN!I40+INTAVI_PA_EX!I40+INTAVI_FR_IN!I40+INTAVI_FR_EX!I40</f>
        <v>89.35227858985381</v>
      </c>
      <c r="J40" s="10">
        <f>INTAVI_PA_IN!J40+INTAVI_PA_EX!J40+INTAVI_FR_IN!J40+INTAVI_FR_EX!J40</f>
        <v>93.460361134995708</v>
      </c>
      <c r="K40" s="10">
        <f>INTAVI_PA_IN!K40+INTAVI_PA_EX!K40+INTAVI_FR_IN!K40+INTAVI_FR_EX!K40</f>
        <v>96.541530524505575</v>
      </c>
      <c r="L40" s="10">
        <f>INTAVI_PA_IN!L40+INTAVI_PA_EX!L40+INTAVI_FR_IN!L40+INTAVI_FR_EX!L40</f>
        <v>90.379277730008596</v>
      </c>
      <c r="M40" s="10">
        <f>INTAVI_PA_IN!M40+INTAVI_PA_EX!M40+INTAVI_FR_IN!M40+INTAVI_FR_EX!M40</f>
        <v>101.676698194325</v>
      </c>
      <c r="N40" s="10">
        <f>INTAVI_PA_IN!N40+INTAVI_PA_EX!N40+INTAVI_FR_IN!N40+INTAVI_FR_EX!N40</f>
        <v>104.75778159931208</v>
      </c>
      <c r="O40" s="10">
        <f>INTAVI_PA_IN!O40+INTAVI_PA_EX!O40+INTAVI_FR_IN!O40+INTAVI_FR_EX!O40</f>
        <v>99.622613929492672</v>
      </c>
      <c r="P40" s="10">
        <f>INTAVI_PA_IN!P40+INTAVI_PA_EX!P40+INTAVI_FR_IN!P40+INTAVI_FR_EX!P40</f>
        <v>104.7577815993121</v>
      </c>
      <c r="Q40" s="10">
        <f>INTAVI_PA_IN!Q40+INTAVI_PA_EX!Q40+INTAVI_FR_IN!Q40+INTAVI_FR_EX!Q40</f>
        <v>111.94703353396389</v>
      </c>
      <c r="R40" s="10">
        <f>INTAVI_PA_IN!R40+INTAVI_PA_EX!R40+INTAVI_FR_IN!R40+INTAVI_FR_EX!R40</f>
        <v>116.0552020636285</v>
      </c>
      <c r="S40" s="10">
        <f>INTAVI_PA_IN!S40+INTAVI_PA_EX!S40+INTAVI_FR_IN!S40+INTAVI_FR_EX!S40</f>
        <v>124.27153912295796</v>
      </c>
      <c r="T40" s="10">
        <f>INTAVI_PA_IN!T40+INTAVI_PA_EX!T40+INTAVI_FR_IN!T40+INTAVI_FR_EX!T40</f>
        <v>139.38435081685301</v>
      </c>
      <c r="U40" s="10">
        <f>INTAVI_PA_IN!U40+INTAVI_PA_EX!U40+INTAVI_FR_IN!U40+INTAVI_FR_EX!U40</f>
        <v>156.78546861564917</v>
      </c>
      <c r="V40" s="10">
        <f>INTAVI_PA_IN!V40+INTAVI_PA_EX!V40+INTAVI_FR_IN!V40+INTAVI_FR_EX!V40</f>
        <v>164.79845227858979</v>
      </c>
      <c r="W40" s="10">
        <f>INTAVI_PA_IN!W40+INTAVI_PA_EX!W40+INTAVI_FR_IN!W40+INTAVI_FR_EX!W40</f>
        <v>59.193293207222702</v>
      </c>
      <c r="X40" s="10">
        <f>INTAVI_PA_IN!X40+INTAVI_PA_EX!X40+INTAVI_FR_IN!X40+INTAVI_FR_EX!X40</f>
        <v>77.163370593293209</v>
      </c>
      <c r="Y40" s="10">
        <f>INTAVI_PA_IN!Y40+INTAVI_PA_EX!Y40+INTAVI_FR_IN!Y40+INTAVI_FR_EX!Y40</f>
        <v>125.94969905417031</v>
      </c>
      <c r="Z40" s="10">
        <f>INTAVI_PA_IN!Z40+INTAVI_PA_EX!Z40+INTAVI_FR_IN!Z40+INTAVI_FR_EX!Z40</f>
        <v>150.4085984522786</v>
      </c>
    </row>
    <row r="41" spans="1:26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  <c r="Y41" s="10">
        <f>INTAVI_PA_IN!Y41+INTAVI_PA_EX!Y41+INTAVI_FR_IN!Y41+INTAVI_FR_EX!Y41</f>
        <v>0</v>
      </c>
      <c r="Z41" s="10">
        <f>INTAVI_PA_IN!Z41+INTAVI_PA_EX!Z41+INTAVI_FR_IN!Z41+INTAVI_FR_EX!Z41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  <c r="Y42" s="10">
        <f>INTAVI_PA_IN!Y42+INTAVI_PA_EX!Y42+INTAVI_FR_IN!Y42+INTAVI_FR_EX!Y42</f>
        <v>0</v>
      </c>
      <c r="Z42" s="10">
        <f>INTAVI_PA_IN!Z42+INTAVI_PA_EX!Z42+INTAVI_FR_IN!Z42+INTAVI_FR_EX!Z42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  <c r="Y43" s="10">
        <f>INTAVI_PA_IN!Y43+INTAVI_PA_EX!Y43+INTAVI_FR_IN!Y43+INTAVI_FR_EX!Y43</f>
        <v>0</v>
      </c>
      <c r="Z43" s="10">
        <f>INTAVI_PA_IN!Z43+INTAVI_PA_EX!Z43+INTAVI_FR_IN!Z43+INTAVI_FR_EX!Z43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  <c r="Y44" s="10">
        <f>INTAVI_PA_IN!Y44+INTAVI_PA_EX!Y44+INTAVI_FR_IN!Y44+INTAVI_FR_EX!Y44</f>
        <v>0</v>
      </c>
      <c r="Z44" s="10">
        <f>INTAVI_PA_IN!Z44+INTAVI_PA_EX!Z44+INTAVI_FR_IN!Z44+INTAVI_FR_EX!Z44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  <c r="Y45" s="10">
        <f>INTAVI_PA_IN!Y45+INTAVI_PA_EX!Y45+INTAVI_FR_IN!Y45+INTAVI_FR_EX!Y45</f>
        <v>0</v>
      </c>
      <c r="Z45" s="10">
        <f>INTAVI_PA_IN!Z45+INTAVI_PA_EX!Z45+INTAVI_FR_IN!Z45+INTAVI_FR_EX!Z45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  <c r="Y46" s="10">
        <f>INTAVI_PA_IN!Y46+INTAVI_PA_EX!Y46+INTAVI_FR_IN!Y46+INTAVI_FR_EX!Y46</f>
        <v>0</v>
      </c>
      <c r="Z46" s="10">
        <f>INTAVI_PA_IN!Z46+INTAVI_PA_EX!Z46+INTAVI_FR_IN!Z46+INTAVI_FR_EX!Z46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  <c r="Y47" s="10">
        <f>INTAVI_PA_IN!Y47+INTAVI_PA_EX!Y47+INTAVI_FR_IN!Y47+INTAVI_FR_EX!Y47</f>
        <v>0</v>
      </c>
      <c r="Z47" s="10">
        <f>INTAVI_PA_IN!Z47+INTAVI_PA_EX!Z47+INTAVI_FR_IN!Z47+INTAVI_FR_EX!Z47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  <c r="Y48" s="10">
        <f>INTAVI_PA_IN!Y48+INTAVI_PA_EX!Y48+INTAVI_FR_IN!Y48+INTAVI_FR_EX!Y48</f>
        <v>0</v>
      </c>
      <c r="Z48" s="10">
        <f>INTAVI_PA_IN!Z48+INTAVI_PA_EX!Z48+INTAVI_FR_IN!Z48+INTAVI_FR_EX!Z48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  <c r="Y49" s="10">
        <f>INTAVI_PA_IN!Y49+INTAVI_PA_EX!Y49+INTAVI_FR_IN!Y49+INTAVI_FR_EX!Y49</f>
        <v>0</v>
      </c>
      <c r="Z49" s="10">
        <f>INTAVI_PA_IN!Z49+INTAVI_PA_EX!Z49+INTAVI_FR_IN!Z49+INTAVI_FR_EX!Z49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  <c r="Y50" s="10">
        <f>INTAVI_PA_IN!Y50+INTAVI_PA_EX!Y50+INTAVI_FR_IN!Y50+INTAVI_FR_EX!Y50</f>
        <v>0</v>
      </c>
      <c r="Z50" s="10">
        <f>INTAVI_PA_IN!Z50+INTAVI_PA_EX!Z50+INTAVI_FR_IN!Z50+INTAVI_FR_EX!Z50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  <c r="Y51" s="37">
        <f>INTAVI_PA_IN!Y51+INTAVI_PA_EX!Y51+INTAVI_FR_IN!Y51+INTAVI_FR_EX!Y51</f>
        <v>0</v>
      </c>
      <c r="Z51" s="37">
        <f>INTAVI_PA_IN!Z51+INTAVI_PA_EX!Z51+INTAVI_FR_IN!Z51+INTAVI_FR_EX!Z51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  <c r="Y53" s="10">
        <f>INTAVI_PA_IN!Y53+INTAVI_PA_EX!Y53+INTAVI_FR_IN!Y53+INTAVI_FR_EX!Y53</f>
        <v>0</v>
      </c>
      <c r="Z53" s="10">
        <f>INTAVI_PA_IN!Z53+INTAVI_PA_EX!Z53+INTAVI_FR_IN!Z53+INTAVI_FR_EX!Z53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  <c r="Y54" s="10">
        <f>INTAVI_PA_IN!Y54+INTAVI_PA_EX!Y54+INTAVI_FR_IN!Y54+INTAVI_FR_EX!Y54</f>
        <v>0</v>
      </c>
      <c r="Z54" s="10">
        <f>INTAVI_PA_IN!Z54+INTAVI_PA_EX!Z54+INTAVI_FR_IN!Z54+INTAVI_FR_EX!Z54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  <c r="Y55" s="10">
        <f>INTAVI_PA_IN!Y55+INTAVI_PA_EX!Y55+INTAVI_FR_IN!Y55+INTAVI_FR_EX!Y55</f>
        <v>0</v>
      </c>
      <c r="Z55" s="10">
        <f>INTAVI_PA_IN!Z55+INTAVI_PA_EX!Z55+INTAVI_FR_IN!Z55+INTAVI_FR_EX!Z55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  <c r="Y56" s="10">
        <f>INTAVI_PA_IN!Y56+INTAVI_PA_EX!Y56+INTAVI_FR_IN!Y56+INTAVI_FR_EX!Y56</f>
        <v>0</v>
      </c>
      <c r="Z56" s="10">
        <f>INTAVI_PA_IN!Z56+INTAVI_PA_EX!Z56+INTAVI_FR_IN!Z56+INTAVI_FR_EX!Z56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  <c r="Y57" s="10">
        <f>INTAVI_PA_IN!Y57+INTAVI_PA_EX!Y57+INTAVI_FR_IN!Y57+INTAVI_FR_EX!Y57</f>
        <v>0</v>
      </c>
      <c r="Z57" s="10">
        <f>INTAVI_PA_IN!Z57+INTAVI_PA_EX!Z57+INTAVI_FR_IN!Z57+INTAVI_FR_EX!Z57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  <c r="Y58" s="10">
        <f>INTAVI_PA_IN!Y58+INTAVI_PA_EX!Y58+INTAVI_FR_IN!Y58+INTAVI_FR_EX!Y58</f>
        <v>0</v>
      </c>
      <c r="Z58" s="10">
        <f>INTAVI_PA_IN!Z58+INTAVI_PA_EX!Z58+INTAVI_FR_IN!Z58+INTAVI_FR_EX!Z58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  <c r="Y59" s="10">
        <f>INTAVI_PA_IN!Y59+INTAVI_PA_EX!Y59+INTAVI_FR_IN!Y59+INTAVI_FR_EX!Y59</f>
        <v>0</v>
      </c>
      <c r="Z59" s="10">
        <f>INTAVI_PA_IN!Z59+INTAVI_PA_EX!Z59+INTAVI_FR_IN!Z59+INTAVI_FR_EX!Z59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  <c r="Y60" s="10">
        <f>INTAVI_PA_IN!Y60+INTAVI_PA_EX!Y60+INTAVI_FR_IN!Y60+INTAVI_FR_EX!Y60</f>
        <v>0</v>
      </c>
      <c r="Z60" s="10">
        <f>INTAVI_PA_IN!Z60+INTAVI_PA_EX!Z60+INTAVI_FR_IN!Z60+INTAVI_FR_EX!Z60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  <c r="Y61" s="10">
        <f>INTAVI_PA_IN!Y61+INTAVI_PA_EX!Y61+INTAVI_FR_IN!Y61+INTAVI_FR_EX!Y61</f>
        <v>0</v>
      </c>
      <c r="Z61" s="10">
        <f>INTAVI_PA_IN!Z61+INTAVI_PA_EX!Z61+INTAVI_FR_IN!Z61+INTAVI_FR_EX!Z61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  <c r="Y62" s="10">
        <f>INTAVI_PA_IN!Y62+INTAVI_PA_EX!Y62+INTAVI_FR_IN!Y62+INTAVI_FR_EX!Y62</f>
        <v>0</v>
      </c>
      <c r="Z62" s="10">
        <f>INTAVI_PA_IN!Z62+INTAVI_PA_EX!Z62+INTAVI_FR_IN!Z62+INTAVI_FR_EX!Z62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  <c r="Y63" s="10">
        <f>INTAVI_PA_IN!Y63+INTAVI_PA_EX!Y63+INTAVI_FR_IN!Y63+INTAVI_FR_EX!Y63</f>
        <v>0</v>
      </c>
      <c r="Z63" s="10">
        <f>INTAVI_PA_IN!Z63+INTAVI_PA_EX!Z63+INTAVI_FR_IN!Z63+INTAVI_FR_EX!Z63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  <c r="Y64" s="10">
        <f>INTAVI_PA_IN!Y64+INTAVI_PA_EX!Y64+INTAVI_FR_IN!Y64+INTAVI_FR_EX!Y64</f>
        <v>0</v>
      </c>
      <c r="Z64" s="10">
        <f>INTAVI_PA_IN!Z64+INTAVI_PA_EX!Z64+INTAVI_FR_IN!Z64+INTAVI_FR_EX!Z64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  <c r="Y65" s="10">
        <f>INTAVI_PA_IN!Y65+INTAVI_PA_EX!Y65+INTAVI_FR_IN!Y65+INTAVI_FR_EX!Y65</f>
        <v>0</v>
      </c>
      <c r="Z65" s="10">
        <f>INTAVI_PA_IN!Z65+INTAVI_PA_EX!Z65+INTAVI_FR_IN!Z65+INTAVI_FR_EX!Z65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  <c r="Y66" s="10">
        <f>INTAVI_PA_IN!Y66+INTAVI_PA_EX!Y66+INTAVI_FR_IN!Y66+INTAVI_FR_EX!Y66</f>
        <v>0</v>
      </c>
      <c r="Z66" s="10">
        <f>INTAVI_PA_IN!Z66+INTAVI_PA_EX!Z66+INTAVI_FR_IN!Z66+INTAVI_FR_EX!Z66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  <c r="Y67" s="10">
        <f>INTAVI_PA_IN!Y67+INTAVI_PA_EX!Y67+INTAVI_FR_IN!Y67+INTAVI_FR_EX!Y67</f>
        <v>0</v>
      </c>
      <c r="Z67" s="10">
        <f>INTAVI_PA_IN!Z67+INTAVI_PA_EX!Z67+INTAVI_FR_IN!Z67+INTAVI_FR_EX!Z67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  <c r="Y68" s="10">
        <f>INTAVI_PA_IN!Y68+INTAVI_PA_EX!Y68+INTAVI_FR_IN!Y68+INTAVI_FR_EX!Y68</f>
        <v>0</v>
      </c>
      <c r="Z68" s="10">
        <f>INTAVI_PA_IN!Z68+INTAVI_PA_EX!Z68+INTAVI_FR_IN!Z68+INTAVI_FR_EX!Z68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  <c r="Y69" s="10">
        <f>INTAVI_PA_IN!Y69+INTAVI_PA_EX!Y69+INTAVI_FR_IN!Y69+INTAVI_FR_EX!Y69</f>
        <v>0</v>
      </c>
      <c r="Z69" s="10">
        <f>INTAVI_PA_IN!Z69+INTAVI_PA_EX!Z69+INTAVI_FR_IN!Z69+INTAVI_FR_EX!Z69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  <c r="Y70" s="10">
        <f>INTAVI_PA_IN!Y70+INTAVI_PA_EX!Y70+INTAVI_FR_IN!Y70+INTAVI_FR_EX!Y70</f>
        <v>0</v>
      </c>
      <c r="Z70" s="10">
        <f>INTAVI_PA_IN!Z70+INTAVI_PA_EX!Z70+INTAVI_FR_IN!Z70+INTAVI_FR_EX!Z70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  <c r="Y72" s="10">
        <f>INTAVI_PA_IN!Y72+INTAVI_PA_EX!Y72+INTAVI_FR_IN!Y72+INTAVI_FR_EX!Y72</f>
        <v>0</v>
      </c>
      <c r="Z72" s="10">
        <f>INTAVI_PA_IN!Z72+INTAVI_PA_EX!Z72+INTAVI_FR_IN!Z72+INTAVI_FR_EX!Z72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  <c r="Y73" s="10">
        <f>INTAVI_PA_IN!Y73+INTAVI_PA_EX!Y73+INTAVI_FR_IN!Y73+INTAVI_FR_EX!Y73</f>
        <v>0</v>
      </c>
      <c r="Z73" s="10">
        <f>INTAVI_PA_IN!Z73+INTAVI_PA_EX!Z73+INTAVI_FR_IN!Z73+INTAVI_FR_EX!Z73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  <c r="Y74" s="37">
        <f>INTAVI_PA_IN!Y74+INTAVI_PA_EX!Y74+INTAVI_FR_IN!Y74+INTAVI_FR_EX!Y74</f>
        <v>0</v>
      </c>
      <c r="Z74" s="37">
        <f>INTAVI_PA_IN!Z74+INTAVI_PA_EX!Z74+INTAVI_FR_IN!Z74+INTAVI_FR_EX!Z74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  <c r="Y75" s="37">
        <f>INTAVI_PA_IN!Y75+INTAVI_PA_EX!Y75+INTAVI_FR_IN!Y75+INTAVI_FR_EX!Y75</f>
        <v>0</v>
      </c>
      <c r="Z75" s="37">
        <f>INTAVI_PA_IN!Z75+INTAVI_PA_EX!Z75+INTAVI_FR_IN!Z75+INTAVI_FR_EX!Z75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  <c r="Y76" s="40">
        <f>INTAVI_PA_IN!Y76+INTAVI_PA_EX!Y76+INTAVI_FR_IN!Y76+INTAVI_FR_EX!Y76</f>
        <v>0</v>
      </c>
      <c r="Z76" s="40">
        <f>INTAVI_PA_IN!Z76+INTAVI_PA_EX!Z76+INTAVI_FR_IN!Z76+INTAVI_FR_EX!Z76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482</v>
      </c>
      <c r="B1" s="4" t="s">
        <v>483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111.31175658622377</v>
      </c>
      <c r="D2" s="31">
        <f t="shared" si="0"/>
        <v>83.573616162927891</v>
      </c>
      <c r="E2" s="31">
        <f t="shared" si="0"/>
        <v>81.567116463421954</v>
      </c>
      <c r="F2" s="31">
        <f t="shared" si="0"/>
        <v>72.282570089579153</v>
      </c>
      <c r="G2" s="31">
        <f t="shared" si="0"/>
        <v>93.691196048192609</v>
      </c>
      <c r="H2" s="31">
        <f t="shared" si="0"/>
        <v>79.521610356621707</v>
      </c>
      <c r="I2" s="31">
        <f t="shared" si="0"/>
        <v>79.680988847721807</v>
      </c>
      <c r="J2" s="31">
        <f t="shared" si="0"/>
        <v>83.65910579474702</v>
      </c>
      <c r="K2" s="31">
        <f t="shared" si="0"/>
        <v>85.848637577339673</v>
      </c>
      <c r="L2" s="31">
        <f t="shared" si="0"/>
        <v>79.745938347712382</v>
      </c>
      <c r="M2" s="31">
        <f t="shared" si="0"/>
        <v>90.490166149442842</v>
      </c>
      <c r="N2" s="31">
        <f t="shared" si="0"/>
        <v>93.59668581932192</v>
      </c>
      <c r="O2" s="31">
        <f t="shared" si="0"/>
        <v>89.002396089438918</v>
      </c>
      <c r="P2" s="31">
        <f t="shared" si="0"/>
        <v>94.580109305599194</v>
      </c>
      <c r="Q2" s="31">
        <f t="shared" si="0"/>
        <v>101.81650257646567</v>
      </c>
      <c r="R2" s="31">
        <f t="shared" si="0"/>
        <v>105.60740235923052</v>
      </c>
      <c r="S2" s="31">
        <f t="shared" si="0"/>
        <v>114.25307660220822</v>
      </c>
      <c r="T2" s="31">
        <f t="shared" si="0"/>
        <v>128.73431282245545</v>
      </c>
      <c r="U2" s="31">
        <f t="shared" si="0"/>
        <v>145.18335858475629</v>
      </c>
      <c r="V2" s="31">
        <f t="shared" si="0"/>
        <v>152.86029896232421</v>
      </c>
      <c r="W2" s="31">
        <f t="shared" ref="W2:X2" si="1">SUM(W3,W17,W22,W25,W26,W51,W52,W71,W74,W75,W76)</f>
        <v>51.409839210120055</v>
      </c>
      <c r="X2" s="31">
        <f t="shared" si="1"/>
        <v>68.804036065497542</v>
      </c>
      <c r="Y2" s="31">
        <f t="shared" ref="Y2:Z2" si="2">SUM(Y3,Y17,Y22,Y25,Y26,Y51,Y52,Y71,Y74,Y75,Y76)</f>
        <v>115.05783013512496</v>
      </c>
      <c r="Z2" s="31">
        <f t="shared" si="2"/>
        <v>138.16421442717427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ref="W8:X8" si="10">SUM(W9:W10)</f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2">SUM(C12:C16)</f>
        <v>0</v>
      </c>
      <c r="D11" s="29">
        <f t="shared" si="12"/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ref="W11:X11" si="13">SUM(W12:W16)</f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ref="W17:X17" si="16">SUM(W18:W21)</f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8">SUM(C23:C24)</f>
        <v>0</v>
      </c>
      <c r="D22" s="37">
        <f t="shared" si="18"/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ref="W22:X22" si="19">SUM(W23:W24)</f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21">SUM(C27,C33)</f>
        <v>111.31175658622377</v>
      </c>
      <c r="D26" s="37">
        <f t="shared" si="21"/>
        <v>83.573616162927891</v>
      </c>
      <c r="E26" s="37">
        <f t="shared" si="21"/>
        <v>81.567116463421954</v>
      </c>
      <c r="F26" s="37">
        <f t="shared" si="21"/>
        <v>72.282570089579153</v>
      </c>
      <c r="G26" s="37">
        <f t="shared" si="21"/>
        <v>93.691196048192609</v>
      </c>
      <c r="H26" s="37">
        <f t="shared" si="21"/>
        <v>79.521610356621707</v>
      </c>
      <c r="I26" s="37">
        <f t="shared" si="21"/>
        <v>79.680988847721807</v>
      </c>
      <c r="J26" s="37">
        <f t="shared" si="21"/>
        <v>83.65910579474702</v>
      </c>
      <c r="K26" s="37">
        <f t="shared" si="21"/>
        <v>85.848637577339673</v>
      </c>
      <c r="L26" s="37">
        <f t="shared" si="21"/>
        <v>79.745938347712382</v>
      </c>
      <c r="M26" s="37">
        <f t="shared" si="21"/>
        <v>90.490166149442842</v>
      </c>
      <c r="N26" s="37">
        <f t="shared" si="21"/>
        <v>93.59668581932192</v>
      </c>
      <c r="O26" s="37">
        <f t="shared" si="21"/>
        <v>89.002396089438918</v>
      </c>
      <c r="P26" s="37">
        <f t="shared" si="21"/>
        <v>94.580109305599194</v>
      </c>
      <c r="Q26" s="37">
        <f t="shared" si="21"/>
        <v>101.81650257646567</v>
      </c>
      <c r="R26" s="37">
        <f t="shared" si="21"/>
        <v>105.60740235923052</v>
      </c>
      <c r="S26" s="37">
        <f t="shared" si="21"/>
        <v>114.25307660220822</v>
      </c>
      <c r="T26" s="37">
        <f t="shared" si="21"/>
        <v>128.73431282245545</v>
      </c>
      <c r="U26" s="37">
        <f t="shared" si="21"/>
        <v>145.18335858475629</v>
      </c>
      <c r="V26" s="37">
        <f t="shared" si="21"/>
        <v>152.86029896232421</v>
      </c>
      <c r="W26" s="37">
        <f t="shared" ref="W26:X26" si="22">SUM(W27,W33)</f>
        <v>51.409839210120055</v>
      </c>
      <c r="X26" s="37">
        <f t="shared" si="22"/>
        <v>68.804036065497542</v>
      </c>
      <c r="Y26" s="37">
        <f t="shared" ref="Y26:Z26" si="23">SUM(Y27,Y33)</f>
        <v>115.05783013512496</v>
      </c>
      <c r="Z26" s="37">
        <f t="shared" si="23"/>
        <v>138.16421442717427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4">SUM(C28:C32)</f>
        <v>0</v>
      </c>
      <c r="D27" s="29">
        <f t="shared" si="24"/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ref="W27:X27" si="25">SUM(W28:W32)</f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7">SUM(C34:C50)</f>
        <v>111.31175658622377</v>
      </c>
      <c r="D33" s="29">
        <f t="shared" si="27"/>
        <v>83.573616162927891</v>
      </c>
      <c r="E33" s="29">
        <f t="shared" si="27"/>
        <v>81.567116463421954</v>
      </c>
      <c r="F33" s="29">
        <f t="shared" si="27"/>
        <v>72.282570089579153</v>
      </c>
      <c r="G33" s="29">
        <f t="shared" si="27"/>
        <v>93.691196048192609</v>
      </c>
      <c r="H33" s="29">
        <f t="shared" si="27"/>
        <v>79.521610356621707</v>
      </c>
      <c r="I33" s="29">
        <f t="shared" si="27"/>
        <v>79.680988847721807</v>
      </c>
      <c r="J33" s="29">
        <f t="shared" si="27"/>
        <v>83.65910579474702</v>
      </c>
      <c r="K33" s="29">
        <f t="shared" si="27"/>
        <v>85.848637577339673</v>
      </c>
      <c r="L33" s="29">
        <f t="shared" si="27"/>
        <v>79.745938347712382</v>
      </c>
      <c r="M33" s="29">
        <f t="shared" si="27"/>
        <v>90.490166149442842</v>
      </c>
      <c r="N33" s="29">
        <f t="shared" si="27"/>
        <v>93.59668581932192</v>
      </c>
      <c r="O33" s="29">
        <f t="shared" si="27"/>
        <v>89.002396089438918</v>
      </c>
      <c r="P33" s="29">
        <f t="shared" si="27"/>
        <v>94.580109305599194</v>
      </c>
      <c r="Q33" s="29">
        <f t="shared" si="27"/>
        <v>101.81650257646567</v>
      </c>
      <c r="R33" s="29">
        <f t="shared" si="27"/>
        <v>105.60740235923052</v>
      </c>
      <c r="S33" s="29">
        <f t="shared" si="27"/>
        <v>114.25307660220822</v>
      </c>
      <c r="T33" s="29">
        <f t="shared" si="27"/>
        <v>128.73431282245545</v>
      </c>
      <c r="U33" s="29">
        <f t="shared" si="27"/>
        <v>145.18335858475629</v>
      </c>
      <c r="V33" s="29">
        <f t="shared" si="27"/>
        <v>152.86029896232421</v>
      </c>
      <c r="W33" s="29">
        <f t="shared" ref="W33:X33" si="28">SUM(W34:W50)</f>
        <v>51.409839210120055</v>
      </c>
      <c r="X33" s="29">
        <f t="shared" si="28"/>
        <v>68.804036065497542</v>
      </c>
      <c r="Y33" s="29">
        <f t="shared" ref="Y33:Z33" si="29">SUM(Y34:Y50)</f>
        <v>115.05783013512496</v>
      </c>
      <c r="Z33" s="29">
        <f t="shared" si="29"/>
        <v>138.16421442717427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0.93180292216763783</v>
      </c>
      <c r="D38" s="10">
        <v>0.93279336423817949</v>
      </c>
      <c r="E38" s="10">
        <v>0</v>
      </c>
      <c r="F38" s="10">
        <v>0</v>
      </c>
      <c r="G38" s="10">
        <v>0.95065810902078152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1.2658742675085438E-2</v>
      </c>
      <c r="V38" s="10">
        <v>1.9457919475601698E-2</v>
      </c>
      <c r="W38" s="10">
        <v>8.2132931603554355E-3</v>
      </c>
      <c r="X38" s="10">
        <v>2.9964745084500404E-2</v>
      </c>
      <c r="Y38" s="10">
        <v>2.4030900273324652E-2</v>
      </c>
      <c r="Z38" s="10">
        <v>2.0296096280604314E-2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110.37995366405613</v>
      </c>
      <c r="D40" s="10">
        <v>82.640822798689712</v>
      </c>
      <c r="E40" s="10">
        <v>81.567116463421954</v>
      </c>
      <c r="F40" s="10">
        <v>72.282570089579153</v>
      </c>
      <c r="G40" s="10">
        <v>92.74053793917183</v>
      </c>
      <c r="H40" s="10">
        <v>79.521610356621707</v>
      </c>
      <c r="I40" s="10">
        <v>79.680988847721807</v>
      </c>
      <c r="J40" s="10">
        <v>83.65910579474702</v>
      </c>
      <c r="K40" s="10">
        <v>85.848637577339673</v>
      </c>
      <c r="L40" s="10">
        <v>79.745938347712382</v>
      </c>
      <c r="M40" s="10">
        <v>90.490166149442842</v>
      </c>
      <c r="N40" s="10">
        <v>93.59668581932192</v>
      </c>
      <c r="O40" s="10">
        <v>89.002396089438918</v>
      </c>
      <c r="P40" s="10">
        <v>94.580109305599194</v>
      </c>
      <c r="Q40" s="10">
        <v>101.81650257646567</v>
      </c>
      <c r="R40" s="10">
        <v>105.60740235923052</v>
      </c>
      <c r="S40" s="10">
        <v>114.25307660220822</v>
      </c>
      <c r="T40" s="10">
        <v>128.73431282245545</v>
      </c>
      <c r="U40" s="10">
        <v>145.17069984208121</v>
      </c>
      <c r="V40" s="10">
        <v>152.84084104284861</v>
      </c>
      <c r="W40" s="10">
        <v>51.401625916959702</v>
      </c>
      <c r="X40" s="10">
        <v>68.774071320413043</v>
      </c>
      <c r="Y40" s="10">
        <v>115.03379923485163</v>
      </c>
      <c r="Z40" s="10">
        <v>138.14391833089365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30">SUM(C53:C70)</f>
        <v>0</v>
      </c>
      <c r="D52" s="37">
        <f t="shared" si="30"/>
        <v>0</v>
      </c>
      <c r="E52" s="37">
        <f t="shared" si="30"/>
        <v>0</v>
      </c>
      <c r="F52" s="37">
        <f t="shared" si="30"/>
        <v>0</v>
      </c>
      <c r="G52" s="37">
        <f t="shared" si="30"/>
        <v>0</v>
      </c>
      <c r="H52" s="37">
        <f t="shared" si="30"/>
        <v>0</v>
      </c>
      <c r="I52" s="37">
        <f t="shared" si="30"/>
        <v>0</v>
      </c>
      <c r="J52" s="37">
        <f t="shared" si="30"/>
        <v>0</v>
      </c>
      <c r="K52" s="37">
        <f t="shared" si="30"/>
        <v>0</v>
      </c>
      <c r="L52" s="37">
        <f t="shared" si="30"/>
        <v>0</v>
      </c>
      <c r="M52" s="37">
        <f t="shared" si="30"/>
        <v>0</v>
      </c>
      <c r="N52" s="37">
        <f t="shared" si="30"/>
        <v>0</v>
      </c>
      <c r="O52" s="37">
        <f t="shared" si="30"/>
        <v>0</v>
      </c>
      <c r="P52" s="37">
        <f t="shared" si="30"/>
        <v>0</v>
      </c>
      <c r="Q52" s="37">
        <f t="shared" si="30"/>
        <v>0</v>
      </c>
      <c r="R52" s="37">
        <f t="shared" si="30"/>
        <v>0</v>
      </c>
      <c r="S52" s="37">
        <f t="shared" si="30"/>
        <v>0</v>
      </c>
      <c r="T52" s="37">
        <f t="shared" si="30"/>
        <v>0</v>
      </c>
      <c r="U52" s="37">
        <f t="shared" si="30"/>
        <v>0</v>
      </c>
      <c r="V52" s="37">
        <f t="shared" si="30"/>
        <v>0</v>
      </c>
      <c r="W52" s="37">
        <f t="shared" ref="W52:X52" si="31">SUM(W53:W70)</f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33">SUM(C72:C73)</f>
        <v>0</v>
      </c>
      <c r="D71" s="37">
        <f t="shared" si="33"/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ref="W71:X71" si="34">SUM(W72:W73)</f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71:Z71 C33:Z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480</v>
      </c>
      <c r="B1" s="4" t="s">
        <v>481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12.317564452202289</v>
      </c>
      <c r="D2" s="31">
        <f t="shared" si="0"/>
        <v>9.2484025098669989</v>
      </c>
      <c r="E2" s="31">
        <f t="shared" si="0"/>
        <v>8.1155032136552201</v>
      </c>
      <c r="F2" s="31">
        <f t="shared" si="0"/>
        <v>6.3437114949711217</v>
      </c>
      <c r="G2" s="31">
        <f t="shared" si="0"/>
        <v>7.7493417767176158</v>
      </c>
      <c r="H2" s="31">
        <f t="shared" si="0"/>
        <v>6.3342376974232026</v>
      </c>
      <c r="I2" s="31">
        <f t="shared" si="0"/>
        <v>6.5708766842155022</v>
      </c>
      <c r="J2" s="31">
        <f t="shared" si="0"/>
        <v>6.6146225458214198</v>
      </c>
      <c r="K2" s="31">
        <f t="shared" si="0"/>
        <v>7.2483643354003</v>
      </c>
      <c r="L2" s="31">
        <f t="shared" si="0"/>
        <v>7.1527431875527006</v>
      </c>
      <c r="M2" s="31">
        <f t="shared" si="0"/>
        <v>7.9459027639613291</v>
      </c>
      <c r="N2" s="31">
        <f t="shared" si="0"/>
        <v>8.1131537189937344</v>
      </c>
      <c r="O2" s="31">
        <f t="shared" si="0"/>
        <v>7.8457812699112264</v>
      </c>
      <c r="P2" s="31">
        <f t="shared" si="0"/>
        <v>8.1437215490419277</v>
      </c>
      <c r="Q2" s="31">
        <f t="shared" si="0"/>
        <v>8.4502265859410386</v>
      </c>
      <c r="R2" s="31">
        <f t="shared" si="0"/>
        <v>8.7082327434864872</v>
      </c>
      <c r="S2" s="31">
        <f t="shared" si="0"/>
        <v>8.9466567757422819</v>
      </c>
      <c r="T2" s="31">
        <f t="shared" si="0"/>
        <v>9.6113209253377239</v>
      </c>
      <c r="U2" s="31">
        <f t="shared" si="0"/>
        <v>10.488839494862916</v>
      </c>
      <c r="V2" s="31">
        <f t="shared" si="0"/>
        <v>11.174187971442878</v>
      </c>
      <c r="W2" s="31">
        <f t="shared" ref="W2:X2" si="1">SUM(W3,W17,W22,W25,W26,W51,W52,W71,W74,W75,W76)</f>
        <v>6.5798664114686716</v>
      </c>
      <c r="X2" s="31">
        <f t="shared" si="1"/>
        <v>7.3117486267274661</v>
      </c>
      <c r="Y2" s="31">
        <f t="shared" ref="Y2:Z2" si="2">SUM(Y3,Y17,Y22,Y25,Y26,Y51,Y52,Y71,Y74,Y75,Y76)</f>
        <v>9.5955237348726268</v>
      </c>
      <c r="Z2" s="31">
        <f t="shared" si="2"/>
        <v>10.918093425025914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ref="W8:X8" si="10">SUM(W9:W10)</f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2">SUM(C12:C16)</f>
        <v>0</v>
      </c>
      <c r="D11" s="29">
        <f t="shared" si="12"/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ref="W11:X11" si="13">SUM(W12:W16)</f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ref="W17:X17" si="16">SUM(W18:W21)</f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8">SUM(C23:C24)</f>
        <v>0</v>
      </c>
      <c r="D22" s="37">
        <f t="shared" si="18"/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ref="W22:X22" si="19">SUM(W23:W24)</f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21">SUM(C27,C33)</f>
        <v>12.317564452202289</v>
      </c>
      <c r="D26" s="37">
        <f t="shared" si="21"/>
        <v>9.2484025098669989</v>
      </c>
      <c r="E26" s="37">
        <f t="shared" si="21"/>
        <v>8.1155032136552201</v>
      </c>
      <c r="F26" s="37">
        <f t="shared" si="21"/>
        <v>6.3437114949711217</v>
      </c>
      <c r="G26" s="37">
        <f t="shared" si="21"/>
        <v>7.7493417767176158</v>
      </c>
      <c r="H26" s="37">
        <f t="shared" si="21"/>
        <v>6.3342376974232026</v>
      </c>
      <c r="I26" s="37">
        <f t="shared" si="21"/>
        <v>6.5708766842155022</v>
      </c>
      <c r="J26" s="37">
        <f t="shared" si="21"/>
        <v>6.6146225458214198</v>
      </c>
      <c r="K26" s="37">
        <f t="shared" si="21"/>
        <v>7.2483643354003</v>
      </c>
      <c r="L26" s="37">
        <f t="shared" si="21"/>
        <v>7.1527431875527006</v>
      </c>
      <c r="M26" s="37">
        <f t="shared" si="21"/>
        <v>7.9459027639613291</v>
      </c>
      <c r="N26" s="37">
        <f t="shared" si="21"/>
        <v>8.1131537189937344</v>
      </c>
      <c r="O26" s="37">
        <f t="shared" si="21"/>
        <v>7.8457812699112264</v>
      </c>
      <c r="P26" s="37">
        <f t="shared" si="21"/>
        <v>8.1437215490419277</v>
      </c>
      <c r="Q26" s="37">
        <f t="shared" si="21"/>
        <v>8.4502265859410386</v>
      </c>
      <c r="R26" s="37">
        <f t="shared" si="21"/>
        <v>8.7082327434864872</v>
      </c>
      <c r="S26" s="37">
        <f t="shared" si="21"/>
        <v>8.9466567757422819</v>
      </c>
      <c r="T26" s="37">
        <f t="shared" si="21"/>
        <v>9.6113209253377239</v>
      </c>
      <c r="U26" s="37">
        <f t="shared" si="21"/>
        <v>10.488839494862916</v>
      </c>
      <c r="V26" s="37">
        <f t="shared" si="21"/>
        <v>11.174187971442878</v>
      </c>
      <c r="W26" s="37">
        <f t="shared" ref="W26:X26" si="22">SUM(W27,W33)</f>
        <v>6.5798664114686716</v>
      </c>
      <c r="X26" s="37">
        <f t="shared" si="22"/>
        <v>7.3117486267274661</v>
      </c>
      <c r="Y26" s="37">
        <f t="shared" ref="Y26:Z26" si="23">SUM(Y27,Y33)</f>
        <v>9.5955237348726268</v>
      </c>
      <c r="Z26" s="37">
        <f t="shared" si="23"/>
        <v>10.918093425025914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4">SUM(C28:C32)</f>
        <v>0</v>
      </c>
      <c r="D27" s="29">
        <f t="shared" si="24"/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ref="W27:X27" si="25">SUM(W28:W32)</f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7">SUM(C34:C50)</f>
        <v>12.317564452202289</v>
      </c>
      <c r="D33" s="29">
        <f t="shared" si="27"/>
        <v>9.2484025098669989</v>
      </c>
      <c r="E33" s="29">
        <f t="shared" si="27"/>
        <v>8.1155032136552201</v>
      </c>
      <c r="F33" s="29">
        <f t="shared" si="27"/>
        <v>6.3437114949711217</v>
      </c>
      <c r="G33" s="29">
        <f t="shared" si="27"/>
        <v>7.7493417767176158</v>
      </c>
      <c r="H33" s="29">
        <f t="shared" si="27"/>
        <v>6.3342376974232026</v>
      </c>
      <c r="I33" s="29">
        <f t="shared" si="27"/>
        <v>6.5708766842155022</v>
      </c>
      <c r="J33" s="29">
        <f t="shared" si="27"/>
        <v>6.6146225458214198</v>
      </c>
      <c r="K33" s="29">
        <f t="shared" si="27"/>
        <v>7.2483643354003</v>
      </c>
      <c r="L33" s="29">
        <f t="shared" si="27"/>
        <v>7.1527431875527006</v>
      </c>
      <c r="M33" s="29">
        <f t="shared" si="27"/>
        <v>7.9459027639613291</v>
      </c>
      <c r="N33" s="29">
        <f t="shared" si="27"/>
        <v>8.1131537189937344</v>
      </c>
      <c r="O33" s="29">
        <f t="shared" si="27"/>
        <v>7.8457812699112264</v>
      </c>
      <c r="P33" s="29">
        <f t="shared" si="27"/>
        <v>8.1437215490419277</v>
      </c>
      <c r="Q33" s="29">
        <f t="shared" si="27"/>
        <v>8.4502265859410386</v>
      </c>
      <c r="R33" s="29">
        <f t="shared" si="27"/>
        <v>8.7082327434864872</v>
      </c>
      <c r="S33" s="29">
        <f t="shared" si="27"/>
        <v>8.9466567757422819</v>
      </c>
      <c r="T33" s="29">
        <f t="shared" si="27"/>
        <v>9.6113209253377239</v>
      </c>
      <c r="U33" s="29">
        <f t="shared" si="27"/>
        <v>10.488839494862916</v>
      </c>
      <c r="V33" s="29">
        <f t="shared" si="27"/>
        <v>11.174187971442878</v>
      </c>
      <c r="W33" s="29">
        <f t="shared" ref="W33:X33" si="28">SUM(W34:W50)</f>
        <v>6.5798664114686716</v>
      </c>
      <c r="X33" s="29">
        <f t="shared" si="28"/>
        <v>7.3117486267274661</v>
      </c>
      <c r="Y33" s="29">
        <f t="shared" ref="Y33:Z33" si="29">SUM(Y34:Y50)</f>
        <v>9.5955237348726268</v>
      </c>
      <c r="Z33" s="29">
        <f t="shared" si="29"/>
        <v>10.918093425025914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0.10311168292146781</v>
      </c>
      <c r="D38" s="10">
        <v>0.10322454486341123</v>
      </c>
      <c r="E38" s="10">
        <v>0</v>
      </c>
      <c r="F38" s="10">
        <v>0</v>
      </c>
      <c r="G38" s="10">
        <v>7.8630382686338096E-2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9.1453677212068377E-4</v>
      </c>
      <c r="V38" s="10">
        <v>1.4223866578146767E-3</v>
      </c>
      <c r="W38" s="10">
        <v>1.0512067849986551E-3</v>
      </c>
      <c r="X38" s="10">
        <v>3.1843289471168335E-3</v>
      </c>
      <c r="Y38" s="10">
        <v>2.0041145715353564E-3</v>
      </c>
      <c r="Z38" s="10">
        <v>1.6038500003324699E-3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12.214452769280822</v>
      </c>
      <c r="D40" s="10">
        <v>9.1451779650035885</v>
      </c>
      <c r="E40" s="10">
        <v>8.1155032136552201</v>
      </c>
      <c r="F40" s="10">
        <v>6.3437114949711217</v>
      </c>
      <c r="G40" s="10">
        <v>7.6707113940312777</v>
      </c>
      <c r="H40" s="10">
        <v>6.3342376974232026</v>
      </c>
      <c r="I40" s="10">
        <v>6.5708766842155022</v>
      </c>
      <c r="J40" s="10">
        <v>6.6146225458214198</v>
      </c>
      <c r="K40" s="10">
        <v>7.2483643354003</v>
      </c>
      <c r="L40" s="10">
        <v>7.1527431875527006</v>
      </c>
      <c r="M40" s="10">
        <v>7.9459027639613291</v>
      </c>
      <c r="N40" s="10">
        <v>8.1131537189937344</v>
      </c>
      <c r="O40" s="10">
        <v>7.8457812699112264</v>
      </c>
      <c r="P40" s="10">
        <v>8.1437215490419277</v>
      </c>
      <c r="Q40" s="10">
        <v>8.4502265859410386</v>
      </c>
      <c r="R40" s="10">
        <v>8.7082327434864872</v>
      </c>
      <c r="S40" s="10">
        <v>8.9466567757422819</v>
      </c>
      <c r="T40" s="10">
        <v>9.6113209253377239</v>
      </c>
      <c r="U40" s="10">
        <v>10.487924958090796</v>
      </c>
      <c r="V40" s="10">
        <v>11.172765584785063</v>
      </c>
      <c r="W40" s="10">
        <v>6.5788152046836732</v>
      </c>
      <c r="X40" s="10">
        <v>7.3085642977803493</v>
      </c>
      <c r="Y40" s="10">
        <v>9.5935196203010911</v>
      </c>
      <c r="Z40" s="10">
        <v>10.916489575025581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30">SUM(C53:C70)</f>
        <v>0</v>
      </c>
      <c r="D52" s="37">
        <f t="shared" si="30"/>
        <v>0</v>
      </c>
      <c r="E52" s="37">
        <f t="shared" si="30"/>
        <v>0</v>
      </c>
      <c r="F52" s="37">
        <f t="shared" si="30"/>
        <v>0</v>
      </c>
      <c r="G52" s="37">
        <f t="shared" si="30"/>
        <v>0</v>
      </c>
      <c r="H52" s="37">
        <f t="shared" si="30"/>
        <v>0</v>
      </c>
      <c r="I52" s="37">
        <f t="shared" si="30"/>
        <v>0</v>
      </c>
      <c r="J52" s="37">
        <f t="shared" si="30"/>
        <v>0</v>
      </c>
      <c r="K52" s="37">
        <f t="shared" si="30"/>
        <v>0</v>
      </c>
      <c r="L52" s="37">
        <f t="shared" si="30"/>
        <v>0</v>
      </c>
      <c r="M52" s="37">
        <f t="shared" si="30"/>
        <v>0</v>
      </c>
      <c r="N52" s="37">
        <f t="shared" si="30"/>
        <v>0</v>
      </c>
      <c r="O52" s="37">
        <f t="shared" si="30"/>
        <v>0</v>
      </c>
      <c r="P52" s="37">
        <f t="shared" si="30"/>
        <v>0</v>
      </c>
      <c r="Q52" s="37">
        <f t="shared" si="30"/>
        <v>0</v>
      </c>
      <c r="R52" s="37">
        <f t="shared" si="30"/>
        <v>0</v>
      </c>
      <c r="S52" s="37">
        <f t="shared" si="30"/>
        <v>0</v>
      </c>
      <c r="T52" s="37">
        <f t="shared" si="30"/>
        <v>0</v>
      </c>
      <c r="U52" s="37">
        <f t="shared" si="30"/>
        <v>0</v>
      </c>
      <c r="V52" s="37">
        <f t="shared" si="30"/>
        <v>0</v>
      </c>
      <c r="W52" s="37">
        <f t="shared" ref="W52:X52" si="31">SUM(W53:W70)</f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33">SUM(C72:C73)</f>
        <v>0</v>
      </c>
      <c r="D71" s="37">
        <f t="shared" si="33"/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ref="W71:X71" si="34">SUM(W72:W73)</f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Z22 C71:R71 S71:Z71 C33:Z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478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2.6216657761659157</v>
      </c>
      <c r="D2" s="31">
        <f t="shared" si="0"/>
        <v>1.8635266716713339</v>
      </c>
      <c r="E2" s="31">
        <f t="shared" si="0"/>
        <v>1.8307959376369605</v>
      </c>
      <c r="F2" s="31">
        <f t="shared" si="0"/>
        <v>2.3553239483204957</v>
      </c>
      <c r="G2" s="31">
        <f t="shared" si="0"/>
        <v>2.6528034657491695</v>
      </c>
      <c r="H2" s="31">
        <f t="shared" si="0"/>
        <v>2.2201467109539306</v>
      </c>
      <c r="I2" s="31">
        <f t="shared" si="0"/>
        <v>2.7873227498748783</v>
      </c>
      <c r="J2" s="31">
        <f t="shared" si="0"/>
        <v>2.7583229318653366</v>
      </c>
      <c r="K2" s="31">
        <f t="shared" si="0"/>
        <v>2.7819637847368761</v>
      </c>
      <c r="L2" s="31">
        <f t="shared" si="0"/>
        <v>2.5706116197417099</v>
      </c>
      <c r="M2" s="31">
        <f t="shared" si="0"/>
        <v>2.724474374722953</v>
      </c>
      <c r="N2" s="31">
        <f t="shared" si="0"/>
        <v>2.6877515065755309</v>
      </c>
      <c r="O2" s="31">
        <f t="shared" si="0"/>
        <v>2.356744351558357</v>
      </c>
      <c r="P2" s="31">
        <f t="shared" si="0"/>
        <v>1.7398034693288225</v>
      </c>
      <c r="Q2" s="31">
        <f t="shared" si="0"/>
        <v>1.5293859292319136</v>
      </c>
      <c r="R2" s="31">
        <f t="shared" si="0"/>
        <v>1.6298240512304238</v>
      </c>
      <c r="S2" s="31">
        <f t="shared" si="0"/>
        <v>0.93786882142060279</v>
      </c>
      <c r="T2" s="31">
        <f t="shared" si="0"/>
        <v>0.93081641719147268</v>
      </c>
      <c r="U2" s="31">
        <f t="shared" si="0"/>
        <v>1.0481083745282469</v>
      </c>
      <c r="V2" s="31">
        <f t="shared" si="0"/>
        <v>0.75090220378720585</v>
      </c>
      <c r="W2" s="31">
        <f t="shared" ref="W2:X2" si="1">SUM(W3,W17,W22,W25,W26,W51,W52,W71,W74,W75,W76)</f>
        <v>0.88365506937372007</v>
      </c>
      <c r="X2" s="31">
        <f t="shared" si="1"/>
        <v>0.90928413155186005</v>
      </c>
      <c r="Y2" s="31">
        <f t="shared" ref="Y2:Z2" si="2">SUM(Y3,Y17,Y22,Y25,Y26,Y51,Y52,Y71,Y74,Y75,Y76)</f>
        <v>0.87169388520005431</v>
      </c>
      <c r="Z2" s="31">
        <f t="shared" si="2"/>
        <v>0.85165835250583954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ref="W8:X8" si="10">SUM(W9:W10)</f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2">SUM(C12:C16)</f>
        <v>0</v>
      </c>
      <c r="D11" s="29">
        <f t="shared" si="12"/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ref="W11:X11" si="13">SUM(W12:W16)</f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ref="W17:X17" si="16">SUM(W18:W21)</f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8">SUM(C23:C24)</f>
        <v>0</v>
      </c>
      <c r="D22" s="37">
        <f t="shared" si="18"/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ref="W22:X22" si="19">SUM(W23:W24)</f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21">SUM(C27,C33)</f>
        <v>2.6216657761659157</v>
      </c>
      <c r="D26" s="37">
        <f t="shared" si="21"/>
        <v>1.8635266716713339</v>
      </c>
      <c r="E26" s="37">
        <f t="shared" si="21"/>
        <v>1.8307959376369605</v>
      </c>
      <c r="F26" s="37">
        <f t="shared" si="21"/>
        <v>2.3553239483204957</v>
      </c>
      <c r="G26" s="37">
        <f t="shared" si="21"/>
        <v>2.6528034657491695</v>
      </c>
      <c r="H26" s="37">
        <f t="shared" si="21"/>
        <v>2.2201467109539306</v>
      </c>
      <c r="I26" s="37">
        <f t="shared" si="21"/>
        <v>2.7873227498748783</v>
      </c>
      <c r="J26" s="37">
        <f t="shared" si="21"/>
        <v>2.7583229318653366</v>
      </c>
      <c r="K26" s="37">
        <f t="shared" si="21"/>
        <v>2.7819637847368761</v>
      </c>
      <c r="L26" s="37">
        <f t="shared" si="21"/>
        <v>2.5706116197417099</v>
      </c>
      <c r="M26" s="37">
        <f t="shared" si="21"/>
        <v>2.724474374722953</v>
      </c>
      <c r="N26" s="37">
        <f t="shared" si="21"/>
        <v>2.6877515065755309</v>
      </c>
      <c r="O26" s="37">
        <f t="shared" si="21"/>
        <v>2.356744351558357</v>
      </c>
      <c r="P26" s="37">
        <f t="shared" si="21"/>
        <v>1.7398034693288225</v>
      </c>
      <c r="Q26" s="37">
        <f t="shared" si="21"/>
        <v>1.5293859292319136</v>
      </c>
      <c r="R26" s="37">
        <f t="shared" si="21"/>
        <v>1.6298240512304238</v>
      </c>
      <c r="S26" s="37">
        <f t="shared" si="21"/>
        <v>0.93786882142060279</v>
      </c>
      <c r="T26" s="37">
        <f t="shared" si="21"/>
        <v>0.93081641719147268</v>
      </c>
      <c r="U26" s="37">
        <f t="shared" si="21"/>
        <v>1.0481083745282469</v>
      </c>
      <c r="V26" s="37">
        <f t="shared" si="21"/>
        <v>0.75090220378720585</v>
      </c>
      <c r="W26" s="37">
        <f t="shared" ref="W26:X26" si="22">SUM(W27,W33)</f>
        <v>0.88365506937372007</v>
      </c>
      <c r="X26" s="37">
        <f t="shared" si="22"/>
        <v>0.90928413155186005</v>
      </c>
      <c r="Y26" s="37">
        <f t="shared" ref="Y26:Z26" si="23">SUM(Y27,Y33)</f>
        <v>0.87169388520005431</v>
      </c>
      <c r="Z26" s="37">
        <f t="shared" si="23"/>
        <v>0.85165835250583954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4">SUM(C28:C32)</f>
        <v>0</v>
      </c>
      <c r="D27" s="29">
        <f t="shared" si="24"/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ref="W27:X27" si="25">SUM(W28:W32)</f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7">SUM(C34:C50)</f>
        <v>2.6216657761659157</v>
      </c>
      <c r="D33" s="29">
        <f t="shared" si="27"/>
        <v>1.8635266716713339</v>
      </c>
      <c r="E33" s="29">
        <f t="shared" si="27"/>
        <v>1.8307959376369605</v>
      </c>
      <c r="F33" s="29">
        <f t="shared" si="27"/>
        <v>2.3553239483204957</v>
      </c>
      <c r="G33" s="29">
        <f t="shared" si="27"/>
        <v>2.6528034657491695</v>
      </c>
      <c r="H33" s="29">
        <f t="shared" si="27"/>
        <v>2.2201467109539306</v>
      </c>
      <c r="I33" s="29">
        <f t="shared" si="27"/>
        <v>2.7873227498748783</v>
      </c>
      <c r="J33" s="29">
        <f t="shared" si="27"/>
        <v>2.7583229318653366</v>
      </c>
      <c r="K33" s="29">
        <f t="shared" si="27"/>
        <v>2.7819637847368761</v>
      </c>
      <c r="L33" s="29">
        <f t="shared" si="27"/>
        <v>2.5706116197417099</v>
      </c>
      <c r="M33" s="29">
        <f t="shared" si="27"/>
        <v>2.724474374722953</v>
      </c>
      <c r="N33" s="29">
        <f t="shared" si="27"/>
        <v>2.6877515065755309</v>
      </c>
      <c r="O33" s="29">
        <f t="shared" si="27"/>
        <v>2.356744351558357</v>
      </c>
      <c r="P33" s="29">
        <f t="shared" si="27"/>
        <v>1.7398034693288225</v>
      </c>
      <c r="Q33" s="29">
        <f t="shared" si="27"/>
        <v>1.5293859292319136</v>
      </c>
      <c r="R33" s="29">
        <f t="shared" si="27"/>
        <v>1.6298240512304238</v>
      </c>
      <c r="S33" s="29">
        <f t="shared" si="27"/>
        <v>0.93786882142060279</v>
      </c>
      <c r="T33" s="29">
        <f t="shared" si="27"/>
        <v>0.93081641719147268</v>
      </c>
      <c r="U33" s="29">
        <f t="shared" si="27"/>
        <v>1.0481083745282469</v>
      </c>
      <c r="V33" s="29">
        <f t="shared" si="27"/>
        <v>0.75090220378720585</v>
      </c>
      <c r="W33" s="29">
        <f t="shared" ref="W33:X33" si="28">SUM(W34:W50)</f>
        <v>0.88365506937372007</v>
      </c>
      <c r="X33" s="29">
        <f t="shared" si="28"/>
        <v>0.90928413155186005</v>
      </c>
      <c r="Y33" s="29">
        <f t="shared" ref="Y33:Z33" si="29">SUM(Y34:Y50)</f>
        <v>0.87169388520005431</v>
      </c>
      <c r="Z33" s="29">
        <f t="shared" si="29"/>
        <v>0.85165835250583954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2.194625173564663E-2</v>
      </c>
      <c r="D38" s="10">
        <v>2.0799450750426669E-2</v>
      </c>
      <c r="E38" s="10">
        <v>0</v>
      </c>
      <c r="F38" s="10">
        <v>0</v>
      </c>
      <c r="G38" s="10">
        <v>2.6917247646787094E-2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9.1386053732939426E-5</v>
      </c>
      <c r="V38" s="10">
        <v>9.5583972519538976E-5</v>
      </c>
      <c r="W38" s="10">
        <v>1.4117371788962719E-4</v>
      </c>
      <c r="X38" s="10">
        <v>3.9600100182198212E-4</v>
      </c>
      <c r="Y38" s="10">
        <v>1.8206139294916631E-4</v>
      </c>
      <c r="Z38" s="10">
        <v>1.2510721384914321E-4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2.5997195244302689</v>
      </c>
      <c r="D40" s="10">
        <v>1.8427272209209071</v>
      </c>
      <c r="E40" s="10">
        <v>1.8307959376369605</v>
      </c>
      <c r="F40" s="10">
        <v>2.3553239483204957</v>
      </c>
      <c r="G40" s="10">
        <v>2.6258862181023823</v>
      </c>
      <c r="H40" s="10">
        <v>2.2201467109539306</v>
      </c>
      <c r="I40" s="10">
        <v>2.7873227498748783</v>
      </c>
      <c r="J40" s="10">
        <v>2.7583229318653366</v>
      </c>
      <c r="K40" s="10">
        <v>2.7819637847368761</v>
      </c>
      <c r="L40" s="10">
        <v>2.5706116197417099</v>
      </c>
      <c r="M40" s="10">
        <v>2.724474374722953</v>
      </c>
      <c r="N40" s="10">
        <v>2.6877515065755309</v>
      </c>
      <c r="O40" s="10">
        <v>2.356744351558357</v>
      </c>
      <c r="P40" s="10">
        <v>1.7398034693288225</v>
      </c>
      <c r="Q40" s="10">
        <v>1.5293859292319136</v>
      </c>
      <c r="R40" s="10">
        <v>1.6298240512304238</v>
      </c>
      <c r="S40" s="10">
        <v>0.93786882142060279</v>
      </c>
      <c r="T40" s="10">
        <v>0.93081641719147268</v>
      </c>
      <c r="U40" s="10">
        <v>1.0480169884745139</v>
      </c>
      <c r="V40" s="10">
        <v>0.75080661981468633</v>
      </c>
      <c r="W40" s="10">
        <v>0.88351389565583049</v>
      </c>
      <c r="X40" s="10">
        <v>0.90888813055003803</v>
      </c>
      <c r="Y40" s="10">
        <v>0.87151182380710512</v>
      </c>
      <c r="Z40" s="10">
        <v>0.85153324529199037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30">SUM(C53:C70)</f>
        <v>0</v>
      </c>
      <c r="D52" s="37">
        <f t="shared" si="30"/>
        <v>0</v>
      </c>
      <c r="E52" s="37">
        <f t="shared" si="30"/>
        <v>0</v>
      </c>
      <c r="F52" s="37">
        <f t="shared" si="30"/>
        <v>0</v>
      </c>
      <c r="G52" s="37">
        <f t="shared" si="30"/>
        <v>0</v>
      </c>
      <c r="H52" s="37">
        <f t="shared" si="30"/>
        <v>0</v>
      </c>
      <c r="I52" s="37">
        <f t="shared" si="30"/>
        <v>0</v>
      </c>
      <c r="J52" s="37">
        <f t="shared" si="30"/>
        <v>0</v>
      </c>
      <c r="K52" s="37">
        <f t="shared" si="30"/>
        <v>0</v>
      </c>
      <c r="L52" s="37">
        <f t="shared" si="30"/>
        <v>0</v>
      </c>
      <c r="M52" s="37">
        <f t="shared" si="30"/>
        <v>0</v>
      </c>
      <c r="N52" s="37">
        <f t="shared" si="30"/>
        <v>0</v>
      </c>
      <c r="O52" s="37">
        <f t="shared" si="30"/>
        <v>0</v>
      </c>
      <c r="P52" s="37">
        <f t="shared" si="30"/>
        <v>0</v>
      </c>
      <c r="Q52" s="37">
        <f t="shared" si="30"/>
        <v>0</v>
      </c>
      <c r="R52" s="37">
        <f t="shared" si="30"/>
        <v>0</v>
      </c>
      <c r="S52" s="37">
        <f t="shared" si="30"/>
        <v>0</v>
      </c>
      <c r="T52" s="37">
        <f t="shared" si="30"/>
        <v>0</v>
      </c>
      <c r="U52" s="37">
        <f t="shared" si="30"/>
        <v>0</v>
      </c>
      <c r="V52" s="37">
        <f t="shared" si="30"/>
        <v>0</v>
      </c>
      <c r="W52" s="37">
        <f t="shared" ref="W52:X52" si="31">SUM(W53:W70)</f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33">SUM(C72:C73)</f>
        <v>0</v>
      </c>
      <c r="D71" s="37">
        <f t="shared" si="33"/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ref="W71:X71" si="34">SUM(W72:W73)</f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Z22 C71:Q71 R71:Z71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479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0.15107681395492545</v>
      </c>
      <c r="D2" s="31">
        <f t="shared" si="0"/>
        <v>0.1172061602629027</v>
      </c>
      <c r="E2" s="31">
        <f t="shared" si="0"/>
        <v>0.12458954435718786</v>
      </c>
      <c r="F2" s="31">
        <f t="shared" si="0"/>
        <v>0.12329558492800684</v>
      </c>
      <c r="G2" s="31">
        <f t="shared" si="0"/>
        <v>0.18920385121507671</v>
      </c>
      <c r="H2" s="31">
        <f t="shared" si="0"/>
        <v>0.24919870017743193</v>
      </c>
      <c r="I2" s="31">
        <f t="shared" si="0"/>
        <v>0.31309030804162824</v>
      </c>
      <c r="J2" s="31">
        <f t="shared" si="0"/>
        <v>0.4283098625619251</v>
      </c>
      <c r="K2" s="31">
        <f t="shared" si="0"/>
        <v>0.66256482702872976</v>
      </c>
      <c r="L2" s="31">
        <f t="shared" si="0"/>
        <v>0.90998457500179397</v>
      </c>
      <c r="M2" s="31">
        <f t="shared" si="0"/>
        <v>0.51615490619787596</v>
      </c>
      <c r="N2" s="31">
        <f t="shared" si="0"/>
        <v>0.36019055442089226</v>
      </c>
      <c r="O2" s="31">
        <f t="shared" si="0"/>
        <v>0.41769221858416394</v>
      </c>
      <c r="P2" s="31">
        <f t="shared" si="0"/>
        <v>0.29414727534216162</v>
      </c>
      <c r="Q2" s="31">
        <f t="shared" si="0"/>
        <v>0.15091844232527926</v>
      </c>
      <c r="R2" s="31">
        <f t="shared" si="0"/>
        <v>0.10974290968105949</v>
      </c>
      <c r="S2" s="31">
        <f t="shared" si="0"/>
        <v>0.1339369235868397</v>
      </c>
      <c r="T2" s="31">
        <f t="shared" si="0"/>
        <v>0.10790065186836729</v>
      </c>
      <c r="U2" s="31">
        <f t="shared" si="0"/>
        <v>7.8833700624683131E-2</v>
      </c>
      <c r="V2" s="31">
        <f t="shared" si="0"/>
        <v>3.4043364595281518E-2</v>
      </c>
      <c r="W2" s="31">
        <f t="shared" ref="W2:X2" si="1">SUM(W3,W17,W22,W25,W26,W51,W52,W71,W74,W75,W76)</f>
        <v>0.32939081376669954</v>
      </c>
      <c r="X2" s="31">
        <f t="shared" si="1"/>
        <v>0.17192171792562055</v>
      </c>
      <c r="Y2" s="31">
        <f t="shared" ref="Y2:Z2" si="2">SUM(Y3,Y17,Y22,Y25,Y26,Y51,Y52,Y71,Y74,Y75,Y76)</f>
        <v>0.45096256294514886</v>
      </c>
      <c r="Z2" s="31">
        <f t="shared" si="2"/>
        <v>0.49673026992855807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ref="W8:X8" si="10">SUM(W9:W10)</f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2">SUM(C12:C16)</f>
        <v>0</v>
      </c>
      <c r="D11" s="29">
        <f t="shared" si="12"/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ref="W11:X11" si="13">SUM(W12:W16)</f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ref="W17:X17" si="16">SUM(W18:W21)</f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8">SUM(C23:C24)</f>
        <v>0</v>
      </c>
      <c r="D22" s="37">
        <f t="shared" si="18"/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ref="W22:X22" si="19">SUM(W23:W24)</f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21">SUM(C27,C33)</f>
        <v>0.15107681395492545</v>
      </c>
      <c r="D26" s="37">
        <f t="shared" si="21"/>
        <v>0.1172061602629027</v>
      </c>
      <c r="E26" s="37">
        <f t="shared" si="21"/>
        <v>0.12458954435718786</v>
      </c>
      <c r="F26" s="37">
        <f t="shared" si="21"/>
        <v>0.12329558492800684</v>
      </c>
      <c r="G26" s="37">
        <f t="shared" si="21"/>
        <v>0.18920385121507671</v>
      </c>
      <c r="H26" s="37">
        <f t="shared" si="21"/>
        <v>0.24919870017743193</v>
      </c>
      <c r="I26" s="37">
        <f t="shared" si="21"/>
        <v>0.31309030804162824</v>
      </c>
      <c r="J26" s="37">
        <f t="shared" si="21"/>
        <v>0.4283098625619251</v>
      </c>
      <c r="K26" s="37">
        <f t="shared" si="21"/>
        <v>0.66256482702872976</v>
      </c>
      <c r="L26" s="37">
        <f t="shared" si="21"/>
        <v>0.90998457500179397</v>
      </c>
      <c r="M26" s="37">
        <f t="shared" si="21"/>
        <v>0.51615490619787596</v>
      </c>
      <c r="N26" s="37">
        <f t="shared" si="21"/>
        <v>0.36019055442089226</v>
      </c>
      <c r="O26" s="37">
        <f t="shared" si="21"/>
        <v>0.41769221858416394</v>
      </c>
      <c r="P26" s="37">
        <f t="shared" si="21"/>
        <v>0.29414727534216162</v>
      </c>
      <c r="Q26" s="37">
        <f t="shared" si="21"/>
        <v>0.15091844232527926</v>
      </c>
      <c r="R26" s="37">
        <f t="shared" si="21"/>
        <v>0.10974290968105949</v>
      </c>
      <c r="S26" s="37">
        <f t="shared" si="21"/>
        <v>0.1339369235868397</v>
      </c>
      <c r="T26" s="37">
        <f t="shared" si="21"/>
        <v>0.10790065186836729</v>
      </c>
      <c r="U26" s="37">
        <f t="shared" si="21"/>
        <v>7.8833700624683131E-2</v>
      </c>
      <c r="V26" s="37">
        <f t="shared" si="21"/>
        <v>3.4043364595281518E-2</v>
      </c>
      <c r="W26" s="37">
        <f t="shared" ref="W26:X26" si="22">SUM(W27,W33)</f>
        <v>0.32939081376669954</v>
      </c>
      <c r="X26" s="37">
        <f t="shared" si="22"/>
        <v>0.17192171792562055</v>
      </c>
      <c r="Y26" s="37">
        <f t="shared" ref="Y26:Z26" si="23">SUM(Y27,Y33)</f>
        <v>0.45096256294514886</v>
      </c>
      <c r="Z26" s="37">
        <f t="shared" si="23"/>
        <v>0.49673026992855807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4">SUM(C28:C32)</f>
        <v>0</v>
      </c>
      <c r="D27" s="29">
        <f t="shared" si="24"/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ref="W27:X27" si="25">SUM(W28:W32)</f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7">SUM(C34:C50)</f>
        <v>0.15107681395492545</v>
      </c>
      <c r="D33" s="29">
        <f t="shared" si="27"/>
        <v>0.1172061602629027</v>
      </c>
      <c r="E33" s="29">
        <f t="shared" si="27"/>
        <v>0.12458954435718786</v>
      </c>
      <c r="F33" s="29">
        <f t="shared" si="27"/>
        <v>0.12329558492800684</v>
      </c>
      <c r="G33" s="29">
        <f t="shared" si="27"/>
        <v>0.18920385121507671</v>
      </c>
      <c r="H33" s="29">
        <f t="shared" si="27"/>
        <v>0.24919870017743193</v>
      </c>
      <c r="I33" s="29">
        <f t="shared" si="27"/>
        <v>0.31309030804162824</v>
      </c>
      <c r="J33" s="29">
        <f t="shared" si="27"/>
        <v>0.4283098625619251</v>
      </c>
      <c r="K33" s="29">
        <f t="shared" si="27"/>
        <v>0.66256482702872976</v>
      </c>
      <c r="L33" s="29">
        <f t="shared" si="27"/>
        <v>0.90998457500179397</v>
      </c>
      <c r="M33" s="29">
        <f t="shared" si="27"/>
        <v>0.51615490619787596</v>
      </c>
      <c r="N33" s="29">
        <f t="shared" si="27"/>
        <v>0.36019055442089226</v>
      </c>
      <c r="O33" s="29">
        <f t="shared" si="27"/>
        <v>0.41769221858416394</v>
      </c>
      <c r="P33" s="29">
        <f t="shared" si="27"/>
        <v>0.29414727534216162</v>
      </c>
      <c r="Q33" s="29">
        <f t="shared" si="27"/>
        <v>0.15091844232527926</v>
      </c>
      <c r="R33" s="29">
        <f t="shared" si="27"/>
        <v>0.10974290968105949</v>
      </c>
      <c r="S33" s="29">
        <f t="shared" si="27"/>
        <v>0.1339369235868397</v>
      </c>
      <c r="T33" s="29">
        <f t="shared" si="27"/>
        <v>0.10790065186836729</v>
      </c>
      <c r="U33" s="29">
        <f t="shared" si="27"/>
        <v>7.8833700624683131E-2</v>
      </c>
      <c r="V33" s="29">
        <f t="shared" si="27"/>
        <v>3.4043364595281518E-2</v>
      </c>
      <c r="W33" s="29">
        <f t="shared" ref="W33:X33" si="28">SUM(W34:W50)</f>
        <v>0.32939081376669954</v>
      </c>
      <c r="X33" s="29">
        <f t="shared" si="28"/>
        <v>0.17192171792562055</v>
      </c>
      <c r="Y33" s="29">
        <f t="shared" ref="Y33:Z33" si="29">SUM(Y34:Y50)</f>
        <v>0.45096256294514886</v>
      </c>
      <c r="Z33" s="29">
        <f t="shared" si="29"/>
        <v>0.49673026992855807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1.2646805785149081E-3</v>
      </c>
      <c r="D38" s="10">
        <v>1.3081775512493515E-3</v>
      </c>
      <c r="E38" s="10">
        <v>0</v>
      </c>
      <c r="F38" s="10">
        <v>0</v>
      </c>
      <c r="G38" s="10">
        <v>1.919798049360519E-3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6.8736220188073636E-6</v>
      </c>
      <c r="V38" s="10">
        <v>4.3334538233292612E-6</v>
      </c>
      <c r="W38" s="10">
        <v>5.2623843205123028E-5</v>
      </c>
      <c r="X38" s="10">
        <v>7.4873375847117195E-5</v>
      </c>
      <c r="Y38" s="10">
        <v>9.4187734675776945E-5</v>
      </c>
      <c r="Z38" s="10">
        <v>7.2968861189990668E-5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0.14981213337641053</v>
      </c>
      <c r="D40" s="10">
        <v>0.11589798271165336</v>
      </c>
      <c r="E40" s="10">
        <v>0.12458954435718786</v>
      </c>
      <c r="F40" s="10">
        <v>0.12329558492800684</v>
      </c>
      <c r="G40" s="10">
        <v>0.1872840531657162</v>
      </c>
      <c r="H40" s="10">
        <v>0.24919870017743193</v>
      </c>
      <c r="I40" s="10">
        <v>0.31309030804162824</v>
      </c>
      <c r="J40" s="10">
        <v>0.4283098625619251</v>
      </c>
      <c r="K40" s="10">
        <v>0.66256482702872976</v>
      </c>
      <c r="L40" s="10">
        <v>0.90998457500179397</v>
      </c>
      <c r="M40" s="10">
        <v>0.51615490619787596</v>
      </c>
      <c r="N40" s="10">
        <v>0.36019055442089226</v>
      </c>
      <c r="O40" s="10">
        <v>0.41769221858416394</v>
      </c>
      <c r="P40" s="10">
        <v>0.29414727534216162</v>
      </c>
      <c r="Q40" s="10">
        <v>0.15091844232527926</v>
      </c>
      <c r="R40" s="10">
        <v>0.10974290968105949</v>
      </c>
      <c r="S40" s="10">
        <v>0.1339369235868397</v>
      </c>
      <c r="T40" s="10">
        <v>0.10790065186836729</v>
      </c>
      <c r="U40" s="10">
        <v>7.8826827002664329E-2</v>
      </c>
      <c r="V40" s="10">
        <v>3.403903114145819E-2</v>
      </c>
      <c r="W40" s="10">
        <v>0.3293381899234944</v>
      </c>
      <c r="X40" s="10">
        <v>0.17184684454977345</v>
      </c>
      <c r="Y40" s="10">
        <v>0.45086837521047307</v>
      </c>
      <c r="Z40" s="10">
        <v>0.49665730106736805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30">SUM(C53:C70)</f>
        <v>0</v>
      </c>
      <c r="D52" s="37">
        <f t="shared" si="30"/>
        <v>0</v>
      </c>
      <c r="E52" s="37">
        <f t="shared" si="30"/>
        <v>0</v>
      </c>
      <c r="F52" s="37">
        <f t="shared" si="30"/>
        <v>0</v>
      </c>
      <c r="G52" s="37">
        <f t="shared" si="30"/>
        <v>0</v>
      </c>
      <c r="H52" s="37">
        <f t="shared" si="30"/>
        <v>0</v>
      </c>
      <c r="I52" s="37">
        <f t="shared" si="30"/>
        <v>0</v>
      </c>
      <c r="J52" s="37">
        <f t="shared" si="30"/>
        <v>0</v>
      </c>
      <c r="K52" s="37">
        <f t="shared" si="30"/>
        <v>0</v>
      </c>
      <c r="L52" s="37">
        <f t="shared" si="30"/>
        <v>0</v>
      </c>
      <c r="M52" s="37">
        <f t="shared" si="30"/>
        <v>0</v>
      </c>
      <c r="N52" s="37">
        <f t="shared" si="30"/>
        <v>0</v>
      </c>
      <c r="O52" s="37">
        <f t="shared" si="30"/>
        <v>0</v>
      </c>
      <c r="P52" s="37">
        <f t="shared" si="30"/>
        <v>0</v>
      </c>
      <c r="Q52" s="37">
        <f t="shared" si="30"/>
        <v>0</v>
      </c>
      <c r="R52" s="37">
        <f t="shared" si="30"/>
        <v>0</v>
      </c>
      <c r="S52" s="37">
        <f t="shared" si="30"/>
        <v>0</v>
      </c>
      <c r="T52" s="37">
        <f t="shared" si="30"/>
        <v>0</v>
      </c>
      <c r="U52" s="37">
        <f t="shared" si="30"/>
        <v>0</v>
      </c>
      <c r="V52" s="37">
        <f t="shared" si="30"/>
        <v>0</v>
      </c>
      <c r="W52" s="37">
        <f t="shared" ref="W52:X52" si="31">SUM(W53:W70)</f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33">SUM(C72:C73)</f>
        <v>0</v>
      </c>
      <c r="D71" s="37">
        <f t="shared" si="33"/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ref="W71:X71" si="34">SUM(W72:W73)</f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Z22 C71:R71 S71:Z71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682.3374032674119</v>
      </c>
      <c r="D2" s="31">
        <f t="shared" si="0"/>
        <v>794.51840068787658</v>
      </c>
      <c r="E2" s="31">
        <f t="shared" si="0"/>
        <v>740.74230438521022</v>
      </c>
      <c r="F2" s="31">
        <f t="shared" si="0"/>
        <v>834.02364574376634</v>
      </c>
      <c r="G2" s="31">
        <f t="shared" si="0"/>
        <v>837.5251074806539</v>
      </c>
      <c r="H2" s="31">
        <f t="shared" si="0"/>
        <v>847.31530524505558</v>
      </c>
      <c r="I2" s="31">
        <f t="shared" si="0"/>
        <v>847.6783319002576</v>
      </c>
      <c r="J2" s="31">
        <f t="shared" si="0"/>
        <v>865.21478933791923</v>
      </c>
      <c r="K2" s="31">
        <f t="shared" si="0"/>
        <v>879.71246775580346</v>
      </c>
      <c r="L2" s="31">
        <f t="shared" si="0"/>
        <v>804.02682717110883</v>
      </c>
      <c r="M2" s="31">
        <f t="shared" si="0"/>
        <v>836.67231298366301</v>
      </c>
      <c r="N2" s="31">
        <f t="shared" si="0"/>
        <v>831.75382631126377</v>
      </c>
      <c r="O2" s="31">
        <f t="shared" si="0"/>
        <v>881.47781599312145</v>
      </c>
      <c r="P2" s="31">
        <f t="shared" si="0"/>
        <v>776.97429062768674</v>
      </c>
      <c r="Q2" s="31">
        <f t="shared" si="0"/>
        <v>780.25004299226237</v>
      </c>
      <c r="R2" s="31">
        <f t="shared" si="0"/>
        <v>641.80971625107441</v>
      </c>
      <c r="S2" s="31">
        <f t="shared" si="0"/>
        <v>594.33379191745507</v>
      </c>
      <c r="T2" s="31">
        <f t="shared" si="0"/>
        <v>685.50782459157381</v>
      </c>
      <c r="U2" s="31">
        <f t="shared" si="0"/>
        <v>689.84703353396503</v>
      </c>
      <c r="V2" s="31">
        <f t="shared" si="0"/>
        <v>736.45657781599368</v>
      </c>
      <c r="W2" s="31">
        <f t="shared" si="0"/>
        <v>701.89785038693037</v>
      </c>
      <c r="X2" s="31">
        <f t="shared" ref="X2:Z2" si="1">SUM(X3,X17,X22,X25,X26,X51,X52,X71,X74,X75,X76)</f>
        <v>722.21203783318992</v>
      </c>
      <c r="Y2" s="31">
        <f t="shared" si="1"/>
        <v>791.51736887360244</v>
      </c>
      <c r="Z2" s="31">
        <f t="shared" si="1"/>
        <v>792.7455717970771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0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  <c r="Y5" s="10">
        <f>PPRD!Y5+RCV_RCY!Y5+IMP!Y5-EXP!Y5+STK_CHG!Y5-INTMARB!Y5-INTAVI!Y5</f>
        <v>0</v>
      </c>
      <c r="Z5" s="10">
        <f>PPRD!Z5+RCV_RCY!Z5+IMP!Z5-EXP!Z5+STK_CHG!Z5-INTMARB!Z5-INTAVI!Z5</f>
        <v>0</v>
      </c>
    </row>
    <row r="6" spans="1:26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  <c r="Y6" s="10">
        <f>PPRD!Y6+RCV_RCY!Y6+IMP!Y6-EXP!Y6+STK_CHG!Y6-INTMARB!Y6-INTAVI!Y6</f>
        <v>0</v>
      </c>
      <c r="Z6" s="10">
        <f>PPRD!Z6+RCV_RCY!Z6+IMP!Z6-EXP!Z6+STK_CHG!Z6-INTMARB!Z6-INTAVI!Z6</f>
        <v>0</v>
      </c>
    </row>
    <row r="7" spans="1:26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0</v>
      </c>
      <c r="D7" s="10">
        <f>PPRD!D7+RCV_RCY!D7+IMP!D7-EXP!D7+STK_CHG!D7-INTMARB!D7-INTAVI!D7</f>
        <v>0</v>
      </c>
      <c r="E7" s="10">
        <f>PPRD!E7+RCV_RCY!E7+IMP!E7-EXP!E7+STK_CHG!E7-INTMARB!E7-INTAVI!E7</f>
        <v>0</v>
      </c>
      <c r="F7" s="10">
        <f>PPRD!F7+RCV_RCY!F7+IMP!F7-EXP!F7+STK_CHG!F7-INTMARB!F7-INTAVI!F7</f>
        <v>0</v>
      </c>
      <c r="G7" s="10">
        <f>PPRD!G7+RCV_RCY!G7+IMP!G7-EXP!G7+STK_CHG!G7-INTMARB!G7-INTAVI!G7</f>
        <v>0</v>
      </c>
      <c r="H7" s="10">
        <f>PPRD!H7+RCV_RCY!H7+IMP!H7-EXP!H7+STK_CHG!H7-INTMARB!H7-INTAVI!H7</f>
        <v>0</v>
      </c>
      <c r="I7" s="10">
        <f>PPRD!I7+RCV_RCY!I7+IMP!I7-EXP!I7+STK_CHG!I7-INTMARB!I7-INTAVI!I7</f>
        <v>0</v>
      </c>
      <c r="J7" s="10">
        <f>PPRD!J7+RCV_RCY!J7+IMP!J7-EXP!J7+STK_CHG!J7-INTMARB!J7-INTAVI!J7</f>
        <v>0</v>
      </c>
      <c r="K7" s="10">
        <f>PPRD!K7+RCV_RCY!K7+IMP!K7-EXP!K7+STK_CHG!K7-INTMARB!K7-INTAVI!K7</f>
        <v>0</v>
      </c>
      <c r="L7" s="10">
        <f>PPRD!L7+RCV_RCY!L7+IMP!L7-EXP!L7+STK_CHG!L7-INTMARB!L7-INTAVI!L7</f>
        <v>0</v>
      </c>
      <c r="M7" s="10">
        <f>PPRD!M7+RCV_RCY!M7+IMP!M7-EXP!M7+STK_CHG!M7-INTMARB!M7-INTAVI!M7</f>
        <v>0</v>
      </c>
      <c r="N7" s="10">
        <f>PPRD!N7+RCV_RCY!N7+IMP!N7-EXP!N7+STK_CHG!N7-INTMARB!N7-INTAVI!N7</f>
        <v>0</v>
      </c>
      <c r="O7" s="10">
        <f>PPRD!O7+RCV_RCY!O7+IMP!O7-EXP!O7+STK_CHG!O7-INTMARB!O7-INTAVI!O7</f>
        <v>0</v>
      </c>
      <c r="P7" s="10">
        <f>PPRD!P7+RCV_RCY!P7+IMP!P7-EXP!P7+STK_CHG!P7-INTMARB!P7-INTAVI!P7</f>
        <v>0</v>
      </c>
      <c r="Q7" s="10">
        <f>PPRD!Q7+RCV_RCY!Q7+IMP!Q7-EXP!Q7+STK_CHG!Q7-INTMARB!Q7-INTAVI!Q7</f>
        <v>0</v>
      </c>
      <c r="R7" s="10">
        <f>PPRD!R7+RCV_RCY!R7+IMP!R7-EXP!R7+STK_CHG!R7-INTMARB!R7-INTAVI!R7</f>
        <v>0</v>
      </c>
      <c r="S7" s="10">
        <f>PPRD!S7+RCV_RCY!S7+IMP!S7-EXP!S7+STK_CHG!S7-INTMARB!S7-INTAVI!S7</f>
        <v>0</v>
      </c>
      <c r="T7" s="10">
        <f>PPRD!T7+RCV_RCY!T7+IMP!T7-EXP!T7+STK_CHG!T7-INTMARB!T7-INTAVI!T7</f>
        <v>0</v>
      </c>
      <c r="U7" s="10">
        <f>PPRD!U7+RCV_RCY!U7+IMP!U7-EXP!U7+STK_CHG!U7-INTMARB!U7-INTAVI!U7</f>
        <v>0</v>
      </c>
      <c r="V7" s="10">
        <f>PPRD!V7+RCV_RCY!V7+IMP!V7-EXP!V7+STK_CHG!V7-INTMARB!V7-INTAVI!V7</f>
        <v>0</v>
      </c>
      <c r="W7" s="10">
        <f>PPRD!W7+RCV_RCY!W7+IMP!W7-EXP!W7+STK_CHG!W7-INTMARB!W7-INTAVI!W7</f>
        <v>0</v>
      </c>
      <c r="X7" s="10">
        <f>PPRD!X7+RCV_RCY!X7+IMP!X7-EXP!X7+STK_CHG!X7-INTMARB!X7-INTAVI!X7</f>
        <v>0</v>
      </c>
      <c r="Y7" s="10">
        <f>PPRD!Y7+RCV_RCY!Y7+IMP!Y7-EXP!Y7+STK_CHG!Y7-INTMARB!Y7-INTAVI!Y7</f>
        <v>0</v>
      </c>
      <c r="Z7" s="10">
        <f>PPRD!Z7+RCV_RCY!Z7+IMP!Z7-EXP!Z7+STK_CHG!Z7-INTMARB!Z7-INTAVI!Z7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  <c r="Y9" s="10">
        <f>PPRD!Y9+RCV_RCY!Y9+IMP!Y9-EXP!Y9+STK_CHG!Y9-INTMARB!Y9-INTAVI!Y9</f>
        <v>0</v>
      </c>
      <c r="Z9" s="10">
        <f>PPRD!Z9+RCV_RCY!Z9+IMP!Z9-EXP!Z9+STK_CHG!Z9-INTMARB!Z9-INTAVI!Z9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  <c r="Y10" s="10">
        <f>PPRD!Y10+RCV_RCY!Y10+IMP!Y10-EXP!Y10+STK_CHG!Y10-INTMARB!Y10-INTAVI!Y10</f>
        <v>0</v>
      </c>
      <c r="Z10" s="10">
        <f>PPRD!Z10+RCV_RCY!Z10+IMP!Z10-EXP!Z10+STK_CHG!Z10-INTMARB!Z10-INTAVI!Z10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  <c r="Y12" s="10">
        <f>PPRD!Y12+RCV_RCY!Y12+IMP!Y12-EXP!Y12+STK_CHG!Y12-INTMARB!Y12-INTAVI!Y12</f>
        <v>0</v>
      </c>
      <c r="Z12" s="10">
        <f>PPRD!Z12+RCV_RCY!Z12+IMP!Z12-EXP!Z12+STK_CHG!Z12-INTMARB!Z12-INTAVI!Z12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0</v>
      </c>
      <c r="D13" s="10">
        <f>PPRD!D13+RCV_RCY!D13+IMP!D13-EXP!D13+STK_CHG!D13-INTMARB!D13-INTAVI!D13</f>
        <v>0</v>
      </c>
      <c r="E13" s="10">
        <f>PPRD!E13+RCV_RCY!E13+IMP!E13-EXP!E13+STK_CHG!E13-INTMARB!E13-INTAVI!E13</f>
        <v>0</v>
      </c>
      <c r="F13" s="10">
        <f>PPRD!F13+RCV_RCY!F13+IMP!F13-EXP!F13+STK_CHG!F13-INTMARB!F13-INTAVI!F13</f>
        <v>0</v>
      </c>
      <c r="G13" s="10">
        <f>PPRD!G13+RCV_RCY!G13+IMP!G13-EXP!G13+STK_CHG!G13-INTMARB!G13-INTAVI!G13</f>
        <v>0</v>
      </c>
      <c r="H13" s="10">
        <f>PPRD!H13+RCV_RCY!H13+IMP!H13-EXP!H13+STK_CHG!H13-INTMARB!H13-INTAVI!H13</f>
        <v>0</v>
      </c>
      <c r="I13" s="10">
        <f>PPRD!I13+RCV_RCY!I13+IMP!I13-EXP!I13+STK_CHG!I13-INTMARB!I13-INTAVI!I13</f>
        <v>0</v>
      </c>
      <c r="J13" s="10">
        <f>PPRD!J13+RCV_RCY!J13+IMP!J13-EXP!J13+STK_CHG!J13-INTMARB!J13-INTAVI!J13</f>
        <v>0</v>
      </c>
      <c r="K13" s="10">
        <f>PPRD!K13+RCV_RCY!K13+IMP!K13-EXP!K13+STK_CHG!K13-INTMARB!K13-INTAVI!K13</f>
        <v>0</v>
      </c>
      <c r="L13" s="10">
        <f>PPRD!L13+RCV_RCY!L13+IMP!L13-EXP!L13+STK_CHG!L13-INTMARB!L13-INTAVI!L13</f>
        <v>0</v>
      </c>
      <c r="M13" s="10">
        <f>PPRD!M13+RCV_RCY!M13+IMP!M13-EXP!M13+STK_CHG!M13-INTMARB!M13-INTAVI!M13</f>
        <v>0</v>
      </c>
      <c r="N13" s="10">
        <f>PPRD!N13+RCV_RCY!N13+IMP!N13-EXP!N13+STK_CHG!N13-INTMARB!N13-INTAVI!N13</f>
        <v>0</v>
      </c>
      <c r="O13" s="10">
        <f>PPRD!O13+RCV_RCY!O13+IMP!O13-EXP!O13+STK_CHG!O13-INTMARB!O13-INTAVI!O13</f>
        <v>0</v>
      </c>
      <c r="P13" s="10">
        <f>PPRD!P13+RCV_RCY!P13+IMP!P13-EXP!P13+STK_CHG!P13-INTMARB!P13-INTAVI!P13</f>
        <v>0</v>
      </c>
      <c r="Q13" s="10">
        <f>PPRD!Q13+RCV_RCY!Q13+IMP!Q13-EXP!Q13+STK_CHG!Q13-INTMARB!Q13-INTAVI!Q13</f>
        <v>0</v>
      </c>
      <c r="R13" s="10">
        <f>PPRD!R13+RCV_RCY!R13+IMP!R13-EXP!R13+STK_CHG!R13-INTMARB!R13-INTAVI!R13</f>
        <v>0</v>
      </c>
      <c r="S13" s="10">
        <f>PPRD!S13+RCV_RCY!S13+IMP!S13-EXP!S13+STK_CHG!S13-INTMARB!S13-INTAVI!S13</f>
        <v>0</v>
      </c>
      <c r="T13" s="10">
        <f>PPRD!T13+RCV_RCY!T13+IMP!T13-EXP!T13+STK_CHG!T13-INTMARB!T13-INTAVI!T13</f>
        <v>0</v>
      </c>
      <c r="U13" s="10">
        <f>PPRD!U13+RCV_RCY!U13+IMP!U13-EXP!U13+STK_CHG!U13-INTMARB!U13-INTAVI!U13</f>
        <v>0</v>
      </c>
      <c r="V13" s="10">
        <f>PPRD!V13+RCV_RCY!V13+IMP!V13-EXP!V13+STK_CHG!V13-INTMARB!V13-INTAVI!V13</f>
        <v>0</v>
      </c>
      <c r="W13" s="10">
        <f>PPRD!W13+RCV_RCY!W13+IMP!W13-EXP!W13+STK_CHG!W13-INTMARB!W13-INTAVI!W13</f>
        <v>0</v>
      </c>
      <c r="X13" s="10">
        <f>PPRD!X13+RCV_RCY!X13+IMP!X13-EXP!X13+STK_CHG!X13-INTMARB!X13-INTAVI!X13</f>
        <v>0</v>
      </c>
      <c r="Y13" s="10">
        <f>PPRD!Y13+RCV_RCY!Y13+IMP!Y13-EXP!Y13+STK_CHG!Y13-INTMARB!Y13-INTAVI!Y13</f>
        <v>0</v>
      </c>
      <c r="Z13" s="10">
        <f>PPRD!Z13+RCV_RCY!Z13+IMP!Z13-EXP!Z13+STK_CHG!Z13-INTMARB!Z13-INTAVI!Z13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  <c r="Y14" s="10">
        <f>PPRD!Y14+RCV_RCY!Y14+IMP!Y14-EXP!Y14+STK_CHG!Y14-INTMARB!Y14-INTAVI!Y14</f>
        <v>0</v>
      </c>
      <c r="Z14" s="10">
        <f>PPRD!Z14+RCV_RCY!Z14+IMP!Z14-EXP!Z14+STK_CHG!Z14-INTMARB!Z14-INTAVI!Z14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  <c r="Y15" s="10">
        <f>PPRD!Y15+RCV_RCY!Y15+IMP!Y15-EXP!Y15+STK_CHG!Y15-INTMARB!Y15-INTAVI!Y15</f>
        <v>0</v>
      </c>
      <c r="Z15" s="10">
        <f>PPRD!Z15+RCV_RCY!Z15+IMP!Z15-EXP!Z15+STK_CHG!Z15-INTMARB!Z15-INTAVI!Z15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  <c r="Y16" s="10">
        <f>PPRD!Y16+RCV_RCY!Y16+IMP!Y16-EXP!Y16+STK_CHG!Y16-INTMARB!Y16-INTAVI!Y16</f>
        <v>0</v>
      </c>
      <c r="Z16" s="10">
        <f>PPRD!Z16+RCV_RCY!Z16+IMP!Z16-EXP!Z16+STK_CHG!Z16-INTMARB!Z16-INTAVI!Z16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  <c r="Y18" s="10">
        <f>PPRD!Y18+RCV_RCY!Y18+IMP!Y18-EXP!Y18+STK_CHG!Y18-INTMARB!Y18-INTAVI!Y18</f>
        <v>0</v>
      </c>
      <c r="Z18" s="10">
        <f>PPRD!Z18+RCV_RCY!Z18+IMP!Z18-EXP!Z18+STK_CHG!Z18-INTMARB!Z18-INTAVI!Z18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  <c r="Y19" s="10">
        <f>PPRD!Y19+RCV_RCY!Y19+IMP!Y19-EXP!Y19+STK_CHG!Y19-INTMARB!Y19-INTAVI!Y19</f>
        <v>0</v>
      </c>
      <c r="Z19" s="10">
        <f>PPRD!Z19+RCV_RCY!Z19+IMP!Z19-EXP!Z19+STK_CHG!Z19-INTMARB!Z19-INTAVI!Z19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  <c r="Y20" s="10">
        <f>PPRD!Y20+RCV_RCY!Y20+IMP!Y20-EXP!Y20+STK_CHG!Y20-INTMARB!Y20-INTAVI!Y20</f>
        <v>0</v>
      </c>
      <c r="Z20" s="10">
        <f>PPRD!Z20+RCV_RCY!Z20+IMP!Z20-EXP!Z20+STK_CHG!Z20-INTMARB!Z20-INTAVI!Z20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  <c r="Y21" s="10">
        <f>PPRD!Y21+RCV_RCY!Y21+IMP!Y21-EXP!Y21+STK_CHG!Y21-INTMARB!Y21-INTAVI!Y21</f>
        <v>0</v>
      </c>
      <c r="Z21" s="10">
        <f>PPRD!Z21+RCV_RCY!Z21+IMP!Z21-EXP!Z21+STK_CHG!Z21-INTMARB!Z21-INTAVI!Z21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  <c r="Y23" s="10">
        <f>PPRD!Y23+RCV_RCY!Y23+IMP!Y23-EXP!Y23+STK_CHG!Y23-INTMARB!Y23-INTAVI!Y23</f>
        <v>0</v>
      </c>
      <c r="Z23" s="10">
        <f>PPRD!Z23+RCV_RCY!Z23+IMP!Z23-EXP!Z23+STK_CHG!Z23-INTMARB!Z23-INTAVI!Z23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  <c r="Y24" s="10">
        <f>PPRD!Y24+RCV_RCY!Y24+IMP!Y24-EXP!Y24+STK_CHG!Y24-INTMARB!Y24-INTAVI!Y24</f>
        <v>0</v>
      </c>
      <c r="Z24" s="10">
        <f>PPRD!Z24+RCV_RCY!Z24+IMP!Z24-EXP!Z24+STK_CHG!Z24-INTMARB!Z24-INTAVI!Z24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  <c r="Y25" s="37">
        <f>PPRD!Y25+RCV_RCY!Y25+IMP!Y25-EXP!Y25+STK_CHG!Y25-INTMARB!Y25-INTAVI!Y25</f>
        <v>0</v>
      </c>
      <c r="Z25" s="37">
        <f>PPRD!Z25+RCV_RCY!Z25+IMP!Z25-EXP!Z25+STK_CHG!Z25-INTMARB!Z25-INTAVI!Z25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682.3374032674119</v>
      </c>
      <c r="D26" s="37">
        <f t="shared" si="14"/>
        <v>794.51840068787658</v>
      </c>
      <c r="E26" s="37">
        <f t="shared" si="14"/>
        <v>740.503439380911</v>
      </c>
      <c r="F26" s="37">
        <f t="shared" si="14"/>
        <v>833.71315563198641</v>
      </c>
      <c r="G26" s="37">
        <f t="shared" si="14"/>
        <v>837.11908856405887</v>
      </c>
      <c r="H26" s="37">
        <f t="shared" si="14"/>
        <v>846.78985382631095</v>
      </c>
      <c r="I26" s="37">
        <f t="shared" si="14"/>
        <v>847.03344797936336</v>
      </c>
      <c r="J26" s="37">
        <f t="shared" si="14"/>
        <v>864.42656921754087</v>
      </c>
      <c r="K26" s="37">
        <f t="shared" si="14"/>
        <v>878.8048151332755</v>
      </c>
      <c r="L26" s="37">
        <f t="shared" si="14"/>
        <v>803.09535683576917</v>
      </c>
      <c r="M26" s="37">
        <f t="shared" si="14"/>
        <v>831.61384350816854</v>
      </c>
      <c r="N26" s="37">
        <f t="shared" si="14"/>
        <v>823.49269131556298</v>
      </c>
      <c r="O26" s="37">
        <f t="shared" si="14"/>
        <v>869.66182287188326</v>
      </c>
      <c r="P26" s="37">
        <f t="shared" si="14"/>
        <v>764.25924333619923</v>
      </c>
      <c r="Q26" s="37">
        <f t="shared" si="14"/>
        <v>761.67962166810071</v>
      </c>
      <c r="R26" s="37">
        <f t="shared" si="14"/>
        <v>530.0706792777296</v>
      </c>
      <c r="S26" s="37">
        <f t="shared" si="14"/>
        <v>438.47325881341374</v>
      </c>
      <c r="T26" s="37">
        <f t="shared" si="14"/>
        <v>330.6685296646607</v>
      </c>
      <c r="U26" s="37">
        <f t="shared" si="14"/>
        <v>298.23886500430029</v>
      </c>
      <c r="V26" s="37">
        <f t="shared" si="14"/>
        <v>326.598624247636</v>
      </c>
      <c r="W26" s="37">
        <f t="shared" si="14"/>
        <v>290.50937231298366</v>
      </c>
      <c r="X26" s="37">
        <f t="shared" ref="X26:Z26" si="15">SUM(X27,X33)</f>
        <v>301.26491831470338</v>
      </c>
      <c r="Y26" s="37">
        <f t="shared" si="15"/>
        <v>349.45004299226105</v>
      </c>
      <c r="Z26" s="37">
        <f t="shared" si="15"/>
        <v>333.27712811693959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0</v>
      </c>
      <c r="D28" s="10">
        <f>PPRD!D28+RCV_RCY!D28+IMP!D28-EXP!D28+STK_CHG!D28-INTMARB!D28-INTAVI!D28</f>
        <v>0</v>
      </c>
      <c r="E28" s="10">
        <f>PPRD!E28+RCV_RCY!E28+IMP!E28-EXP!E28+STK_CHG!E28-INTMARB!E28-INTAVI!E28</f>
        <v>0</v>
      </c>
      <c r="F28" s="10">
        <f>PPRD!F28+RCV_RCY!F28+IMP!F28-EXP!F28+STK_CHG!F28-INTMARB!F28-INTAVI!F28</f>
        <v>0</v>
      </c>
      <c r="G28" s="10">
        <f>PPRD!G28+RCV_RCY!G28+IMP!G28-EXP!G28+STK_CHG!G28-INTMARB!G28-INTAVI!G28</f>
        <v>0</v>
      </c>
      <c r="H28" s="10">
        <f>PPRD!H28+RCV_RCY!H28+IMP!H28-EXP!H28+STK_CHG!H28-INTMARB!H28-INTAVI!H28</f>
        <v>0</v>
      </c>
      <c r="I28" s="10">
        <f>PPRD!I28+RCV_RCY!I28+IMP!I28-EXP!I28+STK_CHG!I28-INTMARB!I28-INTAVI!I28</f>
        <v>0</v>
      </c>
      <c r="J28" s="10">
        <f>PPRD!J28+RCV_RCY!J28+IMP!J28-EXP!J28+STK_CHG!J28-INTMARB!J28-INTAVI!J28</f>
        <v>0</v>
      </c>
      <c r="K28" s="10">
        <f>PPRD!K28+RCV_RCY!K28+IMP!K28-EXP!K28+STK_CHG!K28-INTMARB!K28-INTAVI!K28</f>
        <v>0</v>
      </c>
      <c r="L28" s="10">
        <f>PPRD!L28+RCV_RCY!L28+IMP!L28-EXP!L28+STK_CHG!L28-INTMARB!L28-INTAVI!L28</f>
        <v>0</v>
      </c>
      <c r="M28" s="10">
        <f>PPRD!M28+RCV_RCY!M28+IMP!M28-EXP!M28+STK_CHG!M28-INTMARB!M28-INTAVI!M28</f>
        <v>0</v>
      </c>
      <c r="N28" s="10">
        <f>PPRD!N28+RCV_RCY!N28+IMP!N28-EXP!N28+STK_CHG!N28-INTMARB!N28-INTAVI!N28</f>
        <v>0</v>
      </c>
      <c r="O28" s="10">
        <f>PPRD!O28+RCV_RCY!O28+IMP!O28-EXP!O28+STK_CHG!O28-INTMARB!O28-INTAVI!O28</f>
        <v>0</v>
      </c>
      <c r="P28" s="10">
        <f>PPRD!P28+RCV_RCY!P28+IMP!P28-EXP!P28+STK_CHG!P28-INTMARB!P28-INTAVI!P28</f>
        <v>0</v>
      </c>
      <c r="Q28" s="10">
        <f>PPRD!Q28+RCV_RCY!Q28+IMP!Q28-EXP!Q28+STK_CHG!Q28-INTMARB!Q28-INTAVI!Q28</f>
        <v>0</v>
      </c>
      <c r="R28" s="10">
        <f>PPRD!R28+RCV_RCY!R28+IMP!R28-EXP!R28+STK_CHG!R28-INTMARB!R28-INTAVI!R28</f>
        <v>0</v>
      </c>
      <c r="S28" s="10">
        <f>PPRD!S28+RCV_RCY!S28+IMP!S28-EXP!S28+STK_CHG!S28-INTMARB!S28-INTAVI!S28</f>
        <v>0</v>
      </c>
      <c r="T28" s="10">
        <f>PPRD!T28+RCV_RCY!T28+IMP!T28-EXP!T28+STK_CHG!T28-INTMARB!T28-INTAVI!T28</f>
        <v>0</v>
      </c>
      <c r="U28" s="10">
        <f>PPRD!U28+RCV_RCY!U28+IMP!U28-EXP!U28+STK_CHG!U28-INTMARB!U28-INTAVI!U28</f>
        <v>0</v>
      </c>
      <c r="V28" s="10">
        <f>PPRD!V28+RCV_RCY!V28+IMP!V28-EXP!V28+STK_CHG!V28-INTMARB!V28-INTAVI!V28</f>
        <v>0</v>
      </c>
      <c r="W28" s="10">
        <f>PPRD!W28+RCV_RCY!W28+IMP!W28-EXP!W28+STK_CHG!W28-INTMARB!W28-INTAVI!W28</f>
        <v>0</v>
      </c>
      <c r="X28" s="10">
        <f>PPRD!X28+RCV_RCY!X28+IMP!X28-EXP!X28+STK_CHG!X28-INTMARB!X28-INTAVI!X28</f>
        <v>0</v>
      </c>
      <c r="Y28" s="10">
        <f>PPRD!Y28+RCV_RCY!Y28+IMP!Y28-EXP!Y28+STK_CHG!Y28-INTMARB!Y28-INTAVI!Y28</f>
        <v>0</v>
      </c>
      <c r="Z28" s="10">
        <f>PPRD!Z28+RCV_RCY!Z28+IMP!Z28-EXP!Z28+STK_CHG!Z28-INTMARB!Z28-INTAVI!Z28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  <c r="Y29" s="10">
        <f>PPRD!Y29+RCV_RCY!Y29+IMP!Y29-EXP!Y29+STK_CHG!Y29-INTMARB!Y29-INTAVI!Y29</f>
        <v>0</v>
      </c>
      <c r="Z29" s="10">
        <f>PPRD!Z29+RCV_RCY!Z29+IMP!Z29-EXP!Z29+STK_CHG!Z29-INTMARB!Z29-INTAVI!Z29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  <c r="Y30" s="10">
        <f>PPRD!Y30+RCV_RCY!Y30+IMP!Y30-EXP!Y30+STK_CHG!Y30-INTMARB!Y30-INTAVI!Y30</f>
        <v>0</v>
      </c>
      <c r="Z30" s="10">
        <f>PPRD!Z30+RCV_RCY!Z30+IMP!Z30-EXP!Z30+STK_CHG!Z30-INTMARB!Z30-INTAVI!Z30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  <c r="Y31" s="10">
        <f>PPRD!Y31+RCV_RCY!Y31+IMP!Y31-EXP!Y31+STK_CHG!Y31-INTMARB!Y31-INTAVI!Y31</f>
        <v>0</v>
      </c>
      <c r="Z31" s="10">
        <f>PPRD!Z31+RCV_RCY!Z31+IMP!Z31-EXP!Z31+STK_CHG!Z31-INTMARB!Z31-INTAVI!Z31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  <c r="Y32" s="10">
        <f>PPRD!Y32+RCV_RCY!Y32+IMP!Y32-EXP!Y32+STK_CHG!Y32-INTMARB!Y32-INTAVI!Y32</f>
        <v>0</v>
      </c>
      <c r="Z32" s="10">
        <f>PPRD!Z32+RCV_RCY!Z32+IMP!Z32-EXP!Z32+STK_CHG!Z32-INTMARB!Z32-INTAVI!Z32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682.3374032674119</v>
      </c>
      <c r="D33" s="29">
        <f t="shared" si="18"/>
        <v>794.51840068787658</v>
      </c>
      <c r="E33" s="29">
        <f t="shared" si="18"/>
        <v>740.503439380911</v>
      </c>
      <c r="F33" s="29">
        <f t="shared" si="18"/>
        <v>833.71315563198641</v>
      </c>
      <c r="G33" s="29">
        <f t="shared" si="18"/>
        <v>837.11908856405887</v>
      </c>
      <c r="H33" s="29">
        <f t="shared" si="18"/>
        <v>846.78985382631095</v>
      </c>
      <c r="I33" s="29">
        <f t="shared" si="18"/>
        <v>847.03344797936336</v>
      </c>
      <c r="J33" s="29">
        <f t="shared" si="18"/>
        <v>864.42656921754087</v>
      </c>
      <c r="K33" s="29">
        <f t="shared" si="18"/>
        <v>878.8048151332755</v>
      </c>
      <c r="L33" s="29">
        <f t="shared" si="18"/>
        <v>803.09535683576917</v>
      </c>
      <c r="M33" s="29">
        <f t="shared" si="18"/>
        <v>831.61384350816854</v>
      </c>
      <c r="N33" s="29">
        <f t="shared" si="18"/>
        <v>823.49269131556298</v>
      </c>
      <c r="O33" s="29">
        <f t="shared" si="18"/>
        <v>869.66182287188326</v>
      </c>
      <c r="P33" s="29">
        <f t="shared" si="18"/>
        <v>764.25924333619923</v>
      </c>
      <c r="Q33" s="29">
        <f t="shared" si="18"/>
        <v>761.67962166810071</v>
      </c>
      <c r="R33" s="29">
        <f t="shared" si="18"/>
        <v>530.0706792777296</v>
      </c>
      <c r="S33" s="29">
        <f t="shared" si="18"/>
        <v>438.47325881341374</v>
      </c>
      <c r="T33" s="29">
        <f t="shared" si="18"/>
        <v>330.6685296646607</v>
      </c>
      <c r="U33" s="29">
        <f t="shared" si="18"/>
        <v>298.23886500430029</v>
      </c>
      <c r="V33" s="29">
        <f t="shared" si="18"/>
        <v>326.598624247636</v>
      </c>
      <c r="W33" s="29">
        <f t="shared" si="18"/>
        <v>290.50937231298366</v>
      </c>
      <c r="X33" s="29">
        <f t="shared" ref="X33:Z33" si="19">SUM(X34:X50)</f>
        <v>301.26491831470338</v>
      </c>
      <c r="Y33" s="29">
        <f t="shared" si="19"/>
        <v>349.45004299226105</v>
      </c>
      <c r="Z33" s="29">
        <f t="shared" si="19"/>
        <v>333.27712811693959</v>
      </c>
    </row>
    <row r="34" spans="1:26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  <c r="Y34" s="10">
        <f>PPRD!Y34+RCV_RCY!Y34+IMP!Y34-EXP!Y34+STK_CHG!Y34-INTMARB!Y34-INTAVI!Y34</f>
        <v>0</v>
      </c>
      <c r="Z34" s="10">
        <f>PPRD!Z34+RCV_RCY!Z34+IMP!Z34-EXP!Z34+STK_CHG!Z34-INTMARB!Z34-INTAVI!Z34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  <c r="Y35" s="10">
        <f>PPRD!Y35+RCV_RCY!Y35+IMP!Y35-EXP!Y35+STK_CHG!Y35-INTMARB!Y35-INTAVI!Y35</f>
        <v>0</v>
      </c>
      <c r="Z35" s="10">
        <f>PPRD!Z35+RCV_RCY!Z35+IMP!Z35-EXP!Z35+STK_CHG!Z35-INTMARB!Z35-INTAVI!Z35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18.075838349097161</v>
      </c>
      <c r="D36" s="10">
        <f>PPRD!D36+RCV_RCY!D36+IMP!D36-EXP!D36+STK_CHG!D36-INTMARB!D36-INTAVI!D36</f>
        <v>18.075838349097161</v>
      </c>
      <c r="E36" s="10">
        <f>PPRD!E36+RCV_RCY!E36+IMP!E36-EXP!E36+STK_CHG!E36-INTMARB!E36-INTAVI!E36</f>
        <v>19.205588993981081</v>
      </c>
      <c r="F36" s="10">
        <f>PPRD!F36+RCV_RCY!F36+IMP!F36-EXP!F36+STK_CHG!F36-INTMARB!F36-INTAVI!F36</f>
        <v>19.205588993981081</v>
      </c>
      <c r="G36" s="10">
        <f>PPRD!G36+RCV_RCY!G36+IMP!G36-EXP!G36+STK_CHG!G36-INTMARB!G36-INTAVI!G36</f>
        <v>19.205588993981081</v>
      </c>
      <c r="H36" s="10">
        <f>PPRD!H36+RCV_RCY!H36+IMP!H36-EXP!H36+STK_CHG!H36-INTMARB!H36-INTAVI!H36</f>
        <v>19.77644024075666</v>
      </c>
      <c r="I36" s="10">
        <f>PPRD!I36+RCV_RCY!I36+IMP!I36-EXP!I36+STK_CHG!I36-INTMARB!I36-INTAVI!I36</f>
        <v>21.97386070507309</v>
      </c>
      <c r="J36" s="10">
        <f>PPRD!J36+RCV_RCY!J36+IMP!J36-EXP!J36+STK_CHG!J36-INTMARB!J36-INTAVI!J36</f>
        <v>21.97386070507309</v>
      </c>
      <c r="K36" s="10">
        <f>PPRD!K36+RCV_RCY!K36+IMP!K36-EXP!K36+STK_CHG!K36-INTMARB!K36-INTAVI!K36</f>
        <v>23.072484952708511</v>
      </c>
      <c r="L36" s="10">
        <f>PPRD!L36+RCV_RCY!L36+IMP!L36-EXP!L36+STK_CHG!L36-INTMARB!L36-INTAVI!L36</f>
        <v>25.26990541702493</v>
      </c>
      <c r="M36" s="10">
        <f>PPRD!M36+RCV_RCY!M36+IMP!M36-EXP!M36+STK_CHG!M36-INTMARB!M36-INTAVI!M36</f>
        <v>25.26990541702493</v>
      </c>
      <c r="N36" s="10">
        <f>PPRD!N36+RCV_RCY!N36+IMP!N36-EXP!N36+STK_CHG!N36-INTMARB!N36-INTAVI!N36</f>
        <v>23.072484952708511</v>
      </c>
      <c r="O36" s="10">
        <f>PPRD!O36+RCV_RCY!O36+IMP!O36-EXP!O36+STK_CHG!O36-INTMARB!O36-INTAVI!O36</f>
        <v>24.171195184866718</v>
      </c>
      <c r="P36" s="10">
        <f>PPRD!P36+RCV_RCY!P36+IMP!P36-EXP!P36+STK_CHG!P36-INTMARB!P36-INTAVI!P36</f>
        <v>23.072484952708507</v>
      </c>
      <c r="Q36" s="10">
        <f>PPRD!Q36+RCV_RCY!Q36+IMP!Q36-EXP!Q36+STK_CHG!Q36-INTMARB!Q36-INTAVI!Q36</f>
        <v>23.072484952708507</v>
      </c>
      <c r="R36" s="10">
        <f>PPRD!R36+RCV_RCY!R36+IMP!R36-EXP!R36+STK_CHG!R36-INTMARB!R36-INTAVI!R36</f>
        <v>25.26990541702493</v>
      </c>
      <c r="S36" s="10">
        <f>PPRD!S36+RCV_RCY!S36+IMP!S36-EXP!S36+STK_CHG!S36-INTMARB!S36-INTAVI!S36</f>
        <v>17.579019776440237</v>
      </c>
      <c r="T36" s="10">
        <f>PPRD!T36+RCV_RCY!T36+IMP!T36-EXP!T36+STK_CHG!T36-INTMARB!T36-INTAVI!T36</f>
        <v>28.542820292347379</v>
      </c>
      <c r="U36" s="10">
        <f>PPRD!U36+RCV_RCY!U36+IMP!U36-EXP!U36+STK_CHG!U36-INTMARB!U36-INTAVI!U36</f>
        <v>27.937489251934654</v>
      </c>
      <c r="V36" s="10">
        <f>PPRD!V36+RCV_RCY!V36+IMP!V36-EXP!V36+STK_CHG!V36-INTMARB!V36-INTAVI!V36</f>
        <v>29.324075666380054</v>
      </c>
      <c r="W36" s="10">
        <f>PPRD!W36+RCV_RCY!W36+IMP!W36-EXP!W36+STK_CHG!W36-INTMARB!W36-INTAVI!W36</f>
        <v>25.954342218400683</v>
      </c>
      <c r="X36" s="10">
        <f>PPRD!X36+RCV_RCY!X36+IMP!X36-EXP!X36+STK_CHG!X36-INTMARB!X36-INTAVI!X36</f>
        <v>26.043336199484092</v>
      </c>
      <c r="Y36" s="10">
        <f>PPRD!Y36+RCV_RCY!Y36+IMP!Y36-EXP!Y36+STK_CHG!Y36-INTMARB!Y36-INTAVI!Y36</f>
        <v>27.89251934651762</v>
      </c>
      <c r="Z36" s="10">
        <f>PPRD!Z36+RCV_RCY!Z36+IMP!Z36-EXP!Z36+STK_CHG!Z36-INTMARB!Z36-INTAVI!Z36</f>
        <v>27.43877901977644</v>
      </c>
    </row>
    <row r="37" spans="1:26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75.124247635425618</v>
      </c>
      <c r="D37" s="10">
        <f>PPRD!D37+RCV_RCY!D37+IMP!D37-EXP!D37+STK_CHG!D37-INTMARB!D37-INTAVI!D37</f>
        <v>70.891831470335333</v>
      </c>
      <c r="E37" s="10">
        <f>PPRD!E37+RCV_RCY!E37+IMP!E37-EXP!E37+STK_CHG!E37-INTMARB!E37-INTAVI!E37</f>
        <v>79.35657781599312</v>
      </c>
      <c r="F37" s="10">
        <f>PPRD!F37+RCV_RCY!F37+IMP!F37-EXP!F37+STK_CHG!F37-INTMARB!F37-INTAVI!F37</f>
        <v>74.066122098022348</v>
      </c>
      <c r="G37" s="10">
        <f>PPRD!G37+RCV_RCY!G37+IMP!G37-EXP!G37+STK_CHG!G37-INTMARB!G37-INTAVI!G37</f>
        <v>61.369045571797074</v>
      </c>
      <c r="H37" s="10">
        <f>PPRD!H37+RCV_RCY!H37+IMP!H37-EXP!H37+STK_CHG!H37-INTMARB!H37-INTAVI!H37</f>
        <v>67.784436801375747</v>
      </c>
      <c r="I37" s="10">
        <f>PPRD!I37+RCV_RCY!I37+IMP!I37-EXP!I37+STK_CHG!I37-INTMARB!I37-INTAVI!I37</f>
        <v>67.784436801375747</v>
      </c>
      <c r="J37" s="10">
        <f>PPRD!J37+RCV_RCY!J37+IMP!J37-EXP!J37+STK_CHG!J37-INTMARB!J37-INTAVI!J37</f>
        <v>70.865606190885643</v>
      </c>
      <c r="K37" s="10">
        <f>PPRD!K37+RCV_RCY!K37+IMP!K37-EXP!K37+STK_CHG!K37-INTMARB!K37-INTAVI!K37</f>
        <v>87.298194325021498</v>
      </c>
      <c r="L37" s="10">
        <f>PPRD!L37+RCV_RCY!L37+IMP!L37-EXP!L37+STK_CHG!L37-INTMARB!L37-INTAVI!L37</f>
        <v>74.973688736027512</v>
      </c>
      <c r="M37" s="10">
        <f>PPRD!M37+RCV_RCY!M37+IMP!M37-EXP!M37+STK_CHG!M37-INTMARB!M37-INTAVI!M37</f>
        <v>74.973774720550296</v>
      </c>
      <c r="N37" s="10">
        <f>PPRD!N37+RCV_RCY!N37+IMP!N37-EXP!N37+STK_CHG!N37-INTMARB!N37-INTAVI!N37</f>
        <v>74.973688736027512</v>
      </c>
      <c r="O37" s="10">
        <f>PPRD!O37+RCV_RCY!O37+IMP!O37-EXP!O37+STK_CHG!O37-INTMARB!O37-INTAVI!O37</f>
        <v>74.973688736027512</v>
      </c>
      <c r="P37" s="10">
        <f>PPRD!P37+RCV_RCY!P37+IMP!P37-EXP!P37+STK_CHG!P37-INTMARB!P37-INTAVI!P37</f>
        <v>73.946689595872741</v>
      </c>
      <c r="Q37" s="10">
        <f>PPRD!Q37+RCV_RCY!Q37+IMP!Q37-EXP!Q37+STK_CHG!Q37-INTMARB!Q37-INTAVI!Q37</f>
        <v>74.973774720550296</v>
      </c>
      <c r="R37" s="10">
        <f>PPRD!R37+RCV_RCY!R37+IMP!R37-EXP!R37+STK_CHG!R37-INTMARB!R37-INTAVI!R37</f>
        <v>78.054858125537393</v>
      </c>
      <c r="S37" s="10">
        <f>PPRD!S37+RCV_RCY!S37+IMP!S37-EXP!S37+STK_CHG!S37-INTMARB!S37-INTAVI!S37</f>
        <v>79.081857265692165</v>
      </c>
      <c r="T37" s="10">
        <f>PPRD!T37+RCV_RCY!T37+IMP!T37-EXP!T37+STK_CHG!T37-INTMARB!T37-INTAVI!T37</f>
        <v>80.0164230438521</v>
      </c>
      <c r="U37" s="10">
        <f>PPRD!U37+RCV_RCY!U37+IMP!U37-EXP!U37+STK_CHG!U37-INTMARB!U37-INTAVI!U37</f>
        <v>80.585468615649177</v>
      </c>
      <c r="V37" s="10">
        <f>PPRD!V37+RCV_RCY!V37+IMP!V37-EXP!V37+STK_CHG!V37-INTMARB!V37-INTAVI!V37</f>
        <v>85.317024935511597</v>
      </c>
      <c r="W37" s="10">
        <f>PPRD!W37+RCV_RCY!W37+IMP!W37-EXP!W37+STK_CHG!W37-INTMARB!W37-INTAVI!W37</f>
        <v>71.780653482373168</v>
      </c>
      <c r="X37" s="10">
        <f>PPRD!X37+RCV_RCY!X37+IMP!X37-EXP!X37+STK_CHG!X37-INTMARB!X37-INTAVI!X37</f>
        <v>77.641960447119516</v>
      </c>
      <c r="Y37" s="10">
        <f>PPRD!Y37+RCV_RCY!Y37+IMP!Y37-EXP!Y37+STK_CHG!Y37-INTMARB!Y37-INTAVI!Y37</f>
        <v>85.435167669819421</v>
      </c>
      <c r="Z37" s="10">
        <f>PPRD!Z37+RCV_RCY!Z37+IMP!Z37-EXP!Z37+STK_CHG!Z37-INTMARB!Z37-INTAVI!Z37</f>
        <v>89.050300945829747</v>
      </c>
    </row>
    <row r="38" spans="1:26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0</v>
      </c>
      <c r="E38" s="10">
        <f>PPRD!E38+RCV_RCY!E38+IMP!E38-EXP!E38+STK_CHG!E38-INTMARB!E38-INTAVI!E38</f>
        <v>0</v>
      </c>
      <c r="F38" s="10">
        <f>PPRD!F38+RCV_RCY!F38+IMP!F38-EXP!F38+STK_CHG!F38-INTMARB!F38-INTAVI!F38</f>
        <v>0</v>
      </c>
      <c r="G38" s="10">
        <f>PPRD!G38+RCV_RCY!G38+IMP!G38-EXP!G38+STK_CHG!G38-INTMARB!G38-INTAVI!G38</f>
        <v>0</v>
      </c>
      <c r="H38" s="10">
        <f>PPRD!H38+RCV_RCY!H38+IMP!H38-EXP!H38+STK_CHG!H38-INTMARB!H38-INTAVI!H38</f>
        <v>0</v>
      </c>
      <c r="I38" s="10">
        <f>PPRD!I38+RCV_RCY!I38+IMP!I38-EXP!I38+STK_CHG!I38-INTMARB!I38-INTAVI!I38</f>
        <v>0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3.258813413585554E-2</v>
      </c>
      <c r="U38" s="10">
        <f>PPRD!U38+RCV_RCY!U38+IMP!U38-EXP!U38+STK_CHG!U38-INTMARB!U38-INTAVI!U38</f>
        <v>3.8865004299226132E-2</v>
      </c>
      <c r="V38" s="10">
        <f>PPRD!V38+RCV_RCY!V38+IMP!V38-EXP!V38+STK_CHG!V38-INTMARB!V38-INTAVI!V38</f>
        <v>3.0524505588993989E-2</v>
      </c>
      <c r="W38" s="10">
        <f>PPRD!W38+RCV_RCY!W38+IMP!W38-EXP!W38+STK_CHG!W38-INTMARB!W38-INTAVI!W38</f>
        <v>2.0034393809114356E-2</v>
      </c>
      <c r="X38" s="10">
        <f>PPRD!X38+RCV_RCY!X38+IMP!X38-EXP!X38+STK_CHG!X38-INTMARB!X38-INTAVI!X38</f>
        <v>3.2588134135855526E-2</v>
      </c>
      <c r="Y38" s="10">
        <f>PPRD!Y38+RCV_RCY!Y38+IMP!Y38-EXP!Y38+STK_CHG!Y38-INTMARB!Y38-INTAVI!Y38</f>
        <v>3.155631986242477E-2</v>
      </c>
      <c r="Z38" s="10">
        <f>PPRD!Z38+RCV_RCY!Z38+IMP!Z38-EXP!Z38+STK_CHG!Z38-INTMARB!Z38-INTAVI!Z38</f>
        <v>3.0438521066208091E-2</v>
      </c>
    </row>
    <row r="39" spans="1:26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  <c r="Y39" s="10">
        <f>PPRD!Y39+RCV_RCY!Y39+IMP!Y39-EXP!Y39+STK_CHG!Y39-INTMARB!Y39-INTAVI!Y39</f>
        <v>0</v>
      </c>
      <c r="Z39" s="10">
        <f>PPRD!Z39+RCV_RCY!Z39+IMP!Z39-EXP!Z39+STK_CHG!Z39-INTMARB!Z39-INTAVI!Z39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0</v>
      </c>
      <c r="D40" s="10">
        <f>PPRD!D40+RCV_RCY!D40+IMP!D40-EXP!D40+STK_CHG!D40-INTMARB!D40-INTAVI!D40</f>
        <v>0</v>
      </c>
      <c r="E40" s="10">
        <f>PPRD!E40+RCV_RCY!E40+IMP!E40-EXP!E40+STK_CHG!E40-INTMARB!E40-INTAVI!E40</f>
        <v>0</v>
      </c>
      <c r="F40" s="10">
        <f>PPRD!F40+RCV_RCY!F40+IMP!F40-EXP!F40+STK_CHG!F40-INTMARB!F40-INTAVI!F40</f>
        <v>0</v>
      </c>
      <c r="G40" s="10">
        <f>PPRD!G40+RCV_RCY!G40+IMP!G40-EXP!G40+STK_CHG!G40-INTMARB!G40-INTAVI!G40</f>
        <v>0</v>
      </c>
      <c r="H40" s="10">
        <f>PPRD!H40+RCV_RCY!H40+IMP!H40-EXP!H40+STK_CHG!H40-INTMARB!H40-INTAVI!H40</f>
        <v>1.0270851246775408</v>
      </c>
      <c r="I40" s="10">
        <f>PPRD!I40+RCV_RCY!I40+IMP!I40-EXP!I40+STK_CHG!I40-INTMARB!I40-INTAVI!I40</f>
        <v>1.0269991401547856</v>
      </c>
      <c r="J40" s="10">
        <f>PPRD!J40+RCV_RCY!J40+IMP!J40-EXP!J40+STK_CHG!J40-INTMARB!J40-INTAVI!J40</f>
        <v>1.0270851246775408</v>
      </c>
      <c r="K40" s="10">
        <f>PPRD!K40+RCV_RCY!K40+IMP!K40-EXP!K40+STK_CHG!K40-INTMARB!K40-INTAVI!K40</f>
        <v>1.0269991401547713</v>
      </c>
      <c r="L40" s="10">
        <f>PPRD!L40+RCV_RCY!L40+IMP!L40-EXP!L40+STK_CHG!L40-INTMARB!L40-INTAVI!L40</f>
        <v>1.0269991401547713</v>
      </c>
      <c r="M40" s="10">
        <f>PPRD!M40+RCV_RCY!M40+IMP!M40-EXP!M40+STK_CHG!M40-INTMARB!M40-INTAVI!M40</f>
        <v>0</v>
      </c>
      <c r="N40" s="10">
        <f>PPRD!N40+RCV_RCY!N40+IMP!N40-EXP!N40+STK_CHG!N40-INTMARB!N40-INTAVI!N40</f>
        <v>1.027085124677555</v>
      </c>
      <c r="O40" s="10">
        <f>PPRD!O40+RCV_RCY!O40+IMP!O40-EXP!O40+STK_CHG!O40-INTMARB!O40-INTAVI!O40</f>
        <v>2.0540842648323547</v>
      </c>
      <c r="P40" s="10">
        <f>PPRD!P40+RCV_RCY!P40+IMP!P40-EXP!P40+STK_CHG!P40-INTMARB!P40-INTAVI!P40</f>
        <v>1.0270851246775408</v>
      </c>
      <c r="Q40" s="10">
        <f>PPRD!Q40+RCV_RCY!Q40+IMP!Q40-EXP!Q40+STK_CHG!Q40-INTMARB!Q40-INTAVI!Q40</f>
        <v>0</v>
      </c>
      <c r="R40" s="10">
        <f>PPRD!R40+RCV_RCY!R40+IMP!R40-EXP!R40+STK_CHG!R40-INTMARB!R40-INTAVI!R40</f>
        <v>1.0270851246775692</v>
      </c>
      <c r="S40" s="10">
        <f>PPRD!S40+RCV_RCY!S40+IMP!S40-EXP!S40+STK_CHG!S40-INTMARB!S40-INTAVI!S40</f>
        <v>2.0540842648322695</v>
      </c>
      <c r="T40" s="10">
        <f>PPRD!T40+RCV_RCY!T40+IMP!T40-EXP!T40+STK_CHG!T40-INTMARB!T40-INTAVI!T40</f>
        <v>0.51865864144448892</v>
      </c>
      <c r="U40" s="10">
        <f>PPRD!U40+RCV_RCY!U40+IMP!U40-EXP!U40+STK_CHG!U40-INTMARB!U40-INTAVI!U40</f>
        <v>0.65735167669816974</v>
      </c>
      <c r="V40" s="10">
        <f>PPRD!V40+RCV_RCY!V40+IMP!V40-EXP!V40+STK_CHG!V40-INTMARB!V40-INTAVI!V40</f>
        <v>0.58950988822013528</v>
      </c>
      <c r="W40" s="10">
        <f>PPRD!W40+RCV_RCY!W40+IMP!W40-EXP!W40+STK_CHG!W40-INTMARB!W40-INTAVI!W40</f>
        <v>0.65313843508166514</v>
      </c>
      <c r="X40" s="10">
        <f>PPRD!X40+RCV_RCY!X40+IMP!X40-EXP!X40+STK_CHG!X40-INTMARB!X40-INTAVI!X40</f>
        <v>0.67790197764401228</v>
      </c>
      <c r="Y40" s="10">
        <f>PPRD!Y40+RCV_RCY!Y40+IMP!Y40-EXP!Y40+STK_CHG!Y40-INTMARB!Y40-INTAVI!Y40</f>
        <v>0.68400687876177813</v>
      </c>
      <c r="Z40" s="10">
        <f>PPRD!Z40+RCV_RCY!Z40+IMP!Z40-EXP!Z40+STK_CHG!Z40-INTMARB!Z40-INTAVI!Z40</f>
        <v>0.83396388650044173</v>
      </c>
    </row>
    <row r="41" spans="1:26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10.46147893379192</v>
      </c>
      <c r="D41" s="10">
        <f>PPRD!D41+RCV_RCY!D41+IMP!D41-EXP!D41+STK_CHG!D41-INTMARB!D41-INTAVI!D41</f>
        <v>10.46147893379192</v>
      </c>
      <c r="E41" s="10">
        <f>PPRD!E41+RCV_RCY!E41+IMP!E41-EXP!E41+STK_CHG!E41-INTMARB!E41-INTAVI!E41</f>
        <v>12.55374032674119</v>
      </c>
      <c r="F41" s="10">
        <f>PPRD!F41+RCV_RCY!F41+IMP!F41-EXP!F41+STK_CHG!F41-INTMARB!F41-INTAVI!F41</f>
        <v>15.692175408426481</v>
      </c>
      <c r="G41" s="10">
        <f>PPRD!G41+RCV_RCY!G41+IMP!G41-EXP!G41+STK_CHG!G41-INTMARB!G41-INTAVI!G41</f>
        <v>16.738349097162509</v>
      </c>
      <c r="H41" s="10">
        <f>PPRD!H41+RCV_RCY!H41+IMP!H41-EXP!H41+STK_CHG!H41-INTMARB!H41-INTAVI!H41</f>
        <v>3.1384350816852971</v>
      </c>
      <c r="I41" s="10">
        <f>PPRD!I41+RCV_RCY!I41+IMP!I41-EXP!I41+STK_CHG!I41-INTMARB!I41-INTAVI!I41</f>
        <v>2.0922613929492688</v>
      </c>
      <c r="J41" s="10">
        <f>PPRD!J41+RCV_RCY!J41+IMP!J41-EXP!J41+STK_CHG!J41-INTMARB!J41-INTAVI!J41</f>
        <v>1.0461736887360269</v>
      </c>
      <c r="K41" s="10">
        <f>PPRD!K41+RCV_RCY!K41+IMP!K41-EXP!K41+STK_CHG!K41-INTMARB!K41-INTAVI!K41</f>
        <v>1.0461736887360269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0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0.68916595012897675</v>
      </c>
      <c r="U41" s="10">
        <f>PPRD!U41+RCV_RCY!U41+IMP!U41-EXP!U41+STK_CHG!U41-INTMARB!U41-INTAVI!U41</f>
        <v>0.73018056749785032</v>
      </c>
      <c r="V41" s="10">
        <f>PPRD!V41+RCV_RCY!V41+IMP!V41-EXP!V41+STK_CHG!V41-INTMARB!V41-INTAVI!V41</f>
        <v>0.66500429922613924</v>
      </c>
      <c r="W41" s="10">
        <f>PPRD!W41+RCV_RCY!W41+IMP!W41-EXP!W41+STK_CHG!W41-INTMARB!W41-INTAVI!W41</f>
        <v>0.51195184866723986</v>
      </c>
      <c r="X41" s="10">
        <f>PPRD!X41+RCV_RCY!X41+IMP!X41-EXP!X41+STK_CHG!X41-INTMARB!X41-INTAVI!X41</f>
        <v>0.47730008598452278</v>
      </c>
      <c r="Y41" s="10">
        <f>PPRD!Y41+RCV_RCY!Y41+IMP!Y41-EXP!Y41+STK_CHG!Y41-INTMARB!Y41-INTAVI!Y41</f>
        <v>0.47411865864144453</v>
      </c>
      <c r="Z41" s="10">
        <f>PPRD!Z41+RCV_RCY!Z41+IMP!Z41-EXP!Z41+STK_CHG!Z41-INTMARB!Z41-INTAVI!Z41</f>
        <v>0.35666380051590713</v>
      </c>
    </row>
    <row r="42" spans="1:26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0</v>
      </c>
      <c r="H42" s="10">
        <f>PPRD!H42+RCV_RCY!H42+IMP!H42-EXP!H42+STK_CHG!H42-INTMARB!H42-INTAVI!H42</f>
        <v>0</v>
      </c>
      <c r="I42" s="10">
        <f>PPRD!I42+RCV_RCY!I42+IMP!I42-EXP!I42+STK_CHG!I42-INTMARB!I42-INTAVI!I42</f>
        <v>0</v>
      </c>
      <c r="J42" s="10">
        <f>PPRD!J42+RCV_RCY!J42+IMP!J42-EXP!J42+STK_CHG!J42-INTMARB!J42-INTAVI!J42</f>
        <v>0</v>
      </c>
      <c r="K42" s="10">
        <f>PPRD!K42+RCV_RCY!K42+IMP!K42-EXP!K42+STK_CHG!K42-INTMARB!K42-INTAVI!K42</f>
        <v>0</v>
      </c>
      <c r="L42" s="10">
        <f>PPRD!L42+RCV_RCY!L42+IMP!L42-EXP!L42+STK_CHG!L42-INTMARB!L42-INTAVI!L42</f>
        <v>0</v>
      </c>
      <c r="M42" s="10">
        <f>PPRD!M42+RCV_RCY!M42+IMP!M42-EXP!M42+STK_CHG!M42-INTMARB!M42-INTAVI!M42</f>
        <v>0</v>
      </c>
      <c r="N42" s="10">
        <f>PPRD!N42+RCV_RCY!N42+IMP!N42-EXP!N42+STK_CHG!N42-INTMARB!N42-INTAVI!N42</f>
        <v>0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0</v>
      </c>
      <c r="Y42" s="10">
        <f>PPRD!Y42+RCV_RCY!Y42+IMP!Y42-EXP!Y42+STK_CHG!Y42-INTMARB!Y42-INTAVI!Y42</f>
        <v>0</v>
      </c>
      <c r="Z42" s="10">
        <f>PPRD!Z42+RCV_RCY!Z42+IMP!Z42-EXP!Z42+STK_CHG!Z42-INTMARB!Z42-INTAVI!Z42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155.08263112639727</v>
      </c>
      <c r="D43" s="10">
        <f>PPRD!D43+RCV_RCY!D43+IMP!D43-EXP!D43+STK_CHG!D43-INTMARB!D43-INTAVI!D43</f>
        <v>165.35296646603609</v>
      </c>
      <c r="E43" s="10">
        <f>PPRD!E43+RCV_RCY!E43+IMP!E43-EXP!E43+STK_CHG!E43-INTMARB!E43-INTAVI!E43</f>
        <v>116.05520206362849</v>
      </c>
      <c r="F43" s="10">
        <f>PPRD!F43+RCV_RCY!F43+IMP!F43-EXP!F43+STK_CHG!F43-INTMARB!F43-INTAVI!F43</f>
        <v>193.08306104901106</v>
      </c>
      <c r="G43" s="10">
        <f>PPRD!G43+RCV_RCY!G43+IMP!G43-EXP!G43+STK_CHG!G43-INTMARB!G43-INTAVI!G43</f>
        <v>171.51521926053309</v>
      </c>
      <c r="H43" s="10">
        <f>PPRD!H43+RCV_RCY!H43+IMP!H43-EXP!H43+STK_CHG!H43-INTMARB!H43-INTAVI!H43</f>
        <v>157.13671539122961</v>
      </c>
      <c r="I43" s="10">
        <f>PPRD!I43+RCV_RCY!I43+IMP!I43-EXP!I43+STK_CHG!I43-INTMARB!I43-INTAVI!I43</f>
        <v>155.08263112639716</v>
      </c>
      <c r="J43" s="10">
        <f>PPRD!J43+RCV_RCY!J43+IMP!J43-EXP!J43+STK_CHG!J43-INTMARB!J43-INTAVI!J43</f>
        <v>156.10971625107479</v>
      </c>
      <c r="K43" s="10">
        <f>PPRD!K43+RCV_RCY!K43+IMP!K43-EXP!K43+STK_CHG!K43-INTMARB!K43-INTAVI!K43</f>
        <v>195.13714531384349</v>
      </c>
      <c r="L43" s="10">
        <f>PPRD!L43+RCV_RCY!L43+IMP!L43-EXP!L43+STK_CHG!L43-INTMARB!L43-INTAVI!L43</f>
        <v>184.86672398968187</v>
      </c>
      <c r="M43" s="10">
        <f>PPRD!M43+RCV_RCY!M43+IMP!M43-EXP!M43+STK_CHG!M43-INTMARB!M43-INTAVI!M43</f>
        <v>211.56973344797927</v>
      </c>
      <c r="N43" s="10">
        <f>PPRD!N43+RCV_RCY!N43+IMP!N43-EXP!N43+STK_CHG!N43-INTMARB!N43-INTAVI!N43</f>
        <v>193.08297506448838</v>
      </c>
      <c r="O43" s="10">
        <f>PPRD!O43+RCV_RCY!O43+IMP!O43-EXP!O43+STK_CHG!O43-INTMARB!O43-INTAVI!O43</f>
        <v>196.16414445399823</v>
      </c>
      <c r="P43" s="10">
        <f>PPRD!P43+RCV_RCY!P43+IMP!P43-EXP!P43+STK_CHG!P43-INTMARB!P43-INTAVI!P43</f>
        <v>196.16423043852097</v>
      </c>
      <c r="Q43" s="10">
        <f>PPRD!Q43+RCV_RCY!Q43+IMP!Q43-EXP!Q43+STK_CHG!Q43-INTMARB!Q43-INTAVI!Q43</f>
        <v>200.272312983663</v>
      </c>
      <c r="R43" s="10">
        <f>PPRD!R43+RCV_RCY!R43+IMP!R43-EXP!R43+STK_CHG!R43-INTMARB!R43-INTAVI!R43</f>
        <v>169.46113499570072</v>
      </c>
      <c r="S43" s="10">
        <f>PPRD!S43+RCV_RCY!S43+IMP!S43-EXP!S43+STK_CHG!S43-INTMARB!S43-INTAVI!S43</f>
        <v>156.10971625107487</v>
      </c>
      <c r="T43" s="10">
        <f>PPRD!T43+RCV_RCY!T43+IMP!T43-EXP!T43+STK_CHG!T43-INTMARB!T43-INTAVI!T43</f>
        <v>159.82235597592438</v>
      </c>
      <c r="U43" s="10">
        <f>PPRD!U43+RCV_RCY!U43+IMP!U43-EXP!U43+STK_CHG!U43-INTMARB!U43-INTAVI!U43</f>
        <v>171.51530524505597</v>
      </c>
      <c r="V43" s="10">
        <f>PPRD!V43+RCV_RCY!V43+IMP!V43-EXP!V43+STK_CHG!V43-INTMARB!V43-INTAVI!V43</f>
        <v>189.33533963886498</v>
      </c>
      <c r="W43" s="10">
        <f>PPRD!W43+RCV_RCY!W43+IMP!W43-EXP!W43+STK_CHG!W43-INTMARB!W43-INTAVI!W43</f>
        <v>179.36586414445406</v>
      </c>
      <c r="X43" s="10">
        <f>PPRD!X43+RCV_RCY!X43+IMP!X43-EXP!X43+STK_CHG!X43-INTMARB!X43-INTAVI!X43</f>
        <v>174.36104901117795</v>
      </c>
      <c r="Y43" s="10">
        <f>PPRD!Y43+RCV_RCY!Y43+IMP!Y43-EXP!Y43+STK_CHG!Y43-INTMARB!Y43-INTAVI!Y43</f>
        <v>216.50154772141019</v>
      </c>
      <c r="Z43" s="10">
        <f>PPRD!Z43+RCV_RCY!Z43+IMP!Z43-EXP!Z43+STK_CHG!Z43-INTMARB!Z43-INTAVI!Z43</f>
        <v>199.4711951848667</v>
      </c>
    </row>
    <row r="44" spans="1:26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420.71272570937231</v>
      </c>
      <c r="D44" s="10">
        <f>PPRD!D44+RCV_RCY!D44+IMP!D44-EXP!D44+STK_CHG!D44-INTMARB!D44-INTAVI!D44</f>
        <v>526.85580395528848</v>
      </c>
      <c r="E44" s="10">
        <f>PPRD!E44+RCV_RCY!E44+IMP!E44-EXP!E44+STK_CHG!E44-INTMARB!E44-INTAVI!E44</f>
        <v>510.45184866723946</v>
      </c>
      <c r="F44" s="10">
        <f>PPRD!F44+RCV_RCY!F44+IMP!F44-EXP!F44+STK_CHG!F44-INTMARB!F44-INTAVI!F44</f>
        <v>528.78572656921779</v>
      </c>
      <c r="G44" s="10">
        <f>PPRD!G44+RCV_RCY!G44+IMP!G44-EXP!G44+STK_CHG!G44-INTMARB!G44-INTAVI!G44</f>
        <v>556.76895958727471</v>
      </c>
      <c r="H44" s="10">
        <f>PPRD!H44+RCV_RCY!H44+IMP!H44-EXP!H44+STK_CHG!H44-INTMARB!H44-INTAVI!H44</f>
        <v>578.00705073086806</v>
      </c>
      <c r="I44" s="10">
        <f>PPRD!I44+RCV_RCY!I44+IMP!I44-EXP!I44+STK_CHG!I44-INTMARB!I44-INTAVI!I44</f>
        <v>586.60550300945795</v>
      </c>
      <c r="J44" s="10">
        <f>PPRD!J44+RCV_RCY!J44+IMP!J44-EXP!J44+STK_CHG!J44-INTMARB!J44-INTAVI!J44</f>
        <v>603.80249355116075</v>
      </c>
      <c r="K44" s="10">
        <f>PPRD!K44+RCV_RCY!K44+IMP!K44-EXP!K44+STK_CHG!K44-INTMARB!K44-INTAVI!K44</f>
        <v>553.16706792777245</v>
      </c>
      <c r="L44" s="10">
        <f>PPRD!L44+RCV_RCY!L44+IMP!L44-EXP!L44+STK_CHG!L44-INTMARB!L44-INTAVI!L44</f>
        <v>506.35331040412689</v>
      </c>
      <c r="M44" s="10">
        <f>PPRD!M44+RCV_RCY!M44+IMP!M44-EXP!M44+STK_CHG!M44-INTMARB!M44-INTAVI!M44</f>
        <v>511.13026655202066</v>
      </c>
      <c r="N44" s="10">
        <f>PPRD!N44+RCV_RCY!N44+IMP!N44-EXP!N44+STK_CHG!N44-INTMARB!N44-INTAVI!N44</f>
        <v>522.59475494410981</v>
      </c>
      <c r="O44" s="10">
        <f>PPRD!O44+RCV_RCY!O44+IMP!O44-EXP!O44+STK_CHG!O44-INTMARB!O44-INTAVI!O44</f>
        <v>561.76560619088582</v>
      </c>
      <c r="P44" s="10">
        <f>PPRD!P44+RCV_RCY!P44+IMP!P44-EXP!P44+STK_CHG!P44-INTMARB!P44-INTAVI!P44</f>
        <v>463.16999140154758</v>
      </c>
      <c r="Q44" s="10">
        <f>PPRD!Q44+RCV_RCY!Q44+IMP!Q44-EXP!Q44+STK_CHG!Q44-INTMARB!Q44-INTAVI!Q44</f>
        <v>458.34531384350908</v>
      </c>
      <c r="R44" s="10">
        <f>PPRD!R44+RCV_RCY!R44+IMP!R44-EXP!R44+STK_CHG!R44-INTMARB!R44-INTAVI!R44</f>
        <v>250.31049011177947</v>
      </c>
      <c r="S44" s="10">
        <f>PPRD!S44+RCV_RCY!S44+IMP!S44-EXP!S44+STK_CHG!S44-INTMARB!S44-INTAVI!S44</f>
        <v>174.83516766981961</v>
      </c>
      <c r="T44" s="10">
        <f>PPRD!T44+RCV_RCY!T44+IMP!T44-EXP!T44+STK_CHG!T44-INTMARB!T44-INTAVI!T44</f>
        <v>50.79105760963057</v>
      </c>
      <c r="U44" s="10">
        <f>PPRD!U44+RCV_RCY!U44+IMP!U44-EXP!U44+STK_CHG!U44-INTMARB!U44-INTAVI!U44</f>
        <v>5.0262252794507276</v>
      </c>
      <c r="V44" s="10">
        <f>PPRD!V44+RCV_RCY!V44+IMP!V44-EXP!V44+STK_CHG!V44-INTMARB!V44-INTAVI!V44</f>
        <v>5.801977644024646</v>
      </c>
      <c r="W44" s="10">
        <f>PPRD!W44+RCV_RCY!W44+IMP!W44-EXP!W44+STK_CHG!W44-INTMARB!W44-INTAVI!W44</f>
        <v>6.72777300085977</v>
      </c>
      <c r="X44" s="10">
        <f>PPRD!X44+RCV_RCY!X44+IMP!X44-EXP!X44+STK_CHG!X44-INTMARB!X44-INTAVI!X44</f>
        <v>7.8819432502150448</v>
      </c>
      <c r="Y44" s="10">
        <f>PPRD!Y44+RCV_RCY!Y44+IMP!Y44-EXP!Y44+STK_CHG!Y44-INTMARB!Y44-INTAVI!Y44</f>
        <v>7.5417884780736131</v>
      </c>
      <c r="Z44" s="10">
        <f>PPRD!Z44+RCV_RCY!Z44+IMP!Z44-EXP!Z44+STK_CHG!Z44-INTMARB!Z44-INTAVI!Z44</f>
        <v>7.9019776440247824</v>
      </c>
    </row>
    <row r="45" spans="1:26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</v>
      </c>
      <c r="E45" s="10">
        <f>PPRD!E45+RCV_RCY!E45+IMP!E45-EXP!E45+STK_CHG!E45-INTMARB!E45-INTAVI!E45</f>
        <v>0</v>
      </c>
      <c r="F45" s="10">
        <f>PPRD!F45+RCV_RCY!F45+IMP!F45-EXP!F45+STK_CHG!F45-INTMARB!F45-INTAVI!F45</f>
        <v>0</v>
      </c>
      <c r="G45" s="10">
        <f>PPRD!G45+RCV_RCY!G45+IMP!G45-EXP!G45+STK_CHG!G45-INTMARB!G45-INTAVI!G45</f>
        <v>0</v>
      </c>
      <c r="H45" s="10">
        <f>PPRD!H45+RCV_RCY!H45+IMP!H45-EXP!H45+STK_CHG!H45-INTMARB!H45-INTAVI!H45</f>
        <v>0</v>
      </c>
      <c r="I45" s="10">
        <f>PPRD!I45+RCV_RCY!I45+IMP!I45-EXP!I45+STK_CHG!I45-INTMARB!I45-INTAVI!I45</f>
        <v>0</v>
      </c>
      <c r="J45" s="10">
        <f>PPRD!J45+RCV_RCY!J45+IMP!J45-EXP!J45+STK_CHG!J45-INTMARB!J45-INTAVI!J45</f>
        <v>0</v>
      </c>
      <c r="K45" s="10">
        <f>PPRD!K45+RCV_RCY!K45+IMP!K45-EXP!K45+STK_CHG!K45-INTMARB!K45-INTAVI!K45</f>
        <v>0</v>
      </c>
      <c r="L45" s="10">
        <f>PPRD!L45+RCV_RCY!L45+IMP!L45-EXP!L45+STK_CHG!L45-INTMARB!L45-INTAVI!L45</f>
        <v>0</v>
      </c>
      <c r="M45" s="10">
        <f>PPRD!M45+RCV_RCY!M45+IMP!M45-EXP!M45+STK_CHG!M45-INTMARB!M45-INTAVI!M45</f>
        <v>0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0</v>
      </c>
      <c r="S45" s="10">
        <f>PPRD!S45+RCV_RCY!S45+IMP!S45-EXP!S45+STK_CHG!S45-INTMARB!S45-INTAVI!S45</f>
        <v>0</v>
      </c>
      <c r="T45" s="10">
        <f>PPRD!T45+RCV_RCY!T45+IMP!T45-EXP!T45+STK_CHG!T45-INTMARB!T45-INTAVI!T45</f>
        <v>0</v>
      </c>
      <c r="U45" s="10">
        <f>PPRD!U45+RCV_RCY!U45+IMP!U45-EXP!U45+STK_CHG!U45-INTMARB!U45-INTAVI!U45</f>
        <v>0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0</v>
      </c>
      <c r="Y45" s="10">
        <f>PPRD!Y45+RCV_RCY!Y45+IMP!Y45-EXP!Y45+STK_CHG!Y45-INTMARB!Y45-INTAVI!Y45</f>
        <v>0</v>
      </c>
      <c r="Z45" s="10">
        <f>PPRD!Z45+RCV_RCY!Z45+IMP!Z45-EXP!Z45+STK_CHG!Z45-INTMARB!Z45-INTAVI!Z45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0</v>
      </c>
      <c r="D46" s="10">
        <f>PPRD!D46+RCV_RCY!D46+IMP!D46-EXP!D46+STK_CHG!D46-INTMARB!D46-INTAVI!D46</f>
        <v>0</v>
      </c>
      <c r="E46" s="10">
        <f>PPRD!E46+RCV_RCY!E46+IMP!E46-EXP!E46+STK_CHG!E46-INTMARB!E46-INTAVI!E46</f>
        <v>0</v>
      </c>
      <c r="F46" s="10">
        <f>PPRD!F46+RCV_RCY!F46+IMP!F46-EXP!F46+STK_CHG!F46-INTMARB!F46-INTAVI!F46</f>
        <v>0</v>
      </c>
      <c r="G46" s="10">
        <f>PPRD!G46+RCV_RCY!G46+IMP!G46-EXP!G46+STK_CHG!G46-INTMARB!G46-INTAVI!G46</f>
        <v>4.8007738607050729</v>
      </c>
      <c r="H46" s="10">
        <f>PPRD!H46+RCV_RCY!H46+IMP!H46-EXP!H46+STK_CHG!H46-INTMARB!H46-INTAVI!H46</f>
        <v>5.0157351676698188</v>
      </c>
      <c r="I46" s="10">
        <f>PPRD!I46+RCV_RCY!I46+IMP!I46-EXP!I46+STK_CHG!I46-INTMARB!I46-INTAVI!I46</f>
        <v>5.0157351676698188</v>
      </c>
      <c r="J46" s="10">
        <f>PPRD!J46+RCV_RCY!J46+IMP!J46-EXP!J46+STK_CHG!J46-INTMARB!J46-INTAVI!J46</f>
        <v>4.0126397248495271</v>
      </c>
      <c r="K46" s="10">
        <f>PPRD!K46+RCV_RCY!K46+IMP!K46-EXP!K46+STK_CHG!K46-INTMARB!K46-INTAVI!K46</f>
        <v>5.0157351676698188</v>
      </c>
      <c r="L46" s="10">
        <f>PPRD!L46+RCV_RCY!L46+IMP!L46-EXP!L46+STK_CHG!L46-INTMARB!L46-INTAVI!L46</f>
        <v>5.0157351676698188</v>
      </c>
      <c r="M46" s="10">
        <f>PPRD!M46+RCV_RCY!M46+IMP!M46-EXP!M46+STK_CHG!M46-INTMARB!M46-INTAVI!M46</f>
        <v>4.0126397248495271</v>
      </c>
      <c r="N46" s="10">
        <f>PPRD!N46+RCV_RCY!N46+IMP!N46-EXP!N46+STK_CHG!N46-INTMARB!N46-INTAVI!N46</f>
        <v>5.0157351676698188</v>
      </c>
      <c r="O46" s="10">
        <f>PPRD!O46+RCV_RCY!O46+IMP!O46-EXP!O46+STK_CHG!O46-INTMARB!O46-INTAVI!O46</f>
        <v>4.0126397248495271</v>
      </c>
      <c r="P46" s="10">
        <f>PPRD!P46+RCV_RCY!P46+IMP!P46-EXP!P46+STK_CHG!P46-INTMARB!P46-INTAVI!P46</f>
        <v>5.0157351676698188</v>
      </c>
      <c r="Q46" s="10">
        <f>PPRD!Q46+RCV_RCY!Q46+IMP!Q46-EXP!Q46+STK_CHG!Q46-INTMARB!Q46-INTAVI!Q46</f>
        <v>5.0157351676698188</v>
      </c>
      <c r="R46" s="10">
        <f>PPRD!R46+RCV_RCY!R46+IMP!R46-EXP!R46+STK_CHG!R46-INTMARB!R46-INTAVI!R46</f>
        <v>5.0157351676698188</v>
      </c>
      <c r="S46" s="10">
        <f>PPRD!S46+RCV_RCY!S46+IMP!S46-EXP!S46+STK_CHG!S46-INTMARB!S46-INTAVI!S46</f>
        <v>6.0189165950128984</v>
      </c>
      <c r="T46" s="10">
        <f>PPRD!T46+RCV_RCY!T46+IMP!T46-EXP!T46+STK_CHG!T46-INTMARB!T46-INTAVI!T46</f>
        <v>6.385038693035253</v>
      </c>
      <c r="U46" s="10">
        <f>PPRD!U46+RCV_RCY!U46+IMP!U46-EXP!U46+STK_CHG!U46-INTMARB!U46-INTAVI!U46</f>
        <v>7.1715391229578671</v>
      </c>
      <c r="V46" s="10">
        <f>PPRD!V46+RCV_RCY!V46+IMP!V46-EXP!V46+STK_CHG!V46-INTMARB!V46-INTAVI!V46</f>
        <v>5.1070507308684432</v>
      </c>
      <c r="W46" s="10">
        <f>PPRD!W46+RCV_RCY!W46+IMP!W46-EXP!W46+STK_CHG!W46-INTMARB!W46-INTAVI!W46</f>
        <v>5.4210662080825447</v>
      </c>
      <c r="X46" s="10">
        <f>PPRD!X46+RCV_RCY!X46+IMP!X46-EXP!X46+STK_CHG!X46-INTMARB!X46-INTAVI!X46</f>
        <v>6.0690455717970764</v>
      </c>
      <c r="Y46" s="10">
        <f>PPRD!Y46+RCV_RCY!Y46+IMP!Y46-EXP!Y46+STK_CHG!Y46-INTMARB!Y46-INTAVI!Y46</f>
        <v>7.1614789337919156</v>
      </c>
      <c r="Z46" s="10">
        <f>PPRD!Z46+RCV_RCY!Z46+IMP!Z46-EXP!Z46+STK_CHG!Z46-INTMARB!Z46-INTAVI!Z46</f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0</v>
      </c>
      <c r="D47" s="10">
        <f>PPRD!D47+RCV_RCY!D47+IMP!D47-EXP!D47+STK_CHG!D47-INTMARB!D47-INTAVI!D47</f>
        <v>0</v>
      </c>
      <c r="E47" s="10">
        <f>PPRD!E47+RCV_RCY!E47+IMP!E47-EXP!E47+STK_CHG!E47-INTMARB!E47-INTAVI!E47</f>
        <v>0</v>
      </c>
      <c r="F47" s="10">
        <f>PPRD!F47+RCV_RCY!F47+IMP!F47-EXP!F47+STK_CHG!F47-INTMARB!F47-INTAVI!F47</f>
        <v>0</v>
      </c>
      <c r="G47" s="10">
        <f>PPRD!G47+RCV_RCY!G47+IMP!G47-EXP!G47+STK_CHG!G47-INTMARB!G47-INTAVI!G47</f>
        <v>3.8406706792777299</v>
      </c>
      <c r="H47" s="10">
        <f>PPRD!H47+RCV_RCY!H47+IMP!H47-EXP!H47+STK_CHG!H47-INTMARB!H47-INTAVI!H47</f>
        <v>14.903955288048151</v>
      </c>
      <c r="I47" s="10">
        <f>PPRD!I47+RCV_RCY!I47+IMP!I47-EXP!I47+STK_CHG!I47-INTMARB!I47-INTAVI!I47</f>
        <v>7.452020636285468</v>
      </c>
      <c r="J47" s="10">
        <f>PPRD!J47+RCV_RCY!J47+IMP!J47-EXP!J47+STK_CHG!J47-INTMARB!J47-INTAVI!J47</f>
        <v>5.5889939810834042</v>
      </c>
      <c r="K47" s="10">
        <f>PPRD!K47+RCV_RCY!K47+IMP!K47-EXP!K47+STK_CHG!K47-INTMARB!K47-INTAVI!K47</f>
        <v>13.041014617368869</v>
      </c>
      <c r="L47" s="10">
        <f>PPRD!L47+RCV_RCY!L47+IMP!L47-EXP!L47+STK_CHG!L47-INTMARB!L47-INTAVI!L47</f>
        <v>5.5889939810834042</v>
      </c>
      <c r="M47" s="10">
        <f>PPRD!M47+RCV_RCY!M47+IMP!M47-EXP!M47+STK_CHG!M47-INTMARB!M47-INTAVI!M47</f>
        <v>4.6575236457437663</v>
      </c>
      <c r="N47" s="10">
        <f>PPRD!N47+RCV_RCY!N47+IMP!N47-EXP!N47+STK_CHG!N47-INTMARB!N47-INTAVI!N47</f>
        <v>3.7259673258813408</v>
      </c>
      <c r="O47" s="10">
        <f>PPRD!O47+RCV_RCY!O47+IMP!O47-EXP!O47+STK_CHG!O47-INTMARB!O47-INTAVI!O47</f>
        <v>6.5204643164230429</v>
      </c>
      <c r="P47" s="10">
        <f>PPRD!P47+RCV_RCY!P47+IMP!P47-EXP!P47+STK_CHG!P47-INTMARB!P47-INTAVI!P47</f>
        <v>1.863026655202064</v>
      </c>
      <c r="Q47" s="10">
        <f>PPRD!Q47+RCV_RCY!Q47+IMP!Q47-EXP!Q47+STK_CHG!Q47-INTMARB!Q47-INTAVI!Q47</f>
        <v>0</v>
      </c>
      <c r="R47" s="10">
        <f>PPRD!R47+RCV_RCY!R47+IMP!R47-EXP!R47+STK_CHG!R47-INTMARB!R47-INTAVI!R47</f>
        <v>0.93147033533963886</v>
      </c>
      <c r="S47" s="10">
        <f>PPRD!S47+RCV_RCY!S47+IMP!S47-EXP!S47+STK_CHG!S47-INTMARB!S47-INTAVI!S47</f>
        <v>2.7944969905417021</v>
      </c>
      <c r="T47" s="10">
        <f>PPRD!T47+RCV_RCY!T47+IMP!T47-EXP!T47+STK_CHG!T47-INTMARB!T47-INTAVI!T47</f>
        <v>3.8704213241616499</v>
      </c>
      <c r="U47" s="10">
        <f>PPRD!U47+RCV_RCY!U47+IMP!U47-EXP!U47+STK_CHG!U47-INTMARB!U47-INTAVI!U47</f>
        <v>4.5764402407566633</v>
      </c>
      <c r="V47" s="10">
        <f>PPRD!V47+RCV_RCY!V47+IMP!V47-EXP!V47+STK_CHG!V47-INTMARB!V47-INTAVI!V47</f>
        <v>10.428116938950989</v>
      </c>
      <c r="W47" s="10">
        <f>PPRD!W47+RCV_RCY!W47+IMP!W47-EXP!W47+STK_CHG!W47-INTMARB!W47-INTAVI!W47</f>
        <v>7.454858125537403E-2</v>
      </c>
      <c r="X47" s="10">
        <f>PPRD!X47+RCV_RCY!X47+IMP!X47-EXP!X47+STK_CHG!X47-INTMARB!X47-INTAVI!X47</f>
        <v>8.079793637145313</v>
      </c>
      <c r="Y47" s="10">
        <f>PPRD!Y47+RCV_RCY!Y47+IMP!Y47-EXP!Y47+STK_CHG!Y47-INTMARB!Y47-INTAVI!Y47</f>
        <v>3.7278589853826301</v>
      </c>
      <c r="Z47" s="10">
        <f>PPRD!Z47+RCV_RCY!Z47+IMP!Z47-EXP!Z47+STK_CHG!Z47-INTMARB!Z47-INTAVI!Z47</f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0</v>
      </c>
      <c r="D48" s="10">
        <f>PPRD!D48+RCV_RCY!D48+IMP!D48-EXP!D48+STK_CHG!D48-INTMARB!D48-INTAVI!D48</f>
        <v>0</v>
      </c>
      <c r="E48" s="10">
        <f>PPRD!E48+RCV_RCY!E48+IMP!E48-EXP!E48+STK_CHG!E48-INTMARB!E48-INTAVI!E48</f>
        <v>0</v>
      </c>
      <c r="F48" s="10">
        <f>PPRD!F48+RCV_RCY!F48+IMP!F48-EXP!F48+STK_CHG!F48-INTMARB!F48-INTAVI!F48</f>
        <v>0</v>
      </c>
      <c r="G48" s="10">
        <f>PPRD!G48+RCV_RCY!G48+IMP!G48-EXP!G48+STK_CHG!G48-INTMARB!G48-INTAVI!G48</f>
        <v>0</v>
      </c>
      <c r="H48" s="10">
        <f>PPRD!H48+RCV_RCY!H48+IMP!H48-EXP!H48+STK_CHG!H48-INTMARB!H48-INTAVI!H48</f>
        <v>0</v>
      </c>
      <c r="I48" s="10">
        <f>PPRD!I48+RCV_RCY!I48+IMP!I48-EXP!I48+STK_CHG!I48-INTMARB!I48-INTAVI!I48</f>
        <v>0</v>
      </c>
      <c r="J48" s="10">
        <f>PPRD!J48+RCV_RCY!J48+IMP!J48-EXP!J48+STK_CHG!J48-INTMARB!J48-INTAVI!J48</f>
        <v>0</v>
      </c>
      <c r="K48" s="10">
        <f>PPRD!K48+RCV_RCY!K48+IMP!K48-EXP!K48+STK_CHG!K48-INTMARB!K48-INTAVI!K48</f>
        <v>0</v>
      </c>
      <c r="L48" s="10">
        <f>PPRD!L48+RCV_RCY!L48+IMP!L48-EXP!L48+STK_CHG!L48-INTMARB!L48-INTAVI!L48</f>
        <v>0</v>
      </c>
      <c r="M48" s="10">
        <f>PPRD!M48+RCV_RCY!M48+IMP!M48-EXP!M48+STK_CHG!M48-INTMARB!M48-INTAVI!M48</f>
        <v>0</v>
      </c>
      <c r="N48" s="10">
        <f>PPRD!N48+RCV_RCY!N48+IMP!N48-EXP!N48+STK_CHG!N48-INTMARB!N48-INTAVI!N48</f>
        <v>0</v>
      </c>
      <c r="O48" s="10">
        <f>PPRD!O48+RCV_RCY!O48+IMP!O48-EXP!O48+STK_CHG!O48-INTMARB!O48-INTAVI!O48</f>
        <v>0</v>
      </c>
      <c r="P48" s="10">
        <f>PPRD!P48+RCV_RCY!P48+IMP!P48-EXP!P48+STK_CHG!P48-INTMARB!P48-INTAVI!P48</f>
        <v>0</v>
      </c>
      <c r="Q48" s="10">
        <f>PPRD!Q48+RCV_RCY!Q48+IMP!Q48-EXP!Q48+STK_CHG!Q48-INTMARB!Q48-INTAVI!Q48</f>
        <v>0</v>
      </c>
      <c r="R48" s="10">
        <f>PPRD!R48+RCV_RCY!R48+IMP!R48-EXP!R48+STK_CHG!R48-INTMARB!R48-INTAVI!R48</f>
        <v>0</v>
      </c>
      <c r="S48" s="10">
        <f>PPRD!S48+RCV_RCY!S48+IMP!S48-EXP!S48+STK_CHG!S48-INTMARB!S48-INTAVI!S48</f>
        <v>0</v>
      </c>
      <c r="T48" s="10">
        <f>PPRD!T48+RCV_RCY!T48+IMP!T48-EXP!T48+STK_CHG!T48-INTMARB!T48-INTAVI!T48</f>
        <v>0</v>
      </c>
      <c r="U48" s="10">
        <f>PPRD!U48+RCV_RCY!U48+IMP!U48-EXP!U48+STK_CHG!U48-INTMARB!U48-INTAVI!U48</f>
        <v>0</v>
      </c>
      <c r="V48" s="10">
        <f>PPRD!V48+RCV_RCY!V48+IMP!V48-EXP!V48+STK_CHG!V48-INTMARB!V48-INTAVI!V48</f>
        <v>0</v>
      </c>
      <c r="W48" s="10">
        <f>PPRD!W48+RCV_RCY!W48+IMP!W48-EXP!W48+STK_CHG!W48-INTMARB!W48-INTAVI!W48</f>
        <v>0</v>
      </c>
      <c r="X48" s="10">
        <f>PPRD!X48+RCV_RCY!X48+IMP!X48-EXP!X48+STK_CHG!X48-INTMARB!X48-INTAVI!X48</f>
        <v>0</v>
      </c>
      <c r="Y48" s="10">
        <f>PPRD!Y48+RCV_RCY!Y48+IMP!Y48-EXP!Y48+STK_CHG!Y48-INTMARB!Y48-INTAVI!Y48</f>
        <v>0</v>
      </c>
      <c r="Z48" s="10">
        <f>PPRD!Z48+RCV_RCY!Z48+IMP!Z48-EXP!Z48+STK_CHG!Z48-INTMARB!Z48-INTAVI!Z48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  <c r="Y49" s="10">
        <f>PPRD!Y49+RCV_RCY!Y49+IMP!Y49-EXP!Y49+STK_CHG!Y49-INTMARB!Y49-INTAVI!Y49</f>
        <v>0</v>
      </c>
      <c r="Z49" s="10">
        <f>PPRD!Z49+RCV_RCY!Z49+IMP!Z49-EXP!Z49+STK_CHG!Z49-INTMARB!Z49-INTAVI!Z49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2.8804815133276009</v>
      </c>
      <c r="D50" s="10">
        <f>PPRD!D50+RCV_RCY!D50+IMP!D50-EXP!D50+STK_CHG!D50-INTMARB!D50-INTAVI!D50</f>
        <v>2.8804815133276009</v>
      </c>
      <c r="E50" s="10">
        <f>PPRD!E50+RCV_RCY!E50+IMP!E50-EXP!E50+STK_CHG!E50-INTMARB!E50-INTAVI!E50</f>
        <v>2.8804815133276009</v>
      </c>
      <c r="F50" s="10">
        <f>PPRD!F50+RCV_RCY!F50+IMP!F50-EXP!F50+STK_CHG!F50-INTMARB!F50-INTAVI!F50</f>
        <v>2.8804815133276009</v>
      </c>
      <c r="G50" s="10">
        <f>PPRD!G50+RCV_RCY!G50+IMP!G50-EXP!G50+STK_CHG!G50-INTMARB!G50-INTAVI!G50</f>
        <v>2.8804815133276009</v>
      </c>
      <c r="H50" s="10">
        <f>PPRD!H50+RCV_RCY!H50+IMP!H50-EXP!H50+STK_CHG!H50-INTMARB!H50-INTAVI!H50</f>
        <v>0</v>
      </c>
      <c r="I50" s="10">
        <f>PPRD!I50+RCV_RCY!I50+IMP!I50-EXP!I50+STK_CHG!I50-INTMARB!I50-INTAVI!I50</f>
        <v>0</v>
      </c>
      <c r="J50" s="10">
        <f>PPRD!J50+RCV_RCY!J50+IMP!J50-EXP!J50+STK_CHG!J50-INTMARB!J50-INTAVI!J50</f>
        <v>0</v>
      </c>
      <c r="K50" s="10">
        <f>PPRD!K50+RCV_RCY!K50+IMP!K50-EXP!K50+STK_CHG!K50-INTMARB!K50-INTAVI!K50</f>
        <v>0</v>
      </c>
      <c r="L50" s="10">
        <f>PPRD!L50+RCV_RCY!L50+IMP!L50-EXP!L50+STK_CHG!L50-INTMARB!L50-INTAVI!L50</f>
        <v>0</v>
      </c>
      <c r="M50" s="10">
        <f>PPRD!M50+RCV_RCY!M50+IMP!M50-EXP!M50+STK_CHG!M50-INTMARB!M50-INTAVI!M50</f>
        <v>0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0</v>
      </c>
      <c r="R50" s="10">
        <f>PPRD!R50+RCV_RCY!R50+IMP!R50-EXP!R50+STK_CHG!R50-INTMARB!R50-INTAVI!R50</f>
        <v>0</v>
      </c>
      <c r="S50" s="10">
        <f>PPRD!S50+RCV_RCY!S50+IMP!S50-EXP!S50+STK_CHG!S50-INTMARB!S50-INTAVI!S50</f>
        <v>0</v>
      </c>
      <c r="T50" s="10">
        <f>PPRD!T50+RCV_RCY!T50+IMP!T50-EXP!T50+STK_CHG!T50-INTMARB!T50-INTAVI!T50</f>
        <v>0</v>
      </c>
      <c r="U50" s="10">
        <f>PPRD!U50+RCV_RCY!U50+IMP!U50-EXP!U50+STK_CHG!U50-INTMARB!U50-INTAVI!U50</f>
        <v>0</v>
      </c>
      <c r="V50" s="10">
        <f>PPRD!V50+RCV_RCY!V50+IMP!V50-EXP!V50+STK_CHG!V50-INTMARB!V50-INTAVI!V50</f>
        <v>0</v>
      </c>
      <c r="W50" s="10">
        <f>PPRD!W50+RCV_RCY!W50+IMP!W50-EXP!W50+STK_CHG!W50-INTMARB!W50-INTAVI!W50</f>
        <v>0</v>
      </c>
      <c r="X50" s="10">
        <f>PPRD!X50+RCV_RCY!X50+IMP!X50-EXP!X50+STK_CHG!X50-INTMARB!X50-INTAVI!X50</f>
        <v>0</v>
      </c>
      <c r="Y50" s="10">
        <f>PPRD!Y50+RCV_RCY!Y50+IMP!Y50-EXP!Y50+STK_CHG!Y50-INTMARB!Y50-INTAVI!Y50</f>
        <v>0</v>
      </c>
      <c r="Z50" s="10">
        <f>PPRD!Z50+RCV_RCY!Z50+IMP!Z50-EXP!Z50+STK_CHG!Z50-INTMARB!Z50-INTAVI!Z50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0</v>
      </c>
      <c r="D51" s="37">
        <f>PPRD!D51+RCV_RCY!D51+IMP!D51-EXP!D51+STK_CHG!D51-INTMARB!D51-INTAVI!D51</f>
        <v>0</v>
      </c>
      <c r="E51" s="37">
        <f>PPRD!E51+RCV_RCY!E51+IMP!E51-EXP!E51+STK_CHG!E51-INTMARB!E51-INTAVI!E51</f>
        <v>0</v>
      </c>
      <c r="F51" s="37">
        <f>PPRD!F51+RCV_RCY!F51+IMP!F51-EXP!F51+STK_CHG!F51-INTMARB!F51-INTAVI!F51</f>
        <v>0</v>
      </c>
      <c r="G51" s="37">
        <f>PPRD!G51+RCV_RCY!G51+IMP!G51-EXP!G51+STK_CHG!G51-INTMARB!G51-INTAVI!G51</f>
        <v>0</v>
      </c>
      <c r="H51" s="37">
        <f>PPRD!H51+RCV_RCY!H51+IMP!H51-EXP!H51+STK_CHG!H51-INTMARB!H51-INTAVI!H51</f>
        <v>0</v>
      </c>
      <c r="I51" s="37">
        <f>PPRD!I51+RCV_RCY!I51+IMP!I51-EXP!I51+STK_CHG!I51-INTMARB!I51-INTAVI!I51</f>
        <v>0</v>
      </c>
      <c r="J51" s="37">
        <f>PPRD!J51+RCV_RCY!J51+IMP!J51-EXP!J51+STK_CHG!J51-INTMARB!J51-INTAVI!J51</f>
        <v>0</v>
      </c>
      <c r="K51" s="37">
        <f>PPRD!K51+RCV_RCY!K51+IMP!K51-EXP!K51+STK_CHG!K51-INTMARB!K51-INTAVI!K51</f>
        <v>0</v>
      </c>
      <c r="L51" s="37">
        <f>PPRD!L51+RCV_RCY!L51+IMP!L51-EXP!L51+STK_CHG!L51-INTMARB!L51-INTAVI!L51</f>
        <v>0</v>
      </c>
      <c r="M51" s="37">
        <f>PPRD!M51+RCV_RCY!M51+IMP!M51-EXP!M51+STK_CHG!M51-INTMARB!M51-INTAVI!M51</f>
        <v>0</v>
      </c>
      <c r="N51" s="37">
        <f>PPRD!N51+RCV_RCY!N51+IMP!N51-EXP!N51+STK_CHG!N51-INTMARB!N51-INTAVI!N51</f>
        <v>0</v>
      </c>
      <c r="O51" s="37">
        <f>PPRD!O51+RCV_RCY!O51+IMP!O51-EXP!O51+STK_CHG!O51-INTMARB!O51-INTAVI!O51</f>
        <v>0</v>
      </c>
      <c r="P51" s="37">
        <f>PPRD!P51+RCV_RCY!P51+IMP!P51-EXP!P51+STK_CHG!P51-INTMARB!P51-INTAVI!P51</f>
        <v>0</v>
      </c>
      <c r="Q51" s="37">
        <f>PPRD!Q51+RCV_RCY!Q51+IMP!Q51-EXP!Q51+STK_CHG!Q51-INTMARB!Q51-INTAVI!Q51</f>
        <v>0</v>
      </c>
      <c r="R51" s="37">
        <f>PPRD!R51+RCV_RCY!R51+IMP!R51-EXP!R51+STK_CHG!R51-INTMARB!R51-INTAVI!R51</f>
        <v>0</v>
      </c>
      <c r="S51" s="37">
        <f>PPRD!S51+RCV_RCY!S51+IMP!S51-EXP!S51+STK_CHG!S51-INTMARB!S51-INTAVI!S51</f>
        <v>0</v>
      </c>
      <c r="T51" s="37">
        <f>PPRD!T51+RCV_RCY!T51+IMP!T51-EXP!T51+STK_CHG!T51-INTMARB!T51-INTAVI!T51</f>
        <v>241.7206362854686</v>
      </c>
      <c r="U51" s="37">
        <f>PPRD!U51+RCV_RCY!U51+IMP!U51-EXP!U51+STK_CHG!U51-INTMARB!U51-INTAVI!U51</f>
        <v>292.92519346517628</v>
      </c>
      <c r="V51" s="37">
        <f>PPRD!V51+RCV_RCY!V51+IMP!V51-EXP!V51+STK_CHG!V51-INTMARB!V51-INTAVI!V51</f>
        <v>306.20447119518485</v>
      </c>
      <c r="W51" s="37">
        <f>PPRD!W51+RCV_RCY!W51+IMP!W51-EXP!W51+STK_CHG!W51-INTMARB!W51-INTAVI!W51</f>
        <v>318.24273430782455</v>
      </c>
      <c r="X51" s="37">
        <f>PPRD!X51+RCV_RCY!X51+IMP!X51-EXP!X51+STK_CHG!X51-INTMARB!X51-INTAVI!X51</f>
        <v>319.11711092003435</v>
      </c>
      <c r="Y51" s="37">
        <f>PPRD!Y51+RCV_RCY!Y51+IMP!Y51-EXP!Y51+STK_CHG!Y51-INTMARB!Y51-INTAVI!Y51</f>
        <v>322.79217540842643</v>
      </c>
      <c r="Z51" s="37">
        <f>PPRD!Z51+RCV_RCY!Z51+IMP!Z51-EXP!Z51+STK_CHG!Z51-INTMARB!Z51-INTAVI!Z51</f>
        <v>337.16319862424757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5.0584694754944115</v>
      </c>
      <c r="N52" s="37">
        <f t="shared" si="20"/>
        <v>8.2611349957007754</v>
      </c>
      <c r="O52" s="37">
        <f t="shared" si="20"/>
        <v>11.815993121238176</v>
      </c>
      <c r="P52" s="37">
        <f t="shared" si="20"/>
        <v>12.715047291487531</v>
      </c>
      <c r="Q52" s="37">
        <f t="shared" si="20"/>
        <v>18.57042132416165</v>
      </c>
      <c r="R52" s="37">
        <f t="shared" si="20"/>
        <v>21.111349957007736</v>
      </c>
      <c r="S52" s="37">
        <f t="shared" si="20"/>
        <v>24.588993981083402</v>
      </c>
      <c r="T52" s="37">
        <f t="shared" si="20"/>
        <v>39.054084264832326</v>
      </c>
      <c r="U52" s="37">
        <f t="shared" si="20"/>
        <v>45.308598452278581</v>
      </c>
      <c r="V52" s="37">
        <f t="shared" si="20"/>
        <v>48.941100601891655</v>
      </c>
      <c r="W52" s="37">
        <f t="shared" si="20"/>
        <v>57.412553740326743</v>
      </c>
      <c r="X52" s="37">
        <f t="shared" ref="X52:Z52" si="21">SUM(X53:X70)</f>
        <v>57.860705073086848</v>
      </c>
      <c r="Y52" s="37">
        <f t="shared" si="21"/>
        <v>64.30644883920894</v>
      </c>
      <c r="Z52" s="37">
        <f t="shared" si="21"/>
        <v>68.811951848667235</v>
      </c>
    </row>
    <row r="53" spans="1:26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0</v>
      </c>
      <c r="D53" s="10">
        <f>PPRD!D53+RCV_RCY!D53+IMP!D53-EXP!D53+STK_CHG!D53-INTMARB!D53-INTAVI!D53</f>
        <v>0</v>
      </c>
      <c r="E53" s="10">
        <f>PPRD!E53+RCV_RCY!E53+IMP!E53-EXP!E53+STK_CHG!E53-INTMARB!E53-INTAVI!E53</f>
        <v>0</v>
      </c>
      <c r="F53" s="10">
        <f>PPRD!F53+RCV_RCY!F53+IMP!F53-EXP!F53+STK_CHG!F53-INTMARB!F53-INTAVI!F53</f>
        <v>0</v>
      </c>
      <c r="G53" s="10">
        <f>PPRD!G53+RCV_RCY!G53+IMP!G53-EXP!G53+STK_CHG!G53-INTMARB!G53-INTAVI!G53</f>
        <v>0</v>
      </c>
      <c r="H53" s="10">
        <f>PPRD!H53+RCV_RCY!H53+IMP!H53-EXP!H53+STK_CHG!H53-INTMARB!H53-INTAVI!H53</f>
        <v>0</v>
      </c>
      <c r="I53" s="10">
        <f>PPRD!I53+RCV_RCY!I53+IMP!I53-EXP!I53+STK_CHG!I53-INTMARB!I53-INTAVI!I53</f>
        <v>0</v>
      </c>
      <c r="J53" s="10">
        <f>PPRD!J53+RCV_RCY!J53+IMP!J53-EXP!J53+STK_CHG!J53-INTMARB!J53-INTAVI!J53</f>
        <v>0</v>
      </c>
      <c r="K53" s="10">
        <f>PPRD!K53+RCV_RCY!K53+IMP!K53-EXP!K53+STK_CHG!K53-INTMARB!K53-INTAVI!K53</f>
        <v>0</v>
      </c>
      <c r="L53" s="10">
        <f>PPRD!L53+RCV_RCY!L53+IMP!L53-EXP!L53+STK_CHG!L53-INTMARB!L53-INTAVI!L53</f>
        <v>0</v>
      </c>
      <c r="M53" s="10">
        <f>PPRD!M53+RCV_RCY!M53+IMP!M53-EXP!M53+STK_CHG!M53-INTMARB!M53-INTAVI!M53</f>
        <v>0</v>
      </c>
      <c r="N53" s="10">
        <f>PPRD!N53+RCV_RCY!N53+IMP!N53-EXP!N53+STK_CHG!N53-INTMARB!N53-INTAVI!N53</f>
        <v>0</v>
      </c>
      <c r="O53" s="10">
        <f>PPRD!O53+RCV_RCY!O53+IMP!O53-EXP!O53+STK_CHG!O53-INTMARB!O53-INTAVI!O53</f>
        <v>0</v>
      </c>
      <c r="P53" s="10">
        <f>PPRD!P53+RCV_RCY!P53+IMP!P53-EXP!P53+STK_CHG!P53-INTMARB!P53-INTAVI!P53</f>
        <v>0</v>
      </c>
      <c r="Q53" s="10">
        <f>PPRD!Q53+RCV_RCY!Q53+IMP!Q53-EXP!Q53+STK_CHG!Q53-INTMARB!Q53-INTAVI!Q53</f>
        <v>0</v>
      </c>
      <c r="R53" s="10">
        <f>PPRD!R53+RCV_RCY!R53+IMP!R53-EXP!R53+STK_CHG!R53-INTMARB!R53-INTAVI!R53</f>
        <v>0</v>
      </c>
      <c r="S53" s="10">
        <f>PPRD!S53+RCV_RCY!S53+IMP!S53-EXP!S53+STK_CHG!S53-INTMARB!S53-INTAVI!S53</f>
        <v>0</v>
      </c>
      <c r="T53" s="10">
        <f>PPRD!T53+RCV_RCY!T53+IMP!T53-EXP!T53+STK_CHG!T53-INTMARB!T53-INTAVI!T53</f>
        <v>0</v>
      </c>
      <c r="U53" s="10">
        <f>PPRD!U53+RCV_RCY!U53+IMP!U53-EXP!U53+STK_CHG!U53-INTMARB!U53-INTAVI!U53</f>
        <v>0</v>
      </c>
      <c r="V53" s="10">
        <f>PPRD!V53+RCV_RCY!V53+IMP!V53-EXP!V53+STK_CHG!V53-INTMARB!V53-INTAVI!V53</f>
        <v>0</v>
      </c>
      <c r="W53" s="10">
        <f>PPRD!W53+RCV_RCY!W53+IMP!W53-EXP!W53+STK_CHG!W53-INTMARB!W53-INTAVI!W53</f>
        <v>0</v>
      </c>
      <c r="X53" s="10">
        <f>PPRD!X53+RCV_RCY!X53+IMP!X53-EXP!X53+STK_CHG!X53-INTMARB!X53-INTAVI!X53</f>
        <v>0</v>
      </c>
      <c r="Y53" s="10">
        <f>PPRD!Y53+RCV_RCY!Y53+IMP!Y53-EXP!Y53+STK_CHG!Y53-INTMARB!Y53-INTAVI!Y53</f>
        <v>0</v>
      </c>
      <c r="Z53" s="10">
        <f>PPRD!Z53+RCV_RCY!Z53+IMP!Z53-EXP!Z53+STK_CHG!Z53-INTMARB!Z53-INTAVI!Z53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  <c r="Y54" s="10">
        <f>PPRD!Y54+RCV_RCY!Y54+IMP!Y54-EXP!Y54+STK_CHG!Y54-INTMARB!Y54-INTAVI!Y54</f>
        <v>0</v>
      </c>
      <c r="Z54" s="10">
        <f>PPRD!Z54+RCV_RCY!Z54+IMP!Z54-EXP!Z54+STK_CHG!Z54-INTMARB!Z54-INTAVI!Z54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</v>
      </c>
      <c r="G55" s="10">
        <f>PPRD!G55+RCV_RCY!G55+IMP!G55-EXP!G55+STK_CHG!G55-INTMARB!G55-INTAVI!G55</f>
        <v>0</v>
      </c>
      <c r="H55" s="10">
        <f>PPRD!H55+RCV_RCY!H55+IMP!H55-EXP!H55+STK_CHG!H55-INTMARB!H55-INTAVI!H55</f>
        <v>0</v>
      </c>
      <c r="I55" s="10">
        <f>PPRD!I55+RCV_RCY!I55+IMP!I55-EXP!I55+STK_CHG!I55-INTMARB!I55-INTAVI!I55</f>
        <v>0</v>
      </c>
      <c r="J55" s="10">
        <f>PPRD!J55+RCV_RCY!J55+IMP!J55-EXP!J55+STK_CHG!J55-INTMARB!J55-INTAVI!J55</f>
        <v>0</v>
      </c>
      <c r="K55" s="10">
        <f>PPRD!K55+RCV_RCY!K55+IMP!K55-EXP!K55+STK_CHG!K55-INTMARB!K55-INTAVI!K55</f>
        <v>0</v>
      </c>
      <c r="L55" s="10">
        <f>PPRD!L55+RCV_RCY!L55+IMP!L55-EXP!L55+STK_CHG!L55-INTMARB!L55-INTAVI!L55</f>
        <v>0</v>
      </c>
      <c r="M55" s="10">
        <f>PPRD!M55+RCV_RCY!M55+IMP!M55-EXP!M55+STK_CHG!M55-INTMARB!M55-INTAVI!M55</f>
        <v>0</v>
      </c>
      <c r="N55" s="10">
        <f>PPRD!N55+RCV_RCY!N55+IMP!N55-EXP!N55+STK_CHG!N55-INTMARB!N55-INTAVI!N55</f>
        <v>0</v>
      </c>
      <c r="O55" s="10">
        <f>PPRD!O55+RCV_RCY!O55+IMP!O55-EXP!O55+STK_CHG!O55-INTMARB!O55-INTAVI!O55</f>
        <v>6.4488392089423899E-3</v>
      </c>
      <c r="P55" s="10">
        <f>PPRD!P55+RCV_RCY!P55+IMP!P55-EXP!P55+STK_CHG!P55-INTMARB!P55-INTAVI!P55</f>
        <v>7.3086844368013756E-3</v>
      </c>
      <c r="Q55" s="10">
        <f>PPRD!Q55+RCV_RCY!Q55+IMP!Q55-EXP!Q55+STK_CHG!Q55-INTMARB!Q55-INTAVI!Q55</f>
        <v>4.9871023215821153E-3</v>
      </c>
      <c r="R55" s="10">
        <f>PPRD!R55+RCV_RCY!R55+IMP!R55-EXP!R55+STK_CHG!R55-INTMARB!R55-INTAVI!R55</f>
        <v>4.9871023215821153E-3</v>
      </c>
      <c r="S55" s="10">
        <f>PPRD!S55+RCV_RCY!S55+IMP!S55-EXP!S55+STK_CHG!S55-INTMARB!S55-INTAVI!S55</f>
        <v>4.9871023215821153E-3</v>
      </c>
      <c r="T55" s="10">
        <f>PPRD!T55+RCV_RCY!T55+IMP!T55-EXP!T55+STK_CHG!T55-INTMARB!T55-INTAVI!T55</f>
        <v>4.9871023215821153E-3</v>
      </c>
      <c r="U55" s="10">
        <f>PPRD!U55+RCV_RCY!U55+IMP!U55-EXP!U55+STK_CHG!U55-INTMARB!U55-INTAVI!U55</f>
        <v>4.9871023215821153E-3</v>
      </c>
      <c r="V55" s="10">
        <f>PPRD!V55+RCV_RCY!V55+IMP!V55-EXP!V55+STK_CHG!V55-INTMARB!V55-INTAVI!V55</f>
        <v>4.9871023215821153E-3</v>
      </c>
      <c r="W55" s="10">
        <f>PPRD!W55+RCV_RCY!W55+IMP!W55-EXP!W55+STK_CHG!W55-INTMARB!W55-INTAVI!W55</f>
        <v>4.9871023215821153E-3</v>
      </c>
      <c r="X55" s="10">
        <f>PPRD!X55+RCV_RCY!X55+IMP!X55-EXP!X55+STK_CHG!X55-INTMARB!X55-INTAVI!X55</f>
        <v>4.9871023215821153E-3</v>
      </c>
      <c r="Y55" s="10">
        <f>PPRD!Y55+RCV_RCY!Y55+IMP!Y55-EXP!Y55+STK_CHG!Y55-INTMARB!Y55-INTAVI!Y55</f>
        <v>4.9871023215821153E-3</v>
      </c>
      <c r="Z55" s="10">
        <f>PPRD!Z55+RCV_RCY!Z55+IMP!Z55-EXP!Z55+STK_CHG!Z55-INTMARB!Z55-INTAVI!Z55</f>
        <v>2.8374892519346519E-3</v>
      </c>
    </row>
    <row r="56" spans="1:26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0</v>
      </c>
      <c r="M56" s="10">
        <f>PPRD!M56+RCV_RCY!M56+IMP!M56-EXP!M56+STK_CHG!M56-INTMARB!M56-INTAVI!M56</f>
        <v>5.8469475494411012E-2</v>
      </c>
      <c r="N56" s="10">
        <f>PPRD!N56+RCV_RCY!N56+IMP!N56-EXP!N56+STK_CHG!N56-INTMARB!N56-INTAVI!N56</f>
        <v>0.42906276870163368</v>
      </c>
      <c r="O56" s="10">
        <f>PPRD!O56+RCV_RCY!O56+IMP!O56-EXP!O56+STK_CHG!O56-INTMARB!O56-INTAVI!O56</f>
        <v>1.435081685296647</v>
      </c>
      <c r="P56" s="10">
        <f>PPRD!P56+RCV_RCY!P56+IMP!P56-EXP!P56+STK_CHG!P56-INTMARB!P56-INTAVI!P56</f>
        <v>2.533963886500429</v>
      </c>
      <c r="Q56" s="10">
        <f>PPRD!Q56+RCV_RCY!Q56+IMP!Q56-EXP!Q56+STK_CHG!Q56-INTMARB!Q56-INTAVI!Q56</f>
        <v>5.8796216680997411</v>
      </c>
      <c r="R56" s="10">
        <f>PPRD!R56+RCV_RCY!R56+IMP!R56-EXP!R56+STK_CHG!R56-INTMARB!R56-INTAVI!R56</f>
        <v>8.1676698194325006</v>
      </c>
      <c r="S56" s="10">
        <f>PPRD!S56+RCV_RCY!S56+IMP!S56-EXP!S56+STK_CHG!S56-INTMARB!S56-INTAVI!S56</f>
        <v>10.99613069647463</v>
      </c>
      <c r="T56" s="10">
        <f>PPRD!T56+RCV_RCY!T56+IMP!T56-EXP!T56+STK_CHG!T56-INTMARB!T56-INTAVI!T56</f>
        <v>13.951934651762681</v>
      </c>
      <c r="U56" s="10">
        <f>PPRD!U56+RCV_RCY!U56+IMP!U56-EXP!U56+STK_CHG!U56-INTMARB!U56-INTAVI!U56</f>
        <v>16.335425623387788</v>
      </c>
      <c r="V56" s="10">
        <f>PPRD!V56+RCV_RCY!V56+IMP!V56-EXP!V56+STK_CHG!V56-INTMARB!V56-INTAVI!V56</f>
        <v>16.800171969045572</v>
      </c>
      <c r="W56" s="10">
        <f>PPRD!W56+RCV_RCY!W56+IMP!W56-EXP!W56+STK_CHG!W56-INTMARB!W56-INTAVI!W56</f>
        <v>20.366809974204639</v>
      </c>
      <c r="X56" s="10">
        <f>PPRD!X56+RCV_RCY!X56+IMP!X56-EXP!X56+STK_CHG!X56-INTMARB!X56-INTAVI!X56</f>
        <v>21.99088564058469</v>
      </c>
      <c r="Y56" s="10">
        <f>PPRD!Y56+RCV_RCY!Y56+IMP!Y56-EXP!Y56+STK_CHG!Y56-INTMARB!Y56-INTAVI!Y56</f>
        <v>24.883576956147891</v>
      </c>
      <c r="Z56" s="10">
        <f>PPRD!Z56+RCV_RCY!Z56+IMP!Z56-EXP!Z56+STK_CHG!Z56-INTMARB!Z56-INTAVI!Z56</f>
        <v>26.566036113499571</v>
      </c>
    </row>
    <row r="57" spans="1:26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0.23886500429922611</v>
      </c>
      <c r="F57" s="10">
        <f>PPRD!F57+RCV_RCY!F57+IMP!F57-EXP!F57+STK_CHG!F57-INTMARB!F57-INTAVI!F57</f>
        <v>0.31049011177987962</v>
      </c>
      <c r="G57" s="10">
        <f>PPRD!G57+RCV_RCY!G57+IMP!G57-EXP!G57+STK_CHG!G57-INTMARB!G57-INTAVI!G57</f>
        <v>0.40601891659501288</v>
      </c>
      <c r="H57" s="10">
        <f>PPRD!H57+RCV_RCY!H57+IMP!H57-EXP!H57+STK_CHG!H57-INTMARB!H57-INTAVI!H57</f>
        <v>0.52545141874462586</v>
      </c>
      <c r="I57" s="10">
        <f>PPRD!I57+RCV_RCY!I57+IMP!I57-EXP!I57+STK_CHG!I57-INTMARB!I57-INTAVI!I57</f>
        <v>0.64488392089423896</v>
      </c>
      <c r="J57" s="10">
        <f>PPRD!J57+RCV_RCY!J57+IMP!J57-EXP!J57+STK_CHG!J57-INTMARB!J57-INTAVI!J57</f>
        <v>0.78822012037833178</v>
      </c>
      <c r="K57" s="10">
        <f>PPRD!K57+RCV_RCY!K57+IMP!K57-EXP!K57+STK_CHG!K57-INTMARB!K57-INTAVI!K57</f>
        <v>0.90765262252794487</v>
      </c>
      <c r="L57" s="10">
        <f>PPRD!L57+RCV_RCY!L57+IMP!L57-EXP!L57+STK_CHG!L57-INTMARB!L57-INTAVI!L57</f>
        <v>0.93147033533963886</v>
      </c>
      <c r="M57" s="10">
        <f>PPRD!M57+RCV_RCY!M57+IMP!M57-EXP!M57+STK_CHG!M57-INTMARB!M57-INTAVI!M57</f>
        <v>3.5772141014617369</v>
      </c>
      <c r="N57" s="10">
        <f>PPRD!N57+RCV_RCY!N57+IMP!N57-EXP!N57+STK_CHG!N57-INTMARB!N57-INTAVI!N57</f>
        <v>3.7842648323301811</v>
      </c>
      <c r="O57" s="10">
        <f>PPRD!O57+RCV_RCY!O57+IMP!O57-EXP!O57+STK_CHG!O57-INTMARB!O57-INTAVI!O57</f>
        <v>4.1453998280309543</v>
      </c>
      <c r="P57" s="10">
        <f>PPRD!P57+RCV_RCY!P57+IMP!P57-EXP!P57+STK_CHG!P57-INTMARB!P57-INTAVI!P57</f>
        <v>4.3663800515907134</v>
      </c>
      <c r="Q57" s="10">
        <f>PPRD!Q57+RCV_RCY!Q57+IMP!Q57-EXP!Q57+STK_CHG!Q57-INTMARB!Q57-INTAVI!Q57</f>
        <v>4.6388650042992259</v>
      </c>
      <c r="R57" s="10">
        <f>PPRD!R57+RCV_RCY!R57+IMP!R57-EXP!R57+STK_CHG!R57-INTMARB!R57-INTAVI!R57</f>
        <v>4.8055889939810834</v>
      </c>
      <c r="S57" s="10">
        <f>PPRD!S57+RCV_RCY!S57+IMP!S57-EXP!S57+STK_CHG!S57-INTMARB!S57-INTAVI!S57</f>
        <v>4.9441100601891659</v>
      </c>
      <c r="T57" s="10">
        <f>PPRD!T57+RCV_RCY!T57+IMP!T57-EXP!T57+STK_CHG!T57-INTMARB!T57-INTAVI!T57</f>
        <v>4.9887360275150474</v>
      </c>
      <c r="U57" s="10">
        <f>PPRD!U57+RCV_RCY!U57+IMP!U57-EXP!U57+STK_CHG!U57-INTMARB!U57-INTAVI!U57</f>
        <v>5.0306104901117799</v>
      </c>
      <c r="V57" s="10">
        <f>PPRD!V57+RCV_RCY!V57+IMP!V57-EXP!V57+STK_CHG!V57-INTMARB!V57-INTAVI!V57</f>
        <v>5.0680997420464324</v>
      </c>
      <c r="W57" s="10">
        <f>PPRD!W57+RCV_RCY!W57+IMP!W57-EXP!W57+STK_CHG!W57-INTMARB!W57-INTAVI!W57</f>
        <v>5.1151332760103179</v>
      </c>
      <c r="X57" s="10">
        <f>PPRD!X57+RCV_RCY!X57+IMP!X57-EXP!X57+STK_CHG!X57-INTMARB!X57-INTAVI!X57</f>
        <v>3.5998280309544279</v>
      </c>
      <c r="Y57" s="10">
        <f>PPRD!Y57+RCV_RCY!Y57+IMP!Y57-EXP!Y57+STK_CHG!Y57-INTMARB!Y57-INTAVI!Y57</f>
        <v>3.2095442820292339</v>
      </c>
      <c r="Z57" s="10">
        <f>PPRD!Z57+RCV_RCY!Z57+IMP!Z57-EXP!Z57+STK_CHG!Z57-INTMARB!Z57-INTAVI!Z57</f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  <c r="Y58" s="10">
        <f>PPRD!Y58+RCV_RCY!Y58+IMP!Y58-EXP!Y58+STK_CHG!Y58-INTMARB!Y58-INTAVI!Y58</f>
        <v>0</v>
      </c>
      <c r="Z58" s="10">
        <f>PPRD!Z58+RCV_RCY!Z58+IMP!Z58-EXP!Z58+STK_CHG!Z58-INTMARB!Z58-INTAVI!Z58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0</v>
      </c>
      <c r="D59" s="10">
        <f>PPRD!D59+RCV_RCY!D59+IMP!D59-EXP!D59+STK_CHG!D59-INTMARB!D59-INTAVI!D59</f>
        <v>0</v>
      </c>
      <c r="E59" s="10">
        <f>PPRD!E59+RCV_RCY!E59+IMP!E59-EXP!E59+STK_CHG!E59-INTMARB!E59-INTAVI!E59</f>
        <v>0</v>
      </c>
      <c r="F59" s="10">
        <f>PPRD!F59+RCV_RCY!F59+IMP!F59-EXP!F59+STK_CHG!F59-INTMARB!F59-INTAVI!F59</f>
        <v>0</v>
      </c>
      <c r="G59" s="10">
        <f>PPRD!G59+RCV_RCY!G59+IMP!G59-EXP!G59+STK_CHG!G59-INTMARB!G59-INTAVI!G59</f>
        <v>0</v>
      </c>
      <c r="H59" s="10">
        <f>PPRD!H59+RCV_RCY!H59+IMP!H59-EXP!H59+STK_CHG!H59-INTMARB!H59-INTAVI!H59</f>
        <v>0</v>
      </c>
      <c r="I59" s="10">
        <f>PPRD!I59+RCV_RCY!I59+IMP!I59-EXP!I59+STK_CHG!I59-INTMARB!I59-INTAVI!I59</f>
        <v>0</v>
      </c>
      <c r="J59" s="10">
        <f>PPRD!J59+RCV_RCY!J59+IMP!J59-EXP!J59+STK_CHG!J59-INTMARB!J59-INTAVI!J59</f>
        <v>0</v>
      </c>
      <c r="K59" s="10">
        <f>PPRD!K59+RCV_RCY!K59+IMP!K59-EXP!K59+STK_CHG!K59-INTMARB!K59-INTAVI!K59</f>
        <v>0</v>
      </c>
      <c r="L59" s="10">
        <f>PPRD!L59+RCV_RCY!L59+IMP!L59-EXP!L59+STK_CHG!L59-INTMARB!L59-INTAVI!L59</f>
        <v>0</v>
      </c>
      <c r="M59" s="10">
        <f>PPRD!M59+RCV_RCY!M59+IMP!M59-EXP!M59+STK_CHG!M59-INTMARB!M59-INTAVI!M59</f>
        <v>0.74041272570937233</v>
      </c>
      <c r="N59" s="10">
        <f>PPRD!N59+RCV_RCY!N59+IMP!N59-EXP!N59+STK_CHG!N59-INTMARB!N59-INTAVI!N59</f>
        <v>0.7165090283748925</v>
      </c>
      <c r="O59" s="10">
        <f>PPRD!O59+RCV_RCY!O59+IMP!O59-EXP!O59+STK_CHG!O59-INTMARB!O59-INTAVI!O59</f>
        <v>0.95537403267411869</v>
      </c>
      <c r="P59" s="10">
        <f>PPRD!P59+RCV_RCY!P59+IMP!P59-EXP!P59+STK_CHG!P59-INTMARB!P59-INTAVI!P59</f>
        <v>0.85984522785898532</v>
      </c>
      <c r="Q59" s="10">
        <f>PPRD!Q59+RCV_RCY!Q59+IMP!Q59-EXP!Q59+STK_CHG!Q59-INTMARB!Q59-INTAVI!Q59</f>
        <v>1.0748065348237319</v>
      </c>
      <c r="R59" s="10">
        <f>PPRD!R59+RCV_RCY!R59+IMP!R59-EXP!R59+STK_CHG!R59-INTMARB!R59-INTAVI!R59</f>
        <v>1.146431642304385</v>
      </c>
      <c r="S59" s="10">
        <f>PPRD!S59+RCV_RCY!S59+IMP!S59-EXP!S59+STK_CHG!S59-INTMARB!S59-INTAVI!S59</f>
        <v>1.086758383490972</v>
      </c>
      <c r="T59" s="10">
        <f>PPRD!T59+RCV_RCY!T59+IMP!T59-EXP!T59+STK_CHG!T59-INTMARB!T59-INTAVI!T59</f>
        <v>1.3545141874462601</v>
      </c>
      <c r="U59" s="10">
        <f>PPRD!U59+RCV_RCY!U59+IMP!U59-EXP!U59+STK_CHG!U59-INTMARB!U59-INTAVI!U59</f>
        <v>1.3377472055030091</v>
      </c>
      <c r="V59" s="10">
        <f>PPRD!V59+RCV_RCY!V59+IMP!V59-EXP!V59+STK_CHG!V59-INTMARB!V59-INTAVI!V59</f>
        <v>1.674118658641444</v>
      </c>
      <c r="W59" s="10">
        <f>PPRD!W59+RCV_RCY!W59+IMP!W59-EXP!W59+STK_CHG!W59-INTMARB!W59-INTAVI!W59</f>
        <v>1.441616509028375</v>
      </c>
      <c r="X59" s="10">
        <f>PPRD!X59+RCV_RCY!X59+IMP!X59-EXP!X59+STK_CHG!X59-INTMARB!X59-INTAVI!X59</f>
        <v>1.5659501289767841</v>
      </c>
      <c r="Y59" s="10">
        <f>PPRD!Y59+RCV_RCY!Y59+IMP!Y59-EXP!Y59+STK_CHG!Y59-INTMARB!Y59-INTAVI!Y59</f>
        <v>1.1400687876182289</v>
      </c>
      <c r="Z59" s="10">
        <f>PPRD!Z59+RCV_RCY!Z59+IMP!Z59-EXP!Z59+STK_CHG!Z59-INTMARB!Z59-INTAVI!Z59</f>
        <v>0.87575236457437655</v>
      </c>
    </row>
    <row r="60" spans="1:26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  <c r="Y60" s="10">
        <f>PPRD!Y60+RCV_RCY!Y60+IMP!Y60-EXP!Y60+STK_CHG!Y60-INTMARB!Y60-INTAVI!Y60</f>
        <v>0</v>
      </c>
      <c r="Z60" s="10">
        <f>PPRD!Z60+RCV_RCY!Z60+IMP!Z60-EXP!Z60+STK_CHG!Z60-INTMARB!Z60-INTAVI!Z60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0</v>
      </c>
      <c r="E61" s="10">
        <f>PPRD!E61+RCV_RCY!E61+IMP!E61-EXP!E61+STK_CHG!E61-INTMARB!E61-INTAVI!E61</f>
        <v>0</v>
      </c>
      <c r="F61" s="10">
        <f>PPRD!F61+RCV_RCY!F61+IMP!F61-EXP!F61+STK_CHG!F61-INTMARB!F61-INTAVI!F61</f>
        <v>0</v>
      </c>
      <c r="G61" s="10">
        <f>PPRD!G61+RCV_RCY!G61+IMP!G61-EXP!G61+STK_CHG!G61-INTMARB!G61-INTAVI!G61</f>
        <v>0</v>
      </c>
      <c r="H61" s="10">
        <f>PPRD!H61+RCV_RCY!H61+IMP!H61-EXP!H61+STK_CHG!H61-INTMARB!H61-INTAVI!H61</f>
        <v>0</v>
      </c>
      <c r="I61" s="10">
        <f>PPRD!I61+RCV_RCY!I61+IMP!I61-EXP!I61+STK_CHG!I61-INTMARB!I61-INTAVI!I61</f>
        <v>0</v>
      </c>
      <c r="J61" s="10">
        <f>PPRD!J61+RCV_RCY!J61+IMP!J61-EXP!J61+STK_CHG!J61-INTMARB!J61-INTAVI!J61</f>
        <v>0</v>
      </c>
      <c r="K61" s="10">
        <f>PPRD!K61+RCV_RCY!K61+IMP!K61-EXP!K61+STK_CHG!K61-INTMARB!K61-INTAVI!K61</f>
        <v>0</v>
      </c>
      <c r="L61" s="10">
        <f>PPRD!L61+RCV_RCY!L61+IMP!L61-EXP!L61+STK_CHG!L61-INTMARB!L61-INTAVI!L61</f>
        <v>0</v>
      </c>
      <c r="M61" s="10">
        <f>PPRD!M61+RCV_RCY!M61+IMP!M61-EXP!M61+STK_CHG!M61-INTMARB!M61-INTAVI!M61</f>
        <v>0.14333619948409279</v>
      </c>
      <c r="N61" s="10">
        <f>PPRD!N61+RCV_RCY!N61+IMP!N61-EXP!N61+STK_CHG!N61-INTMARB!N61-INTAVI!N61</f>
        <v>1.4092003439380909</v>
      </c>
      <c r="O61" s="10">
        <f>PPRD!O61+RCV_RCY!O61+IMP!O61-EXP!O61+STK_CHG!O61-INTMARB!O61-INTAVI!O61</f>
        <v>2.2212381771281171</v>
      </c>
      <c r="P61" s="10">
        <f>PPRD!P61+RCV_RCY!P61+IMP!P61-EXP!P61+STK_CHG!P61-INTMARB!P61-INTAVI!P61</f>
        <v>1.4092003439380909</v>
      </c>
      <c r="Q61" s="10">
        <f>PPRD!Q61+RCV_RCY!Q61+IMP!Q61-EXP!Q61+STK_CHG!Q61-INTMARB!Q61-INTAVI!Q61</f>
        <v>1.7435941530524499</v>
      </c>
      <c r="R61" s="10">
        <f>PPRD!R61+RCV_RCY!R61+IMP!R61-EXP!R61+STK_CHG!R61-INTMARB!R61-INTAVI!R61</f>
        <v>1.8391229578675841</v>
      </c>
      <c r="S61" s="10">
        <f>PPRD!S61+RCV_RCY!S61+IMP!S61-EXP!S61+STK_CHG!S61-INTMARB!S61-INTAVI!S61</f>
        <v>1.9107480653482369</v>
      </c>
      <c r="T61" s="10">
        <f>PPRD!T61+RCV_RCY!T61+IMP!T61-EXP!T61+STK_CHG!T61-INTMARB!T61-INTAVI!T61</f>
        <v>1.8391229578675841</v>
      </c>
      <c r="U61" s="10">
        <f>PPRD!U61+RCV_RCY!U61+IMP!U61-EXP!U61+STK_CHG!U61-INTMARB!U61-INTAVI!U61</f>
        <v>1.6679277730008599</v>
      </c>
      <c r="V61" s="10">
        <f>PPRD!V61+RCV_RCY!V61+IMP!V61-EXP!V61+STK_CHG!V61-INTMARB!V61-INTAVI!V61</f>
        <v>1.7527085124677559</v>
      </c>
      <c r="W61" s="10">
        <f>PPRD!W61+RCV_RCY!W61+IMP!W61-EXP!W61+STK_CHG!W61-INTMARB!W61-INTAVI!W61</f>
        <v>1.4425623387790201</v>
      </c>
      <c r="X61" s="10">
        <f>PPRD!X61+RCV_RCY!X61+IMP!X61-EXP!X61+STK_CHG!X61-INTMARB!X61-INTAVI!X61</f>
        <v>1.9245915735167669</v>
      </c>
      <c r="Y61" s="10">
        <f>PPRD!Y61+RCV_RCY!Y61+IMP!Y61-EXP!Y61+STK_CHG!Y61-INTMARB!Y61-INTAVI!Y61</f>
        <v>1.9546001719690449</v>
      </c>
      <c r="Z61" s="10">
        <f>PPRD!Z61+RCV_RCY!Z61+IMP!Z61-EXP!Z61+STK_CHG!Z61-INTMARB!Z61-INTAVI!Z61</f>
        <v>2.6013757523645742</v>
      </c>
    </row>
    <row r="62" spans="1:26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0</v>
      </c>
      <c r="P62" s="10">
        <f>PPRD!P62+RCV_RCY!P62+IMP!P62-EXP!P62+STK_CHG!P62-INTMARB!P62-INTAVI!P62</f>
        <v>0</v>
      </c>
      <c r="Q62" s="10">
        <f>PPRD!Q62+RCV_RCY!Q62+IMP!Q62-EXP!Q62+STK_CHG!Q62-INTMARB!Q62-INTAVI!Q62</f>
        <v>0</v>
      </c>
      <c r="R62" s="10">
        <f>PPRD!R62+RCV_RCY!R62+IMP!R62-EXP!R62+STK_CHG!R62-INTMARB!R62-INTAVI!R62</f>
        <v>0</v>
      </c>
      <c r="S62" s="10">
        <f>PPRD!S62+RCV_RCY!S62+IMP!S62-EXP!S62+STK_CHG!S62-INTMARB!S62-INTAVI!S62</f>
        <v>0</v>
      </c>
      <c r="T62" s="10">
        <f>PPRD!T62+RCV_RCY!T62+IMP!T62-EXP!T62+STK_CHG!T62-INTMARB!T62-INTAVI!T62</f>
        <v>0</v>
      </c>
      <c r="U62" s="10">
        <f>PPRD!U62+RCV_RCY!U62+IMP!U62-EXP!U62+STK_CHG!U62-INTMARB!U62-INTAVI!U62</f>
        <v>0</v>
      </c>
      <c r="V62" s="10">
        <f>PPRD!V62+RCV_RCY!V62+IMP!V62-EXP!V62+STK_CHG!V62-INTMARB!V62-INTAVI!V62</f>
        <v>0</v>
      </c>
      <c r="W62" s="10">
        <f>PPRD!W62+RCV_RCY!W62+IMP!W62-EXP!W62+STK_CHG!W62-INTMARB!W62-INTAVI!W62</f>
        <v>0</v>
      </c>
      <c r="X62" s="10">
        <f>PPRD!X62+RCV_RCY!X62+IMP!X62-EXP!X62+STK_CHG!X62-INTMARB!X62-INTAVI!X62</f>
        <v>0</v>
      </c>
      <c r="Y62" s="10">
        <f>PPRD!Y62+RCV_RCY!Y62+IMP!Y62-EXP!Y62+STK_CHG!Y62-INTMARB!Y62-INTAVI!Y62</f>
        <v>0</v>
      </c>
      <c r="Z62" s="10">
        <f>PPRD!Z62+RCV_RCY!Z62+IMP!Z62-EXP!Z62+STK_CHG!Z62-INTMARB!Z62-INTAVI!Z62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0</v>
      </c>
      <c r="S63" s="10">
        <f>PPRD!S63+RCV_RCY!S63+IMP!S63-EXP!S63+STK_CHG!S63-INTMARB!S63-INTAVI!S63</f>
        <v>0</v>
      </c>
      <c r="T63" s="10">
        <f>PPRD!T63+RCV_RCY!T63+IMP!T63-EXP!T63+STK_CHG!T63-INTMARB!T63-INTAVI!T63</f>
        <v>0</v>
      </c>
      <c r="U63" s="10">
        <f>PPRD!U63+RCV_RCY!U63+IMP!U63-EXP!U63+STK_CHG!U63-INTMARB!U63-INTAVI!U63</f>
        <v>0</v>
      </c>
      <c r="V63" s="10">
        <f>PPRD!V63+RCV_RCY!V63+IMP!V63-EXP!V63+STK_CHG!V63-INTMARB!V63-INTAVI!V63</f>
        <v>0</v>
      </c>
      <c r="W63" s="10">
        <f>PPRD!W63+RCV_RCY!W63+IMP!W63-EXP!W63+STK_CHG!W63-INTMARB!W63-INTAVI!W63</f>
        <v>0</v>
      </c>
      <c r="X63" s="10">
        <f>PPRD!X63+RCV_RCY!X63+IMP!X63-EXP!X63+STK_CHG!X63-INTMARB!X63-INTAVI!X63</f>
        <v>0</v>
      </c>
      <c r="Y63" s="10">
        <f>PPRD!Y63+RCV_RCY!Y63+IMP!Y63-EXP!Y63+STK_CHG!Y63-INTMARB!Y63-INTAVI!Y63</f>
        <v>0</v>
      </c>
      <c r="Z63" s="10">
        <f>PPRD!Z63+RCV_RCY!Z63+IMP!Z63-EXP!Z63+STK_CHG!Z63-INTMARB!Z63-INTAVI!Z63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  <c r="Y64" s="10">
        <f>PPRD!Y64+RCV_RCY!Y64+IMP!Y64-EXP!Y64+STK_CHG!Y64-INTMARB!Y64-INTAVI!Y64</f>
        <v>0</v>
      </c>
      <c r="Z64" s="10">
        <f>PPRD!Z64+RCV_RCY!Z64+IMP!Z64-EXP!Z64+STK_CHG!Z64-INTMARB!Z64-INTAVI!Z64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0</v>
      </c>
      <c r="K65" s="10">
        <f>PPRD!K65+RCV_RCY!K65+IMP!K65-EXP!K65+STK_CHG!K65-INTMARB!K65-INTAVI!K65</f>
        <v>0</v>
      </c>
      <c r="L65" s="10">
        <f>PPRD!L65+RCV_RCY!L65+IMP!L65-EXP!L65+STK_CHG!L65-INTMARB!L65-INTAVI!L65</f>
        <v>0</v>
      </c>
      <c r="M65" s="10">
        <f>PPRD!M65+RCV_RCY!M65+IMP!M65-EXP!M65+STK_CHG!M65-INTMARB!M65-INTAVI!M65</f>
        <v>0.53903697334479794</v>
      </c>
      <c r="N65" s="10">
        <f>PPRD!N65+RCV_RCY!N65+IMP!N65-EXP!N65+STK_CHG!N65-INTMARB!N65-INTAVI!N65</f>
        <v>1.9220980223559758</v>
      </c>
      <c r="O65" s="10">
        <f>PPRD!O65+RCV_RCY!O65+IMP!O65-EXP!O65+STK_CHG!O65-INTMARB!O65-INTAVI!O65</f>
        <v>3.0524505588993973</v>
      </c>
      <c r="P65" s="10">
        <f>PPRD!P65+RCV_RCY!P65+IMP!P65-EXP!P65+STK_CHG!P65-INTMARB!P65-INTAVI!P65</f>
        <v>3.5383490971625111</v>
      </c>
      <c r="Q65" s="10">
        <f>PPRD!Q65+RCV_RCY!Q65+IMP!Q65-EXP!Q65+STK_CHG!Q65-INTMARB!Q65-INTAVI!Q65</f>
        <v>5.2285468615649169</v>
      </c>
      <c r="R65" s="10">
        <f>PPRD!R65+RCV_RCY!R65+IMP!R65-EXP!R65+STK_CHG!R65-INTMARB!R65-INTAVI!R65</f>
        <v>5.1475494411006011</v>
      </c>
      <c r="S65" s="10">
        <f>PPRD!S65+RCV_RCY!S65+IMP!S65-EXP!S65+STK_CHG!S65-INTMARB!S65-INTAVI!S65</f>
        <v>5.6462596732588137</v>
      </c>
      <c r="T65" s="10">
        <f>PPRD!T65+RCV_RCY!T65+IMP!T65-EXP!T65+STK_CHG!T65-INTMARB!T65-INTAVI!T65</f>
        <v>7.4169389509888219</v>
      </c>
      <c r="U65" s="10">
        <f>PPRD!U65+RCV_RCY!U65+IMP!U65-EXP!U65+STK_CHG!U65-INTMARB!U65-INTAVI!U65</f>
        <v>10.408512467755804</v>
      </c>
      <c r="V65" s="10">
        <f>PPRD!V65+RCV_RCY!V65+IMP!V65-EXP!V65+STK_CHG!V65-INTMARB!V65-INTAVI!V65</f>
        <v>11.085210662080822</v>
      </c>
      <c r="W65" s="10">
        <f>PPRD!W65+RCV_RCY!W65+IMP!W65-EXP!W65+STK_CHG!W65-INTMARB!W65-INTAVI!W65</f>
        <v>14.558813413585554</v>
      </c>
      <c r="X65" s="10">
        <f>PPRD!X65+RCV_RCY!X65+IMP!X65-EXP!X65+STK_CHG!X65-INTMARB!X65-INTAVI!X65</f>
        <v>11.043164230438524</v>
      </c>
      <c r="Y65" s="10">
        <f>PPRD!Y65+RCV_RCY!Y65+IMP!Y65-EXP!Y65+STK_CHG!Y65-INTMARB!Y65-INTAVI!Y65</f>
        <v>13.09716251074806</v>
      </c>
      <c r="Z65" s="10">
        <f>PPRD!Z65+RCV_RCY!Z65+IMP!Z65-EXP!Z65+STK_CHG!Z65-INTMARB!Z65-INTAVI!Z65</f>
        <v>13.801461736887362</v>
      </c>
    </row>
    <row r="66" spans="1:26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  <c r="Y66" s="10">
        <f>PPRD!Y66+RCV_RCY!Y66+IMP!Y66-EXP!Y66+STK_CHG!Y66-INTMARB!Y66-INTAVI!Y66</f>
        <v>0</v>
      </c>
      <c r="Z66" s="10">
        <f>PPRD!Z66+RCV_RCY!Z66+IMP!Z66-EXP!Z66+STK_CHG!Z66-INTMARB!Z66-INTAVI!Z66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  <c r="Y67" s="10">
        <f>PPRD!Y67+RCV_RCY!Y67+IMP!Y67-EXP!Y67+STK_CHG!Y67-INTMARB!Y67-INTAVI!Y67</f>
        <v>0</v>
      </c>
      <c r="Z67" s="10">
        <f>PPRD!Z67+RCV_RCY!Z67+IMP!Z67-EXP!Z67+STK_CHG!Z67-INTMARB!Z67-INTAVI!Z67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  <c r="Y68" s="10">
        <f>PPRD!Y68+RCV_RCY!Y68+IMP!Y68-EXP!Y68+STK_CHG!Y68-INTMARB!Y68-INTAVI!Y68</f>
        <v>0</v>
      </c>
      <c r="Z68" s="10">
        <f>PPRD!Z68+RCV_RCY!Z68+IMP!Z68-EXP!Z68+STK_CHG!Z68-INTMARB!Z68-INTAVI!Z68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  <c r="Y69" s="10">
        <f>PPRD!Y69+RCV_RCY!Y69+IMP!Y69-EXP!Y69+STK_CHG!Y69-INTMARB!Y69-INTAVI!Y69</f>
        <v>0</v>
      </c>
      <c r="Z69" s="10">
        <f>PPRD!Z69+RCV_RCY!Z69+IMP!Z69-EXP!Z69+STK_CHG!Z69-INTMARB!Z69-INTAVI!Z69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9.4978503869303506</v>
      </c>
      <c r="U70" s="10">
        <f>PPRD!U70+RCV_RCY!U70+IMP!U70-EXP!U70+STK_CHG!U70-INTMARB!U70-INTAVI!U70</f>
        <v>10.523387790197759</v>
      </c>
      <c r="V70" s="10">
        <f>PPRD!V70+RCV_RCY!V70+IMP!V70-EXP!V70+STK_CHG!V70-INTMARB!V70-INTAVI!V70</f>
        <v>12.55580395528805</v>
      </c>
      <c r="W70" s="10">
        <f>PPRD!W70+RCV_RCY!W70+IMP!W70-EXP!W70+STK_CHG!W70-INTMARB!W70-INTAVI!W70</f>
        <v>14.48263112639725</v>
      </c>
      <c r="X70" s="10">
        <f>PPRD!X70+RCV_RCY!X70+IMP!X70-EXP!X70+STK_CHG!X70-INTMARB!X70-INTAVI!X70</f>
        <v>17.73129836629407</v>
      </c>
      <c r="Y70" s="10">
        <f>PPRD!Y70+RCV_RCY!Y70+IMP!Y70-EXP!Y70+STK_CHG!Y70-INTMARB!Y70-INTAVI!Y70</f>
        <v>20.016509028374891</v>
      </c>
      <c r="Z70" s="10">
        <f>PPRD!Z70+RCV_RCY!Z70+IMP!Z70-EXP!Z70+STK_CHG!Z70-INTMARB!Z70-INTAVI!Z70</f>
        <v>22.077214101461731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0</v>
      </c>
      <c r="L72" s="10">
        <f>PPRD!L72+RCV_RCY!L72+IMP!L72-EXP!L72+STK_CHG!L72-INTMARB!L72-INTAVI!L72</f>
        <v>0</v>
      </c>
      <c r="M72" s="10">
        <f>PPRD!M72+RCV_RCY!M72+IMP!M72-EXP!M72+STK_CHG!M72-INTMARB!M72-INTAVI!M72</f>
        <v>0</v>
      </c>
      <c r="N72" s="10">
        <f>PPRD!N72+RCV_RCY!N72+IMP!N72-EXP!N72+STK_CHG!N72-INTMARB!N72-INTAVI!N72</f>
        <v>0</v>
      </c>
      <c r="O72" s="10">
        <f>PPRD!O72+RCV_RCY!O72+IMP!O72-EXP!O72+STK_CHG!O72-INTMARB!O72-INTAVI!O72</f>
        <v>0</v>
      </c>
      <c r="P72" s="10">
        <f>PPRD!P72+RCV_RCY!P72+IMP!P72-EXP!P72+STK_CHG!P72-INTMARB!P72-INTAVI!P72</f>
        <v>0</v>
      </c>
      <c r="Q72" s="10">
        <f>PPRD!Q72+RCV_RCY!Q72+IMP!Q72-EXP!Q72+STK_CHG!Q72-INTMARB!Q72-INTAVI!Q72</f>
        <v>0</v>
      </c>
      <c r="R72" s="10">
        <f>PPRD!R72+RCV_RCY!R72+IMP!R72-EXP!R72+STK_CHG!R72-INTMARB!R72-INTAVI!R72</f>
        <v>0</v>
      </c>
      <c r="S72" s="10">
        <f>PPRD!S72+RCV_RCY!S72+IMP!S72-EXP!S72+STK_CHG!S72-INTMARB!S72-INTAVI!S72</f>
        <v>0</v>
      </c>
      <c r="T72" s="10">
        <f>PPRD!T72+RCV_RCY!T72+IMP!T72-EXP!T72+STK_CHG!T72-INTMARB!T72-INTAVI!T72</f>
        <v>0</v>
      </c>
      <c r="U72" s="10">
        <f>PPRD!U72+RCV_RCY!U72+IMP!U72-EXP!U72+STK_CHG!U72-INTMARB!U72-INTAVI!U72</f>
        <v>0</v>
      </c>
      <c r="V72" s="10">
        <f>PPRD!V72+RCV_RCY!V72+IMP!V72-EXP!V72+STK_CHG!V72-INTMARB!V72-INTAVI!V72</f>
        <v>0</v>
      </c>
      <c r="W72" s="10">
        <f>PPRD!W72+RCV_RCY!W72+IMP!W72-EXP!W72+STK_CHG!W72-INTMARB!W72-INTAVI!W72</f>
        <v>0</v>
      </c>
      <c r="X72" s="10">
        <f>PPRD!X72+RCV_RCY!X72+IMP!X72-EXP!X72+STK_CHG!X72-INTMARB!X72-INTAVI!X72</f>
        <v>0</v>
      </c>
      <c r="Y72" s="10">
        <f>PPRD!Y72+RCV_RCY!Y72+IMP!Y72-EXP!Y72+STK_CHG!Y72-INTMARB!Y72-INTAVI!Y72</f>
        <v>0</v>
      </c>
      <c r="Z72" s="10">
        <f>PPRD!Z72+RCV_RCY!Z72+IMP!Z72-EXP!Z72+STK_CHG!Z72-INTMARB!Z72-INTAVI!Z72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</v>
      </c>
      <c r="P73" s="10">
        <f>PPRD!P73+RCV_RCY!P73+IMP!P73-EXP!P73+STK_CHG!P73-INTMARB!P73-INTAVI!P73</f>
        <v>0</v>
      </c>
      <c r="Q73" s="10">
        <f>PPRD!Q73+RCV_RCY!Q73+IMP!Q73-EXP!Q73+STK_CHG!Q73-INTMARB!Q73-INTAVI!Q73</f>
        <v>0</v>
      </c>
      <c r="R73" s="10">
        <f>PPRD!R73+RCV_RCY!R73+IMP!R73-EXP!R73+STK_CHG!R73-INTMARB!R73-INTAVI!R73</f>
        <v>0</v>
      </c>
      <c r="S73" s="10">
        <f>PPRD!S73+RCV_RCY!S73+IMP!S73-EXP!S73+STK_CHG!S73-INTMARB!S73-INTAVI!S73</f>
        <v>0</v>
      </c>
      <c r="T73" s="10">
        <f>PPRD!T73+RCV_RCY!T73+IMP!T73-EXP!T73+STK_CHG!T73-INTMARB!T73-INTAVI!T73</f>
        <v>0</v>
      </c>
      <c r="U73" s="10">
        <f>PPRD!U73+RCV_RCY!U73+IMP!U73-EXP!U73+STK_CHG!U73-INTMARB!U73-INTAVI!U73</f>
        <v>0</v>
      </c>
      <c r="V73" s="10">
        <f>PPRD!V73+RCV_RCY!V73+IMP!V73-EXP!V73+STK_CHG!V73-INTMARB!V73-INTAVI!V73</f>
        <v>0</v>
      </c>
      <c r="W73" s="10">
        <f>PPRD!W73+RCV_RCY!W73+IMP!W73-EXP!W73+STK_CHG!W73-INTMARB!W73-INTAVI!W73</f>
        <v>0</v>
      </c>
      <c r="X73" s="10">
        <f>PPRD!X73+RCV_RCY!X73+IMP!X73-EXP!X73+STK_CHG!X73-INTMARB!X73-INTAVI!X73</f>
        <v>0</v>
      </c>
      <c r="Y73" s="10">
        <f>PPRD!Y73+RCV_RCY!Y73+IMP!Y73-EXP!Y73+STK_CHG!Y73-INTMARB!Y73-INTAVI!Y73</f>
        <v>0</v>
      </c>
      <c r="Z73" s="10">
        <f>PPRD!Z73+RCV_RCY!Z73+IMP!Z73-EXP!Z73+STK_CHG!Z73-INTMARB!Z73-INTAVI!Z73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  <c r="Y74" s="37">
        <f>PPRD!Y74+RCV_RCY!Y74+IMP!Y74-EXP!Y74+STK_CHG!Y74-INTMARB!Y74-INTAVI!Y74</f>
        <v>0</v>
      </c>
      <c r="Z74" s="37">
        <f>PPRD!Z74+RCV_RCY!Z74+IMP!Z74-EXP!Z74+STK_CHG!Z74-INTMARB!Z74-INTAVI!Z74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  <c r="Y75" s="37">
        <f>PPRD!Y75+RCV_RCY!Y75+IMP!Y75-EXP!Y75+STK_CHG!Y75-INTMARB!Y75-INTAVI!Y75</f>
        <v>0</v>
      </c>
      <c r="Z75" s="37">
        <f>PPRD!Z75+RCV_RCY!Z75+IMP!Z75-EXP!Z75+STK_CHG!Z75-INTMARB!Z75-INTAVI!Z75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0</v>
      </c>
      <c r="D76" s="40">
        <f>PPRD!D76+RCV_RCY!D76+IMP!D76-EXP!D76+STK_CHG!D76-INTMARB!D76-INTAVI!D76</f>
        <v>0</v>
      </c>
      <c r="E76" s="40">
        <f>PPRD!E76+RCV_RCY!E76+IMP!E76-EXP!E76+STK_CHG!E76-INTMARB!E76-INTAVI!E76</f>
        <v>0</v>
      </c>
      <c r="F76" s="40">
        <f>PPRD!F76+RCV_RCY!F76+IMP!F76-EXP!F76+STK_CHG!F76-INTMARB!F76-INTAVI!F76</f>
        <v>0</v>
      </c>
      <c r="G76" s="40">
        <f>PPRD!G76+RCV_RCY!G76+IMP!G76-EXP!G76+STK_CHG!G76-INTMARB!G76-INTAVI!G76</f>
        <v>0</v>
      </c>
      <c r="H76" s="40">
        <f>PPRD!H76+RCV_RCY!H76+IMP!H76-EXP!H76+STK_CHG!H76-INTMARB!H76-INTAVI!H76</f>
        <v>0</v>
      </c>
      <c r="I76" s="40">
        <f>PPRD!I76+RCV_RCY!I76+IMP!I76-EXP!I76+STK_CHG!I76-INTMARB!I76-INTAVI!I76</f>
        <v>0</v>
      </c>
      <c r="J76" s="40">
        <f>PPRD!J76+RCV_RCY!J76+IMP!J76-EXP!J76+STK_CHG!J76-INTMARB!J76-INTAVI!J76</f>
        <v>0</v>
      </c>
      <c r="K76" s="40">
        <f>PPRD!K76+RCV_RCY!K76+IMP!K76-EXP!K76+STK_CHG!K76-INTMARB!K76-INTAVI!K76</f>
        <v>0</v>
      </c>
      <c r="L76" s="40">
        <f>PPRD!L76+RCV_RCY!L76+IMP!L76-EXP!L76+STK_CHG!L76-INTMARB!L76-INTAVI!L76</f>
        <v>0</v>
      </c>
      <c r="M76" s="40">
        <f>PPRD!M76+RCV_RCY!M76+IMP!M76-EXP!M76+STK_CHG!M76-INTMARB!M76-INTAVI!M76</f>
        <v>0</v>
      </c>
      <c r="N76" s="40">
        <f>PPRD!N76+RCV_RCY!N76+IMP!N76-EXP!N76+STK_CHG!N76-INTMARB!N76-INTAVI!N76</f>
        <v>0</v>
      </c>
      <c r="O76" s="40">
        <f>PPRD!O76+RCV_RCY!O76+IMP!O76-EXP!O76+STK_CHG!O76-INTMARB!O76-INTAVI!O76</f>
        <v>0</v>
      </c>
      <c r="P76" s="40">
        <f>PPRD!P76+RCV_RCY!P76+IMP!P76-EXP!P76+STK_CHG!P76-INTMARB!P76-INTAVI!P76</f>
        <v>0</v>
      </c>
      <c r="Q76" s="40">
        <f>PPRD!Q76+RCV_RCY!Q76+IMP!Q76-EXP!Q76+STK_CHG!Q76-INTMARB!Q76-INTAVI!Q76</f>
        <v>0</v>
      </c>
      <c r="R76" s="40">
        <f>PPRD!R76+RCV_RCY!R76+IMP!R76-EXP!R76+STK_CHG!R76-INTMARB!R76-INTAVI!R76</f>
        <v>90.627687016337049</v>
      </c>
      <c r="S76" s="40">
        <f>PPRD!S76+RCV_RCY!S76+IMP!S76-EXP!S76+STK_CHG!S76-INTMARB!S76-INTAVI!S76</f>
        <v>131.2715391229579</v>
      </c>
      <c r="T76" s="40">
        <f>PPRD!T76+RCV_RCY!T76+IMP!T76-EXP!T76+STK_CHG!T76-INTMARB!T76-INTAVI!T76</f>
        <v>74.064574376612214</v>
      </c>
      <c r="U76" s="40">
        <f>PPRD!U76+RCV_RCY!U76+IMP!U76-EXP!U76+STK_CHG!U76-INTMARB!U76-INTAVI!U76</f>
        <v>53.374376612209801</v>
      </c>
      <c r="V76" s="40">
        <f>PPRD!V76+RCV_RCY!V76+IMP!V76-EXP!V76+STK_CHG!V76-INTMARB!V76-INTAVI!V76</f>
        <v>54.712381771281159</v>
      </c>
      <c r="W76" s="40">
        <f>PPRD!W76+RCV_RCY!W76+IMP!W76-EXP!W76+STK_CHG!W76-INTMARB!W76-INTAVI!W76</f>
        <v>35.733190025795352</v>
      </c>
      <c r="X76" s="40">
        <f>PPRD!X76+RCV_RCY!X76+IMP!X76-EXP!X76+STK_CHG!X76-INTMARB!X76-INTAVI!X76</f>
        <v>43.969303525365426</v>
      </c>
      <c r="Y76" s="40">
        <f>PPRD!Y76+RCV_RCY!Y76+IMP!Y76-EXP!Y76+STK_CHG!Y76-INTMARB!Y76-INTAVI!Y76</f>
        <v>54.968701633705926</v>
      </c>
      <c r="Z76" s="40">
        <f>PPRD!Z76+RCV_RCY!Z76+IMP!Z76-EXP!Z76+STK_CHG!Z76-INTMARB!Z76-INTAVI!Z76</f>
        <v>53.493293207222692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808.73946689595869</v>
      </c>
      <c r="D2" s="31">
        <f t="shared" si="0"/>
        <v>889.32115219260572</v>
      </c>
      <c r="E2" s="31">
        <f t="shared" si="0"/>
        <v>832.38030954428154</v>
      </c>
      <c r="F2" s="31">
        <f t="shared" si="0"/>
        <v>915.12854686156504</v>
      </c>
      <c r="G2" s="31">
        <f t="shared" si="0"/>
        <v>941.80765262252839</v>
      </c>
      <c r="H2" s="31">
        <f t="shared" si="0"/>
        <v>935.64049871023178</v>
      </c>
      <c r="I2" s="31">
        <f t="shared" si="0"/>
        <v>937.03061049011137</v>
      </c>
      <c r="J2" s="31">
        <f t="shared" si="0"/>
        <v>958.67515047291488</v>
      </c>
      <c r="K2" s="31">
        <f t="shared" si="0"/>
        <v>976.25399828030902</v>
      </c>
      <c r="L2" s="31">
        <f t="shared" si="0"/>
        <v>894.40610490111749</v>
      </c>
      <c r="M2" s="31">
        <f t="shared" si="0"/>
        <v>938.34901117798802</v>
      </c>
      <c r="N2" s="31">
        <f t="shared" si="0"/>
        <v>936.51160791057578</v>
      </c>
      <c r="O2" s="31">
        <f t="shared" si="0"/>
        <v>981.10042992261413</v>
      </c>
      <c r="P2" s="31">
        <f t="shared" si="0"/>
        <v>881.73207222699875</v>
      </c>
      <c r="Q2" s="31">
        <f t="shared" si="0"/>
        <v>892.19707652622628</v>
      </c>
      <c r="R2" s="31">
        <f t="shared" si="0"/>
        <v>757.86491831470289</v>
      </c>
      <c r="S2" s="31">
        <f t="shared" si="0"/>
        <v>718.60533104041292</v>
      </c>
      <c r="T2" s="31">
        <f t="shared" si="0"/>
        <v>815.39432502149634</v>
      </c>
      <c r="U2" s="31">
        <f t="shared" si="0"/>
        <v>836.12278589853918</v>
      </c>
      <c r="V2" s="31">
        <f t="shared" si="0"/>
        <v>888.72020636285515</v>
      </c>
      <c r="W2" s="31">
        <f t="shared" si="0"/>
        <v>746.61797076526227</v>
      </c>
      <c r="X2" s="31">
        <f t="shared" ref="X2:Z2" si="1">SUM(X3,X17,X22,X25,X26,X51,X52,X71,X74,X75,X76)</f>
        <v>781.67773000859836</v>
      </c>
      <c r="Y2" s="31">
        <f t="shared" si="1"/>
        <v>897.47687016337022</v>
      </c>
      <c r="Z2" s="31">
        <f t="shared" si="1"/>
        <v>921.09905417024993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  <c r="Y5" s="10">
        <f>PPRD!Y5+RCV_RCY!Y5+IMP!Y5-EXP!Y5+STK_CHG!Y5-INTMARB!Y5</f>
        <v>0</v>
      </c>
      <c r="Z5" s="10">
        <f>PPRD!Z5+RCV_RCY!Z5+IMP!Z5-EXP!Z5+STK_CHG!Z5-INTMARB!Z5</f>
        <v>0</v>
      </c>
    </row>
    <row r="6" spans="1:26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  <c r="Y6" s="10">
        <f>PPRD!Y6+RCV_RCY!Y6+IMP!Y6-EXP!Y6+STK_CHG!Y6-INTMARB!Y6</f>
        <v>0</v>
      </c>
      <c r="Z6" s="10">
        <f>PPRD!Z6+RCV_RCY!Z6+IMP!Z6-EXP!Z6+STK_CHG!Z6-INTMARB!Z6</f>
        <v>0</v>
      </c>
    </row>
    <row r="7" spans="1:26" ht="11.25" customHeight="1" x14ac:dyDescent="0.2">
      <c r="A7" s="41" t="s">
        <v>9</v>
      </c>
      <c r="B7" s="9" t="s">
        <v>10</v>
      </c>
      <c r="C7" s="10">
        <f>PPRD!C7+RCV_RCY!C7+IMP!C7-EXP!C7+STK_CHG!C7-INTMARB!C7</f>
        <v>0</v>
      </c>
      <c r="D7" s="10">
        <f>PPRD!D7+RCV_RCY!D7+IMP!D7-EXP!D7+STK_CHG!D7-INTMARB!D7</f>
        <v>0</v>
      </c>
      <c r="E7" s="10">
        <f>PPRD!E7+RCV_RCY!E7+IMP!E7-EXP!E7+STK_CHG!E7-INTMARB!E7</f>
        <v>0</v>
      </c>
      <c r="F7" s="10">
        <f>PPRD!F7+RCV_RCY!F7+IMP!F7-EXP!F7+STK_CHG!F7-INTMARB!F7</f>
        <v>0</v>
      </c>
      <c r="G7" s="10">
        <f>PPRD!G7+RCV_RCY!G7+IMP!G7-EXP!G7+STK_CHG!G7-INTMARB!G7</f>
        <v>0</v>
      </c>
      <c r="H7" s="10">
        <f>PPRD!H7+RCV_RCY!H7+IMP!H7-EXP!H7+STK_CHG!H7-INTMARB!H7</f>
        <v>0</v>
      </c>
      <c r="I7" s="10">
        <f>PPRD!I7+RCV_RCY!I7+IMP!I7-EXP!I7+STK_CHG!I7-INTMARB!I7</f>
        <v>0</v>
      </c>
      <c r="J7" s="10">
        <f>PPRD!J7+RCV_RCY!J7+IMP!J7-EXP!J7+STK_CHG!J7-INTMARB!J7</f>
        <v>0</v>
      </c>
      <c r="K7" s="10">
        <f>PPRD!K7+RCV_RCY!K7+IMP!K7-EXP!K7+STK_CHG!K7-INTMARB!K7</f>
        <v>0</v>
      </c>
      <c r="L7" s="10">
        <f>PPRD!L7+RCV_RCY!L7+IMP!L7-EXP!L7+STK_CHG!L7-INTMARB!L7</f>
        <v>0</v>
      </c>
      <c r="M7" s="10">
        <f>PPRD!M7+RCV_RCY!M7+IMP!M7-EXP!M7+STK_CHG!M7-INTMARB!M7</f>
        <v>0</v>
      </c>
      <c r="N7" s="10">
        <f>PPRD!N7+RCV_RCY!N7+IMP!N7-EXP!N7+STK_CHG!N7-INTMARB!N7</f>
        <v>0</v>
      </c>
      <c r="O7" s="10">
        <f>PPRD!O7+RCV_RCY!O7+IMP!O7-EXP!O7+STK_CHG!O7-INTMARB!O7</f>
        <v>0</v>
      </c>
      <c r="P7" s="10">
        <f>PPRD!P7+RCV_RCY!P7+IMP!P7-EXP!P7+STK_CHG!P7-INTMARB!P7</f>
        <v>0</v>
      </c>
      <c r="Q7" s="10">
        <f>PPRD!Q7+RCV_RCY!Q7+IMP!Q7-EXP!Q7+STK_CHG!Q7-INTMARB!Q7</f>
        <v>0</v>
      </c>
      <c r="R7" s="10">
        <f>PPRD!R7+RCV_RCY!R7+IMP!R7-EXP!R7+STK_CHG!R7-INTMARB!R7</f>
        <v>0</v>
      </c>
      <c r="S7" s="10">
        <f>PPRD!S7+RCV_RCY!S7+IMP!S7-EXP!S7+STK_CHG!S7-INTMARB!S7</f>
        <v>0</v>
      </c>
      <c r="T7" s="10">
        <f>PPRD!T7+RCV_RCY!T7+IMP!T7-EXP!T7+STK_CHG!T7-INTMARB!T7</f>
        <v>0</v>
      </c>
      <c r="U7" s="10">
        <f>PPRD!U7+RCV_RCY!U7+IMP!U7-EXP!U7+STK_CHG!U7-INTMARB!U7</f>
        <v>0</v>
      </c>
      <c r="V7" s="10">
        <f>PPRD!V7+RCV_RCY!V7+IMP!V7-EXP!V7+STK_CHG!V7-INTMARB!V7</f>
        <v>0</v>
      </c>
      <c r="W7" s="10">
        <f>PPRD!W7+RCV_RCY!W7+IMP!W7-EXP!W7+STK_CHG!W7-INTMARB!W7</f>
        <v>0</v>
      </c>
      <c r="X7" s="10">
        <f>PPRD!X7+RCV_RCY!X7+IMP!X7-EXP!X7+STK_CHG!X7-INTMARB!X7</f>
        <v>0</v>
      </c>
      <c r="Y7" s="10">
        <f>PPRD!Y7+RCV_RCY!Y7+IMP!Y7-EXP!Y7+STK_CHG!Y7-INTMARB!Y7</f>
        <v>0</v>
      </c>
      <c r="Z7" s="10">
        <f>PPRD!Z7+RCV_RCY!Z7+IMP!Z7-EXP!Z7+STK_CHG!Z7-INTMARB!Z7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  <c r="Y9" s="10">
        <f>PPRD!Y9+RCV_RCY!Y9+IMP!Y9-EXP!Y9+STK_CHG!Y9-INTMARB!Y9</f>
        <v>0</v>
      </c>
      <c r="Z9" s="10">
        <f>PPRD!Z9+RCV_RCY!Z9+IMP!Z9-EXP!Z9+STK_CHG!Z9-INTMARB!Z9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  <c r="Y10" s="10">
        <f>PPRD!Y10+RCV_RCY!Y10+IMP!Y10-EXP!Y10+STK_CHG!Y10-INTMARB!Y10</f>
        <v>0</v>
      </c>
      <c r="Z10" s="10">
        <f>PPRD!Z10+RCV_RCY!Z10+IMP!Z10-EXP!Z10+STK_CHG!Z10-INTMARB!Z10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  <c r="Y12" s="10">
        <f>PPRD!Y12+RCV_RCY!Y12+IMP!Y12-EXP!Y12+STK_CHG!Y12-INTMARB!Y12</f>
        <v>0</v>
      </c>
      <c r="Z12" s="10">
        <f>PPRD!Z12+RCV_RCY!Z12+IMP!Z12-EXP!Z12+STK_CHG!Z12-INTMARB!Z12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0</v>
      </c>
      <c r="D13" s="10">
        <f>PPRD!D13+RCV_RCY!D13+IMP!D13-EXP!D13+STK_CHG!D13-INTMARB!D13</f>
        <v>0</v>
      </c>
      <c r="E13" s="10">
        <f>PPRD!E13+RCV_RCY!E13+IMP!E13-EXP!E13+STK_CHG!E13-INTMARB!E13</f>
        <v>0</v>
      </c>
      <c r="F13" s="10">
        <f>PPRD!F13+RCV_RCY!F13+IMP!F13-EXP!F13+STK_CHG!F13-INTMARB!F13</f>
        <v>0</v>
      </c>
      <c r="G13" s="10">
        <f>PPRD!G13+RCV_RCY!G13+IMP!G13-EXP!G13+STK_CHG!G13-INTMARB!G13</f>
        <v>0</v>
      </c>
      <c r="H13" s="10">
        <f>PPRD!H13+RCV_RCY!H13+IMP!H13-EXP!H13+STK_CHG!H13-INTMARB!H13</f>
        <v>0</v>
      </c>
      <c r="I13" s="10">
        <f>PPRD!I13+RCV_RCY!I13+IMP!I13-EXP!I13+STK_CHG!I13-INTMARB!I13</f>
        <v>0</v>
      </c>
      <c r="J13" s="10">
        <f>PPRD!J13+RCV_RCY!J13+IMP!J13-EXP!J13+STK_CHG!J13-INTMARB!J13</f>
        <v>0</v>
      </c>
      <c r="K13" s="10">
        <f>PPRD!K13+RCV_RCY!K13+IMP!K13-EXP!K13+STK_CHG!K13-INTMARB!K13</f>
        <v>0</v>
      </c>
      <c r="L13" s="10">
        <f>PPRD!L13+RCV_RCY!L13+IMP!L13-EXP!L13+STK_CHG!L13-INTMARB!L13</f>
        <v>0</v>
      </c>
      <c r="M13" s="10">
        <f>PPRD!M13+RCV_RCY!M13+IMP!M13-EXP!M13+STK_CHG!M13-INTMARB!M13</f>
        <v>0</v>
      </c>
      <c r="N13" s="10">
        <f>PPRD!N13+RCV_RCY!N13+IMP!N13-EXP!N13+STK_CHG!N13-INTMARB!N13</f>
        <v>0</v>
      </c>
      <c r="O13" s="10">
        <f>PPRD!O13+RCV_RCY!O13+IMP!O13-EXP!O13+STK_CHG!O13-INTMARB!O13</f>
        <v>0</v>
      </c>
      <c r="P13" s="10">
        <f>PPRD!P13+RCV_RCY!P13+IMP!P13-EXP!P13+STK_CHG!P13-INTMARB!P13</f>
        <v>0</v>
      </c>
      <c r="Q13" s="10">
        <f>PPRD!Q13+RCV_RCY!Q13+IMP!Q13-EXP!Q13+STK_CHG!Q13-INTMARB!Q13</f>
        <v>0</v>
      </c>
      <c r="R13" s="10">
        <f>PPRD!R13+RCV_RCY!R13+IMP!R13-EXP!R13+STK_CHG!R13-INTMARB!R13</f>
        <v>0</v>
      </c>
      <c r="S13" s="10">
        <f>PPRD!S13+RCV_RCY!S13+IMP!S13-EXP!S13+STK_CHG!S13-INTMARB!S13</f>
        <v>0</v>
      </c>
      <c r="T13" s="10">
        <f>PPRD!T13+RCV_RCY!T13+IMP!T13-EXP!T13+STK_CHG!T13-INTMARB!T13</f>
        <v>0</v>
      </c>
      <c r="U13" s="10">
        <f>PPRD!U13+RCV_RCY!U13+IMP!U13-EXP!U13+STK_CHG!U13-INTMARB!U13</f>
        <v>0</v>
      </c>
      <c r="V13" s="10">
        <f>PPRD!V13+RCV_RCY!V13+IMP!V13-EXP!V13+STK_CHG!V13-INTMARB!V13</f>
        <v>0</v>
      </c>
      <c r="W13" s="10">
        <f>PPRD!W13+RCV_RCY!W13+IMP!W13-EXP!W13+STK_CHG!W13-INTMARB!W13</f>
        <v>0</v>
      </c>
      <c r="X13" s="10">
        <f>PPRD!X13+RCV_RCY!X13+IMP!X13-EXP!X13+STK_CHG!X13-INTMARB!X13</f>
        <v>0</v>
      </c>
      <c r="Y13" s="10">
        <f>PPRD!Y13+RCV_RCY!Y13+IMP!Y13-EXP!Y13+STK_CHG!Y13-INTMARB!Y13</f>
        <v>0</v>
      </c>
      <c r="Z13" s="10">
        <f>PPRD!Z13+RCV_RCY!Z13+IMP!Z13-EXP!Z13+STK_CHG!Z13-INTMARB!Z13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  <c r="Y14" s="10">
        <f>PPRD!Y14+RCV_RCY!Y14+IMP!Y14-EXP!Y14+STK_CHG!Y14-INTMARB!Y14</f>
        <v>0</v>
      </c>
      <c r="Z14" s="10">
        <f>PPRD!Z14+RCV_RCY!Z14+IMP!Z14-EXP!Z14+STK_CHG!Z14-INTMARB!Z14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  <c r="Y15" s="10">
        <f>PPRD!Y15+RCV_RCY!Y15+IMP!Y15-EXP!Y15+STK_CHG!Y15-INTMARB!Y15</f>
        <v>0</v>
      </c>
      <c r="Z15" s="10">
        <f>PPRD!Z15+RCV_RCY!Z15+IMP!Z15-EXP!Z15+STK_CHG!Z15-INTMARB!Z15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  <c r="Y16" s="10">
        <f>PPRD!Y16+RCV_RCY!Y16+IMP!Y16-EXP!Y16+STK_CHG!Y16-INTMARB!Y16</f>
        <v>0</v>
      </c>
      <c r="Z16" s="10">
        <f>PPRD!Z16+RCV_RCY!Z16+IMP!Z16-EXP!Z16+STK_CHG!Z16-INTMARB!Z16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  <c r="Y18" s="10">
        <f>PPRD!Y18+RCV_RCY!Y18+IMP!Y18-EXP!Y18+STK_CHG!Y18-INTMARB!Y18</f>
        <v>0</v>
      </c>
      <c r="Z18" s="10">
        <f>PPRD!Z18+RCV_RCY!Z18+IMP!Z18-EXP!Z18+STK_CHG!Z18-INTMARB!Z18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  <c r="Y19" s="10">
        <f>PPRD!Y19+RCV_RCY!Y19+IMP!Y19-EXP!Y19+STK_CHG!Y19-INTMARB!Y19</f>
        <v>0</v>
      </c>
      <c r="Z19" s="10">
        <f>PPRD!Z19+RCV_RCY!Z19+IMP!Z19-EXP!Z19+STK_CHG!Z19-INTMARB!Z19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  <c r="Y20" s="10">
        <f>PPRD!Y20+RCV_RCY!Y20+IMP!Y20-EXP!Y20+STK_CHG!Y20-INTMARB!Y20</f>
        <v>0</v>
      </c>
      <c r="Z20" s="10">
        <f>PPRD!Z20+RCV_RCY!Z20+IMP!Z20-EXP!Z20+STK_CHG!Z20-INTMARB!Z20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  <c r="Y21" s="10">
        <f>PPRD!Y21+RCV_RCY!Y21+IMP!Y21-EXP!Y21+STK_CHG!Y21-INTMARB!Y21</f>
        <v>0</v>
      </c>
      <c r="Z21" s="10">
        <f>PPRD!Z21+RCV_RCY!Z21+IMP!Z21-EXP!Z21+STK_CHG!Z21-INTMARB!Z21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  <c r="Y23" s="10">
        <f>PPRD!Y23+RCV_RCY!Y23+IMP!Y23-EXP!Y23+STK_CHG!Y23-INTMARB!Y23</f>
        <v>0</v>
      </c>
      <c r="Z23" s="10">
        <f>PPRD!Z23+RCV_RCY!Z23+IMP!Z23-EXP!Z23+STK_CHG!Z23-INTMARB!Z23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  <c r="Y24" s="10">
        <f>PPRD!Y24+RCV_RCY!Y24+IMP!Y24-EXP!Y24+STK_CHG!Y24-INTMARB!Y24</f>
        <v>0</v>
      </c>
      <c r="Z24" s="10">
        <f>PPRD!Z24+RCV_RCY!Z24+IMP!Z24-EXP!Z24+STK_CHG!Z24-INTMARB!Z24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  <c r="Y25" s="37">
        <f>PPRD!Y25+RCV_RCY!Y25+IMP!Y25-EXP!Y25+STK_CHG!Y25-INTMARB!Y25</f>
        <v>0</v>
      </c>
      <c r="Z25" s="37">
        <f>PPRD!Z25+RCV_RCY!Z25+IMP!Z25-EXP!Z25+STK_CHG!Z25-INTMARB!Z25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808.73946689595869</v>
      </c>
      <c r="D26" s="37">
        <f t="shared" si="14"/>
        <v>889.32115219260572</v>
      </c>
      <c r="E26" s="37">
        <f t="shared" si="14"/>
        <v>832.14144453998233</v>
      </c>
      <c r="F26" s="37">
        <f t="shared" si="14"/>
        <v>914.81805674978511</v>
      </c>
      <c r="G26" s="37">
        <f t="shared" si="14"/>
        <v>941.40163370593336</v>
      </c>
      <c r="H26" s="37">
        <f t="shared" si="14"/>
        <v>935.11504729148714</v>
      </c>
      <c r="I26" s="37">
        <f t="shared" si="14"/>
        <v>936.38572656921713</v>
      </c>
      <c r="J26" s="37">
        <f t="shared" si="14"/>
        <v>957.88693035253652</v>
      </c>
      <c r="K26" s="37">
        <f t="shared" si="14"/>
        <v>975.34634565778106</v>
      </c>
      <c r="L26" s="37">
        <f t="shared" si="14"/>
        <v>893.47463456577782</v>
      </c>
      <c r="M26" s="37">
        <f t="shared" si="14"/>
        <v>933.29054170249356</v>
      </c>
      <c r="N26" s="37">
        <f t="shared" si="14"/>
        <v>928.25047291487499</v>
      </c>
      <c r="O26" s="37">
        <f t="shared" si="14"/>
        <v>969.28443680137593</v>
      </c>
      <c r="P26" s="37">
        <f t="shared" si="14"/>
        <v>869.01702493551124</v>
      </c>
      <c r="Q26" s="37">
        <f t="shared" si="14"/>
        <v>873.62665520206463</v>
      </c>
      <c r="R26" s="37">
        <f t="shared" si="14"/>
        <v>646.12588134135808</v>
      </c>
      <c r="S26" s="37">
        <f t="shared" si="14"/>
        <v>562.7447979363717</v>
      </c>
      <c r="T26" s="37">
        <f t="shared" si="14"/>
        <v>470.05288048151363</v>
      </c>
      <c r="U26" s="37">
        <f t="shared" si="14"/>
        <v>455.03800515907238</v>
      </c>
      <c r="V26" s="37">
        <f t="shared" si="14"/>
        <v>491.41805674978553</v>
      </c>
      <c r="W26" s="37">
        <f t="shared" si="14"/>
        <v>349.71212381771278</v>
      </c>
      <c r="X26" s="37">
        <f t="shared" ref="X26:Z26" si="15">SUM(X27,X33)</f>
        <v>378.4619088564059</v>
      </c>
      <c r="Y26" s="37">
        <f t="shared" si="15"/>
        <v>475.42605331040386</v>
      </c>
      <c r="Z26" s="37">
        <f t="shared" si="15"/>
        <v>483.70782459157419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  <c r="Y28" s="10">
        <f>PPRD!Y28+RCV_RCY!Y28+IMP!Y28-EXP!Y28+STK_CHG!Y28-INTMARB!Y28</f>
        <v>0</v>
      </c>
      <c r="Z28" s="10">
        <f>PPRD!Z28+RCV_RCY!Z28+IMP!Z28-EXP!Z28+STK_CHG!Z28-INTMARB!Z28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  <c r="Y29" s="10">
        <f>PPRD!Y29+RCV_RCY!Y29+IMP!Y29-EXP!Y29+STK_CHG!Y29-INTMARB!Y29</f>
        <v>0</v>
      </c>
      <c r="Z29" s="10">
        <f>PPRD!Z29+RCV_RCY!Z29+IMP!Z29-EXP!Z29+STK_CHG!Z29-INTMARB!Z29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  <c r="Y30" s="10">
        <f>PPRD!Y30+RCV_RCY!Y30+IMP!Y30-EXP!Y30+STK_CHG!Y30-INTMARB!Y30</f>
        <v>0</v>
      </c>
      <c r="Z30" s="10">
        <f>PPRD!Z30+RCV_RCY!Z30+IMP!Z30-EXP!Z30+STK_CHG!Z30-INTMARB!Z30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  <c r="Y31" s="10">
        <f>PPRD!Y31+RCV_RCY!Y31+IMP!Y31-EXP!Y31+STK_CHG!Y31-INTMARB!Y31</f>
        <v>0</v>
      </c>
      <c r="Z31" s="10">
        <f>PPRD!Z31+RCV_RCY!Z31+IMP!Z31-EXP!Z31+STK_CHG!Z31-INTMARB!Z31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  <c r="Y32" s="10">
        <f>PPRD!Y32+RCV_RCY!Y32+IMP!Y32-EXP!Y32+STK_CHG!Y32-INTMARB!Y32</f>
        <v>0</v>
      </c>
      <c r="Z32" s="10">
        <f>PPRD!Z32+RCV_RCY!Z32+IMP!Z32-EXP!Z32+STK_CHG!Z32-INTMARB!Z32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808.73946689595869</v>
      </c>
      <c r="D33" s="29">
        <f t="shared" si="18"/>
        <v>889.32115219260572</v>
      </c>
      <c r="E33" s="29">
        <f t="shared" si="18"/>
        <v>832.14144453998233</v>
      </c>
      <c r="F33" s="29">
        <f t="shared" si="18"/>
        <v>914.81805674978511</v>
      </c>
      <c r="G33" s="29">
        <f t="shared" si="18"/>
        <v>941.40163370593336</v>
      </c>
      <c r="H33" s="29">
        <f t="shared" si="18"/>
        <v>935.11504729148714</v>
      </c>
      <c r="I33" s="29">
        <f t="shared" si="18"/>
        <v>936.38572656921713</v>
      </c>
      <c r="J33" s="29">
        <f t="shared" si="18"/>
        <v>957.88693035253652</v>
      </c>
      <c r="K33" s="29">
        <f t="shared" si="18"/>
        <v>975.34634565778106</v>
      </c>
      <c r="L33" s="29">
        <f t="shared" si="18"/>
        <v>893.47463456577782</v>
      </c>
      <c r="M33" s="29">
        <f t="shared" si="18"/>
        <v>933.29054170249356</v>
      </c>
      <c r="N33" s="29">
        <f t="shared" si="18"/>
        <v>928.25047291487499</v>
      </c>
      <c r="O33" s="29">
        <f t="shared" si="18"/>
        <v>969.28443680137593</v>
      </c>
      <c r="P33" s="29">
        <f t="shared" si="18"/>
        <v>869.01702493551124</v>
      </c>
      <c r="Q33" s="29">
        <f t="shared" si="18"/>
        <v>873.62665520206463</v>
      </c>
      <c r="R33" s="29">
        <f t="shared" si="18"/>
        <v>646.12588134135808</v>
      </c>
      <c r="S33" s="29">
        <f t="shared" si="18"/>
        <v>562.7447979363717</v>
      </c>
      <c r="T33" s="29">
        <f t="shared" si="18"/>
        <v>470.05288048151363</v>
      </c>
      <c r="U33" s="29">
        <f t="shared" si="18"/>
        <v>455.03800515907238</v>
      </c>
      <c r="V33" s="29">
        <f t="shared" si="18"/>
        <v>491.41805674978553</v>
      </c>
      <c r="W33" s="29">
        <f t="shared" si="18"/>
        <v>349.71212381771278</v>
      </c>
      <c r="X33" s="29">
        <f t="shared" ref="X33:Z33" si="19">SUM(X34:X50)</f>
        <v>378.4619088564059</v>
      </c>
      <c r="Y33" s="29">
        <f t="shared" si="19"/>
        <v>475.42605331040386</v>
      </c>
      <c r="Z33" s="29">
        <f t="shared" si="19"/>
        <v>483.70782459157419</v>
      </c>
    </row>
    <row r="34" spans="1:26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  <c r="Y34" s="10">
        <f>PPRD!Y34+RCV_RCY!Y34+IMP!Y34-EXP!Y34+STK_CHG!Y34-INTMARB!Y34</f>
        <v>0</v>
      </c>
      <c r="Z34" s="10">
        <f>PPRD!Z34+RCV_RCY!Z34+IMP!Z34-EXP!Z34+STK_CHG!Z34-INTMARB!Z34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  <c r="Y35" s="10">
        <f>PPRD!Y35+RCV_RCY!Y35+IMP!Y35-EXP!Y35+STK_CHG!Y35-INTMARB!Y35</f>
        <v>0</v>
      </c>
      <c r="Z35" s="10">
        <f>PPRD!Z35+RCV_RCY!Z35+IMP!Z35-EXP!Z35+STK_CHG!Z35-INTMARB!Z35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18.075838349097161</v>
      </c>
      <c r="D36" s="10">
        <f>PPRD!D36+RCV_RCY!D36+IMP!D36-EXP!D36+STK_CHG!D36-INTMARB!D36</f>
        <v>18.075838349097161</v>
      </c>
      <c r="E36" s="10">
        <f>PPRD!E36+RCV_RCY!E36+IMP!E36-EXP!E36+STK_CHG!E36-INTMARB!E36</f>
        <v>19.205588993981081</v>
      </c>
      <c r="F36" s="10">
        <f>PPRD!F36+RCV_RCY!F36+IMP!F36-EXP!F36+STK_CHG!F36-INTMARB!F36</f>
        <v>19.205588993981081</v>
      </c>
      <c r="G36" s="10">
        <f>PPRD!G36+RCV_RCY!G36+IMP!G36-EXP!G36+STK_CHG!G36-INTMARB!G36</f>
        <v>19.205588993981081</v>
      </c>
      <c r="H36" s="10">
        <f>PPRD!H36+RCV_RCY!H36+IMP!H36-EXP!H36+STK_CHG!H36-INTMARB!H36</f>
        <v>19.77644024075666</v>
      </c>
      <c r="I36" s="10">
        <f>PPRD!I36+RCV_RCY!I36+IMP!I36-EXP!I36+STK_CHG!I36-INTMARB!I36</f>
        <v>21.97386070507309</v>
      </c>
      <c r="J36" s="10">
        <f>PPRD!J36+RCV_RCY!J36+IMP!J36-EXP!J36+STK_CHG!J36-INTMARB!J36</f>
        <v>21.97386070507309</v>
      </c>
      <c r="K36" s="10">
        <f>PPRD!K36+RCV_RCY!K36+IMP!K36-EXP!K36+STK_CHG!K36-INTMARB!K36</f>
        <v>23.072484952708511</v>
      </c>
      <c r="L36" s="10">
        <f>PPRD!L36+RCV_RCY!L36+IMP!L36-EXP!L36+STK_CHG!L36-INTMARB!L36</f>
        <v>25.26990541702493</v>
      </c>
      <c r="M36" s="10">
        <f>PPRD!M36+RCV_RCY!M36+IMP!M36-EXP!M36+STK_CHG!M36-INTMARB!M36</f>
        <v>25.26990541702493</v>
      </c>
      <c r="N36" s="10">
        <f>PPRD!N36+RCV_RCY!N36+IMP!N36-EXP!N36+STK_CHG!N36-INTMARB!N36</f>
        <v>23.072484952708511</v>
      </c>
      <c r="O36" s="10">
        <f>PPRD!O36+RCV_RCY!O36+IMP!O36-EXP!O36+STK_CHG!O36-INTMARB!O36</f>
        <v>24.171195184866718</v>
      </c>
      <c r="P36" s="10">
        <f>PPRD!P36+RCV_RCY!P36+IMP!P36-EXP!P36+STK_CHG!P36-INTMARB!P36</f>
        <v>23.072484952708507</v>
      </c>
      <c r="Q36" s="10">
        <f>PPRD!Q36+RCV_RCY!Q36+IMP!Q36-EXP!Q36+STK_CHG!Q36-INTMARB!Q36</f>
        <v>23.072484952708507</v>
      </c>
      <c r="R36" s="10">
        <f>PPRD!R36+RCV_RCY!R36+IMP!R36-EXP!R36+STK_CHG!R36-INTMARB!R36</f>
        <v>25.26990541702493</v>
      </c>
      <c r="S36" s="10">
        <f>PPRD!S36+RCV_RCY!S36+IMP!S36-EXP!S36+STK_CHG!S36-INTMARB!S36</f>
        <v>17.579019776440237</v>
      </c>
      <c r="T36" s="10">
        <f>PPRD!T36+RCV_RCY!T36+IMP!T36-EXP!T36+STK_CHG!T36-INTMARB!T36</f>
        <v>28.542820292347379</v>
      </c>
      <c r="U36" s="10">
        <f>PPRD!U36+RCV_RCY!U36+IMP!U36-EXP!U36+STK_CHG!U36-INTMARB!U36</f>
        <v>27.937489251934654</v>
      </c>
      <c r="V36" s="10">
        <f>PPRD!V36+RCV_RCY!V36+IMP!V36-EXP!V36+STK_CHG!V36-INTMARB!V36</f>
        <v>29.324075666380054</v>
      </c>
      <c r="W36" s="10">
        <f>PPRD!W36+RCV_RCY!W36+IMP!W36-EXP!W36+STK_CHG!W36-INTMARB!W36</f>
        <v>25.954342218400683</v>
      </c>
      <c r="X36" s="10">
        <f>PPRD!X36+RCV_RCY!X36+IMP!X36-EXP!X36+STK_CHG!X36-INTMARB!X36</f>
        <v>26.043336199484092</v>
      </c>
      <c r="Y36" s="10">
        <f>PPRD!Y36+RCV_RCY!Y36+IMP!Y36-EXP!Y36+STK_CHG!Y36-INTMARB!Y36</f>
        <v>27.89251934651762</v>
      </c>
      <c r="Z36" s="10">
        <f>PPRD!Z36+RCV_RCY!Z36+IMP!Z36-EXP!Z36+STK_CHG!Z36-INTMARB!Z36</f>
        <v>27.43877901977644</v>
      </c>
    </row>
    <row r="37" spans="1:26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75.124247635425618</v>
      </c>
      <c r="D37" s="10">
        <f>PPRD!D37+RCV_RCY!D37+IMP!D37-EXP!D37+STK_CHG!D37-INTMARB!D37</f>
        <v>70.891831470335333</v>
      </c>
      <c r="E37" s="10">
        <f>PPRD!E37+RCV_RCY!E37+IMP!E37-EXP!E37+STK_CHG!E37-INTMARB!E37</f>
        <v>79.35657781599312</v>
      </c>
      <c r="F37" s="10">
        <f>PPRD!F37+RCV_RCY!F37+IMP!F37-EXP!F37+STK_CHG!F37-INTMARB!F37</f>
        <v>74.066122098022348</v>
      </c>
      <c r="G37" s="10">
        <f>PPRD!G37+RCV_RCY!G37+IMP!G37-EXP!G37+STK_CHG!G37-INTMARB!G37</f>
        <v>61.369045571797074</v>
      </c>
      <c r="H37" s="10">
        <f>PPRD!H37+RCV_RCY!H37+IMP!H37-EXP!H37+STK_CHG!H37-INTMARB!H37</f>
        <v>67.784436801375747</v>
      </c>
      <c r="I37" s="10">
        <f>PPRD!I37+RCV_RCY!I37+IMP!I37-EXP!I37+STK_CHG!I37-INTMARB!I37</f>
        <v>67.784436801375747</v>
      </c>
      <c r="J37" s="10">
        <f>PPRD!J37+RCV_RCY!J37+IMP!J37-EXP!J37+STK_CHG!J37-INTMARB!J37</f>
        <v>70.865606190885643</v>
      </c>
      <c r="K37" s="10">
        <f>PPRD!K37+RCV_RCY!K37+IMP!K37-EXP!K37+STK_CHG!K37-INTMARB!K37</f>
        <v>87.298194325021498</v>
      </c>
      <c r="L37" s="10">
        <f>PPRD!L37+RCV_RCY!L37+IMP!L37-EXP!L37+STK_CHG!L37-INTMARB!L37</f>
        <v>74.973688736027512</v>
      </c>
      <c r="M37" s="10">
        <f>PPRD!M37+RCV_RCY!M37+IMP!M37-EXP!M37+STK_CHG!M37-INTMARB!M37</f>
        <v>74.973774720550296</v>
      </c>
      <c r="N37" s="10">
        <f>PPRD!N37+RCV_RCY!N37+IMP!N37-EXP!N37+STK_CHG!N37-INTMARB!N37</f>
        <v>74.973688736027512</v>
      </c>
      <c r="O37" s="10">
        <f>PPRD!O37+RCV_RCY!O37+IMP!O37-EXP!O37+STK_CHG!O37-INTMARB!O37</f>
        <v>74.973688736027512</v>
      </c>
      <c r="P37" s="10">
        <f>PPRD!P37+RCV_RCY!P37+IMP!P37-EXP!P37+STK_CHG!P37-INTMARB!P37</f>
        <v>73.946689595872741</v>
      </c>
      <c r="Q37" s="10">
        <f>PPRD!Q37+RCV_RCY!Q37+IMP!Q37-EXP!Q37+STK_CHG!Q37-INTMARB!Q37</f>
        <v>74.973774720550296</v>
      </c>
      <c r="R37" s="10">
        <f>PPRD!R37+RCV_RCY!R37+IMP!R37-EXP!R37+STK_CHG!R37-INTMARB!R37</f>
        <v>78.054858125537393</v>
      </c>
      <c r="S37" s="10">
        <f>PPRD!S37+RCV_RCY!S37+IMP!S37-EXP!S37+STK_CHG!S37-INTMARB!S37</f>
        <v>79.081857265692165</v>
      </c>
      <c r="T37" s="10">
        <f>PPRD!T37+RCV_RCY!T37+IMP!T37-EXP!T37+STK_CHG!T37-INTMARB!T37</f>
        <v>80.0164230438521</v>
      </c>
      <c r="U37" s="10">
        <f>PPRD!U37+RCV_RCY!U37+IMP!U37-EXP!U37+STK_CHG!U37-INTMARB!U37</f>
        <v>80.585468615649177</v>
      </c>
      <c r="V37" s="10">
        <f>PPRD!V37+RCV_RCY!V37+IMP!V37-EXP!V37+STK_CHG!V37-INTMARB!V37</f>
        <v>85.317024935511597</v>
      </c>
      <c r="W37" s="10">
        <f>PPRD!W37+RCV_RCY!W37+IMP!W37-EXP!W37+STK_CHG!W37-INTMARB!W37</f>
        <v>71.780653482373168</v>
      </c>
      <c r="X37" s="10">
        <f>PPRD!X37+RCV_RCY!X37+IMP!X37-EXP!X37+STK_CHG!X37-INTMARB!X37</f>
        <v>77.641960447119516</v>
      </c>
      <c r="Y37" s="10">
        <f>PPRD!Y37+RCV_RCY!Y37+IMP!Y37-EXP!Y37+STK_CHG!Y37-INTMARB!Y37</f>
        <v>85.435167669819421</v>
      </c>
      <c r="Z37" s="10">
        <f>PPRD!Z37+RCV_RCY!Z37+IMP!Z37-EXP!Z37+STK_CHG!Z37-INTMARB!Z37</f>
        <v>89.050300945829747</v>
      </c>
    </row>
    <row r="38" spans="1:26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1.058125537403267</v>
      </c>
      <c r="D38" s="10">
        <f>PPRD!D38+RCV_RCY!D38+IMP!D38-EXP!D38+STK_CHG!D38-INTMARB!D38</f>
        <v>1.058125537403267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1.058125537403267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3.258813413585554E-2</v>
      </c>
      <c r="U38" s="10">
        <f>PPRD!U38+RCV_RCY!U38+IMP!U38-EXP!U38+STK_CHG!U38-INTMARB!U38</f>
        <v>5.2536543422184001E-2</v>
      </c>
      <c r="V38" s="10">
        <f>PPRD!V38+RCV_RCY!V38+IMP!V38-EXP!V38+STK_CHG!V38-INTMARB!V38</f>
        <v>5.1504729148753231E-2</v>
      </c>
      <c r="W38" s="10">
        <f>PPRD!W38+RCV_RCY!W38+IMP!W38-EXP!W38+STK_CHG!W38-INTMARB!W38</f>
        <v>2.9492691315563199E-2</v>
      </c>
      <c r="X38" s="10">
        <f>PPRD!X38+RCV_RCY!X38+IMP!X38-EXP!X38+STK_CHG!X38-INTMARB!X38</f>
        <v>6.6208082545141864E-2</v>
      </c>
      <c r="Y38" s="10">
        <f>PPRD!Y38+RCV_RCY!Y38+IMP!Y38-EXP!Y38+STK_CHG!Y38-INTMARB!Y38</f>
        <v>5.7867583834909718E-2</v>
      </c>
      <c r="Z38" s="10">
        <f>PPRD!Z38+RCV_RCY!Z38+IMP!Z38-EXP!Z38+STK_CHG!Z38-INTMARB!Z38</f>
        <v>5.2536543422184008E-2</v>
      </c>
    </row>
    <row r="39" spans="1:26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  <c r="Y39" s="10">
        <f>PPRD!Y39+RCV_RCY!Y39+IMP!Y39-EXP!Y39+STK_CHG!Y39-INTMARB!Y39</f>
        <v>0</v>
      </c>
      <c r="Z39" s="10">
        <f>PPRD!Z39+RCV_RCY!Z39+IMP!Z39-EXP!Z39+STK_CHG!Z39-INTMARB!Z39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125.34393809114358</v>
      </c>
      <c r="D40" s="10">
        <f>PPRD!D40+RCV_RCY!D40+IMP!D40-EXP!D40+STK_CHG!D40-INTMARB!D40</f>
        <v>93.744625967325874</v>
      </c>
      <c r="E40" s="10">
        <f>PPRD!E40+RCV_RCY!E40+IMP!E40-EXP!E40+STK_CHG!E40-INTMARB!E40</f>
        <v>91.638005159071355</v>
      </c>
      <c r="F40" s="10">
        <f>PPRD!F40+RCV_RCY!F40+IMP!F40-EXP!F40+STK_CHG!F40-INTMARB!F40</f>
        <v>81.104901117798789</v>
      </c>
      <c r="G40" s="10">
        <f>PPRD!G40+RCV_RCY!G40+IMP!G40-EXP!G40+STK_CHG!G40-INTMARB!G40</f>
        <v>103.22441960447119</v>
      </c>
      <c r="H40" s="10">
        <f>PPRD!H40+RCV_RCY!H40+IMP!H40-EXP!H40+STK_CHG!H40-INTMARB!H40</f>
        <v>89.35227858985381</v>
      </c>
      <c r="I40" s="10">
        <f>PPRD!I40+RCV_RCY!I40+IMP!I40-EXP!I40+STK_CHG!I40-INTMARB!I40</f>
        <v>90.379277730008596</v>
      </c>
      <c r="J40" s="10">
        <f>PPRD!J40+RCV_RCY!J40+IMP!J40-EXP!J40+STK_CHG!J40-INTMARB!J40</f>
        <v>94.487446259673249</v>
      </c>
      <c r="K40" s="10">
        <f>PPRD!K40+RCV_RCY!K40+IMP!K40-EXP!K40+STK_CHG!K40-INTMARB!K40</f>
        <v>97.568529664660346</v>
      </c>
      <c r="L40" s="10">
        <f>PPRD!L40+RCV_RCY!L40+IMP!L40-EXP!L40+STK_CHG!L40-INTMARB!L40</f>
        <v>91.406276870163367</v>
      </c>
      <c r="M40" s="10">
        <f>PPRD!M40+RCV_RCY!M40+IMP!M40-EXP!M40+STK_CHG!M40-INTMARB!M40</f>
        <v>101.67669819432503</v>
      </c>
      <c r="N40" s="10">
        <f>PPRD!N40+RCV_RCY!N40+IMP!N40-EXP!N40+STK_CHG!N40-INTMARB!N40</f>
        <v>105.78486672398964</v>
      </c>
      <c r="O40" s="10">
        <f>PPRD!O40+RCV_RCY!O40+IMP!O40-EXP!O40+STK_CHG!O40-INTMARB!O40</f>
        <v>101.67669819432503</v>
      </c>
      <c r="P40" s="10">
        <f>PPRD!P40+RCV_RCY!P40+IMP!P40-EXP!P40+STK_CHG!P40-INTMARB!P40</f>
        <v>105.78486672398964</v>
      </c>
      <c r="Q40" s="10">
        <f>PPRD!Q40+RCV_RCY!Q40+IMP!Q40-EXP!Q40+STK_CHG!Q40-INTMARB!Q40</f>
        <v>111.94703353396388</v>
      </c>
      <c r="R40" s="10">
        <f>PPRD!R40+RCV_RCY!R40+IMP!R40-EXP!R40+STK_CHG!R40-INTMARB!R40</f>
        <v>117.08228718830607</v>
      </c>
      <c r="S40" s="10">
        <f>PPRD!S40+RCV_RCY!S40+IMP!S40-EXP!S40+STK_CHG!S40-INTMARB!S40</f>
        <v>126.32562338779023</v>
      </c>
      <c r="T40" s="10">
        <f>PPRD!T40+RCV_RCY!T40+IMP!T40-EXP!T40+STK_CHG!T40-INTMARB!T40</f>
        <v>139.9030094582975</v>
      </c>
      <c r="U40" s="10">
        <f>PPRD!U40+RCV_RCY!U40+IMP!U40-EXP!U40+STK_CHG!U40-INTMARB!U40</f>
        <v>157.44282029234733</v>
      </c>
      <c r="V40" s="10">
        <f>PPRD!V40+RCV_RCY!V40+IMP!V40-EXP!V40+STK_CHG!V40-INTMARB!V40</f>
        <v>165.38796216680993</v>
      </c>
      <c r="W40" s="10">
        <f>PPRD!W40+RCV_RCY!W40+IMP!W40-EXP!W40+STK_CHG!W40-INTMARB!W40</f>
        <v>59.846431642304367</v>
      </c>
      <c r="X40" s="10">
        <f>PPRD!X40+RCV_RCY!X40+IMP!X40-EXP!X40+STK_CHG!X40-INTMARB!X40</f>
        <v>77.841272570937221</v>
      </c>
      <c r="Y40" s="10">
        <f>PPRD!Y40+RCV_RCY!Y40+IMP!Y40-EXP!Y40+STK_CHG!Y40-INTMARB!Y40</f>
        <v>126.63370593293209</v>
      </c>
      <c r="Z40" s="10">
        <f>PPRD!Z40+RCV_RCY!Z40+IMP!Z40-EXP!Z40+STK_CHG!Z40-INTMARB!Z40</f>
        <v>151.24256233877904</v>
      </c>
    </row>
    <row r="41" spans="1:26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10.46147893379192</v>
      </c>
      <c r="D41" s="10">
        <f>PPRD!D41+RCV_RCY!D41+IMP!D41-EXP!D41+STK_CHG!D41-INTMARB!D41</f>
        <v>10.46147893379192</v>
      </c>
      <c r="E41" s="10">
        <f>PPRD!E41+RCV_RCY!E41+IMP!E41-EXP!E41+STK_CHG!E41-INTMARB!E41</f>
        <v>12.55374032674119</v>
      </c>
      <c r="F41" s="10">
        <f>PPRD!F41+RCV_RCY!F41+IMP!F41-EXP!F41+STK_CHG!F41-INTMARB!F41</f>
        <v>15.692175408426481</v>
      </c>
      <c r="G41" s="10">
        <f>PPRD!G41+RCV_RCY!G41+IMP!G41-EXP!G41+STK_CHG!G41-INTMARB!G41</f>
        <v>16.738349097162509</v>
      </c>
      <c r="H41" s="10">
        <f>PPRD!H41+RCV_RCY!H41+IMP!H41-EXP!H41+STK_CHG!H41-INTMARB!H41</f>
        <v>3.1384350816852971</v>
      </c>
      <c r="I41" s="10">
        <f>PPRD!I41+RCV_RCY!I41+IMP!I41-EXP!I41+STK_CHG!I41-INTMARB!I41</f>
        <v>2.0922613929492688</v>
      </c>
      <c r="J41" s="10">
        <f>PPRD!J41+RCV_RCY!J41+IMP!J41-EXP!J41+STK_CHG!J41-INTMARB!J41</f>
        <v>1.0461736887360269</v>
      </c>
      <c r="K41" s="10">
        <f>PPRD!K41+RCV_RCY!K41+IMP!K41-EXP!K41+STK_CHG!K41-INTMARB!K41</f>
        <v>1.0461736887360269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0.68916595012897675</v>
      </c>
      <c r="U41" s="10">
        <f>PPRD!U41+RCV_RCY!U41+IMP!U41-EXP!U41+STK_CHG!U41-INTMARB!U41</f>
        <v>0.73018056749785032</v>
      </c>
      <c r="V41" s="10">
        <f>PPRD!V41+RCV_RCY!V41+IMP!V41-EXP!V41+STK_CHG!V41-INTMARB!V41</f>
        <v>0.66500429922613924</v>
      </c>
      <c r="W41" s="10">
        <f>PPRD!W41+RCV_RCY!W41+IMP!W41-EXP!W41+STK_CHG!W41-INTMARB!W41</f>
        <v>0.51195184866723986</v>
      </c>
      <c r="X41" s="10">
        <f>PPRD!X41+RCV_RCY!X41+IMP!X41-EXP!X41+STK_CHG!X41-INTMARB!X41</f>
        <v>0.47730008598452278</v>
      </c>
      <c r="Y41" s="10">
        <f>PPRD!Y41+RCV_RCY!Y41+IMP!Y41-EXP!Y41+STK_CHG!Y41-INTMARB!Y41</f>
        <v>0.47411865864144453</v>
      </c>
      <c r="Z41" s="10">
        <f>PPRD!Z41+RCV_RCY!Z41+IMP!Z41-EXP!Z41+STK_CHG!Z41-INTMARB!Z41</f>
        <v>0.35666380051590713</v>
      </c>
    </row>
    <row r="42" spans="1:26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  <c r="Y42" s="10">
        <f>PPRD!Y42+RCV_RCY!Y42+IMP!Y42-EXP!Y42+STK_CHG!Y42-INTMARB!Y42</f>
        <v>0</v>
      </c>
      <c r="Z42" s="10">
        <f>PPRD!Z42+RCV_RCY!Z42+IMP!Z42-EXP!Z42+STK_CHG!Z42-INTMARB!Z42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155.08263112639727</v>
      </c>
      <c r="D43" s="10">
        <f>PPRD!D43+RCV_RCY!D43+IMP!D43-EXP!D43+STK_CHG!D43-INTMARB!D43</f>
        <v>165.35296646603609</v>
      </c>
      <c r="E43" s="10">
        <f>PPRD!E43+RCV_RCY!E43+IMP!E43-EXP!E43+STK_CHG!E43-INTMARB!E43</f>
        <v>116.05520206362849</v>
      </c>
      <c r="F43" s="10">
        <f>PPRD!F43+RCV_RCY!F43+IMP!F43-EXP!F43+STK_CHG!F43-INTMARB!F43</f>
        <v>193.08306104901106</v>
      </c>
      <c r="G43" s="10">
        <f>PPRD!G43+RCV_RCY!G43+IMP!G43-EXP!G43+STK_CHG!G43-INTMARB!G43</f>
        <v>171.51521926053309</v>
      </c>
      <c r="H43" s="10">
        <f>PPRD!H43+RCV_RCY!H43+IMP!H43-EXP!H43+STK_CHG!H43-INTMARB!H43</f>
        <v>157.13671539122961</v>
      </c>
      <c r="I43" s="10">
        <f>PPRD!I43+RCV_RCY!I43+IMP!I43-EXP!I43+STK_CHG!I43-INTMARB!I43</f>
        <v>155.08263112639716</v>
      </c>
      <c r="J43" s="10">
        <f>PPRD!J43+RCV_RCY!J43+IMP!J43-EXP!J43+STK_CHG!J43-INTMARB!J43</f>
        <v>156.10971625107479</v>
      </c>
      <c r="K43" s="10">
        <f>PPRD!K43+RCV_RCY!K43+IMP!K43-EXP!K43+STK_CHG!K43-INTMARB!K43</f>
        <v>195.13714531384349</v>
      </c>
      <c r="L43" s="10">
        <f>PPRD!L43+RCV_RCY!L43+IMP!L43-EXP!L43+STK_CHG!L43-INTMARB!L43</f>
        <v>184.86672398968187</v>
      </c>
      <c r="M43" s="10">
        <f>PPRD!M43+RCV_RCY!M43+IMP!M43-EXP!M43+STK_CHG!M43-INTMARB!M43</f>
        <v>211.56973344797927</v>
      </c>
      <c r="N43" s="10">
        <f>PPRD!N43+RCV_RCY!N43+IMP!N43-EXP!N43+STK_CHG!N43-INTMARB!N43</f>
        <v>193.08297506448838</v>
      </c>
      <c r="O43" s="10">
        <f>PPRD!O43+RCV_RCY!O43+IMP!O43-EXP!O43+STK_CHG!O43-INTMARB!O43</f>
        <v>196.16414445399823</v>
      </c>
      <c r="P43" s="10">
        <f>PPRD!P43+RCV_RCY!P43+IMP!P43-EXP!P43+STK_CHG!P43-INTMARB!P43</f>
        <v>196.16423043852097</v>
      </c>
      <c r="Q43" s="10">
        <f>PPRD!Q43+RCV_RCY!Q43+IMP!Q43-EXP!Q43+STK_CHG!Q43-INTMARB!Q43</f>
        <v>200.272312983663</v>
      </c>
      <c r="R43" s="10">
        <f>PPRD!R43+RCV_RCY!R43+IMP!R43-EXP!R43+STK_CHG!R43-INTMARB!R43</f>
        <v>169.46113499570072</v>
      </c>
      <c r="S43" s="10">
        <f>PPRD!S43+RCV_RCY!S43+IMP!S43-EXP!S43+STK_CHG!S43-INTMARB!S43</f>
        <v>156.10971625107487</v>
      </c>
      <c r="T43" s="10">
        <f>PPRD!T43+RCV_RCY!T43+IMP!T43-EXP!T43+STK_CHG!T43-INTMARB!T43</f>
        <v>159.82235597592438</v>
      </c>
      <c r="U43" s="10">
        <f>PPRD!U43+RCV_RCY!U43+IMP!U43-EXP!U43+STK_CHG!U43-INTMARB!U43</f>
        <v>171.51530524505597</v>
      </c>
      <c r="V43" s="10">
        <f>PPRD!V43+RCV_RCY!V43+IMP!V43-EXP!V43+STK_CHG!V43-INTMARB!V43</f>
        <v>189.33533963886498</v>
      </c>
      <c r="W43" s="10">
        <f>PPRD!W43+RCV_RCY!W43+IMP!W43-EXP!W43+STK_CHG!W43-INTMARB!W43</f>
        <v>179.36586414445406</v>
      </c>
      <c r="X43" s="10">
        <f>PPRD!X43+RCV_RCY!X43+IMP!X43-EXP!X43+STK_CHG!X43-INTMARB!X43</f>
        <v>174.36104901117795</v>
      </c>
      <c r="Y43" s="10">
        <f>PPRD!Y43+RCV_RCY!Y43+IMP!Y43-EXP!Y43+STK_CHG!Y43-INTMARB!Y43</f>
        <v>216.50154772141019</v>
      </c>
      <c r="Z43" s="10">
        <f>PPRD!Z43+RCV_RCY!Z43+IMP!Z43-EXP!Z43+STK_CHG!Z43-INTMARB!Z43</f>
        <v>199.4711951848667</v>
      </c>
    </row>
    <row r="44" spans="1:26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420.71272570937231</v>
      </c>
      <c r="D44" s="10">
        <f>PPRD!D44+RCV_RCY!D44+IMP!D44-EXP!D44+STK_CHG!D44-INTMARB!D44</f>
        <v>526.85580395528848</v>
      </c>
      <c r="E44" s="10">
        <f>PPRD!E44+RCV_RCY!E44+IMP!E44-EXP!E44+STK_CHG!E44-INTMARB!E44</f>
        <v>510.45184866723946</v>
      </c>
      <c r="F44" s="10">
        <f>PPRD!F44+RCV_RCY!F44+IMP!F44-EXP!F44+STK_CHG!F44-INTMARB!F44</f>
        <v>528.78572656921779</v>
      </c>
      <c r="G44" s="10">
        <f>PPRD!G44+RCV_RCY!G44+IMP!G44-EXP!G44+STK_CHG!G44-INTMARB!G44</f>
        <v>556.76895958727471</v>
      </c>
      <c r="H44" s="10">
        <f>PPRD!H44+RCV_RCY!H44+IMP!H44-EXP!H44+STK_CHG!H44-INTMARB!H44</f>
        <v>578.00705073086806</v>
      </c>
      <c r="I44" s="10">
        <f>PPRD!I44+RCV_RCY!I44+IMP!I44-EXP!I44+STK_CHG!I44-INTMARB!I44</f>
        <v>586.60550300945795</v>
      </c>
      <c r="J44" s="10">
        <f>PPRD!J44+RCV_RCY!J44+IMP!J44-EXP!J44+STK_CHG!J44-INTMARB!J44</f>
        <v>603.80249355116075</v>
      </c>
      <c r="K44" s="10">
        <f>PPRD!K44+RCV_RCY!K44+IMP!K44-EXP!K44+STK_CHG!K44-INTMARB!K44</f>
        <v>553.16706792777245</v>
      </c>
      <c r="L44" s="10">
        <f>PPRD!L44+RCV_RCY!L44+IMP!L44-EXP!L44+STK_CHG!L44-INTMARB!L44</f>
        <v>506.35331040412689</v>
      </c>
      <c r="M44" s="10">
        <f>PPRD!M44+RCV_RCY!M44+IMP!M44-EXP!M44+STK_CHG!M44-INTMARB!M44</f>
        <v>511.13026655202066</v>
      </c>
      <c r="N44" s="10">
        <f>PPRD!N44+RCV_RCY!N44+IMP!N44-EXP!N44+STK_CHG!N44-INTMARB!N44</f>
        <v>522.59475494410981</v>
      </c>
      <c r="O44" s="10">
        <f>PPRD!O44+RCV_RCY!O44+IMP!O44-EXP!O44+STK_CHG!O44-INTMARB!O44</f>
        <v>561.76560619088582</v>
      </c>
      <c r="P44" s="10">
        <f>PPRD!P44+RCV_RCY!P44+IMP!P44-EXP!P44+STK_CHG!P44-INTMARB!P44</f>
        <v>463.16999140154758</v>
      </c>
      <c r="Q44" s="10">
        <f>PPRD!Q44+RCV_RCY!Q44+IMP!Q44-EXP!Q44+STK_CHG!Q44-INTMARB!Q44</f>
        <v>458.34531384350908</v>
      </c>
      <c r="R44" s="10">
        <f>PPRD!R44+RCV_RCY!R44+IMP!R44-EXP!R44+STK_CHG!R44-INTMARB!R44</f>
        <v>250.31049011177947</v>
      </c>
      <c r="S44" s="10">
        <f>PPRD!S44+RCV_RCY!S44+IMP!S44-EXP!S44+STK_CHG!S44-INTMARB!S44</f>
        <v>174.83516766981961</v>
      </c>
      <c r="T44" s="10">
        <f>PPRD!T44+RCV_RCY!T44+IMP!T44-EXP!T44+STK_CHG!T44-INTMARB!T44</f>
        <v>50.79105760963057</v>
      </c>
      <c r="U44" s="10">
        <f>PPRD!U44+RCV_RCY!U44+IMP!U44-EXP!U44+STK_CHG!U44-INTMARB!U44</f>
        <v>5.0262252794507276</v>
      </c>
      <c r="V44" s="10">
        <f>PPRD!V44+RCV_RCY!V44+IMP!V44-EXP!V44+STK_CHG!V44-INTMARB!V44</f>
        <v>5.801977644024646</v>
      </c>
      <c r="W44" s="10">
        <f>PPRD!W44+RCV_RCY!W44+IMP!W44-EXP!W44+STK_CHG!W44-INTMARB!W44</f>
        <v>6.72777300085977</v>
      </c>
      <c r="X44" s="10">
        <f>PPRD!X44+RCV_RCY!X44+IMP!X44-EXP!X44+STK_CHG!X44-INTMARB!X44</f>
        <v>7.8819432502150448</v>
      </c>
      <c r="Y44" s="10">
        <f>PPRD!Y44+RCV_RCY!Y44+IMP!Y44-EXP!Y44+STK_CHG!Y44-INTMARB!Y44</f>
        <v>7.5417884780736131</v>
      </c>
      <c r="Z44" s="10">
        <f>PPRD!Z44+RCV_RCY!Z44+IMP!Z44-EXP!Z44+STK_CHG!Z44-INTMARB!Z44</f>
        <v>7.9019776440247824</v>
      </c>
    </row>
    <row r="45" spans="1:26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  <c r="Y45" s="10">
        <f>PPRD!Y45+RCV_RCY!Y45+IMP!Y45-EXP!Y45+STK_CHG!Y45-INTMARB!Y45</f>
        <v>0</v>
      </c>
      <c r="Z45" s="10">
        <f>PPRD!Z45+RCV_RCY!Z45+IMP!Z45-EXP!Z45+STK_CHG!Z45-INTMARB!Z45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0</v>
      </c>
      <c r="D46" s="10">
        <f>PPRD!D46+RCV_RCY!D46+IMP!D46-EXP!D46+STK_CHG!D46-INTMARB!D46</f>
        <v>0</v>
      </c>
      <c r="E46" s="10">
        <f>PPRD!E46+RCV_RCY!E46+IMP!E46-EXP!E46+STK_CHG!E46-INTMARB!E46</f>
        <v>0</v>
      </c>
      <c r="F46" s="10">
        <f>PPRD!F46+RCV_RCY!F46+IMP!F46-EXP!F46+STK_CHG!F46-INTMARB!F46</f>
        <v>0</v>
      </c>
      <c r="G46" s="10">
        <f>PPRD!G46+RCV_RCY!G46+IMP!G46-EXP!G46+STK_CHG!G46-INTMARB!G46</f>
        <v>4.8007738607050729</v>
      </c>
      <c r="H46" s="10">
        <f>PPRD!H46+RCV_RCY!H46+IMP!H46-EXP!H46+STK_CHG!H46-INTMARB!H46</f>
        <v>5.0157351676698188</v>
      </c>
      <c r="I46" s="10">
        <f>PPRD!I46+RCV_RCY!I46+IMP!I46-EXP!I46+STK_CHG!I46-INTMARB!I46</f>
        <v>5.0157351676698188</v>
      </c>
      <c r="J46" s="10">
        <f>PPRD!J46+RCV_RCY!J46+IMP!J46-EXP!J46+STK_CHG!J46-INTMARB!J46</f>
        <v>4.0126397248495271</v>
      </c>
      <c r="K46" s="10">
        <f>PPRD!K46+RCV_RCY!K46+IMP!K46-EXP!K46+STK_CHG!K46-INTMARB!K46</f>
        <v>5.0157351676698188</v>
      </c>
      <c r="L46" s="10">
        <f>PPRD!L46+RCV_RCY!L46+IMP!L46-EXP!L46+STK_CHG!L46-INTMARB!L46</f>
        <v>5.0157351676698188</v>
      </c>
      <c r="M46" s="10">
        <f>PPRD!M46+RCV_RCY!M46+IMP!M46-EXP!M46+STK_CHG!M46-INTMARB!M46</f>
        <v>4.0126397248495271</v>
      </c>
      <c r="N46" s="10">
        <f>PPRD!N46+RCV_RCY!N46+IMP!N46-EXP!N46+STK_CHG!N46-INTMARB!N46</f>
        <v>5.0157351676698188</v>
      </c>
      <c r="O46" s="10">
        <f>PPRD!O46+RCV_RCY!O46+IMP!O46-EXP!O46+STK_CHG!O46-INTMARB!O46</f>
        <v>4.0126397248495271</v>
      </c>
      <c r="P46" s="10">
        <f>PPRD!P46+RCV_RCY!P46+IMP!P46-EXP!P46+STK_CHG!P46-INTMARB!P46</f>
        <v>5.0157351676698188</v>
      </c>
      <c r="Q46" s="10">
        <f>PPRD!Q46+RCV_RCY!Q46+IMP!Q46-EXP!Q46+STK_CHG!Q46-INTMARB!Q46</f>
        <v>5.0157351676698188</v>
      </c>
      <c r="R46" s="10">
        <f>PPRD!R46+RCV_RCY!R46+IMP!R46-EXP!R46+STK_CHG!R46-INTMARB!R46</f>
        <v>5.0157351676698188</v>
      </c>
      <c r="S46" s="10">
        <f>PPRD!S46+RCV_RCY!S46+IMP!S46-EXP!S46+STK_CHG!S46-INTMARB!S46</f>
        <v>6.0189165950128984</v>
      </c>
      <c r="T46" s="10">
        <f>PPRD!T46+RCV_RCY!T46+IMP!T46-EXP!T46+STK_CHG!T46-INTMARB!T46</f>
        <v>6.385038693035253</v>
      </c>
      <c r="U46" s="10">
        <f>PPRD!U46+RCV_RCY!U46+IMP!U46-EXP!U46+STK_CHG!U46-INTMARB!U46</f>
        <v>7.1715391229578671</v>
      </c>
      <c r="V46" s="10">
        <f>PPRD!V46+RCV_RCY!V46+IMP!V46-EXP!V46+STK_CHG!V46-INTMARB!V46</f>
        <v>5.1070507308684432</v>
      </c>
      <c r="W46" s="10">
        <f>PPRD!W46+RCV_RCY!W46+IMP!W46-EXP!W46+STK_CHG!W46-INTMARB!W46</f>
        <v>5.4210662080825447</v>
      </c>
      <c r="X46" s="10">
        <f>PPRD!X46+RCV_RCY!X46+IMP!X46-EXP!X46+STK_CHG!X46-INTMARB!X46</f>
        <v>6.0690455717970764</v>
      </c>
      <c r="Y46" s="10">
        <f>PPRD!Y46+RCV_RCY!Y46+IMP!Y46-EXP!Y46+STK_CHG!Y46-INTMARB!Y46</f>
        <v>7.1614789337919156</v>
      </c>
      <c r="Z46" s="10">
        <f>PPRD!Z46+RCV_RCY!Z46+IMP!Z46-EXP!Z46+STK_CHG!Z46-INTMARB!Z46</f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0</v>
      </c>
      <c r="D47" s="10">
        <f>PPRD!D47+RCV_RCY!D47+IMP!D47-EXP!D47+STK_CHG!D47-INTMARB!D47</f>
        <v>0</v>
      </c>
      <c r="E47" s="10">
        <f>PPRD!E47+RCV_RCY!E47+IMP!E47-EXP!E47+STK_CHG!E47-INTMARB!E47</f>
        <v>0</v>
      </c>
      <c r="F47" s="10">
        <f>PPRD!F47+RCV_RCY!F47+IMP!F47-EXP!F47+STK_CHG!F47-INTMARB!F47</f>
        <v>0</v>
      </c>
      <c r="G47" s="10">
        <f>PPRD!G47+RCV_RCY!G47+IMP!G47-EXP!G47+STK_CHG!G47-INTMARB!G47</f>
        <v>3.8406706792777299</v>
      </c>
      <c r="H47" s="10">
        <f>PPRD!H47+RCV_RCY!H47+IMP!H47-EXP!H47+STK_CHG!H47-INTMARB!H47</f>
        <v>14.903955288048151</v>
      </c>
      <c r="I47" s="10">
        <f>PPRD!I47+RCV_RCY!I47+IMP!I47-EXP!I47+STK_CHG!I47-INTMARB!I47</f>
        <v>7.452020636285468</v>
      </c>
      <c r="J47" s="10">
        <f>PPRD!J47+RCV_RCY!J47+IMP!J47-EXP!J47+STK_CHG!J47-INTMARB!J47</f>
        <v>5.5889939810834042</v>
      </c>
      <c r="K47" s="10">
        <f>PPRD!K47+RCV_RCY!K47+IMP!K47-EXP!K47+STK_CHG!K47-INTMARB!K47</f>
        <v>13.041014617368869</v>
      </c>
      <c r="L47" s="10">
        <f>PPRD!L47+RCV_RCY!L47+IMP!L47-EXP!L47+STK_CHG!L47-INTMARB!L47</f>
        <v>5.5889939810834042</v>
      </c>
      <c r="M47" s="10">
        <f>PPRD!M47+RCV_RCY!M47+IMP!M47-EXP!M47+STK_CHG!M47-INTMARB!M47</f>
        <v>4.6575236457437663</v>
      </c>
      <c r="N47" s="10">
        <f>PPRD!N47+RCV_RCY!N47+IMP!N47-EXP!N47+STK_CHG!N47-INTMARB!N47</f>
        <v>3.7259673258813408</v>
      </c>
      <c r="O47" s="10">
        <f>PPRD!O47+RCV_RCY!O47+IMP!O47-EXP!O47+STK_CHG!O47-INTMARB!O47</f>
        <v>6.5204643164230429</v>
      </c>
      <c r="P47" s="10">
        <f>PPRD!P47+RCV_RCY!P47+IMP!P47-EXP!P47+STK_CHG!P47-INTMARB!P47</f>
        <v>1.863026655202064</v>
      </c>
      <c r="Q47" s="10">
        <f>PPRD!Q47+RCV_RCY!Q47+IMP!Q47-EXP!Q47+STK_CHG!Q47-INTMARB!Q47</f>
        <v>0</v>
      </c>
      <c r="R47" s="10">
        <f>PPRD!R47+RCV_RCY!R47+IMP!R47-EXP!R47+STK_CHG!R47-INTMARB!R47</f>
        <v>0.93147033533963886</v>
      </c>
      <c r="S47" s="10">
        <f>PPRD!S47+RCV_RCY!S47+IMP!S47-EXP!S47+STK_CHG!S47-INTMARB!S47</f>
        <v>2.7944969905417021</v>
      </c>
      <c r="T47" s="10">
        <f>PPRD!T47+RCV_RCY!T47+IMP!T47-EXP!T47+STK_CHG!T47-INTMARB!T47</f>
        <v>3.8704213241616499</v>
      </c>
      <c r="U47" s="10">
        <f>PPRD!U47+RCV_RCY!U47+IMP!U47-EXP!U47+STK_CHG!U47-INTMARB!U47</f>
        <v>4.5764402407566633</v>
      </c>
      <c r="V47" s="10">
        <f>PPRD!V47+RCV_RCY!V47+IMP!V47-EXP!V47+STK_CHG!V47-INTMARB!V47</f>
        <v>10.428116938950989</v>
      </c>
      <c r="W47" s="10">
        <f>PPRD!W47+RCV_RCY!W47+IMP!W47-EXP!W47+STK_CHG!W47-INTMARB!W47</f>
        <v>7.454858125537403E-2</v>
      </c>
      <c r="X47" s="10">
        <f>PPRD!X47+RCV_RCY!X47+IMP!X47-EXP!X47+STK_CHG!X47-INTMARB!X47</f>
        <v>8.079793637145313</v>
      </c>
      <c r="Y47" s="10">
        <f>PPRD!Y47+RCV_RCY!Y47+IMP!Y47-EXP!Y47+STK_CHG!Y47-INTMARB!Y47</f>
        <v>3.7278589853826301</v>
      </c>
      <c r="Z47" s="10">
        <f>PPRD!Z47+RCV_RCY!Z47+IMP!Z47-EXP!Z47+STK_CHG!Z47-INTMARB!Z47</f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0</v>
      </c>
      <c r="G48" s="10">
        <f>PPRD!G48+RCV_RCY!G48+IMP!G48-EXP!G48+STK_CHG!G48-INTMARB!G48</f>
        <v>0</v>
      </c>
      <c r="H48" s="10">
        <f>PPRD!H48+RCV_RCY!H48+IMP!H48-EXP!H48+STK_CHG!H48-INTMARB!H48</f>
        <v>0</v>
      </c>
      <c r="I48" s="10">
        <f>PPRD!I48+RCV_RCY!I48+IMP!I48-EXP!I48+STK_CHG!I48-INTMARB!I48</f>
        <v>0</v>
      </c>
      <c r="J48" s="10">
        <f>PPRD!J48+RCV_RCY!J48+IMP!J48-EXP!J48+STK_CHG!J48-INTMARB!J48</f>
        <v>0</v>
      </c>
      <c r="K48" s="10">
        <f>PPRD!K48+RCV_RCY!K48+IMP!K48-EXP!K48+STK_CHG!K48-INTMARB!K48</f>
        <v>0</v>
      </c>
      <c r="L48" s="10">
        <f>PPRD!L48+RCV_RCY!L48+IMP!L48-EXP!L48+STK_CHG!L48-INTMARB!L48</f>
        <v>0</v>
      </c>
      <c r="M48" s="10">
        <f>PPRD!M48+RCV_RCY!M48+IMP!M48-EXP!M48+STK_CHG!M48-INTMARB!M48</f>
        <v>0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0</v>
      </c>
      <c r="U48" s="10">
        <f>PPRD!U48+RCV_RCY!U48+IMP!U48-EXP!U48+STK_CHG!U48-INTMARB!U48</f>
        <v>0</v>
      </c>
      <c r="V48" s="10">
        <f>PPRD!V48+RCV_RCY!V48+IMP!V48-EXP!V48+STK_CHG!V48-INTMARB!V48</f>
        <v>0</v>
      </c>
      <c r="W48" s="10">
        <f>PPRD!W48+RCV_RCY!W48+IMP!W48-EXP!W48+STK_CHG!W48-INTMARB!W48</f>
        <v>0</v>
      </c>
      <c r="X48" s="10">
        <f>PPRD!X48+RCV_RCY!X48+IMP!X48-EXP!X48+STK_CHG!X48-INTMARB!X48</f>
        <v>0</v>
      </c>
      <c r="Y48" s="10">
        <f>PPRD!Y48+RCV_RCY!Y48+IMP!Y48-EXP!Y48+STK_CHG!Y48-INTMARB!Y48</f>
        <v>0</v>
      </c>
      <c r="Z48" s="10">
        <f>PPRD!Z48+RCV_RCY!Z48+IMP!Z48-EXP!Z48+STK_CHG!Z48-INTMARB!Z48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  <c r="Y49" s="10">
        <f>PPRD!Y49+RCV_RCY!Y49+IMP!Y49-EXP!Y49+STK_CHG!Y49-INTMARB!Y49</f>
        <v>0</v>
      </c>
      <c r="Z49" s="10">
        <f>PPRD!Z49+RCV_RCY!Z49+IMP!Z49-EXP!Z49+STK_CHG!Z49-INTMARB!Z49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2.8804815133276009</v>
      </c>
      <c r="D50" s="10">
        <f>PPRD!D50+RCV_RCY!D50+IMP!D50-EXP!D50+STK_CHG!D50-INTMARB!D50</f>
        <v>2.8804815133276009</v>
      </c>
      <c r="E50" s="10">
        <f>PPRD!E50+RCV_RCY!E50+IMP!E50-EXP!E50+STK_CHG!E50-INTMARB!E50</f>
        <v>2.8804815133276009</v>
      </c>
      <c r="F50" s="10">
        <f>PPRD!F50+RCV_RCY!F50+IMP!F50-EXP!F50+STK_CHG!F50-INTMARB!F50</f>
        <v>2.8804815133276009</v>
      </c>
      <c r="G50" s="10">
        <f>PPRD!G50+RCV_RCY!G50+IMP!G50-EXP!G50+STK_CHG!G50-INTMARB!G50</f>
        <v>2.8804815133276009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  <c r="Y50" s="10">
        <f>PPRD!Y50+RCV_RCY!Y50+IMP!Y50-EXP!Y50+STK_CHG!Y50-INTMARB!Y50</f>
        <v>0</v>
      </c>
      <c r="Z50" s="10">
        <f>PPRD!Z50+RCV_RCY!Z50+IMP!Z50-EXP!Z50+STK_CHG!Z50-INTMARB!Z50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0</v>
      </c>
      <c r="D51" s="37">
        <f>PPRD!D51+RCV_RCY!D51+IMP!D51-EXP!D51+STK_CHG!D51-INTMARB!D51</f>
        <v>0</v>
      </c>
      <c r="E51" s="37">
        <f>PPRD!E51+RCV_RCY!E51+IMP!E51-EXP!E51+STK_CHG!E51-INTMARB!E51</f>
        <v>0</v>
      </c>
      <c r="F51" s="37">
        <f>PPRD!F51+RCV_RCY!F51+IMP!F51-EXP!F51+STK_CHG!F51-INTMARB!F51</f>
        <v>0</v>
      </c>
      <c r="G51" s="37">
        <f>PPRD!G51+RCV_RCY!G51+IMP!G51-EXP!G51+STK_CHG!G51-INTMARB!G51</f>
        <v>0</v>
      </c>
      <c r="H51" s="37">
        <f>PPRD!H51+RCV_RCY!H51+IMP!H51-EXP!H51+STK_CHG!H51-INTMARB!H51</f>
        <v>0</v>
      </c>
      <c r="I51" s="37">
        <f>PPRD!I51+RCV_RCY!I51+IMP!I51-EXP!I51+STK_CHG!I51-INTMARB!I51</f>
        <v>0</v>
      </c>
      <c r="J51" s="37">
        <f>PPRD!J51+RCV_RCY!J51+IMP!J51-EXP!J51+STK_CHG!J51-INTMARB!J51</f>
        <v>0</v>
      </c>
      <c r="K51" s="37">
        <f>PPRD!K51+RCV_RCY!K51+IMP!K51-EXP!K51+STK_CHG!K51-INTMARB!K51</f>
        <v>0</v>
      </c>
      <c r="L51" s="37">
        <f>PPRD!L51+RCV_RCY!L51+IMP!L51-EXP!L51+STK_CHG!L51-INTMARB!L51</f>
        <v>0</v>
      </c>
      <c r="M51" s="37">
        <f>PPRD!M51+RCV_RCY!M51+IMP!M51-EXP!M51+STK_CHG!M51-INTMARB!M51</f>
        <v>0</v>
      </c>
      <c r="N51" s="37">
        <f>PPRD!N51+RCV_RCY!N51+IMP!N51-EXP!N51+STK_CHG!N51-INTMARB!N51</f>
        <v>0</v>
      </c>
      <c r="O51" s="37">
        <f>PPRD!O51+RCV_RCY!O51+IMP!O51-EXP!O51+STK_CHG!O51-INTMARB!O51</f>
        <v>0</v>
      </c>
      <c r="P51" s="37">
        <f>PPRD!P51+RCV_RCY!P51+IMP!P51-EXP!P51+STK_CHG!P51-INTMARB!P51</f>
        <v>0</v>
      </c>
      <c r="Q51" s="37">
        <f>PPRD!Q51+RCV_RCY!Q51+IMP!Q51-EXP!Q51+STK_CHG!Q51-INTMARB!Q51</f>
        <v>0</v>
      </c>
      <c r="R51" s="37">
        <f>PPRD!R51+RCV_RCY!R51+IMP!R51-EXP!R51+STK_CHG!R51-INTMARB!R51</f>
        <v>0</v>
      </c>
      <c r="S51" s="37">
        <f>PPRD!S51+RCV_RCY!S51+IMP!S51-EXP!S51+STK_CHG!S51-INTMARB!S51</f>
        <v>0</v>
      </c>
      <c r="T51" s="37">
        <f>PPRD!T51+RCV_RCY!T51+IMP!T51-EXP!T51+STK_CHG!T51-INTMARB!T51</f>
        <v>241.7206362854686</v>
      </c>
      <c r="U51" s="37">
        <f>PPRD!U51+RCV_RCY!U51+IMP!U51-EXP!U51+STK_CHG!U51-INTMARB!U51</f>
        <v>292.92519346517628</v>
      </c>
      <c r="V51" s="37">
        <f>PPRD!V51+RCV_RCY!V51+IMP!V51-EXP!V51+STK_CHG!V51-INTMARB!V51</f>
        <v>306.20447119518485</v>
      </c>
      <c r="W51" s="37">
        <f>PPRD!W51+RCV_RCY!W51+IMP!W51-EXP!W51+STK_CHG!W51-INTMARB!W51</f>
        <v>318.24273430782455</v>
      </c>
      <c r="X51" s="37">
        <f>PPRD!X51+RCV_RCY!X51+IMP!X51-EXP!X51+STK_CHG!X51-INTMARB!X51</f>
        <v>319.11711092003435</v>
      </c>
      <c r="Y51" s="37">
        <f>PPRD!Y51+RCV_RCY!Y51+IMP!Y51-EXP!Y51+STK_CHG!Y51-INTMARB!Y51</f>
        <v>322.79217540842643</v>
      </c>
      <c r="Z51" s="37">
        <f>PPRD!Z51+RCV_RCY!Z51+IMP!Z51-EXP!Z51+STK_CHG!Z51-INTMARB!Z51</f>
        <v>337.16319862424757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5.0584694754944115</v>
      </c>
      <c r="N52" s="37">
        <f t="shared" si="20"/>
        <v>8.2611349957007754</v>
      </c>
      <c r="O52" s="37">
        <f t="shared" si="20"/>
        <v>11.815993121238176</v>
      </c>
      <c r="P52" s="37">
        <f t="shared" si="20"/>
        <v>12.715047291487531</v>
      </c>
      <c r="Q52" s="37">
        <f t="shared" si="20"/>
        <v>18.57042132416165</v>
      </c>
      <c r="R52" s="37">
        <f t="shared" si="20"/>
        <v>21.111349957007736</v>
      </c>
      <c r="S52" s="37">
        <f t="shared" si="20"/>
        <v>24.588993981083402</v>
      </c>
      <c r="T52" s="37">
        <f t="shared" si="20"/>
        <v>29.556233877901974</v>
      </c>
      <c r="U52" s="37">
        <f t="shared" si="20"/>
        <v>34.785210662080821</v>
      </c>
      <c r="V52" s="37">
        <f t="shared" si="20"/>
        <v>36.385296646603607</v>
      </c>
      <c r="W52" s="37">
        <f t="shared" si="20"/>
        <v>42.929922613929492</v>
      </c>
      <c r="X52" s="37">
        <f t="shared" ref="X52:Z52" si="21">SUM(X53:X70)</f>
        <v>40.129406706792778</v>
      </c>
      <c r="Y52" s="37">
        <f t="shared" si="21"/>
        <v>44.289939810834042</v>
      </c>
      <c r="Z52" s="37">
        <f t="shared" si="21"/>
        <v>46.734737747205507</v>
      </c>
    </row>
    <row r="53" spans="1:26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0</v>
      </c>
      <c r="D53" s="10">
        <f>PPRD!D53+RCV_RCY!D53+IMP!D53-EXP!D53+STK_CHG!D53-INTMARB!D53</f>
        <v>0</v>
      </c>
      <c r="E53" s="10">
        <f>PPRD!E53+RCV_RCY!E53+IMP!E53-EXP!E53+STK_CHG!E53-INTMARB!E53</f>
        <v>0</v>
      </c>
      <c r="F53" s="10">
        <f>PPRD!F53+RCV_RCY!F53+IMP!F53-EXP!F53+STK_CHG!F53-INTMARB!F53</f>
        <v>0</v>
      </c>
      <c r="G53" s="10">
        <f>PPRD!G53+RCV_RCY!G53+IMP!G53-EXP!G53+STK_CHG!G53-INTMARB!G53</f>
        <v>0</v>
      </c>
      <c r="H53" s="10">
        <f>PPRD!H53+RCV_RCY!H53+IMP!H53-EXP!H53+STK_CHG!H53-INTMARB!H53</f>
        <v>0</v>
      </c>
      <c r="I53" s="10">
        <f>PPRD!I53+RCV_RCY!I53+IMP!I53-EXP!I53+STK_CHG!I53-INTMARB!I53</f>
        <v>0</v>
      </c>
      <c r="J53" s="10">
        <f>PPRD!J53+RCV_RCY!J53+IMP!J53-EXP!J53+STK_CHG!J53-INTMARB!J53</f>
        <v>0</v>
      </c>
      <c r="K53" s="10">
        <f>PPRD!K53+RCV_RCY!K53+IMP!K53-EXP!K53+STK_CHG!K53-INTMARB!K53</f>
        <v>0</v>
      </c>
      <c r="L53" s="10">
        <f>PPRD!L53+RCV_RCY!L53+IMP!L53-EXP!L53+STK_CHG!L53-INTMARB!L53</f>
        <v>0</v>
      </c>
      <c r="M53" s="10">
        <f>PPRD!M53+RCV_RCY!M53+IMP!M53-EXP!M53+STK_CHG!M53-INTMARB!M53</f>
        <v>0</v>
      </c>
      <c r="N53" s="10">
        <f>PPRD!N53+RCV_RCY!N53+IMP!N53-EXP!N53+STK_CHG!N53-INTMARB!N53</f>
        <v>0</v>
      </c>
      <c r="O53" s="10">
        <f>PPRD!O53+RCV_RCY!O53+IMP!O53-EXP!O53+STK_CHG!O53-INTMARB!O53</f>
        <v>0</v>
      </c>
      <c r="P53" s="10">
        <f>PPRD!P53+RCV_RCY!P53+IMP!P53-EXP!P53+STK_CHG!P53-INTMARB!P53</f>
        <v>0</v>
      </c>
      <c r="Q53" s="10">
        <f>PPRD!Q53+RCV_RCY!Q53+IMP!Q53-EXP!Q53+STK_CHG!Q53-INTMARB!Q53</f>
        <v>0</v>
      </c>
      <c r="R53" s="10">
        <f>PPRD!R53+RCV_RCY!R53+IMP!R53-EXP!R53+STK_CHG!R53-INTMARB!R53</f>
        <v>0</v>
      </c>
      <c r="S53" s="10">
        <f>PPRD!S53+RCV_RCY!S53+IMP!S53-EXP!S53+STK_CHG!S53-INTMARB!S53</f>
        <v>0</v>
      </c>
      <c r="T53" s="10">
        <f>PPRD!T53+RCV_RCY!T53+IMP!T53-EXP!T53+STK_CHG!T53-INTMARB!T53</f>
        <v>0</v>
      </c>
      <c r="U53" s="10">
        <f>PPRD!U53+RCV_RCY!U53+IMP!U53-EXP!U53+STK_CHG!U53-INTMARB!U53</f>
        <v>0</v>
      </c>
      <c r="V53" s="10">
        <f>PPRD!V53+RCV_RCY!V53+IMP!V53-EXP!V53+STK_CHG!V53-INTMARB!V53</f>
        <v>0</v>
      </c>
      <c r="W53" s="10">
        <f>PPRD!W53+RCV_RCY!W53+IMP!W53-EXP!W53+STK_CHG!W53-INTMARB!W53</f>
        <v>0</v>
      </c>
      <c r="X53" s="10">
        <f>PPRD!X53+RCV_RCY!X53+IMP!X53-EXP!X53+STK_CHG!X53-INTMARB!X53</f>
        <v>0</v>
      </c>
      <c r="Y53" s="10">
        <f>PPRD!Y53+RCV_RCY!Y53+IMP!Y53-EXP!Y53+STK_CHG!Y53-INTMARB!Y53</f>
        <v>0</v>
      </c>
      <c r="Z53" s="10">
        <f>PPRD!Z53+RCV_RCY!Z53+IMP!Z53-EXP!Z53+STK_CHG!Z53-INTMARB!Z53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  <c r="Y54" s="10">
        <f>PPRD!Y54+RCV_RCY!Y54+IMP!Y54-EXP!Y54+STK_CHG!Y54-INTMARB!Y54</f>
        <v>0</v>
      </c>
      <c r="Z54" s="10">
        <f>PPRD!Z54+RCV_RCY!Z54+IMP!Z54-EXP!Z54+STK_CHG!Z54-INTMARB!Z54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</v>
      </c>
      <c r="H55" s="10">
        <f>PPRD!H55+RCV_RCY!H55+IMP!H55-EXP!H55+STK_CHG!H55-INTMARB!H55</f>
        <v>0</v>
      </c>
      <c r="I55" s="10">
        <f>PPRD!I55+RCV_RCY!I55+IMP!I55-EXP!I55+STK_CHG!I55-INTMARB!I55</f>
        <v>0</v>
      </c>
      <c r="J55" s="10">
        <f>PPRD!J55+RCV_RCY!J55+IMP!J55-EXP!J55+STK_CHG!J55-INTMARB!J55</f>
        <v>0</v>
      </c>
      <c r="K55" s="10">
        <f>PPRD!K55+RCV_RCY!K55+IMP!K55-EXP!K55+STK_CHG!K55-INTMARB!K55</f>
        <v>0</v>
      </c>
      <c r="L55" s="10">
        <f>PPRD!L55+RCV_RCY!L55+IMP!L55-EXP!L55+STK_CHG!L55-INTMARB!L55</f>
        <v>0</v>
      </c>
      <c r="M55" s="10">
        <f>PPRD!M55+RCV_RCY!M55+IMP!M55-EXP!M55+STK_CHG!M55-INTMARB!M55</f>
        <v>0</v>
      </c>
      <c r="N55" s="10">
        <f>PPRD!N55+RCV_RCY!N55+IMP!N55-EXP!N55+STK_CHG!N55-INTMARB!N55</f>
        <v>0</v>
      </c>
      <c r="O55" s="10">
        <f>PPRD!O55+RCV_RCY!O55+IMP!O55-EXP!O55+STK_CHG!O55-INTMARB!O55</f>
        <v>6.4488392089423899E-3</v>
      </c>
      <c r="P55" s="10">
        <f>PPRD!P55+RCV_RCY!P55+IMP!P55-EXP!P55+STK_CHG!P55-INTMARB!P55</f>
        <v>7.3086844368013756E-3</v>
      </c>
      <c r="Q55" s="10">
        <f>PPRD!Q55+RCV_RCY!Q55+IMP!Q55-EXP!Q55+STK_CHG!Q55-INTMARB!Q55</f>
        <v>4.9871023215821153E-3</v>
      </c>
      <c r="R55" s="10">
        <f>PPRD!R55+RCV_RCY!R55+IMP!R55-EXP!R55+STK_CHG!R55-INTMARB!R55</f>
        <v>4.9871023215821153E-3</v>
      </c>
      <c r="S55" s="10">
        <f>PPRD!S55+RCV_RCY!S55+IMP!S55-EXP!S55+STK_CHG!S55-INTMARB!S55</f>
        <v>4.9871023215821153E-3</v>
      </c>
      <c r="T55" s="10">
        <f>PPRD!T55+RCV_RCY!T55+IMP!T55-EXP!T55+STK_CHG!T55-INTMARB!T55</f>
        <v>4.9871023215821153E-3</v>
      </c>
      <c r="U55" s="10">
        <f>PPRD!U55+RCV_RCY!U55+IMP!U55-EXP!U55+STK_CHG!U55-INTMARB!U55</f>
        <v>4.9871023215821153E-3</v>
      </c>
      <c r="V55" s="10">
        <f>PPRD!V55+RCV_RCY!V55+IMP!V55-EXP!V55+STK_CHG!V55-INTMARB!V55</f>
        <v>4.9871023215821153E-3</v>
      </c>
      <c r="W55" s="10">
        <f>PPRD!W55+RCV_RCY!W55+IMP!W55-EXP!W55+STK_CHG!W55-INTMARB!W55</f>
        <v>4.9871023215821153E-3</v>
      </c>
      <c r="X55" s="10">
        <f>PPRD!X55+RCV_RCY!X55+IMP!X55-EXP!X55+STK_CHG!X55-INTMARB!X55</f>
        <v>4.9871023215821153E-3</v>
      </c>
      <c r="Y55" s="10">
        <f>PPRD!Y55+RCV_RCY!Y55+IMP!Y55-EXP!Y55+STK_CHG!Y55-INTMARB!Y55</f>
        <v>4.9871023215821153E-3</v>
      </c>
      <c r="Z55" s="10">
        <f>PPRD!Z55+RCV_RCY!Z55+IMP!Z55-EXP!Z55+STK_CHG!Z55-INTMARB!Z55</f>
        <v>2.8374892519346519E-3</v>
      </c>
    </row>
    <row r="56" spans="1:26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5.8469475494411012E-2</v>
      </c>
      <c r="N56" s="10">
        <f>PPRD!N56+RCV_RCY!N56+IMP!N56-EXP!N56+STK_CHG!N56-INTMARB!N56</f>
        <v>0.42906276870163368</v>
      </c>
      <c r="O56" s="10">
        <f>PPRD!O56+RCV_RCY!O56+IMP!O56-EXP!O56+STK_CHG!O56-INTMARB!O56</f>
        <v>1.435081685296647</v>
      </c>
      <c r="P56" s="10">
        <f>PPRD!P56+RCV_RCY!P56+IMP!P56-EXP!P56+STK_CHG!P56-INTMARB!P56</f>
        <v>2.533963886500429</v>
      </c>
      <c r="Q56" s="10">
        <f>PPRD!Q56+RCV_RCY!Q56+IMP!Q56-EXP!Q56+STK_CHG!Q56-INTMARB!Q56</f>
        <v>5.8796216680997411</v>
      </c>
      <c r="R56" s="10">
        <f>PPRD!R56+RCV_RCY!R56+IMP!R56-EXP!R56+STK_CHG!R56-INTMARB!R56</f>
        <v>8.1676698194325006</v>
      </c>
      <c r="S56" s="10">
        <f>PPRD!S56+RCV_RCY!S56+IMP!S56-EXP!S56+STK_CHG!S56-INTMARB!S56</f>
        <v>10.99613069647463</v>
      </c>
      <c r="T56" s="10">
        <f>PPRD!T56+RCV_RCY!T56+IMP!T56-EXP!T56+STK_CHG!T56-INTMARB!T56</f>
        <v>13.951934651762681</v>
      </c>
      <c r="U56" s="10">
        <f>PPRD!U56+RCV_RCY!U56+IMP!U56-EXP!U56+STK_CHG!U56-INTMARB!U56</f>
        <v>16.335425623387788</v>
      </c>
      <c r="V56" s="10">
        <f>PPRD!V56+RCV_RCY!V56+IMP!V56-EXP!V56+STK_CHG!V56-INTMARB!V56</f>
        <v>16.800171969045572</v>
      </c>
      <c r="W56" s="10">
        <f>PPRD!W56+RCV_RCY!W56+IMP!W56-EXP!W56+STK_CHG!W56-INTMARB!W56</f>
        <v>20.366809974204639</v>
      </c>
      <c r="X56" s="10">
        <f>PPRD!X56+RCV_RCY!X56+IMP!X56-EXP!X56+STK_CHG!X56-INTMARB!X56</f>
        <v>21.99088564058469</v>
      </c>
      <c r="Y56" s="10">
        <f>PPRD!Y56+RCV_RCY!Y56+IMP!Y56-EXP!Y56+STK_CHG!Y56-INTMARB!Y56</f>
        <v>24.883576956147891</v>
      </c>
      <c r="Z56" s="10">
        <f>PPRD!Z56+RCV_RCY!Z56+IMP!Z56-EXP!Z56+STK_CHG!Z56-INTMARB!Z56</f>
        <v>26.566036113499571</v>
      </c>
    </row>
    <row r="57" spans="1:26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0.23886500429922611</v>
      </c>
      <c r="F57" s="10">
        <f>PPRD!F57+RCV_RCY!F57+IMP!F57-EXP!F57+STK_CHG!F57-INTMARB!F57</f>
        <v>0.31049011177987962</v>
      </c>
      <c r="G57" s="10">
        <f>PPRD!G57+RCV_RCY!G57+IMP!G57-EXP!G57+STK_CHG!G57-INTMARB!G57</f>
        <v>0.40601891659501288</v>
      </c>
      <c r="H57" s="10">
        <f>PPRD!H57+RCV_RCY!H57+IMP!H57-EXP!H57+STK_CHG!H57-INTMARB!H57</f>
        <v>0.52545141874462586</v>
      </c>
      <c r="I57" s="10">
        <f>PPRD!I57+RCV_RCY!I57+IMP!I57-EXP!I57+STK_CHG!I57-INTMARB!I57</f>
        <v>0.64488392089423896</v>
      </c>
      <c r="J57" s="10">
        <f>PPRD!J57+RCV_RCY!J57+IMP!J57-EXP!J57+STK_CHG!J57-INTMARB!J57</f>
        <v>0.78822012037833178</v>
      </c>
      <c r="K57" s="10">
        <f>PPRD!K57+RCV_RCY!K57+IMP!K57-EXP!K57+STK_CHG!K57-INTMARB!K57</f>
        <v>0.90765262252794487</v>
      </c>
      <c r="L57" s="10">
        <f>PPRD!L57+RCV_RCY!L57+IMP!L57-EXP!L57+STK_CHG!L57-INTMARB!L57</f>
        <v>0.93147033533963886</v>
      </c>
      <c r="M57" s="10">
        <f>PPRD!M57+RCV_RCY!M57+IMP!M57-EXP!M57+STK_CHG!M57-INTMARB!M57</f>
        <v>3.5772141014617369</v>
      </c>
      <c r="N57" s="10">
        <f>PPRD!N57+RCV_RCY!N57+IMP!N57-EXP!N57+STK_CHG!N57-INTMARB!N57</f>
        <v>3.7842648323301811</v>
      </c>
      <c r="O57" s="10">
        <f>PPRD!O57+RCV_RCY!O57+IMP!O57-EXP!O57+STK_CHG!O57-INTMARB!O57</f>
        <v>4.1453998280309543</v>
      </c>
      <c r="P57" s="10">
        <f>PPRD!P57+RCV_RCY!P57+IMP!P57-EXP!P57+STK_CHG!P57-INTMARB!P57</f>
        <v>4.3663800515907134</v>
      </c>
      <c r="Q57" s="10">
        <f>PPRD!Q57+RCV_RCY!Q57+IMP!Q57-EXP!Q57+STK_CHG!Q57-INTMARB!Q57</f>
        <v>4.6388650042992259</v>
      </c>
      <c r="R57" s="10">
        <f>PPRD!R57+RCV_RCY!R57+IMP!R57-EXP!R57+STK_CHG!R57-INTMARB!R57</f>
        <v>4.8055889939810834</v>
      </c>
      <c r="S57" s="10">
        <f>PPRD!S57+RCV_RCY!S57+IMP!S57-EXP!S57+STK_CHG!S57-INTMARB!S57</f>
        <v>4.9441100601891659</v>
      </c>
      <c r="T57" s="10">
        <f>PPRD!T57+RCV_RCY!T57+IMP!T57-EXP!T57+STK_CHG!T57-INTMARB!T57</f>
        <v>4.9887360275150474</v>
      </c>
      <c r="U57" s="10">
        <f>PPRD!U57+RCV_RCY!U57+IMP!U57-EXP!U57+STK_CHG!U57-INTMARB!U57</f>
        <v>5.0306104901117799</v>
      </c>
      <c r="V57" s="10">
        <f>PPRD!V57+RCV_RCY!V57+IMP!V57-EXP!V57+STK_CHG!V57-INTMARB!V57</f>
        <v>5.0680997420464324</v>
      </c>
      <c r="W57" s="10">
        <f>PPRD!W57+RCV_RCY!W57+IMP!W57-EXP!W57+STK_CHG!W57-INTMARB!W57</f>
        <v>5.1151332760103179</v>
      </c>
      <c r="X57" s="10">
        <f>PPRD!X57+RCV_RCY!X57+IMP!X57-EXP!X57+STK_CHG!X57-INTMARB!X57</f>
        <v>3.5998280309544279</v>
      </c>
      <c r="Y57" s="10">
        <f>PPRD!Y57+RCV_RCY!Y57+IMP!Y57-EXP!Y57+STK_CHG!Y57-INTMARB!Y57</f>
        <v>3.2095442820292339</v>
      </c>
      <c r="Z57" s="10">
        <f>PPRD!Z57+RCV_RCY!Z57+IMP!Z57-EXP!Z57+STK_CHG!Z57-INTMARB!Z57</f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  <c r="Y58" s="10">
        <f>PPRD!Y58+RCV_RCY!Y58+IMP!Y58-EXP!Y58+STK_CHG!Y58-INTMARB!Y58</f>
        <v>0</v>
      </c>
      <c r="Z58" s="10">
        <f>PPRD!Z58+RCV_RCY!Z58+IMP!Z58-EXP!Z58+STK_CHG!Z58-INTMARB!Z58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0</v>
      </c>
      <c r="D59" s="10">
        <f>PPRD!D59+RCV_RCY!D59+IMP!D59-EXP!D59+STK_CHG!D59-INTMARB!D59</f>
        <v>0</v>
      </c>
      <c r="E59" s="10">
        <f>PPRD!E59+RCV_RCY!E59+IMP!E59-EXP!E59+STK_CHG!E59-INTMARB!E59</f>
        <v>0</v>
      </c>
      <c r="F59" s="10">
        <f>PPRD!F59+RCV_RCY!F59+IMP!F59-EXP!F59+STK_CHG!F59-INTMARB!F59</f>
        <v>0</v>
      </c>
      <c r="G59" s="10">
        <f>PPRD!G59+RCV_RCY!G59+IMP!G59-EXP!G59+STK_CHG!G59-INTMARB!G59</f>
        <v>0</v>
      </c>
      <c r="H59" s="10">
        <f>PPRD!H59+RCV_RCY!H59+IMP!H59-EXP!H59+STK_CHG!H59-INTMARB!H59</f>
        <v>0</v>
      </c>
      <c r="I59" s="10">
        <f>PPRD!I59+RCV_RCY!I59+IMP!I59-EXP!I59+STK_CHG!I59-INTMARB!I59</f>
        <v>0</v>
      </c>
      <c r="J59" s="10">
        <f>PPRD!J59+RCV_RCY!J59+IMP!J59-EXP!J59+STK_CHG!J59-INTMARB!J59</f>
        <v>0</v>
      </c>
      <c r="K59" s="10">
        <f>PPRD!K59+RCV_RCY!K59+IMP!K59-EXP!K59+STK_CHG!K59-INTMARB!K59</f>
        <v>0</v>
      </c>
      <c r="L59" s="10">
        <f>PPRD!L59+RCV_RCY!L59+IMP!L59-EXP!L59+STK_CHG!L59-INTMARB!L59</f>
        <v>0</v>
      </c>
      <c r="M59" s="10">
        <f>PPRD!M59+RCV_RCY!M59+IMP!M59-EXP!M59+STK_CHG!M59-INTMARB!M59</f>
        <v>0.74041272570937233</v>
      </c>
      <c r="N59" s="10">
        <f>PPRD!N59+RCV_RCY!N59+IMP!N59-EXP!N59+STK_CHG!N59-INTMARB!N59</f>
        <v>0.7165090283748925</v>
      </c>
      <c r="O59" s="10">
        <f>PPRD!O59+RCV_RCY!O59+IMP!O59-EXP!O59+STK_CHG!O59-INTMARB!O59</f>
        <v>0.95537403267411869</v>
      </c>
      <c r="P59" s="10">
        <f>PPRD!P59+RCV_RCY!P59+IMP!P59-EXP!P59+STK_CHG!P59-INTMARB!P59</f>
        <v>0.85984522785898532</v>
      </c>
      <c r="Q59" s="10">
        <f>PPRD!Q59+RCV_RCY!Q59+IMP!Q59-EXP!Q59+STK_CHG!Q59-INTMARB!Q59</f>
        <v>1.0748065348237319</v>
      </c>
      <c r="R59" s="10">
        <f>PPRD!R59+RCV_RCY!R59+IMP!R59-EXP!R59+STK_CHG!R59-INTMARB!R59</f>
        <v>1.146431642304385</v>
      </c>
      <c r="S59" s="10">
        <f>PPRD!S59+RCV_RCY!S59+IMP!S59-EXP!S59+STK_CHG!S59-INTMARB!S59</f>
        <v>1.086758383490972</v>
      </c>
      <c r="T59" s="10">
        <f>PPRD!T59+RCV_RCY!T59+IMP!T59-EXP!T59+STK_CHG!T59-INTMARB!T59</f>
        <v>1.3545141874462601</v>
      </c>
      <c r="U59" s="10">
        <f>PPRD!U59+RCV_RCY!U59+IMP!U59-EXP!U59+STK_CHG!U59-INTMARB!U59</f>
        <v>1.3377472055030091</v>
      </c>
      <c r="V59" s="10">
        <f>PPRD!V59+RCV_RCY!V59+IMP!V59-EXP!V59+STK_CHG!V59-INTMARB!V59</f>
        <v>1.674118658641444</v>
      </c>
      <c r="W59" s="10">
        <f>PPRD!W59+RCV_RCY!W59+IMP!W59-EXP!W59+STK_CHG!W59-INTMARB!W59</f>
        <v>1.441616509028375</v>
      </c>
      <c r="X59" s="10">
        <f>PPRD!X59+RCV_RCY!X59+IMP!X59-EXP!X59+STK_CHG!X59-INTMARB!X59</f>
        <v>1.5659501289767841</v>
      </c>
      <c r="Y59" s="10">
        <f>PPRD!Y59+RCV_RCY!Y59+IMP!Y59-EXP!Y59+STK_CHG!Y59-INTMARB!Y59</f>
        <v>1.1400687876182289</v>
      </c>
      <c r="Z59" s="10">
        <f>PPRD!Z59+RCV_RCY!Z59+IMP!Z59-EXP!Z59+STK_CHG!Z59-INTMARB!Z59</f>
        <v>0.87575236457437655</v>
      </c>
    </row>
    <row r="60" spans="1:26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  <c r="Y60" s="10">
        <f>PPRD!Y60+RCV_RCY!Y60+IMP!Y60-EXP!Y60+STK_CHG!Y60-INTMARB!Y60</f>
        <v>0</v>
      </c>
      <c r="Z60" s="10">
        <f>PPRD!Z60+RCV_RCY!Z60+IMP!Z60-EXP!Z60+STK_CHG!Z60-INTMARB!Z60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0</v>
      </c>
      <c r="I61" s="10">
        <f>PPRD!I61+RCV_RCY!I61+IMP!I61-EXP!I61+STK_CHG!I61-INTMARB!I61</f>
        <v>0</v>
      </c>
      <c r="J61" s="10">
        <f>PPRD!J61+RCV_RCY!J61+IMP!J61-EXP!J61+STK_CHG!J61-INTMARB!J61</f>
        <v>0</v>
      </c>
      <c r="K61" s="10">
        <f>PPRD!K61+RCV_RCY!K61+IMP!K61-EXP!K61+STK_CHG!K61-INTMARB!K61</f>
        <v>0</v>
      </c>
      <c r="L61" s="10">
        <f>PPRD!L61+RCV_RCY!L61+IMP!L61-EXP!L61+STK_CHG!L61-INTMARB!L61</f>
        <v>0</v>
      </c>
      <c r="M61" s="10">
        <f>PPRD!M61+RCV_RCY!M61+IMP!M61-EXP!M61+STK_CHG!M61-INTMARB!M61</f>
        <v>0.14333619948409279</v>
      </c>
      <c r="N61" s="10">
        <f>PPRD!N61+RCV_RCY!N61+IMP!N61-EXP!N61+STK_CHG!N61-INTMARB!N61</f>
        <v>1.4092003439380909</v>
      </c>
      <c r="O61" s="10">
        <f>PPRD!O61+RCV_RCY!O61+IMP!O61-EXP!O61+STK_CHG!O61-INTMARB!O61</f>
        <v>2.2212381771281171</v>
      </c>
      <c r="P61" s="10">
        <f>PPRD!P61+RCV_RCY!P61+IMP!P61-EXP!P61+STK_CHG!P61-INTMARB!P61</f>
        <v>1.4092003439380909</v>
      </c>
      <c r="Q61" s="10">
        <f>PPRD!Q61+RCV_RCY!Q61+IMP!Q61-EXP!Q61+STK_CHG!Q61-INTMARB!Q61</f>
        <v>1.7435941530524499</v>
      </c>
      <c r="R61" s="10">
        <f>PPRD!R61+RCV_RCY!R61+IMP!R61-EXP!R61+STK_CHG!R61-INTMARB!R61</f>
        <v>1.8391229578675841</v>
      </c>
      <c r="S61" s="10">
        <f>PPRD!S61+RCV_RCY!S61+IMP!S61-EXP!S61+STK_CHG!S61-INTMARB!S61</f>
        <v>1.9107480653482369</v>
      </c>
      <c r="T61" s="10">
        <f>PPRD!T61+RCV_RCY!T61+IMP!T61-EXP!T61+STK_CHG!T61-INTMARB!T61</f>
        <v>1.8391229578675841</v>
      </c>
      <c r="U61" s="10">
        <f>PPRD!U61+RCV_RCY!U61+IMP!U61-EXP!U61+STK_CHG!U61-INTMARB!U61</f>
        <v>1.6679277730008599</v>
      </c>
      <c r="V61" s="10">
        <f>PPRD!V61+RCV_RCY!V61+IMP!V61-EXP!V61+STK_CHG!V61-INTMARB!V61</f>
        <v>1.7527085124677559</v>
      </c>
      <c r="W61" s="10">
        <f>PPRD!W61+RCV_RCY!W61+IMP!W61-EXP!W61+STK_CHG!W61-INTMARB!W61</f>
        <v>1.4425623387790201</v>
      </c>
      <c r="X61" s="10">
        <f>PPRD!X61+RCV_RCY!X61+IMP!X61-EXP!X61+STK_CHG!X61-INTMARB!X61</f>
        <v>1.9245915735167669</v>
      </c>
      <c r="Y61" s="10">
        <f>PPRD!Y61+RCV_RCY!Y61+IMP!Y61-EXP!Y61+STK_CHG!Y61-INTMARB!Y61</f>
        <v>1.9546001719690449</v>
      </c>
      <c r="Z61" s="10">
        <f>PPRD!Z61+RCV_RCY!Z61+IMP!Z61-EXP!Z61+STK_CHG!Z61-INTMARB!Z61</f>
        <v>2.6013757523645742</v>
      </c>
    </row>
    <row r="62" spans="1:26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  <c r="Y62" s="10">
        <f>PPRD!Y62+RCV_RCY!Y62+IMP!Y62-EXP!Y62+STK_CHG!Y62-INTMARB!Y62</f>
        <v>0</v>
      </c>
      <c r="Z62" s="10">
        <f>PPRD!Z62+RCV_RCY!Z62+IMP!Z62-EXP!Z62+STK_CHG!Z62-INTMARB!Z62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  <c r="Y63" s="10">
        <f>PPRD!Y63+RCV_RCY!Y63+IMP!Y63-EXP!Y63+STK_CHG!Y63-INTMARB!Y63</f>
        <v>0</v>
      </c>
      <c r="Z63" s="10">
        <f>PPRD!Z63+RCV_RCY!Z63+IMP!Z63-EXP!Z63+STK_CHG!Z63-INTMARB!Z63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  <c r="Y64" s="10">
        <f>PPRD!Y64+RCV_RCY!Y64+IMP!Y64-EXP!Y64+STK_CHG!Y64-INTMARB!Y64</f>
        <v>0</v>
      </c>
      <c r="Z64" s="10">
        <f>PPRD!Z64+RCV_RCY!Z64+IMP!Z64-EXP!Z64+STK_CHG!Z64-INTMARB!Z64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0</v>
      </c>
      <c r="M65" s="10">
        <f>PPRD!M65+RCV_RCY!M65+IMP!M65-EXP!M65+STK_CHG!M65-INTMARB!M65</f>
        <v>0.53903697334479794</v>
      </c>
      <c r="N65" s="10">
        <f>PPRD!N65+RCV_RCY!N65+IMP!N65-EXP!N65+STK_CHG!N65-INTMARB!N65</f>
        <v>1.9220980223559758</v>
      </c>
      <c r="O65" s="10">
        <f>PPRD!O65+RCV_RCY!O65+IMP!O65-EXP!O65+STK_CHG!O65-INTMARB!O65</f>
        <v>3.0524505588993973</v>
      </c>
      <c r="P65" s="10">
        <f>PPRD!P65+RCV_RCY!P65+IMP!P65-EXP!P65+STK_CHG!P65-INTMARB!P65</f>
        <v>3.5383490971625111</v>
      </c>
      <c r="Q65" s="10">
        <f>PPRD!Q65+RCV_RCY!Q65+IMP!Q65-EXP!Q65+STK_CHG!Q65-INTMARB!Q65</f>
        <v>5.2285468615649169</v>
      </c>
      <c r="R65" s="10">
        <f>PPRD!R65+RCV_RCY!R65+IMP!R65-EXP!R65+STK_CHG!R65-INTMARB!R65</f>
        <v>5.1475494411006011</v>
      </c>
      <c r="S65" s="10">
        <f>PPRD!S65+RCV_RCY!S65+IMP!S65-EXP!S65+STK_CHG!S65-INTMARB!S65</f>
        <v>5.6462596732588137</v>
      </c>
      <c r="T65" s="10">
        <f>PPRD!T65+RCV_RCY!T65+IMP!T65-EXP!T65+STK_CHG!T65-INTMARB!T65</f>
        <v>7.4169389509888219</v>
      </c>
      <c r="U65" s="10">
        <f>PPRD!U65+RCV_RCY!U65+IMP!U65-EXP!U65+STK_CHG!U65-INTMARB!U65</f>
        <v>10.408512467755804</v>
      </c>
      <c r="V65" s="10">
        <f>PPRD!V65+RCV_RCY!V65+IMP!V65-EXP!V65+STK_CHG!V65-INTMARB!V65</f>
        <v>11.085210662080822</v>
      </c>
      <c r="W65" s="10">
        <f>PPRD!W65+RCV_RCY!W65+IMP!W65-EXP!W65+STK_CHG!W65-INTMARB!W65</f>
        <v>14.558813413585554</v>
      </c>
      <c r="X65" s="10">
        <f>PPRD!X65+RCV_RCY!X65+IMP!X65-EXP!X65+STK_CHG!X65-INTMARB!X65</f>
        <v>11.043164230438524</v>
      </c>
      <c r="Y65" s="10">
        <f>PPRD!Y65+RCV_RCY!Y65+IMP!Y65-EXP!Y65+STK_CHG!Y65-INTMARB!Y65</f>
        <v>13.09716251074806</v>
      </c>
      <c r="Z65" s="10">
        <f>PPRD!Z65+RCV_RCY!Z65+IMP!Z65-EXP!Z65+STK_CHG!Z65-INTMARB!Z65</f>
        <v>13.801461736887362</v>
      </c>
    </row>
    <row r="66" spans="1:26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  <c r="Y66" s="10">
        <f>PPRD!Y66+RCV_RCY!Y66+IMP!Y66-EXP!Y66+STK_CHG!Y66-INTMARB!Y66</f>
        <v>0</v>
      </c>
      <c r="Z66" s="10">
        <f>PPRD!Z66+RCV_RCY!Z66+IMP!Z66-EXP!Z66+STK_CHG!Z66-INTMARB!Z66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  <c r="Y67" s="10">
        <f>PPRD!Y67+RCV_RCY!Y67+IMP!Y67-EXP!Y67+STK_CHG!Y67-INTMARB!Y67</f>
        <v>0</v>
      </c>
      <c r="Z67" s="10">
        <f>PPRD!Z67+RCV_RCY!Z67+IMP!Z67-EXP!Z67+STK_CHG!Z67-INTMARB!Z67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  <c r="Y68" s="10">
        <f>PPRD!Y68+RCV_RCY!Y68+IMP!Y68-EXP!Y68+STK_CHG!Y68-INTMARB!Y68</f>
        <v>0</v>
      </c>
      <c r="Z68" s="10">
        <f>PPRD!Z68+RCV_RCY!Z68+IMP!Z68-EXP!Z68+STK_CHG!Z68-INTMARB!Z68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  <c r="Y69" s="10">
        <f>PPRD!Y69+RCV_RCY!Y69+IMP!Y69-EXP!Y69+STK_CHG!Y69-INTMARB!Y69</f>
        <v>0</v>
      </c>
      <c r="Z69" s="10">
        <f>PPRD!Z69+RCV_RCY!Z69+IMP!Z69-EXP!Z69+STK_CHG!Z69-INTMARB!Z69</f>
        <v>0</v>
      </c>
    </row>
    <row r="70" spans="1:26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0</v>
      </c>
      <c r="S72" s="10">
        <f>PPRD!S72+RCV_RCY!S72+IMP!S72-EXP!S72+STK_CHG!S72-INTMARB!S72</f>
        <v>0</v>
      </c>
      <c r="T72" s="10">
        <f>PPRD!T72+RCV_RCY!T72+IMP!T72-EXP!T72+STK_CHG!T72-INTMARB!T72</f>
        <v>0</v>
      </c>
      <c r="U72" s="10">
        <f>PPRD!U72+RCV_RCY!U72+IMP!U72-EXP!U72+STK_CHG!U72-INTMARB!U72</f>
        <v>0</v>
      </c>
      <c r="V72" s="10">
        <f>PPRD!V72+RCV_RCY!V72+IMP!V72-EXP!V72+STK_CHG!V72-INTMARB!V72</f>
        <v>0</v>
      </c>
      <c r="W72" s="10">
        <f>PPRD!W72+RCV_RCY!W72+IMP!W72-EXP!W72+STK_CHG!W72-INTMARB!W72</f>
        <v>0</v>
      </c>
      <c r="X72" s="10">
        <f>PPRD!X72+RCV_RCY!X72+IMP!X72-EXP!X72+STK_CHG!X72-INTMARB!X72</f>
        <v>0</v>
      </c>
      <c r="Y72" s="10">
        <f>PPRD!Y72+RCV_RCY!Y72+IMP!Y72-EXP!Y72+STK_CHG!Y72-INTMARB!Y72</f>
        <v>0</v>
      </c>
      <c r="Z72" s="10">
        <f>PPRD!Z72+RCV_RCY!Z72+IMP!Z72-EXP!Z72+STK_CHG!Z72-INTMARB!Z72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  <c r="Y73" s="10">
        <f>PPRD!Y73+RCV_RCY!Y73+IMP!Y73-EXP!Y73+STK_CHG!Y73-INTMARB!Y73</f>
        <v>0</v>
      </c>
      <c r="Z73" s="10">
        <f>PPRD!Z73+RCV_RCY!Z73+IMP!Z73-EXP!Z73+STK_CHG!Z73-INTMARB!Z73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  <c r="Y74" s="37">
        <f>PPRD!Y74+RCV_RCY!Y74+IMP!Y74-EXP!Y74+STK_CHG!Y74-INTMARB!Y74</f>
        <v>0</v>
      </c>
      <c r="Z74" s="37">
        <f>PPRD!Z74+RCV_RCY!Z74+IMP!Z74-EXP!Z74+STK_CHG!Z74-INTMARB!Z74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  <c r="Y75" s="37">
        <f>PPRD!Y75+RCV_RCY!Y75+IMP!Y75-EXP!Y75+STK_CHG!Y75-INTMARB!Y75</f>
        <v>0</v>
      </c>
      <c r="Z75" s="37">
        <f>PPRD!Z75+RCV_RCY!Z75+IMP!Z75-EXP!Z75+STK_CHG!Z75-INTMARB!Z75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0</v>
      </c>
      <c r="D76" s="40">
        <f>PPRD!D76+RCV_RCY!D76+IMP!D76-EXP!D76+STK_CHG!D76-INTMARB!D76</f>
        <v>0</v>
      </c>
      <c r="E76" s="40">
        <f>PPRD!E76+RCV_RCY!E76+IMP!E76-EXP!E76+STK_CHG!E76-INTMARB!E76</f>
        <v>0</v>
      </c>
      <c r="F76" s="40">
        <f>PPRD!F76+RCV_RCY!F76+IMP!F76-EXP!F76+STK_CHG!F76-INTMARB!F76</f>
        <v>0</v>
      </c>
      <c r="G76" s="40">
        <f>PPRD!G76+RCV_RCY!G76+IMP!G76-EXP!G76+STK_CHG!G76-INTMARB!G76</f>
        <v>0</v>
      </c>
      <c r="H76" s="40">
        <f>PPRD!H76+RCV_RCY!H76+IMP!H76-EXP!H76+STK_CHG!H76-INTMARB!H76</f>
        <v>0</v>
      </c>
      <c r="I76" s="40">
        <f>PPRD!I76+RCV_RCY!I76+IMP!I76-EXP!I76+STK_CHG!I76-INTMARB!I76</f>
        <v>0</v>
      </c>
      <c r="J76" s="40">
        <f>PPRD!J76+RCV_RCY!J76+IMP!J76-EXP!J76+STK_CHG!J76-INTMARB!J76</f>
        <v>0</v>
      </c>
      <c r="K76" s="40">
        <f>PPRD!K76+RCV_RCY!K76+IMP!K76-EXP!K76+STK_CHG!K76-INTMARB!K76</f>
        <v>0</v>
      </c>
      <c r="L76" s="40">
        <f>PPRD!L76+RCV_RCY!L76+IMP!L76-EXP!L76+STK_CHG!L76-INTMARB!L76</f>
        <v>0</v>
      </c>
      <c r="M76" s="40">
        <f>PPRD!M76+RCV_RCY!M76+IMP!M76-EXP!M76+STK_CHG!M76-INTMARB!M76</f>
        <v>0</v>
      </c>
      <c r="N76" s="40">
        <f>PPRD!N76+RCV_RCY!N76+IMP!N76-EXP!N76+STK_CHG!N76-INTMARB!N76</f>
        <v>0</v>
      </c>
      <c r="O76" s="40">
        <f>PPRD!O76+RCV_RCY!O76+IMP!O76-EXP!O76+STK_CHG!O76-INTMARB!O76</f>
        <v>0</v>
      </c>
      <c r="P76" s="40">
        <f>PPRD!P76+RCV_RCY!P76+IMP!P76-EXP!P76+STK_CHG!P76-INTMARB!P76</f>
        <v>0</v>
      </c>
      <c r="Q76" s="40">
        <f>PPRD!Q76+RCV_RCY!Q76+IMP!Q76-EXP!Q76+STK_CHG!Q76-INTMARB!Q76</f>
        <v>0</v>
      </c>
      <c r="R76" s="40">
        <f>PPRD!R76+RCV_RCY!R76+IMP!R76-EXP!R76+STK_CHG!R76-INTMARB!R76</f>
        <v>90.627687016337049</v>
      </c>
      <c r="S76" s="40">
        <f>PPRD!S76+RCV_RCY!S76+IMP!S76-EXP!S76+STK_CHG!S76-INTMARB!S76</f>
        <v>131.2715391229579</v>
      </c>
      <c r="T76" s="40">
        <f>PPRD!T76+RCV_RCY!T76+IMP!T76-EXP!T76+STK_CHG!T76-INTMARB!T76</f>
        <v>74.064574376612214</v>
      </c>
      <c r="U76" s="40">
        <f>PPRD!U76+RCV_RCY!U76+IMP!U76-EXP!U76+STK_CHG!U76-INTMARB!U76</f>
        <v>53.374376612209801</v>
      </c>
      <c r="V76" s="40">
        <f>PPRD!V76+RCV_RCY!V76+IMP!V76-EXP!V76+STK_CHG!V76-INTMARB!V76</f>
        <v>54.712381771281159</v>
      </c>
      <c r="W76" s="40">
        <f>PPRD!W76+RCV_RCY!W76+IMP!W76-EXP!W76+STK_CHG!W76-INTMARB!W76</f>
        <v>35.733190025795352</v>
      </c>
      <c r="X76" s="40">
        <f>PPRD!X76+RCV_RCY!X76+IMP!X76-EXP!X76+STK_CHG!X76-INTMARB!X76</f>
        <v>43.969303525365426</v>
      </c>
      <c r="Y76" s="40">
        <f>PPRD!Y76+RCV_RCY!Y76+IMP!Y76-EXP!Y76+STK_CHG!Y76-INTMARB!Y76</f>
        <v>54.968701633705926</v>
      </c>
      <c r="Z76" s="40">
        <f>PPRD!Z76+RCV_RCY!Z76+IMP!Z76-EXP!Z76+STK_CHG!Z76-INTMARB!Z76</f>
        <v>53.493293207222692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>'GIC2020-2030'!C2-FC_NE!C2</f>
        <v>808.73946689595869</v>
      </c>
      <c r="D2" s="31">
        <f>'GIC2020-2030'!D2-FC_NE!D2</f>
        <v>889.32115219260572</v>
      </c>
      <c r="E2" s="31">
        <f>'GIC2020-2030'!E2-FC_NE!E2</f>
        <v>832.38030954428154</v>
      </c>
      <c r="F2" s="31">
        <f>'GIC2020-2030'!F2-FC_NE!F2</f>
        <v>915.12854686156504</v>
      </c>
      <c r="G2" s="31">
        <f>'GIC2020-2030'!G2-FC_NE!G2</f>
        <v>933.16620808254561</v>
      </c>
      <c r="H2" s="31">
        <f>'GIC2020-2030'!H2-FC_NE!H2</f>
        <v>915.72080825451383</v>
      </c>
      <c r="I2" s="31">
        <f>'GIC2020-2030'!I2-FC_NE!I2</f>
        <v>924.56285468615613</v>
      </c>
      <c r="J2" s="31">
        <f>'GIC2020-2030'!J2-FC_NE!J2</f>
        <v>949.07351676698192</v>
      </c>
      <c r="K2" s="31">
        <f>'GIC2020-2030'!K2-FC_NE!K2</f>
        <v>958.19724849527029</v>
      </c>
      <c r="L2" s="31">
        <f>'GIC2020-2030'!L2-FC_NE!L2</f>
        <v>883.80137575236427</v>
      </c>
      <c r="M2" s="31">
        <f>'GIC2020-2030'!M2-FC_NE!M2</f>
        <v>929.67884780739473</v>
      </c>
      <c r="N2" s="31">
        <f>'GIC2020-2030'!N2-FC_NE!N2</f>
        <v>927.76990541702457</v>
      </c>
      <c r="O2" s="31">
        <f>'GIC2020-2030'!O2-FC_NE!O2</f>
        <v>970.5673258813415</v>
      </c>
      <c r="P2" s="31">
        <f>'GIC2020-2030'!P2-FC_NE!P2</f>
        <v>874.85331040412689</v>
      </c>
      <c r="Q2" s="31">
        <f>'GIC2020-2030'!Q2-FC_NE!Q2</f>
        <v>887.18134135855644</v>
      </c>
      <c r="R2" s="31">
        <f>'GIC2020-2030'!R2-FC_NE!R2</f>
        <v>751.91771281169338</v>
      </c>
      <c r="S2" s="31">
        <f>'GIC2020-2030'!S2-FC_NE!S2</f>
        <v>709.79191745485832</v>
      </c>
      <c r="T2" s="31">
        <f>'GIC2020-2030'!T2-FC_NE!T2</f>
        <v>805.13886500429942</v>
      </c>
      <c r="U2" s="31">
        <f>'GIC2020-2030'!U2-FC_NE!U2</f>
        <v>824.37480653482464</v>
      </c>
      <c r="V2" s="31">
        <f>'GIC2020-2030'!V2-FC_NE!V2</f>
        <v>873.18503869303572</v>
      </c>
      <c r="W2" s="31">
        <f>'GIC2020-2030'!W2-FC_NE!W2</f>
        <v>741.12235597592439</v>
      </c>
      <c r="X2" s="31">
        <f>'GIC2020-2030'!X2-FC_NE!X2</f>
        <v>767.52889079965598</v>
      </c>
      <c r="Y2" s="31">
        <f>'GIC2020-2030'!Y2-FC_NE!Y2</f>
        <v>886.5875322441957</v>
      </c>
      <c r="Z2" s="31">
        <f>'GIC2020-2030'!Z2-FC_NE!Z2</f>
        <v>912.90524505589053</v>
      </c>
    </row>
    <row r="3" spans="1:26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445.73662940670681</v>
      </c>
      <c r="D2" s="31">
        <f>FC_E!D2-FC_E!D70+INTAVI!D2+TI_BF_E!D2-TO_BF!D2+(NRG_BF_E!D3+NRG_BF_E!D17+NRG_BF_E!D22+NRG_BF_E!D25+NRG_BF_E!D26+NRG_BF_E!D51)</f>
        <v>403.91470335339636</v>
      </c>
      <c r="E2" s="31">
        <f>FC_E!E2-FC_E!E70+INTAVI!E2+TI_BF_E!E2-TO_BF!E2+(NRG_BF_E!E3+NRG_BF_E!E17+NRG_BF_E!E22+NRG_BF_E!E25+NRG_BF_E!E26+NRG_BF_E!E51)</f>
        <v>366.83628546861559</v>
      </c>
      <c r="F2" s="31">
        <f>FC_E!F2-FC_E!F70+INTAVI!F2+TI_BF_E!F2-TO_BF!F2+(NRG_BF_E!F3+NRG_BF_E!F17+NRG_BF_E!F22+NRG_BF_E!F25+NRG_BF_E!F26+NRG_BF_E!F51)</f>
        <v>397.84557179707645</v>
      </c>
      <c r="G2" s="31">
        <f>FC_E!G2-FC_E!G70+INTAVI!G2+TI_BF_E!G2-TO_BF!G2+(NRG_BF_E!G3+NRG_BF_E!G17+NRG_BF_E!G22+NRG_BF_E!G25+NRG_BF_E!G26+NRG_BF_E!G51)</f>
        <v>446.09251934651763</v>
      </c>
      <c r="H2" s="31">
        <f>FC_E!H2-FC_E!H70+INTAVI!H2+TI_BF_E!H2-TO_BF!H2+(NRG_BF_E!H3+NRG_BF_E!H17+NRG_BF_E!H22+NRG_BF_E!H25+NRG_BF_E!H26+NRG_BF_E!H51)</f>
        <v>464.34496990541703</v>
      </c>
      <c r="I2" s="31">
        <f>FC_E!I2-FC_E!I70+INTAVI!I2+TI_BF_E!I2-TO_BF!I2+(NRG_BF_E!I3+NRG_BF_E!I17+NRG_BF_E!I22+NRG_BF_E!I25+NRG_BF_E!I26+NRG_BF_E!I51)</f>
        <v>466.28435081685296</v>
      </c>
      <c r="J2" s="31">
        <f>FC_E!J2-FC_E!J70+INTAVI!J2+TI_BF_E!J2-TO_BF!J2+(NRG_BF_E!J3+NRG_BF_E!J17+NRG_BF_E!J22+NRG_BF_E!J25+NRG_BF_E!J26+NRG_BF_E!J51)</f>
        <v>480.32854686156492</v>
      </c>
      <c r="K2" s="31">
        <f>FC_E!K2-FC_E!K70+INTAVI!K2+TI_BF_E!K2-TO_BF!K2+(NRG_BF_E!K3+NRG_BF_E!K17+NRG_BF_E!K22+NRG_BF_E!K25+NRG_BF_E!K26+NRG_BF_E!K51)</f>
        <v>501.16079105760952</v>
      </c>
      <c r="L2" s="31">
        <f>FC_E!L2-FC_E!L70+INTAVI!L2+TI_BF_E!L2-TO_BF!L2+(NRG_BF_E!L3+NRG_BF_E!L17+NRG_BF_E!L22+NRG_BF_E!L25+NRG_BF_E!L26+NRG_BF_E!L51)</f>
        <v>452.87558039552874</v>
      </c>
      <c r="M2" s="31">
        <f>FC_E!M2-FC_E!M70+INTAVI!M2+TI_BF_E!M2-TO_BF!M2+(NRG_BF_E!M3+NRG_BF_E!M17+NRG_BF_E!M22+NRG_BF_E!M25+NRG_BF_E!M26+NRG_BF_E!M51)</f>
        <v>503.02717110920037</v>
      </c>
      <c r="N2" s="31">
        <f>FC_E!N2-FC_E!N70+INTAVI!N2+TI_BF_E!N2-TO_BF!N2+(NRG_BF_E!N3+NRG_BF_E!N17+NRG_BF_E!N22+NRG_BF_E!N25+NRG_BF_E!N26+NRG_BF_E!N51)</f>
        <v>493.21865864144445</v>
      </c>
      <c r="O2" s="31">
        <f>FC_E!O2-FC_E!O70+INTAVI!O2+TI_BF_E!O2-TO_BF!O2+(NRG_BF_E!O3+NRG_BF_E!O17+NRG_BF_E!O22+NRG_BF_E!O25+NRG_BF_E!O26+NRG_BF_E!O51)</f>
        <v>506.87970765262241</v>
      </c>
      <c r="P2" s="31">
        <f>FC_E!P2-FC_E!P70+INTAVI!P2+TI_BF_E!P2-TO_BF!P2+(NRG_BF_E!P3+NRG_BF_E!P17+NRG_BF_E!P22+NRG_BF_E!P25+NRG_BF_E!P26+NRG_BF_E!P51)</f>
        <v>525.87136715391227</v>
      </c>
      <c r="Q2" s="31">
        <f>FC_E!Q2-FC_E!Q70+INTAVI!Q2+TI_BF_E!Q2-TO_BF!Q2+(NRG_BF_E!Q3+NRG_BF_E!Q17+NRG_BF_E!Q22+NRG_BF_E!Q25+NRG_BF_E!Q26+NRG_BF_E!Q51)</f>
        <v>547.66294067067929</v>
      </c>
      <c r="R2" s="31">
        <f>FC_E!R2-FC_E!R70+INTAVI!R2+TI_BF_E!R2-TO_BF!R2+(NRG_BF_E!R3+NRG_BF_E!R17+NRG_BF_E!R22+NRG_BF_E!R25+NRG_BF_E!R26+NRG_BF_E!R51)</f>
        <v>578.39828030954402</v>
      </c>
      <c r="S2" s="31">
        <f>FC_E!S2-FC_E!S70+INTAVI!S2+TI_BF_E!S2-TO_BF!S2+(NRG_BF_E!S3+NRG_BF_E!S17+NRG_BF_E!S22+NRG_BF_E!S25+NRG_BF_E!S26+NRG_BF_E!S51)</f>
        <v>583.03043852106623</v>
      </c>
      <c r="T2" s="31">
        <f>FC_E!T2-FC_E!T70+INTAVI!T2+TI_BF_E!T2-TO_BF!T2+(NRG_BF_E!T3+NRG_BF_E!T17+NRG_BF_E!T22+NRG_BF_E!T25+NRG_BF_E!T26+NRG_BF_E!T51)</f>
        <v>622.27761432724378</v>
      </c>
      <c r="U2" s="31">
        <f>FC_E!U2-FC_E!U70+INTAVI!U2+TI_BF_E!U2-TO_BF!U2+(NRG_BF_E!U3+NRG_BF_E!U17+NRG_BF_E!U22+NRG_BF_E!U25+NRG_BF_E!U26+NRG_BF_E!U51)</f>
        <v>660.66474634565782</v>
      </c>
      <c r="V2" s="31">
        <f>FC_E!V2-FC_E!V70+INTAVI!V2+TI_BF_E!V2-TO_BF!V2+(NRG_BF_E!V3+NRG_BF_E!V17+NRG_BF_E!V22+NRG_BF_E!V25+NRG_BF_E!V26+NRG_BF_E!V51)</f>
        <v>697.69226139294915</v>
      </c>
      <c r="W2" s="31">
        <f>FC_E!W2-FC_E!W70+INTAVI!W2+TI_BF_E!W2-TO_BF!W2+(NRG_BF_E!W3+NRG_BF_E!W17+NRG_BF_E!W22+NRG_BF_E!W25+NRG_BF_E!W26+NRG_BF_E!W51)</f>
        <v>545.47351676698202</v>
      </c>
      <c r="X2" s="31">
        <f>FC_E!X2-FC_E!X70+INTAVI!X2+TI_BF_E!X2-TO_BF!X2+(NRG_BF_E!X3+NRG_BF_E!X17+NRG_BF_E!X22+NRG_BF_E!X25+NRG_BF_E!X26+NRG_BF_E!X51)</f>
        <v>585.75692175408415</v>
      </c>
      <c r="Y2" s="31">
        <f>FC_E!Y2-FC_E!Y70+INTAVI!Y2+TI_BF_E!Y2-TO_BF!Y2+(NRG_BF_E!Y3+NRG_BF_E!Y17+NRG_BF_E!Y22+NRG_BF_E!Y25+NRG_BF_E!Y26+NRG_BF_E!Y51)</f>
        <v>698.7348237317284</v>
      </c>
      <c r="Z2" s="31">
        <f>FC_E!Z2-FC_E!Z70+INTAVI!Z2+TI_BF_E!Z2-TO_BF!Z2+(NRG_BF_E!Z3+NRG_BF_E!Z17+NRG_BF_E!Z22+NRG_BF_E!Z25+NRG_BF_E!Z26+NRG_BF_E!Z51)</f>
        <v>721.11375752364563</v>
      </c>
    </row>
    <row r="3" spans="1:26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497.74049871023215</v>
      </c>
      <c r="D2" s="31">
        <f t="shared" si="0"/>
        <v>620.31616509028368</v>
      </c>
      <c r="E2" s="31">
        <f t="shared" si="0"/>
        <v>608.02046431642293</v>
      </c>
      <c r="F2" s="31">
        <f t="shared" si="0"/>
        <v>672.57093723129833</v>
      </c>
      <c r="G2" s="31">
        <f t="shared" si="0"/>
        <v>640.98589853826309</v>
      </c>
      <c r="H2" s="31">
        <f t="shared" si="0"/>
        <v>611.13499570077374</v>
      </c>
      <c r="I2" s="31">
        <f t="shared" si="0"/>
        <v>617.60765262252789</v>
      </c>
      <c r="J2" s="31">
        <f t="shared" si="0"/>
        <v>627.90197764402399</v>
      </c>
      <c r="K2" s="31">
        <f t="shared" si="0"/>
        <v>616.36569217540841</v>
      </c>
      <c r="L2" s="31">
        <f t="shared" si="0"/>
        <v>578.74746345657775</v>
      </c>
      <c r="M2" s="31">
        <f t="shared" si="0"/>
        <v>578.28048151332769</v>
      </c>
      <c r="N2" s="31">
        <f t="shared" si="0"/>
        <v>593.91332760103182</v>
      </c>
      <c r="O2" s="31">
        <f t="shared" si="0"/>
        <v>630.80042992261383</v>
      </c>
      <c r="P2" s="31">
        <f t="shared" si="0"/>
        <v>518.32416165090274</v>
      </c>
      <c r="Q2" s="31">
        <f t="shared" si="0"/>
        <v>511.79372312983662</v>
      </c>
      <c r="R2" s="31">
        <f t="shared" si="0"/>
        <v>277.18478073946693</v>
      </c>
      <c r="S2" s="31">
        <f t="shared" si="0"/>
        <v>189.83465176268271</v>
      </c>
      <c r="T2" s="31">
        <f t="shared" si="0"/>
        <v>305.36938950988821</v>
      </c>
      <c r="U2" s="31">
        <f t="shared" si="0"/>
        <v>325.51083404987094</v>
      </c>
      <c r="V2" s="31">
        <f t="shared" si="0"/>
        <v>344.01083404987105</v>
      </c>
      <c r="W2" s="31">
        <f t="shared" si="0"/>
        <v>377.52321582115212</v>
      </c>
      <c r="X2" s="31">
        <f t="shared" ref="X2:Z2" si="1">SUM(X3,X17,X22,X25,X26,X51,X52,X71,X74,X75,X76)</f>
        <v>362.49372312983661</v>
      </c>
      <c r="Y2" s="31">
        <f t="shared" si="1"/>
        <v>377.47102321582105</v>
      </c>
      <c r="Z2" s="31">
        <f t="shared" si="1"/>
        <v>384.09475494411004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  <c r="Y5" s="10">
        <f>TI_EHG_E!Y5+TI_CO_E!Y5+TI_BF_E!Y5+TI_GW_E!Y5+TI_RPI_E!Y5+TI_PF_E!Y5+TI_BKBPB_E!Y5+TI_CL_E!Y5+TI_BNG_E!Y5+TI_LBB_E!Y5+TI_CPP_E!Y5+TI_GTL_E!Y5+TI_NSP_E!Y5</f>
        <v>0</v>
      </c>
      <c r="Z5" s="10">
        <f>TI_EHG_E!Z5+TI_CO_E!Z5+TI_BF_E!Z5+TI_GW_E!Z5+TI_RPI_E!Z5+TI_PF_E!Z5+TI_BKBPB_E!Z5+TI_CL_E!Z5+TI_BNG_E!Z5+TI_LBB_E!Z5+TI_CPP_E!Z5+TI_GTL_E!Z5+TI_NSP_E!Z5</f>
        <v>0</v>
      </c>
    </row>
    <row r="6" spans="1:26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  <c r="Y6" s="10">
        <f>TI_EHG_E!Y6+TI_CO_E!Y6+TI_BF_E!Y6+TI_GW_E!Y6+TI_RPI_E!Y6+TI_PF_E!Y6+TI_BKBPB_E!Y6+TI_CL_E!Y6+TI_BNG_E!Y6+TI_LBB_E!Y6+TI_CPP_E!Y6+TI_GTL_E!Y6+TI_NSP_E!Y6</f>
        <v>0</v>
      </c>
      <c r="Z6" s="10">
        <f>TI_EHG_E!Z6+TI_CO_E!Z6+TI_BF_E!Z6+TI_GW_E!Z6+TI_RPI_E!Z6+TI_PF_E!Z6+TI_BKBPB_E!Z6+TI_CL_E!Z6+TI_BNG_E!Z6+TI_LBB_E!Z6+TI_CPP_E!Z6+TI_GTL_E!Z6+TI_NSP_E!Z6</f>
        <v>0</v>
      </c>
    </row>
    <row r="7" spans="1:26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0</v>
      </c>
      <c r="D7" s="10">
        <f>TI_EHG_E!D7+TI_CO_E!D7+TI_BF_E!D7+TI_GW_E!D7+TI_RPI_E!D7+TI_PF_E!D7+TI_BKBPB_E!D7+TI_CL_E!D7+TI_BNG_E!D7+TI_LBB_E!D7+TI_CPP_E!D7+TI_GTL_E!D7+TI_NSP_E!D7</f>
        <v>0</v>
      </c>
      <c r="E7" s="10">
        <f>TI_EHG_E!E7+TI_CO_E!E7+TI_BF_E!E7+TI_GW_E!E7+TI_RPI_E!E7+TI_PF_E!E7+TI_BKBPB_E!E7+TI_CL_E!E7+TI_BNG_E!E7+TI_LBB_E!E7+TI_CPP_E!E7+TI_GTL_E!E7+TI_NSP_E!E7</f>
        <v>0</v>
      </c>
      <c r="F7" s="10">
        <f>TI_EHG_E!F7+TI_CO_E!F7+TI_BF_E!F7+TI_GW_E!F7+TI_RPI_E!F7+TI_PF_E!F7+TI_BKBPB_E!F7+TI_CL_E!F7+TI_BNG_E!F7+TI_LBB_E!F7+TI_CPP_E!F7+TI_GTL_E!F7+TI_NSP_E!F7</f>
        <v>0</v>
      </c>
      <c r="G7" s="10">
        <f>TI_EHG_E!G7+TI_CO_E!G7+TI_BF_E!G7+TI_GW_E!G7+TI_RPI_E!G7+TI_PF_E!G7+TI_BKBPB_E!G7+TI_CL_E!G7+TI_BNG_E!G7+TI_LBB_E!G7+TI_CPP_E!G7+TI_GTL_E!G7+TI_NSP_E!G7</f>
        <v>0</v>
      </c>
      <c r="H7" s="10">
        <f>TI_EHG_E!H7+TI_CO_E!H7+TI_BF_E!H7+TI_GW_E!H7+TI_RPI_E!H7+TI_PF_E!H7+TI_BKBPB_E!H7+TI_CL_E!H7+TI_BNG_E!H7+TI_LBB_E!H7+TI_CPP_E!H7+TI_GTL_E!H7+TI_NSP_E!H7</f>
        <v>0</v>
      </c>
      <c r="I7" s="10">
        <f>TI_EHG_E!I7+TI_CO_E!I7+TI_BF_E!I7+TI_GW_E!I7+TI_RPI_E!I7+TI_PF_E!I7+TI_BKBPB_E!I7+TI_CL_E!I7+TI_BNG_E!I7+TI_LBB_E!I7+TI_CPP_E!I7+TI_GTL_E!I7+TI_NSP_E!I7</f>
        <v>0</v>
      </c>
      <c r="J7" s="10">
        <f>TI_EHG_E!J7+TI_CO_E!J7+TI_BF_E!J7+TI_GW_E!J7+TI_RPI_E!J7+TI_PF_E!J7+TI_BKBPB_E!J7+TI_CL_E!J7+TI_BNG_E!J7+TI_LBB_E!J7+TI_CPP_E!J7+TI_GTL_E!J7+TI_NSP_E!J7</f>
        <v>0</v>
      </c>
      <c r="K7" s="10">
        <f>TI_EHG_E!K7+TI_CO_E!K7+TI_BF_E!K7+TI_GW_E!K7+TI_RPI_E!K7+TI_PF_E!K7+TI_BKBPB_E!K7+TI_CL_E!K7+TI_BNG_E!K7+TI_LBB_E!K7+TI_CPP_E!K7+TI_GTL_E!K7+TI_NSP_E!K7</f>
        <v>0</v>
      </c>
      <c r="L7" s="10">
        <f>TI_EHG_E!L7+TI_CO_E!L7+TI_BF_E!L7+TI_GW_E!L7+TI_RPI_E!L7+TI_PF_E!L7+TI_BKBPB_E!L7+TI_CL_E!L7+TI_BNG_E!L7+TI_LBB_E!L7+TI_CPP_E!L7+TI_GTL_E!L7+TI_NSP_E!L7</f>
        <v>0</v>
      </c>
      <c r="M7" s="10">
        <f>TI_EHG_E!M7+TI_CO_E!M7+TI_BF_E!M7+TI_GW_E!M7+TI_RPI_E!M7+TI_PF_E!M7+TI_BKBPB_E!M7+TI_CL_E!M7+TI_BNG_E!M7+TI_LBB_E!M7+TI_CPP_E!M7+TI_GTL_E!M7+TI_NSP_E!M7</f>
        <v>0</v>
      </c>
      <c r="N7" s="10">
        <f>TI_EHG_E!N7+TI_CO_E!N7+TI_BF_E!N7+TI_GW_E!N7+TI_RPI_E!N7+TI_PF_E!N7+TI_BKBPB_E!N7+TI_CL_E!N7+TI_BNG_E!N7+TI_LBB_E!N7+TI_CPP_E!N7+TI_GTL_E!N7+TI_NSP_E!N7</f>
        <v>0</v>
      </c>
      <c r="O7" s="10">
        <f>TI_EHG_E!O7+TI_CO_E!O7+TI_BF_E!O7+TI_GW_E!O7+TI_RPI_E!O7+TI_PF_E!O7+TI_BKBPB_E!O7+TI_CL_E!O7+TI_BNG_E!O7+TI_LBB_E!O7+TI_CPP_E!O7+TI_GTL_E!O7+TI_NSP_E!O7</f>
        <v>0</v>
      </c>
      <c r="P7" s="10">
        <f>TI_EHG_E!P7+TI_CO_E!P7+TI_BF_E!P7+TI_GW_E!P7+TI_RPI_E!P7+TI_PF_E!P7+TI_BKBPB_E!P7+TI_CL_E!P7+TI_BNG_E!P7+TI_LBB_E!P7+TI_CPP_E!P7+TI_GTL_E!P7+TI_NSP_E!P7</f>
        <v>0</v>
      </c>
      <c r="Q7" s="10">
        <f>TI_EHG_E!Q7+TI_CO_E!Q7+TI_BF_E!Q7+TI_GW_E!Q7+TI_RPI_E!Q7+TI_PF_E!Q7+TI_BKBPB_E!Q7+TI_CL_E!Q7+TI_BNG_E!Q7+TI_LBB_E!Q7+TI_CPP_E!Q7+TI_GTL_E!Q7+TI_NSP_E!Q7</f>
        <v>0</v>
      </c>
      <c r="R7" s="10">
        <f>TI_EHG_E!R7+TI_CO_E!R7+TI_BF_E!R7+TI_GW_E!R7+TI_RPI_E!R7+TI_PF_E!R7+TI_BKBPB_E!R7+TI_CL_E!R7+TI_BNG_E!R7+TI_LBB_E!R7+TI_CPP_E!R7+TI_GTL_E!R7+TI_NSP_E!R7</f>
        <v>0</v>
      </c>
      <c r="S7" s="10">
        <f>TI_EHG_E!S7+TI_CO_E!S7+TI_BF_E!S7+TI_GW_E!S7+TI_RPI_E!S7+TI_PF_E!S7+TI_BKBPB_E!S7+TI_CL_E!S7+TI_BNG_E!S7+TI_LBB_E!S7+TI_CPP_E!S7+TI_GTL_E!S7+TI_NSP_E!S7</f>
        <v>0</v>
      </c>
      <c r="T7" s="10">
        <f>TI_EHG_E!T7+TI_CO_E!T7+TI_BF_E!T7+TI_GW_E!T7+TI_RPI_E!T7+TI_PF_E!T7+TI_BKBPB_E!T7+TI_CL_E!T7+TI_BNG_E!T7+TI_LBB_E!T7+TI_CPP_E!T7+TI_GTL_E!T7+TI_NSP_E!T7</f>
        <v>0</v>
      </c>
      <c r="U7" s="10">
        <f>TI_EHG_E!U7+TI_CO_E!U7+TI_BF_E!U7+TI_GW_E!U7+TI_RPI_E!U7+TI_PF_E!U7+TI_BKBPB_E!U7+TI_CL_E!U7+TI_BNG_E!U7+TI_LBB_E!U7+TI_CPP_E!U7+TI_GTL_E!U7+TI_NSP_E!U7</f>
        <v>0</v>
      </c>
      <c r="V7" s="10">
        <f>TI_EHG_E!V7+TI_CO_E!V7+TI_BF_E!V7+TI_GW_E!V7+TI_RPI_E!V7+TI_PF_E!V7+TI_BKBPB_E!V7+TI_CL_E!V7+TI_BNG_E!V7+TI_LBB_E!V7+TI_CPP_E!V7+TI_GTL_E!V7+TI_NSP_E!V7</f>
        <v>0</v>
      </c>
      <c r="W7" s="10">
        <f>TI_EHG_E!W7+TI_CO_E!W7+TI_BF_E!W7+TI_GW_E!W7+TI_RPI_E!W7+TI_PF_E!W7+TI_BKBPB_E!W7+TI_CL_E!W7+TI_BNG_E!W7+TI_LBB_E!W7+TI_CPP_E!W7+TI_GTL_E!W7+TI_NSP_E!W7</f>
        <v>0</v>
      </c>
      <c r="X7" s="10">
        <f>TI_EHG_E!X7+TI_CO_E!X7+TI_BF_E!X7+TI_GW_E!X7+TI_RPI_E!X7+TI_PF_E!X7+TI_BKBPB_E!X7+TI_CL_E!X7+TI_BNG_E!X7+TI_LBB_E!X7+TI_CPP_E!X7+TI_GTL_E!X7+TI_NSP_E!X7</f>
        <v>0</v>
      </c>
      <c r="Y7" s="10">
        <f>TI_EHG_E!Y7+TI_CO_E!Y7+TI_BF_E!Y7+TI_GW_E!Y7+TI_RPI_E!Y7+TI_PF_E!Y7+TI_BKBPB_E!Y7+TI_CL_E!Y7+TI_BNG_E!Y7+TI_LBB_E!Y7+TI_CPP_E!Y7+TI_GTL_E!Y7+TI_NSP_E!Y7</f>
        <v>0</v>
      </c>
      <c r="Z7" s="10">
        <f>TI_EHG_E!Z7+TI_CO_E!Z7+TI_BF_E!Z7+TI_GW_E!Z7+TI_RPI_E!Z7+TI_PF_E!Z7+TI_BKBPB_E!Z7+TI_CL_E!Z7+TI_BNG_E!Z7+TI_LBB_E!Z7+TI_CPP_E!Z7+TI_GTL_E!Z7+TI_NSP_E!Z7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  <c r="Y9" s="10">
        <f>TI_EHG_E!Y9+TI_CO_E!Y9+TI_BF_E!Y9+TI_GW_E!Y9+TI_RPI_E!Y9+TI_PF_E!Y9+TI_BKBPB_E!Y9+TI_CL_E!Y9+TI_BNG_E!Y9+TI_LBB_E!Y9+TI_CPP_E!Y9+TI_GTL_E!Y9+TI_NSP_E!Y9</f>
        <v>0</v>
      </c>
      <c r="Z9" s="10">
        <f>TI_EHG_E!Z9+TI_CO_E!Z9+TI_BF_E!Z9+TI_GW_E!Z9+TI_RPI_E!Z9+TI_PF_E!Z9+TI_BKBPB_E!Z9+TI_CL_E!Z9+TI_BNG_E!Z9+TI_LBB_E!Z9+TI_CPP_E!Z9+TI_GTL_E!Z9+TI_NSP_E!Z9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  <c r="Y10" s="10">
        <f>TI_EHG_E!Y10+TI_CO_E!Y10+TI_BF_E!Y10+TI_GW_E!Y10+TI_RPI_E!Y10+TI_PF_E!Y10+TI_BKBPB_E!Y10+TI_CL_E!Y10+TI_BNG_E!Y10+TI_LBB_E!Y10+TI_CPP_E!Y10+TI_GTL_E!Y10+TI_NSP_E!Y10</f>
        <v>0</v>
      </c>
      <c r="Z10" s="10">
        <f>TI_EHG_E!Z10+TI_CO_E!Z10+TI_BF_E!Z10+TI_GW_E!Z10+TI_RPI_E!Z10+TI_PF_E!Z10+TI_BKBPB_E!Z10+TI_CL_E!Z10+TI_BNG_E!Z10+TI_LBB_E!Z10+TI_CPP_E!Z10+TI_GTL_E!Z10+TI_NSP_E!Z10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  <c r="Y12" s="10">
        <f>TI_EHG_E!Y12+TI_CO_E!Y12+TI_BF_E!Y12+TI_GW_E!Y12+TI_RPI_E!Y12+TI_PF_E!Y12+TI_BKBPB_E!Y12+TI_CL_E!Y12+TI_BNG_E!Y12+TI_LBB_E!Y12+TI_CPP_E!Y12+TI_GTL_E!Y12+TI_NSP_E!Y12</f>
        <v>0</v>
      </c>
      <c r="Z12" s="10">
        <f>TI_EHG_E!Z12+TI_CO_E!Z12+TI_BF_E!Z12+TI_GW_E!Z12+TI_RPI_E!Z12+TI_PF_E!Z12+TI_BKBPB_E!Z12+TI_CL_E!Z12+TI_BNG_E!Z12+TI_LBB_E!Z12+TI_CPP_E!Z12+TI_GTL_E!Z12+TI_NSP_E!Z12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  <c r="Y13" s="10">
        <f>TI_EHG_E!Y13+TI_CO_E!Y13+TI_BF_E!Y13+TI_GW_E!Y13+TI_RPI_E!Y13+TI_PF_E!Y13+TI_BKBPB_E!Y13+TI_CL_E!Y13+TI_BNG_E!Y13+TI_LBB_E!Y13+TI_CPP_E!Y13+TI_GTL_E!Y13+TI_NSP_E!Y13</f>
        <v>0</v>
      </c>
      <c r="Z13" s="10">
        <f>TI_EHG_E!Z13+TI_CO_E!Z13+TI_BF_E!Z13+TI_GW_E!Z13+TI_RPI_E!Z13+TI_PF_E!Z13+TI_BKBPB_E!Z13+TI_CL_E!Z13+TI_BNG_E!Z13+TI_LBB_E!Z13+TI_CPP_E!Z13+TI_GTL_E!Z13+TI_NSP_E!Z13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  <c r="Y14" s="10">
        <f>TI_EHG_E!Y14+TI_CO_E!Y14+TI_BF_E!Y14+TI_GW_E!Y14+TI_RPI_E!Y14+TI_PF_E!Y14+TI_BKBPB_E!Y14+TI_CL_E!Y14+TI_BNG_E!Y14+TI_LBB_E!Y14+TI_CPP_E!Y14+TI_GTL_E!Y14+TI_NSP_E!Y14</f>
        <v>0</v>
      </c>
      <c r="Z14" s="10">
        <f>TI_EHG_E!Z14+TI_CO_E!Z14+TI_BF_E!Z14+TI_GW_E!Z14+TI_RPI_E!Z14+TI_PF_E!Z14+TI_BKBPB_E!Z14+TI_CL_E!Z14+TI_BNG_E!Z14+TI_LBB_E!Z14+TI_CPP_E!Z14+TI_GTL_E!Z14+TI_NSP_E!Z14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  <c r="Y15" s="10">
        <f>TI_EHG_E!Y15+TI_CO_E!Y15+TI_BF_E!Y15+TI_GW_E!Y15+TI_RPI_E!Y15+TI_PF_E!Y15+TI_BKBPB_E!Y15+TI_CL_E!Y15+TI_BNG_E!Y15+TI_LBB_E!Y15+TI_CPP_E!Y15+TI_GTL_E!Y15+TI_NSP_E!Y15</f>
        <v>0</v>
      </c>
      <c r="Z15" s="10">
        <f>TI_EHG_E!Z15+TI_CO_E!Z15+TI_BF_E!Z15+TI_GW_E!Z15+TI_RPI_E!Z15+TI_PF_E!Z15+TI_BKBPB_E!Z15+TI_CL_E!Z15+TI_BNG_E!Z15+TI_LBB_E!Z15+TI_CPP_E!Z15+TI_GTL_E!Z15+TI_NSP_E!Z15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  <c r="Y16" s="10">
        <f>TI_EHG_E!Y16+TI_CO_E!Y16+TI_BF_E!Y16+TI_GW_E!Y16+TI_RPI_E!Y16+TI_PF_E!Y16+TI_BKBPB_E!Y16+TI_CL_E!Y16+TI_BNG_E!Y16+TI_LBB_E!Y16+TI_CPP_E!Y16+TI_GTL_E!Y16+TI_NSP_E!Y16</f>
        <v>0</v>
      </c>
      <c r="Z16" s="10">
        <f>TI_EHG_E!Z16+TI_CO_E!Z16+TI_BF_E!Z16+TI_GW_E!Z16+TI_RPI_E!Z16+TI_PF_E!Z16+TI_BKBPB_E!Z16+TI_CL_E!Z16+TI_BNG_E!Z16+TI_LBB_E!Z16+TI_CPP_E!Z16+TI_GTL_E!Z16+TI_NSP_E!Z16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  <c r="Y18" s="10">
        <f>TI_EHG_E!Y18+TI_CO_E!Y18+TI_BF_E!Y18+TI_GW_E!Y18+TI_RPI_E!Y18+TI_PF_E!Y18+TI_BKBPB_E!Y18+TI_CL_E!Y18+TI_BNG_E!Y18+TI_LBB_E!Y18+TI_CPP_E!Y18+TI_GTL_E!Y18+TI_NSP_E!Y18</f>
        <v>0</v>
      </c>
      <c r="Z18" s="10">
        <f>TI_EHG_E!Z18+TI_CO_E!Z18+TI_BF_E!Z18+TI_GW_E!Z18+TI_RPI_E!Z18+TI_PF_E!Z18+TI_BKBPB_E!Z18+TI_CL_E!Z18+TI_BNG_E!Z18+TI_LBB_E!Z18+TI_CPP_E!Z18+TI_GTL_E!Z18+TI_NSP_E!Z18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  <c r="Y19" s="10">
        <f>TI_EHG_E!Y19+TI_CO_E!Y19+TI_BF_E!Y19+TI_GW_E!Y19+TI_RPI_E!Y19+TI_PF_E!Y19+TI_BKBPB_E!Y19+TI_CL_E!Y19+TI_BNG_E!Y19+TI_LBB_E!Y19+TI_CPP_E!Y19+TI_GTL_E!Y19+TI_NSP_E!Y19</f>
        <v>0</v>
      </c>
      <c r="Z19" s="10">
        <f>TI_EHG_E!Z19+TI_CO_E!Z19+TI_BF_E!Z19+TI_GW_E!Z19+TI_RPI_E!Z19+TI_PF_E!Z19+TI_BKBPB_E!Z19+TI_CL_E!Z19+TI_BNG_E!Z19+TI_LBB_E!Z19+TI_CPP_E!Z19+TI_GTL_E!Z19+TI_NSP_E!Z19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  <c r="Y20" s="10">
        <f>TI_EHG_E!Y20+TI_CO_E!Y20+TI_BF_E!Y20+TI_GW_E!Y20+TI_RPI_E!Y20+TI_PF_E!Y20+TI_BKBPB_E!Y20+TI_CL_E!Y20+TI_BNG_E!Y20+TI_LBB_E!Y20+TI_CPP_E!Y20+TI_GTL_E!Y20+TI_NSP_E!Y20</f>
        <v>0</v>
      </c>
      <c r="Z20" s="10">
        <f>TI_EHG_E!Z20+TI_CO_E!Z20+TI_BF_E!Z20+TI_GW_E!Z20+TI_RPI_E!Z20+TI_PF_E!Z20+TI_BKBPB_E!Z20+TI_CL_E!Z20+TI_BNG_E!Z20+TI_LBB_E!Z20+TI_CPP_E!Z20+TI_GTL_E!Z20+TI_NSP_E!Z20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  <c r="Y21" s="10">
        <f>TI_EHG_E!Y21+TI_CO_E!Y21+TI_BF_E!Y21+TI_GW_E!Y21+TI_RPI_E!Y21+TI_PF_E!Y21+TI_BKBPB_E!Y21+TI_CL_E!Y21+TI_BNG_E!Y21+TI_LBB_E!Y21+TI_CPP_E!Y21+TI_GTL_E!Y21+TI_NSP_E!Y21</f>
        <v>0</v>
      </c>
      <c r="Z21" s="10">
        <f>TI_EHG_E!Z21+TI_CO_E!Z21+TI_BF_E!Z21+TI_GW_E!Z21+TI_RPI_E!Z21+TI_PF_E!Z21+TI_BKBPB_E!Z21+TI_CL_E!Z21+TI_BNG_E!Z21+TI_LBB_E!Z21+TI_CPP_E!Z21+TI_GTL_E!Z21+TI_NSP_E!Z21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  <c r="Y23" s="10">
        <f>TI_EHG_E!Y23+TI_CO_E!Y23+TI_BF_E!Y23+TI_GW_E!Y23+TI_RPI_E!Y23+TI_PF_E!Y23+TI_BKBPB_E!Y23+TI_CL_E!Y23+TI_BNG_E!Y23+TI_LBB_E!Y23+TI_CPP_E!Y23+TI_GTL_E!Y23+TI_NSP_E!Y23</f>
        <v>0</v>
      </c>
      <c r="Z23" s="10">
        <f>TI_EHG_E!Z23+TI_CO_E!Z23+TI_BF_E!Z23+TI_GW_E!Z23+TI_RPI_E!Z23+TI_PF_E!Z23+TI_BKBPB_E!Z23+TI_CL_E!Z23+TI_BNG_E!Z23+TI_LBB_E!Z23+TI_CPP_E!Z23+TI_GTL_E!Z23+TI_NSP_E!Z23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  <c r="Y24" s="10">
        <f>TI_EHG_E!Y24+TI_CO_E!Y24+TI_BF_E!Y24+TI_GW_E!Y24+TI_RPI_E!Y24+TI_PF_E!Y24+TI_BKBPB_E!Y24+TI_CL_E!Y24+TI_BNG_E!Y24+TI_LBB_E!Y24+TI_CPP_E!Y24+TI_GTL_E!Y24+TI_NSP_E!Y24</f>
        <v>0</v>
      </c>
      <c r="Z24" s="10">
        <f>TI_EHG_E!Z24+TI_CO_E!Z24+TI_BF_E!Z24+TI_GW_E!Z24+TI_RPI_E!Z24+TI_PF_E!Z24+TI_BKBPB_E!Z24+TI_CL_E!Z24+TI_BNG_E!Z24+TI_LBB_E!Z24+TI_CPP_E!Z24+TI_GTL_E!Z24+TI_NSP_E!Z24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  <c r="Y25" s="37">
        <f>TI_EHG_E!Y25+TI_CO_E!Y25+TI_BF_E!Y25+TI_GW_E!Y25+TI_RPI_E!Y25+TI_PF_E!Y25+TI_BKBPB_E!Y25+TI_CL_E!Y25+TI_BNG_E!Y25+TI_LBB_E!Y25+TI_CPP_E!Y25+TI_GTL_E!Y25+TI_NSP_E!Y25</f>
        <v>0</v>
      </c>
      <c r="Z25" s="37">
        <f>TI_EHG_E!Z25+TI_CO_E!Z25+TI_BF_E!Z25+TI_GW_E!Z25+TI_RPI_E!Z25+TI_PF_E!Z25+TI_BKBPB_E!Z25+TI_CL_E!Z25+TI_BNG_E!Z25+TI_LBB_E!Z25+TI_CPP_E!Z25+TI_GTL_E!Z25+TI_NSP_E!Z25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497.74049871023215</v>
      </c>
      <c r="D26" s="37">
        <f t="shared" si="14"/>
        <v>620.31616509028368</v>
      </c>
      <c r="E26" s="37">
        <f t="shared" si="14"/>
        <v>608.02046431642293</v>
      </c>
      <c r="F26" s="37">
        <f t="shared" si="14"/>
        <v>672.57093723129833</v>
      </c>
      <c r="G26" s="37">
        <f t="shared" si="14"/>
        <v>640.98589853826309</v>
      </c>
      <c r="H26" s="37">
        <f t="shared" si="14"/>
        <v>611.13499570077374</v>
      </c>
      <c r="I26" s="37">
        <f t="shared" si="14"/>
        <v>617.60765262252789</v>
      </c>
      <c r="J26" s="37">
        <f t="shared" si="14"/>
        <v>627.90197764402399</v>
      </c>
      <c r="K26" s="37">
        <f t="shared" si="14"/>
        <v>616.36569217540841</v>
      </c>
      <c r="L26" s="37">
        <f t="shared" si="14"/>
        <v>578.74746345657775</v>
      </c>
      <c r="M26" s="37">
        <f t="shared" si="14"/>
        <v>578.22201203783322</v>
      </c>
      <c r="N26" s="37">
        <f t="shared" si="14"/>
        <v>591.83619948409284</v>
      </c>
      <c r="O26" s="37">
        <f t="shared" si="14"/>
        <v>626.23000859845217</v>
      </c>
      <c r="P26" s="37">
        <f t="shared" si="14"/>
        <v>513.08873602751498</v>
      </c>
      <c r="Q26" s="37">
        <f t="shared" si="14"/>
        <v>501.26113499570079</v>
      </c>
      <c r="R26" s="37">
        <f t="shared" si="14"/>
        <v>263.2081685296647</v>
      </c>
      <c r="S26" s="37">
        <f t="shared" si="14"/>
        <v>172.18400687876181</v>
      </c>
      <c r="T26" s="37">
        <f t="shared" si="14"/>
        <v>51.261478933791913</v>
      </c>
      <c r="U26" s="37">
        <f t="shared" si="14"/>
        <v>5.3509028374892518</v>
      </c>
      <c r="V26" s="37">
        <f t="shared" si="14"/>
        <v>9.7927773000859837</v>
      </c>
      <c r="W26" s="37">
        <f t="shared" si="14"/>
        <v>23.810834049871019</v>
      </c>
      <c r="X26" s="37">
        <f t="shared" ref="X26:Z26" si="15">SUM(X27,X33)</f>
        <v>10.482975064488389</v>
      </c>
      <c r="Y26" s="37">
        <f t="shared" si="15"/>
        <v>15.843078245915731</v>
      </c>
      <c r="Z26" s="37">
        <f t="shared" si="15"/>
        <v>5.1454858125537397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0</v>
      </c>
      <c r="D28" s="10">
        <f>TI_EHG_E!D28+TI_CO_E!D28+TI_BF_E!D28+TI_GW_E!D28+TI_RPI_E!D28+TI_PF_E!D28+TI_BKBPB_E!D28+TI_CL_E!D28+TI_BNG_E!D28+TI_LBB_E!D28+TI_CPP_E!D28+TI_GTL_E!D28+TI_NSP_E!D28</f>
        <v>0</v>
      </c>
      <c r="E28" s="10">
        <f>TI_EHG_E!E28+TI_CO_E!E28+TI_BF_E!E28+TI_GW_E!E28+TI_RPI_E!E28+TI_PF_E!E28+TI_BKBPB_E!E28+TI_CL_E!E28+TI_BNG_E!E28+TI_LBB_E!E28+TI_CPP_E!E28+TI_GTL_E!E28+TI_NSP_E!E28</f>
        <v>0</v>
      </c>
      <c r="F28" s="10">
        <f>TI_EHG_E!F28+TI_CO_E!F28+TI_BF_E!F28+TI_GW_E!F28+TI_RPI_E!F28+TI_PF_E!F28+TI_BKBPB_E!F28+TI_CL_E!F28+TI_BNG_E!F28+TI_LBB_E!F28+TI_CPP_E!F28+TI_GTL_E!F28+TI_NSP_E!F28</f>
        <v>0</v>
      </c>
      <c r="G28" s="10">
        <f>TI_EHG_E!G28+TI_CO_E!G28+TI_BF_E!G28+TI_GW_E!G28+TI_RPI_E!G28+TI_PF_E!G28+TI_BKBPB_E!G28+TI_CL_E!G28+TI_BNG_E!G28+TI_LBB_E!G28+TI_CPP_E!G28+TI_GTL_E!G28+TI_NSP_E!G28</f>
        <v>0</v>
      </c>
      <c r="H28" s="10">
        <f>TI_EHG_E!H28+TI_CO_E!H28+TI_BF_E!H28+TI_GW_E!H28+TI_RPI_E!H28+TI_PF_E!H28+TI_BKBPB_E!H28+TI_CL_E!H28+TI_BNG_E!H28+TI_LBB_E!H28+TI_CPP_E!H28+TI_GTL_E!H28+TI_NSP_E!H28</f>
        <v>0</v>
      </c>
      <c r="I28" s="10">
        <f>TI_EHG_E!I28+TI_CO_E!I28+TI_BF_E!I28+TI_GW_E!I28+TI_RPI_E!I28+TI_PF_E!I28+TI_BKBPB_E!I28+TI_CL_E!I28+TI_BNG_E!I28+TI_LBB_E!I28+TI_CPP_E!I28+TI_GTL_E!I28+TI_NSP_E!I28</f>
        <v>0</v>
      </c>
      <c r="J28" s="10">
        <f>TI_EHG_E!J28+TI_CO_E!J28+TI_BF_E!J28+TI_GW_E!J28+TI_RPI_E!J28+TI_PF_E!J28+TI_BKBPB_E!J28+TI_CL_E!J28+TI_BNG_E!J28+TI_LBB_E!J28+TI_CPP_E!J28+TI_GTL_E!J28+TI_NSP_E!J28</f>
        <v>0</v>
      </c>
      <c r="K28" s="10">
        <f>TI_EHG_E!K28+TI_CO_E!K28+TI_BF_E!K28+TI_GW_E!K28+TI_RPI_E!K28+TI_PF_E!K28+TI_BKBPB_E!K28+TI_CL_E!K28+TI_BNG_E!K28+TI_LBB_E!K28+TI_CPP_E!K28+TI_GTL_E!K28+TI_NSP_E!K28</f>
        <v>0</v>
      </c>
      <c r="L28" s="10">
        <f>TI_EHG_E!L28+TI_CO_E!L28+TI_BF_E!L28+TI_GW_E!L28+TI_RPI_E!L28+TI_PF_E!L28+TI_BKBPB_E!L28+TI_CL_E!L28+TI_BNG_E!L28+TI_LBB_E!L28+TI_CPP_E!L28+TI_GTL_E!L28+TI_NSP_E!L28</f>
        <v>0</v>
      </c>
      <c r="M28" s="10">
        <f>TI_EHG_E!M28+TI_CO_E!M28+TI_BF_E!M28+TI_GW_E!M28+TI_RPI_E!M28+TI_PF_E!M28+TI_BKBPB_E!M28+TI_CL_E!M28+TI_BNG_E!M28+TI_LBB_E!M28+TI_CPP_E!M28+TI_GTL_E!M28+TI_NSP_E!M28</f>
        <v>0</v>
      </c>
      <c r="N28" s="10">
        <f>TI_EHG_E!N28+TI_CO_E!N28+TI_BF_E!N28+TI_GW_E!N28+TI_RPI_E!N28+TI_PF_E!N28+TI_BKBPB_E!N28+TI_CL_E!N28+TI_BNG_E!N28+TI_LBB_E!N28+TI_CPP_E!N28+TI_GTL_E!N28+TI_NSP_E!N28</f>
        <v>0</v>
      </c>
      <c r="O28" s="10">
        <f>TI_EHG_E!O28+TI_CO_E!O28+TI_BF_E!O28+TI_GW_E!O28+TI_RPI_E!O28+TI_PF_E!O28+TI_BKBPB_E!O28+TI_CL_E!O28+TI_BNG_E!O28+TI_LBB_E!O28+TI_CPP_E!O28+TI_GTL_E!O28+TI_NSP_E!O28</f>
        <v>0</v>
      </c>
      <c r="P28" s="10">
        <f>TI_EHG_E!P28+TI_CO_E!P28+TI_BF_E!P28+TI_GW_E!P28+TI_RPI_E!P28+TI_PF_E!P28+TI_BKBPB_E!P28+TI_CL_E!P28+TI_BNG_E!P28+TI_LBB_E!P28+TI_CPP_E!P28+TI_GTL_E!P28+TI_NSP_E!P28</f>
        <v>0</v>
      </c>
      <c r="Q28" s="10">
        <f>TI_EHG_E!Q28+TI_CO_E!Q28+TI_BF_E!Q28+TI_GW_E!Q28+TI_RPI_E!Q28+TI_PF_E!Q28+TI_BKBPB_E!Q28+TI_CL_E!Q28+TI_BNG_E!Q28+TI_LBB_E!Q28+TI_CPP_E!Q28+TI_GTL_E!Q28+TI_NSP_E!Q28</f>
        <v>0</v>
      </c>
      <c r="R28" s="10">
        <f>TI_EHG_E!R28+TI_CO_E!R28+TI_BF_E!R28+TI_GW_E!R28+TI_RPI_E!R28+TI_PF_E!R28+TI_BKBPB_E!R28+TI_CL_E!R28+TI_BNG_E!R28+TI_LBB_E!R28+TI_CPP_E!R28+TI_GTL_E!R28+TI_NSP_E!R28</f>
        <v>0</v>
      </c>
      <c r="S28" s="10">
        <f>TI_EHG_E!S28+TI_CO_E!S28+TI_BF_E!S28+TI_GW_E!S28+TI_RPI_E!S28+TI_PF_E!S28+TI_BKBPB_E!S28+TI_CL_E!S28+TI_BNG_E!S28+TI_LBB_E!S28+TI_CPP_E!S28+TI_GTL_E!S28+TI_NSP_E!S28</f>
        <v>0</v>
      </c>
      <c r="T28" s="10">
        <f>TI_EHG_E!T28+TI_CO_E!T28+TI_BF_E!T28+TI_GW_E!T28+TI_RPI_E!T28+TI_PF_E!T28+TI_BKBPB_E!T28+TI_CL_E!T28+TI_BNG_E!T28+TI_LBB_E!T28+TI_CPP_E!T28+TI_GTL_E!T28+TI_NSP_E!T28</f>
        <v>0</v>
      </c>
      <c r="U28" s="10">
        <f>TI_EHG_E!U28+TI_CO_E!U28+TI_BF_E!U28+TI_GW_E!U28+TI_RPI_E!U28+TI_PF_E!U28+TI_BKBPB_E!U28+TI_CL_E!U28+TI_BNG_E!U28+TI_LBB_E!U28+TI_CPP_E!U28+TI_GTL_E!U28+TI_NSP_E!U28</f>
        <v>0</v>
      </c>
      <c r="V28" s="10">
        <f>TI_EHG_E!V28+TI_CO_E!V28+TI_BF_E!V28+TI_GW_E!V28+TI_RPI_E!V28+TI_PF_E!V28+TI_BKBPB_E!V28+TI_CL_E!V28+TI_BNG_E!V28+TI_LBB_E!V28+TI_CPP_E!V28+TI_GTL_E!V28+TI_NSP_E!V28</f>
        <v>0</v>
      </c>
      <c r="W28" s="10">
        <f>TI_EHG_E!W28+TI_CO_E!W28+TI_BF_E!W28+TI_GW_E!W28+TI_RPI_E!W28+TI_PF_E!W28+TI_BKBPB_E!W28+TI_CL_E!W28+TI_BNG_E!W28+TI_LBB_E!W28+TI_CPP_E!W28+TI_GTL_E!W28+TI_NSP_E!W28</f>
        <v>0</v>
      </c>
      <c r="X28" s="10">
        <f>TI_EHG_E!X28+TI_CO_E!X28+TI_BF_E!X28+TI_GW_E!X28+TI_RPI_E!X28+TI_PF_E!X28+TI_BKBPB_E!X28+TI_CL_E!X28+TI_BNG_E!X28+TI_LBB_E!X28+TI_CPP_E!X28+TI_GTL_E!X28+TI_NSP_E!X28</f>
        <v>0</v>
      </c>
      <c r="Y28" s="10">
        <f>TI_EHG_E!Y28+TI_CO_E!Y28+TI_BF_E!Y28+TI_GW_E!Y28+TI_RPI_E!Y28+TI_PF_E!Y28+TI_BKBPB_E!Y28+TI_CL_E!Y28+TI_BNG_E!Y28+TI_LBB_E!Y28+TI_CPP_E!Y28+TI_GTL_E!Y28+TI_NSP_E!Y28</f>
        <v>0</v>
      </c>
      <c r="Z28" s="10">
        <f>TI_EHG_E!Z28+TI_CO_E!Z28+TI_BF_E!Z28+TI_GW_E!Z28+TI_RPI_E!Z28+TI_PF_E!Z28+TI_BKBPB_E!Z28+TI_CL_E!Z28+TI_BNG_E!Z28+TI_LBB_E!Z28+TI_CPP_E!Z28+TI_GTL_E!Z28+TI_NSP_E!Z28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  <c r="Y29" s="10">
        <f>TI_EHG_E!Y29+TI_CO_E!Y29+TI_BF_E!Y29+TI_GW_E!Y29+TI_RPI_E!Y29+TI_PF_E!Y29+TI_BKBPB_E!Y29+TI_CL_E!Y29+TI_BNG_E!Y29+TI_LBB_E!Y29+TI_CPP_E!Y29+TI_GTL_E!Y29+TI_NSP_E!Y29</f>
        <v>0</v>
      </c>
      <c r="Z29" s="10">
        <f>TI_EHG_E!Z29+TI_CO_E!Z29+TI_BF_E!Z29+TI_GW_E!Z29+TI_RPI_E!Z29+TI_PF_E!Z29+TI_BKBPB_E!Z29+TI_CL_E!Z29+TI_BNG_E!Z29+TI_LBB_E!Z29+TI_CPP_E!Z29+TI_GTL_E!Z29+TI_NSP_E!Z29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0</v>
      </c>
      <c r="D30" s="10">
        <f>TI_EHG_E!D30+TI_CO_E!D30+TI_BF_E!D30+TI_GW_E!D30+TI_RPI_E!D30+TI_PF_E!D30+TI_BKBPB_E!D30+TI_CL_E!D30+TI_BNG_E!D30+TI_LBB_E!D30+TI_CPP_E!D30+TI_GTL_E!D30+TI_NSP_E!D30</f>
        <v>0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0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0</v>
      </c>
      <c r="I30" s="10">
        <f>TI_EHG_E!I30+TI_CO_E!I30+TI_BF_E!I30+TI_GW_E!I30+TI_RPI_E!I30+TI_PF_E!I30+TI_BKBPB_E!I30+TI_CL_E!I30+TI_BNG_E!I30+TI_LBB_E!I30+TI_CPP_E!I30+TI_GTL_E!I30+TI_NSP_E!I30</f>
        <v>0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0</v>
      </c>
      <c r="L30" s="10">
        <f>TI_EHG_E!L30+TI_CO_E!L30+TI_BF_E!L30+TI_GW_E!L30+TI_RPI_E!L30+TI_PF_E!L30+TI_BKBPB_E!L30+TI_CL_E!L30+TI_BNG_E!L30+TI_LBB_E!L30+TI_CPP_E!L30+TI_GTL_E!L30+TI_NSP_E!L30</f>
        <v>0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0</v>
      </c>
      <c r="O30" s="10">
        <f>TI_EHG_E!O30+TI_CO_E!O30+TI_BF_E!O30+TI_GW_E!O30+TI_RPI_E!O30+TI_PF_E!O30+TI_BKBPB_E!O30+TI_CL_E!O30+TI_BNG_E!O30+TI_LBB_E!O30+TI_CPP_E!O30+TI_GTL_E!O30+TI_NSP_E!O30</f>
        <v>0</v>
      </c>
      <c r="P30" s="10">
        <f>TI_EHG_E!P30+TI_CO_E!P30+TI_BF_E!P30+TI_GW_E!P30+TI_RPI_E!P30+TI_PF_E!P30+TI_BKBPB_E!P30+TI_CL_E!P30+TI_BNG_E!P30+TI_LBB_E!P30+TI_CPP_E!P30+TI_GTL_E!P30+TI_NSP_E!P30</f>
        <v>0</v>
      </c>
      <c r="Q30" s="10">
        <f>TI_EHG_E!Q30+TI_CO_E!Q30+TI_BF_E!Q30+TI_GW_E!Q30+TI_RPI_E!Q30+TI_PF_E!Q30+TI_BKBPB_E!Q30+TI_CL_E!Q30+TI_BNG_E!Q30+TI_LBB_E!Q30+TI_CPP_E!Q30+TI_GTL_E!Q30+TI_NSP_E!Q30</f>
        <v>0</v>
      </c>
      <c r="R30" s="10">
        <f>TI_EHG_E!R30+TI_CO_E!R30+TI_BF_E!R30+TI_GW_E!R30+TI_RPI_E!R30+TI_PF_E!R30+TI_BKBPB_E!R30+TI_CL_E!R30+TI_BNG_E!R30+TI_LBB_E!R30+TI_CPP_E!R30+TI_GTL_E!R30+TI_NSP_E!R30</f>
        <v>0</v>
      </c>
      <c r="S30" s="10">
        <f>TI_EHG_E!S30+TI_CO_E!S30+TI_BF_E!S30+TI_GW_E!S30+TI_RPI_E!S30+TI_PF_E!S30+TI_BKBPB_E!S30+TI_CL_E!S30+TI_BNG_E!S30+TI_LBB_E!S30+TI_CPP_E!S30+TI_GTL_E!S30+TI_NSP_E!S30</f>
        <v>0</v>
      </c>
      <c r="T30" s="10">
        <f>TI_EHG_E!T30+TI_CO_E!T30+TI_BF_E!T30+TI_GW_E!T30+TI_RPI_E!T30+TI_PF_E!T30+TI_BKBPB_E!T30+TI_CL_E!T30+TI_BNG_E!T30+TI_LBB_E!T30+TI_CPP_E!T30+TI_GTL_E!T30+TI_NSP_E!T30</f>
        <v>0</v>
      </c>
      <c r="U30" s="10">
        <f>TI_EHG_E!U30+TI_CO_E!U30+TI_BF_E!U30+TI_GW_E!U30+TI_RPI_E!U30+TI_PF_E!U30+TI_BKBPB_E!U30+TI_CL_E!U30+TI_BNG_E!U30+TI_LBB_E!U30+TI_CPP_E!U30+TI_GTL_E!U30+TI_NSP_E!U30</f>
        <v>0</v>
      </c>
      <c r="V30" s="10">
        <f>TI_EHG_E!V30+TI_CO_E!V30+TI_BF_E!V30+TI_GW_E!V30+TI_RPI_E!V30+TI_PF_E!V30+TI_BKBPB_E!V30+TI_CL_E!V30+TI_BNG_E!V30+TI_LBB_E!V30+TI_CPP_E!V30+TI_GTL_E!V30+TI_NSP_E!V30</f>
        <v>0</v>
      </c>
      <c r="W30" s="10">
        <f>TI_EHG_E!W30+TI_CO_E!W30+TI_BF_E!W30+TI_GW_E!W30+TI_RPI_E!W30+TI_PF_E!W30+TI_BKBPB_E!W30+TI_CL_E!W30+TI_BNG_E!W30+TI_LBB_E!W30+TI_CPP_E!W30+TI_GTL_E!W30+TI_NSP_E!W30</f>
        <v>0</v>
      </c>
      <c r="X30" s="10">
        <f>TI_EHG_E!X30+TI_CO_E!X30+TI_BF_E!X30+TI_GW_E!X30+TI_RPI_E!X30+TI_PF_E!X30+TI_BKBPB_E!X30+TI_CL_E!X30+TI_BNG_E!X30+TI_LBB_E!X30+TI_CPP_E!X30+TI_GTL_E!X30+TI_NSP_E!X30</f>
        <v>0</v>
      </c>
      <c r="Y30" s="10">
        <f>TI_EHG_E!Y30+TI_CO_E!Y30+TI_BF_E!Y30+TI_GW_E!Y30+TI_RPI_E!Y30+TI_PF_E!Y30+TI_BKBPB_E!Y30+TI_CL_E!Y30+TI_BNG_E!Y30+TI_LBB_E!Y30+TI_CPP_E!Y30+TI_GTL_E!Y30+TI_NSP_E!Y30</f>
        <v>0</v>
      </c>
      <c r="Z30" s="10">
        <f>TI_EHG_E!Z30+TI_CO_E!Z30+TI_BF_E!Z30+TI_GW_E!Z30+TI_RPI_E!Z30+TI_PF_E!Z30+TI_BKBPB_E!Z30+TI_CL_E!Z30+TI_BNG_E!Z30+TI_LBB_E!Z30+TI_CPP_E!Z30+TI_GTL_E!Z30+TI_NSP_E!Z30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  <c r="Y31" s="10">
        <f>TI_EHG_E!Y31+TI_CO_E!Y31+TI_BF_E!Y31+TI_GW_E!Y31+TI_RPI_E!Y31+TI_PF_E!Y31+TI_BKBPB_E!Y31+TI_CL_E!Y31+TI_BNG_E!Y31+TI_LBB_E!Y31+TI_CPP_E!Y31+TI_GTL_E!Y31+TI_NSP_E!Y31</f>
        <v>0</v>
      </c>
      <c r="Z31" s="10">
        <f>TI_EHG_E!Z31+TI_CO_E!Z31+TI_BF_E!Z31+TI_GW_E!Z31+TI_RPI_E!Z31+TI_PF_E!Z31+TI_BKBPB_E!Z31+TI_CL_E!Z31+TI_BNG_E!Z31+TI_LBB_E!Z31+TI_CPP_E!Z31+TI_GTL_E!Z31+TI_NSP_E!Z31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  <c r="Y32" s="10">
        <f>TI_EHG_E!Y32+TI_CO_E!Y32+TI_BF_E!Y32+TI_GW_E!Y32+TI_RPI_E!Y32+TI_PF_E!Y32+TI_BKBPB_E!Y32+TI_CL_E!Y32+TI_BNG_E!Y32+TI_LBB_E!Y32+TI_CPP_E!Y32+TI_GTL_E!Y32+TI_NSP_E!Y32</f>
        <v>0</v>
      </c>
      <c r="Z32" s="10">
        <f>TI_EHG_E!Z32+TI_CO_E!Z32+TI_BF_E!Z32+TI_GW_E!Z32+TI_RPI_E!Z32+TI_PF_E!Z32+TI_BKBPB_E!Z32+TI_CL_E!Z32+TI_BNG_E!Z32+TI_LBB_E!Z32+TI_CPP_E!Z32+TI_GTL_E!Z32+TI_NSP_E!Z32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497.74049871023215</v>
      </c>
      <c r="D33" s="29">
        <f t="shared" si="18"/>
        <v>620.31616509028368</v>
      </c>
      <c r="E33" s="29">
        <f t="shared" si="18"/>
        <v>608.02046431642293</v>
      </c>
      <c r="F33" s="29">
        <f t="shared" si="18"/>
        <v>672.57093723129833</v>
      </c>
      <c r="G33" s="29">
        <f t="shared" si="18"/>
        <v>640.98589853826309</v>
      </c>
      <c r="H33" s="29">
        <f t="shared" si="18"/>
        <v>611.13499570077374</v>
      </c>
      <c r="I33" s="29">
        <f t="shared" si="18"/>
        <v>617.60765262252789</v>
      </c>
      <c r="J33" s="29">
        <f t="shared" si="18"/>
        <v>627.90197764402399</v>
      </c>
      <c r="K33" s="29">
        <f t="shared" si="18"/>
        <v>616.36569217540841</v>
      </c>
      <c r="L33" s="29">
        <f t="shared" si="18"/>
        <v>578.74746345657775</v>
      </c>
      <c r="M33" s="29">
        <f t="shared" si="18"/>
        <v>578.22201203783322</v>
      </c>
      <c r="N33" s="29">
        <f t="shared" si="18"/>
        <v>591.83619948409284</v>
      </c>
      <c r="O33" s="29">
        <f t="shared" si="18"/>
        <v>626.23000859845217</v>
      </c>
      <c r="P33" s="29">
        <f t="shared" si="18"/>
        <v>513.08873602751498</v>
      </c>
      <c r="Q33" s="29">
        <f t="shared" si="18"/>
        <v>501.26113499570079</v>
      </c>
      <c r="R33" s="29">
        <f t="shared" si="18"/>
        <v>263.2081685296647</v>
      </c>
      <c r="S33" s="29">
        <f t="shared" si="18"/>
        <v>172.18400687876181</v>
      </c>
      <c r="T33" s="29">
        <f t="shared" si="18"/>
        <v>51.261478933791913</v>
      </c>
      <c r="U33" s="29">
        <f t="shared" si="18"/>
        <v>5.3509028374892518</v>
      </c>
      <c r="V33" s="29">
        <f t="shared" si="18"/>
        <v>9.7927773000859837</v>
      </c>
      <c r="W33" s="29">
        <f t="shared" si="18"/>
        <v>23.810834049871019</v>
      </c>
      <c r="X33" s="29">
        <f t="shared" ref="X33:Z33" si="19">SUM(X34:X50)</f>
        <v>10.482975064488389</v>
      </c>
      <c r="Y33" s="29">
        <f t="shared" si="19"/>
        <v>15.843078245915731</v>
      </c>
      <c r="Z33" s="29">
        <f t="shared" si="19"/>
        <v>5.1454858125537397</v>
      </c>
    </row>
    <row r="34" spans="1:26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0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0</v>
      </c>
      <c r="Q34" s="10">
        <f>TI_EHG_E!Q34+TI_CO_E!Q34+TI_BF_E!Q34+TI_GW_E!Q34+TI_RPI_E!Q34+TI_PF_E!Q34+TI_BKBPB_E!Q34+TI_CL_E!Q34+TI_BNG_E!Q34+TI_LBB_E!Q34+TI_CPP_E!Q34+TI_GTL_E!Q34+TI_NSP_E!Q34</f>
        <v>0</v>
      </c>
      <c r="R34" s="10">
        <f>TI_EHG_E!R34+TI_CO_E!R34+TI_BF_E!R34+TI_GW_E!R34+TI_RPI_E!R34+TI_PF_E!R34+TI_BKBPB_E!R34+TI_CL_E!R34+TI_BNG_E!R34+TI_LBB_E!R34+TI_CPP_E!R34+TI_GTL_E!R34+TI_NSP_E!R34</f>
        <v>0</v>
      </c>
      <c r="S34" s="10">
        <f>TI_EHG_E!S34+TI_CO_E!S34+TI_BF_E!S34+TI_GW_E!S34+TI_RPI_E!S34+TI_PF_E!S34+TI_BKBPB_E!S34+TI_CL_E!S34+TI_BNG_E!S34+TI_LBB_E!S34+TI_CPP_E!S34+TI_GTL_E!S34+TI_NSP_E!S34</f>
        <v>0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0</v>
      </c>
      <c r="V34" s="10">
        <f>TI_EHG_E!V34+TI_CO_E!V34+TI_BF_E!V34+TI_GW_E!V34+TI_RPI_E!V34+TI_PF_E!V34+TI_BKBPB_E!V34+TI_CL_E!V34+TI_BNG_E!V34+TI_LBB_E!V34+TI_CPP_E!V34+TI_GTL_E!V34+TI_NSP_E!V34</f>
        <v>0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  <c r="Y34" s="10">
        <f>TI_EHG_E!Y34+TI_CO_E!Y34+TI_BF_E!Y34+TI_GW_E!Y34+TI_RPI_E!Y34+TI_PF_E!Y34+TI_BKBPB_E!Y34+TI_CL_E!Y34+TI_BNG_E!Y34+TI_LBB_E!Y34+TI_CPP_E!Y34+TI_GTL_E!Y34+TI_NSP_E!Y34</f>
        <v>0</v>
      </c>
      <c r="Z34" s="10">
        <f>TI_EHG_E!Z34+TI_CO_E!Z34+TI_BF_E!Z34+TI_GW_E!Z34+TI_RPI_E!Z34+TI_PF_E!Z34+TI_BKBPB_E!Z34+TI_CL_E!Z34+TI_BNG_E!Z34+TI_LBB_E!Z34+TI_CPP_E!Z34+TI_GTL_E!Z34+TI_NSP_E!Z34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  <c r="Y35" s="10">
        <f>TI_EHG_E!Y35+TI_CO_E!Y35+TI_BF_E!Y35+TI_GW_E!Y35+TI_RPI_E!Y35+TI_PF_E!Y35+TI_BKBPB_E!Y35+TI_CL_E!Y35+TI_BNG_E!Y35+TI_LBB_E!Y35+TI_CPP_E!Y35+TI_GTL_E!Y35+TI_NSP_E!Y35</f>
        <v>0</v>
      </c>
      <c r="Z35" s="10">
        <f>TI_EHG_E!Z35+TI_CO_E!Z35+TI_BF_E!Z35+TI_GW_E!Z35+TI_RPI_E!Z35+TI_PF_E!Z35+TI_BKBPB_E!Z35+TI_CL_E!Z35+TI_BNG_E!Z35+TI_LBB_E!Z35+TI_CPP_E!Z35+TI_GTL_E!Z35+TI_NSP_E!Z35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0</v>
      </c>
      <c r="U36" s="10">
        <f>TI_EHG_E!U36+TI_CO_E!U36+TI_BF_E!U36+TI_GW_E!U36+TI_RPI_E!U36+TI_PF_E!U36+TI_BKBPB_E!U36+TI_CL_E!U36+TI_BNG_E!U36+TI_LBB_E!U36+TI_CPP_E!U36+TI_GTL_E!U36+TI_NSP_E!U36</f>
        <v>0</v>
      </c>
      <c r="V36" s="10">
        <f>TI_EHG_E!V36+TI_CO_E!V36+TI_BF_E!V36+TI_GW_E!V36+TI_RPI_E!V36+TI_PF_E!V36+TI_BKBPB_E!V36+TI_CL_E!V36+TI_BNG_E!V36+TI_LBB_E!V36+TI_CPP_E!V36+TI_GTL_E!V36+TI_NSP_E!V36</f>
        <v>0</v>
      </c>
      <c r="W36" s="10">
        <f>TI_EHG_E!W36+TI_CO_E!W36+TI_BF_E!W36+TI_GW_E!W36+TI_RPI_E!W36+TI_PF_E!W36+TI_BKBPB_E!W36+TI_CL_E!W36+TI_BNG_E!W36+TI_LBB_E!W36+TI_CPP_E!W36+TI_GTL_E!W36+TI_NSP_E!W36</f>
        <v>0</v>
      </c>
      <c r="X36" s="10">
        <f>TI_EHG_E!X36+TI_CO_E!X36+TI_BF_E!X36+TI_GW_E!X36+TI_RPI_E!X36+TI_PF_E!X36+TI_BKBPB_E!X36+TI_CL_E!X36+TI_BNG_E!X36+TI_LBB_E!X36+TI_CPP_E!X36+TI_GTL_E!X36+TI_NSP_E!X36</f>
        <v>0</v>
      </c>
      <c r="Y36" s="10">
        <f>TI_EHG_E!Y36+TI_CO_E!Y36+TI_BF_E!Y36+TI_GW_E!Y36+TI_RPI_E!Y36+TI_PF_E!Y36+TI_BKBPB_E!Y36+TI_CL_E!Y36+TI_BNG_E!Y36+TI_LBB_E!Y36+TI_CPP_E!Y36+TI_GTL_E!Y36+TI_NSP_E!Y36</f>
        <v>0</v>
      </c>
      <c r="Z36" s="10">
        <f>TI_EHG_E!Z36+TI_CO_E!Z36+TI_BF_E!Z36+TI_GW_E!Z36+TI_RPI_E!Z36+TI_PF_E!Z36+TI_BKBPB_E!Z36+TI_CL_E!Z36+TI_BNG_E!Z36+TI_LBB_E!Z36+TI_CPP_E!Z36+TI_GTL_E!Z36+TI_NSP_E!Z36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  <c r="Y37" s="10">
        <f>TI_EHG_E!Y37+TI_CO_E!Y37+TI_BF_E!Y37+TI_GW_E!Y37+TI_RPI_E!Y37+TI_PF_E!Y37+TI_BKBPB_E!Y37+TI_CL_E!Y37+TI_BNG_E!Y37+TI_LBB_E!Y37+TI_CPP_E!Y37+TI_GTL_E!Y37+TI_NSP_E!Y37</f>
        <v>0</v>
      </c>
      <c r="Z37" s="10">
        <f>TI_EHG_E!Z37+TI_CO_E!Z37+TI_BF_E!Z37+TI_GW_E!Z37+TI_RPI_E!Z37+TI_PF_E!Z37+TI_BKBPB_E!Z37+TI_CL_E!Z37+TI_BNG_E!Z37+TI_LBB_E!Z37+TI_CPP_E!Z37+TI_GTL_E!Z37+TI_NSP_E!Z37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  <c r="Y38" s="10">
        <f>TI_EHG_E!Y38+TI_CO_E!Y38+TI_BF_E!Y38+TI_GW_E!Y38+TI_RPI_E!Y38+TI_PF_E!Y38+TI_BKBPB_E!Y38+TI_CL_E!Y38+TI_BNG_E!Y38+TI_LBB_E!Y38+TI_CPP_E!Y38+TI_GTL_E!Y38+TI_NSP_E!Y38</f>
        <v>0</v>
      </c>
      <c r="Z38" s="10">
        <f>TI_EHG_E!Z38+TI_CO_E!Z38+TI_BF_E!Z38+TI_GW_E!Z38+TI_RPI_E!Z38+TI_PF_E!Z38+TI_BKBPB_E!Z38+TI_CL_E!Z38+TI_BNG_E!Z38+TI_LBB_E!Z38+TI_CPP_E!Z38+TI_GTL_E!Z38+TI_NSP_E!Z38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  <c r="Y39" s="10">
        <f>TI_EHG_E!Y39+TI_CO_E!Y39+TI_BF_E!Y39+TI_GW_E!Y39+TI_RPI_E!Y39+TI_PF_E!Y39+TI_BKBPB_E!Y39+TI_CL_E!Y39+TI_BNG_E!Y39+TI_LBB_E!Y39+TI_CPP_E!Y39+TI_GTL_E!Y39+TI_NSP_E!Y39</f>
        <v>0</v>
      </c>
      <c r="Z39" s="10">
        <f>TI_EHG_E!Z39+TI_CO_E!Z39+TI_BF_E!Z39+TI_GW_E!Z39+TI_RPI_E!Z39+TI_PF_E!Z39+TI_BKBPB_E!Z39+TI_CL_E!Z39+TI_BNG_E!Z39+TI_LBB_E!Z39+TI_CPP_E!Z39+TI_GTL_E!Z39+TI_NSP_E!Z39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  <c r="Y40" s="10">
        <f>TI_EHG_E!Y40+TI_CO_E!Y40+TI_BF_E!Y40+TI_GW_E!Y40+TI_RPI_E!Y40+TI_PF_E!Y40+TI_BKBPB_E!Y40+TI_CL_E!Y40+TI_BNG_E!Y40+TI_LBB_E!Y40+TI_CPP_E!Y40+TI_GTL_E!Y40+TI_NSP_E!Y40</f>
        <v>0</v>
      </c>
      <c r="Z40" s="10">
        <f>TI_EHG_E!Z40+TI_CO_E!Z40+TI_BF_E!Z40+TI_GW_E!Z40+TI_RPI_E!Z40+TI_PF_E!Z40+TI_BKBPB_E!Z40+TI_CL_E!Z40+TI_BNG_E!Z40+TI_LBB_E!Z40+TI_CPP_E!Z40+TI_GTL_E!Z40+TI_NSP_E!Z40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  <c r="Y41" s="10">
        <f>TI_EHG_E!Y41+TI_CO_E!Y41+TI_BF_E!Y41+TI_GW_E!Y41+TI_RPI_E!Y41+TI_PF_E!Y41+TI_BKBPB_E!Y41+TI_CL_E!Y41+TI_BNG_E!Y41+TI_LBB_E!Y41+TI_CPP_E!Y41+TI_GTL_E!Y41+TI_NSP_E!Y41</f>
        <v>0</v>
      </c>
      <c r="Z41" s="10">
        <f>TI_EHG_E!Z41+TI_CO_E!Z41+TI_BF_E!Z41+TI_GW_E!Z41+TI_RPI_E!Z41+TI_PF_E!Z41+TI_BKBPB_E!Z41+TI_CL_E!Z41+TI_BNG_E!Z41+TI_LBB_E!Z41+TI_CPP_E!Z41+TI_GTL_E!Z41+TI_NSP_E!Z41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  <c r="Y42" s="10">
        <f>TI_EHG_E!Y42+TI_CO_E!Y42+TI_BF_E!Y42+TI_GW_E!Y42+TI_RPI_E!Y42+TI_PF_E!Y42+TI_BKBPB_E!Y42+TI_CL_E!Y42+TI_BNG_E!Y42+TI_LBB_E!Y42+TI_CPP_E!Y42+TI_GTL_E!Y42+TI_NSP_E!Y42</f>
        <v>0</v>
      </c>
      <c r="Z42" s="10">
        <f>TI_EHG_E!Z42+TI_CO_E!Z42+TI_BF_E!Z42+TI_GW_E!Z42+TI_RPI_E!Z42+TI_PF_E!Z42+TI_BKBPB_E!Z42+TI_CL_E!Z42+TI_BNG_E!Z42+TI_LBB_E!Z42+TI_CPP_E!Z42+TI_GTL_E!Z42+TI_NSP_E!Z42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77.027773000859838</v>
      </c>
      <c r="D43" s="10">
        <f>TI_EHG_E!D43+TI_CO_E!D43+TI_BF_E!D43+TI_GW_E!D43+TI_RPI_E!D43+TI_PF_E!D43+TI_BKBPB_E!D43+TI_CL_E!D43+TI_BNG_E!D43+TI_LBB_E!D43+TI_CPP_E!D43+TI_GTL_E!D43+TI_NSP_E!D43</f>
        <v>93.460361134995694</v>
      </c>
      <c r="E43" s="10">
        <f>TI_EHG_E!E43+TI_CO_E!E43+TI_BF_E!E43+TI_GW_E!E43+TI_RPI_E!E43+TI_PF_E!E43+TI_BKBPB_E!E43+TI_CL_E!E43+TI_BNG_E!E43+TI_LBB_E!E43+TI_CPP_E!E43+TI_GTL_E!E43+TI_NSP_E!E43</f>
        <v>97.568529664660346</v>
      </c>
      <c r="F43" s="10">
        <f>TI_EHG_E!F43+TI_CO_E!F43+TI_BF_E!F43+TI_GW_E!F43+TI_RPI_E!F43+TI_PF_E!F43+TI_BKBPB_E!F43+TI_CL_E!F43+TI_BNG_E!F43+TI_LBB_E!F43+TI_CPP_E!F43+TI_GTL_E!F43+TI_NSP_E!F43</f>
        <v>143.7852106620808</v>
      </c>
      <c r="G43" s="10">
        <f>TI_EHG_E!G43+TI_CO_E!G43+TI_BF_E!G43+TI_GW_E!G43+TI_RPI_E!G43+TI_PF_E!G43+TI_BKBPB_E!G43+TI_CL_E!G43+TI_BNG_E!G43+TI_LBB_E!G43+TI_CPP_E!G43+TI_GTL_E!G43+TI_NSP_E!G43</f>
        <v>84.217024935511603</v>
      </c>
      <c r="H43" s="10">
        <f>TI_EHG_E!H43+TI_CO_E!H43+TI_BF_E!H43+TI_GW_E!H43+TI_RPI_E!H43+TI_PF_E!H43+TI_BKBPB_E!H43+TI_CL_E!H43+TI_BNG_E!H43+TI_LBB_E!H43+TI_CPP_E!H43+TI_GTL_E!H43+TI_NSP_E!H43</f>
        <v>50.324849527085121</v>
      </c>
      <c r="I43" s="10">
        <f>TI_EHG_E!I43+TI_CO_E!I43+TI_BF_E!I43+TI_GW_E!I43+TI_RPI_E!I43+TI_PF_E!I43+TI_BKBPB_E!I43+TI_CL_E!I43+TI_BNG_E!I43+TI_LBB_E!I43+TI_CPP_E!I43+TI_GTL_E!I43+TI_NSP_E!I43</f>
        <v>47.243680137575232</v>
      </c>
      <c r="J43" s="10">
        <f>TI_EHG_E!J43+TI_CO_E!J43+TI_BF_E!J43+TI_GW_E!J43+TI_RPI_E!J43+TI_PF_E!J43+TI_BKBPB_E!J43+TI_CL_E!J43+TI_BNG_E!J43+TI_LBB_E!J43+TI_CPP_E!J43+TI_GTL_E!J43+TI_NSP_E!J43</f>
        <v>44.162596732588128</v>
      </c>
      <c r="K43" s="10">
        <f>TI_EHG_E!K43+TI_CO_E!K43+TI_BF_E!K43+TI_GW_E!K43+TI_RPI_E!K43+TI_PF_E!K43+TI_BKBPB_E!K43+TI_CL_E!K43+TI_BNG_E!K43+TI_LBB_E!K43+TI_CPP_E!K43+TI_GTL_E!K43+TI_NSP_E!K43</f>
        <v>84.217024935511603</v>
      </c>
      <c r="L43" s="10">
        <f>TI_EHG_E!L43+TI_CO_E!L43+TI_BF_E!L43+TI_GW_E!L43+TI_RPI_E!L43+TI_PF_E!L43+TI_BKBPB_E!L43+TI_CL_E!L43+TI_BNG_E!L43+TI_LBB_E!L43+TI_CPP_E!L43+TI_GTL_E!L43+TI_NSP_E!L43</f>
        <v>79.081857265692165</v>
      </c>
      <c r="M43" s="10">
        <f>TI_EHG_E!M43+TI_CO_E!M43+TI_BF_E!M43+TI_GW_E!M43+TI_RPI_E!M43+TI_PF_E!M43+TI_BKBPB_E!M43+TI_CL_E!M43+TI_BNG_E!M43+TI_LBB_E!M43+TI_CPP_E!M43+TI_GTL_E!M43+TI_NSP_E!M43</f>
        <v>85.244110060189158</v>
      </c>
      <c r="N43" s="10">
        <f>TI_EHG_E!N43+TI_CO_E!N43+TI_BF_E!N43+TI_GW_E!N43+TI_RPI_E!N43+TI_PF_E!N43+TI_BKBPB_E!N43+TI_CL_E!N43+TI_BNG_E!N43+TI_LBB_E!N43+TI_CPP_E!N43+TI_GTL_E!N43+TI_NSP_E!N43</f>
        <v>74.973688736027512</v>
      </c>
      <c r="O43" s="10">
        <f>TI_EHG_E!O43+TI_CO_E!O43+TI_BF_E!O43+TI_GW_E!O43+TI_RPI_E!O43+TI_PF_E!O43+TI_BKBPB_E!O43+TI_CL_E!O43+TI_BNG_E!O43+TI_LBB_E!O43+TI_CPP_E!O43+TI_GTL_E!O43+TI_NSP_E!O43</f>
        <v>74.973688736027512</v>
      </c>
      <c r="P43" s="10">
        <f>TI_EHG_E!P43+TI_CO_E!P43+TI_BF_E!P43+TI_GW_E!P43+TI_RPI_E!P43+TI_PF_E!P43+TI_BKBPB_E!P43+TI_CL_E!P43+TI_BNG_E!P43+TI_LBB_E!P43+TI_CPP_E!P43+TI_GTL_E!P43+TI_NSP_E!P43</f>
        <v>59.568185726569219</v>
      </c>
      <c r="Q43" s="10">
        <f>TI_EHG_E!Q43+TI_CO_E!Q43+TI_BF_E!Q43+TI_GW_E!Q43+TI_RPI_E!Q43+TI_PF_E!Q43+TI_BKBPB_E!Q43+TI_CL_E!Q43+TI_BNG_E!Q43+TI_LBB_E!Q43+TI_CPP_E!Q43+TI_GTL_E!Q43+TI_NSP_E!Q43</f>
        <v>55.460017196904552</v>
      </c>
      <c r="R43" s="10">
        <f>TI_EHG_E!R43+TI_CO_E!R43+TI_BF_E!R43+TI_GW_E!R43+TI_RPI_E!R43+TI_PF_E!R43+TI_BKBPB_E!R43+TI_CL_E!R43+TI_BNG_E!R43+TI_LBB_E!R43+TI_CPP_E!R43+TI_GTL_E!R43+TI_NSP_E!R43</f>
        <v>20.540756663800519</v>
      </c>
      <c r="S43" s="10">
        <f>TI_EHG_E!S43+TI_CO_E!S43+TI_BF_E!S43+TI_GW_E!S43+TI_RPI_E!S43+TI_PF_E!S43+TI_BKBPB_E!S43+TI_CL_E!S43+TI_BNG_E!S43+TI_LBB_E!S43+TI_CPP_E!S43+TI_GTL_E!S43+TI_NSP_E!S43</f>
        <v>3.0810834049871021</v>
      </c>
      <c r="T43" s="10">
        <f>TI_EHG_E!T43+TI_CO_E!T43+TI_BF_E!T43+TI_GW_E!T43+TI_RPI_E!T43+TI_PF_E!T43+TI_BKBPB_E!T43+TI_CL_E!T43+TI_BNG_E!T43+TI_LBB_E!T43+TI_CPP_E!T43+TI_GTL_E!T43+TI_NSP_E!T43</f>
        <v>6.0307824591573516</v>
      </c>
      <c r="U43" s="10">
        <f>TI_EHG_E!U43+TI_CO_E!U43+TI_BF_E!U43+TI_GW_E!U43+TI_RPI_E!U43+TI_PF_E!U43+TI_BKBPB_E!U43+TI_CL_E!U43+TI_BNG_E!U43+TI_LBB_E!U43+TI_CPP_E!U43+TI_GTL_E!U43+TI_NSP_E!U43</f>
        <v>5.3509028374892518</v>
      </c>
      <c r="V43" s="10">
        <f>TI_EHG_E!V43+TI_CO_E!V43+TI_BF_E!V43+TI_GW_E!V43+TI_RPI_E!V43+TI_PF_E!V43+TI_BKBPB_E!V43+TI_CL_E!V43+TI_BNG_E!V43+TI_LBB_E!V43+TI_CPP_E!V43+TI_GTL_E!V43+TI_NSP_E!V43</f>
        <v>9.7927773000859837</v>
      </c>
      <c r="W43" s="10">
        <f>TI_EHG_E!W43+TI_CO_E!W43+TI_BF_E!W43+TI_GW_E!W43+TI_RPI_E!W43+TI_PF_E!W43+TI_BKBPB_E!W43+TI_CL_E!W43+TI_BNG_E!W43+TI_LBB_E!W43+TI_CPP_E!W43+TI_GTL_E!W43+TI_NSP_E!W43</f>
        <v>23.810834049871019</v>
      </c>
      <c r="X43" s="10">
        <f>TI_EHG_E!X43+TI_CO_E!X43+TI_BF_E!X43+TI_GW_E!X43+TI_RPI_E!X43+TI_PF_E!X43+TI_BKBPB_E!X43+TI_CL_E!X43+TI_BNG_E!X43+TI_LBB_E!X43+TI_CPP_E!X43+TI_GTL_E!X43+TI_NSP_E!X43</f>
        <v>10.482975064488389</v>
      </c>
      <c r="Y43" s="10">
        <f>TI_EHG_E!Y43+TI_CO_E!Y43+TI_BF_E!Y43+TI_GW_E!Y43+TI_RPI_E!Y43+TI_PF_E!Y43+TI_BKBPB_E!Y43+TI_CL_E!Y43+TI_BNG_E!Y43+TI_LBB_E!Y43+TI_CPP_E!Y43+TI_GTL_E!Y43+TI_NSP_E!Y43</f>
        <v>15.843078245915731</v>
      </c>
      <c r="Z43" s="10">
        <f>TI_EHG_E!Z43+TI_CO_E!Z43+TI_BF_E!Z43+TI_GW_E!Z43+TI_RPI_E!Z43+TI_PF_E!Z43+TI_BKBPB_E!Z43+TI_CL_E!Z43+TI_BNG_E!Z43+TI_LBB_E!Z43+TI_CPP_E!Z43+TI_GTL_E!Z43+TI_NSP_E!Z43</f>
        <v>5.1454858125537397</v>
      </c>
    </row>
    <row r="44" spans="1:26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420.71272570937231</v>
      </c>
      <c r="D44" s="10">
        <f>TI_EHG_E!D44+TI_CO_E!D44+TI_BF_E!D44+TI_GW_E!D44+TI_RPI_E!D44+TI_PF_E!D44+TI_BKBPB_E!D44+TI_CL_E!D44+TI_BNG_E!D44+TI_LBB_E!D44+TI_CPP_E!D44+TI_GTL_E!D44+TI_NSP_E!D44</f>
        <v>526.85580395528802</v>
      </c>
      <c r="E44" s="10">
        <f>TI_EHG_E!E44+TI_CO_E!E44+TI_BF_E!E44+TI_GW_E!E44+TI_RPI_E!E44+TI_PF_E!E44+TI_BKBPB_E!E44+TI_CL_E!E44+TI_BNG_E!E44+TI_LBB_E!E44+TI_CPP_E!E44+TI_GTL_E!E44+TI_NSP_E!E44</f>
        <v>510.4519346517626</v>
      </c>
      <c r="F44" s="10">
        <f>TI_EHG_E!F44+TI_CO_E!F44+TI_BF_E!F44+TI_GW_E!F44+TI_RPI_E!F44+TI_PF_E!F44+TI_BKBPB_E!F44+TI_CL_E!F44+TI_BNG_E!F44+TI_LBB_E!F44+TI_CPP_E!F44+TI_GTL_E!F44+TI_NSP_E!F44</f>
        <v>528.78572656921756</v>
      </c>
      <c r="G44" s="10">
        <f>TI_EHG_E!G44+TI_CO_E!G44+TI_BF_E!G44+TI_GW_E!G44+TI_RPI_E!G44+TI_PF_E!G44+TI_BKBPB_E!G44+TI_CL_E!G44+TI_BNG_E!G44+TI_LBB_E!G44+TI_CPP_E!G44+TI_GTL_E!G44+TI_NSP_E!G44</f>
        <v>556.76887360275146</v>
      </c>
      <c r="H44" s="10">
        <f>TI_EHG_E!H44+TI_CO_E!H44+TI_BF_E!H44+TI_GW_E!H44+TI_RPI_E!H44+TI_PF_E!H44+TI_BKBPB_E!H44+TI_CL_E!H44+TI_BNG_E!H44+TI_LBB_E!H44+TI_CPP_E!H44+TI_GTL_E!H44+TI_NSP_E!H44</f>
        <v>560.81014617368862</v>
      </c>
      <c r="I44" s="10">
        <f>TI_EHG_E!I44+TI_CO_E!I44+TI_BF_E!I44+TI_GW_E!I44+TI_RPI_E!I44+TI_PF_E!I44+TI_BKBPB_E!I44+TI_CL_E!I44+TI_BNG_E!I44+TI_LBB_E!I44+TI_CPP_E!I44+TI_GTL_E!I44+TI_NSP_E!I44</f>
        <v>570.36397248495268</v>
      </c>
      <c r="J44" s="10">
        <f>TI_EHG_E!J44+TI_CO_E!J44+TI_BF_E!J44+TI_GW_E!J44+TI_RPI_E!J44+TI_PF_E!J44+TI_BKBPB_E!J44+TI_CL_E!J44+TI_BNG_E!J44+TI_LBB_E!J44+TI_CPP_E!J44+TI_GTL_E!J44+TI_NSP_E!J44</f>
        <v>583.73938091143589</v>
      </c>
      <c r="K44" s="10">
        <f>TI_EHG_E!K44+TI_CO_E!K44+TI_BF_E!K44+TI_GW_E!K44+TI_RPI_E!K44+TI_PF_E!K44+TI_BKBPB_E!K44+TI_CL_E!K44+TI_BNG_E!K44+TI_LBB_E!K44+TI_CPP_E!K44+TI_GTL_E!K44+TI_NSP_E!K44</f>
        <v>532.14866723989678</v>
      </c>
      <c r="L44" s="10">
        <f>TI_EHG_E!L44+TI_CO_E!L44+TI_BF_E!L44+TI_GW_E!L44+TI_RPI_E!L44+TI_PF_E!L44+TI_BKBPB_E!L44+TI_CL_E!L44+TI_BNG_E!L44+TI_LBB_E!L44+TI_CPP_E!L44+TI_GTL_E!L44+TI_NSP_E!L44</f>
        <v>499.66560619088563</v>
      </c>
      <c r="M44" s="10">
        <f>TI_EHG_E!M44+TI_CO_E!M44+TI_BF_E!M44+TI_GW_E!M44+TI_RPI_E!M44+TI_PF_E!M44+TI_BKBPB_E!M44+TI_CL_E!M44+TI_BNG_E!M44+TI_LBB_E!M44+TI_CPP_E!M44+TI_GTL_E!M44+TI_NSP_E!M44</f>
        <v>492.97790197764402</v>
      </c>
      <c r="N44" s="10">
        <f>TI_EHG_E!N44+TI_CO_E!N44+TI_BF_E!N44+TI_GW_E!N44+TI_RPI_E!N44+TI_PF_E!N44+TI_BKBPB_E!N44+TI_CL_E!N44+TI_BNG_E!N44+TI_LBB_E!N44+TI_CPP_E!N44+TI_GTL_E!N44+TI_NSP_E!N44</f>
        <v>516.86251074806535</v>
      </c>
      <c r="O44" s="10">
        <f>TI_EHG_E!O44+TI_CO_E!O44+TI_BF_E!O44+TI_GW_E!O44+TI_RPI_E!O44+TI_PF_E!O44+TI_BKBPB_E!O44+TI_CL_E!O44+TI_BNG_E!O44+TI_LBB_E!O44+TI_CPP_E!O44+TI_GTL_E!O44+TI_NSP_E!O44</f>
        <v>551.25631986242468</v>
      </c>
      <c r="P44" s="10">
        <f>TI_EHG_E!P44+TI_CO_E!P44+TI_BF_E!P44+TI_GW_E!P44+TI_RPI_E!P44+TI_PF_E!P44+TI_BKBPB_E!P44+TI_CL_E!P44+TI_BNG_E!P44+TI_LBB_E!P44+TI_CPP_E!P44+TI_GTL_E!P44+TI_NSP_E!P44</f>
        <v>453.52055030094579</v>
      </c>
      <c r="Q44" s="10">
        <f>TI_EHG_E!Q44+TI_CO_E!Q44+TI_BF_E!Q44+TI_GW_E!Q44+TI_RPI_E!Q44+TI_PF_E!Q44+TI_BKBPB_E!Q44+TI_CL_E!Q44+TI_BNG_E!Q44+TI_LBB_E!Q44+TI_CPP_E!Q44+TI_GTL_E!Q44+TI_NSP_E!Q44</f>
        <v>445.80111779879621</v>
      </c>
      <c r="R44" s="10">
        <f>TI_EHG_E!R44+TI_CO_E!R44+TI_BF_E!R44+TI_GW_E!R44+TI_RPI_E!R44+TI_PF_E!R44+TI_BKBPB_E!R44+TI_CL_E!R44+TI_BNG_E!R44+TI_LBB_E!R44+TI_CPP_E!R44+TI_GTL_E!R44+TI_NSP_E!R44</f>
        <v>242.66741186586421</v>
      </c>
      <c r="S44" s="10">
        <f>TI_EHG_E!S44+TI_CO_E!S44+TI_BF_E!S44+TI_GW_E!S44+TI_RPI_E!S44+TI_PF_E!S44+TI_BKBPB_E!S44+TI_CL_E!S44+TI_BNG_E!S44+TI_LBB_E!S44+TI_CPP_E!S44+TI_GTL_E!S44+TI_NSP_E!S44</f>
        <v>169.10292347377469</v>
      </c>
      <c r="T44" s="10">
        <f>TI_EHG_E!T44+TI_CO_E!T44+TI_BF_E!T44+TI_GW_E!T44+TI_RPI_E!T44+TI_PF_E!T44+TI_BKBPB_E!T44+TI_CL_E!T44+TI_BNG_E!T44+TI_LBB_E!T44+TI_CPP_E!T44+TI_GTL_E!T44+TI_NSP_E!T44</f>
        <v>45.230696474634563</v>
      </c>
      <c r="U44" s="10">
        <f>TI_EHG_E!U44+TI_CO_E!U44+TI_BF_E!U44+TI_GW_E!U44+TI_RPI_E!U44+TI_PF_E!U44+TI_BKBPB_E!U44+TI_CL_E!U44+TI_BNG_E!U44+TI_LBB_E!U44+TI_CPP_E!U44+TI_GTL_E!U44+TI_NSP_E!U44</f>
        <v>0</v>
      </c>
      <c r="V44" s="10">
        <f>TI_EHG_E!V44+TI_CO_E!V44+TI_BF_E!V44+TI_GW_E!V44+TI_RPI_E!V44+TI_PF_E!V44+TI_BKBPB_E!V44+TI_CL_E!V44+TI_BNG_E!V44+TI_LBB_E!V44+TI_CPP_E!V44+TI_GTL_E!V44+TI_NSP_E!V44</f>
        <v>0</v>
      </c>
      <c r="W44" s="10">
        <f>TI_EHG_E!W44+TI_CO_E!W44+TI_BF_E!W44+TI_GW_E!W44+TI_RPI_E!W44+TI_PF_E!W44+TI_BKBPB_E!W44+TI_CL_E!W44+TI_BNG_E!W44+TI_LBB_E!W44+TI_CPP_E!W44+TI_GTL_E!W44+TI_NSP_E!W44</f>
        <v>0</v>
      </c>
      <c r="X44" s="10">
        <f>TI_EHG_E!X44+TI_CO_E!X44+TI_BF_E!X44+TI_GW_E!X44+TI_RPI_E!X44+TI_PF_E!X44+TI_BKBPB_E!X44+TI_CL_E!X44+TI_BNG_E!X44+TI_LBB_E!X44+TI_CPP_E!X44+TI_GTL_E!X44+TI_NSP_E!X44</f>
        <v>0</v>
      </c>
      <c r="Y44" s="10">
        <f>TI_EHG_E!Y44+TI_CO_E!Y44+TI_BF_E!Y44+TI_GW_E!Y44+TI_RPI_E!Y44+TI_PF_E!Y44+TI_BKBPB_E!Y44+TI_CL_E!Y44+TI_BNG_E!Y44+TI_LBB_E!Y44+TI_CPP_E!Y44+TI_GTL_E!Y44+TI_NSP_E!Y44</f>
        <v>0</v>
      </c>
      <c r="Z44" s="10">
        <f>TI_EHG_E!Z44+TI_CO_E!Z44+TI_BF_E!Z44+TI_GW_E!Z44+TI_RPI_E!Z44+TI_PF_E!Z44+TI_BKBPB_E!Z44+TI_CL_E!Z44+TI_BNG_E!Z44+TI_LBB_E!Z44+TI_CPP_E!Z44+TI_GTL_E!Z44+TI_NSP_E!Z44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  <c r="Y45" s="10">
        <f>TI_EHG_E!Y45+TI_CO_E!Y45+TI_BF_E!Y45+TI_GW_E!Y45+TI_RPI_E!Y45+TI_PF_E!Y45+TI_BKBPB_E!Y45+TI_CL_E!Y45+TI_BNG_E!Y45+TI_LBB_E!Y45+TI_CPP_E!Y45+TI_GTL_E!Y45+TI_NSP_E!Y45</f>
        <v>0</v>
      </c>
      <c r="Z45" s="10">
        <f>TI_EHG_E!Z45+TI_CO_E!Z45+TI_BF_E!Z45+TI_GW_E!Z45+TI_RPI_E!Z45+TI_PF_E!Z45+TI_BKBPB_E!Z45+TI_CL_E!Z45+TI_BNG_E!Z45+TI_LBB_E!Z45+TI_CPP_E!Z45+TI_GTL_E!Z45+TI_NSP_E!Z45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  <c r="Y46" s="10">
        <f>TI_EHG_E!Y46+TI_CO_E!Y46+TI_BF_E!Y46+TI_GW_E!Y46+TI_RPI_E!Y46+TI_PF_E!Y46+TI_BKBPB_E!Y46+TI_CL_E!Y46+TI_BNG_E!Y46+TI_LBB_E!Y46+TI_CPP_E!Y46+TI_GTL_E!Y46+TI_NSP_E!Y46</f>
        <v>0</v>
      </c>
      <c r="Z46" s="10">
        <f>TI_EHG_E!Z46+TI_CO_E!Z46+TI_BF_E!Z46+TI_GW_E!Z46+TI_RPI_E!Z46+TI_PF_E!Z46+TI_BKBPB_E!Z46+TI_CL_E!Z46+TI_BNG_E!Z46+TI_LBB_E!Z46+TI_CPP_E!Z46+TI_GTL_E!Z46+TI_NSP_E!Z46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  <c r="Y47" s="10">
        <f>TI_EHG_E!Y47+TI_CO_E!Y47+TI_BF_E!Y47+TI_GW_E!Y47+TI_RPI_E!Y47+TI_PF_E!Y47+TI_BKBPB_E!Y47+TI_CL_E!Y47+TI_BNG_E!Y47+TI_LBB_E!Y47+TI_CPP_E!Y47+TI_GTL_E!Y47+TI_NSP_E!Y47</f>
        <v>0</v>
      </c>
      <c r="Z47" s="10">
        <f>TI_EHG_E!Z47+TI_CO_E!Z47+TI_BF_E!Z47+TI_GW_E!Z47+TI_RPI_E!Z47+TI_PF_E!Z47+TI_BKBPB_E!Z47+TI_CL_E!Z47+TI_BNG_E!Z47+TI_LBB_E!Z47+TI_CPP_E!Z47+TI_GTL_E!Z47+TI_NSP_E!Z47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  <c r="Y48" s="10">
        <f>TI_EHG_E!Y48+TI_CO_E!Y48+TI_BF_E!Y48+TI_GW_E!Y48+TI_RPI_E!Y48+TI_PF_E!Y48+TI_BKBPB_E!Y48+TI_CL_E!Y48+TI_BNG_E!Y48+TI_LBB_E!Y48+TI_CPP_E!Y48+TI_GTL_E!Y48+TI_NSP_E!Y48</f>
        <v>0</v>
      </c>
      <c r="Z48" s="10">
        <f>TI_EHG_E!Z48+TI_CO_E!Z48+TI_BF_E!Z48+TI_GW_E!Z48+TI_RPI_E!Z48+TI_PF_E!Z48+TI_BKBPB_E!Z48+TI_CL_E!Z48+TI_BNG_E!Z48+TI_LBB_E!Z48+TI_CPP_E!Z48+TI_GTL_E!Z48+TI_NSP_E!Z48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  <c r="Y49" s="10">
        <f>TI_EHG_E!Y49+TI_CO_E!Y49+TI_BF_E!Y49+TI_GW_E!Y49+TI_RPI_E!Y49+TI_PF_E!Y49+TI_BKBPB_E!Y49+TI_CL_E!Y49+TI_BNG_E!Y49+TI_LBB_E!Y49+TI_CPP_E!Y49+TI_GTL_E!Y49+TI_NSP_E!Y49</f>
        <v>0</v>
      </c>
      <c r="Z49" s="10">
        <f>TI_EHG_E!Z49+TI_CO_E!Z49+TI_BF_E!Z49+TI_GW_E!Z49+TI_RPI_E!Z49+TI_PF_E!Z49+TI_BKBPB_E!Z49+TI_CL_E!Z49+TI_BNG_E!Z49+TI_LBB_E!Z49+TI_CPP_E!Z49+TI_GTL_E!Z49+TI_NSP_E!Z49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  <c r="Y50" s="10">
        <f>TI_EHG_E!Y50+TI_CO_E!Y50+TI_BF_E!Y50+TI_GW_E!Y50+TI_RPI_E!Y50+TI_PF_E!Y50+TI_BKBPB_E!Y50+TI_CL_E!Y50+TI_BNG_E!Y50+TI_LBB_E!Y50+TI_CPP_E!Y50+TI_GTL_E!Y50+TI_NSP_E!Y50</f>
        <v>0</v>
      </c>
      <c r="Z50" s="10">
        <f>TI_EHG_E!Z50+TI_CO_E!Z50+TI_BF_E!Z50+TI_GW_E!Z50+TI_RPI_E!Z50+TI_PF_E!Z50+TI_BKBPB_E!Z50+TI_CL_E!Z50+TI_BNG_E!Z50+TI_LBB_E!Z50+TI_CPP_E!Z50+TI_GTL_E!Z50+TI_NSP_E!Z50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0</v>
      </c>
      <c r="D51" s="37">
        <f>TI_EHG_E!D51+TI_CO_E!D51+TI_BF_E!D51+TI_GW_E!D51+TI_RPI_E!D51+TI_PF_E!D51+TI_BKBPB_E!D51+TI_CL_E!D51+TI_BNG_E!D51+TI_LBB_E!D51+TI_CPP_E!D51+TI_GTL_E!D51+TI_NSP_E!D51</f>
        <v>0</v>
      </c>
      <c r="E51" s="37">
        <f>TI_EHG_E!E51+TI_CO_E!E51+TI_BF_E!E51+TI_GW_E!E51+TI_RPI_E!E51+TI_PF_E!E51+TI_BKBPB_E!E51+TI_CL_E!E51+TI_BNG_E!E51+TI_LBB_E!E51+TI_CPP_E!E51+TI_GTL_E!E51+TI_NSP_E!E51</f>
        <v>0</v>
      </c>
      <c r="F51" s="37">
        <f>TI_EHG_E!F51+TI_CO_E!F51+TI_BF_E!F51+TI_GW_E!F51+TI_RPI_E!F51+TI_PF_E!F51+TI_BKBPB_E!F51+TI_CL_E!F51+TI_BNG_E!F51+TI_LBB_E!F51+TI_CPP_E!F51+TI_GTL_E!F51+TI_NSP_E!F51</f>
        <v>0</v>
      </c>
      <c r="G51" s="37">
        <f>TI_EHG_E!G51+TI_CO_E!G51+TI_BF_E!G51+TI_GW_E!G51+TI_RPI_E!G51+TI_PF_E!G51+TI_BKBPB_E!G51+TI_CL_E!G51+TI_BNG_E!G51+TI_LBB_E!G51+TI_CPP_E!G51+TI_GTL_E!G51+TI_NSP_E!G51</f>
        <v>0</v>
      </c>
      <c r="H51" s="37">
        <f>TI_EHG_E!H51+TI_CO_E!H51+TI_BF_E!H51+TI_GW_E!H51+TI_RPI_E!H51+TI_PF_E!H51+TI_BKBPB_E!H51+TI_CL_E!H51+TI_BNG_E!H51+TI_LBB_E!H51+TI_CPP_E!H51+TI_GTL_E!H51+TI_NSP_E!H51</f>
        <v>0</v>
      </c>
      <c r="I51" s="37">
        <f>TI_EHG_E!I51+TI_CO_E!I51+TI_BF_E!I51+TI_GW_E!I51+TI_RPI_E!I51+TI_PF_E!I51+TI_BKBPB_E!I51+TI_CL_E!I51+TI_BNG_E!I51+TI_LBB_E!I51+TI_CPP_E!I51+TI_GTL_E!I51+TI_NSP_E!I51</f>
        <v>0</v>
      </c>
      <c r="J51" s="37">
        <f>TI_EHG_E!J51+TI_CO_E!J51+TI_BF_E!J51+TI_GW_E!J51+TI_RPI_E!J51+TI_PF_E!J51+TI_BKBPB_E!J51+TI_CL_E!J51+TI_BNG_E!J51+TI_LBB_E!J51+TI_CPP_E!J51+TI_GTL_E!J51+TI_NSP_E!J51</f>
        <v>0</v>
      </c>
      <c r="K51" s="37">
        <f>TI_EHG_E!K51+TI_CO_E!K51+TI_BF_E!K51+TI_GW_E!K51+TI_RPI_E!K51+TI_PF_E!K51+TI_BKBPB_E!K51+TI_CL_E!K51+TI_BNG_E!K51+TI_LBB_E!K51+TI_CPP_E!K51+TI_GTL_E!K51+TI_NSP_E!K51</f>
        <v>0</v>
      </c>
      <c r="L51" s="37">
        <f>TI_EHG_E!L51+TI_CO_E!L51+TI_BF_E!L51+TI_GW_E!L51+TI_RPI_E!L51+TI_PF_E!L51+TI_BKBPB_E!L51+TI_CL_E!L51+TI_BNG_E!L51+TI_LBB_E!L51+TI_CPP_E!L51+TI_GTL_E!L51+TI_NSP_E!L51</f>
        <v>0</v>
      </c>
      <c r="M51" s="37">
        <f>TI_EHG_E!M51+TI_CO_E!M51+TI_BF_E!M51+TI_GW_E!M51+TI_RPI_E!M51+TI_PF_E!M51+TI_BKBPB_E!M51+TI_CL_E!M51+TI_BNG_E!M51+TI_LBB_E!M51+TI_CPP_E!M51+TI_GTL_E!M51+TI_NSP_E!M51</f>
        <v>0</v>
      </c>
      <c r="N51" s="37">
        <f>TI_EHG_E!N51+TI_CO_E!N51+TI_BF_E!N51+TI_GW_E!N51+TI_RPI_E!N51+TI_PF_E!N51+TI_BKBPB_E!N51+TI_CL_E!N51+TI_BNG_E!N51+TI_LBB_E!N51+TI_CPP_E!N51+TI_GTL_E!N51+TI_NSP_E!N51</f>
        <v>0</v>
      </c>
      <c r="O51" s="37">
        <f>TI_EHG_E!O51+TI_CO_E!O51+TI_BF_E!O51+TI_GW_E!O51+TI_RPI_E!O51+TI_PF_E!O51+TI_BKBPB_E!O51+TI_CL_E!O51+TI_BNG_E!O51+TI_LBB_E!O51+TI_CPP_E!O51+TI_GTL_E!O51+TI_NSP_E!O51</f>
        <v>0</v>
      </c>
      <c r="P51" s="37">
        <f>TI_EHG_E!P51+TI_CO_E!P51+TI_BF_E!P51+TI_GW_E!P51+TI_RPI_E!P51+TI_PF_E!P51+TI_BKBPB_E!P51+TI_CL_E!P51+TI_BNG_E!P51+TI_LBB_E!P51+TI_CPP_E!P51+TI_GTL_E!P51+TI_NSP_E!P51</f>
        <v>0</v>
      </c>
      <c r="Q51" s="37">
        <f>TI_EHG_E!Q51+TI_CO_E!Q51+TI_BF_E!Q51+TI_GW_E!Q51+TI_RPI_E!Q51+TI_PF_E!Q51+TI_BKBPB_E!Q51+TI_CL_E!Q51+TI_BNG_E!Q51+TI_LBB_E!Q51+TI_CPP_E!Q51+TI_GTL_E!Q51+TI_NSP_E!Q51</f>
        <v>0</v>
      </c>
      <c r="R51" s="37">
        <f>TI_EHG_E!R51+TI_CO_E!R51+TI_BF_E!R51+TI_GW_E!R51+TI_RPI_E!R51+TI_PF_E!R51+TI_BKBPB_E!R51+TI_CL_E!R51+TI_BNG_E!R51+TI_LBB_E!R51+TI_CPP_E!R51+TI_GTL_E!R51+TI_NSP_E!R51</f>
        <v>0</v>
      </c>
      <c r="S51" s="37">
        <f>TI_EHG_E!S51+TI_CO_E!S51+TI_BF_E!S51+TI_GW_E!S51+TI_RPI_E!S51+TI_PF_E!S51+TI_BKBPB_E!S51+TI_CL_E!S51+TI_BNG_E!S51+TI_LBB_E!S51+TI_CPP_E!S51+TI_GTL_E!S51+TI_NSP_E!S51</f>
        <v>0</v>
      </c>
      <c r="T51" s="37">
        <f>TI_EHG_E!T51+TI_CO_E!T51+TI_BF_E!T51+TI_GW_E!T51+TI_RPI_E!T51+TI_PF_E!T51+TI_BKBPB_E!T51+TI_CL_E!T51+TI_BNG_E!T51+TI_LBB_E!T51+TI_CPP_E!T51+TI_GTL_E!T51+TI_NSP_E!T51</f>
        <v>231.63533963886499</v>
      </c>
      <c r="U51" s="37">
        <f>TI_EHG_E!U51+TI_CO_E!U51+TI_BF_E!U51+TI_GW_E!U51+TI_RPI_E!U51+TI_PF_E!U51+TI_BKBPB_E!U51+TI_CL_E!U51+TI_BNG_E!U51+TI_LBB_E!U51+TI_CPP_E!U51+TI_GTL_E!U51+TI_NSP_E!U51</f>
        <v>292.380309544282</v>
      </c>
      <c r="V51" s="37">
        <f>TI_EHG_E!V51+TI_CO_E!V51+TI_BF_E!V51+TI_GW_E!V51+TI_RPI_E!V51+TI_PF_E!V51+TI_BKBPB_E!V51+TI_CL_E!V51+TI_BNG_E!V51+TI_LBB_E!V51+TI_CPP_E!V51+TI_GTL_E!V51+TI_NSP_E!V51</f>
        <v>305.59888220120382</v>
      </c>
      <c r="W51" s="37">
        <f>TI_EHG_E!W51+TI_CO_E!W51+TI_BF_E!W51+TI_GW_E!W51+TI_RPI_E!W51+TI_PF_E!W51+TI_BKBPB_E!W51+TI_CL_E!W51+TI_BNG_E!W51+TI_LBB_E!W51+TI_CPP_E!W51+TI_GTL_E!W51+TI_NSP_E!W51</f>
        <v>318.12295786758381</v>
      </c>
      <c r="X51" s="37">
        <f>TI_EHG_E!X51+TI_CO_E!X51+TI_BF_E!X51+TI_GW_E!X51+TI_RPI_E!X51+TI_PF_E!X51+TI_BKBPB_E!X51+TI_CL_E!X51+TI_BNG_E!X51+TI_LBB_E!X51+TI_CPP_E!X51+TI_GTL_E!X51+TI_NSP_E!X51</f>
        <v>317.64239036973339</v>
      </c>
      <c r="Y51" s="37">
        <f>TI_EHG_E!Y51+TI_CO_E!Y51+TI_BF_E!Y51+TI_GW_E!Y51+TI_RPI_E!Y51+TI_PF_E!Y51+TI_BKBPB_E!Y51+TI_CL_E!Y51+TI_BNG_E!Y51+TI_LBB_E!Y51+TI_CPP_E!Y51+TI_GTL_E!Y51+TI_NSP_E!Y51</f>
        <v>322.67944969905409</v>
      </c>
      <c r="Z51" s="37">
        <f>TI_EHG_E!Z51+TI_CO_E!Z51+TI_BF_E!Z51+TI_GW_E!Z51+TI_RPI_E!Z51+TI_PF_E!Z51+TI_BKBPB_E!Z51+TI_CL_E!Z51+TI_BNG_E!Z51+TI_LBB_E!Z51+TI_CPP_E!Z51+TI_GTL_E!Z51+TI_NSP_E!Z51</f>
        <v>337.05442820292348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5.8469475494411012E-2</v>
      </c>
      <c r="N52" s="37">
        <f t="shared" si="20"/>
        <v>2.0771281169389511</v>
      </c>
      <c r="O52" s="37">
        <f t="shared" si="20"/>
        <v>4.5704213241616509</v>
      </c>
      <c r="P52" s="37">
        <f t="shared" si="20"/>
        <v>5.2354256233877896</v>
      </c>
      <c r="Q52" s="37">
        <f t="shared" si="20"/>
        <v>10.532588134135855</v>
      </c>
      <c r="R52" s="37">
        <f t="shared" si="20"/>
        <v>13.976612209802234</v>
      </c>
      <c r="S52" s="37">
        <f t="shared" si="20"/>
        <v>17.65064488392089</v>
      </c>
      <c r="T52" s="37">
        <f t="shared" si="20"/>
        <v>22.472570937231296</v>
      </c>
      <c r="U52" s="37">
        <f t="shared" si="20"/>
        <v>27.779621668099736</v>
      </c>
      <c r="V52" s="37">
        <f t="shared" si="20"/>
        <v>28.619174548581249</v>
      </c>
      <c r="W52" s="37">
        <f t="shared" si="20"/>
        <v>35.589423903697323</v>
      </c>
      <c r="X52" s="37">
        <f t="shared" ref="X52:Z52" si="21">SUM(X53:X70)</f>
        <v>34.368357695614783</v>
      </c>
      <c r="Y52" s="37">
        <f t="shared" si="21"/>
        <v>38.94849527085124</v>
      </c>
      <c r="Z52" s="37">
        <f t="shared" si="21"/>
        <v>41.894840928632846</v>
      </c>
    </row>
    <row r="53" spans="1:26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0</v>
      </c>
      <c r="D53" s="10">
        <f>TI_EHG_E!D53+TI_CO_E!D53+TI_BF_E!D53+TI_GW_E!D53+TI_RPI_E!D53+TI_PF_E!D53+TI_BKBPB_E!D53+TI_CL_E!D53+TI_BNG_E!D53+TI_LBB_E!D53+TI_CPP_E!D53+TI_GTL_E!D53+TI_NSP_E!D53</f>
        <v>0</v>
      </c>
      <c r="E53" s="10">
        <f>TI_EHG_E!E53+TI_CO_E!E53+TI_BF_E!E53+TI_GW_E!E53+TI_RPI_E!E53+TI_PF_E!E53+TI_BKBPB_E!E53+TI_CL_E!E53+TI_BNG_E!E53+TI_LBB_E!E53+TI_CPP_E!E53+TI_GTL_E!E53+TI_NSP_E!E53</f>
        <v>0</v>
      </c>
      <c r="F53" s="10">
        <f>TI_EHG_E!F53+TI_CO_E!F53+TI_BF_E!F53+TI_GW_E!F53+TI_RPI_E!F53+TI_PF_E!F53+TI_BKBPB_E!F53+TI_CL_E!F53+TI_BNG_E!F53+TI_LBB_E!F53+TI_CPP_E!F53+TI_GTL_E!F53+TI_NSP_E!F53</f>
        <v>0</v>
      </c>
      <c r="G53" s="10">
        <f>TI_EHG_E!G53+TI_CO_E!G53+TI_BF_E!G53+TI_GW_E!G53+TI_RPI_E!G53+TI_PF_E!G53+TI_BKBPB_E!G53+TI_CL_E!G53+TI_BNG_E!G53+TI_LBB_E!G53+TI_CPP_E!G53+TI_GTL_E!G53+TI_NSP_E!G53</f>
        <v>0</v>
      </c>
      <c r="H53" s="10">
        <f>TI_EHG_E!H53+TI_CO_E!H53+TI_BF_E!H53+TI_GW_E!H53+TI_RPI_E!H53+TI_PF_E!H53+TI_BKBPB_E!H53+TI_CL_E!H53+TI_BNG_E!H53+TI_LBB_E!H53+TI_CPP_E!H53+TI_GTL_E!H53+TI_NSP_E!H53</f>
        <v>0</v>
      </c>
      <c r="I53" s="10">
        <f>TI_EHG_E!I53+TI_CO_E!I53+TI_BF_E!I53+TI_GW_E!I53+TI_RPI_E!I53+TI_PF_E!I53+TI_BKBPB_E!I53+TI_CL_E!I53+TI_BNG_E!I53+TI_LBB_E!I53+TI_CPP_E!I53+TI_GTL_E!I53+TI_NSP_E!I53</f>
        <v>0</v>
      </c>
      <c r="J53" s="10">
        <f>TI_EHG_E!J53+TI_CO_E!J53+TI_BF_E!J53+TI_GW_E!J53+TI_RPI_E!J53+TI_PF_E!J53+TI_BKBPB_E!J53+TI_CL_E!J53+TI_BNG_E!J53+TI_LBB_E!J53+TI_CPP_E!J53+TI_GTL_E!J53+TI_NSP_E!J53</f>
        <v>0</v>
      </c>
      <c r="K53" s="10">
        <f>TI_EHG_E!K53+TI_CO_E!K53+TI_BF_E!K53+TI_GW_E!K53+TI_RPI_E!K53+TI_PF_E!K53+TI_BKBPB_E!K53+TI_CL_E!K53+TI_BNG_E!K53+TI_LBB_E!K53+TI_CPP_E!K53+TI_GTL_E!K53+TI_NSP_E!K53</f>
        <v>0</v>
      </c>
      <c r="L53" s="10">
        <f>TI_EHG_E!L53+TI_CO_E!L53+TI_BF_E!L53+TI_GW_E!L53+TI_RPI_E!L53+TI_PF_E!L53+TI_BKBPB_E!L53+TI_CL_E!L53+TI_BNG_E!L53+TI_LBB_E!L53+TI_CPP_E!L53+TI_GTL_E!L53+TI_NSP_E!L53</f>
        <v>0</v>
      </c>
      <c r="M53" s="10">
        <f>TI_EHG_E!M53+TI_CO_E!M53+TI_BF_E!M53+TI_GW_E!M53+TI_RPI_E!M53+TI_PF_E!M53+TI_BKBPB_E!M53+TI_CL_E!M53+TI_BNG_E!M53+TI_LBB_E!M53+TI_CPP_E!M53+TI_GTL_E!M53+TI_NSP_E!M53</f>
        <v>0</v>
      </c>
      <c r="N53" s="10">
        <f>TI_EHG_E!N53+TI_CO_E!N53+TI_BF_E!N53+TI_GW_E!N53+TI_RPI_E!N53+TI_PF_E!N53+TI_BKBPB_E!N53+TI_CL_E!N53+TI_BNG_E!N53+TI_LBB_E!N53+TI_CPP_E!N53+TI_GTL_E!N53+TI_NSP_E!N53</f>
        <v>0</v>
      </c>
      <c r="O53" s="10">
        <f>TI_EHG_E!O53+TI_CO_E!O53+TI_BF_E!O53+TI_GW_E!O53+TI_RPI_E!O53+TI_PF_E!O53+TI_BKBPB_E!O53+TI_CL_E!O53+TI_BNG_E!O53+TI_LBB_E!O53+TI_CPP_E!O53+TI_GTL_E!O53+TI_NSP_E!O53</f>
        <v>0</v>
      </c>
      <c r="P53" s="10">
        <f>TI_EHG_E!P53+TI_CO_E!P53+TI_BF_E!P53+TI_GW_E!P53+TI_RPI_E!P53+TI_PF_E!P53+TI_BKBPB_E!P53+TI_CL_E!P53+TI_BNG_E!P53+TI_LBB_E!P53+TI_CPP_E!P53+TI_GTL_E!P53+TI_NSP_E!P53</f>
        <v>0</v>
      </c>
      <c r="Q53" s="10">
        <f>TI_EHG_E!Q53+TI_CO_E!Q53+TI_BF_E!Q53+TI_GW_E!Q53+TI_RPI_E!Q53+TI_PF_E!Q53+TI_BKBPB_E!Q53+TI_CL_E!Q53+TI_BNG_E!Q53+TI_LBB_E!Q53+TI_CPP_E!Q53+TI_GTL_E!Q53+TI_NSP_E!Q53</f>
        <v>0</v>
      </c>
      <c r="R53" s="10">
        <f>TI_EHG_E!R53+TI_CO_E!R53+TI_BF_E!R53+TI_GW_E!R53+TI_RPI_E!R53+TI_PF_E!R53+TI_BKBPB_E!R53+TI_CL_E!R53+TI_BNG_E!R53+TI_LBB_E!R53+TI_CPP_E!R53+TI_GTL_E!R53+TI_NSP_E!R53</f>
        <v>0</v>
      </c>
      <c r="S53" s="10">
        <f>TI_EHG_E!S53+TI_CO_E!S53+TI_BF_E!S53+TI_GW_E!S53+TI_RPI_E!S53+TI_PF_E!S53+TI_BKBPB_E!S53+TI_CL_E!S53+TI_BNG_E!S53+TI_LBB_E!S53+TI_CPP_E!S53+TI_GTL_E!S53+TI_NSP_E!S53</f>
        <v>0</v>
      </c>
      <c r="T53" s="10">
        <f>TI_EHG_E!T53+TI_CO_E!T53+TI_BF_E!T53+TI_GW_E!T53+TI_RPI_E!T53+TI_PF_E!T53+TI_BKBPB_E!T53+TI_CL_E!T53+TI_BNG_E!T53+TI_LBB_E!T53+TI_CPP_E!T53+TI_GTL_E!T53+TI_NSP_E!T53</f>
        <v>0</v>
      </c>
      <c r="U53" s="10">
        <f>TI_EHG_E!U53+TI_CO_E!U53+TI_BF_E!U53+TI_GW_E!U53+TI_RPI_E!U53+TI_PF_E!U53+TI_BKBPB_E!U53+TI_CL_E!U53+TI_BNG_E!U53+TI_LBB_E!U53+TI_CPP_E!U53+TI_GTL_E!U53+TI_NSP_E!U53</f>
        <v>0</v>
      </c>
      <c r="V53" s="10">
        <f>TI_EHG_E!V53+TI_CO_E!V53+TI_BF_E!V53+TI_GW_E!V53+TI_RPI_E!V53+TI_PF_E!V53+TI_BKBPB_E!V53+TI_CL_E!V53+TI_BNG_E!V53+TI_LBB_E!V53+TI_CPP_E!V53+TI_GTL_E!V53+TI_NSP_E!V53</f>
        <v>0</v>
      </c>
      <c r="W53" s="10">
        <f>TI_EHG_E!W53+TI_CO_E!W53+TI_BF_E!W53+TI_GW_E!W53+TI_RPI_E!W53+TI_PF_E!W53+TI_BKBPB_E!W53+TI_CL_E!W53+TI_BNG_E!W53+TI_LBB_E!W53+TI_CPP_E!W53+TI_GTL_E!W53+TI_NSP_E!W53</f>
        <v>0</v>
      </c>
      <c r="X53" s="10">
        <f>TI_EHG_E!X53+TI_CO_E!X53+TI_BF_E!X53+TI_GW_E!X53+TI_RPI_E!X53+TI_PF_E!X53+TI_BKBPB_E!X53+TI_CL_E!X53+TI_BNG_E!X53+TI_LBB_E!X53+TI_CPP_E!X53+TI_GTL_E!X53+TI_NSP_E!X53</f>
        <v>0</v>
      </c>
      <c r="Y53" s="10">
        <f>TI_EHG_E!Y53+TI_CO_E!Y53+TI_BF_E!Y53+TI_GW_E!Y53+TI_RPI_E!Y53+TI_PF_E!Y53+TI_BKBPB_E!Y53+TI_CL_E!Y53+TI_BNG_E!Y53+TI_LBB_E!Y53+TI_CPP_E!Y53+TI_GTL_E!Y53+TI_NSP_E!Y53</f>
        <v>0</v>
      </c>
      <c r="Z53" s="10">
        <f>TI_EHG_E!Z53+TI_CO_E!Z53+TI_BF_E!Z53+TI_GW_E!Z53+TI_RPI_E!Z53+TI_PF_E!Z53+TI_BKBPB_E!Z53+TI_CL_E!Z53+TI_BNG_E!Z53+TI_LBB_E!Z53+TI_CPP_E!Z53+TI_GTL_E!Z53+TI_NSP_E!Z53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  <c r="Y54" s="10">
        <f>TI_EHG_E!Y54+TI_CO_E!Y54+TI_BF_E!Y54+TI_GW_E!Y54+TI_RPI_E!Y54+TI_PF_E!Y54+TI_BKBPB_E!Y54+TI_CL_E!Y54+TI_BNG_E!Y54+TI_LBB_E!Y54+TI_CPP_E!Y54+TI_GTL_E!Y54+TI_NSP_E!Y54</f>
        <v>0</v>
      </c>
      <c r="Z54" s="10">
        <f>TI_EHG_E!Z54+TI_CO_E!Z54+TI_BF_E!Z54+TI_GW_E!Z54+TI_RPI_E!Z54+TI_PF_E!Z54+TI_BKBPB_E!Z54+TI_CL_E!Z54+TI_BNG_E!Z54+TI_LBB_E!Z54+TI_CPP_E!Z54+TI_GTL_E!Z54+TI_NSP_E!Z54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</v>
      </c>
      <c r="G55" s="10">
        <f>TI_EHG_E!G55+TI_CO_E!G55+TI_BF_E!G55+TI_GW_E!G55+TI_RPI_E!G55+TI_PF_E!G55+TI_BKBPB_E!G55+TI_CL_E!G55+TI_BNG_E!G55+TI_LBB_E!G55+TI_CPP_E!G55+TI_GTL_E!G55+TI_NSP_E!G55</f>
        <v>0</v>
      </c>
      <c r="H55" s="10">
        <f>TI_EHG_E!H55+TI_CO_E!H55+TI_BF_E!H55+TI_GW_E!H55+TI_RPI_E!H55+TI_PF_E!H55+TI_BKBPB_E!H55+TI_CL_E!H55+TI_BNG_E!H55+TI_LBB_E!H55+TI_CPP_E!H55+TI_GTL_E!H55+TI_NSP_E!H55</f>
        <v>0</v>
      </c>
      <c r="I55" s="10">
        <f>TI_EHG_E!I55+TI_CO_E!I55+TI_BF_E!I55+TI_GW_E!I55+TI_RPI_E!I55+TI_PF_E!I55+TI_BKBPB_E!I55+TI_CL_E!I55+TI_BNG_E!I55+TI_LBB_E!I55+TI_CPP_E!I55+TI_GTL_E!I55+TI_NSP_E!I55</f>
        <v>0</v>
      </c>
      <c r="J55" s="10">
        <f>TI_EHG_E!J55+TI_CO_E!J55+TI_BF_E!J55+TI_GW_E!J55+TI_RPI_E!J55+TI_PF_E!J55+TI_BKBPB_E!J55+TI_CL_E!J55+TI_BNG_E!J55+TI_LBB_E!J55+TI_CPP_E!J55+TI_GTL_E!J55+TI_NSP_E!J55</f>
        <v>0</v>
      </c>
      <c r="K55" s="10">
        <f>TI_EHG_E!K55+TI_CO_E!K55+TI_BF_E!K55+TI_GW_E!K55+TI_RPI_E!K55+TI_PF_E!K55+TI_BKBPB_E!K55+TI_CL_E!K55+TI_BNG_E!K55+TI_LBB_E!K55+TI_CPP_E!K55+TI_GTL_E!K55+TI_NSP_E!K55</f>
        <v>0</v>
      </c>
      <c r="L55" s="10">
        <f>TI_EHG_E!L55+TI_CO_E!L55+TI_BF_E!L55+TI_GW_E!L55+TI_RPI_E!L55+TI_PF_E!L55+TI_BKBPB_E!L55+TI_CL_E!L55+TI_BNG_E!L55+TI_LBB_E!L55+TI_CPP_E!L55+TI_GTL_E!L55+TI_NSP_E!L55</f>
        <v>0</v>
      </c>
      <c r="M55" s="10">
        <f>TI_EHG_E!M55+TI_CO_E!M55+TI_BF_E!M55+TI_GW_E!M55+TI_RPI_E!M55+TI_PF_E!M55+TI_BKBPB_E!M55+TI_CL_E!M55+TI_BNG_E!M55+TI_LBB_E!M55+TI_CPP_E!M55+TI_GTL_E!M55+TI_NSP_E!M55</f>
        <v>0</v>
      </c>
      <c r="N55" s="10">
        <f>TI_EHG_E!N55+TI_CO_E!N55+TI_BF_E!N55+TI_GW_E!N55+TI_RPI_E!N55+TI_PF_E!N55+TI_BKBPB_E!N55+TI_CL_E!N55+TI_BNG_E!N55+TI_LBB_E!N55+TI_CPP_E!N55+TI_GTL_E!N55+TI_NSP_E!N55</f>
        <v>0</v>
      </c>
      <c r="O55" s="10">
        <f>TI_EHG_E!O55+TI_CO_E!O55+TI_BF_E!O55+TI_GW_E!O55+TI_RPI_E!O55+TI_PF_E!O55+TI_BKBPB_E!O55+TI_CL_E!O55+TI_BNG_E!O55+TI_LBB_E!O55+TI_CPP_E!O55+TI_GTL_E!O55+TI_NSP_E!O55</f>
        <v>6.4488392089423899E-3</v>
      </c>
      <c r="P55" s="10">
        <f>TI_EHG_E!P55+TI_CO_E!P55+TI_BF_E!P55+TI_GW_E!P55+TI_RPI_E!P55+TI_PF_E!P55+TI_BKBPB_E!P55+TI_CL_E!P55+TI_BNG_E!P55+TI_LBB_E!P55+TI_CPP_E!P55+TI_GTL_E!P55+TI_NSP_E!P55</f>
        <v>7.3086844368013756E-3</v>
      </c>
      <c r="Q55" s="10">
        <f>TI_EHG_E!Q55+TI_CO_E!Q55+TI_BF_E!Q55+TI_GW_E!Q55+TI_RPI_E!Q55+TI_PF_E!Q55+TI_BKBPB_E!Q55+TI_CL_E!Q55+TI_BNG_E!Q55+TI_LBB_E!Q55+TI_CPP_E!Q55+TI_GTL_E!Q55+TI_NSP_E!Q55</f>
        <v>4.9871023215821153E-3</v>
      </c>
      <c r="R55" s="10">
        <f>TI_EHG_E!R55+TI_CO_E!R55+TI_BF_E!R55+TI_GW_E!R55+TI_RPI_E!R55+TI_PF_E!R55+TI_BKBPB_E!R55+TI_CL_E!R55+TI_BNG_E!R55+TI_LBB_E!R55+TI_CPP_E!R55+TI_GTL_E!R55+TI_NSP_E!R55</f>
        <v>4.9871023215821153E-3</v>
      </c>
      <c r="S55" s="10">
        <f>TI_EHG_E!S55+TI_CO_E!S55+TI_BF_E!S55+TI_GW_E!S55+TI_RPI_E!S55+TI_PF_E!S55+TI_BKBPB_E!S55+TI_CL_E!S55+TI_BNG_E!S55+TI_LBB_E!S55+TI_CPP_E!S55+TI_GTL_E!S55+TI_NSP_E!S55</f>
        <v>4.9871023215821153E-3</v>
      </c>
      <c r="T55" s="10">
        <f>TI_EHG_E!T55+TI_CO_E!T55+TI_BF_E!T55+TI_GW_E!T55+TI_RPI_E!T55+TI_PF_E!T55+TI_BKBPB_E!T55+TI_CL_E!T55+TI_BNG_E!T55+TI_LBB_E!T55+TI_CPP_E!T55+TI_GTL_E!T55+TI_NSP_E!T55</f>
        <v>4.9871023215821153E-3</v>
      </c>
      <c r="U55" s="10">
        <f>TI_EHG_E!U55+TI_CO_E!U55+TI_BF_E!U55+TI_GW_E!U55+TI_RPI_E!U55+TI_PF_E!U55+TI_BKBPB_E!U55+TI_CL_E!U55+TI_BNG_E!U55+TI_LBB_E!U55+TI_CPP_E!U55+TI_GTL_E!U55+TI_NSP_E!U55</f>
        <v>4.9871023215821153E-3</v>
      </c>
      <c r="V55" s="10">
        <f>TI_EHG_E!V55+TI_CO_E!V55+TI_BF_E!V55+TI_GW_E!V55+TI_RPI_E!V55+TI_PF_E!V55+TI_BKBPB_E!V55+TI_CL_E!V55+TI_BNG_E!V55+TI_LBB_E!V55+TI_CPP_E!V55+TI_GTL_E!V55+TI_NSP_E!V55</f>
        <v>4.9871023215821153E-3</v>
      </c>
      <c r="W55" s="10">
        <f>TI_EHG_E!W55+TI_CO_E!W55+TI_BF_E!W55+TI_GW_E!W55+TI_RPI_E!W55+TI_PF_E!W55+TI_BKBPB_E!W55+TI_CL_E!W55+TI_BNG_E!W55+TI_LBB_E!W55+TI_CPP_E!W55+TI_GTL_E!W55+TI_NSP_E!W55</f>
        <v>4.9871023215821153E-3</v>
      </c>
      <c r="X55" s="10">
        <f>TI_EHG_E!X55+TI_CO_E!X55+TI_BF_E!X55+TI_GW_E!X55+TI_RPI_E!X55+TI_PF_E!X55+TI_BKBPB_E!X55+TI_CL_E!X55+TI_BNG_E!X55+TI_LBB_E!X55+TI_CPP_E!X55+TI_GTL_E!X55+TI_NSP_E!X55</f>
        <v>4.9871023215821153E-3</v>
      </c>
      <c r="Y55" s="10">
        <f>TI_EHG_E!Y55+TI_CO_E!Y55+TI_BF_E!Y55+TI_GW_E!Y55+TI_RPI_E!Y55+TI_PF_E!Y55+TI_BKBPB_E!Y55+TI_CL_E!Y55+TI_BNG_E!Y55+TI_LBB_E!Y55+TI_CPP_E!Y55+TI_GTL_E!Y55+TI_NSP_E!Y55</f>
        <v>4.9871023215821153E-3</v>
      </c>
      <c r="Z55" s="10">
        <f>TI_EHG_E!Z55+TI_CO_E!Z55+TI_BF_E!Z55+TI_GW_E!Z55+TI_RPI_E!Z55+TI_PF_E!Z55+TI_BKBPB_E!Z55+TI_CL_E!Z55+TI_BNG_E!Z55+TI_LBB_E!Z55+TI_CPP_E!Z55+TI_GTL_E!Z55+TI_NSP_E!Z55</f>
        <v>2.8374892519346519E-3</v>
      </c>
    </row>
    <row r="56" spans="1:26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0</v>
      </c>
      <c r="M56" s="10">
        <f>TI_EHG_E!M56+TI_CO_E!M56+TI_BF_E!M56+TI_GW_E!M56+TI_RPI_E!M56+TI_PF_E!M56+TI_BKBPB_E!M56+TI_CL_E!M56+TI_BNG_E!M56+TI_LBB_E!M56+TI_CPP_E!M56+TI_GTL_E!M56+TI_NSP_E!M56</f>
        <v>5.8469475494411012E-2</v>
      </c>
      <c r="N56" s="10">
        <f>TI_EHG_E!N56+TI_CO_E!N56+TI_BF_E!N56+TI_GW_E!N56+TI_RPI_E!N56+TI_PF_E!N56+TI_BKBPB_E!N56+TI_CL_E!N56+TI_BNG_E!N56+TI_LBB_E!N56+TI_CPP_E!N56+TI_GTL_E!N56+TI_NSP_E!N56</f>
        <v>0.42906276870163368</v>
      </c>
      <c r="O56" s="10">
        <f>TI_EHG_E!O56+TI_CO_E!O56+TI_BF_E!O56+TI_GW_E!O56+TI_RPI_E!O56+TI_PF_E!O56+TI_BKBPB_E!O56+TI_CL_E!O56+TI_BNG_E!O56+TI_LBB_E!O56+TI_CPP_E!O56+TI_GTL_E!O56+TI_NSP_E!O56</f>
        <v>1.435081685296647</v>
      </c>
      <c r="P56" s="10">
        <f>TI_EHG_E!P56+TI_CO_E!P56+TI_BF_E!P56+TI_GW_E!P56+TI_RPI_E!P56+TI_PF_E!P56+TI_BKBPB_E!P56+TI_CL_E!P56+TI_BNG_E!P56+TI_LBB_E!P56+TI_CPP_E!P56+TI_GTL_E!P56+TI_NSP_E!P56</f>
        <v>2.533963886500429</v>
      </c>
      <c r="Q56" s="10">
        <f>TI_EHG_E!Q56+TI_CO_E!Q56+TI_BF_E!Q56+TI_GW_E!Q56+TI_RPI_E!Q56+TI_PF_E!Q56+TI_BKBPB_E!Q56+TI_CL_E!Q56+TI_BNG_E!Q56+TI_LBB_E!Q56+TI_CPP_E!Q56+TI_GTL_E!Q56+TI_NSP_E!Q56</f>
        <v>5.8796216680997411</v>
      </c>
      <c r="R56" s="10">
        <f>TI_EHG_E!R56+TI_CO_E!R56+TI_BF_E!R56+TI_GW_E!R56+TI_RPI_E!R56+TI_PF_E!R56+TI_BKBPB_E!R56+TI_CL_E!R56+TI_BNG_E!R56+TI_LBB_E!R56+TI_CPP_E!R56+TI_GTL_E!R56+TI_NSP_E!R56</f>
        <v>8.1676698194325006</v>
      </c>
      <c r="S56" s="10">
        <f>TI_EHG_E!S56+TI_CO_E!S56+TI_BF_E!S56+TI_GW_E!S56+TI_RPI_E!S56+TI_PF_E!S56+TI_BKBPB_E!S56+TI_CL_E!S56+TI_BNG_E!S56+TI_LBB_E!S56+TI_CPP_E!S56+TI_GTL_E!S56+TI_NSP_E!S56</f>
        <v>10.99613069647463</v>
      </c>
      <c r="T56" s="10">
        <f>TI_EHG_E!T56+TI_CO_E!T56+TI_BF_E!T56+TI_GW_E!T56+TI_RPI_E!T56+TI_PF_E!T56+TI_BKBPB_E!T56+TI_CL_E!T56+TI_BNG_E!T56+TI_LBB_E!T56+TI_CPP_E!T56+TI_GTL_E!T56+TI_NSP_E!T56</f>
        <v>13.951934651762681</v>
      </c>
      <c r="U56" s="10">
        <f>TI_EHG_E!U56+TI_CO_E!U56+TI_BF_E!U56+TI_GW_E!U56+TI_RPI_E!U56+TI_PF_E!U56+TI_BKBPB_E!U56+TI_CL_E!U56+TI_BNG_E!U56+TI_LBB_E!U56+TI_CPP_E!U56+TI_GTL_E!U56+TI_NSP_E!U56</f>
        <v>16.335425623387788</v>
      </c>
      <c r="V56" s="10">
        <f>TI_EHG_E!V56+TI_CO_E!V56+TI_BF_E!V56+TI_GW_E!V56+TI_RPI_E!V56+TI_PF_E!V56+TI_BKBPB_E!V56+TI_CL_E!V56+TI_BNG_E!V56+TI_LBB_E!V56+TI_CPP_E!V56+TI_GTL_E!V56+TI_NSP_E!V56</f>
        <v>16.800171969045572</v>
      </c>
      <c r="W56" s="10">
        <f>TI_EHG_E!W56+TI_CO_E!W56+TI_BF_E!W56+TI_GW_E!W56+TI_RPI_E!W56+TI_PF_E!W56+TI_BKBPB_E!W56+TI_CL_E!W56+TI_BNG_E!W56+TI_LBB_E!W56+TI_CPP_E!W56+TI_GTL_E!W56+TI_NSP_E!W56</f>
        <v>20.366809974204639</v>
      </c>
      <c r="X56" s="10">
        <f>TI_EHG_E!X56+TI_CO_E!X56+TI_BF_E!X56+TI_GW_E!X56+TI_RPI_E!X56+TI_PF_E!X56+TI_BKBPB_E!X56+TI_CL_E!X56+TI_BNG_E!X56+TI_LBB_E!X56+TI_CPP_E!X56+TI_GTL_E!X56+TI_NSP_E!X56</f>
        <v>21.99088564058469</v>
      </c>
      <c r="Y56" s="10">
        <f>TI_EHG_E!Y56+TI_CO_E!Y56+TI_BF_E!Y56+TI_GW_E!Y56+TI_RPI_E!Y56+TI_PF_E!Y56+TI_BKBPB_E!Y56+TI_CL_E!Y56+TI_BNG_E!Y56+TI_LBB_E!Y56+TI_CPP_E!Y56+TI_GTL_E!Y56+TI_NSP_E!Y56</f>
        <v>24.883576956147891</v>
      </c>
      <c r="Z56" s="10">
        <f>TI_EHG_E!Z56+TI_CO_E!Z56+TI_BF_E!Z56+TI_GW_E!Z56+TI_RPI_E!Z56+TI_PF_E!Z56+TI_BKBPB_E!Z56+TI_CL_E!Z56+TI_BNG_E!Z56+TI_LBB_E!Z56+TI_CPP_E!Z56+TI_GTL_E!Z56+TI_NSP_E!Z56</f>
        <v>26.566036113499571</v>
      </c>
    </row>
    <row r="57" spans="1:26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  <c r="Y57" s="10">
        <f>TI_EHG_E!Y57+TI_CO_E!Y57+TI_BF_E!Y57+TI_GW_E!Y57+TI_RPI_E!Y57+TI_PF_E!Y57+TI_BKBPB_E!Y57+TI_CL_E!Y57+TI_BNG_E!Y57+TI_LBB_E!Y57+TI_CPP_E!Y57+TI_GTL_E!Y57+TI_NSP_E!Y57</f>
        <v>0</v>
      </c>
      <c r="Z57" s="10">
        <f>TI_EHG_E!Z57+TI_CO_E!Z57+TI_BF_E!Z57+TI_GW_E!Z57+TI_RPI_E!Z57+TI_PF_E!Z57+TI_BKBPB_E!Z57+TI_CL_E!Z57+TI_BNG_E!Z57+TI_LBB_E!Z57+TI_CPP_E!Z57+TI_GTL_E!Z57+TI_NSP_E!Z57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  <c r="Y58" s="10">
        <f>TI_EHG_E!Y58+TI_CO_E!Y58+TI_BF_E!Y58+TI_GW_E!Y58+TI_RPI_E!Y58+TI_PF_E!Y58+TI_BKBPB_E!Y58+TI_CL_E!Y58+TI_BNG_E!Y58+TI_LBB_E!Y58+TI_CPP_E!Y58+TI_GTL_E!Y58+TI_NSP_E!Y58</f>
        <v>0</v>
      </c>
      <c r="Z58" s="10">
        <f>TI_EHG_E!Z58+TI_CO_E!Z58+TI_BF_E!Z58+TI_GW_E!Z58+TI_RPI_E!Z58+TI_PF_E!Z58+TI_BKBPB_E!Z58+TI_CL_E!Z58+TI_BNG_E!Z58+TI_LBB_E!Z58+TI_CPP_E!Z58+TI_GTL_E!Z58+TI_NSP_E!Z58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0</v>
      </c>
      <c r="D59" s="10">
        <f>TI_EHG_E!D59+TI_CO_E!D59+TI_BF_E!D59+TI_GW_E!D59+TI_RPI_E!D59+TI_PF_E!D59+TI_BKBPB_E!D59+TI_CL_E!D59+TI_BNG_E!D59+TI_LBB_E!D59+TI_CPP_E!D59+TI_GTL_E!D59+TI_NSP_E!D59</f>
        <v>0</v>
      </c>
      <c r="E59" s="10">
        <f>TI_EHG_E!E59+TI_CO_E!E59+TI_BF_E!E59+TI_GW_E!E59+TI_RPI_E!E59+TI_PF_E!E59+TI_BKBPB_E!E59+TI_CL_E!E59+TI_BNG_E!E59+TI_LBB_E!E59+TI_CPP_E!E59+TI_GTL_E!E59+TI_NSP_E!E59</f>
        <v>0</v>
      </c>
      <c r="F59" s="10">
        <f>TI_EHG_E!F59+TI_CO_E!F59+TI_BF_E!F59+TI_GW_E!F59+TI_RPI_E!F59+TI_PF_E!F59+TI_BKBPB_E!F59+TI_CL_E!F59+TI_BNG_E!F59+TI_LBB_E!F59+TI_CPP_E!F59+TI_GTL_E!F59+TI_NSP_E!F59</f>
        <v>0</v>
      </c>
      <c r="G59" s="10">
        <f>TI_EHG_E!G59+TI_CO_E!G59+TI_BF_E!G59+TI_GW_E!G59+TI_RPI_E!G59+TI_PF_E!G59+TI_BKBPB_E!G59+TI_CL_E!G59+TI_BNG_E!G59+TI_LBB_E!G59+TI_CPP_E!G59+TI_GTL_E!G59+TI_NSP_E!G59</f>
        <v>0</v>
      </c>
      <c r="H59" s="10">
        <f>TI_EHG_E!H59+TI_CO_E!H59+TI_BF_E!H59+TI_GW_E!H59+TI_RPI_E!H59+TI_PF_E!H59+TI_BKBPB_E!H59+TI_CL_E!H59+TI_BNG_E!H59+TI_LBB_E!H59+TI_CPP_E!H59+TI_GTL_E!H59+TI_NSP_E!H59</f>
        <v>0</v>
      </c>
      <c r="I59" s="10">
        <f>TI_EHG_E!I59+TI_CO_E!I59+TI_BF_E!I59+TI_GW_E!I59+TI_RPI_E!I59+TI_PF_E!I59+TI_BKBPB_E!I59+TI_CL_E!I59+TI_BNG_E!I59+TI_LBB_E!I59+TI_CPP_E!I59+TI_GTL_E!I59+TI_NSP_E!I59</f>
        <v>0</v>
      </c>
      <c r="J59" s="10">
        <f>TI_EHG_E!J59+TI_CO_E!J59+TI_BF_E!J59+TI_GW_E!J59+TI_RPI_E!J59+TI_PF_E!J59+TI_BKBPB_E!J59+TI_CL_E!J59+TI_BNG_E!J59+TI_LBB_E!J59+TI_CPP_E!J59+TI_GTL_E!J59+TI_NSP_E!J59</f>
        <v>0</v>
      </c>
      <c r="K59" s="10">
        <f>TI_EHG_E!K59+TI_CO_E!K59+TI_BF_E!K59+TI_GW_E!K59+TI_RPI_E!K59+TI_PF_E!K59+TI_BKBPB_E!K59+TI_CL_E!K59+TI_BNG_E!K59+TI_LBB_E!K59+TI_CPP_E!K59+TI_GTL_E!K59+TI_NSP_E!K59</f>
        <v>0</v>
      </c>
      <c r="L59" s="10">
        <f>TI_EHG_E!L59+TI_CO_E!L59+TI_BF_E!L59+TI_GW_E!L59+TI_RPI_E!L59+TI_PF_E!L59+TI_BKBPB_E!L59+TI_CL_E!L59+TI_BNG_E!L59+TI_LBB_E!L59+TI_CPP_E!L59+TI_GTL_E!L59+TI_NSP_E!L59</f>
        <v>0</v>
      </c>
      <c r="M59" s="10">
        <f>TI_EHG_E!M59+TI_CO_E!M59+TI_BF_E!M59+TI_GW_E!M59+TI_RPI_E!M59+TI_PF_E!M59+TI_BKBPB_E!M59+TI_CL_E!M59+TI_BNG_E!M59+TI_LBB_E!M59+TI_CPP_E!M59+TI_GTL_E!M59+TI_NSP_E!M59</f>
        <v>0</v>
      </c>
      <c r="N59" s="10">
        <f>TI_EHG_E!N59+TI_CO_E!N59+TI_BF_E!N59+TI_GW_E!N59+TI_RPI_E!N59+TI_PF_E!N59+TI_BKBPB_E!N59+TI_CL_E!N59+TI_BNG_E!N59+TI_LBB_E!N59+TI_CPP_E!N59+TI_GTL_E!N59+TI_NSP_E!N59</f>
        <v>0</v>
      </c>
      <c r="O59" s="10">
        <f>TI_EHG_E!O59+TI_CO_E!O59+TI_BF_E!O59+TI_GW_E!O59+TI_RPI_E!O59+TI_PF_E!O59+TI_BKBPB_E!O59+TI_CL_E!O59+TI_BNG_E!O59+TI_LBB_E!O59+TI_CPP_E!O59+TI_GTL_E!O59+TI_NSP_E!O59</f>
        <v>0</v>
      </c>
      <c r="P59" s="10">
        <f>TI_EHG_E!P59+TI_CO_E!P59+TI_BF_E!P59+TI_GW_E!P59+TI_RPI_E!P59+TI_PF_E!P59+TI_BKBPB_E!P59+TI_CL_E!P59+TI_BNG_E!P59+TI_LBB_E!P59+TI_CPP_E!P59+TI_GTL_E!P59+TI_NSP_E!P59</f>
        <v>0</v>
      </c>
      <c r="Q59" s="10">
        <f>TI_EHG_E!Q59+TI_CO_E!Q59+TI_BF_E!Q59+TI_GW_E!Q59+TI_RPI_E!Q59+TI_PF_E!Q59+TI_BKBPB_E!Q59+TI_CL_E!Q59+TI_BNG_E!Q59+TI_LBB_E!Q59+TI_CPP_E!Q59+TI_GTL_E!Q59+TI_NSP_E!Q59</f>
        <v>0</v>
      </c>
      <c r="R59" s="10">
        <f>TI_EHG_E!R59+TI_CO_E!R59+TI_BF_E!R59+TI_GW_E!R59+TI_RPI_E!R59+TI_PF_E!R59+TI_BKBPB_E!R59+TI_CL_E!R59+TI_BNG_E!R59+TI_LBB_E!R59+TI_CPP_E!R59+TI_GTL_E!R59+TI_NSP_E!R59</f>
        <v>0</v>
      </c>
      <c r="S59" s="10">
        <f>TI_EHG_E!S59+TI_CO_E!S59+TI_BF_E!S59+TI_GW_E!S59+TI_RPI_E!S59+TI_PF_E!S59+TI_BKBPB_E!S59+TI_CL_E!S59+TI_BNG_E!S59+TI_LBB_E!S59+TI_CPP_E!S59+TI_GTL_E!S59+TI_NSP_E!S59</f>
        <v>0</v>
      </c>
      <c r="T59" s="10">
        <f>TI_EHG_E!T59+TI_CO_E!T59+TI_BF_E!T59+TI_GW_E!T59+TI_RPI_E!T59+TI_PF_E!T59+TI_BKBPB_E!T59+TI_CL_E!T59+TI_BNG_E!T59+TI_LBB_E!T59+TI_CPP_E!T59+TI_GTL_E!T59+TI_NSP_E!T59</f>
        <v>0</v>
      </c>
      <c r="U59" s="10">
        <f>TI_EHG_E!U59+TI_CO_E!U59+TI_BF_E!U59+TI_GW_E!U59+TI_RPI_E!U59+TI_PF_E!U59+TI_BKBPB_E!U59+TI_CL_E!U59+TI_BNG_E!U59+TI_LBB_E!U59+TI_CPP_E!U59+TI_GTL_E!U59+TI_NSP_E!U59</f>
        <v>0</v>
      </c>
      <c r="V59" s="10">
        <f>TI_EHG_E!V59+TI_CO_E!V59+TI_BF_E!V59+TI_GW_E!V59+TI_RPI_E!V59+TI_PF_E!V59+TI_BKBPB_E!V59+TI_CL_E!V59+TI_BNG_E!V59+TI_LBB_E!V59+TI_CPP_E!V59+TI_GTL_E!V59+TI_NSP_E!V59</f>
        <v>0</v>
      </c>
      <c r="W59" s="10">
        <f>TI_EHG_E!W59+TI_CO_E!W59+TI_BF_E!W59+TI_GW_E!W59+TI_RPI_E!W59+TI_PF_E!W59+TI_BKBPB_E!W59+TI_CL_E!W59+TI_BNG_E!W59+TI_LBB_E!W59+TI_CPP_E!W59+TI_GTL_E!W59+TI_NSP_E!W59</f>
        <v>0</v>
      </c>
      <c r="X59" s="10">
        <f>TI_EHG_E!X59+TI_CO_E!X59+TI_BF_E!X59+TI_GW_E!X59+TI_RPI_E!X59+TI_PF_E!X59+TI_BKBPB_E!X59+TI_CL_E!X59+TI_BNG_E!X59+TI_LBB_E!X59+TI_CPP_E!X59+TI_GTL_E!X59+TI_NSP_E!X59</f>
        <v>0</v>
      </c>
      <c r="Y59" s="10">
        <f>TI_EHG_E!Y59+TI_CO_E!Y59+TI_BF_E!Y59+TI_GW_E!Y59+TI_RPI_E!Y59+TI_PF_E!Y59+TI_BKBPB_E!Y59+TI_CL_E!Y59+TI_BNG_E!Y59+TI_LBB_E!Y59+TI_CPP_E!Y59+TI_GTL_E!Y59+TI_NSP_E!Y59</f>
        <v>0</v>
      </c>
      <c r="Z59" s="10">
        <f>TI_EHG_E!Z59+TI_CO_E!Z59+TI_BF_E!Z59+TI_GW_E!Z59+TI_RPI_E!Z59+TI_PF_E!Z59+TI_BKBPB_E!Z59+TI_CL_E!Z59+TI_BNG_E!Z59+TI_LBB_E!Z59+TI_CPP_E!Z59+TI_GTL_E!Z59+TI_NSP_E!Z59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  <c r="Y60" s="10">
        <f>TI_EHG_E!Y60+TI_CO_E!Y60+TI_BF_E!Y60+TI_GW_E!Y60+TI_RPI_E!Y60+TI_PF_E!Y60+TI_BKBPB_E!Y60+TI_CL_E!Y60+TI_BNG_E!Y60+TI_LBB_E!Y60+TI_CPP_E!Y60+TI_GTL_E!Y60+TI_NSP_E!Y60</f>
        <v>0</v>
      </c>
      <c r="Z60" s="10">
        <f>TI_EHG_E!Z60+TI_CO_E!Z60+TI_BF_E!Z60+TI_GW_E!Z60+TI_RPI_E!Z60+TI_PF_E!Z60+TI_BKBPB_E!Z60+TI_CL_E!Z60+TI_BNG_E!Z60+TI_LBB_E!Z60+TI_CPP_E!Z60+TI_GTL_E!Z60+TI_NSP_E!Z60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</v>
      </c>
      <c r="E61" s="10">
        <f>TI_EHG_E!E61+TI_CO_E!E61+TI_BF_E!E61+TI_GW_E!E61+TI_RPI_E!E61+TI_PF_E!E61+TI_BKBPB_E!E61+TI_CL_E!E61+TI_BNG_E!E61+TI_LBB_E!E61+TI_CPP_E!E61+TI_GTL_E!E61+TI_NSP_E!E61</f>
        <v>0</v>
      </c>
      <c r="F61" s="10">
        <f>TI_EHG_E!F61+TI_CO_E!F61+TI_BF_E!F61+TI_GW_E!F61+TI_RPI_E!F61+TI_PF_E!F61+TI_BKBPB_E!F61+TI_CL_E!F61+TI_BNG_E!F61+TI_LBB_E!F61+TI_CPP_E!F61+TI_GTL_E!F61+TI_NSP_E!F61</f>
        <v>0</v>
      </c>
      <c r="G61" s="10">
        <f>TI_EHG_E!G61+TI_CO_E!G61+TI_BF_E!G61+TI_GW_E!G61+TI_RPI_E!G61+TI_PF_E!G61+TI_BKBPB_E!G61+TI_CL_E!G61+TI_BNG_E!G61+TI_LBB_E!G61+TI_CPP_E!G61+TI_GTL_E!G61+TI_NSP_E!G61</f>
        <v>0</v>
      </c>
      <c r="H61" s="10">
        <f>TI_EHG_E!H61+TI_CO_E!H61+TI_BF_E!H61+TI_GW_E!H61+TI_RPI_E!H61+TI_PF_E!H61+TI_BKBPB_E!H61+TI_CL_E!H61+TI_BNG_E!H61+TI_LBB_E!H61+TI_CPP_E!H61+TI_GTL_E!H61+TI_NSP_E!H61</f>
        <v>0</v>
      </c>
      <c r="I61" s="10">
        <f>TI_EHG_E!I61+TI_CO_E!I61+TI_BF_E!I61+TI_GW_E!I61+TI_RPI_E!I61+TI_PF_E!I61+TI_BKBPB_E!I61+TI_CL_E!I61+TI_BNG_E!I61+TI_LBB_E!I61+TI_CPP_E!I61+TI_GTL_E!I61+TI_NSP_E!I61</f>
        <v>0</v>
      </c>
      <c r="J61" s="10">
        <f>TI_EHG_E!J61+TI_CO_E!J61+TI_BF_E!J61+TI_GW_E!J61+TI_RPI_E!J61+TI_PF_E!J61+TI_BKBPB_E!J61+TI_CL_E!J61+TI_BNG_E!J61+TI_LBB_E!J61+TI_CPP_E!J61+TI_GTL_E!J61+TI_NSP_E!J61</f>
        <v>0</v>
      </c>
      <c r="K61" s="10">
        <f>TI_EHG_E!K61+TI_CO_E!K61+TI_BF_E!K61+TI_GW_E!K61+TI_RPI_E!K61+TI_PF_E!K61+TI_BKBPB_E!K61+TI_CL_E!K61+TI_BNG_E!K61+TI_LBB_E!K61+TI_CPP_E!K61+TI_GTL_E!K61+TI_NSP_E!K61</f>
        <v>0</v>
      </c>
      <c r="L61" s="10">
        <f>TI_EHG_E!L61+TI_CO_E!L61+TI_BF_E!L61+TI_GW_E!L61+TI_RPI_E!L61+TI_PF_E!L61+TI_BKBPB_E!L61+TI_CL_E!L61+TI_BNG_E!L61+TI_LBB_E!L61+TI_CPP_E!L61+TI_GTL_E!L61+TI_NSP_E!L61</f>
        <v>0</v>
      </c>
      <c r="M61" s="10">
        <f>TI_EHG_E!M61+TI_CO_E!M61+TI_BF_E!M61+TI_GW_E!M61+TI_RPI_E!M61+TI_PF_E!M61+TI_BKBPB_E!M61+TI_CL_E!M61+TI_BNG_E!M61+TI_LBB_E!M61+TI_CPP_E!M61+TI_GTL_E!M61+TI_NSP_E!M61</f>
        <v>0</v>
      </c>
      <c r="N61" s="10">
        <f>TI_EHG_E!N61+TI_CO_E!N61+TI_BF_E!N61+TI_GW_E!N61+TI_RPI_E!N61+TI_PF_E!N61+TI_BKBPB_E!N61+TI_CL_E!N61+TI_BNG_E!N61+TI_LBB_E!N61+TI_CPP_E!N61+TI_GTL_E!N61+TI_NSP_E!N61</f>
        <v>0.76431642304385194</v>
      </c>
      <c r="O61" s="10">
        <f>TI_EHG_E!O61+TI_CO_E!O61+TI_BF_E!O61+TI_GW_E!O61+TI_RPI_E!O61+TI_PF_E!O61+TI_BKBPB_E!O61+TI_CL_E!O61+TI_BNG_E!O61+TI_LBB_E!O61+TI_CPP_E!O61+TI_GTL_E!O61+TI_NSP_E!O61</f>
        <v>1.361392949269131</v>
      </c>
      <c r="P61" s="10">
        <f>TI_EHG_E!P61+TI_CO_E!P61+TI_BF_E!P61+TI_GW_E!P61+TI_RPI_E!P61+TI_PF_E!P61+TI_BKBPB_E!P61+TI_CL_E!P61+TI_BNG_E!P61+TI_LBB_E!P61+TI_CPP_E!P61+TI_GTL_E!P61+TI_NSP_E!P61</f>
        <v>0.81203783319002576</v>
      </c>
      <c r="Q61" s="10">
        <f>TI_EHG_E!Q61+TI_CO_E!Q61+TI_BF_E!Q61+TI_GW_E!Q61+TI_RPI_E!Q61+TI_PF_E!Q61+TI_BKBPB_E!Q61+TI_CL_E!Q61+TI_BNG_E!Q61+TI_LBB_E!Q61+TI_CPP_E!Q61+TI_GTL_E!Q61+TI_NSP_E!Q61</f>
        <v>0.88374892519346515</v>
      </c>
      <c r="R61" s="10">
        <f>TI_EHG_E!R61+TI_CO_E!R61+TI_BF_E!R61+TI_GW_E!R61+TI_RPI_E!R61+TI_PF_E!R61+TI_BKBPB_E!R61+TI_CL_E!R61+TI_BNG_E!R61+TI_LBB_E!R61+TI_CPP_E!R61+TI_GTL_E!R61+TI_NSP_E!R61</f>
        <v>1.098710232158211</v>
      </c>
      <c r="S61" s="10">
        <f>TI_EHG_E!S61+TI_CO_E!S61+TI_BF_E!S61+TI_GW_E!S61+TI_RPI_E!S61+TI_PF_E!S61+TI_BKBPB_E!S61+TI_CL_E!S61+TI_BNG_E!S61+TI_LBB_E!S61+TI_CPP_E!S61+TI_GTL_E!S61+TI_NSP_E!S61</f>
        <v>1.0031814273430779</v>
      </c>
      <c r="T61" s="10">
        <f>TI_EHG_E!T61+TI_CO_E!T61+TI_BF_E!T61+TI_GW_E!T61+TI_RPI_E!T61+TI_PF_E!T61+TI_BKBPB_E!T61+TI_CL_E!T61+TI_BNG_E!T61+TI_LBB_E!T61+TI_CPP_E!T61+TI_GTL_E!T61+TI_NSP_E!T61</f>
        <v>1.098710232158211</v>
      </c>
      <c r="U61" s="10">
        <f>TI_EHG_E!U61+TI_CO_E!U61+TI_BF_E!U61+TI_GW_E!U61+TI_RPI_E!U61+TI_PF_E!U61+TI_BKBPB_E!U61+TI_CL_E!U61+TI_BNG_E!U61+TI_LBB_E!U61+TI_CPP_E!U61+TI_GTL_E!U61+TI_NSP_E!U61</f>
        <v>1.0306964746345659</v>
      </c>
      <c r="V61" s="10">
        <f>TI_EHG_E!V61+TI_CO_E!V61+TI_BF_E!V61+TI_GW_E!V61+TI_RPI_E!V61+TI_PF_E!V61+TI_BKBPB_E!V61+TI_CL_E!V61+TI_BNG_E!V61+TI_LBB_E!V61+TI_CPP_E!V61+TI_GTL_E!V61+TI_NSP_E!V61</f>
        <v>0.728804815133276</v>
      </c>
      <c r="W61" s="10">
        <f>TI_EHG_E!W61+TI_CO_E!W61+TI_BF_E!W61+TI_GW_E!W61+TI_RPI_E!W61+TI_PF_E!W61+TI_BKBPB_E!W61+TI_CL_E!W61+TI_BNG_E!W61+TI_LBB_E!W61+TI_CPP_E!W61+TI_GTL_E!W61+TI_NSP_E!W61</f>
        <v>0.65881341358555456</v>
      </c>
      <c r="X61" s="10">
        <f>TI_EHG_E!X61+TI_CO_E!X61+TI_BF_E!X61+TI_GW_E!X61+TI_RPI_E!X61+TI_PF_E!X61+TI_BKBPB_E!X61+TI_CL_E!X61+TI_BNG_E!X61+TI_LBB_E!X61+TI_CPP_E!X61+TI_GTL_E!X61+TI_NSP_E!X61</f>
        <v>1.329320722269991</v>
      </c>
      <c r="Y61" s="10">
        <f>TI_EHG_E!Y61+TI_CO_E!Y61+TI_BF_E!Y61+TI_GW_E!Y61+TI_RPI_E!Y61+TI_PF_E!Y61+TI_BKBPB_E!Y61+TI_CL_E!Y61+TI_BNG_E!Y61+TI_LBB_E!Y61+TI_CPP_E!Y61+TI_GTL_E!Y61+TI_NSP_E!Y61</f>
        <v>0.96276870163370576</v>
      </c>
      <c r="Z61" s="10">
        <f>TI_EHG_E!Z61+TI_CO_E!Z61+TI_BF_E!Z61+TI_GW_E!Z61+TI_RPI_E!Z61+TI_PF_E!Z61+TI_BKBPB_E!Z61+TI_CL_E!Z61+TI_BNG_E!Z61+TI_LBB_E!Z61+TI_CPP_E!Z61+TI_GTL_E!Z61+TI_NSP_E!Z61</f>
        <v>1.524591573516767</v>
      </c>
    </row>
    <row r="62" spans="1:26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0</v>
      </c>
      <c r="S62" s="10">
        <f>TI_EHG_E!S62+TI_CO_E!S62+TI_BF_E!S62+TI_GW_E!S62+TI_RPI_E!S62+TI_PF_E!S62+TI_BKBPB_E!S62+TI_CL_E!S62+TI_BNG_E!S62+TI_LBB_E!S62+TI_CPP_E!S62+TI_GTL_E!S62+TI_NSP_E!S62</f>
        <v>0</v>
      </c>
      <c r="T62" s="10">
        <f>TI_EHG_E!T62+TI_CO_E!T62+TI_BF_E!T62+TI_GW_E!T62+TI_RPI_E!T62+TI_PF_E!T62+TI_BKBPB_E!T62+TI_CL_E!T62+TI_BNG_E!T62+TI_LBB_E!T62+TI_CPP_E!T62+TI_GTL_E!T62+TI_NSP_E!T62</f>
        <v>0</v>
      </c>
      <c r="U62" s="10">
        <f>TI_EHG_E!U62+TI_CO_E!U62+TI_BF_E!U62+TI_GW_E!U62+TI_RPI_E!U62+TI_PF_E!U62+TI_BKBPB_E!U62+TI_CL_E!U62+TI_BNG_E!U62+TI_LBB_E!U62+TI_CPP_E!U62+TI_GTL_E!U62+TI_NSP_E!U62</f>
        <v>0</v>
      </c>
      <c r="V62" s="10">
        <f>TI_EHG_E!V62+TI_CO_E!V62+TI_BF_E!V62+TI_GW_E!V62+TI_RPI_E!V62+TI_PF_E!V62+TI_BKBPB_E!V62+TI_CL_E!V62+TI_BNG_E!V62+TI_LBB_E!V62+TI_CPP_E!V62+TI_GTL_E!V62+TI_NSP_E!V62</f>
        <v>0</v>
      </c>
      <c r="W62" s="10">
        <f>TI_EHG_E!W62+TI_CO_E!W62+TI_BF_E!W62+TI_GW_E!W62+TI_RPI_E!W62+TI_PF_E!W62+TI_BKBPB_E!W62+TI_CL_E!W62+TI_BNG_E!W62+TI_LBB_E!W62+TI_CPP_E!W62+TI_GTL_E!W62+TI_NSP_E!W62</f>
        <v>0</v>
      </c>
      <c r="X62" s="10">
        <f>TI_EHG_E!X62+TI_CO_E!X62+TI_BF_E!X62+TI_GW_E!X62+TI_RPI_E!X62+TI_PF_E!X62+TI_BKBPB_E!X62+TI_CL_E!X62+TI_BNG_E!X62+TI_LBB_E!X62+TI_CPP_E!X62+TI_GTL_E!X62+TI_NSP_E!X62</f>
        <v>0</v>
      </c>
      <c r="Y62" s="10">
        <f>TI_EHG_E!Y62+TI_CO_E!Y62+TI_BF_E!Y62+TI_GW_E!Y62+TI_RPI_E!Y62+TI_PF_E!Y62+TI_BKBPB_E!Y62+TI_CL_E!Y62+TI_BNG_E!Y62+TI_LBB_E!Y62+TI_CPP_E!Y62+TI_GTL_E!Y62+TI_NSP_E!Y62</f>
        <v>0</v>
      </c>
      <c r="Z62" s="10">
        <f>TI_EHG_E!Z62+TI_CO_E!Z62+TI_BF_E!Z62+TI_GW_E!Z62+TI_RPI_E!Z62+TI_PF_E!Z62+TI_BKBPB_E!Z62+TI_CL_E!Z62+TI_BNG_E!Z62+TI_LBB_E!Z62+TI_CPP_E!Z62+TI_GTL_E!Z62+TI_NSP_E!Z62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0</v>
      </c>
      <c r="S63" s="10">
        <f>TI_EHG_E!S63+TI_CO_E!S63+TI_BF_E!S63+TI_GW_E!S63+TI_RPI_E!S63+TI_PF_E!S63+TI_BKBPB_E!S63+TI_CL_E!S63+TI_BNG_E!S63+TI_LBB_E!S63+TI_CPP_E!S63+TI_GTL_E!S63+TI_NSP_E!S63</f>
        <v>0</v>
      </c>
      <c r="T63" s="10">
        <f>TI_EHG_E!T63+TI_CO_E!T63+TI_BF_E!T63+TI_GW_E!T63+TI_RPI_E!T63+TI_PF_E!T63+TI_BKBPB_E!T63+TI_CL_E!T63+TI_BNG_E!T63+TI_LBB_E!T63+TI_CPP_E!T63+TI_GTL_E!T63+TI_NSP_E!T63</f>
        <v>0</v>
      </c>
      <c r="U63" s="10">
        <f>TI_EHG_E!U63+TI_CO_E!U63+TI_BF_E!U63+TI_GW_E!U63+TI_RPI_E!U63+TI_PF_E!U63+TI_BKBPB_E!U63+TI_CL_E!U63+TI_BNG_E!U63+TI_LBB_E!U63+TI_CPP_E!U63+TI_GTL_E!U63+TI_NSP_E!U63</f>
        <v>0</v>
      </c>
      <c r="V63" s="10">
        <f>TI_EHG_E!V63+TI_CO_E!V63+TI_BF_E!V63+TI_GW_E!V63+TI_RPI_E!V63+TI_PF_E!V63+TI_BKBPB_E!V63+TI_CL_E!V63+TI_BNG_E!V63+TI_LBB_E!V63+TI_CPP_E!V63+TI_GTL_E!V63+TI_NSP_E!V63</f>
        <v>0</v>
      </c>
      <c r="W63" s="10">
        <f>TI_EHG_E!W63+TI_CO_E!W63+TI_BF_E!W63+TI_GW_E!W63+TI_RPI_E!W63+TI_PF_E!W63+TI_BKBPB_E!W63+TI_CL_E!W63+TI_BNG_E!W63+TI_LBB_E!W63+TI_CPP_E!W63+TI_GTL_E!W63+TI_NSP_E!W63</f>
        <v>0</v>
      </c>
      <c r="X63" s="10">
        <f>TI_EHG_E!X63+TI_CO_E!X63+TI_BF_E!X63+TI_GW_E!X63+TI_RPI_E!X63+TI_PF_E!X63+TI_BKBPB_E!X63+TI_CL_E!X63+TI_BNG_E!X63+TI_LBB_E!X63+TI_CPP_E!X63+TI_GTL_E!X63+TI_NSP_E!X63</f>
        <v>0</v>
      </c>
      <c r="Y63" s="10">
        <f>TI_EHG_E!Y63+TI_CO_E!Y63+TI_BF_E!Y63+TI_GW_E!Y63+TI_RPI_E!Y63+TI_PF_E!Y63+TI_BKBPB_E!Y63+TI_CL_E!Y63+TI_BNG_E!Y63+TI_LBB_E!Y63+TI_CPP_E!Y63+TI_GTL_E!Y63+TI_NSP_E!Y63</f>
        <v>0</v>
      </c>
      <c r="Z63" s="10">
        <f>TI_EHG_E!Z63+TI_CO_E!Z63+TI_BF_E!Z63+TI_GW_E!Z63+TI_RPI_E!Z63+TI_PF_E!Z63+TI_BKBPB_E!Z63+TI_CL_E!Z63+TI_BNG_E!Z63+TI_LBB_E!Z63+TI_CPP_E!Z63+TI_GTL_E!Z63+TI_NSP_E!Z63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  <c r="Y64" s="10">
        <f>TI_EHG_E!Y64+TI_CO_E!Y64+TI_BF_E!Y64+TI_GW_E!Y64+TI_RPI_E!Y64+TI_PF_E!Y64+TI_BKBPB_E!Y64+TI_CL_E!Y64+TI_BNG_E!Y64+TI_LBB_E!Y64+TI_CPP_E!Y64+TI_GTL_E!Y64+TI_NSP_E!Y64</f>
        <v>0</v>
      </c>
      <c r="Z64" s="10">
        <f>TI_EHG_E!Z64+TI_CO_E!Z64+TI_BF_E!Z64+TI_GW_E!Z64+TI_RPI_E!Z64+TI_PF_E!Z64+TI_BKBPB_E!Z64+TI_CL_E!Z64+TI_BNG_E!Z64+TI_LBB_E!Z64+TI_CPP_E!Z64+TI_GTL_E!Z64+TI_NSP_E!Z64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0</v>
      </c>
      <c r="L65" s="10">
        <f>TI_EHG_E!L65+TI_CO_E!L65+TI_BF_E!L65+TI_GW_E!L65+TI_RPI_E!L65+TI_PF_E!L65+TI_BKBPB_E!L65+TI_CL_E!L65+TI_BNG_E!L65+TI_LBB_E!L65+TI_CPP_E!L65+TI_GTL_E!L65+TI_NSP_E!L65</f>
        <v>0</v>
      </c>
      <c r="M65" s="10">
        <f>TI_EHG_E!M65+TI_CO_E!M65+TI_BF_E!M65+TI_GW_E!M65+TI_RPI_E!M65+TI_PF_E!M65+TI_BKBPB_E!M65+TI_CL_E!M65+TI_BNG_E!M65+TI_LBB_E!M65+TI_CPP_E!M65+TI_GTL_E!M65+TI_NSP_E!M65</f>
        <v>0</v>
      </c>
      <c r="N65" s="10">
        <f>TI_EHG_E!N65+TI_CO_E!N65+TI_BF_E!N65+TI_GW_E!N65+TI_RPI_E!N65+TI_PF_E!N65+TI_BKBPB_E!N65+TI_CL_E!N65+TI_BNG_E!N65+TI_LBB_E!N65+TI_CPP_E!N65+TI_GTL_E!N65+TI_NSP_E!N65</f>
        <v>0.88374892519346515</v>
      </c>
      <c r="O65" s="10">
        <f>TI_EHG_E!O65+TI_CO_E!O65+TI_BF_E!O65+TI_GW_E!O65+TI_RPI_E!O65+TI_PF_E!O65+TI_BKBPB_E!O65+TI_CL_E!O65+TI_BNG_E!O65+TI_LBB_E!O65+TI_CPP_E!O65+TI_GTL_E!O65+TI_NSP_E!O65</f>
        <v>1.7674978503869301</v>
      </c>
      <c r="P65" s="10">
        <f>TI_EHG_E!P65+TI_CO_E!P65+TI_BF_E!P65+TI_GW_E!P65+TI_RPI_E!P65+TI_PF_E!P65+TI_BKBPB_E!P65+TI_CL_E!P65+TI_BNG_E!P65+TI_LBB_E!P65+TI_CPP_E!P65+TI_GTL_E!P65+TI_NSP_E!P65</f>
        <v>1.882115219260533</v>
      </c>
      <c r="Q65" s="10">
        <f>TI_EHG_E!Q65+TI_CO_E!Q65+TI_BF_E!Q65+TI_GW_E!Q65+TI_RPI_E!Q65+TI_PF_E!Q65+TI_BKBPB_E!Q65+TI_CL_E!Q65+TI_BNG_E!Q65+TI_LBB_E!Q65+TI_CPP_E!Q65+TI_GTL_E!Q65+TI_NSP_E!Q65</f>
        <v>3.7642304385210661</v>
      </c>
      <c r="R65" s="10">
        <f>TI_EHG_E!R65+TI_CO_E!R65+TI_BF_E!R65+TI_GW_E!R65+TI_RPI_E!R65+TI_PF_E!R65+TI_BKBPB_E!R65+TI_CL_E!R65+TI_BNG_E!R65+TI_LBB_E!R65+TI_CPP_E!R65+TI_GTL_E!R65+TI_NSP_E!R65</f>
        <v>4.7052450558899386</v>
      </c>
      <c r="S65" s="10">
        <f>TI_EHG_E!S65+TI_CO_E!S65+TI_BF_E!S65+TI_GW_E!S65+TI_RPI_E!S65+TI_PF_E!S65+TI_BKBPB_E!S65+TI_CL_E!S65+TI_BNG_E!S65+TI_LBB_E!S65+TI_CPP_E!S65+TI_GTL_E!S65+TI_NSP_E!S65</f>
        <v>5.6463456577815991</v>
      </c>
      <c r="T65" s="10">
        <f>TI_EHG_E!T65+TI_CO_E!T65+TI_BF_E!T65+TI_GW_E!T65+TI_RPI_E!T65+TI_PF_E!T65+TI_BKBPB_E!T65+TI_CL_E!T65+TI_BNG_E!T65+TI_LBB_E!T65+TI_CPP_E!T65+TI_GTL_E!T65+TI_NSP_E!T65</f>
        <v>7.4169389509888219</v>
      </c>
      <c r="U65" s="10">
        <f>TI_EHG_E!U65+TI_CO_E!U65+TI_BF_E!U65+TI_GW_E!U65+TI_RPI_E!U65+TI_PF_E!U65+TI_BKBPB_E!U65+TI_CL_E!U65+TI_BNG_E!U65+TI_LBB_E!U65+TI_CPP_E!U65+TI_GTL_E!U65+TI_NSP_E!U65</f>
        <v>10.4085124677558</v>
      </c>
      <c r="V65" s="10">
        <f>TI_EHG_E!V65+TI_CO_E!V65+TI_BF_E!V65+TI_GW_E!V65+TI_RPI_E!V65+TI_PF_E!V65+TI_BKBPB_E!V65+TI_CL_E!V65+TI_BNG_E!V65+TI_LBB_E!V65+TI_CPP_E!V65+TI_GTL_E!V65+TI_NSP_E!V65</f>
        <v>11.08521066208082</v>
      </c>
      <c r="W65" s="10">
        <f>TI_EHG_E!W65+TI_CO_E!W65+TI_BF_E!W65+TI_GW_E!W65+TI_RPI_E!W65+TI_PF_E!W65+TI_BKBPB_E!W65+TI_CL_E!W65+TI_BNG_E!W65+TI_LBB_E!W65+TI_CPP_E!W65+TI_GTL_E!W65+TI_NSP_E!W65</f>
        <v>14.55881341358555</v>
      </c>
      <c r="X65" s="10">
        <f>TI_EHG_E!X65+TI_CO_E!X65+TI_BF_E!X65+TI_GW_E!X65+TI_RPI_E!X65+TI_PF_E!X65+TI_BKBPB_E!X65+TI_CL_E!X65+TI_BNG_E!X65+TI_LBB_E!X65+TI_CPP_E!X65+TI_GTL_E!X65+TI_NSP_E!X65</f>
        <v>11.043164230438521</v>
      </c>
      <c r="Y65" s="10">
        <f>TI_EHG_E!Y65+TI_CO_E!Y65+TI_BF_E!Y65+TI_GW_E!Y65+TI_RPI_E!Y65+TI_PF_E!Y65+TI_BKBPB_E!Y65+TI_CL_E!Y65+TI_BNG_E!Y65+TI_LBB_E!Y65+TI_CPP_E!Y65+TI_GTL_E!Y65+TI_NSP_E!Y65</f>
        <v>13.09716251074806</v>
      </c>
      <c r="Z65" s="10">
        <f>TI_EHG_E!Z65+TI_CO_E!Z65+TI_BF_E!Z65+TI_GW_E!Z65+TI_RPI_E!Z65+TI_PF_E!Z65+TI_BKBPB_E!Z65+TI_CL_E!Z65+TI_BNG_E!Z65+TI_LBB_E!Z65+TI_CPP_E!Z65+TI_GTL_E!Z65+TI_NSP_E!Z65</f>
        <v>13.801375752364571</v>
      </c>
    </row>
    <row r="66" spans="1:26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  <c r="Y66" s="10">
        <f>TI_EHG_E!Y66+TI_CO_E!Y66+TI_BF_E!Y66+TI_GW_E!Y66+TI_RPI_E!Y66+TI_PF_E!Y66+TI_BKBPB_E!Y66+TI_CL_E!Y66+TI_BNG_E!Y66+TI_LBB_E!Y66+TI_CPP_E!Y66+TI_GTL_E!Y66+TI_NSP_E!Y66</f>
        <v>0</v>
      </c>
      <c r="Z66" s="10">
        <f>TI_EHG_E!Z66+TI_CO_E!Z66+TI_BF_E!Z66+TI_GW_E!Z66+TI_RPI_E!Z66+TI_PF_E!Z66+TI_BKBPB_E!Z66+TI_CL_E!Z66+TI_BNG_E!Z66+TI_LBB_E!Z66+TI_CPP_E!Z66+TI_GTL_E!Z66+TI_NSP_E!Z66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  <c r="Y67" s="10">
        <f>TI_EHG_E!Y67+TI_CO_E!Y67+TI_BF_E!Y67+TI_GW_E!Y67+TI_RPI_E!Y67+TI_PF_E!Y67+TI_BKBPB_E!Y67+TI_CL_E!Y67+TI_BNG_E!Y67+TI_LBB_E!Y67+TI_CPP_E!Y67+TI_GTL_E!Y67+TI_NSP_E!Y67</f>
        <v>0</v>
      </c>
      <c r="Z67" s="10">
        <f>TI_EHG_E!Z67+TI_CO_E!Z67+TI_BF_E!Z67+TI_GW_E!Z67+TI_RPI_E!Z67+TI_PF_E!Z67+TI_BKBPB_E!Z67+TI_CL_E!Z67+TI_BNG_E!Z67+TI_LBB_E!Z67+TI_CPP_E!Z67+TI_GTL_E!Z67+TI_NSP_E!Z67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  <c r="Y68" s="10">
        <f>TI_EHG_E!Y68+TI_CO_E!Y68+TI_BF_E!Y68+TI_GW_E!Y68+TI_RPI_E!Y68+TI_PF_E!Y68+TI_BKBPB_E!Y68+TI_CL_E!Y68+TI_BNG_E!Y68+TI_LBB_E!Y68+TI_CPP_E!Y68+TI_GTL_E!Y68+TI_NSP_E!Y68</f>
        <v>0</v>
      </c>
      <c r="Z68" s="10">
        <f>TI_EHG_E!Z68+TI_CO_E!Z68+TI_BF_E!Z68+TI_GW_E!Z68+TI_RPI_E!Z68+TI_PF_E!Z68+TI_BKBPB_E!Z68+TI_CL_E!Z68+TI_BNG_E!Z68+TI_LBB_E!Z68+TI_CPP_E!Z68+TI_GTL_E!Z68+TI_NSP_E!Z68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  <c r="Y69" s="10">
        <f>TI_EHG_E!Y69+TI_CO_E!Y69+TI_BF_E!Y69+TI_GW_E!Y69+TI_RPI_E!Y69+TI_PF_E!Y69+TI_BKBPB_E!Y69+TI_CL_E!Y69+TI_BNG_E!Y69+TI_LBB_E!Y69+TI_CPP_E!Y69+TI_GTL_E!Y69+TI_NSP_E!Y69</f>
        <v>0</v>
      </c>
      <c r="Z69" s="10">
        <f>TI_EHG_E!Z69+TI_CO_E!Z69+TI_BF_E!Z69+TI_GW_E!Z69+TI_RPI_E!Z69+TI_PF_E!Z69+TI_BKBPB_E!Z69+TI_CL_E!Z69+TI_BNG_E!Z69+TI_LBB_E!Z69+TI_CPP_E!Z69+TI_GTL_E!Z69+TI_NSP_E!Z69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  <c r="Y70" s="10">
        <f>TI_EHG_E!Y70+TI_CO_E!Y70+TI_BF_E!Y70+TI_GW_E!Y70+TI_RPI_E!Y70+TI_PF_E!Y70+TI_BKBPB_E!Y70+TI_CL_E!Y70+TI_BNG_E!Y70+TI_LBB_E!Y70+TI_CPP_E!Y70+TI_GTL_E!Y70+TI_NSP_E!Y70</f>
        <v>0</v>
      </c>
      <c r="Z70" s="10">
        <f>TI_EHG_E!Z70+TI_CO_E!Z70+TI_BF_E!Z70+TI_GW_E!Z70+TI_RPI_E!Z70+TI_PF_E!Z70+TI_BKBPB_E!Z70+TI_CL_E!Z70+TI_BNG_E!Z70+TI_LBB_E!Z70+TI_CPP_E!Z70+TI_GTL_E!Z70+TI_NSP_E!Z70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0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  <c r="Y72" s="10">
        <f>TI_EHG_E!Y72+TI_CO_E!Y72+TI_BF_E!Y72+TI_GW_E!Y72+TI_RPI_E!Y72+TI_PF_E!Y72+TI_BKBPB_E!Y72+TI_CL_E!Y72+TI_BNG_E!Y72+TI_LBB_E!Y72+TI_CPP_E!Y72+TI_GTL_E!Y72+TI_NSP_E!Y72</f>
        <v>0</v>
      </c>
      <c r="Z72" s="10">
        <f>TI_EHG_E!Z72+TI_CO_E!Z72+TI_BF_E!Z72+TI_GW_E!Z72+TI_RPI_E!Z72+TI_PF_E!Z72+TI_BKBPB_E!Z72+TI_CL_E!Z72+TI_BNG_E!Z72+TI_LBB_E!Z72+TI_CPP_E!Z72+TI_GTL_E!Z72+TI_NSP_E!Z72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  <c r="Y73" s="10">
        <f>TI_EHG_E!Y73+TI_CO_E!Y73+TI_BF_E!Y73+TI_GW_E!Y73+TI_RPI_E!Y73+TI_PF_E!Y73+TI_BKBPB_E!Y73+TI_CL_E!Y73+TI_BNG_E!Y73+TI_LBB_E!Y73+TI_CPP_E!Y73+TI_GTL_E!Y73+TI_NSP_E!Y73</f>
        <v>0</v>
      </c>
      <c r="Z73" s="10">
        <f>TI_EHG_E!Z73+TI_CO_E!Z73+TI_BF_E!Z73+TI_GW_E!Z73+TI_RPI_E!Z73+TI_PF_E!Z73+TI_BKBPB_E!Z73+TI_CL_E!Z73+TI_BNG_E!Z73+TI_LBB_E!Z73+TI_CPP_E!Z73+TI_GTL_E!Z73+TI_NSP_E!Z73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  <c r="Y74" s="37">
        <f>TI_EHG_E!Y74+TI_CO_E!Y74+TI_BF_E!Y74+TI_GW_E!Y74+TI_RPI_E!Y74+TI_PF_E!Y74+TI_BKBPB_E!Y74+TI_CL_E!Y74+TI_BNG_E!Y74+TI_LBB_E!Y74+TI_CPP_E!Y74+TI_GTL_E!Y74+TI_NSP_E!Y74</f>
        <v>0</v>
      </c>
      <c r="Z74" s="37">
        <f>TI_EHG_E!Z74+TI_CO_E!Z74+TI_BF_E!Z74+TI_GW_E!Z74+TI_RPI_E!Z74+TI_PF_E!Z74+TI_BKBPB_E!Z74+TI_CL_E!Z74+TI_BNG_E!Z74+TI_LBB_E!Z74+TI_CPP_E!Z74+TI_GTL_E!Z74+TI_NSP_E!Z74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  <c r="Y75" s="37">
        <f>TI_EHG_E!Y75+TI_CO_E!Y75+TI_BF_E!Y75+TI_GW_E!Y75+TI_RPI_E!Y75+TI_PF_E!Y75+TI_BKBPB_E!Y75+TI_CL_E!Y75+TI_BNG_E!Y75+TI_LBB_E!Y75+TI_CPP_E!Y75+TI_GTL_E!Y75+TI_NSP_E!Y75</f>
        <v>0</v>
      </c>
      <c r="Z75" s="37">
        <f>TI_EHG_E!Z75+TI_CO_E!Z75+TI_BF_E!Z75+TI_GW_E!Z75+TI_RPI_E!Z75+TI_PF_E!Z75+TI_BKBPB_E!Z75+TI_CL_E!Z75+TI_BNG_E!Z75+TI_LBB_E!Z75+TI_CPP_E!Z75+TI_GTL_E!Z75+TI_NSP_E!Z75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0</v>
      </c>
      <c r="M76" s="40">
        <f>TI_EHG_E!M76+TI_CO_E!M76+TI_BF_E!M76+TI_GW_E!M76+TI_RPI_E!M76+TI_PF_E!M76+TI_BKBPB_E!M76+TI_CL_E!M76+TI_BNG_E!M76+TI_LBB_E!M76+TI_CPP_E!M76+TI_GTL_E!M76+TI_NSP_E!M76</f>
        <v>0</v>
      </c>
      <c r="N76" s="40">
        <f>TI_EHG_E!N76+TI_CO_E!N76+TI_BF_E!N76+TI_GW_E!N76+TI_RPI_E!N76+TI_PF_E!N76+TI_BKBPB_E!N76+TI_CL_E!N76+TI_BNG_E!N76+TI_LBB_E!N76+TI_CPP_E!N76+TI_GTL_E!N76+TI_NSP_E!N76</f>
        <v>0</v>
      </c>
      <c r="O76" s="40">
        <f>TI_EHG_E!O76+TI_CO_E!O76+TI_BF_E!O76+TI_GW_E!O76+TI_RPI_E!O76+TI_PF_E!O76+TI_BKBPB_E!O76+TI_CL_E!O76+TI_BNG_E!O76+TI_LBB_E!O76+TI_CPP_E!O76+TI_GTL_E!O76+TI_NSP_E!O76</f>
        <v>0</v>
      </c>
      <c r="P76" s="40">
        <f>TI_EHG_E!P76+TI_CO_E!P76+TI_BF_E!P76+TI_GW_E!P76+TI_RPI_E!P76+TI_PF_E!P76+TI_BKBPB_E!P76+TI_CL_E!P76+TI_BNG_E!P76+TI_LBB_E!P76+TI_CPP_E!P76+TI_GTL_E!P76+TI_NSP_E!P76</f>
        <v>0</v>
      </c>
      <c r="Q76" s="40">
        <f>TI_EHG_E!Q76+TI_CO_E!Q76+TI_BF_E!Q76+TI_GW_E!Q76+TI_RPI_E!Q76+TI_PF_E!Q76+TI_BKBPB_E!Q76+TI_CL_E!Q76+TI_BNG_E!Q76+TI_LBB_E!Q76+TI_CPP_E!Q76+TI_GTL_E!Q76+TI_NSP_E!Q76</f>
        <v>0</v>
      </c>
      <c r="R76" s="40">
        <f>TI_EHG_E!R76+TI_CO_E!R76+TI_BF_E!R76+TI_GW_E!R76+TI_RPI_E!R76+TI_PF_E!R76+TI_BKBPB_E!R76+TI_CL_E!R76+TI_BNG_E!R76+TI_LBB_E!R76+TI_CPP_E!R76+TI_GTL_E!R76+TI_NSP_E!R76</f>
        <v>0</v>
      </c>
      <c r="S76" s="40">
        <f>TI_EHG_E!S76+TI_CO_E!S76+TI_BF_E!S76+TI_GW_E!S76+TI_RPI_E!S76+TI_PF_E!S76+TI_BKBPB_E!S76+TI_CL_E!S76+TI_BNG_E!S76+TI_LBB_E!S76+TI_CPP_E!S76+TI_GTL_E!S76+TI_NSP_E!S76</f>
        <v>0</v>
      </c>
      <c r="T76" s="40">
        <f>TI_EHG_E!T76+TI_CO_E!T76+TI_BF_E!T76+TI_GW_E!T76+TI_RPI_E!T76+TI_PF_E!T76+TI_BKBPB_E!T76+TI_CL_E!T76+TI_BNG_E!T76+TI_LBB_E!T76+TI_CPP_E!T76+TI_GTL_E!T76+TI_NSP_E!T76</f>
        <v>0</v>
      </c>
      <c r="U76" s="40">
        <f>TI_EHG_E!U76+TI_CO_E!U76+TI_BF_E!U76+TI_GW_E!U76+TI_RPI_E!U76+TI_PF_E!U76+TI_BKBPB_E!U76+TI_CL_E!U76+TI_BNG_E!U76+TI_LBB_E!U76+TI_CPP_E!U76+TI_GTL_E!U76+TI_NSP_E!U76</f>
        <v>0</v>
      </c>
      <c r="V76" s="40">
        <f>TI_EHG_E!V76+TI_CO_E!V76+TI_BF_E!V76+TI_GW_E!V76+TI_RPI_E!V76+TI_PF_E!V76+TI_BKBPB_E!V76+TI_CL_E!V76+TI_BNG_E!V76+TI_LBB_E!V76+TI_CPP_E!V76+TI_GTL_E!V76+TI_NSP_E!V76</f>
        <v>0</v>
      </c>
      <c r="W76" s="40">
        <f>TI_EHG_E!W76+TI_CO_E!W76+TI_BF_E!W76+TI_GW_E!W76+TI_RPI_E!W76+TI_PF_E!W76+TI_BKBPB_E!W76+TI_CL_E!W76+TI_BNG_E!W76+TI_LBB_E!W76+TI_CPP_E!W76+TI_GTL_E!W76+TI_NSP_E!W76</f>
        <v>0</v>
      </c>
      <c r="X76" s="40">
        <f>TI_EHG_E!X76+TI_CO_E!X76+TI_BF_E!X76+TI_GW_E!X76+TI_RPI_E!X76+TI_PF_E!X76+TI_BKBPB_E!X76+TI_CL_E!X76+TI_BNG_E!X76+TI_LBB_E!X76+TI_CPP_E!X76+TI_GTL_E!X76+TI_NSP_E!X76</f>
        <v>0</v>
      </c>
      <c r="Y76" s="40">
        <f>TI_EHG_E!Y76+TI_CO_E!Y76+TI_BF_E!Y76+TI_GW_E!Y76+TI_RPI_E!Y76+TI_PF_E!Y76+TI_BKBPB_E!Y76+TI_CL_E!Y76+TI_BNG_E!Y76+TI_LBB_E!Y76+TI_CPP_E!Y76+TI_GTL_E!Y76+TI_NSP_E!Y76</f>
        <v>0</v>
      </c>
      <c r="Z76" s="40">
        <f>TI_EHG_E!Z76+TI_CO_E!Z76+TI_BF_E!Z76+TI_GW_E!Z76+TI_RPI_E!Z76+TI_PF_E!Z76+TI_BKBPB_E!Z76+TI_CL_E!Z76+TI_BNG_E!Z76+TI_LBB_E!Z76+TI_CPP_E!Z76+TI_GTL_E!Z76+TI_NSP_E!Z76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Y2" si="0">SUM(C3,C17,C22,C25,C26,C51,C52,C71,C74,C75,C76)</f>
        <v>497.74049871023215</v>
      </c>
      <c r="D2" s="31">
        <f t="shared" si="0"/>
        <v>620.31616509028368</v>
      </c>
      <c r="E2" s="31">
        <f t="shared" si="0"/>
        <v>608.02046431642293</v>
      </c>
      <c r="F2" s="31">
        <f t="shared" si="0"/>
        <v>672.57093723129833</v>
      </c>
      <c r="G2" s="31">
        <f t="shared" si="0"/>
        <v>640.98589853826309</v>
      </c>
      <c r="H2" s="31">
        <f t="shared" si="0"/>
        <v>611.13499570077374</v>
      </c>
      <c r="I2" s="31">
        <f t="shared" si="0"/>
        <v>617.60765262252789</v>
      </c>
      <c r="J2" s="31">
        <f t="shared" si="0"/>
        <v>627.90197764402399</v>
      </c>
      <c r="K2" s="31">
        <f t="shared" si="0"/>
        <v>616.36569217540841</v>
      </c>
      <c r="L2" s="31">
        <f t="shared" si="0"/>
        <v>578.74746345657775</v>
      </c>
      <c r="M2" s="31">
        <f t="shared" si="0"/>
        <v>578.28048151332769</v>
      </c>
      <c r="N2" s="31">
        <f t="shared" si="0"/>
        <v>593.02957867583837</v>
      </c>
      <c r="O2" s="31">
        <f t="shared" si="0"/>
        <v>629.03293207222691</v>
      </c>
      <c r="P2" s="31">
        <f t="shared" si="0"/>
        <v>516.44204643164221</v>
      </c>
      <c r="Q2" s="31">
        <f t="shared" si="0"/>
        <v>508.02949269131557</v>
      </c>
      <c r="R2" s="31">
        <f t="shared" si="0"/>
        <v>272.47953568357701</v>
      </c>
      <c r="S2" s="31">
        <f t="shared" si="0"/>
        <v>184.1883061049011</v>
      </c>
      <c r="T2" s="31">
        <f t="shared" si="0"/>
        <v>297.95245055889939</v>
      </c>
      <c r="U2" s="31">
        <f t="shared" si="0"/>
        <v>315.10232158211517</v>
      </c>
      <c r="V2" s="31">
        <f t="shared" si="0"/>
        <v>332.92562338779021</v>
      </c>
      <c r="W2" s="31">
        <f t="shared" si="0"/>
        <v>362.96440240756658</v>
      </c>
      <c r="X2" s="31">
        <f t="shared" si="0"/>
        <v>351.45055889939806</v>
      </c>
      <c r="Y2" s="31">
        <f t="shared" si="0"/>
        <v>364.37386070507296</v>
      </c>
      <c r="Z2" s="31">
        <f t="shared" ref="Z2" si="1">SUM(Z3,Z17,Z22,Z25,Z26,Z51,Z52,Z71,Z74,Z75,Z76)</f>
        <v>370.29337919174549</v>
      </c>
    </row>
    <row r="3" spans="1:26" ht="11.25" customHeight="1" x14ac:dyDescent="0.2">
      <c r="A3" s="32" t="s">
        <v>3</v>
      </c>
      <c r="B3" s="33" t="s">
        <v>4</v>
      </c>
      <c r="C3" s="34">
        <f t="shared" ref="C3:Y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si="2"/>
        <v>0</v>
      </c>
      <c r="Y3" s="34">
        <f t="shared" si="2"/>
        <v>0</v>
      </c>
      <c r="Z3" s="34">
        <f t="shared" ref="Z3" si="3">SUM(Z4,Z8,Z11)</f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Y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si="4"/>
        <v>0</v>
      </c>
      <c r="Y4" s="29">
        <f t="shared" si="4"/>
        <v>0</v>
      </c>
      <c r="Z4" s="29">
        <f t="shared" ref="Z4" si="5">SUM(Z5:Z7)</f>
        <v>0</v>
      </c>
    </row>
    <row r="5" spans="1:26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TI_EHG_E_E!C5+TI_EHG_CHP_E!C5+TI_EHG_H_E!C5+TI_EHG_EDHP!C5+TI_EHG_EB!C5+TI_EHG_EPS!C5+TI_EHG_DHEP!C5+TI_EHG_CB!C5</f>
        <v>0</v>
      </c>
      <c r="D5" s="10">
        <f>TI_EHG_E_E!D5+TI_EHG_CHP_E!D5+TI_EHG_H_E!D5+TI_EHG_EDHP!D5+TI_EHG_EB!D5+TI_EHG_EPS!D5+TI_EHG_DHEP!D5+TI_EHG_CB!D5</f>
        <v>0</v>
      </c>
      <c r="E5" s="10">
        <f>TI_EHG_E_E!E5+TI_EHG_CHP_E!E5+TI_EHG_H_E!E5+TI_EHG_EDHP!E5+TI_EHG_EB!E5+TI_EHG_EPS!E5+TI_EHG_DHEP!E5+TI_EHG_CB!E5</f>
        <v>0</v>
      </c>
      <c r="F5" s="10">
        <f>TI_EHG_E_E!F5+TI_EHG_CHP_E!F5+TI_EHG_H_E!F5+TI_EHG_EDHP!F5+TI_EHG_EB!F5+TI_EHG_EPS!F5+TI_EHG_DHEP!F5+TI_EHG_CB!F5</f>
        <v>0</v>
      </c>
      <c r="G5" s="10">
        <f>TI_EHG_E_E!G5+TI_EHG_CHP_E!G5+TI_EHG_H_E!G5+TI_EHG_EDHP!G5+TI_EHG_EB!G5+TI_EHG_EPS!G5+TI_EHG_DHEP!G5+TI_EHG_CB!G5</f>
        <v>0</v>
      </c>
      <c r="H5" s="10">
        <f>TI_EHG_E_E!H5+TI_EHG_CHP_E!H5+TI_EHG_H_E!H5+TI_EHG_EDHP!H5+TI_EHG_EB!H5+TI_EHG_EPS!H5+TI_EHG_DHEP!H5+TI_EHG_CB!H5</f>
        <v>0</v>
      </c>
      <c r="I5" s="10">
        <f>TI_EHG_E_E!I5+TI_EHG_CHP_E!I5+TI_EHG_H_E!I5+TI_EHG_EDHP!I5+TI_EHG_EB!I5+TI_EHG_EPS!I5+TI_EHG_DHEP!I5+TI_EHG_CB!I5</f>
        <v>0</v>
      </c>
      <c r="J5" s="10">
        <f>TI_EHG_E_E!J5+TI_EHG_CHP_E!J5+TI_EHG_H_E!J5+TI_EHG_EDHP!J5+TI_EHG_EB!J5+TI_EHG_EPS!J5+TI_EHG_DHEP!J5+TI_EHG_CB!J5</f>
        <v>0</v>
      </c>
      <c r="K5" s="10">
        <f>TI_EHG_E_E!K5+TI_EHG_CHP_E!K5+TI_EHG_H_E!K5+TI_EHG_EDHP!K5+TI_EHG_EB!K5+TI_EHG_EPS!K5+TI_EHG_DHEP!K5+TI_EHG_CB!K5</f>
        <v>0</v>
      </c>
      <c r="L5" s="10">
        <f>TI_EHG_E_E!L5+TI_EHG_CHP_E!L5+TI_EHG_H_E!L5+TI_EHG_EDHP!L5+TI_EHG_EB!L5+TI_EHG_EPS!L5+TI_EHG_DHEP!L5+TI_EHG_CB!L5</f>
        <v>0</v>
      </c>
      <c r="M5" s="10">
        <f>TI_EHG_E_E!M5+TI_EHG_CHP_E!M5+TI_EHG_H_E!M5+TI_EHG_EDHP!M5+TI_EHG_EB!M5+TI_EHG_EPS!M5+TI_EHG_DHEP!M5+TI_EHG_CB!M5</f>
        <v>0</v>
      </c>
      <c r="N5" s="10">
        <f>TI_EHG_E_E!N5+TI_EHG_CHP_E!N5+TI_EHG_H_E!N5+TI_EHG_EDHP!N5+TI_EHG_EB!N5+TI_EHG_EPS!N5+TI_EHG_DHEP!N5+TI_EHG_CB!N5</f>
        <v>0</v>
      </c>
      <c r="O5" s="10">
        <f>TI_EHG_E_E!O5+TI_EHG_CHP_E!O5+TI_EHG_H_E!O5+TI_EHG_EDHP!O5+TI_EHG_EB!O5+TI_EHG_EPS!O5+TI_EHG_DHEP!O5+TI_EHG_CB!O5</f>
        <v>0</v>
      </c>
      <c r="P5" s="10">
        <f>TI_EHG_E_E!P5+TI_EHG_CHP_E!P5+TI_EHG_H_E!P5+TI_EHG_EDHP!P5+TI_EHG_EB!P5+TI_EHG_EPS!P5+TI_EHG_DHEP!P5+TI_EHG_CB!P5</f>
        <v>0</v>
      </c>
      <c r="Q5" s="10">
        <f>TI_EHG_E_E!Q5+TI_EHG_CHP_E!Q5+TI_EHG_H_E!Q5+TI_EHG_EDHP!Q5+TI_EHG_EB!Q5+TI_EHG_EPS!Q5+TI_EHG_DHEP!Q5+TI_EHG_CB!Q5</f>
        <v>0</v>
      </c>
      <c r="R5" s="10">
        <f>TI_EHG_E_E!R5+TI_EHG_CHP_E!R5+TI_EHG_H_E!R5+TI_EHG_EDHP!R5+TI_EHG_EB!R5+TI_EHG_EPS!R5+TI_EHG_DHEP!R5+TI_EHG_CB!R5</f>
        <v>0</v>
      </c>
      <c r="S5" s="10">
        <f>TI_EHG_E_E!S5+TI_EHG_CHP_E!S5+TI_EHG_H_E!S5+TI_EHG_EDHP!S5+TI_EHG_EB!S5+TI_EHG_EPS!S5+TI_EHG_DHEP!S5+TI_EHG_CB!S5</f>
        <v>0</v>
      </c>
      <c r="T5" s="10">
        <f>TI_EHG_E_E!T5+TI_EHG_CHP_E!T5+TI_EHG_H_E!T5+TI_EHG_EDHP!T5+TI_EHG_EB!T5+TI_EHG_EPS!T5+TI_EHG_DHEP!T5+TI_EHG_CB!T5</f>
        <v>0</v>
      </c>
      <c r="U5" s="10">
        <f>TI_EHG_E_E!U5+TI_EHG_CHP_E!U5+TI_EHG_H_E!U5+TI_EHG_EDHP!U5+TI_EHG_EB!U5+TI_EHG_EPS!U5+TI_EHG_DHEP!U5+TI_EHG_CB!U5</f>
        <v>0</v>
      </c>
      <c r="V5" s="10">
        <f>TI_EHG_E_E!V5+TI_EHG_CHP_E!V5+TI_EHG_H_E!V5+TI_EHG_EDHP!V5+TI_EHG_EB!V5+TI_EHG_EPS!V5+TI_EHG_DHEP!V5+TI_EHG_CB!V5</f>
        <v>0</v>
      </c>
      <c r="W5" s="10">
        <f>TI_EHG_E_E!W5+TI_EHG_CHP_E!W5+TI_EHG_H_E!W5+TI_EHG_EDHP!W5+TI_EHG_EB!W5+TI_EHG_EPS!W5+TI_EHG_DHEP!W5+TI_EHG_CB!W5</f>
        <v>0</v>
      </c>
      <c r="X5" s="10">
        <f>TI_EHG_E_E!X5+TI_EHG_CHP_E!X5+TI_EHG_H_E!X5+TI_EHG_EDHP!X5+TI_EHG_EB!X5+TI_EHG_EPS!X5+TI_EHG_DHEP!X5+TI_EHG_CB!X5</f>
        <v>0</v>
      </c>
      <c r="Y5" s="10">
        <f>TI_EHG_E_E!Y5+TI_EHG_CHP_E!Y5+TI_EHG_H_E!Y5+TI_EHG_EDHP!Y5+TI_EHG_EB!Y5+TI_EHG_EPS!Y5+TI_EHG_DHEP!Y5+TI_EHG_CB!Y5</f>
        <v>0</v>
      </c>
      <c r="Z5" s="10">
        <f>TI_EHG_E_E!Z5+TI_EHG_CHP_E!Z5+TI_EHG_H_E!Z5+TI_EHG_EDHP!Z5+TI_EHG_EB!Z5+TI_EHG_EPS!Z5+TI_EHG_DHEP!Z5+TI_EHG_CB!Z5</f>
        <v>0</v>
      </c>
    </row>
    <row r="6" spans="1:26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TI_EHG_E_E!C6+TI_EHG_CHP_E!C6+TI_EHG_H_E!C6+TI_EHG_EDHP!C6+TI_EHG_EB!C6+TI_EHG_EPS!C6+TI_EHG_DHEP!C6+TI_EHG_CB!C6</f>
        <v>0</v>
      </c>
      <c r="D6" s="10">
        <f>TI_EHG_E_E!D6+TI_EHG_CHP_E!D6+TI_EHG_H_E!D6+TI_EHG_EDHP!D6+TI_EHG_EB!D6+TI_EHG_EPS!D6+TI_EHG_DHEP!D6+TI_EHG_CB!D6</f>
        <v>0</v>
      </c>
      <c r="E6" s="10">
        <f>TI_EHG_E_E!E6+TI_EHG_CHP_E!E6+TI_EHG_H_E!E6+TI_EHG_EDHP!E6+TI_EHG_EB!E6+TI_EHG_EPS!E6+TI_EHG_DHEP!E6+TI_EHG_CB!E6</f>
        <v>0</v>
      </c>
      <c r="F6" s="10">
        <f>TI_EHG_E_E!F6+TI_EHG_CHP_E!F6+TI_EHG_H_E!F6+TI_EHG_EDHP!F6+TI_EHG_EB!F6+TI_EHG_EPS!F6+TI_EHG_DHEP!F6+TI_EHG_CB!F6</f>
        <v>0</v>
      </c>
      <c r="G6" s="10">
        <f>TI_EHG_E_E!G6+TI_EHG_CHP_E!G6+TI_EHG_H_E!G6+TI_EHG_EDHP!G6+TI_EHG_EB!G6+TI_EHG_EPS!G6+TI_EHG_DHEP!G6+TI_EHG_CB!G6</f>
        <v>0</v>
      </c>
      <c r="H6" s="10">
        <f>TI_EHG_E_E!H6+TI_EHG_CHP_E!H6+TI_EHG_H_E!H6+TI_EHG_EDHP!H6+TI_EHG_EB!H6+TI_EHG_EPS!H6+TI_EHG_DHEP!H6+TI_EHG_CB!H6</f>
        <v>0</v>
      </c>
      <c r="I6" s="10">
        <f>TI_EHG_E_E!I6+TI_EHG_CHP_E!I6+TI_EHG_H_E!I6+TI_EHG_EDHP!I6+TI_EHG_EB!I6+TI_EHG_EPS!I6+TI_EHG_DHEP!I6+TI_EHG_CB!I6</f>
        <v>0</v>
      </c>
      <c r="J6" s="10">
        <f>TI_EHG_E_E!J6+TI_EHG_CHP_E!J6+TI_EHG_H_E!J6+TI_EHG_EDHP!J6+TI_EHG_EB!J6+TI_EHG_EPS!J6+TI_EHG_DHEP!J6+TI_EHG_CB!J6</f>
        <v>0</v>
      </c>
      <c r="K6" s="10">
        <f>TI_EHG_E_E!K6+TI_EHG_CHP_E!K6+TI_EHG_H_E!K6+TI_EHG_EDHP!K6+TI_EHG_EB!K6+TI_EHG_EPS!K6+TI_EHG_DHEP!K6+TI_EHG_CB!K6</f>
        <v>0</v>
      </c>
      <c r="L6" s="10">
        <f>TI_EHG_E_E!L6+TI_EHG_CHP_E!L6+TI_EHG_H_E!L6+TI_EHG_EDHP!L6+TI_EHG_EB!L6+TI_EHG_EPS!L6+TI_EHG_DHEP!L6+TI_EHG_CB!L6</f>
        <v>0</v>
      </c>
      <c r="M6" s="10">
        <f>TI_EHG_E_E!M6+TI_EHG_CHP_E!M6+TI_EHG_H_E!M6+TI_EHG_EDHP!M6+TI_EHG_EB!M6+TI_EHG_EPS!M6+TI_EHG_DHEP!M6+TI_EHG_CB!M6</f>
        <v>0</v>
      </c>
      <c r="N6" s="10">
        <f>TI_EHG_E_E!N6+TI_EHG_CHP_E!N6+TI_EHG_H_E!N6+TI_EHG_EDHP!N6+TI_EHG_EB!N6+TI_EHG_EPS!N6+TI_EHG_DHEP!N6+TI_EHG_CB!N6</f>
        <v>0</v>
      </c>
      <c r="O6" s="10">
        <f>TI_EHG_E_E!O6+TI_EHG_CHP_E!O6+TI_EHG_H_E!O6+TI_EHG_EDHP!O6+TI_EHG_EB!O6+TI_EHG_EPS!O6+TI_EHG_DHEP!O6+TI_EHG_CB!O6</f>
        <v>0</v>
      </c>
      <c r="P6" s="10">
        <f>TI_EHG_E_E!P6+TI_EHG_CHP_E!P6+TI_EHG_H_E!P6+TI_EHG_EDHP!P6+TI_EHG_EB!P6+TI_EHG_EPS!P6+TI_EHG_DHEP!P6+TI_EHG_CB!P6</f>
        <v>0</v>
      </c>
      <c r="Q6" s="10">
        <f>TI_EHG_E_E!Q6+TI_EHG_CHP_E!Q6+TI_EHG_H_E!Q6+TI_EHG_EDHP!Q6+TI_EHG_EB!Q6+TI_EHG_EPS!Q6+TI_EHG_DHEP!Q6+TI_EHG_CB!Q6</f>
        <v>0</v>
      </c>
      <c r="R6" s="10">
        <f>TI_EHG_E_E!R6+TI_EHG_CHP_E!R6+TI_EHG_H_E!R6+TI_EHG_EDHP!R6+TI_EHG_EB!R6+TI_EHG_EPS!R6+TI_EHG_DHEP!R6+TI_EHG_CB!R6</f>
        <v>0</v>
      </c>
      <c r="S6" s="10">
        <f>TI_EHG_E_E!S6+TI_EHG_CHP_E!S6+TI_EHG_H_E!S6+TI_EHG_EDHP!S6+TI_EHG_EB!S6+TI_EHG_EPS!S6+TI_EHG_DHEP!S6+TI_EHG_CB!S6</f>
        <v>0</v>
      </c>
      <c r="T6" s="10">
        <f>TI_EHG_E_E!T6+TI_EHG_CHP_E!T6+TI_EHG_H_E!T6+TI_EHG_EDHP!T6+TI_EHG_EB!T6+TI_EHG_EPS!T6+TI_EHG_DHEP!T6+TI_EHG_CB!T6</f>
        <v>0</v>
      </c>
      <c r="U6" s="10">
        <f>TI_EHG_E_E!U6+TI_EHG_CHP_E!U6+TI_EHG_H_E!U6+TI_EHG_EDHP!U6+TI_EHG_EB!U6+TI_EHG_EPS!U6+TI_EHG_DHEP!U6+TI_EHG_CB!U6</f>
        <v>0</v>
      </c>
      <c r="V6" s="10">
        <f>TI_EHG_E_E!V6+TI_EHG_CHP_E!V6+TI_EHG_H_E!V6+TI_EHG_EDHP!V6+TI_EHG_EB!V6+TI_EHG_EPS!V6+TI_EHG_DHEP!V6+TI_EHG_CB!V6</f>
        <v>0</v>
      </c>
      <c r="W6" s="10">
        <f>TI_EHG_E_E!W6+TI_EHG_CHP_E!W6+TI_EHG_H_E!W6+TI_EHG_EDHP!W6+TI_EHG_EB!W6+TI_EHG_EPS!W6+TI_EHG_DHEP!W6+TI_EHG_CB!W6</f>
        <v>0</v>
      </c>
      <c r="X6" s="10">
        <f>TI_EHG_E_E!X6+TI_EHG_CHP_E!X6+TI_EHG_H_E!X6+TI_EHG_EDHP!X6+TI_EHG_EB!X6+TI_EHG_EPS!X6+TI_EHG_DHEP!X6+TI_EHG_CB!X6</f>
        <v>0</v>
      </c>
      <c r="Y6" s="10">
        <f>TI_EHG_E_E!Y6+TI_EHG_CHP_E!Y6+TI_EHG_H_E!Y6+TI_EHG_EDHP!Y6+TI_EHG_EB!Y6+TI_EHG_EPS!Y6+TI_EHG_DHEP!Y6+TI_EHG_CB!Y6</f>
        <v>0</v>
      </c>
      <c r="Z6" s="10">
        <f>TI_EHG_E_E!Z6+TI_EHG_CHP_E!Z6+TI_EHG_H_E!Z6+TI_EHG_EDHP!Z6+TI_EHG_EB!Z6+TI_EHG_EPS!Z6+TI_EHG_DHEP!Z6+TI_EHG_CB!Z6</f>
        <v>0</v>
      </c>
    </row>
    <row r="7" spans="1:26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TI_EHG_E_E!C7+TI_EHG_CHP_E!C7+TI_EHG_H_E!C7+TI_EHG_EDHP!C7+TI_EHG_EB!C7+TI_EHG_EPS!C7+TI_EHG_DHEP!C7+TI_EHG_CB!C7</f>
        <v>0</v>
      </c>
      <c r="D7" s="10">
        <f>TI_EHG_E_E!D7+TI_EHG_CHP_E!D7+TI_EHG_H_E!D7+TI_EHG_EDHP!D7+TI_EHG_EB!D7+TI_EHG_EPS!D7+TI_EHG_DHEP!D7+TI_EHG_CB!D7</f>
        <v>0</v>
      </c>
      <c r="E7" s="10">
        <f>TI_EHG_E_E!E7+TI_EHG_CHP_E!E7+TI_EHG_H_E!E7+TI_EHG_EDHP!E7+TI_EHG_EB!E7+TI_EHG_EPS!E7+TI_EHG_DHEP!E7+TI_EHG_CB!E7</f>
        <v>0</v>
      </c>
      <c r="F7" s="10">
        <f>TI_EHG_E_E!F7+TI_EHG_CHP_E!F7+TI_EHG_H_E!F7+TI_EHG_EDHP!F7+TI_EHG_EB!F7+TI_EHG_EPS!F7+TI_EHG_DHEP!F7+TI_EHG_CB!F7</f>
        <v>0</v>
      </c>
      <c r="G7" s="10">
        <f>TI_EHG_E_E!G7+TI_EHG_CHP_E!G7+TI_EHG_H_E!G7+TI_EHG_EDHP!G7+TI_EHG_EB!G7+TI_EHG_EPS!G7+TI_EHG_DHEP!G7+TI_EHG_CB!G7</f>
        <v>0</v>
      </c>
      <c r="H7" s="10">
        <f>TI_EHG_E_E!H7+TI_EHG_CHP_E!H7+TI_EHG_H_E!H7+TI_EHG_EDHP!H7+TI_EHG_EB!H7+TI_EHG_EPS!H7+TI_EHG_DHEP!H7+TI_EHG_CB!H7</f>
        <v>0</v>
      </c>
      <c r="I7" s="10">
        <f>TI_EHG_E_E!I7+TI_EHG_CHP_E!I7+TI_EHG_H_E!I7+TI_EHG_EDHP!I7+TI_EHG_EB!I7+TI_EHG_EPS!I7+TI_EHG_DHEP!I7+TI_EHG_CB!I7</f>
        <v>0</v>
      </c>
      <c r="J7" s="10">
        <f>TI_EHG_E_E!J7+TI_EHG_CHP_E!J7+TI_EHG_H_E!J7+TI_EHG_EDHP!J7+TI_EHG_EB!J7+TI_EHG_EPS!J7+TI_EHG_DHEP!J7+TI_EHG_CB!J7</f>
        <v>0</v>
      </c>
      <c r="K7" s="10">
        <f>TI_EHG_E_E!K7+TI_EHG_CHP_E!K7+TI_EHG_H_E!K7+TI_EHG_EDHP!K7+TI_EHG_EB!K7+TI_EHG_EPS!K7+TI_EHG_DHEP!K7+TI_EHG_CB!K7</f>
        <v>0</v>
      </c>
      <c r="L7" s="10">
        <f>TI_EHG_E_E!L7+TI_EHG_CHP_E!L7+TI_EHG_H_E!L7+TI_EHG_EDHP!L7+TI_EHG_EB!L7+TI_EHG_EPS!L7+TI_EHG_DHEP!L7+TI_EHG_CB!L7</f>
        <v>0</v>
      </c>
      <c r="M7" s="10">
        <f>TI_EHG_E_E!M7+TI_EHG_CHP_E!M7+TI_EHG_H_E!M7+TI_EHG_EDHP!M7+TI_EHG_EB!M7+TI_EHG_EPS!M7+TI_EHG_DHEP!M7+TI_EHG_CB!M7</f>
        <v>0</v>
      </c>
      <c r="N7" s="10">
        <f>TI_EHG_E_E!N7+TI_EHG_CHP_E!N7+TI_EHG_H_E!N7+TI_EHG_EDHP!N7+TI_EHG_EB!N7+TI_EHG_EPS!N7+TI_EHG_DHEP!N7+TI_EHG_CB!N7</f>
        <v>0</v>
      </c>
      <c r="O7" s="10">
        <f>TI_EHG_E_E!O7+TI_EHG_CHP_E!O7+TI_EHG_H_E!O7+TI_EHG_EDHP!O7+TI_EHG_EB!O7+TI_EHG_EPS!O7+TI_EHG_DHEP!O7+TI_EHG_CB!O7</f>
        <v>0</v>
      </c>
      <c r="P7" s="10">
        <f>TI_EHG_E_E!P7+TI_EHG_CHP_E!P7+TI_EHG_H_E!P7+TI_EHG_EDHP!P7+TI_EHG_EB!P7+TI_EHG_EPS!P7+TI_EHG_DHEP!P7+TI_EHG_CB!P7</f>
        <v>0</v>
      </c>
      <c r="Q7" s="10">
        <f>TI_EHG_E_E!Q7+TI_EHG_CHP_E!Q7+TI_EHG_H_E!Q7+TI_EHG_EDHP!Q7+TI_EHG_EB!Q7+TI_EHG_EPS!Q7+TI_EHG_DHEP!Q7+TI_EHG_CB!Q7</f>
        <v>0</v>
      </c>
      <c r="R7" s="10">
        <f>TI_EHG_E_E!R7+TI_EHG_CHP_E!R7+TI_EHG_H_E!R7+TI_EHG_EDHP!R7+TI_EHG_EB!R7+TI_EHG_EPS!R7+TI_EHG_DHEP!R7+TI_EHG_CB!R7</f>
        <v>0</v>
      </c>
      <c r="S7" s="10">
        <f>TI_EHG_E_E!S7+TI_EHG_CHP_E!S7+TI_EHG_H_E!S7+TI_EHG_EDHP!S7+TI_EHG_EB!S7+TI_EHG_EPS!S7+TI_EHG_DHEP!S7+TI_EHG_CB!S7</f>
        <v>0</v>
      </c>
      <c r="T7" s="10">
        <f>TI_EHG_E_E!T7+TI_EHG_CHP_E!T7+TI_EHG_H_E!T7+TI_EHG_EDHP!T7+TI_EHG_EB!T7+TI_EHG_EPS!T7+TI_EHG_DHEP!T7+TI_EHG_CB!T7</f>
        <v>0</v>
      </c>
      <c r="U7" s="10">
        <f>TI_EHG_E_E!U7+TI_EHG_CHP_E!U7+TI_EHG_H_E!U7+TI_EHG_EDHP!U7+TI_EHG_EB!U7+TI_EHG_EPS!U7+TI_EHG_DHEP!U7+TI_EHG_CB!U7</f>
        <v>0</v>
      </c>
      <c r="V7" s="10">
        <f>TI_EHG_E_E!V7+TI_EHG_CHP_E!V7+TI_EHG_H_E!V7+TI_EHG_EDHP!V7+TI_EHG_EB!V7+TI_EHG_EPS!V7+TI_EHG_DHEP!V7+TI_EHG_CB!V7</f>
        <v>0</v>
      </c>
      <c r="W7" s="10">
        <f>TI_EHG_E_E!W7+TI_EHG_CHP_E!W7+TI_EHG_H_E!W7+TI_EHG_EDHP!W7+TI_EHG_EB!W7+TI_EHG_EPS!W7+TI_EHG_DHEP!W7+TI_EHG_CB!W7</f>
        <v>0</v>
      </c>
      <c r="X7" s="10">
        <f>TI_EHG_E_E!X7+TI_EHG_CHP_E!X7+TI_EHG_H_E!X7+TI_EHG_EDHP!X7+TI_EHG_EB!X7+TI_EHG_EPS!X7+TI_EHG_DHEP!X7+TI_EHG_CB!X7</f>
        <v>0</v>
      </c>
      <c r="Y7" s="10">
        <f>TI_EHG_E_E!Y7+TI_EHG_CHP_E!Y7+TI_EHG_H_E!Y7+TI_EHG_EDHP!Y7+TI_EHG_EB!Y7+TI_EHG_EPS!Y7+TI_EHG_DHEP!Y7+TI_EHG_CB!Y7</f>
        <v>0</v>
      </c>
      <c r="Z7" s="10">
        <f>TI_EHG_E_E!Z7+TI_EHG_CHP_E!Z7+TI_EHG_H_E!Z7+TI_EHG_EDHP!Z7+TI_EHG_EB!Z7+TI_EHG_EPS!Z7+TI_EHG_DHEP!Z7+TI_EHG_CB!Z7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Y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si="6"/>
        <v>0</v>
      </c>
      <c r="Y8" s="29">
        <f t="shared" si="6"/>
        <v>0</v>
      </c>
      <c r="Z8" s="29">
        <f t="shared" ref="Z8" si="7">SUM(Z9:Z10)</f>
        <v>0</v>
      </c>
    </row>
    <row r="9" spans="1:26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TI_EHG_E_E!C9+TI_EHG_CHP_E!C9+TI_EHG_H_E!C9+TI_EHG_EDHP!C9+TI_EHG_EB!C9+TI_EHG_EPS!C9+TI_EHG_DHEP!C9+TI_EHG_CB!C9</f>
        <v>0</v>
      </c>
      <c r="D9" s="10">
        <f>TI_EHG_E_E!D9+TI_EHG_CHP_E!D9+TI_EHG_H_E!D9+TI_EHG_EDHP!D9+TI_EHG_EB!D9+TI_EHG_EPS!D9+TI_EHG_DHEP!D9+TI_EHG_CB!D9</f>
        <v>0</v>
      </c>
      <c r="E9" s="10">
        <f>TI_EHG_E_E!E9+TI_EHG_CHP_E!E9+TI_EHG_H_E!E9+TI_EHG_EDHP!E9+TI_EHG_EB!E9+TI_EHG_EPS!E9+TI_EHG_DHEP!E9+TI_EHG_CB!E9</f>
        <v>0</v>
      </c>
      <c r="F9" s="10">
        <f>TI_EHG_E_E!F9+TI_EHG_CHP_E!F9+TI_EHG_H_E!F9+TI_EHG_EDHP!F9+TI_EHG_EB!F9+TI_EHG_EPS!F9+TI_EHG_DHEP!F9+TI_EHG_CB!F9</f>
        <v>0</v>
      </c>
      <c r="G9" s="10">
        <f>TI_EHG_E_E!G9+TI_EHG_CHP_E!G9+TI_EHG_H_E!G9+TI_EHG_EDHP!G9+TI_EHG_EB!G9+TI_EHG_EPS!G9+TI_EHG_DHEP!G9+TI_EHG_CB!G9</f>
        <v>0</v>
      </c>
      <c r="H9" s="10">
        <f>TI_EHG_E_E!H9+TI_EHG_CHP_E!H9+TI_EHG_H_E!H9+TI_EHG_EDHP!H9+TI_EHG_EB!H9+TI_EHG_EPS!H9+TI_EHG_DHEP!H9+TI_EHG_CB!H9</f>
        <v>0</v>
      </c>
      <c r="I9" s="10">
        <f>TI_EHG_E_E!I9+TI_EHG_CHP_E!I9+TI_EHG_H_E!I9+TI_EHG_EDHP!I9+TI_EHG_EB!I9+TI_EHG_EPS!I9+TI_EHG_DHEP!I9+TI_EHG_CB!I9</f>
        <v>0</v>
      </c>
      <c r="J9" s="10">
        <f>TI_EHG_E_E!J9+TI_EHG_CHP_E!J9+TI_EHG_H_E!J9+TI_EHG_EDHP!J9+TI_EHG_EB!J9+TI_EHG_EPS!J9+TI_EHG_DHEP!J9+TI_EHG_CB!J9</f>
        <v>0</v>
      </c>
      <c r="K9" s="10">
        <f>TI_EHG_E_E!K9+TI_EHG_CHP_E!K9+TI_EHG_H_E!K9+TI_EHG_EDHP!K9+TI_EHG_EB!K9+TI_EHG_EPS!K9+TI_EHG_DHEP!K9+TI_EHG_CB!K9</f>
        <v>0</v>
      </c>
      <c r="L9" s="10">
        <f>TI_EHG_E_E!L9+TI_EHG_CHP_E!L9+TI_EHG_H_E!L9+TI_EHG_EDHP!L9+TI_EHG_EB!L9+TI_EHG_EPS!L9+TI_EHG_DHEP!L9+TI_EHG_CB!L9</f>
        <v>0</v>
      </c>
      <c r="M9" s="10">
        <f>TI_EHG_E_E!M9+TI_EHG_CHP_E!M9+TI_EHG_H_E!M9+TI_EHG_EDHP!M9+TI_EHG_EB!M9+TI_EHG_EPS!M9+TI_EHG_DHEP!M9+TI_EHG_CB!M9</f>
        <v>0</v>
      </c>
      <c r="N9" s="10">
        <f>TI_EHG_E_E!N9+TI_EHG_CHP_E!N9+TI_EHG_H_E!N9+TI_EHG_EDHP!N9+TI_EHG_EB!N9+TI_EHG_EPS!N9+TI_EHG_DHEP!N9+TI_EHG_CB!N9</f>
        <v>0</v>
      </c>
      <c r="O9" s="10">
        <f>TI_EHG_E_E!O9+TI_EHG_CHP_E!O9+TI_EHG_H_E!O9+TI_EHG_EDHP!O9+TI_EHG_EB!O9+TI_EHG_EPS!O9+TI_EHG_DHEP!O9+TI_EHG_CB!O9</f>
        <v>0</v>
      </c>
      <c r="P9" s="10">
        <f>TI_EHG_E_E!P9+TI_EHG_CHP_E!P9+TI_EHG_H_E!P9+TI_EHG_EDHP!P9+TI_EHG_EB!P9+TI_EHG_EPS!P9+TI_EHG_DHEP!P9+TI_EHG_CB!P9</f>
        <v>0</v>
      </c>
      <c r="Q9" s="10">
        <f>TI_EHG_E_E!Q9+TI_EHG_CHP_E!Q9+TI_EHG_H_E!Q9+TI_EHG_EDHP!Q9+TI_EHG_EB!Q9+TI_EHG_EPS!Q9+TI_EHG_DHEP!Q9+TI_EHG_CB!Q9</f>
        <v>0</v>
      </c>
      <c r="R9" s="10">
        <f>TI_EHG_E_E!R9+TI_EHG_CHP_E!R9+TI_EHG_H_E!R9+TI_EHG_EDHP!R9+TI_EHG_EB!R9+TI_EHG_EPS!R9+TI_EHG_DHEP!R9+TI_EHG_CB!R9</f>
        <v>0</v>
      </c>
      <c r="S9" s="10">
        <f>TI_EHG_E_E!S9+TI_EHG_CHP_E!S9+TI_EHG_H_E!S9+TI_EHG_EDHP!S9+TI_EHG_EB!S9+TI_EHG_EPS!S9+TI_EHG_DHEP!S9+TI_EHG_CB!S9</f>
        <v>0</v>
      </c>
      <c r="T9" s="10">
        <f>TI_EHG_E_E!T9+TI_EHG_CHP_E!T9+TI_EHG_H_E!T9+TI_EHG_EDHP!T9+TI_EHG_EB!T9+TI_EHG_EPS!T9+TI_EHG_DHEP!T9+TI_EHG_CB!T9</f>
        <v>0</v>
      </c>
      <c r="U9" s="10">
        <f>TI_EHG_E_E!U9+TI_EHG_CHP_E!U9+TI_EHG_H_E!U9+TI_EHG_EDHP!U9+TI_EHG_EB!U9+TI_EHG_EPS!U9+TI_EHG_DHEP!U9+TI_EHG_CB!U9</f>
        <v>0</v>
      </c>
      <c r="V9" s="10">
        <f>TI_EHG_E_E!V9+TI_EHG_CHP_E!V9+TI_EHG_H_E!V9+TI_EHG_EDHP!V9+TI_EHG_EB!V9+TI_EHG_EPS!V9+TI_EHG_DHEP!V9+TI_EHG_CB!V9</f>
        <v>0</v>
      </c>
      <c r="W9" s="10">
        <f>TI_EHG_E_E!W9+TI_EHG_CHP_E!W9+TI_EHG_H_E!W9+TI_EHG_EDHP!W9+TI_EHG_EB!W9+TI_EHG_EPS!W9+TI_EHG_DHEP!W9+TI_EHG_CB!W9</f>
        <v>0</v>
      </c>
      <c r="X9" s="10">
        <f>TI_EHG_E_E!X9+TI_EHG_CHP_E!X9+TI_EHG_H_E!X9+TI_EHG_EDHP!X9+TI_EHG_EB!X9+TI_EHG_EPS!X9+TI_EHG_DHEP!X9+TI_EHG_CB!X9</f>
        <v>0</v>
      </c>
      <c r="Y9" s="10">
        <f>TI_EHG_E_E!Y9+TI_EHG_CHP_E!Y9+TI_EHG_H_E!Y9+TI_EHG_EDHP!Y9+TI_EHG_EB!Y9+TI_EHG_EPS!Y9+TI_EHG_DHEP!Y9+TI_EHG_CB!Y9</f>
        <v>0</v>
      </c>
      <c r="Z9" s="10">
        <f>TI_EHG_E_E!Z9+TI_EHG_CHP_E!Z9+TI_EHG_H_E!Z9+TI_EHG_EDHP!Z9+TI_EHG_EB!Z9+TI_EHG_EPS!Z9+TI_EHG_DHEP!Z9+TI_EHG_CB!Z9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TI_EHG_E_E!C10+TI_EHG_CHP_E!C10+TI_EHG_H_E!C10+TI_EHG_EDHP!C10+TI_EHG_EB!C10+TI_EHG_EPS!C10+TI_EHG_DHEP!C10+TI_EHG_CB!C10</f>
        <v>0</v>
      </c>
      <c r="D10" s="10">
        <f>TI_EHG_E_E!D10+TI_EHG_CHP_E!D10+TI_EHG_H_E!D10+TI_EHG_EDHP!D10+TI_EHG_EB!D10+TI_EHG_EPS!D10+TI_EHG_DHEP!D10+TI_EHG_CB!D10</f>
        <v>0</v>
      </c>
      <c r="E10" s="10">
        <f>TI_EHG_E_E!E10+TI_EHG_CHP_E!E10+TI_EHG_H_E!E10+TI_EHG_EDHP!E10+TI_EHG_EB!E10+TI_EHG_EPS!E10+TI_EHG_DHEP!E10+TI_EHG_CB!E10</f>
        <v>0</v>
      </c>
      <c r="F10" s="10">
        <f>TI_EHG_E_E!F10+TI_EHG_CHP_E!F10+TI_EHG_H_E!F10+TI_EHG_EDHP!F10+TI_EHG_EB!F10+TI_EHG_EPS!F10+TI_EHG_DHEP!F10+TI_EHG_CB!F10</f>
        <v>0</v>
      </c>
      <c r="G10" s="10">
        <f>TI_EHG_E_E!G10+TI_EHG_CHP_E!G10+TI_EHG_H_E!G10+TI_EHG_EDHP!G10+TI_EHG_EB!G10+TI_EHG_EPS!G10+TI_EHG_DHEP!G10+TI_EHG_CB!G10</f>
        <v>0</v>
      </c>
      <c r="H10" s="10">
        <f>TI_EHG_E_E!H10+TI_EHG_CHP_E!H10+TI_EHG_H_E!H10+TI_EHG_EDHP!H10+TI_EHG_EB!H10+TI_EHG_EPS!H10+TI_EHG_DHEP!H10+TI_EHG_CB!H10</f>
        <v>0</v>
      </c>
      <c r="I10" s="10">
        <f>TI_EHG_E_E!I10+TI_EHG_CHP_E!I10+TI_EHG_H_E!I10+TI_EHG_EDHP!I10+TI_EHG_EB!I10+TI_EHG_EPS!I10+TI_EHG_DHEP!I10+TI_EHG_CB!I10</f>
        <v>0</v>
      </c>
      <c r="J10" s="10">
        <f>TI_EHG_E_E!J10+TI_EHG_CHP_E!J10+TI_EHG_H_E!J10+TI_EHG_EDHP!J10+TI_EHG_EB!J10+TI_EHG_EPS!J10+TI_EHG_DHEP!J10+TI_EHG_CB!J10</f>
        <v>0</v>
      </c>
      <c r="K10" s="10">
        <f>TI_EHG_E_E!K10+TI_EHG_CHP_E!K10+TI_EHG_H_E!K10+TI_EHG_EDHP!K10+TI_EHG_EB!K10+TI_EHG_EPS!K10+TI_EHG_DHEP!K10+TI_EHG_CB!K10</f>
        <v>0</v>
      </c>
      <c r="L10" s="10">
        <f>TI_EHG_E_E!L10+TI_EHG_CHP_E!L10+TI_EHG_H_E!L10+TI_EHG_EDHP!L10+TI_EHG_EB!L10+TI_EHG_EPS!L10+TI_EHG_DHEP!L10+TI_EHG_CB!L10</f>
        <v>0</v>
      </c>
      <c r="M10" s="10">
        <f>TI_EHG_E_E!M10+TI_EHG_CHP_E!M10+TI_EHG_H_E!M10+TI_EHG_EDHP!M10+TI_EHG_EB!M10+TI_EHG_EPS!M10+TI_EHG_DHEP!M10+TI_EHG_CB!M10</f>
        <v>0</v>
      </c>
      <c r="N10" s="10">
        <f>TI_EHG_E_E!N10+TI_EHG_CHP_E!N10+TI_EHG_H_E!N10+TI_EHG_EDHP!N10+TI_EHG_EB!N10+TI_EHG_EPS!N10+TI_EHG_DHEP!N10+TI_EHG_CB!N10</f>
        <v>0</v>
      </c>
      <c r="O10" s="10">
        <f>TI_EHG_E_E!O10+TI_EHG_CHP_E!O10+TI_EHG_H_E!O10+TI_EHG_EDHP!O10+TI_EHG_EB!O10+TI_EHG_EPS!O10+TI_EHG_DHEP!O10+TI_EHG_CB!O10</f>
        <v>0</v>
      </c>
      <c r="P10" s="10">
        <f>TI_EHG_E_E!P10+TI_EHG_CHP_E!P10+TI_EHG_H_E!P10+TI_EHG_EDHP!P10+TI_EHG_EB!P10+TI_EHG_EPS!P10+TI_EHG_DHEP!P10+TI_EHG_CB!P10</f>
        <v>0</v>
      </c>
      <c r="Q10" s="10">
        <f>TI_EHG_E_E!Q10+TI_EHG_CHP_E!Q10+TI_EHG_H_E!Q10+TI_EHG_EDHP!Q10+TI_EHG_EB!Q10+TI_EHG_EPS!Q10+TI_EHG_DHEP!Q10+TI_EHG_CB!Q10</f>
        <v>0</v>
      </c>
      <c r="R10" s="10">
        <f>TI_EHG_E_E!R10+TI_EHG_CHP_E!R10+TI_EHG_H_E!R10+TI_EHG_EDHP!R10+TI_EHG_EB!R10+TI_EHG_EPS!R10+TI_EHG_DHEP!R10+TI_EHG_CB!R10</f>
        <v>0</v>
      </c>
      <c r="S10" s="10">
        <f>TI_EHG_E_E!S10+TI_EHG_CHP_E!S10+TI_EHG_H_E!S10+TI_EHG_EDHP!S10+TI_EHG_EB!S10+TI_EHG_EPS!S10+TI_EHG_DHEP!S10+TI_EHG_CB!S10</f>
        <v>0</v>
      </c>
      <c r="T10" s="10">
        <f>TI_EHG_E_E!T10+TI_EHG_CHP_E!T10+TI_EHG_H_E!T10+TI_EHG_EDHP!T10+TI_EHG_EB!T10+TI_EHG_EPS!T10+TI_EHG_DHEP!T10+TI_EHG_CB!T10</f>
        <v>0</v>
      </c>
      <c r="U10" s="10">
        <f>TI_EHG_E_E!U10+TI_EHG_CHP_E!U10+TI_EHG_H_E!U10+TI_EHG_EDHP!U10+TI_EHG_EB!U10+TI_EHG_EPS!U10+TI_EHG_DHEP!U10+TI_EHG_CB!U10</f>
        <v>0</v>
      </c>
      <c r="V10" s="10">
        <f>TI_EHG_E_E!V10+TI_EHG_CHP_E!V10+TI_EHG_H_E!V10+TI_EHG_EDHP!V10+TI_EHG_EB!V10+TI_EHG_EPS!V10+TI_EHG_DHEP!V10+TI_EHG_CB!V10</f>
        <v>0</v>
      </c>
      <c r="W10" s="10">
        <f>TI_EHG_E_E!W10+TI_EHG_CHP_E!W10+TI_EHG_H_E!W10+TI_EHG_EDHP!W10+TI_EHG_EB!W10+TI_EHG_EPS!W10+TI_EHG_DHEP!W10+TI_EHG_CB!W10</f>
        <v>0</v>
      </c>
      <c r="X10" s="10">
        <f>TI_EHG_E_E!X10+TI_EHG_CHP_E!X10+TI_EHG_H_E!X10+TI_EHG_EDHP!X10+TI_EHG_EB!X10+TI_EHG_EPS!X10+TI_EHG_DHEP!X10+TI_EHG_CB!X10</f>
        <v>0</v>
      </c>
      <c r="Y10" s="10">
        <f>TI_EHG_E_E!Y10+TI_EHG_CHP_E!Y10+TI_EHG_H_E!Y10+TI_EHG_EDHP!Y10+TI_EHG_EB!Y10+TI_EHG_EPS!Y10+TI_EHG_DHEP!Y10+TI_EHG_CB!Y10</f>
        <v>0</v>
      </c>
      <c r="Z10" s="10">
        <f>TI_EHG_E_E!Z10+TI_EHG_CHP_E!Z10+TI_EHG_H_E!Z10+TI_EHG_EDHP!Z10+TI_EHG_EB!Z10+TI_EHG_EPS!Z10+TI_EHG_DHEP!Z10+TI_EHG_CB!Z10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Y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si="8"/>
        <v>0</v>
      </c>
      <c r="Y11" s="29">
        <f t="shared" si="8"/>
        <v>0</v>
      </c>
      <c r="Z11" s="29">
        <f t="shared" ref="Z11" si="9">SUM(Z12:Z16)</f>
        <v>0</v>
      </c>
    </row>
    <row r="12" spans="1:26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TI_EHG_E_E!C12+TI_EHG_CHP_E!C12+TI_EHG_H_E!C12+TI_EHG_EDHP!C12+TI_EHG_EB!C12+TI_EHG_EPS!C12+TI_EHG_DHEP!C12+TI_EHG_CB!C12</f>
        <v>0</v>
      </c>
      <c r="D12" s="10">
        <f>TI_EHG_E_E!D12+TI_EHG_CHP_E!D12+TI_EHG_H_E!D12+TI_EHG_EDHP!D12+TI_EHG_EB!D12+TI_EHG_EPS!D12+TI_EHG_DHEP!D12+TI_EHG_CB!D12</f>
        <v>0</v>
      </c>
      <c r="E12" s="10">
        <f>TI_EHG_E_E!E12+TI_EHG_CHP_E!E12+TI_EHG_H_E!E12+TI_EHG_EDHP!E12+TI_EHG_EB!E12+TI_EHG_EPS!E12+TI_EHG_DHEP!E12+TI_EHG_CB!E12</f>
        <v>0</v>
      </c>
      <c r="F12" s="10">
        <f>TI_EHG_E_E!F12+TI_EHG_CHP_E!F12+TI_EHG_H_E!F12+TI_EHG_EDHP!F12+TI_EHG_EB!F12+TI_EHG_EPS!F12+TI_EHG_DHEP!F12+TI_EHG_CB!F12</f>
        <v>0</v>
      </c>
      <c r="G12" s="10">
        <f>TI_EHG_E_E!G12+TI_EHG_CHP_E!G12+TI_EHG_H_E!G12+TI_EHG_EDHP!G12+TI_EHG_EB!G12+TI_EHG_EPS!G12+TI_EHG_DHEP!G12+TI_EHG_CB!G12</f>
        <v>0</v>
      </c>
      <c r="H12" s="10">
        <f>TI_EHG_E_E!H12+TI_EHG_CHP_E!H12+TI_EHG_H_E!H12+TI_EHG_EDHP!H12+TI_EHG_EB!H12+TI_EHG_EPS!H12+TI_EHG_DHEP!H12+TI_EHG_CB!H12</f>
        <v>0</v>
      </c>
      <c r="I12" s="10">
        <f>TI_EHG_E_E!I12+TI_EHG_CHP_E!I12+TI_EHG_H_E!I12+TI_EHG_EDHP!I12+TI_EHG_EB!I12+TI_EHG_EPS!I12+TI_EHG_DHEP!I12+TI_EHG_CB!I12</f>
        <v>0</v>
      </c>
      <c r="J12" s="10">
        <f>TI_EHG_E_E!J12+TI_EHG_CHP_E!J12+TI_EHG_H_E!J12+TI_EHG_EDHP!J12+TI_EHG_EB!J12+TI_EHG_EPS!J12+TI_EHG_DHEP!J12+TI_EHG_CB!J12</f>
        <v>0</v>
      </c>
      <c r="K12" s="10">
        <f>TI_EHG_E_E!K12+TI_EHG_CHP_E!K12+TI_EHG_H_E!K12+TI_EHG_EDHP!K12+TI_EHG_EB!K12+TI_EHG_EPS!K12+TI_EHG_DHEP!K12+TI_EHG_CB!K12</f>
        <v>0</v>
      </c>
      <c r="L12" s="10">
        <f>TI_EHG_E_E!L12+TI_EHG_CHP_E!L12+TI_EHG_H_E!L12+TI_EHG_EDHP!L12+TI_EHG_EB!L12+TI_EHG_EPS!L12+TI_EHG_DHEP!L12+TI_EHG_CB!L12</f>
        <v>0</v>
      </c>
      <c r="M12" s="10">
        <f>TI_EHG_E_E!M12+TI_EHG_CHP_E!M12+TI_EHG_H_E!M12+TI_EHG_EDHP!M12+TI_EHG_EB!M12+TI_EHG_EPS!M12+TI_EHG_DHEP!M12+TI_EHG_CB!M12</f>
        <v>0</v>
      </c>
      <c r="N12" s="10">
        <f>TI_EHG_E_E!N12+TI_EHG_CHP_E!N12+TI_EHG_H_E!N12+TI_EHG_EDHP!N12+TI_EHG_EB!N12+TI_EHG_EPS!N12+TI_EHG_DHEP!N12+TI_EHG_CB!N12</f>
        <v>0</v>
      </c>
      <c r="O12" s="10">
        <f>TI_EHG_E_E!O12+TI_EHG_CHP_E!O12+TI_EHG_H_E!O12+TI_EHG_EDHP!O12+TI_EHG_EB!O12+TI_EHG_EPS!O12+TI_EHG_DHEP!O12+TI_EHG_CB!O12</f>
        <v>0</v>
      </c>
      <c r="P12" s="10">
        <f>TI_EHG_E_E!P12+TI_EHG_CHP_E!P12+TI_EHG_H_E!P12+TI_EHG_EDHP!P12+TI_EHG_EB!P12+TI_EHG_EPS!P12+TI_EHG_DHEP!P12+TI_EHG_CB!P12</f>
        <v>0</v>
      </c>
      <c r="Q12" s="10">
        <f>TI_EHG_E_E!Q12+TI_EHG_CHP_E!Q12+TI_EHG_H_E!Q12+TI_EHG_EDHP!Q12+TI_EHG_EB!Q12+TI_EHG_EPS!Q12+TI_EHG_DHEP!Q12+TI_EHG_CB!Q12</f>
        <v>0</v>
      </c>
      <c r="R12" s="10">
        <f>TI_EHG_E_E!R12+TI_EHG_CHP_E!R12+TI_EHG_H_E!R12+TI_EHG_EDHP!R12+TI_EHG_EB!R12+TI_EHG_EPS!R12+TI_EHG_DHEP!R12+TI_EHG_CB!R12</f>
        <v>0</v>
      </c>
      <c r="S12" s="10">
        <f>TI_EHG_E_E!S12+TI_EHG_CHP_E!S12+TI_EHG_H_E!S12+TI_EHG_EDHP!S12+TI_EHG_EB!S12+TI_EHG_EPS!S12+TI_EHG_DHEP!S12+TI_EHG_CB!S12</f>
        <v>0</v>
      </c>
      <c r="T12" s="10">
        <f>TI_EHG_E_E!T12+TI_EHG_CHP_E!T12+TI_EHG_H_E!T12+TI_EHG_EDHP!T12+TI_EHG_EB!T12+TI_EHG_EPS!T12+TI_EHG_DHEP!T12+TI_EHG_CB!T12</f>
        <v>0</v>
      </c>
      <c r="U12" s="10">
        <f>TI_EHG_E_E!U12+TI_EHG_CHP_E!U12+TI_EHG_H_E!U12+TI_EHG_EDHP!U12+TI_EHG_EB!U12+TI_EHG_EPS!U12+TI_EHG_DHEP!U12+TI_EHG_CB!U12</f>
        <v>0</v>
      </c>
      <c r="V12" s="10">
        <f>TI_EHG_E_E!V12+TI_EHG_CHP_E!V12+TI_EHG_H_E!V12+TI_EHG_EDHP!V12+TI_EHG_EB!V12+TI_EHG_EPS!V12+TI_EHG_DHEP!V12+TI_EHG_CB!V12</f>
        <v>0</v>
      </c>
      <c r="W12" s="10">
        <f>TI_EHG_E_E!W12+TI_EHG_CHP_E!W12+TI_EHG_H_E!W12+TI_EHG_EDHP!W12+TI_EHG_EB!W12+TI_EHG_EPS!W12+TI_EHG_DHEP!W12+TI_EHG_CB!W12</f>
        <v>0</v>
      </c>
      <c r="X12" s="10">
        <f>TI_EHG_E_E!X12+TI_EHG_CHP_E!X12+TI_EHG_H_E!X12+TI_EHG_EDHP!X12+TI_EHG_EB!X12+TI_EHG_EPS!X12+TI_EHG_DHEP!X12+TI_EHG_CB!X12</f>
        <v>0</v>
      </c>
      <c r="Y12" s="10">
        <f>TI_EHG_E_E!Y12+TI_EHG_CHP_E!Y12+TI_EHG_H_E!Y12+TI_EHG_EDHP!Y12+TI_EHG_EB!Y12+TI_EHG_EPS!Y12+TI_EHG_DHEP!Y12+TI_EHG_CB!Y12</f>
        <v>0</v>
      </c>
      <c r="Z12" s="10">
        <f>TI_EHG_E_E!Z12+TI_EHG_CHP_E!Z12+TI_EHG_H_E!Z12+TI_EHG_EDHP!Z12+TI_EHG_EB!Z12+TI_EHG_EPS!Z12+TI_EHG_DHEP!Z12+TI_EHG_CB!Z12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TI_EHG_E_E!C13+TI_EHG_CHP_E!C13+TI_EHG_H_E!C13+TI_EHG_EDHP!C13+TI_EHG_EB!C13+TI_EHG_EPS!C13+TI_EHG_DHEP!C13+TI_EHG_CB!C13</f>
        <v>0</v>
      </c>
      <c r="D13" s="10">
        <f>TI_EHG_E_E!D13+TI_EHG_CHP_E!D13+TI_EHG_H_E!D13+TI_EHG_EDHP!D13+TI_EHG_EB!D13+TI_EHG_EPS!D13+TI_EHG_DHEP!D13+TI_EHG_CB!D13</f>
        <v>0</v>
      </c>
      <c r="E13" s="10">
        <f>TI_EHG_E_E!E13+TI_EHG_CHP_E!E13+TI_EHG_H_E!E13+TI_EHG_EDHP!E13+TI_EHG_EB!E13+TI_EHG_EPS!E13+TI_EHG_DHEP!E13+TI_EHG_CB!E13</f>
        <v>0</v>
      </c>
      <c r="F13" s="10">
        <f>TI_EHG_E_E!F13+TI_EHG_CHP_E!F13+TI_EHG_H_E!F13+TI_EHG_EDHP!F13+TI_EHG_EB!F13+TI_EHG_EPS!F13+TI_EHG_DHEP!F13+TI_EHG_CB!F13</f>
        <v>0</v>
      </c>
      <c r="G13" s="10">
        <f>TI_EHG_E_E!G13+TI_EHG_CHP_E!G13+TI_EHG_H_E!G13+TI_EHG_EDHP!G13+TI_EHG_EB!G13+TI_EHG_EPS!G13+TI_EHG_DHEP!G13+TI_EHG_CB!G13</f>
        <v>0</v>
      </c>
      <c r="H13" s="10">
        <f>TI_EHG_E_E!H13+TI_EHG_CHP_E!H13+TI_EHG_H_E!H13+TI_EHG_EDHP!H13+TI_EHG_EB!H13+TI_EHG_EPS!H13+TI_EHG_DHEP!H13+TI_EHG_CB!H13</f>
        <v>0</v>
      </c>
      <c r="I13" s="10">
        <f>TI_EHG_E_E!I13+TI_EHG_CHP_E!I13+TI_EHG_H_E!I13+TI_EHG_EDHP!I13+TI_EHG_EB!I13+TI_EHG_EPS!I13+TI_EHG_DHEP!I13+TI_EHG_CB!I13</f>
        <v>0</v>
      </c>
      <c r="J13" s="10">
        <f>TI_EHG_E_E!J13+TI_EHG_CHP_E!J13+TI_EHG_H_E!J13+TI_EHG_EDHP!J13+TI_EHG_EB!J13+TI_EHG_EPS!J13+TI_EHG_DHEP!J13+TI_EHG_CB!J13</f>
        <v>0</v>
      </c>
      <c r="K13" s="10">
        <f>TI_EHG_E_E!K13+TI_EHG_CHP_E!K13+TI_EHG_H_E!K13+TI_EHG_EDHP!K13+TI_EHG_EB!K13+TI_EHG_EPS!K13+TI_EHG_DHEP!K13+TI_EHG_CB!K13</f>
        <v>0</v>
      </c>
      <c r="L13" s="10">
        <f>TI_EHG_E_E!L13+TI_EHG_CHP_E!L13+TI_EHG_H_E!L13+TI_EHG_EDHP!L13+TI_EHG_EB!L13+TI_EHG_EPS!L13+TI_EHG_DHEP!L13+TI_EHG_CB!L13</f>
        <v>0</v>
      </c>
      <c r="M13" s="10">
        <f>TI_EHG_E_E!M13+TI_EHG_CHP_E!M13+TI_EHG_H_E!M13+TI_EHG_EDHP!M13+TI_EHG_EB!M13+TI_EHG_EPS!M13+TI_EHG_DHEP!M13+TI_EHG_CB!M13</f>
        <v>0</v>
      </c>
      <c r="N13" s="10">
        <f>TI_EHG_E_E!N13+TI_EHG_CHP_E!N13+TI_EHG_H_E!N13+TI_EHG_EDHP!N13+TI_EHG_EB!N13+TI_EHG_EPS!N13+TI_EHG_DHEP!N13+TI_EHG_CB!N13</f>
        <v>0</v>
      </c>
      <c r="O13" s="10">
        <f>TI_EHG_E_E!O13+TI_EHG_CHP_E!O13+TI_EHG_H_E!O13+TI_EHG_EDHP!O13+TI_EHG_EB!O13+TI_EHG_EPS!O13+TI_EHG_DHEP!O13+TI_EHG_CB!O13</f>
        <v>0</v>
      </c>
      <c r="P13" s="10">
        <f>TI_EHG_E_E!P13+TI_EHG_CHP_E!P13+TI_EHG_H_E!P13+TI_EHG_EDHP!P13+TI_EHG_EB!P13+TI_EHG_EPS!P13+TI_EHG_DHEP!P13+TI_EHG_CB!P13</f>
        <v>0</v>
      </c>
      <c r="Q13" s="10">
        <f>TI_EHG_E_E!Q13+TI_EHG_CHP_E!Q13+TI_EHG_H_E!Q13+TI_EHG_EDHP!Q13+TI_EHG_EB!Q13+TI_EHG_EPS!Q13+TI_EHG_DHEP!Q13+TI_EHG_CB!Q13</f>
        <v>0</v>
      </c>
      <c r="R13" s="10">
        <f>TI_EHG_E_E!R13+TI_EHG_CHP_E!R13+TI_EHG_H_E!R13+TI_EHG_EDHP!R13+TI_EHG_EB!R13+TI_EHG_EPS!R13+TI_EHG_DHEP!R13+TI_EHG_CB!R13</f>
        <v>0</v>
      </c>
      <c r="S13" s="10">
        <f>TI_EHG_E_E!S13+TI_EHG_CHP_E!S13+TI_EHG_H_E!S13+TI_EHG_EDHP!S13+TI_EHG_EB!S13+TI_EHG_EPS!S13+TI_EHG_DHEP!S13+TI_EHG_CB!S13</f>
        <v>0</v>
      </c>
      <c r="T13" s="10">
        <f>TI_EHG_E_E!T13+TI_EHG_CHP_E!T13+TI_EHG_H_E!T13+TI_EHG_EDHP!T13+TI_EHG_EB!T13+TI_EHG_EPS!T13+TI_EHG_DHEP!T13+TI_EHG_CB!T13</f>
        <v>0</v>
      </c>
      <c r="U13" s="10">
        <f>TI_EHG_E_E!U13+TI_EHG_CHP_E!U13+TI_EHG_H_E!U13+TI_EHG_EDHP!U13+TI_EHG_EB!U13+TI_EHG_EPS!U13+TI_EHG_DHEP!U13+TI_EHG_CB!U13</f>
        <v>0</v>
      </c>
      <c r="V13" s="10">
        <f>TI_EHG_E_E!V13+TI_EHG_CHP_E!V13+TI_EHG_H_E!V13+TI_EHG_EDHP!V13+TI_EHG_EB!V13+TI_EHG_EPS!V13+TI_EHG_DHEP!V13+TI_EHG_CB!V13</f>
        <v>0</v>
      </c>
      <c r="W13" s="10">
        <f>TI_EHG_E_E!W13+TI_EHG_CHP_E!W13+TI_EHG_H_E!W13+TI_EHG_EDHP!W13+TI_EHG_EB!W13+TI_EHG_EPS!W13+TI_EHG_DHEP!W13+TI_EHG_CB!W13</f>
        <v>0</v>
      </c>
      <c r="X13" s="10">
        <f>TI_EHG_E_E!X13+TI_EHG_CHP_E!X13+TI_EHG_H_E!X13+TI_EHG_EDHP!X13+TI_EHG_EB!X13+TI_EHG_EPS!X13+TI_EHG_DHEP!X13+TI_EHG_CB!X13</f>
        <v>0</v>
      </c>
      <c r="Y13" s="10">
        <f>TI_EHG_E_E!Y13+TI_EHG_CHP_E!Y13+TI_EHG_H_E!Y13+TI_EHG_EDHP!Y13+TI_EHG_EB!Y13+TI_EHG_EPS!Y13+TI_EHG_DHEP!Y13+TI_EHG_CB!Y13</f>
        <v>0</v>
      </c>
      <c r="Z13" s="10">
        <f>TI_EHG_E_E!Z13+TI_EHG_CHP_E!Z13+TI_EHG_H_E!Z13+TI_EHG_EDHP!Z13+TI_EHG_EB!Z13+TI_EHG_EPS!Z13+TI_EHG_DHEP!Z13+TI_EHG_CB!Z13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TI_EHG_E_E!C14+TI_EHG_CHP_E!C14+TI_EHG_H_E!C14+TI_EHG_EDHP!C14+TI_EHG_EB!C14+TI_EHG_EPS!C14+TI_EHG_DHEP!C14+TI_EHG_CB!C14</f>
        <v>0</v>
      </c>
      <c r="D14" s="10">
        <f>TI_EHG_E_E!D14+TI_EHG_CHP_E!D14+TI_EHG_H_E!D14+TI_EHG_EDHP!D14+TI_EHG_EB!D14+TI_EHG_EPS!D14+TI_EHG_DHEP!D14+TI_EHG_CB!D14</f>
        <v>0</v>
      </c>
      <c r="E14" s="10">
        <f>TI_EHG_E_E!E14+TI_EHG_CHP_E!E14+TI_EHG_H_E!E14+TI_EHG_EDHP!E14+TI_EHG_EB!E14+TI_EHG_EPS!E14+TI_EHG_DHEP!E14+TI_EHG_CB!E14</f>
        <v>0</v>
      </c>
      <c r="F14" s="10">
        <f>TI_EHG_E_E!F14+TI_EHG_CHP_E!F14+TI_EHG_H_E!F14+TI_EHG_EDHP!F14+TI_EHG_EB!F14+TI_EHG_EPS!F14+TI_EHG_DHEP!F14+TI_EHG_CB!F14</f>
        <v>0</v>
      </c>
      <c r="G14" s="10">
        <f>TI_EHG_E_E!G14+TI_EHG_CHP_E!G14+TI_EHG_H_E!G14+TI_EHG_EDHP!G14+TI_EHG_EB!G14+TI_EHG_EPS!G14+TI_EHG_DHEP!G14+TI_EHG_CB!G14</f>
        <v>0</v>
      </c>
      <c r="H14" s="10">
        <f>TI_EHG_E_E!H14+TI_EHG_CHP_E!H14+TI_EHG_H_E!H14+TI_EHG_EDHP!H14+TI_EHG_EB!H14+TI_EHG_EPS!H14+TI_EHG_DHEP!H14+TI_EHG_CB!H14</f>
        <v>0</v>
      </c>
      <c r="I14" s="10">
        <f>TI_EHG_E_E!I14+TI_EHG_CHP_E!I14+TI_EHG_H_E!I14+TI_EHG_EDHP!I14+TI_EHG_EB!I14+TI_EHG_EPS!I14+TI_EHG_DHEP!I14+TI_EHG_CB!I14</f>
        <v>0</v>
      </c>
      <c r="J14" s="10">
        <f>TI_EHG_E_E!J14+TI_EHG_CHP_E!J14+TI_EHG_H_E!J14+TI_EHG_EDHP!J14+TI_EHG_EB!J14+TI_EHG_EPS!J14+TI_EHG_DHEP!J14+TI_EHG_CB!J14</f>
        <v>0</v>
      </c>
      <c r="K14" s="10">
        <f>TI_EHG_E_E!K14+TI_EHG_CHP_E!K14+TI_EHG_H_E!K14+TI_EHG_EDHP!K14+TI_EHG_EB!K14+TI_EHG_EPS!K14+TI_EHG_DHEP!K14+TI_EHG_CB!K14</f>
        <v>0</v>
      </c>
      <c r="L14" s="10">
        <f>TI_EHG_E_E!L14+TI_EHG_CHP_E!L14+TI_EHG_H_E!L14+TI_EHG_EDHP!L14+TI_EHG_EB!L14+TI_EHG_EPS!L14+TI_EHG_DHEP!L14+TI_EHG_CB!L14</f>
        <v>0</v>
      </c>
      <c r="M14" s="10">
        <f>TI_EHG_E_E!M14+TI_EHG_CHP_E!M14+TI_EHG_H_E!M14+TI_EHG_EDHP!M14+TI_EHG_EB!M14+TI_EHG_EPS!M14+TI_EHG_DHEP!M14+TI_EHG_CB!M14</f>
        <v>0</v>
      </c>
      <c r="N14" s="10">
        <f>TI_EHG_E_E!N14+TI_EHG_CHP_E!N14+TI_EHG_H_E!N14+TI_EHG_EDHP!N14+TI_EHG_EB!N14+TI_EHG_EPS!N14+TI_EHG_DHEP!N14+TI_EHG_CB!N14</f>
        <v>0</v>
      </c>
      <c r="O14" s="10">
        <f>TI_EHG_E_E!O14+TI_EHG_CHP_E!O14+TI_EHG_H_E!O14+TI_EHG_EDHP!O14+TI_EHG_EB!O14+TI_EHG_EPS!O14+TI_EHG_DHEP!O14+TI_EHG_CB!O14</f>
        <v>0</v>
      </c>
      <c r="P14" s="10">
        <f>TI_EHG_E_E!P14+TI_EHG_CHP_E!P14+TI_EHG_H_E!P14+TI_EHG_EDHP!P14+TI_EHG_EB!P14+TI_EHG_EPS!P14+TI_EHG_DHEP!P14+TI_EHG_CB!P14</f>
        <v>0</v>
      </c>
      <c r="Q14" s="10">
        <f>TI_EHG_E_E!Q14+TI_EHG_CHP_E!Q14+TI_EHG_H_E!Q14+TI_EHG_EDHP!Q14+TI_EHG_EB!Q14+TI_EHG_EPS!Q14+TI_EHG_DHEP!Q14+TI_EHG_CB!Q14</f>
        <v>0</v>
      </c>
      <c r="R14" s="10">
        <f>TI_EHG_E_E!R14+TI_EHG_CHP_E!R14+TI_EHG_H_E!R14+TI_EHG_EDHP!R14+TI_EHG_EB!R14+TI_EHG_EPS!R14+TI_EHG_DHEP!R14+TI_EHG_CB!R14</f>
        <v>0</v>
      </c>
      <c r="S14" s="10">
        <f>TI_EHG_E_E!S14+TI_EHG_CHP_E!S14+TI_EHG_H_E!S14+TI_EHG_EDHP!S14+TI_EHG_EB!S14+TI_EHG_EPS!S14+TI_EHG_DHEP!S14+TI_EHG_CB!S14</f>
        <v>0</v>
      </c>
      <c r="T14" s="10">
        <f>TI_EHG_E_E!T14+TI_EHG_CHP_E!T14+TI_EHG_H_E!T14+TI_EHG_EDHP!T14+TI_EHG_EB!T14+TI_EHG_EPS!T14+TI_EHG_DHEP!T14+TI_EHG_CB!T14</f>
        <v>0</v>
      </c>
      <c r="U14" s="10">
        <f>TI_EHG_E_E!U14+TI_EHG_CHP_E!U14+TI_EHG_H_E!U14+TI_EHG_EDHP!U14+TI_EHG_EB!U14+TI_EHG_EPS!U14+TI_EHG_DHEP!U14+TI_EHG_CB!U14</f>
        <v>0</v>
      </c>
      <c r="V14" s="10">
        <f>TI_EHG_E_E!V14+TI_EHG_CHP_E!V14+TI_EHG_H_E!V14+TI_EHG_EDHP!V14+TI_EHG_EB!V14+TI_EHG_EPS!V14+TI_EHG_DHEP!V14+TI_EHG_CB!V14</f>
        <v>0</v>
      </c>
      <c r="W14" s="10">
        <f>TI_EHG_E_E!W14+TI_EHG_CHP_E!W14+TI_EHG_H_E!W14+TI_EHG_EDHP!W14+TI_EHG_EB!W14+TI_EHG_EPS!W14+TI_EHG_DHEP!W14+TI_EHG_CB!W14</f>
        <v>0</v>
      </c>
      <c r="X14" s="10">
        <f>TI_EHG_E_E!X14+TI_EHG_CHP_E!X14+TI_EHG_H_E!X14+TI_EHG_EDHP!X14+TI_EHG_EB!X14+TI_EHG_EPS!X14+TI_EHG_DHEP!X14+TI_EHG_CB!X14</f>
        <v>0</v>
      </c>
      <c r="Y14" s="10">
        <f>TI_EHG_E_E!Y14+TI_EHG_CHP_E!Y14+TI_EHG_H_E!Y14+TI_EHG_EDHP!Y14+TI_EHG_EB!Y14+TI_EHG_EPS!Y14+TI_EHG_DHEP!Y14+TI_EHG_CB!Y14</f>
        <v>0</v>
      </c>
      <c r="Z14" s="10">
        <f>TI_EHG_E_E!Z14+TI_EHG_CHP_E!Z14+TI_EHG_H_E!Z14+TI_EHG_EDHP!Z14+TI_EHG_EB!Z14+TI_EHG_EPS!Z14+TI_EHG_DHEP!Z14+TI_EHG_CB!Z14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TI_EHG_E_E!C15+TI_EHG_CHP_E!C15+TI_EHG_H_E!C15+TI_EHG_EDHP!C15+TI_EHG_EB!C15+TI_EHG_EPS!C15+TI_EHG_DHEP!C15+TI_EHG_CB!C15</f>
        <v>0</v>
      </c>
      <c r="D15" s="10">
        <f>TI_EHG_E_E!D15+TI_EHG_CHP_E!D15+TI_EHG_H_E!D15+TI_EHG_EDHP!D15+TI_EHG_EB!D15+TI_EHG_EPS!D15+TI_EHG_DHEP!D15+TI_EHG_CB!D15</f>
        <v>0</v>
      </c>
      <c r="E15" s="10">
        <f>TI_EHG_E_E!E15+TI_EHG_CHP_E!E15+TI_EHG_H_E!E15+TI_EHG_EDHP!E15+TI_EHG_EB!E15+TI_EHG_EPS!E15+TI_EHG_DHEP!E15+TI_EHG_CB!E15</f>
        <v>0</v>
      </c>
      <c r="F15" s="10">
        <f>TI_EHG_E_E!F15+TI_EHG_CHP_E!F15+TI_EHG_H_E!F15+TI_EHG_EDHP!F15+TI_EHG_EB!F15+TI_EHG_EPS!F15+TI_EHG_DHEP!F15+TI_EHG_CB!F15</f>
        <v>0</v>
      </c>
      <c r="G15" s="10">
        <f>TI_EHG_E_E!G15+TI_EHG_CHP_E!G15+TI_EHG_H_E!G15+TI_EHG_EDHP!G15+TI_EHG_EB!G15+TI_EHG_EPS!G15+TI_EHG_DHEP!G15+TI_EHG_CB!G15</f>
        <v>0</v>
      </c>
      <c r="H15" s="10">
        <f>TI_EHG_E_E!H15+TI_EHG_CHP_E!H15+TI_EHG_H_E!H15+TI_EHG_EDHP!H15+TI_EHG_EB!H15+TI_EHG_EPS!H15+TI_EHG_DHEP!H15+TI_EHG_CB!H15</f>
        <v>0</v>
      </c>
      <c r="I15" s="10">
        <f>TI_EHG_E_E!I15+TI_EHG_CHP_E!I15+TI_EHG_H_E!I15+TI_EHG_EDHP!I15+TI_EHG_EB!I15+TI_EHG_EPS!I15+TI_EHG_DHEP!I15+TI_EHG_CB!I15</f>
        <v>0</v>
      </c>
      <c r="J15" s="10">
        <f>TI_EHG_E_E!J15+TI_EHG_CHP_E!J15+TI_EHG_H_E!J15+TI_EHG_EDHP!J15+TI_EHG_EB!J15+TI_EHG_EPS!J15+TI_EHG_DHEP!J15+TI_EHG_CB!J15</f>
        <v>0</v>
      </c>
      <c r="K15" s="10">
        <f>TI_EHG_E_E!K15+TI_EHG_CHP_E!K15+TI_EHG_H_E!K15+TI_EHG_EDHP!K15+TI_EHG_EB!K15+TI_EHG_EPS!K15+TI_EHG_DHEP!K15+TI_EHG_CB!K15</f>
        <v>0</v>
      </c>
      <c r="L15" s="10">
        <f>TI_EHG_E_E!L15+TI_EHG_CHP_E!L15+TI_EHG_H_E!L15+TI_EHG_EDHP!L15+TI_EHG_EB!L15+TI_EHG_EPS!L15+TI_EHG_DHEP!L15+TI_EHG_CB!L15</f>
        <v>0</v>
      </c>
      <c r="M15" s="10">
        <f>TI_EHG_E_E!M15+TI_EHG_CHP_E!M15+TI_EHG_H_E!M15+TI_EHG_EDHP!M15+TI_EHG_EB!M15+TI_EHG_EPS!M15+TI_EHG_DHEP!M15+TI_EHG_CB!M15</f>
        <v>0</v>
      </c>
      <c r="N15" s="10">
        <f>TI_EHG_E_E!N15+TI_EHG_CHP_E!N15+TI_EHG_H_E!N15+TI_EHG_EDHP!N15+TI_EHG_EB!N15+TI_EHG_EPS!N15+TI_EHG_DHEP!N15+TI_EHG_CB!N15</f>
        <v>0</v>
      </c>
      <c r="O15" s="10">
        <f>TI_EHG_E_E!O15+TI_EHG_CHP_E!O15+TI_EHG_H_E!O15+TI_EHG_EDHP!O15+TI_EHG_EB!O15+TI_EHG_EPS!O15+TI_EHG_DHEP!O15+TI_EHG_CB!O15</f>
        <v>0</v>
      </c>
      <c r="P15" s="10">
        <f>TI_EHG_E_E!P15+TI_EHG_CHP_E!P15+TI_EHG_H_E!P15+TI_EHG_EDHP!P15+TI_EHG_EB!P15+TI_EHG_EPS!P15+TI_EHG_DHEP!P15+TI_EHG_CB!P15</f>
        <v>0</v>
      </c>
      <c r="Q15" s="10">
        <f>TI_EHG_E_E!Q15+TI_EHG_CHP_E!Q15+TI_EHG_H_E!Q15+TI_EHG_EDHP!Q15+TI_EHG_EB!Q15+TI_EHG_EPS!Q15+TI_EHG_DHEP!Q15+TI_EHG_CB!Q15</f>
        <v>0</v>
      </c>
      <c r="R15" s="10">
        <f>TI_EHG_E_E!R15+TI_EHG_CHP_E!R15+TI_EHG_H_E!R15+TI_EHG_EDHP!R15+TI_EHG_EB!R15+TI_EHG_EPS!R15+TI_EHG_DHEP!R15+TI_EHG_CB!R15</f>
        <v>0</v>
      </c>
      <c r="S15" s="10">
        <f>TI_EHG_E_E!S15+TI_EHG_CHP_E!S15+TI_EHG_H_E!S15+TI_EHG_EDHP!S15+TI_EHG_EB!S15+TI_EHG_EPS!S15+TI_EHG_DHEP!S15+TI_EHG_CB!S15</f>
        <v>0</v>
      </c>
      <c r="T15" s="10">
        <f>TI_EHG_E_E!T15+TI_EHG_CHP_E!T15+TI_EHG_H_E!T15+TI_EHG_EDHP!T15+TI_EHG_EB!T15+TI_EHG_EPS!T15+TI_EHG_DHEP!T15+TI_EHG_CB!T15</f>
        <v>0</v>
      </c>
      <c r="U15" s="10">
        <f>TI_EHG_E_E!U15+TI_EHG_CHP_E!U15+TI_EHG_H_E!U15+TI_EHG_EDHP!U15+TI_EHG_EB!U15+TI_EHG_EPS!U15+TI_EHG_DHEP!U15+TI_EHG_CB!U15</f>
        <v>0</v>
      </c>
      <c r="V15" s="10">
        <f>TI_EHG_E_E!V15+TI_EHG_CHP_E!V15+TI_EHG_H_E!V15+TI_EHG_EDHP!V15+TI_EHG_EB!V15+TI_EHG_EPS!V15+TI_EHG_DHEP!V15+TI_EHG_CB!V15</f>
        <v>0</v>
      </c>
      <c r="W15" s="10">
        <f>TI_EHG_E_E!W15+TI_EHG_CHP_E!W15+TI_EHG_H_E!W15+TI_EHG_EDHP!W15+TI_EHG_EB!W15+TI_EHG_EPS!W15+TI_EHG_DHEP!W15+TI_EHG_CB!W15</f>
        <v>0</v>
      </c>
      <c r="X15" s="10">
        <f>TI_EHG_E_E!X15+TI_EHG_CHP_E!X15+TI_EHG_H_E!X15+TI_EHG_EDHP!X15+TI_EHG_EB!X15+TI_EHG_EPS!X15+TI_EHG_DHEP!X15+TI_EHG_CB!X15</f>
        <v>0</v>
      </c>
      <c r="Y15" s="10">
        <f>TI_EHG_E_E!Y15+TI_EHG_CHP_E!Y15+TI_EHG_H_E!Y15+TI_EHG_EDHP!Y15+TI_EHG_EB!Y15+TI_EHG_EPS!Y15+TI_EHG_DHEP!Y15+TI_EHG_CB!Y15</f>
        <v>0</v>
      </c>
      <c r="Z15" s="10">
        <f>TI_EHG_E_E!Z15+TI_EHG_CHP_E!Z15+TI_EHG_H_E!Z15+TI_EHG_EDHP!Z15+TI_EHG_EB!Z15+TI_EHG_EPS!Z15+TI_EHG_DHEP!Z15+TI_EHG_CB!Z15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TI_EHG_E_E!C16+TI_EHG_CHP_E!C16+TI_EHG_H_E!C16+TI_EHG_EDHP!C16+TI_EHG_EB!C16+TI_EHG_EPS!C16+TI_EHG_DHEP!C16+TI_EHG_CB!C16</f>
        <v>0</v>
      </c>
      <c r="D16" s="10">
        <f>TI_EHG_E_E!D16+TI_EHG_CHP_E!D16+TI_EHG_H_E!D16+TI_EHG_EDHP!D16+TI_EHG_EB!D16+TI_EHG_EPS!D16+TI_EHG_DHEP!D16+TI_EHG_CB!D16</f>
        <v>0</v>
      </c>
      <c r="E16" s="10">
        <f>TI_EHG_E_E!E16+TI_EHG_CHP_E!E16+TI_EHG_H_E!E16+TI_EHG_EDHP!E16+TI_EHG_EB!E16+TI_EHG_EPS!E16+TI_EHG_DHEP!E16+TI_EHG_CB!E16</f>
        <v>0</v>
      </c>
      <c r="F16" s="10">
        <f>TI_EHG_E_E!F16+TI_EHG_CHP_E!F16+TI_EHG_H_E!F16+TI_EHG_EDHP!F16+TI_EHG_EB!F16+TI_EHG_EPS!F16+TI_EHG_DHEP!F16+TI_EHG_CB!F16</f>
        <v>0</v>
      </c>
      <c r="G16" s="10">
        <f>TI_EHG_E_E!G16+TI_EHG_CHP_E!G16+TI_EHG_H_E!G16+TI_EHG_EDHP!G16+TI_EHG_EB!G16+TI_EHG_EPS!G16+TI_EHG_DHEP!G16+TI_EHG_CB!G16</f>
        <v>0</v>
      </c>
      <c r="H16" s="10">
        <f>TI_EHG_E_E!H16+TI_EHG_CHP_E!H16+TI_EHG_H_E!H16+TI_EHG_EDHP!H16+TI_EHG_EB!H16+TI_EHG_EPS!H16+TI_EHG_DHEP!H16+TI_EHG_CB!H16</f>
        <v>0</v>
      </c>
      <c r="I16" s="10">
        <f>TI_EHG_E_E!I16+TI_EHG_CHP_E!I16+TI_EHG_H_E!I16+TI_EHG_EDHP!I16+TI_EHG_EB!I16+TI_EHG_EPS!I16+TI_EHG_DHEP!I16+TI_EHG_CB!I16</f>
        <v>0</v>
      </c>
      <c r="J16" s="10">
        <f>TI_EHG_E_E!J16+TI_EHG_CHP_E!J16+TI_EHG_H_E!J16+TI_EHG_EDHP!J16+TI_EHG_EB!J16+TI_EHG_EPS!J16+TI_EHG_DHEP!J16+TI_EHG_CB!J16</f>
        <v>0</v>
      </c>
      <c r="K16" s="10">
        <f>TI_EHG_E_E!K16+TI_EHG_CHP_E!K16+TI_EHG_H_E!K16+TI_EHG_EDHP!K16+TI_EHG_EB!K16+TI_EHG_EPS!K16+TI_EHG_DHEP!K16+TI_EHG_CB!K16</f>
        <v>0</v>
      </c>
      <c r="L16" s="10">
        <f>TI_EHG_E_E!L16+TI_EHG_CHP_E!L16+TI_EHG_H_E!L16+TI_EHG_EDHP!L16+TI_EHG_EB!L16+TI_EHG_EPS!L16+TI_EHG_DHEP!L16+TI_EHG_CB!L16</f>
        <v>0</v>
      </c>
      <c r="M16" s="10">
        <f>TI_EHG_E_E!M16+TI_EHG_CHP_E!M16+TI_EHG_H_E!M16+TI_EHG_EDHP!M16+TI_EHG_EB!M16+TI_EHG_EPS!M16+TI_EHG_DHEP!M16+TI_EHG_CB!M16</f>
        <v>0</v>
      </c>
      <c r="N16" s="10">
        <f>TI_EHG_E_E!N16+TI_EHG_CHP_E!N16+TI_EHG_H_E!N16+TI_EHG_EDHP!N16+TI_EHG_EB!N16+TI_EHG_EPS!N16+TI_EHG_DHEP!N16+TI_EHG_CB!N16</f>
        <v>0</v>
      </c>
      <c r="O16" s="10">
        <f>TI_EHG_E_E!O16+TI_EHG_CHP_E!O16+TI_EHG_H_E!O16+TI_EHG_EDHP!O16+TI_EHG_EB!O16+TI_EHG_EPS!O16+TI_EHG_DHEP!O16+TI_EHG_CB!O16</f>
        <v>0</v>
      </c>
      <c r="P16" s="10">
        <f>TI_EHG_E_E!P16+TI_EHG_CHP_E!P16+TI_EHG_H_E!P16+TI_EHG_EDHP!P16+TI_EHG_EB!P16+TI_EHG_EPS!P16+TI_EHG_DHEP!P16+TI_EHG_CB!P16</f>
        <v>0</v>
      </c>
      <c r="Q16" s="10">
        <f>TI_EHG_E_E!Q16+TI_EHG_CHP_E!Q16+TI_EHG_H_E!Q16+TI_EHG_EDHP!Q16+TI_EHG_EB!Q16+TI_EHG_EPS!Q16+TI_EHG_DHEP!Q16+TI_EHG_CB!Q16</f>
        <v>0</v>
      </c>
      <c r="R16" s="10">
        <f>TI_EHG_E_E!R16+TI_EHG_CHP_E!R16+TI_EHG_H_E!R16+TI_EHG_EDHP!R16+TI_EHG_EB!R16+TI_EHG_EPS!R16+TI_EHG_DHEP!R16+TI_EHG_CB!R16</f>
        <v>0</v>
      </c>
      <c r="S16" s="10">
        <f>TI_EHG_E_E!S16+TI_EHG_CHP_E!S16+TI_EHG_H_E!S16+TI_EHG_EDHP!S16+TI_EHG_EB!S16+TI_EHG_EPS!S16+TI_EHG_DHEP!S16+TI_EHG_CB!S16</f>
        <v>0</v>
      </c>
      <c r="T16" s="10">
        <f>TI_EHG_E_E!T16+TI_EHG_CHP_E!T16+TI_EHG_H_E!T16+TI_EHG_EDHP!T16+TI_EHG_EB!T16+TI_EHG_EPS!T16+TI_EHG_DHEP!T16+TI_EHG_CB!T16</f>
        <v>0</v>
      </c>
      <c r="U16" s="10">
        <f>TI_EHG_E_E!U16+TI_EHG_CHP_E!U16+TI_EHG_H_E!U16+TI_EHG_EDHP!U16+TI_EHG_EB!U16+TI_EHG_EPS!U16+TI_EHG_DHEP!U16+TI_EHG_CB!U16</f>
        <v>0</v>
      </c>
      <c r="V16" s="10">
        <f>TI_EHG_E_E!V16+TI_EHG_CHP_E!V16+TI_EHG_H_E!V16+TI_EHG_EDHP!V16+TI_EHG_EB!V16+TI_EHG_EPS!V16+TI_EHG_DHEP!V16+TI_EHG_CB!V16</f>
        <v>0</v>
      </c>
      <c r="W16" s="10">
        <f>TI_EHG_E_E!W16+TI_EHG_CHP_E!W16+TI_EHG_H_E!W16+TI_EHG_EDHP!W16+TI_EHG_EB!W16+TI_EHG_EPS!W16+TI_EHG_DHEP!W16+TI_EHG_CB!W16</f>
        <v>0</v>
      </c>
      <c r="X16" s="10">
        <f>TI_EHG_E_E!X16+TI_EHG_CHP_E!X16+TI_EHG_H_E!X16+TI_EHG_EDHP!X16+TI_EHG_EB!X16+TI_EHG_EPS!X16+TI_EHG_DHEP!X16+TI_EHG_CB!X16</f>
        <v>0</v>
      </c>
      <c r="Y16" s="10">
        <f>TI_EHG_E_E!Y16+TI_EHG_CHP_E!Y16+TI_EHG_H_E!Y16+TI_EHG_EDHP!Y16+TI_EHG_EB!Y16+TI_EHG_EPS!Y16+TI_EHG_DHEP!Y16+TI_EHG_CB!Y16</f>
        <v>0</v>
      </c>
      <c r="Z16" s="10">
        <f>TI_EHG_E_E!Z16+TI_EHG_CHP_E!Z16+TI_EHG_H_E!Z16+TI_EHG_EDHP!Z16+TI_EHG_EB!Z16+TI_EHG_EPS!Z16+TI_EHG_DHEP!Z16+TI_EHG_CB!Z16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Y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ref="Z17" si="11">SUM(Z18:Z21)</f>
        <v>0</v>
      </c>
    </row>
    <row r="18" spans="1:26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TI_EHG_E_E!C18+TI_EHG_CHP_E!C18+TI_EHG_H_E!C18+TI_EHG_EDHP!C18+TI_EHG_EB!C18+TI_EHG_EPS!C18+TI_EHG_DHEP!C18+TI_EHG_CB!C18</f>
        <v>0</v>
      </c>
      <c r="D18" s="10">
        <f>TI_EHG_E_E!D18+TI_EHG_CHP_E!D18+TI_EHG_H_E!D18+TI_EHG_EDHP!D18+TI_EHG_EB!D18+TI_EHG_EPS!D18+TI_EHG_DHEP!D18+TI_EHG_CB!D18</f>
        <v>0</v>
      </c>
      <c r="E18" s="10">
        <f>TI_EHG_E_E!E18+TI_EHG_CHP_E!E18+TI_EHG_H_E!E18+TI_EHG_EDHP!E18+TI_EHG_EB!E18+TI_EHG_EPS!E18+TI_EHG_DHEP!E18+TI_EHG_CB!E18</f>
        <v>0</v>
      </c>
      <c r="F18" s="10">
        <f>TI_EHG_E_E!F18+TI_EHG_CHP_E!F18+TI_EHG_H_E!F18+TI_EHG_EDHP!F18+TI_EHG_EB!F18+TI_EHG_EPS!F18+TI_EHG_DHEP!F18+TI_EHG_CB!F18</f>
        <v>0</v>
      </c>
      <c r="G18" s="10">
        <f>TI_EHG_E_E!G18+TI_EHG_CHP_E!G18+TI_EHG_H_E!G18+TI_EHG_EDHP!G18+TI_EHG_EB!G18+TI_EHG_EPS!G18+TI_EHG_DHEP!G18+TI_EHG_CB!G18</f>
        <v>0</v>
      </c>
      <c r="H18" s="10">
        <f>TI_EHG_E_E!H18+TI_EHG_CHP_E!H18+TI_EHG_H_E!H18+TI_EHG_EDHP!H18+TI_EHG_EB!H18+TI_EHG_EPS!H18+TI_EHG_DHEP!H18+TI_EHG_CB!H18</f>
        <v>0</v>
      </c>
      <c r="I18" s="10">
        <f>TI_EHG_E_E!I18+TI_EHG_CHP_E!I18+TI_EHG_H_E!I18+TI_EHG_EDHP!I18+TI_EHG_EB!I18+TI_EHG_EPS!I18+TI_EHG_DHEP!I18+TI_EHG_CB!I18</f>
        <v>0</v>
      </c>
      <c r="J18" s="10">
        <f>TI_EHG_E_E!J18+TI_EHG_CHP_E!J18+TI_EHG_H_E!J18+TI_EHG_EDHP!J18+TI_EHG_EB!J18+TI_EHG_EPS!J18+TI_EHG_DHEP!J18+TI_EHG_CB!J18</f>
        <v>0</v>
      </c>
      <c r="K18" s="10">
        <f>TI_EHG_E_E!K18+TI_EHG_CHP_E!K18+TI_EHG_H_E!K18+TI_EHG_EDHP!K18+TI_EHG_EB!K18+TI_EHG_EPS!K18+TI_EHG_DHEP!K18+TI_EHG_CB!K18</f>
        <v>0</v>
      </c>
      <c r="L18" s="10">
        <f>TI_EHG_E_E!L18+TI_EHG_CHP_E!L18+TI_EHG_H_E!L18+TI_EHG_EDHP!L18+TI_EHG_EB!L18+TI_EHG_EPS!L18+TI_EHG_DHEP!L18+TI_EHG_CB!L18</f>
        <v>0</v>
      </c>
      <c r="M18" s="10">
        <f>TI_EHG_E_E!M18+TI_EHG_CHP_E!M18+TI_EHG_H_E!M18+TI_EHG_EDHP!M18+TI_EHG_EB!M18+TI_EHG_EPS!M18+TI_EHG_DHEP!M18+TI_EHG_CB!M18</f>
        <v>0</v>
      </c>
      <c r="N18" s="10">
        <f>TI_EHG_E_E!N18+TI_EHG_CHP_E!N18+TI_EHG_H_E!N18+TI_EHG_EDHP!N18+TI_EHG_EB!N18+TI_EHG_EPS!N18+TI_EHG_DHEP!N18+TI_EHG_CB!N18</f>
        <v>0</v>
      </c>
      <c r="O18" s="10">
        <f>TI_EHG_E_E!O18+TI_EHG_CHP_E!O18+TI_EHG_H_E!O18+TI_EHG_EDHP!O18+TI_EHG_EB!O18+TI_EHG_EPS!O18+TI_EHG_DHEP!O18+TI_EHG_CB!O18</f>
        <v>0</v>
      </c>
      <c r="P18" s="10">
        <f>TI_EHG_E_E!P18+TI_EHG_CHP_E!P18+TI_EHG_H_E!P18+TI_EHG_EDHP!P18+TI_EHG_EB!P18+TI_EHG_EPS!P18+TI_EHG_DHEP!P18+TI_EHG_CB!P18</f>
        <v>0</v>
      </c>
      <c r="Q18" s="10">
        <f>TI_EHG_E_E!Q18+TI_EHG_CHP_E!Q18+TI_EHG_H_E!Q18+TI_EHG_EDHP!Q18+TI_EHG_EB!Q18+TI_EHG_EPS!Q18+TI_EHG_DHEP!Q18+TI_EHG_CB!Q18</f>
        <v>0</v>
      </c>
      <c r="R18" s="10">
        <f>TI_EHG_E_E!R18+TI_EHG_CHP_E!R18+TI_EHG_H_E!R18+TI_EHG_EDHP!R18+TI_EHG_EB!R18+TI_EHG_EPS!R18+TI_EHG_DHEP!R18+TI_EHG_CB!R18</f>
        <v>0</v>
      </c>
      <c r="S18" s="10">
        <f>TI_EHG_E_E!S18+TI_EHG_CHP_E!S18+TI_EHG_H_E!S18+TI_EHG_EDHP!S18+TI_EHG_EB!S18+TI_EHG_EPS!S18+TI_EHG_DHEP!S18+TI_EHG_CB!S18</f>
        <v>0</v>
      </c>
      <c r="T18" s="10">
        <f>TI_EHG_E_E!T18+TI_EHG_CHP_E!T18+TI_EHG_H_E!T18+TI_EHG_EDHP!T18+TI_EHG_EB!T18+TI_EHG_EPS!T18+TI_EHG_DHEP!T18+TI_EHG_CB!T18</f>
        <v>0</v>
      </c>
      <c r="U18" s="10">
        <f>TI_EHG_E_E!U18+TI_EHG_CHP_E!U18+TI_EHG_H_E!U18+TI_EHG_EDHP!U18+TI_EHG_EB!U18+TI_EHG_EPS!U18+TI_EHG_DHEP!U18+TI_EHG_CB!U18</f>
        <v>0</v>
      </c>
      <c r="V18" s="10">
        <f>TI_EHG_E_E!V18+TI_EHG_CHP_E!V18+TI_EHG_H_E!V18+TI_EHG_EDHP!V18+TI_EHG_EB!V18+TI_EHG_EPS!V18+TI_EHG_DHEP!V18+TI_EHG_CB!V18</f>
        <v>0</v>
      </c>
      <c r="W18" s="10">
        <f>TI_EHG_E_E!W18+TI_EHG_CHP_E!W18+TI_EHG_H_E!W18+TI_EHG_EDHP!W18+TI_EHG_EB!W18+TI_EHG_EPS!W18+TI_EHG_DHEP!W18+TI_EHG_CB!W18</f>
        <v>0</v>
      </c>
      <c r="X18" s="10">
        <f>TI_EHG_E_E!X18+TI_EHG_CHP_E!X18+TI_EHG_H_E!X18+TI_EHG_EDHP!X18+TI_EHG_EB!X18+TI_EHG_EPS!X18+TI_EHG_DHEP!X18+TI_EHG_CB!X18</f>
        <v>0</v>
      </c>
      <c r="Y18" s="10">
        <f>TI_EHG_E_E!Y18+TI_EHG_CHP_E!Y18+TI_EHG_H_E!Y18+TI_EHG_EDHP!Y18+TI_EHG_EB!Y18+TI_EHG_EPS!Y18+TI_EHG_DHEP!Y18+TI_EHG_CB!Y18</f>
        <v>0</v>
      </c>
      <c r="Z18" s="10">
        <f>TI_EHG_E_E!Z18+TI_EHG_CHP_E!Z18+TI_EHG_H_E!Z18+TI_EHG_EDHP!Z18+TI_EHG_EB!Z18+TI_EHG_EPS!Z18+TI_EHG_DHEP!Z18+TI_EHG_CB!Z18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TI_EHG_E_E!C19+TI_EHG_CHP_E!C19+TI_EHG_H_E!C19+TI_EHG_EDHP!C19+TI_EHG_EB!C19+TI_EHG_EPS!C19+TI_EHG_DHEP!C19+TI_EHG_CB!C19</f>
        <v>0</v>
      </c>
      <c r="D19" s="10">
        <f>TI_EHG_E_E!D19+TI_EHG_CHP_E!D19+TI_EHG_H_E!D19+TI_EHG_EDHP!D19+TI_EHG_EB!D19+TI_EHG_EPS!D19+TI_EHG_DHEP!D19+TI_EHG_CB!D19</f>
        <v>0</v>
      </c>
      <c r="E19" s="10">
        <f>TI_EHG_E_E!E19+TI_EHG_CHP_E!E19+TI_EHG_H_E!E19+TI_EHG_EDHP!E19+TI_EHG_EB!E19+TI_EHG_EPS!E19+TI_EHG_DHEP!E19+TI_EHG_CB!E19</f>
        <v>0</v>
      </c>
      <c r="F19" s="10">
        <f>TI_EHG_E_E!F19+TI_EHG_CHP_E!F19+TI_EHG_H_E!F19+TI_EHG_EDHP!F19+TI_EHG_EB!F19+TI_EHG_EPS!F19+TI_EHG_DHEP!F19+TI_EHG_CB!F19</f>
        <v>0</v>
      </c>
      <c r="G19" s="10">
        <f>TI_EHG_E_E!G19+TI_EHG_CHP_E!G19+TI_EHG_H_E!G19+TI_EHG_EDHP!G19+TI_EHG_EB!G19+TI_EHG_EPS!G19+TI_EHG_DHEP!G19+TI_EHG_CB!G19</f>
        <v>0</v>
      </c>
      <c r="H19" s="10">
        <f>TI_EHG_E_E!H19+TI_EHG_CHP_E!H19+TI_EHG_H_E!H19+TI_EHG_EDHP!H19+TI_EHG_EB!H19+TI_EHG_EPS!H19+TI_EHG_DHEP!H19+TI_EHG_CB!H19</f>
        <v>0</v>
      </c>
      <c r="I19" s="10">
        <f>TI_EHG_E_E!I19+TI_EHG_CHP_E!I19+TI_EHG_H_E!I19+TI_EHG_EDHP!I19+TI_EHG_EB!I19+TI_EHG_EPS!I19+TI_EHG_DHEP!I19+TI_EHG_CB!I19</f>
        <v>0</v>
      </c>
      <c r="J19" s="10">
        <f>TI_EHG_E_E!J19+TI_EHG_CHP_E!J19+TI_EHG_H_E!J19+TI_EHG_EDHP!J19+TI_EHG_EB!J19+TI_EHG_EPS!J19+TI_EHG_DHEP!J19+TI_EHG_CB!J19</f>
        <v>0</v>
      </c>
      <c r="K19" s="10">
        <f>TI_EHG_E_E!K19+TI_EHG_CHP_E!K19+TI_EHG_H_E!K19+TI_EHG_EDHP!K19+TI_EHG_EB!K19+TI_EHG_EPS!K19+TI_EHG_DHEP!K19+TI_EHG_CB!K19</f>
        <v>0</v>
      </c>
      <c r="L19" s="10">
        <f>TI_EHG_E_E!L19+TI_EHG_CHP_E!L19+TI_EHG_H_E!L19+TI_EHG_EDHP!L19+TI_EHG_EB!L19+TI_EHG_EPS!L19+TI_EHG_DHEP!L19+TI_EHG_CB!L19</f>
        <v>0</v>
      </c>
      <c r="M19" s="10">
        <f>TI_EHG_E_E!M19+TI_EHG_CHP_E!M19+TI_EHG_H_E!M19+TI_EHG_EDHP!M19+TI_EHG_EB!M19+TI_EHG_EPS!M19+TI_EHG_DHEP!M19+TI_EHG_CB!M19</f>
        <v>0</v>
      </c>
      <c r="N19" s="10">
        <f>TI_EHG_E_E!N19+TI_EHG_CHP_E!N19+TI_EHG_H_E!N19+TI_EHG_EDHP!N19+TI_EHG_EB!N19+TI_EHG_EPS!N19+TI_EHG_DHEP!N19+TI_EHG_CB!N19</f>
        <v>0</v>
      </c>
      <c r="O19" s="10">
        <f>TI_EHG_E_E!O19+TI_EHG_CHP_E!O19+TI_EHG_H_E!O19+TI_EHG_EDHP!O19+TI_EHG_EB!O19+TI_EHG_EPS!O19+TI_EHG_DHEP!O19+TI_EHG_CB!O19</f>
        <v>0</v>
      </c>
      <c r="P19" s="10">
        <f>TI_EHG_E_E!P19+TI_EHG_CHP_E!P19+TI_EHG_H_E!P19+TI_EHG_EDHP!P19+TI_EHG_EB!P19+TI_EHG_EPS!P19+TI_EHG_DHEP!P19+TI_EHG_CB!P19</f>
        <v>0</v>
      </c>
      <c r="Q19" s="10">
        <f>TI_EHG_E_E!Q19+TI_EHG_CHP_E!Q19+TI_EHG_H_E!Q19+TI_EHG_EDHP!Q19+TI_EHG_EB!Q19+TI_EHG_EPS!Q19+TI_EHG_DHEP!Q19+TI_EHG_CB!Q19</f>
        <v>0</v>
      </c>
      <c r="R19" s="10">
        <f>TI_EHG_E_E!R19+TI_EHG_CHP_E!R19+TI_EHG_H_E!R19+TI_EHG_EDHP!R19+TI_EHG_EB!R19+TI_EHG_EPS!R19+TI_EHG_DHEP!R19+TI_EHG_CB!R19</f>
        <v>0</v>
      </c>
      <c r="S19" s="10">
        <f>TI_EHG_E_E!S19+TI_EHG_CHP_E!S19+TI_EHG_H_E!S19+TI_EHG_EDHP!S19+TI_EHG_EB!S19+TI_EHG_EPS!S19+TI_EHG_DHEP!S19+TI_EHG_CB!S19</f>
        <v>0</v>
      </c>
      <c r="T19" s="10">
        <f>TI_EHG_E_E!T19+TI_EHG_CHP_E!T19+TI_EHG_H_E!T19+TI_EHG_EDHP!T19+TI_EHG_EB!T19+TI_EHG_EPS!T19+TI_EHG_DHEP!T19+TI_EHG_CB!T19</f>
        <v>0</v>
      </c>
      <c r="U19" s="10">
        <f>TI_EHG_E_E!U19+TI_EHG_CHP_E!U19+TI_EHG_H_E!U19+TI_EHG_EDHP!U19+TI_EHG_EB!U19+TI_EHG_EPS!U19+TI_EHG_DHEP!U19+TI_EHG_CB!U19</f>
        <v>0</v>
      </c>
      <c r="V19" s="10">
        <f>TI_EHG_E_E!V19+TI_EHG_CHP_E!V19+TI_EHG_H_E!V19+TI_EHG_EDHP!V19+TI_EHG_EB!V19+TI_EHG_EPS!V19+TI_EHG_DHEP!V19+TI_EHG_CB!V19</f>
        <v>0</v>
      </c>
      <c r="W19" s="10">
        <f>TI_EHG_E_E!W19+TI_EHG_CHP_E!W19+TI_EHG_H_E!W19+TI_EHG_EDHP!W19+TI_EHG_EB!W19+TI_EHG_EPS!W19+TI_EHG_DHEP!W19+TI_EHG_CB!W19</f>
        <v>0</v>
      </c>
      <c r="X19" s="10">
        <f>TI_EHG_E_E!X19+TI_EHG_CHP_E!X19+TI_EHG_H_E!X19+TI_EHG_EDHP!X19+TI_EHG_EB!X19+TI_EHG_EPS!X19+TI_EHG_DHEP!X19+TI_EHG_CB!X19</f>
        <v>0</v>
      </c>
      <c r="Y19" s="10">
        <f>TI_EHG_E_E!Y19+TI_EHG_CHP_E!Y19+TI_EHG_H_E!Y19+TI_EHG_EDHP!Y19+TI_EHG_EB!Y19+TI_EHG_EPS!Y19+TI_EHG_DHEP!Y19+TI_EHG_CB!Y19</f>
        <v>0</v>
      </c>
      <c r="Z19" s="10">
        <f>TI_EHG_E_E!Z19+TI_EHG_CHP_E!Z19+TI_EHG_H_E!Z19+TI_EHG_EDHP!Z19+TI_EHG_EB!Z19+TI_EHG_EPS!Z19+TI_EHG_DHEP!Z19+TI_EHG_CB!Z19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TI_EHG_E_E!C20+TI_EHG_CHP_E!C20+TI_EHG_H_E!C20+TI_EHG_EDHP!C20+TI_EHG_EB!C20+TI_EHG_EPS!C20+TI_EHG_DHEP!C20+TI_EHG_CB!C20</f>
        <v>0</v>
      </c>
      <c r="D20" s="10">
        <f>TI_EHG_E_E!D20+TI_EHG_CHP_E!D20+TI_EHG_H_E!D20+TI_EHG_EDHP!D20+TI_EHG_EB!D20+TI_EHG_EPS!D20+TI_EHG_DHEP!D20+TI_EHG_CB!D20</f>
        <v>0</v>
      </c>
      <c r="E20" s="10">
        <f>TI_EHG_E_E!E20+TI_EHG_CHP_E!E20+TI_EHG_H_E!E20+TI_EHG_EDHP!E20+TI_EHG_EB!E20+TI_EHG_EPS!E20+TI_EHG_DHEP!E20+TI_EHG_CB!E20</f>
        <v>0</v>
      </c>
      <c r="F20" s="10">
        <f>TI_EHG_E_E!F20+TI_EHG_CHP_E!F20+TI_EHG_H_E!F20+TI_EHG_EDHP!F20+TI_EHG_EB!F20+TI_EHG_EPS!F20+TI_EHG_DHEP!F20+TI_EHG_CB!F20</f>
        <v>0</v>
      </c>
      <c r="G20" s="10">
        <f>TI_EHG_E_E!G20+TI_EHG_CHP_E!G20+TI_EHG_H_E!G20+TI_EHG_EDHP!G20+TI_EHG_EB!G20+TI_EHG_EPS!G20+TI_EHG_DHEP!G20+TI_EHG_CB!G20</f>
        <v>0</v>
      </c>
      <c r="H20" s="10">
        <f>TI_EHG_E_E!H20+TI_EHG_CHP_E!H20+TI_EHG_H_E!H20+TI_EHG_EDHP!H20+TI_EHG_EB!H20+TI_EHG_EPS!H20+TI_EHG_DHEP!H20+TI_EHG_CB!H20</f>
        <v>0</v>
      </c>
      <c r="I20" s="10">
        <f>TI_EHG_E_E!I20+TI_EHG_CHP_E!I20+TI_EHG_H_E!I20+TI_EHG_EDHP!I20+TI_EHG_EB!I20+TI_EHG_EPS!I20+TI_EHG_DHEP!I20+TI_EHG_CB!I20</f>
        <v>0</v>
      </c>
      <c r="J20" s="10">
        <f>TI_EHG_E_E!J20+TI_EHG_CHP_E!J20+TI_EHG_H_E!J20+TI_EHG_EDHP!J20+TI_EHG_EB!J20+TI_EHG_EPS!J20+TI_EHG_DHEP!J20+TI_EHG_CB!J20</f>
        <v>0</v>
      </c>
      <c r="K20" s="10">
        <f>TI_EHG_E_E!K20+TI_EHG_CHP_E!K20+TI_EHG_H_E!K20+TI_EHG_EDHP!K20+TI_EHG_EB!K20+TI_EHG_EPS!K20+TI_EHG_DHEP!K20+TI_EHG_CB!K20</f>
        <v>0</v>
      </c>
      <c r="L20" s="10">
        <f>TI_EHG_E_E!L20+TI_EHG_CHP_E!L20+TI_EHG_H_E!L20+TI_EHG_EDHP!L20+TI_EHG_EB!L20+TI_EHG_EPS!L20+TI_EHG_DHEP!L20+TI_EHG_CB!L20</f>
        <v>0</v>
      </c>
      <c r="M20" s="10">
        <f>TI_EHG_E_E!M20+TI_EHG_CHP_E!M20+TI_EHG_H_E!M20+TI_EHG_EDHP!M20+TI_EHG_EB!M20+TI_EHG_EPS!M20+TI_EHG_DHEP!M20+TI_EHG_CB!M20</f>
        <v>0</v>
      </c>
      <c r="N20" s="10">
        <f>TI_EHG_E_E!N20+TI_EHG_CHP_E!N20+TI_EHG_H_E!N20+TI_EHG_EDHP!N20+TI_EHG_EB!N20+TI_EHG_EPS!N20+TI_EHG_DHEP!N20+TI_EHG_CB!N20</f>
        <v>0</v>
      </c>
      <c r="O20" s="10">
        <f>TI_EHG_E_E!O20+TI_EHG_CHP_E!O20+TI_EHG_H_E!O20+TI_EHG_EDHP!O20+TI_EHG_EB!O20+TI_EHG_EPS!O20+TI_EHG_DHEP!O20+TI_EHG_CB!O20</f>
        <v>0</v>
      </c>
      <c r="P20" s="10">
        <f>TI_EHG_E_E!P20+TI_EHG_CHP_E!P20+TI_EHG_H_E!P20+TI_EHG_EDHP!P20+TI_EHG_EB!P20+TI_EHG_EPS!P20+TI_EHG_DHEP!P20+TI_EHG_CB!P20</f>
        <v>0</v>
      </c>
      <c r="Q20" s="10">
        <f>TI_EHG_E_E!Q20+TI_EHG_CHP_E!Q20+TI_EHG_H_E!Q20+TI_EHG_EDHP!Q20+TI_EHG_EB!Q20+TI_EHG_EPS!Q20+TI_EHG_DHEP!Q20+TI_EHG_CB!Q20</f>
        <v>0</v>
      </c>
      <c r="R20" s="10">
        <f>TI_EHG_E_E!R20+TI_EHG_CHP_E!R20+TI_EHG_H_E!R20+TI_EHG_EDHP!R20+TI_EHG_EB!R20+TI_EHG_EPS!R20+TI_EHG_DHEP!R20+TI_EHG_CB!R20</f>
        <v>0</v>
      </c>
      <c r="S20" s="10">
        <f>TI_EHG_E_E!S20+TI_EHG_CHP_E!S20+TI_EHG_H_E!S20+TI_EHG_EDHP!S20+TI_EHG_EB!S20+TI_EHG_EPS!S20+TI_EHG_DHEP!S20+TI_EHG_CB!S20</f>
        <v>0</v>
      </c>
      <c r="T20" s="10">
        <f>TI_EHG_E_E!T20+TI_EHG_CHP_E!T20+TI_EHG_H_E!T20+TI_EHG_EDHP!T20+TI_EHG_EB!T20+TI_EHG_EPS!T20+TI_EHG_DHEP!T20+TI_EHG_CB!T20</f>
        <v>0</v>
      </c>
      <c r="U20" s="10">
        <f>TI_EHG_E_E!U20+TI_EHG_CHP_E!U20+TI_EHG_H_E!U20+TI_EHG_EDHP!U20+TI_EHG_EB!U20+TI_EHG_EPS!U20+TI_EHG_DHEP!U20+TI_EHG_CB!U20</f>
        <v>0</v>
      </c>
      <c r="V20" s="10">
        <f>TI_EHG_E_E!V20+TI_EHG_CHP_E!V20+TI_EHG_H_E!V20+TI_EHG_EDHP!V20+TI_EHG_EB!V20+TI_EHG_EPS!V20+TI_EHG_DHEP!V20+TI_EHG_CB!V20</f>
        <v>0</v>
      </c>
      <c r="W20" s="10">
        <f>TI_EHG_E_E!W20+TI_EHG_CHP_E!W20+TI_EHG_H_E!W20+TI_EHG_EDHP!W20+TI_EHG_EB!W20+TI_EHG_EPS!W20+TI_EHG_DHEP!W20+TI_EHG_CB!W20</f>
        <v>0</v>
      </c>
      <c r="X20" s="10">
        <f>TI_EHG_E_E!X20+TI_EHG_CHP_E!X20+TI_EHG_H_E!X20+TI_EHG_EDHP!X20+TI_EHG_EB!X20+TI_EHG_EPS!X20+TI_EHG_DHEP!X20+TI_EHG_CB!X20</f>
        <v>0</v>
      </c>
      <c r="Y20" s="10">
        <f>TI_EHG_E_E!Y20+TI_EHG_CHP_E!Y20+TI_EHG_H_E!Y20+TI_EHG_EDHP!Y20+TI_EHG_EB!Y20+TI_EHG_EPS!Y20+TI_EHG_DHEP!Y20+TI_EHG_CB!Y20</f>
        <v>0</v>
      </c>
      <c r="Z20" s="10">
        <f>TI_EHG_E_E!Z20+TI_EHG_CHP_E!Z20+TI_EHG_H_E!Z20+TI_EHG_EDHP!Z20+TI_EHG_EB!Z20+TI_EHG_EPS!Z20+TI_EHG_DHEP!Z20+TI_EHG_CB!Z20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TI_EHG_E_E!C21+TI_EHG_CHP_E!C21+TI_EHG_H_E!C21+TI_EHG_EDHP!C21+TI_EHG_EB!C21+TI_EHG_EPS!C21+TI_EHG_DHEP!C21+TI_EHG_CB!C21</f>
        <v>0</v>
      </c>
      <c r="D21" s="10">
        <f>TI_EHG_E_E!D21+TI_EHG_CHP_E!D21+TI_EHG_H_E!D21+TI_EHG_EDHP!D21+TI_EHG_EB!D21+TI_EHG_EPS!D21+TI_EHG_DHEP!D21+TI_EHG_CB!D21</f>
        <v>0</v>
      </c>
      <c r="E21" s="10">
        <f>TI_EHG_E_E!E21+TI_EHG_CHP_E!E21+TI_EHG_H_E!E21+TI_EHG_EDHP!E21+TI_EHG_EB!E21+TI_EHG_EPS!E21+TI_EHG_DHEP!E21+TI_EHG_CB!E21</f>
        <v>0</v>
      </c>
      <c r="F21" s="10">
        <f>TI_EHG_E_E!F21+TI_EHG_CHP_E!F21+TI_EHG_H_E!F21+TI_EHG_EDHP!F21+TI_EHG_EB!F21+TI_EHG_EPS!F21+TI_EHG_DHEP!F21+TI_EHG_CB!F21</f>
        <v>0</v>
      </c>
      <c r="G21" s="10">
        <f>TI_EHG_E_E!G21+TI_EHG_CHP_E!G21+TI_EHG_H_E!G21+TI_EHG_EDHP!G21+TI_EHG_EB!G21+TI_EHG_EPS!G21+TI_EHG_DHEP!G21+TI_EHG_CB!G21</f>
        <v>0</v>
      </c>
      <c r="H21" s="10">
        <f>TI_EHG_E_E!H21+TI_EHG_CHP_E!H21+TI_EHG_H_E!H21+TI_EHG_EDHP!H21+TI_EHG_EB!H21+TI_EHG_EPS!H21+TI_EHG_DHEP!H21+TI_EHG_CB!H21</f>
        <v>0</v>
      </c>
      <c r="I21" s="10">
        <f>TI_EHG_E_E!I21+TI_EHG_CHP_E!I21+TI_EHG_H_E!I21+TI_EHG_EDHP!I21+TI_EHG_EB!I21+TI_EHG_EPS!I21+TI_EHG_DHEP!I21+TI_EHG_CB!I21</f>
        <v>0</v>
      </c>
      <c r="J21" s="10">
        <f>TI_EHG_E_E!J21+TI_EHG_CHP_E!J21+TI_EHG_H_E!J21+TI_EHG_EDHP!J21+TI_EHG_EB!J21+TI_EHG_EPS!J21+TI_EHG_DHEP!J21+TI_EHG_CB!J21</f>
        <v>0</v>
      </c>
      <c r="K21" s="10">
        <f>TI_EHG_E_E!K21+TI_EHG_CHP_E!K21+TI_EHG_H_E!K21+TI_EHG_EDHP!K21+TI_EHG_EB!K21+TI_EHG_EPS!K21+TI_EHG_DHEP!K21+TI_EHG_CB!K21</f>
        <v>0</v>
      </c>
      <c r="L21" s="10">
        <f>TI_EHG_E_E!L21+TI_EHG_CHP_E!L21+TI_EHG_H_E!L21+TI_EHG_EDHP!L21+TI_EHG_EB!L21+TI_EHG_EPS!L21+TI_EHG_DHEP!L21+TI_EHG_CB!L21</f>
        <v>0</v>
      </c>
      <c r="M21" s="10">
        <f>TI_EHG_E_E!M21+TI_EHG_CHP_E!M21+TI_EHG_H_E!M21+TI_EHG_EDHP!M21+TI_EHG_EB!M21+TI_EHG_EPS!M21+TI_EHG_DHEP!M21+TI_EHG_CB!M21</f>
        <v>0</v>
      </c>
      <c r="N21" s="10">
        <f>TI_EHG_E_E!N21+TI_EHG_CHP_E!N21+TI_EHG_H_E!N21+TI_EHG_EDHP!N21+TI_EHG_EB!N21+TI_EHG_EPS!N21+TI_EHG_DHEP!N21+TI_EHG_CB!N21</f>
        <v>0</v>
      </c>
      <c r="O21" s="10">
        <f>TI_EHG_E_E!O21+TI_EHG_CHP_E!O21+TI_EHG_H_E!O21+TI_EHG_EDHP!O21+TI_EHG_EB!O21+TI_EHG_EPS!O21+TI_EHG_DHEP!O21+TI_EHG_CB!O21</f>
        <v>0</v>
      </c>
      <c r="P21" s="10">
        <f>TI_EHG_E_E!P21+TI_EHG_CHP_E!P21+TI_EHG_H_E!P21+TI_EHG_EDHP!P21+TI_EHG_EB!P21+TI_EHG_EPS!P21+TI_EHG_DHEP!P21+TI_EHG_CB!P21</f>
        <v>0</v>
      </c>
      <c r="Q21" s="10">
        <f>TI_EHG_E_E!Q21+TI_EHG_CHP_E!Q21+TI_EHG_H_E!Q21+TI_EHG_EDHP!Q21+TI_EHG_EB!Q21+TI_EHG_EPS!Q21+TI_EHG_DHEP!Q21+TI_EHG_CB!Q21</f>
        <v>0</v>
      </c>
      <c r="R21" s="10">
        <f>TI_EHG_E_E!R21+TI_EHG_CHP_E!R21+TI_EHG_H_E!R21+TI_EHG_EDHP!R21+TI_EHG_EB!R21+TI_EHG_EPS!R21+TI_EHG_DHEP!R21+TI_EHG_CB!R21</f>
        <v>0</v>
      </c>
      <c r="S21" s="10">
        <f>TI_EHG_E_E!S21+TI_EHG_CHP_E!S21+TI_EHG_H_E!S21+TI_EHG_EDHP!S21+TI_EHG_EB!S21+TI_EHG_EPS!S21+TI_EHG_DHEP!S21+TI_EHG_CB!S21</f>
        <v>0</v>
      </c>
      <c r="T21" s="10">
        <f>TI_EHG_E_E!T21+TI_EHG_CHP_E!T21+TI_EHG_H_E!T21+TI_EHG_EDHP!T21+TI_EHG_EB!T21+TI_EHG_EPS!T21+TI_EHG_DHEP!T21+TI_EHG_CB!T21</f>
        <v>0</v>
      </c>
      <c r="U21" s="10">
        <f>TI_EHG_E_E!U21+TI_EHG_CHP_E!U21+TI_EHG_H_E!U21+TI_EHG_EDHP!U21+TI_EHG_EB!U21+TI_EHG_EPS!U21+TI_EHG_DHEP!U21+TI_EHG_CB!U21</f>
        <v>0</v>
      </c>
      <c r="V21" s="10">
        <f>TI_EHG_E_E!V21+TI_EHG_CHP_E!V21+TI_EHG_H_E!V21+TI_EHG_EDHP!V21+TI_EHG_EB!V21+TI_EHG_EPS!V21+TI_EHG_DHEP!V21+TI_EHG_CB!V21</f>
        <v>0</v>
      </c>
      <c r="W21" s="10">
        <f>TI_EHG_E_E!W21+TI_EHG_CHP_E!W21+TI_EHG_H_E!W21+TI_EHG_EDHP!W21+TI_EHG_EB!W21+TI_EHG_EPS!W21+TI_EHG_DHEP!W21+TI_EHG_CB!W21</f>
        <v>0</v>
      </c>
      <c r="X21" s="10">
        <f>TI_EHG_E_E!X21+TI_EHG_CHP_E!X21+TI_EHG_H_E!X21+TI_EHG_EDHP!X21+TI_EHG_EB!X21+TI_EHG_EPS!X21+TI_EHG_DHEP!X21+TI_EHG_CB!X21</f>
        <v>0</v>
      </c>
      <c r="Y21" s="10">
        <f>TI_EHG_E_E!Y21+TI_EHG_CHP_E!Y21+TI_EHG_H_E!Y21+TI_EHG_EDHP!Y21+TI_EHG_EB!Y21+TI_EHG_EPS!Y21+TI_EHG_DHEP!Y21+TI_EHG_CB!Y21</f>
        <v>0</v>
      </c>
      <c r="Z21" s="10">
        <f>TI_EHG_E_E!Z21+TI_EHG_CHP_E!Z21+TI_EHG_H_E!Z21+TI_EHG_EDHP!Z21+TI_EHG_EB!Z21+TI_EHG_EPS!Z21+TI_EHG_DHEP!Z21+TI_EHG_CB!Z21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Y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  <c r="Y22" s="37">
        <f t="shared" si="12"/>
        <v>0</v>
      </c>
      <c r="Z22" s="37">
        <f t="shared" ref="Z22" si="13">SUM(Z23:Z24)</f>
        <v>0</v>
      </c>
    </row>
    <row r="23" spans="1:26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TI_EHG_E_E!C23+TI_EHG_CHP_E!C23+TI_EHG_H_E!C23+TI_EHG_EDHP!C23+TI_EHG_EB!C23+TI_EHG_EPS!C23+TI_EHG_DHEP!C23+TI_EHG_CB!C23</f>
        <v>0</v>
      </c>
      <c r="D23" s="10">
        <f>TI_EHG_E_E!D23+TI_EHG_CHP_E!D23+TI_EHG_H_E!D23+TI_EHG_EDHP!D23+TI_EHG_EB!D23+TI_EHG_EPS!D23+TI_EHG_DHEP!D23+TI_EHG_CB!D23</f>
        <v>0</v>
      </c>
      <c r="E23" s="10">
        <f>TI_EHG_E_E!E23+TI_EHG_CHP_E!E23+TI_EHG_H_E!E23+TI_EHG_EDHP!E23+TI_EHG_EB!E23+TI_EHG_EPS!E23+TI_EHG_DHEP!E23+TI_EHG_CB!E23</f>
        <v>0</v>
      </c>
      <c r="F23" s="10">
        <f>TI_EHG_E_E!F23+TI_EHG_CHP_E!F23+TI_EHG_H_E!F23+TI_EHG_EDHP!F23+TI_EHG_EB!F23+TI_EHG_EPS!F23+TI_EHG_DHEP!F23+TI_EHG_CB!F23</f>
        <v>0</v>
      </c>
      <c r="G23" s="10">
        <f>TI_EHG_E_E!G23+TI_EHG_CHP_E!G23+TI_EHG_H_E!G23+TI_EHG_EDHP!G23+TI_EHG_EB!G23+TI_EHG_EPS!G23+TI_EHG_DHEP!G23+TI_EHG_CB!G23</f>
        <v>0</v>
      </c>
      <c r="H23" s="10">
        <f>TI_EHG_E_E!H23+TI_EHG_CHP_E!H23+TI_EHG_H_E!H23+TI_EHG_EDHP!H23+TI_EHG_EB!H23+TI_EHG_EPS!H23+TI_EHG_DHEP!H23+TI_EHG_CB!H23</f>
        <v>0</v>
      </c>
      <c r="I23" s="10">
        <f>TI_EHG_E_E!I23+TI_EHG_CHP_E!I23+TI_EHG_H_E!I23+TI_EHG_EDHP!I23+TI_EHG_EB!I23+TI_EHG_EPS!I23+TI_EHG_DHEP!I23+TI_EHG_CB!I23</f>
        <v>0</v>
      </c>
      <c r="J23" s="10">
        <f>TI_EHG_E_E!J23+TI_EHG_CHP_E!J23+TI_EHG_H_E!J23+TI_EHG_EDHP!J23+TI_EHG_EB!J23+TI_EHG_EPS!J23+TI_EHG_DHEP!J23+TI_EHG_CB!J23</f>
        <v>0</v>
      </c>
      <c r="K23" s="10">
        <f>TI_EHG_E_E!K23+TI_EHG_CHP_E!K23+TI_EHG_H_E!K23+TI_EHG_EDHP!K23+TI_EHG_EB!K23+TI_EHG_EPS!K23+TI_EHG_DHEP!K23+TI_EHG_CB!K23</f>
        <v>0</v>
      </c>
      <c r="L23" s="10">
        <f>TI_EHG_E_E!L23+TI_EHG_CHP_E!L23+TI_EHG_H_E!L23+TI_EHG_EDHP!L23+TI_EHG_EB!L23+TI_EHG_EPS!L23+TI_EHG_DHEP!L23+TI_EHG_CB!L23</f>
        <v>0</v>
      </c>
      <c r="M23" s="10">
        <f>TI_EHG_E_E!M23+TI_EHG_CHP_E!M23+TI_EHG_H_E!M23+TI_EHG_EDHP!M23+TI_EHG_EB!M23+TI_EHG_EPS!M23+TI_EHG_DHEP!M23+TI_EHG_CB!M23</f>
        <v>0</v>
      </c>
      <c r="N23" s="10">
        <f>TI_EHG_E_E!N23+TI_EHG_CHP_E!N23+TI_EHG_H_E!N23+TI_EHG_EDHP!N23+TI_EHG_EB!N23+TI_EHG_EPS!N23+TI_EHG_DHEP!N23+TI_EHG_CB!N23</f>
        <v>0</v>
      </c>
      <c r="O23" s="10">
        <f>TI_EHG_E_E!O23+TI_EHG_CHP_E!O23+TI_EHG_H_E!O23+TI_EHG_EDHP!O23+TI_EHG_EB!O23+TI_EHG_EPS!O23+TI_EHG_DHEP!O23+TI_EHG_CB!O23</f>
        <v>0</v>
      </c>
      <c r="P23" s="10">
        <f>TI_EHG_E_E!P23+TI_EHG_CHP_E!P23+TI_EHG_H_E!P23+TI_EHG_EDHP!P23+TI_EHG_EB!P23+TI_EHG_EPS!P23+TI_EHG_DHEP!P23+TI_EHG_CB!P23</f>
        <v>0</v>
      </c>
      <c r="Q23" s="10">
        <f>TI_EHG_E_E!Q23+TI_EHG_CHP_E!Q23+TI_EHG_H_E!Q23+TI_EHG_EDHP!Q23+TI_EHG_EB!Q23+TI_EHG_EPS!Q23+TI_EHG_DHEP!Q23+TI_EHG_CB!Q23</f>
        <v>0</v>
      </c>
      <c r="R23" s="10">
        <f>TI_EHG_E_E!R23+TI_EHG_CHP_E!R23+TI_EHG_H_E!R23+TI_EHG_EDHP!R23+TI_EHG_EB!R23+TI_EHG_EPS!R23+TI_EHG_DHEP!R23+TI_EHG_CB!R23</f>
        <v>0</v>
      </c>
      <c r="S23" s="10">
        <f>TI_EHG_E_E!S23+TI_EHG_CHP_E!S23+TI_EHG_H_E!S23+TI_EHG_EDHP!S23+TI_EHG_EB!S23+TI_EHG_EPS!S23+TI_EHG_DHEP!S23+TI_EHG_CB!S23</f>
        <v>0</v>
      </c>
      <c r="T23" s="10">
        <f>TI_EHG_E_E!T23+TI_EHG_CHP_E!T23+TI_EHG_H_E!T23+TI_EHG_EDHP!T23+TI_EHG_EB!T23+TI_EHG_EPS!T23+TI_EHG_DHEP!T23+TI_EHG_CB!T23</f>
        <v>0</v>
      </c>
      <c r="U23" s="10">
        <f>TI_EHG_E_E!U23+TI_EHG_CHP_E!U23+TI_EHG_H_E!U23+TI_EHG_EDHP!U23+TI_EHG_EB!U23+TI_EHG_EPS!U23+TI_EHG_DHEP!U23+TI_EHG_CB!U23</f>
        <v>0</v>
      </c>
      <c r="V23" s="10">
        <f>TI_EHG_E_E!V23+TI_EHG_CHP_E!V23+TI_EHG_H_E!V23+TI_EHG_EDHP!V23+TI_EHG_EB!V23+TI_EHG_EPS!V23+TI_EHG_DHEP!V23+TI_EHG_CB!V23</f>
        <v>0</v>
      </c>
      <c r="W23" s="10">
        <f>TI_EHG_E_E!W23+TI_EHG_CHP_E!W23+TI_EHG_H_E!W23+TI_EHG_EDHP!W23+TI_EHG_EB!W23+TI_EHG_EPS!W23+TI_EHG_DHEP!W23+TI_EHG_CB!W23</f>
        <v>0</v>
      </c>
      <c r="X23" s="10">
        <f>TI_EHG_E_E!X23+TI_EHG_CHP_E!X23+TI_EHG_H_E!X23+TI_EHG_EDHP!X23+TI_EHG_EB!X23+TI_EHG_EPS!X23+TI_EHG_DHEP!X23+TI_EHG_CB!X23</f>
        <v>0</v>
      </c>
      <c r="Y23" s="10">
        <f>TI_EHG_E_E!Y23+TI_EHG_CHP_E!Y23+TI_EHG_H_E!Y23+TI_EHG_EDHP!Y23+TI_EHG_EB!Y23+TI_EHG_EPS!Y23+TI_EHG_DHEP!Y23+TI_EHG_CB!Y23</f>
        <v>0</v>
      </c>
      <c r="Z23" s="10">
        <f>TI_EHG_E_E!Z23+TI_EHG_CHP_E!Z23+TI_EHG_H_E!Z23+TI_EHG_EDHP!Z23+TI_EHG_EB!Z23+TI_EHG_EPS!Z23+TI_EHG_DHEP!Z23+TI_EHG_CB!Z23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TI_EHG_E_E!C24+TI_EHG_CHP_E!C24+TI_EHG_H_E!C24+TI_EHG_EDHP!C24+TI_EHG_EB!C24+TI_EHG_EPS!C24+TI_EHG_DHEP!C24+TI_EHG_CB!C24</f>
        <v>0</v>
      </c>
      <c r="D24" s="10">
        <f>TI_EHG_E_E!D24+TI_EHG_CHP_E!D24+TI_EHG_H_E!D24+TI_EHG_EDHP!D24+TI_EHG_EB!D24+TI_EHG_EPS!D24+TI_EHG_DHEP!D24+TI_EHG_CB!D24</f>
        <v>0</v>
      </c>
      <c r="E24" s="10">
        <f>TI_EHG_E_E!E24+TI_EHG_CHP_E!E24+TI_EHG_H_E!E24+TI_EHG_EDHP!E24+TI_EHG_EB!E24+TI_EHG_EPS!E24+TI_EHG_DHEP!E24+TI_EHG_CB!E24</f>
        <v>0</v>
      </c>
      <c r="F24" s="10">
        <f>TI_EHG_E_E!F24+TI_EHG_CHP_E!F24+TI_EHG_H_E!F24+TI_EHG_EDHP!F24+TI_EHG_EB!F24+TI_EHG_EPS!F24+TI_EHG_DHEP!F24+TI_EHG_CB!F24</f>
        <v>0</v>
      </c>
      <c r="G24" s="10">
        <f>TI_EHG_E_E!G24+TI_EHG_CHP_E!G24+TI_EHG_H_E!G24+TI_EHG_EDHP!G24+TI_EHG_EB!G24+TI_EHG_EPS!G24+TI_EHG_DHEP!G24+TI_EHG_CB!G24</f>
        <v>0</v>
      </c>
      <c r="H24" s="10">
        <f>TI_EHG_E_E!H24+TI_EHG_CHP_E!H24+TI_EHG_H_E!H24+TI_EHG_EDHP!H24+TI_EHG_EB!H24+TI_EHG_EPS!H24+TI_EHG_DHEP!H24+TI_EHG_CB!H24</f>
        <v>0</v>
      </c>
      <c r="I24" s="10">
        <f>TI_EHG_E_E!I24+TI_EHG_CHP_E!I24+TI_EHG_H_E!I24+TI_EHG_EDHP!I24+TI_EHG_EB!I24+TI_EHG_EPS!I24+TI_EHG_DHEP!I24+TI_EHG_CB!I24</f>
        <v>0</v>
      </c>
      <c r="J24" s="10">
        <f>TI_EHG_E_E!J24+TI_EHG_CHP_E!J24+TI_EHG_H_E!J24+TI_EHG_EDHP!J24+TI_EHG_EB!J24+TI_EHG_EPS!J24+TI_EHG_DHEP!J24+TI_EHG_CB!J24</f>
        <v>0</v>
      </c>
      <c r="K24" s="10">
        <f>TI_EHG_E_E!K24+TI_EHG_CHP_E!K24+TI_EHG_H_E!K24+TI_EHG_EDHP!K24+TI_EHG_EB!K24+TI_EHG_EPS!K24+TI_EHG_DHEP!K24+TI_EHG_CB!K24</f>
        <v>0</v>
      </c>
      <c r="L24" s="10">
        <f>TI_EHG_E_E!L24+TI_EHG_CHP_E!L24+TI_EHG_H_E!L24+TI_EHG_EDHP!L24+TI_EHG_EB!L24+TI_EHG_EPS!L24+TI_EHG_DHEP!L24+TI_EHG_CB!L24</f>
        <v>0</v>
      </c>
      <c r="M24" s="10">
        <f>TI_EHG_E_E!M24+TI_EHG_CHP_E!M24+TI_EHG_H_E!M24+TI_EHG_EDHP!M24+TI_EHG_EB!M24+TI_EHG_EPS!M24+TI_EHG_DHEP!M24+TI_EHG_CB!M24</f>
        <v>0</v>
      </c>
      <c r="N24" s="10">
        <f>TI_EHG_E_E!N24+TI_EHG_CHP_E!N24+TI_EHG_H_E!N24+TI_EHG_EDHP!N24+TI_EHG_EB!N24+TI_EHG_EPS!N24+TI_EHG_DHEP!N24+TI_EHG_CB!N24</f>
        <v>0</v>
      </c>
      <c r="O24" s="10">
        <f>TI_EHG_E_E!O24+TI_EHG_CHP_E!O24+TI_EHG_H_E!O24+TI_EHG_EDHP!O24+TI_EHG_EB!O24+TI_EHG_EPS!O24+TI_EHG_DHEP!O24+TI_EHG_CB!O24</f>
        <v>0</v>
      </c>
      <c r="P24" s="10">
        <f>TI_EHG_E_E!P24+TI_EHG_CHP_E!P24+TI_EHG_H_E!P24+TI_EHG_EDHP!P24+TI_EHG_EB!P24+TI_EHG_EPS!P24+TI_EHG_DHEP!P24+TI_EHG_CB!P24</f>
        <v>0</v>
      </c>
      <c r="Q24" s="10">
        <f>TI_EHG_E_E!Q24+TI_EHG_CHP_E!Q24+TI_EHG_H_E!Q24+TI_EHG_EDHP!Q24+TI_EHG_EB!Q24+TI_EHG_EPS!Q24+TI_EHG_DHEP!Q24+TI_EHG_CB!Q24</f>
        <v>0</v>
      </c>
      <c r="R24" s="10">
        <f>TI_EHG_E_E!R24+TI_EHG_CHP_E!R24+TI_EHG_H_E!R24+TI_EHG_EDHP!R24+TI_EHG_EB!R24+TI_EHG_EPS!R24+TI_EHG_DHEP!R24+TI_EHG_CB!R24</f>
        <v>0</v>
      </c>
      <c r="S24" s="10">
        <f>TI_EHG_E_E!S24+TI_EHG_CHP_E!S24+TI_EHG_H_E!S24+TI_EHG_EDHP!S24+TI_EHG_EB!S24+TI_EHG_EPS!S24+TI_EHG_DHEP!S24+TI_EHG_CB!S24</f>
        <v>0</v>
      </c>
      <c r="T24" s="10">
        <f>TI_EHG_E_E!T24+TI_EHG_CHP_E!T24+TI_EHG_H_E!T24+TI_EHG_EDHP!T24+TI_EHG_EB!T24+TI_EHG_EPS!T24+TI_EHG_DHEP!T24+TI_EHG_CB!T24</f>
        <v>0</v>
      </c>
      <c r="U24" s="10">
        <f>TI_EHG_E_E!U24+TI_EHG_CHP_E!U24+TI_EHG_H_E!U24+TI_EHG_EDHP!U24+TI_EHG_EB!U24+TI_EHG_EPS!U24+TI_EHG_DHEP!U24+TI_EHG_CB!U24</f>
        <v>0</v>
      </c>
      <c r="V24" s="10">
        <f>TI_EHG_E_E!V24+TI_EHG_CHP_E!V24+TI_EHG_H_E!V24+TI_EHG_EDHP!V24+TI_EHG_EB!V24+TI_EHG_EPS!V24+TI_EHG_DHEP!V24+TI_EHG_CB!V24</f>
        <v>0</v>
      </c>
      <c r="W24" s="10">
        <f>TI_EHG_E_E!W24+TI_EHG_CHP_E!W24+TI_EHG_H_E!W24+TI_EHG_EDHP!W24+TI_EHG_EB!W24+TI_EHG_EPS!W24+TI_EHG_DHEP!W24+TI_EHG_CB!W24</f>
        <v>0</v>
      </c>
      <c r="X24" s="10">
        <f>TI_EHG_E_E!X24+TI_EHG_CHP_E!X24+TI_EHG_H_E!X24+TI_EHG_EDHP!X24+TI_EHG_EB!X24+TI_EHG_EPS!X24+TI_EHG_DHEP!X24+TI_EHG_CB!X24</f>
        <v>0</v>
      </c>
      <c r="Y24" s="10">
        <f>TI_EHG_E_E!Y24+TI_EHG_CHP_E!Y24+TI_EHG_H_E!Y24+TI_EHG_EDHP!Y24+TI_EHG_EB!Y24+TI_EHG_EPS!Y24+TI_EHG_DHEP!Y24+TI_EHG_CB!Y24</f>
        <v>0</v>
      </c>
      <c r="Z24" s="10">
        <f>TI_EHG_E_E!Z24+TI_EHG_CHP_E!Z24+TI_EHG_H_E!Z24+TI_EHG_EDHP!Z24+TI_EHG_EB!Z24+TI_EHG_EPS!Z24+TI_EHG_DHEP!Z24+TI_EHG_CB!Z24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TI_EHG_E_E!C25+TI_EHG_CHP_E!C25+TI_EHG_H_E!C25+TI_EHG_EDHP!C25+TI_EHG_EB!C25+TI_EHG_EPS!C25+TI_EHG_DHEP!C25+TI_EHG_CB!C25</f>
        <v>0</v>
      </c>
      <c r="D25" s="37">
        <f>TI_EHG_E_E!D25+TI_EHG_CHP_E!D25+TI_EHG_H_E!D25+TI_EHG_EDHP!D25+TI_EHG_EB!D25+TI_EHG_EPS!D25+TI_EHG_DHEP!D25+TI_EHG_CB!D25</f>
        <v>0</v>
      </c>
      <c r="E25" s="37">
        <f>TI_EHG_E_E!E25+TI_EHG_CHP_E!E25+TI_EHG_H_E!E25+TI_EHG_EDHP!E25+TI_EHG_EB!E25+TI_EHG_EPS!E25+TI_EHG_DHEP!E25+TI_EHG_CB!E25</f>
        <v>0</v>
      </c>
      <c r="F25" s="37">
        <f>TI_EHG_E_E!F25+TI_EHG_CHP_E!F25+TI_EHG_H_E!F25+TI_EHG_EDHP!F25+TI_EHG_EB!F25+TI_EHG_EPS!F25+TI_EHG_DHEP!F25+TI_EHG_CB!F25</f>
        <v>0</v>
      </c>
      <c r="G25" s="37">
        <f>TI_EHG_E_E!G25+TI_EHG_CHP_E!G25+TI_EHG_H_E!G25+TI_EHG_EDHP!G25+TI_EHG_EB!G25+TI_EHG_EPS!G25+TI_EHG_DHEP!G25+TI_EHG_CB!G25</f>
        <v>0</v>
      </c>
      <c r="H25" s="37">
        <f>TI_EHG_E_E!H25+TI_EHG_CHP_E!H25+TI_EHG_H_E!H25+TI_EHG_EDHP!H25+TI_EHG_EB!H25+TI_EHG_EPS!H25+TI_EHG_DHEP!H25+TI_EHG_CB!H25</f>
        <v>0</v>
      </c>
      <c r="I25" s="37">
        <f>TI_EHG_E_E!I25+TI_EHG_CHP_E!I25+TI_EHG_H_E!I25+TI_EHG_EDHP!I25+TI_EHG_EB!I25+TI_EHG_EPS!I25+TI_EHG_DHEP!I25+TI_EHG_CB!I25</f>
        <v>0</v>
      </c>
      <c r="J25" s="37">
        <f>TI_EHG_E_E!J25+TI_EHG_CHP_E!J25+TI_EHG_H_E!J25+TI_EHG_EDHP!J25+TI_EHG_EB!J25+TI_EHG_EPS!J25+TI_EHG_DHEP!J25+TI_EHG_CB!J25</f>
        <v>0</v>
      </c>
      <c r="K25" s="37">
        <f>TI_EHG_E_E!K25+TI_EHG_CHP_E!K25+TI_EHG_H_E!K25+TI_EHG_EDHP!K25+TI_EHG_EB!K25+TI_EHG_EPS!K25+TI_EHG_DHEP!K25+TI_EHG_CB!K25</f>
        <v>0</v>
      </c>
      <c r="L25" s="37">
        <f>TI_EHG_E_E!L25+TI_EHG_CHP_E!L25+TI_EHG_H_E!L25+TI_EHG_EDHP!L25+TI_EHG_EB!L25+TI_EHG_EPS!L25+TI_EHG_DHEP!L25+TI_EHG_CB!L25</f>
        <v>0</v>
      </c>
      <c r="M25" s="37">
        <f>TI_EHG_E_E!M25+TI_EHG_CHP_E!M25+TI_EHG_H_E!M25+TI_EHG_EDHP!M25+TI_EHG_EB!M25+TI_EHG_EPS!M25+TI_EHG_DHEP!M25+TI_EHG_CB!M25</f>
        <v>0</v>
      </c>
      <c r="N25" s="37">
        <f>TI_EHG_E_E!N25+TI_EHG_CHP_E!N25+TI_EHG_H_E!N25+TI_EHG_EDHP!N25+TI_EHG_EB!N25+TI_EHG_EPS!N25+TI_EHG_DHEP!N25+TI_EHG_CB!N25</f>
        <v>0</v>
      </c>
      <c r="O25" s="37">
        <f>TI_EHG_E_E!O25+TI_EHG_CHP_E!O25+TI_EHG_H_E!O25+TI_EHG_EDHP!O25+TI_EHG_EB!O25+TI_EHG_EPS!O25+TI_EHG_DHEP!O25+TI_EHG_CB!O25</f>
        <v>0</v>
      </c>
      <c r="P25" s="37">
        <f>TI_EHG_E_E!P25+TI_EHG_CHP_E!P25+TI_EHG_H_E!P25+TI_EHG_EDHP!P25+TI_EHG_EB!P25+TI_EHG_EPS!P25+TI_EHG_DHEP!P25+TI_EHG_CB!P25</f>
        <v>0</v>
      </c>
      <c r="Q25" s="37">
        <f>TI_EHG_E_E!Q25+TI_EHG_CHP_E!Q25+TI_EHG_H_E!Q25+TI_EHG_EDHP!Q25+TI_EHG_EB!Q25+TI_EHG_EPS!Q25+TI_EHG_DHEP!Q25+TI_EHG_CB!Q25</f>
        <v>0</v>
      </c>
      <c r="R25" s="37">
        <f>TI_EHG_E_E!R25+TI_EHG_CHP_E!R25+TI_EHG_H_E!R25+TI_EHG_EDHP!R25+TI_EHG_EB!R25+TI_EHG_EPS!R25+TI_EHG_DHEP!R25+TI_EHG_CB!R25</f>
        <v>0</v>
      </c>
      <c r="S25" s="37">
        <f>TI_EHG_E_E!S25+TI_EHG_CHP_E!S25+TI_EHG_H_E!S25+TI_EHG_EDHP!S25+TI_EHG_EB!S25+TI_EHG_EPS!S25+TI_EHG_DHEP!S25+TI_EHG_CB!S25</f>
        <v>0</v>
      </c>
      <c r="T25" s="37">
        <f>TI_EHG_E_E!T25+TI_EHG_CHP_E!T25+TI_EHG_H_E!T25+TI_EHG_EDHP!T25+TI_EHG_EB!T25+TI_EHG_EPS!T25+TI_EHG_DHEP!T25+TI_EHG_CB!T25</f>
        <v>0</v>
      </c>
      <c r="U25" s="37">
        <f>TI_EHG_E_E!U25+TI_EHG_CHP_E!U25+TI_EHG_H_E!U25+TI_EHG_EDHP!U25+TI_EHG_EB!U25+TI_EHG_EPS!U25+TI_EHG_DHEP!U25+TI_EHG_CB!U25</f>
        <v>0</v>
      </c>
      <c r="V25" s="37">
        <f>TI_EHG_E_E!V25+TI_EHG_CHP_E!V25+TI_EHG_H_E!V25+TI_EHG_EDHP!V25+TI_EHG_EB!V25+TI_EHG_EPS!V25+TI_EHG_DHEP!V25+TI_EHG_CB!V25</f>
        <v>0</v>
      </c>
      <c r="W25" s="37">
        <f>TI_EHG_E_E!W25+TI_EHG_CHP_E!W25+TI_EHG_H_E!W25+TI_EHG_EDHP!W25+TI_EHG_EB!W25+TI_EHG_EPS!W25+TI_EHG_DHEP!W25+TI_EHG_CB!W25</f>
        <v>0</v>
      </c>
      <c r="X25" s="37">
        <f>TI_EHG_E_E!X25+TI_EHG_CHP_E!X25+TI_EHG_H_E!X25+TI_EHG_EDHP!X25+TI_EHG_EB!X25+TI_EHG_EPS!X25+TI_EHG_DHEP!X25+TI_EHG_CB!X25</f>
        <v>0</v>
      </c>
      <c r="Y25" s="37">
        <f>TI_EHG_E_E!Y25+TI_EHG_CHP_E!Y25+TI_EHG_H_E!Y25+TI_EHG_EDHP!Y25+TI_EHG_EB!Y25+TI_EHG_EPS!Y25+TI_EHG_DHEP!Y25+TI_EHG_CB!Y25</f>
        <v>0</v>
      </c>
      <c r="Z25" s="37">
        <f>TI_EHG_E_E!Z25+TI_EHG_CHP_E!Z25+TI_EHG_H_E!Z25+TI_EHG_EDHP!Z25+TI_EHG_EB!Z25+TI_EHG_EPS!Z25+TI_EHG_DHEP!Z25+TI_EHG_CB!Z25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Y26" si="14">SUM(C27,C33)</f>
        <v>497.74049871023215</v>
      </c>
      <c r="D26" s="37">
        <f t="shared" si="14"/>
        <v>620.31616509028368</v>
      </c>
      <c r="E26" s="37">
        <f t="shared" si="14"/>
        <v>608.02046431642293</v>
      </c>
      <c r="F26" s="37">
        <f t="shared" si="14"/>
        <v>672.57093723129833</v>
      </c>
      <c r="G26" s="37">
        <f t="shared" si="14"/>
        <v>640.98589853826309</v>
      </c>
      <c r="H26" s="37">
        <f t="shared" si="14"/>
        <v>611.13499570077374</v>
      </c>
      <c r="I26" s="37">
        <f t="shared" si="14"/>
        <v>617.60765262252789</v>
      </c>
      <c r="J26" s="37">
        <f t="shared" si="14"/>
        <v>627.90197764402399</v>
      </c>
      <c r="K26" s="37">
        <f t="shared" si="14"/>
        <v>616.36569217540841</v>
      </c>
      <c r="L26" s="37">
        <f t="shared" si="14"/>
        <v>578.74746345657775</v>
      </c>
      <c r="M26" s="37">
        <f t="shared" si="14"/>
        <v>578.22201203783322</v>
      </c>
      <c r="N26" s="37">
        <f t="shared" si="14"/>
        <v>591.83619948409284</v>
      </c>
      <c r="O26" s="37">
        <f t="shared" si="14"/>
        <v>626.23000859845217</v>
      </c>
      <c r="P26" s="37">
        <f t="shared" si="14"/>
        <v>513.08873602751498</v>
      </c>
      <c r="Q26" s="37">
        <f t="shared" si="14"/>
        <v>501.26113499570079</v>
      </c>
      <c r="R26" s="37">
        <f t="shared" si="14"/>
        <v>263.2081685296647</v>
      </c>
      <c r="S26" s="37">
        <f t="shared" si="14"/>
        <v>172.18400687876181</v>
      </c>
      <c r="T26" s="37">
        <f t="shared" si="14"/>
        <v>51.261478933791913</v>
      </c>
      <c r="U26" s="37">
        <f t="shared" si="14"/>
        <v>5.3509028374892518</v>
      </c>
      <c r="V26" s="37">
        <f t="shared" si="14"/>
        <v>9.7927773000859837</v>
      </c>
      <c r="W26" s="37">
        <f t="shared" si="14"/>
        <v>23.810834049871019</v>
      </c>
      <c r="X26" s="37">
        <f t="shared" si="14"/>
        <v>10.482975064488389</v>
      </c>
      <c r="Y26" s="37">
        <f t="shared" si="14"/>
        <v>15.843078245915731</v>
      </c>
      <c r="Z26" s="37">
        <f t="shared" ref="Z26" si="15">SUM(Z27,Z33)</f>
        <v>5.1454858125537397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Y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si="16"/>
        <v>0</v>
      </c>
      <c r="Y27" s="29">
        <f t="shared" si="16"/>
        <v>0</v>
      </c>
      <c r="Z27" s="29">
        <f t="shared" ref="Z27" si="17">SUM(Z28:Z32)</f>
        <v>0</v>
      </c>
    </row>
    <row r="28" spans="1:26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TI_EHG_E_E!C28+TI_EHG_CHP_E!C28+TI_EHG_H_E!C28+TI_EHG_EDHP!C28+TI_EHG_EB!C28+TI_EHG_EPS!C28+TI_EHG_DHEP!C28+TI_EHG_CB!C28</f>
        <v>0</v>
      </c>
      <c r="D28" s="10">
        <f>TI_EHG_E_E!D28+TI_EHG_CHP_E!D28+TI_EHG_H_E!D28+TI_EHG_EDHP!D28+TI_EHG_EB!D28+TI_EHG_EPS!D28+TI_EHG_DHEP!D28+TI_EHG_CB!D28</f>
        <v>0</v>
      </c>
      <c r="E28" s="10">
        <f>TI_EHG_E_E!E28+TI_EHG_CHP_E!E28+TI_EHG_H_E!E28+TI_EHG_EDHP!E28+TI_EHG_EB!E28+TI_EHG_EPS!E28+TI_EHG_DHEP!E28+TI_EHG_CB!E28</f>
        <v>0</v>
      </c>
      <c r="F28" s="10">
        <f>TI_EHG_E_E!F28+TI_EHG_CHP_E!F28+TI_EHG_H_E!F28+TI_EHG_EDHP!F28+TI_EHG_EB!F28+TI_EHG_EPS!F28+TI_EHG_DHEP!F28+TI_EHG_CB!F28</f>
        <v>0</v>
      </c>
      <c r="G28" s="10">
        <f>TI_EHG_E_E!G28+TI_EHG_CHP_E!G28+TI_EHG_H_E!G28+TI_EHG_EDHP!G28+TI_EHG_EB!G28+TI_EHG_EPS!G28+TI_EHG_DHEP!G28+TI_EHG_CB!G28</f>
        <v>0</v>
      </c>
      <c r="H28" s="10">
        <f>TI_EHG_E_E!H28+TI_EHG_CHP_E!H28+TI_EHG_H_E!H28+TI_EHG_EDHP!H28+TI_EHG_EB!H28+TI_EHG_EPS!H28+TI_EHG_DHEP!H28+TI_EHG_CB!H28</f>
        <v>0</v>
      </c>
      <c r="I28" s="10">
        <f>TI_EHG_E_E!I28+TI_EHG_CHP_E!I28+TI_EHG_H_E!I28+TI_EHG_EDHP!I28+TI_EHG_EB!I28+TI_EHG_EPS!I28+TI_EHG_DHEP!I28+TI_EHG_CB!I28</f>
        <v>0</v>
      </c>
      <c r="J28" s="10">
        <f>TI_EHG_E_E!J28+TI_EHG_CHP_E!J28+TI_EHG_H_E!J28+TI_EHG_EDHP!J28+TI_EHG_EB!J28+TI_EHG_EPS!J28+TI_EHG_DHEP!J28+TI_EHG_CB!J28</f>
        <v>0</v>
      </c>
      <c r="K28" s="10">
        <f>TI_EHG_E_E!K28+TI_EHG_CHP_E!K28+TI_EHG_H_E!K28+TI_EHG_EDHP!K28+TI_EHG_EB!K28+TI_EHG_EPS!K28+TI_EHG_DHEP!K28+TI_EHG_CB!K28</f>
        <v>0</v>
      </c>
      <c r="L28" s="10">
        <f>TI_EHG_E_E!L28+TI_EHG_CHP_E!L28+TI_EHG_H_E!L28+TI_EHG_EDHP!L28+TI_EHG_EB!L28+TI_EHG_EPS!L28+TI_EHG_DHEP!L28+TI_EHG_CB!L28</f>
        <v>0</v>
      </c>
      <c r="M28" s="10">
        <f>TI_EHG_E_E!M28+TI_EHG_CHP_E!M28+TI_EHG_H_E!M28+TI_EHG_EDHP!M28+TI_EHG_EB!M28+TI_EHG_EPS!M28+TI_EHG_DHEP!M28+TI_EHG_CB!M28</f>
        <v>0</v>
      </c>
      <c r="N28" s="10">
        <f>TI_EHG_E_E!N28+TI_EHG_CHP_E!N28+TI_EHG_H_E!N28+TI_EHG_EDHP!N28+TI_EHG_EB!N28+TI_EHG_EPS!N28+TI_EHG_DHEP!N28+TI_EHG_CB!N28</f>
        <v>0</v>
      </c>
      <c r="O28" s="10">
        <f>TI_EHG_E_E!O28+TI_EHG_CHP_E!O28+TI_EHG_H_E!O28+TI_EHG_EDHP!O28+TI_EHG_EB!O28+TI_EHG_EPS!O28+TI_EHG_DHEP!O28+TI_EHG_CB!O28</f>
        <v>0</v>
      </c>
      <c r="P28" s="10">
        <f>TI_EHG_E_E!P28+TI_EHG_CHP_E!P28+TI_EHG_H_E!P28+TI_EHG_EDHP!P28+TI_EHG_EB!P28+TI_EHG_EPS!P28+TI_EHG_DHEP!P28+TI_EHG_CB!P28</f>
        <v>0</v>
      </c>
      <c r="Q28" s="10">
        <f>TI_EHG_E_E!Q28+TI_EHG_CHP_E!Q28+TI_EHG_H_E!Q28+TI_EHG_EDHP!Q28+TI_EHG_EB!Q28+TI_EHG_EPS!Q28+TI_EHG_DHEP!Q28+TI_EHG_CB!Q28</f>
        <v>0</v>
      </c>
      <c r="R28" s="10">
        <f>TI_EHG_E_E!R28+TI_EHG_CHP_E!R28+TI_EHG_H_E!R28+TI_EHG_EDHP!R28+TI_EHG_EB!R28+TI_EHG_EPS!R28+TI_EHG_DHEP!R28+TI_EHG_CB!R28</f>
        <v>0</v>
      </c>
      <c r="S28" s="10">
        <f>TI_EHG_E_E!S28+TI_EHG_CHP_E!S28+TI_EHG_H_E!S28+TI_EHG_EDHP!S28+TI_EHG_EB!S28+TI_EHG_EPS!S28+TI_EHG_DHEP!S28+TI_EHG_CB!S28</f>
        <v>0</v>
      </c>
      <c r="T28" s="10">
        <f>TI_EHG_E_E!T28+TI_EHG_CHP_E!T28+TI_EHG_H_E!T28+TI_EHG_EDHP!T28+TI_EHG_EB!T28+TI_EHG_EPS!T28+TI_EHG_DHEP!T28+TI_EHG_CB!T28</f>
        <v>0</v>
      </c>
      <c r="U28" s="10">
        <f>TI_EHG_E_E!U28+TI_EHG_CHP_E!U28+TI_EHG_H_E!U28+TI_EHG_EDHP!U28+TI_EHG_EB!U28+TI_EHG_EPS!U28+TI_EHG_DHEP!U28+TI_EHG_CB!U28</f>
        <v>0</v>
      </c>
      <c r="V28" s="10">
        <f>TI_EHG_E_E!V28+TI_EHG_CHP_E!V28+TI_EHG_H_E!V28+TI_EHG_EDHP!V28+TI_EHG_EB!V28+TI_EHG_EPS!V28+TI_EHG_DHEP!V28+TI_EHG_CB!V28</f>
        <v>0</v>
      </c>
      <c r="W28" s="10">
        <f>TI_EHG_E_E!W28+TI_EHG_CHP_E!W28+TI_EHG_H_E!W28+TI_EHG_EDHP!W28+TI_EHG_EB!W28+TI_EHG_EPS!W28+TI_EHG_DHEP!W28+TI_EHG_CB!W28</f>
        <v>0</v>
      </c>
      <c r="X28" s="10">
        <f>TI_EHG_E_E!X28+TI_EHG_CHP_E!X28+TI_EHG_H_E!X28+TI_EHG_EDHP!X28+TI_EHG_EB!X28+TI_EHG_EPS!X28+TI_EHG_DHEP!X28+TI_EHG_CB!X28</f>
        <v>0</v>
      </c>
      <c r="Y28" s="10">
        <f>TI_EHG_E_E!Y28+TI_EHG_CHP_E!Y28+TI_EHG_H_E!Y28+TI_EHG_EDHP!Y28+TI_EHG_EB!Y28+TI_EHG_EPS!Y28+TI_EHG_DHEP!Y28+TI_EHG_CB!Y28</f>
        <v>0</v>
      </c>
      <c r="Z28" s="10">
        <f>TI_EHG_E_E!Z28+TI_EHG_CHP_E!Z28+TI_EHG_H_E!Z28+TI_EHG_EDHP!Z28+TI_EHG_EB!Z28+TI_EHG_EPS!Z28+TI_EHG_DHEP!Z28+TI_EHG_CB!Z28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TI_EHG_E_E!C29+TI_EHG_CHP_E!C29+TI_EHG_H_E!C29+TI_EHG_EDHP!C29+TI_EHG_EB!C29+TI_EHG_EPS!C29+TI_EHG_DHEP!C29+TI_EHG_CB!C29</f>
        <v>0</v>
      </c>
      <c r="D29" s="10">
        <f>TI_EHG_E_E!D29+TI_EHG_CHP_E!D29+TI_EHG_H_E!D29+TI_EHG_EDHP!D29+TI_EHG_EB!D29+TI_EHG_EPS!D29+TI_EHG_DHEP!D29+TI_EHG_CB!D29</f>
        <v>0</v>
      </c>
      <c r="E29" s="10">
        <f>TI_EHG_E_E!E29+TI_EHG_CHP_E!E29+TI_EHG_H_E!E29+TI_EHG_EDHP!E29+TI_EHG_EB!E29+TI_EHG_EPS!E29+TI_EHG_DHEP!E29+TI_EHG_CB!E29</f>
        <v>0</v>
      </c>
      <c r="F29" s="10">
        <f>TI_EHG_E_E!F29+TI_EHG_CHP_E!F29+TI_EHG_H_E!F29+TI_EHG_EDHP!F29+TI_EHG_EB!F29+TI_EHG_EPS!F29+TI_EHG_DHEP!F29+TI_EHG_CB!F29</f>
        <v>0</v>
      </c>
      <c r="G29" s="10">
        <f>TI_EHG_E_E!G29+TI_EHG_CHP_E!G29+TI_EHG_H_E!G29+TI_EHG_EDHP!G29+TI_EHG_EB!G29+TI_EHG_EPS!G29+TI_EHG_DHEP!G29+TI_EHG_CB!G29</f>
        <v>0</v>
      </c>
      <c r="H29" s="10">
        <f>TI_EHG_E_E!H29+TI_EHG_CHP_E!H29+TI_EHG_H_E!H29+TI_EHG_EDHP!H29+TI_EHG_EB!H29+TI_EHG_EPS!H29+TI_EHG_DHEP!H29+TI_EHG_CB!H29</f>
        <v>0</v>
      </c>
      <c r="I29" s="10">
        <f>TI_EHG_E_E!I29+TI_EHG_CHP_E!I29+TI_EHG_H_E!I29+TI_EHG_EDHP!I29+TI_EHG_EB!I29+TI_EHG_EPS!I29+TI_EHG_DHEP!I29+TI_EHG_CB!I29</f>
        <v>0</v>
      </c>
      <c r="J29" s="10">
        <f>TI_EHG_E_E!J29+TI_EHG_CHP_E!J29+TI_EHG_H_E!J29+TI_EHG_EDHP!J29+TI_EHG_EB!J29+TI_EHG_EPS!J29+TI_EHG_DHEP!J29+TI_EHG_CB!J29</f>
        <v>0</v>
      </c>
      <c r="K29" s="10">
        <f>TI_EHG_E_E!K29+TI_EHG_CHP_E!K29+TI_EHG_H_E!K29+TI_EHG_EDHP!K29+TI_EHG_EB!K29+TI_EHG_EPS!K29+TI_EHG_DHEP!K29+TI_EHG_CB!K29</f>
        <v>0</v>
      </c>
      <c r="L29" s="10">
        <f>TI_EHG_E_E!L29+TI_EHG_CHP_E!L29+TI_EHG_H_E!L29+TI_EHG_EDHP!L29+TI_EHG_EB!L29+TI_EHG_EPS!L29+TI_EHG_DHEP!L29+TI_EHG_CB!L29</f>
        <v>0</v>
      </c>
      <c r="M29" s="10">
        <f>TI_EHG_E_E!M29+TI_EHG_CHP_E!M29+TI_EHG_H_E!M29+TI_EHG_EDHP!M29+TI_EHG_EB!M29+TI_EHG_EPS!M29+TI_EHG_DHEP!M29+TI_EHG_CB!M29</f>
        <v>0</v>
      </c>
      <c r="N29" s="10">
        <f>TI_EHG_E_E!N29+TI_EHG_CHP_E!N29+TI_EHG_H_E!N29+TI_EHG_EDHP!N29+TI_EHG_EB!N29+TI_EHG_EPS!N29+TI_EHG_DHEP!N29+TI_EHG_CB!N29</f>
        <v>0</v>
      </c>
      <c r="O29" s="10">
        <f>TI_EHG_E_E!O29+TI_EHG_CHP_E!O29+TI_EHG_H_E!O29+TI_EHG_EDHP!O29+TI_EHG_EB!O29+TI_EHG_EPS!O29+TI_EHG_DHEP!O29+TI_EHG_CB!O29</f>
        <v>0</v>
      </c>
      <c r="P29" s="10">
        <f>TI_EHG_E_E!P29+TI_EHG_CHP_E!P29+TI_EHG_H_E!P29+TI_EHG_EDHP!P29+TI_EHG_EB!P29+TI_EHG_EPS!P29+TI_EHG_DHEP!P29+TI_EHG_CB!P29</f>
        <v>0</v>
      </c>
      <c r="Q29" s="10">
        <f>TI_EHG_E_E!Q29+TI_EHG_CHP_E!Q29+TI_EHG_H_E!Q29+TI_EHG_EDHP!Q29+TI_EHG_EB!Q29+TI_EHG_EPS!Q29+TI_EHG_DHEP!Q29+TI_EHG_CB!Q29</f>
        <v>0</v>
      </c>
      <c r="R29" s="10">
        <f>TI_EHG_E_E!R29+TI_EHG_CHP_E!R29+TI_EHG_H_E!R29+TI_EHG_EDHP!R29+TI_EHG_EB!R29+TI_EHG_EPS!R29+TI_EHG_DHEP!R29+TI_EHG_CB!R29</f>
        <v>0</v>
      </c>
      <c r="S29" s="10">
        <f>TI_EHG_E_E!S29+TI_EHG_CHP_E!S29+TI_EHG_H_E!S29+TI_EHG_EDHP!S29+TI_EHG_EB!S29+TI_EHG_EPS!S29+TI_EHG_DHEP!S29+TI_EHG_CB!S29</f>
        <v>0</v>
      </c>
      <c r="T29" s="10">
        <f>TI_EHG_E_E!T29+TI_EHG_CHP_E!T29+TI_EHG_H_E!T29+TI_EHG_EDHP!T29+TI_EHG_EB!T29+TI_EHG_EPS!T29+TI_EHG_DHEP!T29+TI_EHG_CB!T29</f>
        <v>0</v>
      </c>
      <c r="U29" s="10">
        <f>TI_EHG_E_E!U29+TI_EHG_CHP_E!U29+TI_EHG_H_E!U29+TI_EHG_EDHP!U29+TI_EHG_EB!U29+TI_EHG_EPS!U29+TI_EHG_DHEP!U29+TI_EHG_CB!U29</f>
        <v>0</v>
      </c>
      <c r="V29" s="10">
        <f>TI_EHG_E_E!V29+TI_EHG_CHP_E!V29+TI_EHG_H_E!V29+TI_EHG_EDHP!V29+TI_EHG_EB!V29+TI_EHG_EPS!V29+TI_EHG_DHEP!V29+TI_EHG_CB!V29</f>
        <v>0</v>
      </c>
      <c r="W29" s="10">
        <f>TI_EHG_E_E!W29+TI_EHG_CHP_E!W29+TI_EHG_H_E!W29+TI_EHG_EDHP!W29+TI_EHG_EB!W29+TI_EHG_EPS!W29+TI_EHG_DHEP!W29+TI_EHG_CB!W29</f>
        <v>0</v>
      </c>
      <c r="X29" s="10">
        <f>TI_EHG_E_E!X29+TI_EHG_CHP_E!X29+TI_EHG_H_E!X29+TI_EHG_EDHP!X29+TI_EHG_EB!X29+TI_EHG_EPS!X29+TI_EHG_DHEP!X29+TI_EHG_CB!X29</f>
        <v>0</v>
      </c>
      <c r="Y29" s="10">
        <f>TI_EHG_E_E!Y29+TI_EHG_CHP_E!Y29+TI_EHG_H_E!Y29+TI_EHG_EDHP!Y29+TI_EHG_EB!Y29+TI_EHG_EPS!Y29+TI_EHG_DHEP!Y29+TI_EHG_CB!Y29</f>
        <v>0</v>
      </c>
      <c r="Z29" s="10">
        <f>TI_EHG_E_E!Z29+TI_EHG_CHP_E!Z29+TI_EHG_H_E!Z29+TI_EHG_EDHP!Z29+TI_EHG_EB!Z29+TI_EHG_EPS!Z29+TI_EHG_DHEP!Z29+TI_EHG_CB!Z29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TI_EHG_E_E!C30+TI_EHG_CHP_E!C30+TI_EHG_H_E!C30+TI_EHG_EDHP!C30+TI_EHG_EB!C30+TI_EHG_EPS!C30+TI_EHG_DHEP!C30+TI_EHG_CB!C30</f>
        <v>0</v>
      </c>
      <c r="D30" s="10">
        <f>TI_EHG_E_E!D30+TI_EHG_CHP_E!D30+TI_EHG_H_E!D30+TI_EHG_EDHP!D30+TI_EHG_EB!D30+TI_EHG_EPS!D30+TI_EHG_DHEP!D30+TI_EHG_CB!D30</f>
        <v>0</v>
      </c>
      <c r="E30" s="10">
        <f>TI_EHG_E_E!E30+TI_EHG_CHP_E!E30+TI_EHG_H_E!E30+TI_EHG_EDHP!E30+TI_EHG_EB!E30+TI_EHG_EPS!E30+TI_EHG_DHEP!E30+TI_EHG_CB!E30</f>
        <v>0</v>
      </c>
      <c r="F30" s="10">
        <f>TI_EHG_E_E!F30+TI_EHG_CHP_E!F30+TI_EHG_H_E!F30+TI_EHG_EDHP!F30+TI_EHG_EB!F30+TI_EHG_EPS!F30+TI_EHG_DHEP!F30+TI_EHG_CB!F30</f>
        <v>0</v>
      </c>
      <c r="G30" s="10">
        <f>TI_EHG_E_E!G30+TI_EHG_CHP_E!G30+TI_EHG_H_E!G30+TI_EHG_EDHP!G30+TI_EHG_EB!G30+TI_EHG_EPS!G30+TI_EHG_DHEP!G30+TI_EHG_CB!G30</f>
        <v>0</v>
      </c>
      <c r="H30" s="10">
        <f>TI_EHG_E_E!H30+TI_EHG_CHP_E!H30+TI_EHG_H_E!H30+TI_EHG_EDHP!H30+TI_EHG_EB!H30+TI_EHG_EPS!H30+TI_EHG_DHEP!H30+TI_EHG_CB!H30</f>
        <v>0</v>
      </c>
      <c r="I30" s="10">
        <f>TI_EHG_E_E!I30+TI_EHG_CHP_E!I30+TI_EHG_H_E!I30+TI_EHG_EDHP!I30+TI_EHG_EB!I30+TI_EHG_EPS!I30+TI_EHG_DHEP!I30+TI_EHG_CB!I30</f>
        <v>0</v>
      </c>
      <c r="J30" s="10">
        <f>TI_EHG_E_E!J30+TI_EHG_CHP_E!J30+TI_EHG_H_E!J30+TI_EHG_EDHP!J30+TI_EHG_EB!J30+TI_EHG_EPS!J30+TI_EHG_DHEP!J30+TI_EHG_CB!J30</f>
        <v>0</v>
      </c>
      <c r="K30" s="10">
        <f>TI_EHG_E_E!K30+TI_EHG_CHP_E!K30+TI_EHG_H_E!K30+TI_EHG_EDHP!K30+TI_EHG_EB!K30+TI_EHG_EPS!K30+TI_EHG_DHEP!K30+TI_EHG_CB!K30</f>
        <v>0</v>
      </c>
      <c r="L30" s="10">
        <f>TI_EHG_E_E!L30+TI_EHG_CHP_E!L30+TI_EHG_H_E!L30+TI_EHG_EDHP!L30+TI_EHG_EB!L30+TI_EHG_EPS!L30+TI_EHG_DHEP!L30+TI_EHG_CB!L30</f>
        <v>0</v>
      </c>
      <c r="M30" s="10">
        <f>TI_EHG_E_E!M30+TI_EHG_CHP_E!M30+TI_EHG_H_E!M30+TI_EHG_EDHP!M30+TI_EHG_EB!M30+TI_EHG_EPS!M30+TI_EHG_DHEP!M30+TI_EHG_CB!M30</f>
        <v>0</v>
      </c>
      <c r="N30" s="10">
        <f>TI_EHG_E_E!N30+TI_EHG_CHP_E!N30+TI_EHG_H_E!N30+TI_EHG_EDHP!N30+TI_EHG_EB!N30+TI_EHG_EPS!N30+TI_EHG_DHEP!N30+TI_EHG_CB!N30</f>
        <v>0</v>
      </c>
      <c r="O30" s="10">
        <f>TI_EHG_E_E!O30+TI_EHG_CHP_E!O30+TI_EHG_H_E!O30+TI_EHG_EDHP!O30+TI_EHG_EB!O30+TI_EHG_EPS!O30+TI_EHG_DHEP!O30+TI_EHG_CB!O30</f>
        <v>0</v>
      </c>
      <c r="P30" s="10">
        <f>TI_EHG_E_E!P30+TI_EHG_CHP_E!P30+TI_EHG_H_E!P30+TI_EHG_EDHP!P30+TI_EHG_EB!P30+TI_EHG_EPS!P30+TI_EHG_DHEP!P30+TI_EHG_CB!P30</f>
        <v>0</v>
      </c>
      <c r="Q30" s="10">
        <f>TI_EHG_E_E!Q30+TI_EHG_CHP_E!Q30+TI_EHG_H_E!Q30+TI_EHG_EDHP!Q30+TI_EHG_EB!Q30+TI_EHG_EPS!Q30+TI_EHG_DHEP!Q30+TI_EHG_CB!Q30</f>
        <v>0</v>
      </c>
      <c r="R30" s="10">
        <f>TI_EHG_E_E!R30+TI_EHG_CHP_E!R30+TI_EHG_H_E!R30+TI_EHG_EDHP!R30+TI_EHG_EB!R30+TI_EHG_EPS!R30+TI_EHG_DHEP!R30+TI_EHG_CB!R30</f>
        <v>0</v>
      </c>
      <c r="S30" s="10">
        <f>TI_EHG_E_E!S30+TI_EHG_CHP_E!S30+TI_EHG_H_E!S30+TI_EHG_EDHP!S30+TI_EHG_EB!S30+TI_EHG_EPS!S30+TI_EHG_DHEP!S30+TI_EHG_CB!S30</f>
        <v>0</v>
      </c>
      <c r="T30" s="10">
        <f>TI_EHG_E_E!T30+TI_EHG_CHP_E!T30+TI_EHG_H_E!T30+TI_EHG_EDHP!T30+TI_EHG_EB!T30+TI_EHG_EPS!T30+TI_EHG_DHEP!T30+TI_EHG_CB!T30</f>
        <v>0</v>
      </c>
      <c r="U30" s="10">
        <f>TI_EHG_E_E!U30+TI_EHG_CHP_E!U30+TI_EHG_H_E!U30+TI_EHG_EDHP!U30+TI_EHG_EB!U30+TI_EHG_EPS!U30+TI_EHG_DHEP!U30+TI_EHG_CB!U30</f>
        <v>0</v>
      </c>
      <c r="V30" s="10">
        <f>TI_EHG_E_E!V30+TI_EHG_CHP_E!V30+TI_EHG_H_E!V30+TI_EHG_EDHP!V30+TI_EHG_EB!V30+TI_EHG_EPS!V30+TI_EHG_DHEP!V30+TI_EHG_CB!V30</f>
        <v>0</v>
      </c>
      <c r="W30" s="10">
        <f>TI_EHG_E_E!W30+TI_EHG_CHP_E!W30+TI_EHG_H_E!W30+TI_EHG_EDHP!W30+TI_EHG_EB!W30+TI_EHG_EPS!W30+TI_EHG_DHEP!W30+TI_EHG_CB!W30</f>
        <v>0</v>
      </c>
      <c r="X30" s="10">
        <f>TI_EHG_E_E!X30+TI_EHG_CHP_E!X30+TI_EHG_H_E!X30+TI_EHG_EDHP!X30+TI_EHG_EB!X30+TI_EHG_EPS!X30+TI_EHG_DHEP!X30+TI_EHG_CB!X30</f>
        <v>0</v>
      </c>
      <c r="Y30" s="10">
        <f>TI_EHG_E_E!Y30+TI_EHG_CHP_E!Y30+TI_EHG_H_E!Y30+TI_EHG_EDHP!Y30+TI_EHG_EB!Y30+TI_EHG_EPS!Y30+TI_EHG_DHEP!Y30+TI_EHG_CB!Y30</f>
        <v>0</v>
      </c>
      <c r="Z30" s="10">
        <f>TI_EHG_E_E!Z30+TI_EHG_CHP_E!Z30+TI_EHG_H_E!Z30+TI_EHG_EDHP!Z30+TI_EHG_EB!Z30+TI_EHG_EPS!Z30+TI_EHG_DHEP!Z30+TI_EHG_CB!Z30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TI_EHG_E_E!C31+TI_EHG_CHP_E!C31+TI_EHG_H_E!C31+TI_EHG_EDHP!C31+TI_EHG_EB!C31+TI_EHG_EPS!C31+TI_EHG_DHEP!C31+TI_EHG_CB!C31</f>
        <v>0</v>
      </c>
      <c r="D31" s="10">
        <f>TI_EHG_E_E!D31+TI_EHG_CHP_E!D31+TI_EHG_H_E!D31+TI_EHG_EDHP!D31+TI_EHG_EB!D31+TI_EHG_EPS!D31+TI_EHG_DHEP!D31+TI_EHG_CB!D31</f>
        <v>0</v>
      </c>
      <c r="E31" s="10">
        <f>TI_EHG_E_E!E31+TI_EHG_CHP_E!E31+TI_EHG_H_E!E31+TI_EHG_EDHP!E31+TI_EHG_EB!E31+TI_EHG_EPS!E31+TI_EHG_DHEP!E31+TI_EHG_CB!E31</f>
        <v>0</v>
      </c>
      <c r="F31" s="10">
        <f>TI_EHG_E_E!F31+TI_EHG_CHP_E!F31+TI_EHG_H_E!F31+TI_EHG_EDHP!F31+TI_EHG_EB!F31+TI_EHG_EPS!F31+TI_EHG_DHEP!F31+TI_EHG_CB!F31</f>
        <v>0</v>
      </c>
      <c r="G31" s="10">
        <f>TI_EHG_E_E!G31+TI_EHG_CHP_E!G31+TI_EHG_H_E!G31+TI_EHG_EDHP!G31+TI_EHG_EB!G31+TI_EHG_EPS!G31+TI_EHG_DHEP!G31+TI_EHG_CB!G31</f>
        <v>0</v>
      </c>
      <c r="H31" s="10">
        <f>TI_EHG_E_E!H31+TI_EHG_CHP_E!H31+TI_EHG_H_E!H31+TI_EHG_EDHP!H31+TI_EHG_EB!H31+TI_EHG_EPS!H31+TI_EHG_DHEP!H31+TI_EHG_CB!H31</f>
        <v>0</v>
      </c>
      <c r="I31" s="10">
        <f>TI_EHG_E_E!I31+TI_EHG_CHP_E!I31+TI_EHG_H_E!I31+TI_EHG_EDHP!I31+TI_EHG_EB!I31+TI_EHG_EPS!I31+TI_EHG_DHEP!I31+TI_EHG_CB!I31</f>
        <v>0</v>
      </c>
      <c r="J31" s="10">
        <f>TI_EHG_E_E!J31+TI_EHG_CHP_E!J31+TI_EHG_H_E!J31+TI_EHG_EDHP!J31+TI_EHG_EB!J31+TI_EHG_EPS!J31+TI_EHG_DHEP!J31+TI_EHG_CB!J31</f>
        <v>0</v>
      </c>
      <c r="K31" s="10">
        <f>TI_EHG_E_E!K31+TI_EHG_CHP_E!K31+TI_EHG_H_E!K31+TI_EHG_EDHP!K31+TI_EHG_EB!K31+TI_EHG_EPS!K31+TI_EHG_DHEP!K31+TI_EHG_CB!K31</f>
        <v>0</v>
      </c>
      <c r="L31" s="10">
        <f>TI_EHG_E_E!L31+TI_EHG_CHP_E!L31+TI_EHG_H_E!L31+TI_EHG_EDHP!L31+TI_EHG_EB!L31+TI_EHG_EPS!L31+TI_EHG_DHEP!L31+TI_EHG_CB!L31</f>
        <v>0</v>
      </c>
      <c r="M31" s="10">
        <f>TI_EHG_E_E!M31+TI_EHG_CHP_E!M31+TI_EHG_H_E!M31+TI_EHG_EDHP!M31+TI_EHG_EB!M31+TI_EHG_EPS!M31+TI_EHG_DHEP!M31+TI_EHG_CB!M31</f>
        <v>0</v>
      </c>
      <c r="N31" s="10">
        <f>TI_EHG_E_E!N31+TI_EHG_CHP_E!N31+TI_EHG_H_E!N31+TI_EHG_EDHP!N31+TI_EHG_EB!N31+TI_EHG_EPS!N31+TI_EHG_DHEP!N31+TI_EHG_CB!N31</f>
        <v>0</v>
      </c>
      <c r="O31" s="10">
        <f>TI_EHG_E_E!O31+TI_EHG_CHP_E!O31+TI_EHG_H_E!O31+TI_EHG_EDHP!O31+TI_EHG_EB!O31+TI_EHG_EPS!O31+TI_EHG_DHEP!O31+TI_EHG_CB!O31</f>
        <v>0</v>
      </c>
      <c r="P31" s="10">
        <f>TI_EHG_E_E!P31+TI_EHG_CHP_E!P31+TI_EHG_H_E!P31+TI_EHG_EDHP!P31+TI_EHG_EB!P31+TI_EHG_EPS!P31+TI_EHG_DHEP!P31+TI_EHG_CB!P31</f>
        <v>0</v>
      </c>
      <c r="Q31" s="10">
        <f>TI_EHG_E_E!Q31+TI_EHG_CHP_E!Q31+TI_EHG_H_E!Q31+TI_EHG_EDHP!Q31+TI_EHG_EB!Q31+TI_EHG_EPS!Q31+TI_EHG_DHEP!Q31+TI_EHG_CB!Q31</f>
        <v>0</v>
      </c>
      <c r="R31" s="10">
        <f>TI_EHG_E_E!R31+TI_EHG_CHP_E!R31+TI_EHG_H_E!R31+TI_EHG_EDHP!R31+TI_EHG_EB!R31+TI_EHG_EPS!R31+TI_EHG_DHEP!R31+TI_EHG_CB!R31</f>
        <v>0</v>
      </c>
      <c r="S31" s="10">
        <f>TI_EHG_E_E!S31+TI_EHG_CHP_E!S31+TI_EHG_H_E!S31+TI_EHG_EDHP!S31+TI_EHG_EB!S31+TI_EHG_EPS!S31+TI_EHG_DHEP!S31+TI_EHG_CB!S31</f>
        <v>0</v>
      </c>
      <c r="T31" s="10">
        <f>TI_EHG_E_E!T31+TI_EHG_CHP_E!T31+TI_EHG_H_E!T31+TI_EHG_EDHP!T31+TI_EHG_EB!T31+TI_EHG_EPS!T31+TI_EHG_DHEP!T31+TI_EHG_CB!T31</f>
        <v>0</v>
      </c>
      <c r="U31" s="10">
        <f>TI_EHG_E_E!U31+TI_EHG_CHP_E!U31+TI_EHG_H_E!U31+TI_EHG_EDHP!U31+TI_EHG_EB!U31+TI_EHG_EPS!U31+TI_EHG_DHEP!U31+TI_EHG_CB!U31</f>
        <v>0</v>
      </c>
      <c r="V31" s="10">
        <f>TI_EHG_E_E!V31+TI_EHG_CHP_E!V31+TI_EHG_H_E!V31+TI_EHG_EDHP!V31+TI_EHG_EB!V31+TI_EHG_EPS!V31+TI_EHG_DHEP!V31+TI_EHG_CB!V31</f>
        <v>0</v>
      </c>
      <c r="W31" s="10">
        <f>TI_EHG_E_E!W31+TI_EHG_CHP_E!W31+TI_EHG_H_E!W31+TI_EHG_EDHP!W31+TI_EHG_EB!W31+TI_EHG_EPS!W31+TI_EHG_DHEP!W31+TI_EHG_CB!W31</f>
        <v>0</v>
      </c>
      <c r="X31" s="10">
        <f>TI_EHG_E_E!X31+TI_EHG_CHP_E!X31+TI_EHG_H_E!X31+TI_EHG_EDHP!X31+TI_EHG_EB!X31+TI_EHG_EPS!X31+TI_EHG_DHEP!X31+TI_EHG_CB!X31</f>
        <v>0</v>
      </c>
      <c r="Y31" s="10">
        <f>TI_EHG_E_E!Y31+TI_EHG_CHP_E!Y31+TI_EHG_H_E!Y31+TI_EHG_EDHP!Y31+TI_EHG_EB!Y31+TI_EHG_EPS!Y31+TI_EHG_DHEP!Y31+TI_EHG_CB!Y31</f>
        <v>0</v>
      </c>
      <c r="Z31" s="10">
        <f>TI_EHG_E_E!Z31+TI_EHG_CHP_E!Z31+TI_EHG_H_E!Z31+TI_EHG_EDHP!Z31+TI_EHG_EB!Z31+TI_EHG_EPS!Z31+TI_EHG_DHEP!Z31+TI_EHG_CB!Z31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TI_EHG_E_E!C32+TI_EHG_CHP_E!C32+TI_EHG_H_E!C32+TI_EHG_EDHP!C32+TI_EHG_EB!C32+TI_EHG_EPS!C32+TI_EHG_DHEP!C32+TI_EHG_CB!C32</f>
        <v>0</v>
      </c>
      <c r="D32" s="10">
        <f>TI_EHG_E_E!D32+TI_EHG_CHP_E!D32+TI_EHG_H_E!D32+TI_EHG_EDHP!D32+TI_EHG_EB!D32+TI_EHG_EPS!D32+TI_EHG_DHEP!D32+TI_EHG_CB!D32</f>
        <v>0</v>
      </c>
      <c r="E32" s="10">
        <f>TI_EHG_E_E!E32+TI_EHG_CHP_E!E32+TI_EHG_H_E!E32+TI_EHG_EDHP!E32+TI_EHG_EB!E32+TI_EHG_EPS!E32+TI_EHG_DHEP!E32+TI_EHG_CB!E32</f>
        <v>0</v>
      </c>
      <c r="F32" s="10">
        <f>TI_EHG_E_E!F32+TI_EHG_CHP_E!F32+TI_EHG_H_E!F32+TI_EHG_EDHP!F32+TI_EHG_EB!F32+TI_EHG_EPS!F32+TI_EHG_DHEP!F32+TI_EHG_CB!F32</f>
        <v>0</v>
      </c>
      <c r="G32" s="10">
        <f>TI_EHG_E_E!G32+TI_EHG_CHP_E!G32+TI_EHG_H_E!G32+TI_EHG_EDHP!G32+TI_EHG_EB!G32+TI_EHG_EPS!G32+TI_EHG_DHEP!G32+TI_EHG_CB!G32</f>
        <v>0</v>
      </c>
      <c r="H32" s="10">
        <f>TI_EHG_E_E!H32+TI_EHG_CHP_E!H32+TI_EHG_H_E!H32+TI_EHG_EDHP!H32+TI_EHG_EB!H32+TI_EHG_EPS!H32+TI_EHG_DHEP!H32+TI_EHG_CB!H32</f>
        <v>0</v>
      </c>
      <c r="I32" s="10">
        <f>TI_EHG_E_E!I32+TI_EHG_CHP_E!I32+TI_EHG_H_E!I32+TI_EHG_EDHP!I32+TI_EHG_EB!I32+TI_EHG_EPS!I32+TI_EHG_DHEP!I32+TI_EHG_CB!I32</f>
        <v>0</v>
      </c>
      <c r="J32" s="10">
        <f>TI_EHG_E_E!J32+TI_EHG_CHP_E!J32+TI_EHG_H_E!J32+TI_EHG_EDHP!J32+TI_EHG_EB!J32+TI_EHG_EPS!J32+TI_EHG_DHEP!J32+TI_EHG_CB!J32</f>
        <v>0</v>
      </c>
      <c r="K32" s="10">
        <f>TI_EHG_E_E!K32+TI_EHG_CHP_E!K32+TI_EHG_H_E!K32+TI_EHG_EDHP!K32+TI_EHG_EB!K32+TI_EHG_EPS!K32+TI_EHG_DHEP!K32+TI_EHG_CB!K32</f>
        <v>0</v>
      </c>
      <c r="L32" s="10">
        <f>TI_EHG_E_E!L32+TI_EHG_CHP_E!L32+TI_EHG_H_E!L32+TI_EHG_EDHP!L32+TI_EHG_EB!L32+TI_EHG_EPS!L32+TI_EHG_DHEP!L32+TI_EHG_CB!L32</f>
        <v>0</v>
      </c>
      <c r="M32" s="10">
        <f>TI_EHG_E_E!M32+TI_EHG_CHP_E!M32+TI_EHG_H_E!M32+TI_EHG_EDHP!M32+TI_EHG_EB!M32+TI_EHG_EPS!M32+TI_EHG_DHEP!M32+TI_EHG_CB!M32</f>
        <v>0</v>
      </c>
      <c r="N32" s="10">
        <f>TI_EHG_E_E!N32+TI_EHG_CHP_E!N32+TI_EHG_H_E!N32+TI_EHG_EDHP!N32+TI_EHG_EB!N32+TI_EHG_EPS!N32+TI_EHG_DHEP!N32+TI_EHG_CB!N32</f>
        <v>0</v>
      </c>
      <c r="O32" s="10">
        <f>TI_EHG_E_E!O32+TI_EHG_CHP_E!O32+TI_EHG_H_E!O32+TI_EHG_EDHP!O32+TI_EHG_EB!O32+TI_EHG_EPS!O32+TI_EHG_DHEP!O32+TI_EHG_CB!O32</f>
        <v>0</v>
      </c>
      <c r="P32" s="10">
        <f>TI_EHG_E_E!P32+TI_EHG_CHP_E!P32+TI_EHG_H_E!P32+TI_EHG_EDHP!P32+TI_EHG_EB!P32+TI_EHG_EPS!P32+TI_EHG_DHEP!P32+TI_EHG_CB!P32</f>
        <v>0</v>
      </c>
      <c r="Q32" s="10">
        <f>TI_EHG_E_E!Q32+TI_EHG_CHP_E!Q32+TI_EHG_H_E!Q32+TI_EHG_EDHP!Q32+TI_EHG_EB!Q32+TI_EHG_EPS!Q32+TI_EHG_DHEP!Q32+TI_EHG_CB!Q32</f>
        <v>0</v>
      </c>
      <c r="R32" s="10">
        <f>TI_EHG_E_E!R32+TI_EHG_CHP_E!R32+TI_EHG_H_E!R32+TI_EHG_EDHP!R32+TI_EHG_EB!R32+TI_EHG_EPS!R32+TI_EHG_DHEP!R32+TI_EHG_CB!R32</f>
        <v>0</v>
      </c>
      <c r="S32" s="10">
        <f>TI_EHG_E_E!S32+TI_EHG_CHP_E!S32+TI_EHG_H_E!S32+TI_EHG_EDHP!S32+TI_EHG_EB!S32+TI_EHG_EPS!S32+TI_EHG_DHEP!S32+TI_EHG_CB!S32</f>
        <v>0</v>
      </c>
      <c r="T32" s="10">
        <f>TI_EHG_E_E!T32+TI_EHG_CHP_E!T32+TI_EHG_H_E!T32+TI_EHG_EDHP!T32+TI_EHG_EB!T32+TI_EHG_EPS!T32+TI_EHG_DHEP!T32+TI_EHG_CB!T32</f>
        <v>0</v>
      </c>
      <c r="U32" s="10">
        <f>TI_EHG_E_E!U32+TI_EHG_CHP_E!U32+TI_EHG_H_E!U32+TI_EHG_EDHP!U32+TI_EHG_EB!U32+TI_EHG_EPS!U32+TI_EHG_DHEP!U32+TI_EHG_CB!U32</f>
        <v>0</v>
      </c>
      <c r="V32" s="10">
        <f>TI_EHG_E_E!V32+TI_EHG_CHP_E!V32+TI_EHG_H_E!V32+TI_EHG_EDHP!V32+TI_EHG_EB!V32+TI_EHG_EPS!V32+TI_EHG_DHEP!V32+TI_EHG_CB!V32</f>
        <v>0</v>
      </c>
      <c r="W32" s="10">
        <f>TI_EHG_E_E!W32+TI_EHG_CHP_E!W32+TI_EHG_H_E!W32+TI_EHG_EDHP!W32+TI_EHG_EB!W32+TI_EHG_EPS!W32+TI_EHG_DHEP!W32+TI_EHG_CB!W32</f>
        <v>0</v>
      </c>
      <c r="X32" s="10">
        <f>TI_EHG_E_E!X32+TI_EHG_CHP_E!X32+TI_EHG_H_E!X32+TI_EHG_EDHP!X32+TI_EHG_EB!X32+TI_EHG_EPS!X32+TI_EHG_DHEP!X32+TI_EHG_CB!X32</f>
        <v>0</v>
      </c>
      <c r="Y32" s="10">
        <f>TI_EHG_E_E!Y32+TI_EHG_CHP_E!Y32+TI_EHG_H_E!Y32+TI_EHG_EDHP!Y32+TI_EHG_EB!Y32+TI_EHG_EPS!Y32+TI_EHG_DHEP!Y32+TI_EHG_CB!Y32</f>
        <v>0</v>
      </c>
      <c r="Z32" s="10">
        <f>TI_EHG_E_E!Z32+TI_EHG_CHP_E!Z32+TI_EHG_H_E!Z32+TI_EHG_EDHP!Z32+TI_EHG_EB!Z32+TI_EHG_EPS!Z32+TI_EHG_DHEP!Z32+TI_EHG_CB!Z32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Y33" si="18">SUM(C34:C50)</f>
        <v>497.74049871023215</v>
      </c>
      <c r="D33" s="29">
        <f t="shared" si="18"/>
        <v>620.31616509028368</v>
      </c>
      <c r="E33" s="29">
        <f t="shared" si="18"/>
        <v>608.02046431642293</v>
      </c>
      <c r="F33" s="29">
        <f t="shared" si="18"/>
        <v>672.57093723129833</v>
      </c>
      <c r="G33" s="29">
        <f t="shared" si="18"/>
        <v>640.98589853826309</v>
      </c>
      <c r="H33" s="29">
        <f t="shared" si="18"/>
        <v>611.13499570077374</v>
      </c>
      <c r="I33" s="29">
        <f t="shared" si="18"/>
        <v>617.60765262252789</v>
      </c>
      <c r="J33" s="29">
        <f t="shared" si="18"/>
        <v>627.90197764402399</v>
      </c>
      <c r="K33" s="29">
        <f t="shared" si="18"/>
        <v>616.36569217540841</v>
      </c>
      <c r="L33" s="29">
        <f t="shared" si="18"/>
        <v>578.74746345657775</v>
      </c>
      <c r="M33" s="29">
        <f t="shared" si="18"/>
        <v>578.22201203783322</v>
      </c>
      <c r="N33" s="29">
        <f t="shared" si="18"/>
        <v>591.83619948409284</v>
      </c>
      <c r="O33" s="29">
        <f t="shared" si="18"/>
        <v>626.23000859845217</v>
      </c>
      <c r="P33" s="29">
        <f t="shared" si="18"/>
        <v>513.08873602751498</v>
      </c>
      <c r="Q33" s="29">
        <f t="shared" si="18"/>
        <v>501.26113499570079</v>
      </c>
      <c r="R33" s="29">
        <f t="shared" si="18"/>
        <v>263.2081685296647</v>
      </c>
      <c r="S33" s="29">
        <f t="shared" si="18"/>
        <v>172.18400687876181</v>
      </c>
      <c r="T33" s="29">
        <f t="shared" si="18"/>
        <v>51.261478933791913</v>
      </c>
      <c r="U33" s="29">
        <f t="shared" si="18"/>
        <v>5.3509028374892518</v>
      </c>
      <c r="V33" s="29">
        <f t="shared" si="18"/>
        <v>9.7927773000859837</v>
      </c>
      <c r="W33" s="29">
        <f t="shared" si="18"/>
        <v>23.810834049871019</v>
      </c>
      <c r="X33" s="29">
        <f t="shared" si="18"/>
        <v>10.482975064488389</v>
      </c>
      <c r="Y33" s="29">
        <f t="shared" si="18"/>
        <v>15.843078245915731</v>
      </c>
      <c r="Z33" s="29">
        <f t="shared" ref="Z33" si="19">SUM(Z34:Z50)</f>
        <v>5.1454858125537397</v>
      </c>
    </row>
    <row r="34" spans="1:26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TI_EHG_E_E!C34+TI_EHG_CHP_E!C34+TI_EHG_H_E!C34+TI_EHG_EDHP!C34+TI_EHG_EB!C34+TI_EHG_EPS!C34+TI_EHG_DHEP!C34+TI_EHG_CB!C34</f>
        <v>0</v>
      </c>
      <c r="D34" s="10">
        <f>TI_EHG_E_E!D34+TI_EHG_CHP_E!D34+TI_EHG_H_E!D34+TI_EHG_EDHP!D34+TI_EHG_EB!D34+TI_EHG_EPS!D34+TI_EHG_DHEP!D34+TI_EHG_CB!D34</f>
        <v>0</v>
      </c>
      <c r="E34" s="10">
        <f>TI_EHG_E_E!E34+TI_EHG_CHP_E!E34+TI_EHG_H_E!E34+TI_EHG_EDHP!E34+TI_EHG_EB!E34+TI_EHG_EPS!E34+TI_EHG_DHEP!E34+TI_EHG_CB!E34</f>
        <v>0</v>
      </c>
      <c r="F34" s="10">
        <f>TI_EHG_E_E!F34+TI_EHG_CHP_E!F34+TI_EHG_H_E!F34+TI_EHG_EDHP!F34+TI_EHG_EB!F34+TI_EHG_EPS!F34+TI_EHG_DHEP!F34+TI_EHG_CB!F34</f>
        <v>0</v>
      </c>
      <c r="G34" s="10">
        <f>TI_EHG_E_E!G34+TI_EHG_CHP_E!G34+TI_EHG_H_E!G34+TI_EHG_EDHP!G34+TI_EHG_EB!G34+TI_EHG_EPS!G34+TI_EHG_DHEP!G34+TI_EHG_CB!G34</f>
        <v>0</v>
      </c>
      <c r="H34" s="10">
        <f>TI_EHG_E_E!H34+TI_EHG_CHP_E!H34+TI_EHG_H_E!H34+TI_EHG_EDHP!H34+TI_EHG_EB!H34+TI_EHG_EPS!H34+TI_EHG_DHEP!H34+TI_EHG_CB!H34</f>
        <v>0</v>
      </c>
      <c r="I34" s="10">
        <f>TI_EHG_E_E!I34+TI_EHG_CHP_E!I34+TI_EHG_H_E!I34+TI_EHG_EDHP!I34+TI_EHG_EB!I34+TI_EHG_EPS!I34+TI_EHG_DHEP!I34+TI_EHG_CB!I34</f>
        <v>0</v>
      </c>
      <c r="J34" s="10">
        <f>TI_EHG_E_E!J34+TI_EHG_CHP_E!J34+TI_EHG_H_E!J34+TI_EHG_EDHP!J34+TI_EHG_EB!J34+TI_EHG_EPS!J34+TI_EHG_DHEP!J34+TI_EHG_CB!J34</f>
        <v>0</v>
      </c>
      <c r="K34" s="10">
        <f>TI_EHG_E_E!K34+TI_EHG_CHP_E!K34+TI_EHG_H_E!K34+TI_EHG_EDHP!K34+TI_EHG_EB!K34+TI_EHG_EPS!K34+TI_EHG_DHEP!K34+TI_EHG_CB!K34</f>
        <v>0</v>
      </c>
      <c r="L34" s="10">
        <f>TI_EHG_E_E!L34+TI_EHG_CHP_E!L34+TI_EHG_H_E!L34+TI_EHG_EDHP!L34+TI_EHG_EB!L34+TI_EHG_EPS!L34+TI_EHG_DHEP!L34+TI_EHG_CB!L34</f>
        <v>0</v>
      </c>
      <c r="M34" s="10">
        <f>TI_EHG_E_E!M34+TI_EHG_CHP_E!M34+TI_EHG_H_E!M34+TI_EHG_EDHP!M34+TI_EHG_EB!M34+TI_EHG_EPS!M34+TI_EHG_DHEP!M34+TI_EHG_CB!M34</f>
        <v>0</v>
      </c>
      <c r="N34" s="10">
        <f>TI_EHG_E_E!N34+TI_EHG_CHP_E!N34+TI_EHG_H_E!N34+TI_EHG_EDHP!N34+TI_EHG_EB!N34+TI_EHG_EPS!N34+TI_EHG_DHEP!N34+TI_EHG_CB!N34</f>
        <v>0</v>
      </c>
      <c r="O34" s="10">
        <f>TI_EHG_E_E!O34+TI_EHG_CHP_E!O34+TI_EHG_H_E!O34+TI_EHG_EDHP!O34+TI_EHG_EB!O34+TI_EHG_EPS!O34+TI_EHG_DHEP!O34+TI_EHG_CB!O34</f>
        <v>0</v>
      </c>
      <c r="P34" s="10">
        <f>TI_EHG_E_E!P34+TI_EHG_CHP_E!P34+TI_EHG_H_E!P34+TI_EHG_EDHP!P34+TI_EHG_EB!P34+TI_EHG_EPS!P34+TI_EHG_DHEP!P34+TI_EHG_CB!P34</f>
        <v>0</v>
      </c>
      <c r="Q34" s="10">
        <f>TI_EHG_E_E!Q34+TI_EHG_CHP_E!Q34+TI_EHG_H_E!Q34+TI_EHG_EDHP!Q34+TI_EHG_EB!Q34+TI_EHG_EPS!Q34+TI_EHG_DHEP!Q34+TI_EHG_CB!Q34</f>
        <v>0</v>
      </c>
      <c r="R34" s="10">
        <f>TI_EHG_E_E!R34+TI_EHG_CHP_E!R34+TI_EHG_H_E!R34+TI_EHG_EDHP!R34+TI_EHG_EB!R34+TI_EHG_EPS!R34+TI_EHG_DHEP!R34+TI_EHG_CB!R34</f>
        <v>0</v>
      </c>
      <c r="S34" s="10">
        <f>TI_EHG_E_E!S34+TI_EHG_CHP_E!S34+TI_EHG_H_E!S34+TI_EHG_EDHP!S34+TI_EHG_EB!S34+TI_EHG_EPS!S34+TI_EHG_DHEP!S34+TI_EHG_CB!S34</f>
        <v>0</v>
      </c>
      <c r="T34" s="10">
        <f>TI_EHG_E_E!T34+TI_EHG_CHP_E!T34+TI_EHG_H_E!T34+TI_EHG_EDHP!T34+TI_EHG_EB!T34+TI_EHG_EPS!T34+TI_EHG_DHEP!T34+TI_EHG_CB!T34</f>
        <v>0</v>
      </c>
      <c r="U34" s="10">
        <f>TI_EHG_E_E!U34+TI_EHG_CHP_E!U34+TI_EHG_H_E!U34+TI_EHG_EDHP!U34+TI_EHG_EB!U34+TI_EHG_EPS!U34+TI_EHG_DHEP!U34+TI_EHG_CB!U34</f>
        <v>0</v>
      </c>
      <c r="V34" s="10">
        <f>TI_EHG_E_E!V34+TI_EHG_CHP_E!V34+TI_EHG_H_E!V34+TI_EHG_EDHP!V34+TI_EHG_EB!V34+TI_EHG_EPS!V34+TI_EHG_DHEP!V34+TI_EHG_CB!V34</f>
        <v>0</v>
      </c>
      <c r="W34" s="10">
        <f>TI_EHG_E_E!W34+TI_EHG_CHP_E!W34+TI_EHG_H_E!W34+TI_EHG_EDHP!W34+TI_EHG_EB!W34+TI_EHG_EPS!W34+TI_EHG_DHEP!W34+TI_EHG_CB!W34</f>
        <v>0</v>
      </c>
      <c r="X34" s="10">
        <f>TI_EHG_E_E!X34+TI_EHG_CHP_E!X34+TI_EHG_H_E!X34+TI_EHG_EDHP!X34+TI_EHG_EB!X34+TI_EHG_EPS!X34+TI_EHG_DHEP!X34+TI_EHG_CB!X34</f>
        <v>0</v>
      </c>
      <c r="Y34" s="10">
        <f>TI_EHG_E_E!Y34+TI_EHG_CHP_E!Y34+TI_EHG_H_E!Y34+TI_EHG_EDHP!Y34+TI_EHG_EB!Y34+TI_EHG_EPS!Y34+TI_EHG_DHEP!Y34+TI_EHG_CB!Y34</f>
        <v>0</v>
      </c>
      <c r="Z34" s="10">
        <f>TI_EHG_E_E!Z34+TI_EHG_CHP_E!Z34+TI_EHG_H_E!Z34+TI_EHG_EDHP!Z34+TI_EHG_EB!Z34+TI_EHG_EPS!Z34+TI_EHG_DHEP!Z34+TI_EHG_CB!Z34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TI_EHG_E_E!C35+TI_EHG_CHP_E!C35+TI_EHG_H_E!C35+TI_EHG_EDHP!C35+TI_EHG_EB!C35+TI_EHG_EPS!C35+TI_EHG_DHEP!C35+TI_EHG_CB!C35</f>
        <v>0</v>
      </c>
      <c r="D35" s="10">
        <f>TI_EHG_E_E!D35+TI_EHG_CHP_E!D35+TI_EHG_H_E!D35+TI_EHG_EDHP!D35+TI_EHG_EB!D35+TI_EHG_EPS!D35+TI_EHG_DHEP!D35+TI_EHG_CB!D35</f>
        <v>0</v>
      </c>
      <c r="E35" s="10">
        <f>TI_EHG_E_E!E35+TI_EHG_CHP_E!E35+TI_EHG_H_E!E35+TI_EHG_EDHP!E35+TI_EHG_EB!E35+TI_EHG_EPS!E35+TI_EHG_DHEP!E35+TI_EHG_CB!E35</f>
        <v>0</v>
      </c>
      <c r="F35" s="10">
        <f>TI_EHG_E_E!F35+TI_EHG_CHP_E!F35+TI_EHG_H_E!F35+TI_EHG_EDHP!F35+TI_EHG_EB!F35+TI_EHG_EPS!F35+TI_EHG_DHEP!F35+TI_EHG_CB!F35</f>
        <v>0</v>
      </c>
      <c r="G35" s="10">
        <f>TI_EHG_E_E!G35+TI_EHG_CHP_E!G35+TI_EHG_H_E!G35+TI_EHG_EDHP!G35+TI_EHG_EB!G35+TI_EHG_EPS!G35+TI_EHG_DHEP!G35+TI_EHG_CB!G35</f>
        <v>0</v>
      </c>
      <c r="H35" s="10">
        <f>TI_EHG_E_E!H35+TI_EHG_CHP_E!H35+TI_EHG_H_E!H35+TI_EHG_EDHP!H35+TI_EHG_EB!H35+TI_EHG_EPS!H35+TI_EHG_DHEP!H35+TI_EHG_CB!H35</f>
        <v>0</v>
      </c>
      <c r="I35" s="10">
        <f>TI_EHG_E_E!I35+TI_EHG_CHP_E!I35+TI_EHG_H_E!I35+TI_EHG_EDHP!I35+TI_EHG_EB!I35+TI_EHG_EPS!I35+TI_EHG_DHEP!I35+TI_EHG_CB!I35</f>
        <v>0</v>
      </c>
      <c r="J35" s="10">
        <f>TI_EHG_E_E!J35+TI_EHG_CHP_E!J35+TI_EHG_H_E!J35+TI_EHG_EDHP!J35+TI_EHG_EB!J35+TI_EHG_EPS!J35+TI_EHG_DHEP!J35+TI_EHG_CB!J35</f>
        <v>0</v>
      </c>
      <c r="K35" s="10">
        <f>TI_EHG_E_E!K35+TI_EHG_CHP_E!K35+TI_EHG_H_E!K35+TI_EHG_EDHP!K35+TI_EHG_EB!K35+TI_EHG_EPS!K35+TI_EHG_DHEP!K35+TI_EHG_CB!K35</f>
        <v>0</v>
      </c>
      <c r="L35" s="10">
        <f>TI_EHG_E_E!L35+TI_EHG_CHP_E!L35+TI_EHG_H_E!L35+TI_EHG_EDHP!L35+TI_EHG_EB!L35+TI_EHG_EPS!L35+TI_EHG_DHEP!L35+TI_EHG_CB!L35</f>
        <v>0</v>
      </c>
      <c r="M35" s="10">
        <f>TI_EHG_E_E!M35+TI_EHG_CHP_E!M35+TI_EHG_H_E!M35+TI_EHG_EDHP!M35+TI_EHG_EB!M35+TI_EHG_EPS!M35+TI_EHG_DHEP!M35+TI_EHG_CB!M35</f>
        <v>0</v>
      </c>
      <c r="N35" s="10">
        <f>TI_EHG_E_E!N35+TI_EHG_CHP_E!N35+TI_EHG_H_E!N35+TI_EHG_EDHP!N35+TI_EHG_EB!N35+TI_EHG_EPS!N35+TI_EHG_DHEP!N35+TI_EHG_CB!N35</f>
        <v>0</v>
      </c>
      <c r="O35" s="10">
        <f>TI_EHG_E_E!O35+TI_EHG_CHP_E!O35+TI_EHG_H_E!O35+TI_EHG_EDHP!O35+TI_EHG_EB!O35+TI_EHG_EPS!O35+TI_EHG_DHEP!O35+TI_EHG_CB!O35</f>
        <v>0</v>
      </c>
      <c r="P35" s="10">
        <f>TI_EHG_E_E!P35+TI_EHG_CHP_E!P35+TI_EHG_H_E!P35+TI_EHG_EDHP!P35+TI_EHG_EB!P35+TI_EHG_EPS!P35+TI_EHG_DHEP!P35+TI_EHG_CB!P35</f>
        <v>0</v>
      </c>
      <c r="Q35" s="10">
        <f>TI_EHG_E_E!Q35+TI_EHG_CHP_E!Q35+TI_EHG_H_E!Q35+TI_EHG_EDHP!Q35+TI_EHG_EB!Q35+TI_EHG_EPS!Q35+TI_EHG_DHEP!Q35+TI_EHG_CB!Q35</f>
        <v>0</v>
      </c>
      <c r="R35" s="10">
        <f>TI_EHG_E_E!R35+TI_EHG_CHP_E!R35+TI_EHG_H_E!R35+TI_EHG_EDHP!R35+TI_EHG_EB!R35+TI_EHG_EPS!R35+TI_EHG_DHEP!R35+TI_EHG_CB!R35</f>
        <v>0</v>
      </c>
      <c r="S35" s="10">
        <f>TI_EHG_E_E!S35+TI_EHG_CHP_E!S35+TI_EHG_H_E!S35+TI_EHG_EDHP!S35+TI_EHG_EB!S35+TI_EHG_EPS!S35+TI_EHG_DHEP!S35+TI_EHG_CB!S35</f>
        <v>0</v>
      </c>
      <c r="T35" s="10">
        <f>TI_EHG_E_E!T35+TI_EHG_CHP_E!T35+TI_EHG_H_E!T35+TI_EHG_EDHP!T35+TI_EHG_EB!T35+TI_EHG_EPS!T35+TI_EHG_DHEP!T35+TI_EHG_CB!T35</f>
        <v>0</v>
      </c>
      <c r="U35" s="10">
        <f>TI_EHG_E_E!U35+TI_EHG_CHP_E!U35+TI_EHG_H_E!U35+TI_EHG_EDHP!U35+TI_EHG_EB!U35+TI_EHG_EPS!U35+TI_EHG_DHEP!U35+TI_EHG_CB!U35</f>
        <v>0</v>
      </c>
      <c r="V35" s="10">
        <f>TI_EHG_E_E!V35+TI_EHG_CHP_E!V35+TI_EHG_H_E!V35+TI_EHG_EDHP!V35+TI_EHG_EB!V35+TI_EHG_EPS!V35+TI_EHG_DHEP!V35+TI_EHG_CB!V35</f>
        <v>0</v>
      </c>
      <c r="W35" s="10">
        <f>TI_EHG_E_E!W35+TI_EHG_CHP_E!W35+TI_EHG_H_E!W35+TI_EHG_EDHP!W35+TI_EHG_EB!W35+TI_EHG_EPS!W35+TI_EHG_DHEP!W35+TI_EHG_CB!W35</f>
        <v>0</v>
      </c>
      <c r="X35" s="10">
        <f>TI_EHG_E_E!X35+TI_EHG_CHP_E!X35+TI_EHG_H_E!X35+TI_EHG_EDHP!X35+TI_EHG_EB!X35+TI_EHG_EPS!X35+TI_EHG_DHEP!X35+TI_EHG_CB!X35</f>
        <v>0</v>
      </c>
      <c r="Y35" s="10">
        <f>TI_EHG_E_E!Y35+TI_EHG_CHP_E!Y35+TI_EHG_H_E!Y35+TI_EHG_EDHP!Y35+TI_EHG_EB!Y35+TI_EHG_EPS!Y35+TI_EHG_DHEP!Y35+TI_EHG_CB!Y35</f>
        <v>0</v>
      </c>
      <c r="Z35" s="10">
        <f>TI_EHG_E_E!Z35+TI_EHG_CHP_E!Z35+TI_EHG_H_E!Z35+TI_EHG_EDHP!Z35+TI_EHG_EB!Z35+TI_EHG_EPS!Z35+TI_EHG_DHEP!Z35+TI_EHG_CB!Z35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TI_EHG_E_E!C36+TI_EHG_CHP_E!C36+TI_EHG_H_E!C36+TI_EHG_EDHP!C36+TI_EHG_EB!C36+TI_EHG_EPS!C36+TI_EHG_DHEP!C36+TI_EHG_CB!C36</f>
        <v>0</v>
      </c>
      <c r="D36" s="10">
        <f>TI_EHG_E_E!D36+TI_EHG_CHP_E!D36+TI_EHG_H_E!D36+TI_EHG_EDHP!D36+TI_EHG_EB!D36+TI_EHG_EPS!D36+TI_EHG_DHEP!D36+TI_EHG_CB!D36</f>
        <v>0</v>
      </c>
      <c r="E36" s="10">
        <f>TI_EHG_E_E!E36+TI_EHG_CHP_E!E36+TI_EHG_H_E!E36+TI_EHG_EDHP!E36+TI_EHG_EB!E36+TI_EHG_EPS!E36+TI_EHG_DHEP!E36+TI_EHG_CB!E36</f>
        <v>0</v>
      </c>
      <c r="F36" s="10">
        <f>TI_EHG_E_E!F36+TI_EHG_CHP_E!F36+TI_EHG_H_E!F36+TI_EHG_EDHP!F36+TI_EHG_EB!F36+TI_EHG_EPS!F36+TI_EHG_DHEP!F36+TI_EHG_CB!F36</f>
        <v>0</v>
      </c>
      <c r="G36" s="10">
        <f>TI_EHG_E_E!G36+TI_EHG_CHP_E!G36+TI_EHG_H_E!G36+TI_EHG_EDHP!G36+TI_EHG_EB!G36+TI_EHG_EPS!G36+TI_EHG_DHEP!G36+TI_EHG_CB!G36</f>
        <v>0</v>
      </c>
      <c r="H36" s="10">
        <f>TI_EHG_E_E!H36+TI_EHG_CHP_E!H36+TI_EHG_H_E!H36+TI_EHG_EDHP!H36+TI_EHG_EB!H36+TI_EHG_EPS!H36+TI_EHG_DHEP!H36+TI_EHG_CB!H36</f>
        <v>0</v>
      </c>
      <c r="I36" s="10">
        <f>TI_EHG_E_E!I36+TI_EHG_CHP_E!I36+TI_EHG_H_E!I36+TI_EHG_EDHP!I36+TI_EHG_EB!I36+TI_EHG_EPS!I36+TI_EHG_DHEP!I36+TI_EHG_CB!I36</f>
        <v>0</v>
      </c>
      <c r="J36" s="10">
        <f>TI_EHG_E_E!J36+TI_EHG_CHP_E!J36+TI_EHG_H_E!J36+TI_EHG_EDHP!J36+TI_EHG_EB!J36+TI_EHG_EPS!J36+TI_EHG_DHEP!J36+TI_EHG_CB!J36</f>
        <v>0</v>
      </c>
      <c r="K36" s="10">
        <f>TI_EHG_E_E!K36+TI_EHG_CHP_E!K36+TI_EHG_H_E!K36+TI_EHG_EDHP!K36+TI_EHG_EB!K36+TI_EHG_EPS!K36+TI_EHG_DHEP!K36+TI_EHG_CB!K36</f>
        <v>0</v>
      </c>
      <c r="L36" s="10">
        <f>TI_EHG_E_E!L36+TI_EHG_CHP_E!L36+TI_EHG_H_E!L36+TI_EHG_EDHP!L36+TI_EHG_EB!L36+TI_EHG_EPS!L36+TI_EHG_DHEP!L36+TI_EHG_CB!L36</f>
        <v>0</v>
      </c>
      <c r="M36" s="10">
        <f>TI_EHG_E_E!M36+TI_EHG_CHP_E!M36+TI_EHG_H_E!M36+TI_EHG_EDHP!M36+TI_EHG_EB!M36+TI_EHG_EPS!M36+TI_EHG_DHEP!M36+TI_EHG_CB!M36</f>
        <v>0</v>
      </c>
      <c r="N36" s="10">
        <f>TI_EHG_E_E!N36+TI_EHG_CHP_E!N36+TI_EHG_H_E!N36+TI_EHG_EDHP!N36+TI_EHG_EB!N36+TI_EHG_EPS!N36+TI_EHG_DHEP!N36+TI_EHG_CB!N36</f>
        <v>0</v>
      </c>
      <c r="O36" s="10">
        <f>TI_EHG_E_E!O36+TI_EHG_CHP_E!O36+TI_EHG_H_E!O36+TI_EHG_EDHP!O36+TI_EHG_EB!O36+TI_EHG_EPS!O36+TI_EHG_DHEP!O36+TI_EHG_CB!O36</f>
        <v>0</v>
      </c>
      <c r="P36" s="10">
        <f>TI_EHG_E_E!P36+TI_EHG_CHP_E!P36+TI_EHG_H_E!P36+TI_EHG_EDHP!P36+TI_EHG_EB!P36+TI_EHG_EPS!P36+TI_EHG_DHEP!P36+TI_EHG_CB!P36</f>
        <v>0</v>
      </c>
      <c r="Q36" s="10">
        <f>TI_EHG_E_E!Q36+TI_EHG_CHP_E!Q36+TI_EHG_H_E!Q36+TI_EHG_EDHP!Q36+TI_EHG_EB!Q36+TI_EHG_EPS!Q36+TI_EHG_DHEP!Q36+TI_EHG_CB!Q36</f>
        <v>0</v>
      </c>
      <c r="R36" s="10">
        <f>TI_EHG_E_E!R36+TI_EHG_CHP_E!R36+TI_EHG_H_E!R36+TI_EHG_EDHP!R36+TI_EHG_EB!R36+TI_EHG_EPS!R36+TI_EHG_DHEP!R36+TI_EHG_CB!R36</f>
        <v>0</v>
      </c>
      <c r="S36" s="10">
        <f>TI_EHG_E_E!S36+TI_EHG_CHP_E!S36+TI_EHG_H_E!S36+TI_EHG_EDHP!S36+TI_EHG_EB!S36+TI_EHG_EPS!S36+TI_EHG_DHEP!S36+TI_EHG_CB!S36</f>
        <v>0</v>
      </c>
      <c r="T36" s="10">
        <f>TI_EHG_E_E!T36+TI_EHG_CHP_E!T36+TI_EHG_H_E!T36+TI_EHG_EDHP!T36+TI_EHG_EB!T36+TI_EHG_EPS!T36+TI_EHG_DHEP!T36+TI_EHG_CB!T36</f>
        <v>0</v>
      </c>
      <c r="U36" s="10">
        <f>TI_EHG_E_E!U36+TI_EHG_CHP_E!U36+TI_EHG_H_E!U36+TI_EHG_EDHP!U36+TI_EHG_EB!U36+TI_EHG_EPS!U36+TI_EHG_DHEP!U36+TI_EHG_CB!U36</f>
        <v>0</v>
      </c>
      <c r="V36" s="10">
        <f>TI_EHG_E_E!V36+TI_EHG_CHP_E!V36+TI_EHG_H_E!V36+TI_EHG_EDHP!V36+TI_EHG_EB!V36+TI_EHG_EPS!V36+TI_EHG_DHEP!V36+TI_EHG_CB!V36</f>
        <v>0</v>
      </c>
      <c r="W36" s="10">
        <f>TI_EHG_E_E!W36+TI_EHG_CHP_E!W36+TI_EHG_H_E!W36+TI_EHG_EDHP!W36+TI_EHG_EB!W36+TI_EHG_EPS!W36+TI_EHG_DHEP!W36+TI_EHG_CB!W36</f>
        <v>0</v>
      </c>
      <c r="X36" s="10">
        <f>TI_EHG_E_E!X36+TI_EHG_CHP_E!X36+TI_EHG_H_E!X36+TI_EHG_EDHP!X36+TI_EHG_EB!X36+TI_EHG_EPS!X36+TI_EHG_DHEP!X36+TI_EHG_CB!X36</f>
        <v>0</v>
      </c>
      <c r="Y36" s="10">
        <f>TI_EHG_E_E!Y36+TI_EHG_CHP_E!Y36+TI_EHG_H_E!Y36+TI_EHG_EDHP!Y36+TI_EHG_EB!Y36+TI_EHG_EPS!Y36+TI_EHG_DHEP!Y36+TI_EHG_CB!Y36</f>
        <v>0</v>
      </c>
      <c r="Z36" s="10">
        <f>TI_EHG_E_E!Z36+TI_EHG_CHP_E!Z36+TI_EHG_H_E!Z36+TI_EHG_EDHP!Z36+TI_EHG_EB!Z36+TI_EHG_EPS!Z36+TI_EHG_DHEP!Z36+TI_EHG_CB!Z36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TI_EHG_E_E!C37+TI_EHG_CHP_E!C37+TI_EHG_H_E!C37+TI_EHG_EDHP!C37+TI_EHG_EB!C37+TI_EHG_EPS!C37+TI_EHG_DHEP!C37+TI_EHG_CB!C37</f>
        <v>0</v>
      </c>
      <c r="D37" s="10">
        <f>TI_EHG_E_E!D37+TI_EHG_CHP_E!D37+TI_EHG_H_E!D37+TI_EHG_EDHP!D37+TI_EHG_EB!D37+TI_EHG_EPS!D37+TI_EHG_DHEP!D37+TI_EHG_CB!D37</f>
        <v>0</v>
      </c>
      <c r="E37" s="10">
        <f>TI_EHG_E_E!E37+TI_EHG_CHP_E!E37+TI_EHG_H_E!E37+TI_EHG_EDHP!E37+TI_EHG_EB!E37+TI_EHG_EPS!E37+TI_EHG_DHEP!E37+TI_EHG_CB!E37</f>
        <v>0</v>
      </c>
      <c r="F37" s="10">
        <f>TI_EHG_E_E!F37+TI_EHG_CHP_E!F37+TI_EHG_H_E!F37+TI_EHG_EDHP!F37+TI_EHG_EB!F37+TI_EHG_EPS!F37+TI_EHG_DHEP!F37+TI_EHG_CB!F37</f>
        <v>0</v>
      </c>
      <c r="G37" s="10">
        <f>TI_EHG_E_E!G37+TI_EHG_CHP_E!G37+TI_EHG_H_E!G37+TI_EHG_EDHP!G37+TI_EHG_EB!G37+TI_EHG_EPS!G37+TI_EHG_DHEP!G37+TI_EHG_CB!G37</f>
        <v>0</v>
      </c>
      <c r="H37" s="10">
        <f>TI_EHG_E_E!H37+TI_EHG_CHP_E!H37+TI_EHG_H_E!H37+TI_EHG_EDHP!H37+TI_EHG_EB!H37+TI_EHG_EPS!H37+TI_EHG_DHEP!H37+TI_EHG_CB!H37</f>
        <v>0</v>
      </c>
      <c r="I37" s="10">
        <f>TI_EHG_E_E!I37+TI_EHG_CHP_E!I37+TI_EHG_H_E!I37+TI_EHG_EDHP!I37+TI_EHG_EB!I37+TI_EHG_EPS!I37+TI_EHG_DHEP!I37+TI_EHG_CB!I37</f>
        <v>0</v>
      </c>
      <c r="J37" s="10">
        <f>TI_EHG_E_E!J37+TI_EHG_CHP_E!J37+TI_EHG_H_E!J37+TI_EHG_EDHP!J37+TI_EHG_EB!J37+TI_EHG_EPS!J37+TI_EHG_DHEP!J37+TI_EHG_CB!J37</f>
        <v>0</v>
      </c>
      <c r="K37" s="10">
        <f>TI_EHG_E_E!K37+TI_EHG_CHP_E!K37+TI_EHG_H_E!K37+TI_EHG_EDHP!K37+TI_EHG_EB!K37+TI_EHG_EPS!K37+TI_EHG_DHEP!K37+TI_EHG_CB!K37</f>
        <v>0</v>
      </c>
      <c r="L37" s="10">
        <f>TI_EHG_E_E!L37+TI_EHG_CHP_E!L37+TI_EHG_H_E!L37+TI_EHG_EDHP!L37+TI_EHG_EB!L37+TI_EHG_EPS!L37+TI_EHG_DHEP!L37+TI_EHG_CB!L37</f>
        <v>0</v>
      </c>
      <c r="M37" s="10">
        <f>TI_EHG_E_E!M37+TI_EHG_CHP_E!M37+TI_EHG_H_E!M37+TI_EHG_EDHP!M37+TI_EHG_EB!M37+TI_EHG_EPS!M37+TI_EHG_DHEP!M37+TI_EHG_CB!M37</f>
        <v>0</v>
      </c>
      <c r="N37" s="10">
        <f>TI_EHG_E_E!N37+TI_EHG_CHP_E!N37+TI_EHG_H_E!N37+TI_EHG_EDHP!N37+TI_EHG_EB!N37+TI_EHG_EPS!N37+TI_EHG_DHEP!N37+TI_EHG_CB!N37</f>
        <v>0</v>
      </c>
      <c r="O37" s="10">
        <f>TI_EHG_E_E!O37+TI_EHG_CHP_E!O37+TI_EHG_H_E!O37+TI_EHG_EDHP!O37+TI_EHG_EB!O37+TI_EHG_EPS!O37+TI_EHG_DHEP!O37+TI_EHG_CB!O37</f>
        <v>0</v>
      </c>
      <c r="P37" s="10">
        <f>TI_EHG_E_E!P37+TI_EHG_CHP_E!P37+TI_EHG_H_E!P37+TI_EHG_EDHP!P37+TI_EHG_EB!P37+TI_EHG_EPS!P37+TI_EHG_DHEP!P37+TI_EHG_CB!P37</f>
        <v>0</v>
      </c>
      <c r="Q37" s="10">
        <f>TI_EHG_E_E!Q37+TI_EHG_CHP_E!Q37+TI_EHG_H_E!Q37+TI_EHG_EDHP!Q37+TI_EHG_EB!Q37+TI_EHG_EPS!Q37+TI_EHG_DHEP!Q37+TI_EHG_CB!Q37</f>
        <v>0</v>
      </c>
      <c r="R37" s="10">
        <f>TI_EHG_E_E!R37+TI_EHG_CHP_E!R37+TI_EHG_H_E!R37+TI_EHG_EDHP!R37+TI_EHG_EB!R37+TI_EHG_EPS!R37+TI_EHG_DHEP!R37+TI_EHG_CB!R37</f>
        <v>0</v>
      </c>
      <c r="S37" s="10">
        <f>TI_EHG_E_E!S37+TI_EHG_CHP_E!S37+TI_EHG_H_E!S37+TI_EHG_EDHP!S37+TI_EHG_EB!S37+TI_EHG_EPS!S37+TI_EHG_DHEP!S37+TI_EHG_CB!S37</f>
        <v>0</v>
      </c>
      <c r="T37" s="10">
        <f>TI_EHG_E_E!T37+TI_EHG_CHP_E!T37+TI_EHG_H_E!T37+TI_EHG_EDHP!T37+TI_EHG_EB!T37+TI_EHG_EPS!T37+TI_EHG_DHEP!T37+TI_EHG_CB!T37</f>
        <v>0</v>
      </c>
      <c r="U37" s="10">
        <f>TI_EHG_E_E!U37+TI_EHG_CHP_E!U37+TI_EHG_H_E!U37+TI_EHG_EDHP!U37+TI_EHG_EB!U37+TI_EHG_EPS!U37+TI_EHG_DHEP!U37+TI_EHG_CB!U37</f>
        <v>0</v>
      </c>
      <c r="V37" s="10">
        <f>TI_EHG_E_E!V37+TI_EHG_CHP_E!V37+TI_EHG_H_E!V37+TI_EHG_EDHP!V37+TI_EHG_EB!V37+TI_EHG_EPS!V37+TI_EHG_DHEP!V37+TI_EHG_CB!V37</f>
        <v>0</v>
      </c>
      <c r="W37" s="10">
        <f>TI_EHG_E_E!W37+TI_EHG_CHP_E!W37+TI_EHG_H_E!W37+TI_EHG_EDHP!W37+TI_EHG_EB!W37+TI_EHG_EPS!W37+TI_EHG_DHEP!W37+TI_EHG_CB!W37</f>
        <v>0</v>
      </c>
      <c r="X37" s="10">
        <f>TI_EHG_E_E!X37+TI_EHG_CHP_E!X37+TI_EHG_H_E!X37+TI_EHG_EDHP!X37+TI_EHG_EB!X37+TI_EHG_EPS!X37+TI_EHG_DHEP!X37+TI_EHG_CB!X37</f>
        <v>0</v>
      </c>
      <c r="Y37" s="10">
        <f>TI_EHG_E_E!Y37+TI_EHG_CHP_E!Y37+TI_EHG_H_E!Y37+TI_EHG_EDHP!Y37+TI_EHG_EB!Y37+TI_EHG_EPS!Y37+TI_EHG_DHEP!Y37+TI_EHG_CB!Y37</f>
        <v>0</v>
      </c>
      <c r="Z37" s="10">
        <f>TI_EHG_E_E!Z37+TI_EHG_CHP_E!Z37+TI_EHG_H_E!Z37+TI_EHG_EDHP!Z37+TI_EHG_EB!Z37+TI_EHG_EPS!Z37+TI_EHG_DHEP!Z37+TI_EHG_CB!Z37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TI_EHG_E_E!C38+TI_EHG_CHP_E!C38+TI_EHG_H_E!C38+TI_EHG_EDHP!C38+TI_EHG_EB!C38+TI_EHG_EPS!C38+TI_EHG_DHEP!C38+TI_EHG_CB!C38</f>
        <v>0</v>
      </c>
      <c r="D38" s="10">
        <f>TI_EHG_E_E!D38+TI_EHG_CHP_E!D38+TI_EHG_H_E!D38+TI_EHG_EDHP!D38+TI_EHG_EB!D38+TI_EHG_EPS!D38+TI_EHG_DHEP!D38+TI_EHG_CB!D38</f>
        <v>0</v>
      </c>
      <c r="E38" s="10">
        <f>TI_EHG_E_E!E38+TI_EHG_CHP_E!E38+TI_EHG_H_E!E38+TI_EHG_EDHP!E38+TI_EHG_EB!E38+TI_EHG_EPS!E38+TI_EHG_DHEP!E38+TI_EHG_CB!E38</f>
        <v>0</v>
      </c>
      <c r="F38" s="10">
        <f>TI_EHG_E_E!F38+TI_EHG_CHP_E!F38+TI_EHG_H_E!F38+TI_EHG_EDHP!F38+TI_EHG_EB!F38+TI_EHG_EPS!F38+TI_EHG_DHEP!F38+TI_EHG_CB!F38</f>
        <v>0</v>
      </c>
      <c r="G38" s="10">
        <f>TI_EHG_E_E!G38+TI_EHG_CHP_E!G38+TI_EHG_H_E!G38+TI_EHG_EDHP!G38+TI_EHG_EB!G38+TI_EHG_EPS!G38+TI_EHG_DHEP!G38+TI_EHG_CB!G38</f>
        <v>0</v>
      </c>
      <c r="H38" s="10">
        <f>TI_EHG_E_E!H38+TI_EHG_CHP_E!H38+TI_EHG_H_E!H38+TI_EHG_EDHP!H38+TI_EHG_EB!H38+TI_EHG_EPS!H38+TI_EHG_DHEP!H38+TI_EHG_CB!H38</f>
        <v>0</v>
      </c>
      <c r="I38" s="10">
        <f>TI_EHG_E_E!I38+TI_EHG_CHP_E!I38+TI_EHG_H_E!I38+TI_EHG_EDHP!I38+TI_EHG_EB!I38+TI_EHG_EPS!I38+TI_EHG_DHEP!I38+TI_EHG_CB!I38</f>
        <v>0</v>
      </c>
      <c r="J38" s="10">
        <f>TI_EHG_E_E!J38+TI_EHG_CHP_E!J38+TI_EHG_H_E!J38+TI_EHG_EDHP!J38+TI_EHG_EB!J38+TI_EHG_EPS!J38+TI_EHG_DHEP!J38+TI_EHG_CB!J38</f>
        <v>0</v>
      </c>
      <c r="K38" s="10">
        <f>TI_EHG_E_E!K38+TI_EHG_CHP_E!K38+TI_EHG_H_E!K38+TI_EHG_EDHP!K38+TI_EHG_EB!K38+TI_EHG_EPS!K38+TI_EHG_DHEP!K38+TI_EHG_CB!K38</f>
        <v>0</v>
      </c>
      <c r="L38" s="10">
        <f>TI_EHG_E_E!L38+TI_EHG_CHP_E!L38+TI_EHG_H_E!L38+TI_EHG_EDHP!L38+TI_EHG_EB!L38+TI_EHG_EPS!L38+TI_EHG_DHEP!L38+TI_EHG_CB!L38</f>
        <v>0</v>
      </c>
      <c r="M38" s="10">
        <f>TI_EHG_E_E!M38+TI_EHG_CHP_E!M38+TI_EHG_H_E!M38+TI_EHG_EDHP!M38+TI_EHG_EB!M38+TI_EHG_EPS!M38+TI_EHG_DHEP!M38+TI_EHG_CB!M38</f>
        <v>0</v>
      </c>
      <c r="N38" s="10">
        <f>TI_EHG_E_E!N38+TI_EHG_CHP_E!N38+TI_EHG_H_E!N38+TI_EHG_EDHP!N38+TI_EHG_EB!N38+TI_EHG_EPS!N38+TI_EHG_DHEP!N38+TI_EHG_CB!N38</f>
        <v>0</v>
      </c>
      <c r="O38" s="10">
        <f>TI_EHG_E_E!O38+TI_EHG_CHP_E!O38+TI_EHG_H_E!O38+TI_EHG_EDHP!O38+TI_EHG_EB!O38+TI_EHG_EPS!O38+TI_EHG_DHEP!O38+TI_EHG_CB!O38</f>
        <v>0</v>
      </c>
      <c r="P38" s="10">
        <f>TI_EHG_E_E!P38+TI_EHG_CHP_E!P38+TI_EHG_H_E!P38+TI_EHG_EDHP!P38+TI_EHG_EB!P38+TI_EHG_EPS!P38+TI_EHG_DHEP!P38+TI_EHG_CB!P38</f>
        <v>0</v>
      </c>
      <c r="Q38" s="10">
        <f>TI_EHG_E_E!Q38+TI_EHG_CHP_E!Q38+TI_EHG_H_E!Q38+TI_EHG_EDHP!Q38+TI_EHG_EB!Q38+TI_EHG_EPS!Q38+TI_EHG_DHEP!Q38+TI_EHG_CB!Q38</f>
        <v>0</v>
      </c>
      <c r="R38" s="10">
        <f>TI_EHG_E_E!R38+TI_EHG_CHP_E!R38+TI_EHG_H_E!R38+TI_EHG_EDHP!R38+TI_EHG_EB!R38+TI_EHG_EPS!R38+TI_EHG_DHEP!R38+TI_EHG_CB!R38</f>
        <v>0</v>
      </c>
      <c r="S38" s="10">
        <f>TI_EHG_E_E!S38+TI_EHG_CHP_E!S38+TI_EHG_H_E!S38+TI_EHG_EDHP!S38+TI_EHG_EB!S38+TI_EHG_EPS!S38+TI_EHG_DHEP!S38+TI_EHG_CB!S38</f>
        <v>0</v>
      </c>
      <c r="T38" s="10">
        <f>TI_EHG_E_E!T38+TI_EHG_CHP_E!T38+TI_EHG_H_E!T38+TI_EHG_EDHP!T38+TI_EHG_EB!T38+TI_EHG_EPS!T38+TI_EHG_DHEP!T38+TI_EHG_CB!T38</f>
        <v>0</v>
      </c>
      <c r="U38" s="10">
        <f>TI_EHG_E_E!U38+TI_EHG_CHP_E!U38+TI_EHG_H_E!U38+TI_EHG_EDHP!U38+TI_EHG_EB!U38+TI_EHG_EPS!U38+TI_EHG_DHEP!U38+TI_EHG_CB!U38</f>
        <v>0</v>
      </c>
      <c r="V38" s="10">
        <f>TI_EHG_E_E!V38+TI_EHG_CHP_E!V38+TI_EHG_H_E!V38+TI_EHG_EDHP!V38+TI_EHG_EB!V38+TI_EHG_EPS!V38+TI_EHG_DHEP!V38+TI_EHG_CB!V38</f>
        <v>0</v>
      </c>
      <c r="W38" s="10">
        <f>TI_EHG_E_E!W38+TI_EHG_CHP_E!W38+TI_EHG_H_E!W38+TI_EHG_EDHP!W38+TI_EHG_EB!W38+TI_EHG_EPS!W38+TI_EHG_DHEP!W38+TI_EHG_CB!W38</f>
        <v>0</v>
      </c>
      <c r="X38" s="10">
        <f>TI_EHG_E_E!X38+TI_EHG_CHP_E!X38+TI_EHG_H_E!X38+TI_EHG_EDHP!X38+TI_EHG_EB!X38+TI_EHG_EPS!X38+TI_EHG_DHEP!X38+TI_EHG_CB!X38</f>
        <v>0</v>
      </c>
      <c r="Y38" s="10">
        <f>TI_EHG_E_E!Y38+TI_EHG_CHP_E!Y38+TI_EHG_H_E!Y38+TI_EHG_EDHP!Y38+TI_EHG_EB!Y38+TI_EHG_EPS!Y38+TI_EHG_DHEP!Y38+TI_EHG_CB!Y38</f>
        <v>0</v>
      </c>
      <c r="Z38" s="10">
        <f>TI_EHG_E_E!Z38+TI_EHG_CHP_E!Z38+TI_EHG_H_E!Z38+TI_EHG_EDHP!Z38+TI_EHG_EB!Z38+TI_EHG_EPS!Z38+TI_EHG_DHEP!Z38+TI_EHG_CB!Z38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TI_EHG_E_E!C39+TI_EHG_CHP_E!C39+TI_EHG_H_E!C39+TI_EHG_EDHP!C39+TI_EHG_EB!C39+TI_EHG_EPS!C39+TI_EHG_DHEP!C39+TI_EHG_CB!C39</f>
        <v>0</v>
      </c>
      <c r="D39" s="10">
        <f>TI_EHG_E_E!D39+TI_EHG_CHP_E!D39+TI_EHG_H_E!D39+TI_EHG_EDHP!D39+TI_EHG_EB!D39+TI_EHG_EPS!D39+TI_EHG_DHEP!D39+TI_EHG_CB!D39</f>
        <v>0</v>
      </c>
      <c r="E39" s="10">
        <f>TI_EHG_E_E!E39+TI_EHG_CHP_E!E39+TI_EHG_H_E!E39+TI_EHG_EDHP!E39+TI_EHG_EB!E39+TI_EHG_EPS!E39+TI_EHG_DHEP!E39+TI_EHG_CB!E39</f>
        <v>0</v>
      </c>
      <c r="F39" s="10">
        <f>TI_EHG_E_E!F39+TI_EHG_CHP_E!F39+TI_EHG_H_E!F39+TI_EHG_EDHP!F39+TI_EHG_EB!F39+TI_EHG_EPS!F39+TI_EHG_DHEP!F39+TI_EHG_CB!F39</f>
        <v>0</v>
      </c>
      <c r="G39" s="10">
        <f>TI_EHG_E_E!G39+TI_EHG_CHP_E!G39+TI_EHG_H_E!G39+TI_EHG_EDHP!G39+TI_EHG_EB!G39+TI_EHG_EPS!G39+TI_EHG_DHEP!G39+TI_EHG_CB!G39</f>
        <v>0</v>
      </c>
      <c r="H39" s="10">
        <f>TI_EHG_E_E!H39+TI_EHG_CHP_E!H39+TI_EHG_H_E!H39+TI_EHG_EDHP!H39+TI_EHG_EB!H39+TI_EHG_EPS!H39+TI_EHG_DHEP!H39+TI_EHG_CB!H39</f>
        <v>0</v>
      </c>
      <c r="I39" s="10">
        <f>TI_EHG_E_E!I39+TI_EHG_CHP_E!I39+TI_EHG_H_E!I39+TI_EHG_EDHP!I39+TI_EHG_EB!I39+TI_EHG_EPS!I39+TI_EHG_DHEP!I39+TI_EHG_CB!I39</f>
        <v>0</v>
      </c>
      <c r="J39" s="10">
        <f>TI_EHG_E_E!J39+TI_EHG_CHP_E!J39+TI_EHG_H_E!J39+TI_EHG_EDHP!J39+TI_EHG_EB!J39+TI_EHG_EPS!J39+TI_EHG_DHEP!J39+TI_EHG_CB!J39</f>
        <v>0</v>
      </c>
      <c r="K39" s="10">
        <f>TI_EHG_E_E!K39+TI_EHG_CHP_E!K39+TI_EHG_H_E!K39+TI_EHG_EDHP!K39+TI_EHG_EB!K39+TI_EHG_EPS!K39+TI_EHG_DHEP!K39+TI_EHG_CB!K39</f>
        <v>0</v>
      </c>
      <c r="L39" s="10">
        <f>TI_EHG_E_E!L39+TI_EHG_CHP_E!L39+TI_EHG_H_E!L39+TI_EHG_EDHP!L39+TI_EHG_EB!L39+TI_EHG_EPS!L39+TI_EHG_DHEP!L39+TI_EHG_CB!L39</f>
        <v>0</v>
      </c>
      <c r="M39" s="10">
        <f>TI_EHG_E_E!M39+TI_EHG_CHP_E!M39+TI_EHG_H_E!M39+TI_EHG_EDHP!M39+TI_EHG_EB!M39+TI_EHG_EPS!M39+TI_EHG_DHEP!M39+TI_EHG_CB!M39</f>
        <v>0</v>
      </c>
      <c r="N39" s="10">
        <f>TI_EHG_E_E!N39+TI_EHG_CHP_E!N39+TI_EHG_H_E!N39+TI_EHG_EDHP!N39+TI_EHG_EB!N39+TI_EHG_EPS!N39+TI_EHG_DHEP!N39+TI_EHG_CB!N39</f>
        <v>0</v>
      </c>
      <c r="O39" s="10">
        <f>TI_EHG_E_E!O39+TI_EHG_CHP_E!O39+TI_EHG_H_E!O39+TI_EHG_EDHP!O39+TI_EHG_EB!O39+TI_EHG_EPS!O39+TI_EHG_DHEP!O39+TI_EHG_CB!O39</f>
        <v>0</v>
      </c>
      <c r="P39" s="10">
        <f>TI_EHG_E_E!P39+TI_EHG_CHP_E!P39+TI_EHG_H_E!P39+TI_EHG_EDHP!P39+TI_EHG_EB!P39+TI_EHG_EPS!P39+TI_EHG_DHEP!P39+TI_EHG_CB!P39</f>
        <v>0</v>
      </c>
      <c r="Q39" s="10">
        <f>TI_EHG_E_E!Q39+TI_EHG_CHP_E!Q39+TI_EHG_H_E!Q39+TI_EHG_EDHP!Q39+TI_EHG_EB!Q39+TI_EHG_EPS!Q39+TI_EHG_DHEP!Q39+TI_EHG_CB!Q39</f>
        <v>0</v>
      </c>
      <c r="R39" s="10">
        <f>TI_EHG_E_E!R39+TI_EHG_CHP_E!R39+TI_EHG_H_E!R39+TI_EHG_EDHP!R39+TI_EHG_EB!R39+TI_EHG_EPS!R39+TI_EHG_DHEP!R39+TI_EHG_CB!R39</f>
        <v>0</v>
      </c>
      <c r="S39" s="10">
        <f>TI_EHG_E_E!S39+TI_EHG_CHP_E!S39+TI_EHG_H_E!S39+TI_EHG_EDHP!S39+TI_EHG_EB!S39+TI_EHG_EPS!S39+TI_EHG_DHEP!S39+TI_EHG_CB!S39</f>
        <v>0</v>
      </c>
      <c r="T39" s="10">
        <f>TI_EHG_E_E!T39+TI_EHG_CHP_E!T39+TI_EHG_H_E!T39+TI_EHG_EDHP!T39+TI_EHG_EB!T39+TI_EHG_EPS!T39+TI_EHG_DHEP!T39+TI_EHG_CB!T39</f>
        <v>0</v>
      </c>
      <c r="U39" s="10">
        <f>TI_EHG_E_E!U39+TI_EHG_CHP_E!U39+TI_EHG_H_E!U39+TI_EHG_EDHP!U39+TI_EHG_EB!U39+TI_EHG_EPS!U39+TI_EHG_DHEP!U39+TI_EHG_CB!U39</f>
        <v>0</v>
      </c>
      <c r="V39" s="10">
        <f>TI_EHG_E_E!V39+TI_EHG_CHP_E!V39+TI_EHG_H_E!V39+TI_EHG_EDHP!V39+TI_EHG_EB!V39+TI_EHG_EPS!V39+TI_EHG_DHEP!V39+TI_EHG_CB!V39</f>
        <v>0</v>
      </c>
      <c r="W39" s="10">
        <f>TI_EHG_E_E!W39+TI_EHG_CHP_E!W39+TI_EHG_H_E!W39+TI_EHG_EDHP!W39+TI_EHG_EB!W39+TI_EHG_EPS!W39+TI_EHG_DHEP!W39+TI_EHG_CB!W39</f>
        <v>0</v>
      </c>
      <c r="X39" s="10">
        <f>TI_EHG_E_E!X39+TI_EHG_CHP_E!X39+TI_EHG_H_E!X39+TI_EHG_EDHP!X39+TI_EHG_EB!X39+TI_EHG_EPS!X39+TI_EHG_DHEP!X39+TI_EHG_CB!X39</f>
        <v>0</v>
      </c>
      <c r="Y39" s="10">
        <f>TI_EHG_E_E!Y39+TI_EHG_CHP_E!Y39+TI_EHG_H_E!Y39+TI_EHG_EDHP!Y39+TI_EHG_EB!Y39+TI_EHG_EPS!Y39+TI_EHG_DHEP!Y39+TI_EHG_CB!Y39</f>
        <v>0</v>
      </c>
      <c r="Z39" s="10">
        <f>TI_EHG_E_E!Z39+TI_EHG_CHP_E!Z39+TI_EHG_H_E!Z39+TI_EHG_EDHP!Z39+TI_EHG_EB!Z39+TI_EHG_EPS!Z39+TI_EHG_DHEP!Z39+TI_EHG_CB!Z39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TI_EHG_E_E!C40+TI_EHG_CHP_E!C40+TI_EHG_H_E!C40+TI_EHG_EDHP!C40+TI_EHG_EB!C40+TI_EHG_EPS!C40+TI_EHG_DHEP!C40+TI_EHG_CB!C40</f>
        <v>0</v>
      </c>
      <c r="D40" s="10">
        <f>TI_EHG_E_E!D40+TI_EHG_CHP_E!D40+TI_EHG_H_E!D40+TI_EHG_EDHP!D40+TI_EHG_EB!D40+TI_EHG_EPS!D40+TI_EHG_DHEP!D40+TI_EHG_CB!D40</f>
        <v>0</v>
      </c>
      <c r="E40" s="10">
        <f>TI_EHG_E_E!E40+TI_EHG_CHP_E!E40+TI_EHG_H_E!E40+TI_EHG_EDHP!E40+TI_EHG_EB!E40+TI_EHG_EPS!E40+TI_EHG_DHEP!E40+TI_EHG_CB!E40</f>
        <v>0</v>
      </c>
      <c r="F40" s="10">
        <f>TI_EHG_E_E!F40+TI_EHG_CHP_E!F40+TI_EHG_H_E!F40+TI_EHG_EDHP!F40+TI_EHG_EB!F40+TI_EHG_EPS!F40+TI_EHG_DHEP!F40+TI_EHG_CB!F40</f>
        <v>0</v>
      </c>
      <c r="G40" s="10">
        <f>TI_EHG_E_E!G40+TI_EHG_CHP_E!G40+TI_EHG_H_E!G40+TI_EHG_EDHP!G40+TI_EHG_EB!G40+TI_EHG_EPS!G40+TI_EHG_DHEP!G40+TI_EHG_CB!G40</f>
        <v>0</v>
      </c>
      <c r="H40" s="10">
        <f>TI_EHG_E_E!H40+TI_EHG_CHP_E!H40+TI_EHG_H_E!H40+TI_EHG_EDHP!H40+TI_EHG_EB!H40+TI_EHG_EPS!H40+TI_EHG_DHEP!H40+TI_EHG_CB!H40</f>
        <v>0</v>
      </c>
      <c r="I40" s="10">
        <f>TI_EHG_E_E!I40+TI_EHG_CHP_E!I40+TI_EHG_H_E!I40+TI_EHG_EDHP!I40+TI_EHG_EB!I40+TI_EHG_EPS!I40+TI_EHG_DHEP!I40+TI_EHG_CB!I40</f>
        <v>0</v>
      </c>
      <c r="J40" s="10">
        <f>TI_EHG_E_E!J40+TI_EHG_CHP_E!J40+TI_EHG_H_E!J40+TI_EHG_EDHP!J40+TI_EHG_EB!J40+TI_EHG_EPS!J40+TI_EHG_DHEP!J40+TI_EHG_CB!J40</f>
        <v>0</v>
      </c>
      <c r="K40" s="10">
        <f>TI_EHG_E_E!K40+TI_EHG_CHP_E!K40+TI_EHG_H_E!K40+TI_EHG_EDHP!K40+TI_EHG_EB!K40+TI_EHG_EPS!K40+TI_EHG_DHEP!K40+TI_EHG_CB!K40</f>
        <v>0</v>
      </c>
      <c r="L40" s="10">
        <f>TI_EHG_E_E!L40+TI_EHG_CHP_E!L40+TI_EHG_H_E!L40+TI_EHG_EDHP!L40+TI_EHG_EB!L40+TI_EHG_EPS!L40+TI_EHG_DHEP!L40+TI_EHG_CB!L40</f>
        <v>0</v>
      </c>
      <c r="M40" s="10">
        <f>TI_EHG_E_E!M40+TI_EHG_CHP_E!M40+TI_EHG_H_E!M40+TI_EHG_EDHP!M40+TI_EHG_EB!M40+TI_EHG_EPS!M40+TI_EHG_DHEP!M40+TI_EHG_CB!M40</f>
        <v>0</v>
      </c>
      <c r="N40" s="10">
        <f>TI_EHG_E_E!N40+TI_EHG_CHP_E!N40+TI_EHG_H_E!N40+TI_EHG_EDHP!N40+TI_EHG_EB!N40+TI_EHG_EPS!N40+TI_EHG_DHEP!N40+TI_EHG_CB!N40</f>
        <v>0</v>
      </c>
      <c r="O40" s="10">
        <f>TI_EHG_E_E!O40+TI_EHG_CHP_E!O40+TI_EHG_H_E!O40+TI_EHG_EDHP!O40+TI_EHG_EB!O40+TI_EHG_EPS!O40+TI_EHG_DHEP!O40+TI_EHG_CB!O40</f>
        <v>0</v>
      </c>
      <c r="P40" s="10">
        <f>TI_EHG_E_E!P40+TI_EHG_CHP_E!P40+TI_EHG_H_E!P40+TI_EHG_EDHP!P40+TI_EHG_EB!P40+TI_EHG_EPS!P40+TI_EHG_DHEP!P40+TI_EHG_CB!P40</f>
        <v>0</v>
      </c>
      <c r="Q40" s="10">
        <f>TI_EHG_E_E!Q40+TI_EHG_CHP_E!Q40+TI_EHG_H_E!Q40+TI_EHG_EDHP!Q40+TI_EHG_EB!Q40+TI_EHG_EPS!Q40+TI_EHG_DHEP!Q40+TI_EHG_CB!Q40</f>
        <v>0</v>
      </c>
      <c r="R40" s="10">
        <f>TI_EHG_E_E!R40+TI_EHG_CHP_E!R40+TI_EHG_H_E!R40+TI_EHG_EDHP!R40+TI_EHG_EB!R40+TI_EHG_EPS!R40+TI_EHG_DHEP!R40+TI_EHG_CB!R40</f>
        <v>0</v>
      </c>
      <c r="S40" s="10">
        <f>TI_EHG_E_E!S40+TI_EHG_CHP_E!S40+TI_EHG_H_E!S40+TI_EHG_EDHP!S40+TI_EHG_EB!S40+TI_EHG_EPS!S40+TI_EHG_DHEP!S40+TI_EHG_CB!S40</f>
        <v>0</v>
      </c>
      <c r="T40" s="10">
        <f>TI_EHG_E_E!T40+TI_EHG_CHP_E!T40+TI_EHG_H_E!T40+TI_EHG_EDHP!T40+TI_EHG_EB!T40+TI_EHG_EPS!T40+TI_EHG_DHEP!T40+TI_EHG_CB!T40</f>
        <v>0</v>
      </c>
      <c r="U40" s="10">
        <f>TI_EHG_E_E!U40+TI_EHG_CHP_E!U40+TI_EHG_H_E!U40+TI_EHG_EDHP!U40+TI_EHG_EB!U40+TI_EHG_EPS!U40+TI_EHG_DHEP!U40+TI_EHG_CB!U40</f>
        <v>0</v>
      </c>
      <c r="V40" s="10">
        <f>TI_EHG_E_E!V40+TI_EHG_CHP_E!V40+TI_EHG_H_E!V40+TI_EHG_EDHP!V40+TI_EHG_EB!V40+TI_EHG_EPS!V40+TI_EHG_DHEP!V40+TI_EHG_CB!V40</f>
        <v>0</v>
      </c>
      <c r="W40" s="10">
        <f>TI_EHG_E_E!W40+TI_EHG_CHP_E!W40+TI_EHG_H_E!W40+TI_EHG_EDHP!W40+TI_EHG_EB!W40+TI_EHG_EPS!W40+TI_EHG_DHEP!W40+TI_EHG_CB!W40</f>
        <v>0</v>
      </c>
      <c r="X40" s="10">
        <f>TI_EHG_E_E!X40+TI_EHG_CHP_E!X40+TI_EHG_H_E!X40+TI_EHG_EDHP!X40+TI_EHG_EB!X40+TI_EHG_EPS!X40+TI_EHG_DHEP!X40+TI_EHG_CB!X40</f>
        <v>0</v>
      </c>
      <c r="Y40" s="10">
        <f>TI_EHG_E_E!Y40+TI_EHG_CHP_E!Y40+TI_EHG_H_E!Y40+TI_EHG_EDHP!Y40+TI_EHG_EB!Y40+TI_EHG_EPS!Y40+TI_EHG_DHEP!Y40+TI_EHG_CB!Y40</f>
        <v>0</v>
      </c>
      <c r="Z40" s="10">
        <f>TI_EHG_E_E!Z40+TI_EHG_CHP_E!Z40+TI_EHG_H_E!Z40+TI_EHG_EDHP!Z40+TI_EHG_EB!Z40+TI_EHG_EPS!Z40+TI_EHG_DHEP!Z40+TI_EHG_CB!Z40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TI_EHG_E_E!C41+TI_EHG_CHP_E!C41+TI_EHG_H_E!C41+TI_EHG_EDHP!C41+TI_EHG_EB!C41+TI_EHG_EPS!C41+TI_EHG_DHEP!C41+TI_EHG_CB!C41</f>
        <v>0</v>
      </c>
      <c r="D41" s="10">
        <f>TI_EHG_E_E!D41+TI_EHG_CHP_E!D41+TI_EHG_H_E!D41+TI_EHG_EDHP!D41+TI_EHG_EB!D41+TI_EHG_EPS!D41+TI_EHG_DHEP!D41+TI_EHG_CB!D41</f>
        <v>0</v>
      </c>
      <c r="E41" s="10">
        <f>TI_EHG_E_E!E41+TI_EHG_CHP_E!E41+TI_EHG_H_E!E41+TI_EHG_EDHP!E41+TI_EHG_EB!E41+TI_EHG_EPS!E41+TI_EHG_DHEP!E41+TI_EHG_CB!E41</f>
        <v>0</v>
      </c>
      <c r="F41" s="10">
        <f>TI_EHG_E_E!F41+TI_EHG_CHP_E!F41+TI_EHG_H_E!F41+TI_EHG_EDHP!F41+TI_EHG_EB!F41+TI_EHG_EPS!F41+TI_EHG_DHEP!F41+TI_EHG_CB!F41</f>
        <v>0</v>
      </c>
      <c r="G41" s="10">
        <f>TI_EHG_E_E!G41+TI_EHG_CHP_E!G41+TI_EHG_H_E!G41+TI_EHG_EDHP!G41+TI_EHG_EB!G41+TI_EHG_EPS!G41+TI_EHG_DHEP!G41+TI_EHG_CB!G41</f>
        <v>0</v>
      </c>
      <c r="H41" s="10">
        <f>TI_EHG_E_E!H41+TI_EHG_CHP_E!H41+TI_EHG_H_E!H41+TI_EHG_EDHP!H41+TI_EHG_EB!H41+TI_EHG_EPS!H41+TI_EHG_DHEP!H41+TI_EHG_CB!H41</f>
        <v>0</v>
      </c>
      <c r="I41" s="10">
        <f>TI_EHG_E_E!I41+TI_EHG_CHP_E!I41+TI_EHG_H_E!I41+TI_EHG_EDHP!I41+TI_EHG_EB!I41+TI_EHG_EPS!I41+TI_EHG_DHEP!I41+TI_EHG_CB!I41</f>
        <v>0</v>
      </c>
      <c r="J41" s="10">
        <f>TI_EHG_E_E!J41+TI_EHG_CHP_E!J41+TI_EHG_H_E!J41+TI_EHG_EDHP!J41+TI_EHG_EB!J41+TI_EHG_EPS!J41+TI_EHG_DHEP!J41+TI_EHG_CB!J41</f>
        <v>0</v>
      </c>
      <c r="K41" s="10">
        <f>TI_EHG_E_E!K41+TI_EHG_CHP_E!K41+TI_EHG_H_E!K41+TI_EHG_EDHP!K41+TI_EHG_EB!K41+TI_EHG_EPS!K41+TI_EHG_DHEP!K41+TI_EHG_CB!K41</f>
        <v>0</v>
      </c>
      <c r="L41" s="10">
        <f>TI_EHG_E_E!L41+TI_EHG_CHP_E!L41+TI_EHG_H_E!L41+TI_EHG_EDHP!L41+TI_EHG_EB!L41+TI_EHG_EPS!L41+TI_EHG_DHEP!L41+TI_EHG_CB!L41</f>
        <v>0</v>
      </c>
      <c r="M41" s="10">
        <f>TI_EHG_E_E!M41+TI_EHG_CHP_E!M41+TI_EHG_H_E!M41+TI_EHG_EDHP!M41+TI_EHG_EB!M41+TI_EHG_EPS!M41+TI_EHG_DHEP!M41+TI_EHG_CB!M41</f>
        <v>0</v>
      </c>
      <c r="N41" s="10">
        <f>TI_EHG_E_E!N41+TI_EHG_CHP_E!N41+TI_EHG_H_E!N41+TI_EHG_EDHP!N41+TI_EHG_EB!N41+TI_EHG_EPS!N41+TI_EHG_DHEP!N41+TI_EHG_CB!N41</f>
        <v>0</v>
      </c>
      <c r="O41" s="10">
        <f>TI_EHG_E_E!O41+TI_EHG_CHP_E!O41+TI_EHG_H_E!O41+TI_EHG_EDHP!O41+TI_EHG_EB!O41+TI_EHG_EPS!O41+TI_EHG_DHEP!O41+TI_EHG_CB!O41</f>
        <v>0</v>
      </c>
      <c r="P41" s="10">
        <f>TI_EHG_E_E!P41+TI_EHG_CHP_E!P41+TI_EHG_H_E!P41+TI_EHG_EDHP!P41+TI_EHG_EB!P41+TI_EHG_EPS!P41+TI_EHG_DHEP!P41+TI_EHG_CB!P41</f>
        <v>0</v>
      </c>
      <c r="Q41" s="10">
        <f>TI_EHG_E_E!Q41+TI_EHG_CHP_E!Q41+TI_EHG_H_E!Q41+TI_EHG_EDHP!Q41+TI_EHG_EB!Q41+TI_EHG_EPS!Q41+TI_EHG_DHEP!Q41+TI_EHG_CB!Q41</f>
        <v>0</v>
      </c>
      <c r="R41" s="10">
        <f>TI_EHG_E_E!R41+TI_EHG_CHP_E!R41+TI_EHG_H_E!R41+TI_EHG_EDHP!R41+TI_EHG_EB!R41+TI_EHG_EPS!R41+TI_EHG_DHEP!R41+TI_EHG_CB!R41</f>
        <v>0</v>
      </c>
      <c r="S41" s="10">
        <f>TI_EHG_E_E!S41+TI_EHG_CHP_E!S41+TI_EHG_H_E!S41+TI_EHG_EDHP!S41+TI_EHG_EB!S41+TI_EHG_EPS!S41+TI_EHG_DHEP!S41+TI_EHG_CB!S41</f>
        <v>0</v>
      </c>
      <c r="T41" s="10">
        <f>TI_EHG_E_E!T41+TI_EHG_CHP_E!T41+TI_EHG_H_E!T41+TI_EHG_EDHP!T41+TI_EHG_EB!T41+TI_EHG_EPS!T41+TI_EHG_DHEP!T41+TI_EHG_CB!T41</f>
        <v>0</v>
      </c>
      <c r="U41" s="10">
        <f>TI_EHG_E_E!U41+TI_EHG_CHP_E!U41+TI_EHG_H_E!U41+TI_EHG_EDHP!U41+TI_EHG_EB!U41+TI_EHG_EPS!U41+TI_EHG_DHEP!U41+TI_EHG_CB!U41</f>
        <v>0</v>
      </c>
      <c r="V41" s="10">
        <f>TI_EHG_E_E!V41+TI_EHG_CHP_E!V41+TI_EHG_H_E!V41+TI_EHG_EDHP!V41+TI_EHG_EB!V41+TI_EHG_EPS!V41+TI_EHG_DHEP!V41+TI_EHG_CB!V41</f>
        <v>0</v>
      </c>
      <c r="W41" s="10">
        <f>TI_EHG_E_E!W41+TI_EHG_CHP_E!W41+TI_EHG_H_E!W41+TI_EHG_EDHP!W41+TI_EHG_EB!W41+TI_EHG_EPS!W41+TI_EHG_DHEP!W41+TI_EHG_CB!W41</f>
        <v>0</v>
      </c>
      <c r="X41" s="10">
        <f>TI_EHG_E_E!X41+TI_EHG_CHP_E!X41+TI_EHG_H_E!X41+TI_EHG_EDHP!X41+TI_EHG_EB!X41+TI_EHG_EPS!X41+TI_EHG_DHEP!X41+TI_EHG_CB!X41</f>
        <v>0</v>
      </c>
      <c r="Y41" s="10">
        <f>TI_EHG_E_E!Y41+TI_EHG_CHP_E!Y41+TI_EHG_H_E!Y41+TI_EHG_EDHP!Y41+TI_EHG_EB!Y41+TI_EHG_EPS!Y41+TI_EHG_DHEP!Y41+TI_EHG_CB!Y41</f>
        <v>0</v>
      </c>
      <c r="Z41" s="10">
        <f>TI_EHG_E_E!Z41+TI_EHG_CHP_E!Z41+TI_EHG_H_E!Z41+TI_EHG_EDHP!Z41+TI_EHG_EB!Z41+TI_EHG_EPS!Z41+TI_EHG_DHEP!Z41+TI_EHG_CB!Z41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TI_EHG_E_E!C42+TI_EHG_CHP_E!C42+TI_EHG_H_E!C42+TI_EHG_EDHP!C42+TI_EHG_EB!C42+TI_EHG_EPS!C42+TI_EHG_DHEP!C42+TI_EHG_CB!C42</f>
        <v>0</v>
      </c>
      <c r="D42" s="10">
        <f>TI_EHG_E_E!D42+TI_EHG_CHP_E!D42+TI_EHG_H_E!D42+TI_EHG_EDHP!D42+TI_EHG_EB!D42+TI_EHG_EPS!D42+TI_EHG_DHEP!D42+TI_EHG_CB!D42</f>
        <v>0</v>
      </c>
      <c r="E42" s="10">
        <f>TI_EHG_E_E!E42+TI_EHG_CHP_E!E42+TI_EHG_H_E!E42+TI_EHG_EDHP!E42+TI_EHG_EB!E42+TI_EHG_EPS!E42+TI_EHG_DHEP!E42+TI_EHG_CB!E42</f>
        <v>0</v>
      </c>
      <c r="F42" s="10">
        <f>TI_EHG_E_E!F42+TI_EHG_CHP_E!F42+TI_EHG_H_E!F42+TI_EHG_EDHP!F42+TI_EHG_EB!F42+TI_EHG_EPS!F42+TI_EHG_DHEP!F42+TI_EHG_CB!F42</f>
        <v>0</v>
      </c>
      <c r="G42" s="10">
        <f>TI_EHG_E_E!G42+TI_EHG_CHP_E!G42+TI_EHG_H_E!G42+TI_EHG_EDHP!G42+TI_EHG_EB!G42+TI_EHG_EPS!G42+TI_EHG_DHEP!G42+TI_EHG_CB!G42</f>
        <v>0</v>
      </c>
      <c r="H42" s="10">
        <f>TI_EHG_E_E!H42+TI_EHG_CHP_E!H42+TI_EHG_H_E!H42+TI_EHG_EDHP!H42+TI_EHG_EB!H42+TI_EHG_EPS!H42+TI_EHG_DHEP!H42+TI_EHG_CB!H42</f>
        <v>0</v>
      </c>
      <c r="I42" s="10">
        <f>TI_EHG_E_E!I42+TI_EHG_CHP_E!I42+TI_EHG_H_E!I42+TI_EHG_EDHP!I42+TI_EHG_EB!I42+TI_EHG_EPS!I42+TI_EHG_DHEP!I42+TI_EHG_CB!I42</f>
        <v>0</v>
      </c>
      <c r="J42" s="10">
        <f>TI_EHG_E_E!J42+TI_EHG_CHP_E!J42+TI_EHG_H_E!J42+TI_EHG_EDHP!J42+TI_EHG_EB!J42+TI_EHG_EPS!J42+TI_EHG_DHEP!J42+TI_EHG_CB!J42</f>
        <v>0</v>
      </c>
      <c r="K42" s="10">
        <f>TI_EHG_E_E!K42+TI_EHG_CHP_E!K42+TI_EHG_H_E!K42+TI_EHG_EDHP!K42+TI_EHG_EB!K42+TI_EHG_EPS!K42+TI_EHG_DHEP!K42+TI_EHG_CB!K42</f>
        <v>0</v>
      </c>
      <c r="L42" s="10">
        <f>TI_EHG_E_E!L42+TI_EHG_CHP_E!L42+TI_EHG_H_E!L42+TI_EHG_EDHP!L42+TI_EHG_EB!L42+TI_EHG_EPS!L42+TI_EHG_DHEP!L42+TI_EHG_CB!L42</f>
        <v>0</v>
      </c>
      <c r="M42" s="10">
        <f>TI_EHG_E_E!M42+TI_EHG_CHP_E!M42+TI_EHG_H_E!M42+TI_EHG_EDHP!M42+TI_EHG_EB!M42+TI_EHG_EPS!M42+TI_EHG_DHEP!M42+TI_EHG_CB!M42</f>
        <v>0</v>
      </c>
      <c r="N42" s="10">
        <f>TI_EHG_E_E!N42+TI_EHG_CHP_E!N42+TI_EHG_H_E!N42+TI_EHG_EDHP!N42+TI_EHG_EB!N42+TI_EHG_EPS!N42+TI_EHG_DHEP!N42+TI_EHG_CB!N42</f>
        <v>0</v>
      </c>
      <c r="O42" s="10">
        <f>TI_EHG_E_E!O42+TI_EHG_CHP_E!O42+TI_EHG_H_E!O42+TI_EHG_EDHP!O42+TI_EHG_EB!O42+TI_EHG_EPS!O42+TI_EHG_DHEP!O42+TI_EHG_CB!O42</f>
        <v>0</v>
      </c>
      <c r="P42" s="10">
        <f>TI_EHG_E_E!P42+TI_EHG_CHP_E!P42+TI_EHG_H_E!P42+TI_EHG_EDHP!P42+TI_EHG_EB!P42+TI_EHG_EPS!P42+TI_EHG_DHEP!P42+TI_EHG_CB!P42</f>
        <v>0</v>
      </c>
      <c r="Q42" s="10">
        <f>TI_EHG_E_E!Q42+TI_EHG_CHP_E!Q42+TI_EHG_H_E!Q42+TI_EHG_EDHP!Q42+TI_EHG_EB!Q42+TI_EHG_EPS!Q42+TI_EHG_DHEP!Q42+TI_EHG_CB!Q42</f>
        <v>0</v>
      </c>
      <c r="R42" s="10">
        <f>TI_EHG_E_E!R42+TI_EHG_CHP_E!R42+TI_EHG_H_E!R42+TI_EHG_EDHP!R42+TI_EHG_EB!R42+TI_EHG_EPS!R42+TI_EHG_DHEP!R42+TI_EHG_CB!R42</f>
        <v>0</v>
      </c>
      <c r="S42" s="10">
        <f>TI_EHG_E_E!S42+TI_EHG_CHP_E!S42+TI_EHG_H_E!S42+TI_EHG_EDHP!S42+TI_EHG_EB!S42+TI_EHG_EPS!S42+TI_EHG_DHEP!S42+TI_EHG_CB!S42</f>
        <v>0</v>
      </c>
      <c r="T42" s="10">
        <f>TI_EHG_E_E!T42+TI_EHG_CHP_E!T42+TI_EHG_H_E!T42+TI_EHG_EDHP!T42+TI_EHG_EB!T42+TI_EHG_EPS!T42+TI_EHG_DHEP!T42+TI_EHG_CB!T42</f>
        <v>0</v>
      </c>
      <c r="U42" s="10">
        <f>TI_EHG_E_E!U42+TI_EHG_CHP_E!U42+TI_EHG_H_E!U42+TI_EHG_EDHP!U42+TI_EHG_EB!U42+TI_EHG_EPS!U42+TI_EHG_DHEP!U42+TI_EHG_CB!U42</f>
        <v>0</v>
      </c>
      <c r="V42" s="10">
        <f>TI_EHG_E_E!V42+TI_EHG_CHP_E!V42+TI_EHG_H_E!V42+TI_EHG_EDHP!V42+TI_EHG_EB!V42+TI_EHG_EPS!V42+TI_EHG_DHEP!V42+TI_EHG_CB!V42</f>
        <v>0</v>
      </c>
      <c r="W42" s="10">
        <f>TI_EHG_E_E!W42+TI_EHG_CHP_E!W42+TI_EHG_H_E!W42+TI_EHG_EDHP!W42+TI_EHG_EB!W42+TI_EHG_EPS!W42+TI_EHG_DHEP!W42+TI_EHG_CB!W42</f>
        <v>0</v>
      </c>
      <c r="X42" s="10">
        <f>TI_EHG_E_E!X42+TI_EHG_CHP_E!X42+TI_EHG_H_E!X42+TI_EHG_EDHP!X42+TI_EHG_EB!X42+TI_EHG_EPS!X42+TI_EHG_DHEP!X42+TI_EHG_CB!X42</f>
        <v>0</v>
      </c>
      <c r="Y42" s="10">
        <f>TI_EHG_E_E!Y42+TI_EHG_CHP_E!Y42+TI_EHG_H_E!Y42+TI_EHG_EDHP!Y42+TI_EHG_EB!Y42+TI_EHG_EPS!Y42+TI_EHG_DHEP!Y42+TI_EHG_CB!Y42</f>
        <v>0</v>
      </c>
      <c r="Z42" s="10">
        <f>TI_EHG_E_E!Z42+TI_EHG_CHP_E!Z42+TI_EHG_H_E!Z42+TI_EHG_EDHP!Z42+TI_EHG_EB!Z42+TI_EHG_EPS!Z42+TI_EHG_DHEP!Z42+TI_EHG_CB!Z42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TI_EHG_E_E!C43+TI_EHG_CHP_E!C43+TI_EHG_H_E!C43+TI_EHG_EDHP!C43+TI_EHG_EB!C43+TI_EHG_EPS!C43+TI_EHG_DHEP!C43+TI_EHG_CB!C43</f>
        <v>77.027773000859838</v>
      </c>
      <c r="D43" s="10">
        <f>TI_EHG_E_E!D43+TI_EHG_CHP_E!D43+TI_EHG_H_E!D43+TI_EHG_EDHP!D43+TI_EHG_EB!D43+TI_EHG_EPS!D43+TI_EHG_DHEP!D43+TI_EHG_CB!D43</f>
        <v>93.460361134995694</v>
      </c>
      <c r="E43" s="10">
        <f>TI_EHG_E_E!E43+TI_EHG_CHP_E!E43+TI_EHG_H_E!E43+TI_EHG_EDHP!E43+TI_EHG_EB!E43+TI_EHG_EPS!E43+TI_EHG_DHEP!E43+TI_EHG_CB!E43</f>
        <v>97.568529664660346</v>
      </c>
      <c r="F43" s="10">
        <f>TI_EHG_E_E!F43+TI_EHG_CHP_E!F43+TI_EHG_H_E!F43+TI_EHG_EDHP!F43+TI_EHG_EB!F43+TI_EHG_EPS!F43+TI_EHG_DHEP!F43+TI_EHG_CB!F43</f>
        <v>143.7852106620808</v>
      </c>
      <c r="G43" s="10">
        <f>TI_EHG_E_E!G43+TI_EHG_CHP_E!G43+TI_EHG_H_E!G43+TI_EHG_EDHP!G43+TI_EHG_EB!G43+TI_EHG_EPS!G43+TI_EHG_DHEP!G43+TI_EHG_CB!G43</f>
        <v>84.217024935511603</v>
      </c>
      <c r="H43" s="10">
        <f>TI_EHG_E_E!H43+TI_EHG_CHP_E!H43+TI_EHG_H_E!H43+TI_EHG_EDHP!H43+TI_EHG_EB!H43+TI_EHG_EPS!H43+TI_EHG_DHEP!H43+TI_EHG_CB!H43</f>
        <v>50.324849527085121</v>
      </c>
      <c r="I43" s="10">
        <f>TI_EHG_E_E!I43+TI_EHG_CHP_E!I43+TI_EHG_H_E!I43+TI_EHG_EDHP!I43+TI_EHG_EB!I43+TI_EHG_EPS!I43+TI_EHG_DHEP!I43+TI_EHG_CB!I43</f>
        <v>47.243680137575232</v>
      </c>
      <c r="J43" s="10">
        <f>TI_EHG_E_E!J43+TI_EHG_CHP_E!J43+TI_EHG_H_E!J43+TI_EHG_EDHP!J43+TI_EHG_EB!J43+TI_EHG_EPS!J43+TI_EHG_DHEP!J43+TI_EHG_CB!J43</f>
        <v>44.162596732588128</v>
      </c>
      <c r="K43" s="10">
        <f>TI_EHG_E_E!K43+TI_EHG_CHP_E!K43+TI_EHG_H_E!K43+TI_EHG_EDHP!K43+TI_EHG_EB!K43+TI_EHG_EPS!K43+TI_EHG_DHEP!K43+TI_EHG_CB!K43</f>
        <v>84.217024935511603</v>
      </c>
      <c r="L43" s="10">
        <f>TI_EHG_E_E!L43+TI_EHG_CHP_E!L43+TI_EHG_H_E!L43+TI_EHG_EDHP!L43+TI_EHG_EB!L43+TI_EHG_EPS!L43+TI_EHG_DHEP!L43+TI_EHG_CB!L43</f>
        <v>79.081857265692165</v>
      </c>
      <c r="M43" s="10">
        <f>TI_EHG_E_E!M43+TI_EHG_CHP_E!M43+TI_EHG_H_E!M43+TI_EHG_EDHP!M43+TI_EHG_EB!M43+TI_EHG_EPS!M43+TI_EHG_DHEP!M43+TI_EHG_CB!M43</f>
        <v>85.244110060189158</v>
      </c>
      <c r="N43" s="10">
        <f>TI_EHG_E_E!N43+TI_EHG_CHP_E!N43+TI_EHG_H_E!N43+TI_EHG_EDHP!N43+TI_EHG_EB!N43+TI_EHG_EPS!N43+TI_EHG_DHEP!N43+TI_EHG_CB!N43</f>
        <v>74.973688736027512</v>
      </c>
      <c r="O43" s="10">
        <f>TI_EHG_E_E!O43+TI_EHG_CHP_E!O43+TI_EHG_H_E!O43+TI_EHG_EDHP!O43+TI_EHG_EB!O43+TI_EHG_EPS!O43+TI_EHG_DHEP!O43+TI_EHG_CB!O43</f>
        <v>74.973688736027512</v>
      </c>
      <c r="P43" s="10">
        <f>TI_EHG_E_E!P43+TI_EHG_CHP_E!P43+TI_EHG_H_E!P43+TI_EHG_EDHP!P43+TI_EHG_EB!P43+TI_EHG_EPS!P43+TI_EHG_DHEP!P43+TI_EHG_CB!P43</f>
        <v>59.568185726569219</v>
      </c>
      <c r="Q43" s="10">
        <f>TI_EHG_E_E!Q43+TI_EHG_CHP_E!Q43+TI_EHG_H_E!Q43+TI_EHG_EDHP!Q43+TI_EHG_EB!Q43+TI_EHG_EPS!Q43+TI_EHG_DHEP!Q43+TI_EHG_CB!Q43</f>
        <v>55.460017196904552</v>
      </c>
      <c r="R43" s="10">
        <f>TI_EHG_E_E!R43+TI_EHG_CHP_E!R43+TI_EHG_H_E!R43+TI_EHG_EDHP!R43+TI_EHG_EB!R43+TI_EHG_EPS!R43+TI_EHG_DHEP!R43+TI_EHG_CB!R43</f>
        <v>20.540756663800519</v>
      </c>
      <c r="S43" s="10">
        <f>TI_EHG_E_E!S43+TI_EHG_CHP_E!S43+TI_EHG_H_E!S43+TI_EHG_EDHP!S43+TI_EHG_EB!S43+TI_EHG_EPS!S43+TI_EHG_DHEP!S43+TI_EHG_CB!S43</f>
        <v>3.0810834049871021</v>
      </c>
      <c r="T43" s="10">
        <f>TI_EHG_E_E!T43+TI_EHG_CHP_E!T43+TI_EHG_H_E!T43+TI_EHG_EDHP!T43+TI_EHG_EB!T43+TI_EHG_EPS!T43+TI_EHG_DHEP!T43+TI_EHG_CB!T43</f>
        <v>6.0307824591573516</v>
      </c>
      <c r="U43" s="10">
        <f>TI_EHG_E_E!U43+TI_EHG_CHP_E!U43+TI_EHG_H_E!U43+TI_EHG_EDHP!U43+TI_EHG_EB!U43+TI_EHG_EPS!U43+TI_EHG_DHEP!U43+TI_EHG_CB!U43</f>
        <v>5.3509028374892518</v>
      </c>
      <c r="V43" s="10">
        <f>TI_EHG_E_E!V43+TI_EHG_CHP_E!V43+TI_EHG_H_E!V43+TI_EHG_EDHP!V43+TI_EHG_EB!V43+TI_EHG_EPS!V43+TI_EHG_DHEP!V43+TI_EHG_CB!V43</f>
        <v>9.7927773000859837</v>
      </c>
      <c r="W43" s="10">
        <f>TI_EHG_E_E!W43+TI_EHG_CHP_E!W43+TI_EHG_H_E!W43+TI_EHG_EDHP!W43+TI_EHG_EB!W43+TI_EHG_EPS!W43+TI_EHG_DHEP!W43+TI_EHG_CB!W43</f>
        <v>23.810834049871019</v>
      </c>
      <c r="X43" s="10">
        <f>TI_EHG_E_E!X43+TI_EHG_CHP_E!X43+TI_EHG_H_E!X43+TI_EHG_EDHP!X43+TI_EHG_EB!X43+TI_EHG_EPS!X43+TI_EHG_DHEP!X43+TI_EHG_CB!X43</f>
        <v>10.482975064488389</v>
      </c>
      <c r="Y43" s="10">
        <f>TI_EHG_E_E!Y43+TI_EHG_CHP_E!Y43+TI_EHG_H_E!Y43+TI_EHG_EDHP!Y43+TI_EHG_EB!Y43+TI_EHG_EPS!Y43+TI_EHG_DHEP!Y43+TI_EHG_CB!Y43</f>
        <v>15.843078245915731</v>
      </c>
      <c r="Z43" s="10">
        <f>TI_EHG_E_E!Z43+TI_EHG_CHP_E!Z43+TI_EHG_H_E!Z43+TI_EHG_EDHP!Z43+TI_EHG_EB!Z43+TI_EHG_EPS!Z43+TI_EHG_DHEP!Z43+TI_EHG_CB!Z43</f>
        <v>5.1454858125537397</v>
      </c>
    </row>
    <row r="44" spans="1:26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TI_EHG_E_E!C44+TI_EHG_CHP_E!C44+TI_EHG_H_E!C44+TI_EHG_EDHP!C44+TI_EHG_EB!C44+TI_EHG_EPS!C44+TI_EHG_DHEP!C44+TI_EHG_CB!C44</f>
        <v>420.71272570937231</v>
      </c>
      <c r="D44" s="10">
        <f>TI_EHG_E_E!D44+TI_EHG_CHP_E!D44+TI_EHG_H_E!D44+TI_EHG_EDHP!D44+TI_EHG_EB!D44+TI_EHG_EPS!D44+TI_EHG_DHEP!D44+TI_EHG_CB!D44</f>
        <v>526.85580395528802</v>
      </c>
      <c r="E44" s="10">
        <f>TI_EHG_E_E!E44+TI_EHG_CHP_E!E44+TI_EHG_H_E!E44+TI_EHG_EDHP!E44+TI_EHG_EB!E44+TI_EHG_EPS!E44+TI_EHG_DHEP!E44+TI_EHG_CB!E44</f>
        <v>510.4519346517626</v>
      </c>
      <c r="F44" s="10">
        <f>TI_EHG_E_E!F44+TI_EHG_CHP_E!F44+TI_EHG_H_E!F44+TI_EHG_EDHP!F44+TI_EHG_EB!F44+TI_EHG_EPS!F44+TI_EHG_DHEP!F44+TI_EHG_CB!F44</f>
        <v>528.78572656921756</v>
      </c>
      <c r="G44" s="10">
        <f>TI_EHG_E_E!G44+TI_EHG_CHP_E!G44+TI_EHG_H_E!G44+TI_EHG_EDHP!G44+TI_EHG_EB!G44+TI_EHG_EPS!G44+TI_EHG_DHEP!G44+TI_EHG_CB!G44</f>
        <v>556.76887360275146</v>
      </c>
      <c r="H44" s="10">
        <f>TI_EHG_E_E!H44+TI_EHG_CHP_E!H44+TI_EHG_H_E!H44+TI_EHG_EDHP!H44+TI_EHG_EB!H44+TI_EHG_EPS!H44+TI_EHG_DHEP!H44+TI_EHG_CB!H44</f>
        <v>560.81014617368862</v>
      </c>
      <c r="I44" s="10">
        <f>TI_EHG_E_E!I44+TI_EHG_CHP_E!I44+TI_EHG_H_E!I44+TI_EHG_EDHP!I44+TI_EHG_EB!I44+TI_EHG_EPS!I44+TI_EHG_DHEP!I44+TI_EHG_CB!I44</f>
        <v>570.36397248495268</v>
      </c>
      <c r="J44" s="10">
        <f>TI_EHG_E_E!J44+TI_EHG_CHP_E!J44+TI_EHG_H_E!J44+TI_EHG_EDHP!J44+TI_EHG_EB!J44+TI_EHG_EPS!J44+TI_EHG_DHEP!J44+TI_EHG_CB!J44</f>
        <v>583.73938091143589</v>
      </c>
      <c r="K44" s="10">
        <f>TI_EHG_E_E!K44+TI_EHG_CHP_E!K44+TI_EHG_H_E!K44+TI_EHG_EDHP!K44+TI_EHG_EB!K44+TI_EHG_EPS!K44+TI_EHG_DHEP!K44+TI_EHG_CB!K44</f>
        <v>532.14866723989678</v>
      </c>
      <c r="L44" s="10">
        <f>TI_EHG_E_E!L44+TI_EHG_CHP_E!L44+TI_EHG_H_E!L44+TI_EHG_EDHP!L44+TI_EHG_EB!L44+TI_EHG_EPS!L44+TI_EHG_DHEP!L44+TI_EHG_CB!L44</f>
        <v>499.66560619088563</v>
      </c>
      <c r="M44" s="10">
        <f>TI_EHG_E_E!M44+TI_EHG_CHP_E!M44+TI_EHG_H_E!M44+TI_EHG_EDHP!M44+TI_EHG_EB!M44+TI_EHG_EPS!M44+TI_EHG_DHEP!M44+TI_EHG_CB!M44</f>
        <v>492.97790197764402</v>
      </c>
      <c r="N44" s="10">
        <f>TI_EHG_E_E!N44+TI_EHG_CHP_E!N44+TI_EHG_H_E!N44+TI_EHG_EDHP!N44+TI_EHG_EB!N44+TI_EHG_EPS!N44+TI_EHG_DHEP!N44+TI_EHG_CB!N44</f>
        <v>516.86251074806535</v>
      </c>
      <c r="O44" s="10">
        <f>TI_EHG_E_E!O44+TI_EHG_CHP_E!O44+TI_EHG_H_E!O44+TI_EHG_EDHP!O44+TI_EHG_EB!O44+TI_EHG_EPS!O44+TI_EHG_DHEP!O44+TI_EHG_CB!O44</f>
        <v>551.25631986242468</v>
      </c>
      <c r="P44" s="10">
        <f>TI_EHG_E_E!P44+TI_EHG_CHP_E!P44+TI_EHG_H_E!P44+TI_EHG_EDHP!P44+TI_EHG_EB!P44+TI_EHG_EPS!P44+TI_EHG_DHEP!P44+TI_EHG_CB!P44</f>
        <v>453.52055030094579</v>
      </c>
      <c r="Q44" s="10">
        <f>TI_EHG_E_E!Q44+TI_EHG_CHP_E!Q44+TI_EHG_H_E!Q44+TI_EHG_EDHP!Q44+TI_EHG_EB!Q44+TI_EHG_EPS!Q44+TI_EHG_DHEP!Q44+TI_EHG_CB!Q44</f>
        <v>445.80111779879621</v>
      </c>
      <c r="R44" s="10">
        <f>TI_EHG_E_E!R44+TI_EHG_CHP_E!R44+TI_EHG_H_E!R44+TI_EHG_EDHP!R44+TI_EHG_EB!R44+TI_EHG_EPS!R44+TI_EHG_DHEP!R44+TI_EHG_CB!R44</f>
        <v>242.66741186586421</v>
      </c>
      <c r="S44" s="10">
        <f>TI_EHG_E_E!S44+TI_EHG_CHP_E!S44+TI_EHG_H_E!S44+TI_EHG_EDHP!S44+TI_EHG_EB!S44+TI_EHG_EPS!S44+TI_EHG_DHEP!S44+TI_EHG_CB!S44</f>
        <v>169.10292347377469</v>
      </c>
      <c r="T44" s="10">
        <f>TI_EHG_E_E!T44+TI_EHG_CHP_E!T44+TI_EHG_H_E!T44+TI_EHG_EDHP!T44+TI_EHG_EB!T44+TI_EHG_EPS!T44+TI_EHG_DHEP!T44+TI_EHG_CB!T44</f>
        <v>45.230696474634563</v>
      </c>
      <c r="U44" s="10">
        <f>TI_EHG_E_E!U44+TI_EHG_CHP_E!U44+TI_EHG_H_E!U44+TI_EHG_EDHP!U44+TI_EHG_EB!U44+TI_EHG_EPS!U44+TI_EHG_DHEP!U44+TI_EHG_CB!U44</f>
        <v>0</v>
      </c>
      <c r="V44" s="10">
        <f>TI_EHG_E_E!V44+TI_EHG_CHP_E!V44+TI_EHG_H_E!V44+TI_EHG_EDHP!V44+TI_EHG_EB!V44+TI_EHG_EPS!V44+TI_EHG_DHEP!V44+TI_EHG_CB!V44</f>
        <v>0</v>
      </c>
      <c r="W44" s="10">
        <f>TI_EHG_E_E!W44+TI_EHG_CHP_E!W44+TI_EHG_H_E!W44+TI_EHG_EDHP!W44+TI_EHG_EB!W44+TI_EHG_EPS!W44+TI_EHG_DHEP!W44+TI_EHG_CB!W44</f>
        <v>0</v>
      </c>
      <c r="X44" s="10">
        <f>TI_EHG_E_E!X44+TI_EHG_CHP_E!X44+TI_EHG_H_E!X44+TI_EHG_EDHP!X44+TI_EHG_EB!X44+TI_EHG_EPS!X44+TI_EHG_DHEP!X44+TI_EHG_CB!X44</f>
        <v>0</v>
      </c>
      <c r="Y44" s="10">
        <f>TI_EHG_E_E!Y44+TI_EHG_CHP_E!Y44+TI_EHG_H_E!Y44+TI_EHG_EDHP!Y44+TI_EHG_EB!Y44+TI_EHG_EPS!Y44+TI_EHG_DHEP!Y44+TI_EHG_CB!Y44</f>
        <v>0</v>
      </c>
      <c r="Z44" s="10">
        <f>TI_EHG_E_E!Z44+TI_EHG_CHP_E!Z44+TI_EHG_H_E!Z44+TI_EHG_EDHP!Z44+TI_EHG_EB!Z44+TI_EHG_EPS!Z44+TI_EHG_DHEP!Z44+TI_EHG_CB!Z44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TI_EHG_E_E!C45+TI_EHG_CHP_E!C45+TI_EHG_H_E!C45+TI_EHG_EDHP!C45+TI_EHG_EB!C45+TI_EHG_EPS!C45+TI_EHG_DHEP!C45+TI_EHG_CB!C45</f>
        <v>0</v>
      </c>
      <c r="D45" s="10">
        <f>TI_EHG_E_E!D45+TI_EHG_CHP_E!D45+TI_EHG_H_E!D45+TI_EHG_EDHP!D45+TI_EHG_EB!D45+TI_EHG_EPS!D45+TI_EHG_DHEP!D45+TI_EHG_CB!D45</f>
        <v>0</v>
      </c>
      <c r="E45" s="10">
        <f>TI_EHG_E_E!E45+TI_EHG_CHP_E!E45+TI_EHG_H_E!E45+TI_EHG_EDHP!E45+TI_EHG_EB!E45+TI_EHG_EPS!E45+TI_EHG_DHEP!E45+TI_EHG_CB!E45</f>
        <v>0</v>
      </c>
      <c r="F45" s="10">
        <f>TI_EHG_E_E!F45+TI_EHG_CHP_E!F45+TI_EHG_H_E!F45+TI_EHG_EDHP!F45+TI_EHG_EB!F45+TI_EHG_EPS!F45+TI_EHG_DHEP!F45+TI_EHG_CB!F45</f>
        <v>0</v>
      </c>
      <c r="G45" s="10">
        <f>TI_EHG_E_E!G45+TI_EHG_CHP_E!G45+TI_EHG_H_E!G45+TI_EHG_EDHP!G45+TI_EHG_EB!G45+TI_EHG_EPS!G45+TI_EHG_DHEP!G45+TI_EHG_CB!G45</f>
        <v>0</v>
      </c>
      <c r="H45" s="10">
        <f>TI_EHG_E_E!H45+TI_EHG_CHP_E!H45+TI_EHG_H_E!H45+TI_EHG_EDHP!H45+TI_EHG_EB!H45+TI_EHG_EPS!H45+TI_EHG_DHEP!H45+TI_EHG_CB!H45</f>
        <v>0</v>
      </c>
      <c r="I45" s="10">
        <f>TI_EHG_E_E!I45+TI_EHG_CHP_E!I45+TI_EHG_H_E!I45+TI_EHG_EDHP!I45+TI_EHG_EB!I45+TI_EHG_EPS!I45+TI_EHG_DHEP!I45+TI_EHG_CB!I45</f>
        <v>0</v>
      </c>
      <c r="J45" s="10">
        <f>TI_EHG_E_E!J45+TI_EHG_CHP_E!J45+TI_EHG_H_E!J45+TI_EHG_EDHP!J45+TI_EHG_EB!J45+TI_EHG_EPS!J45+TI_EHG_DHEP!J45+TI_EHG_CB!J45</f>
        <v>0</v>
      </c>
      <c r="K45" s="10">
        <f>TI_EHG_E_E!K45+TI_EHG_CHP_E!K45+TI_EHG_H_E!K45+TI_EHG_EDHP!K45+TI_EHG_EB!K45+TI_EHG_EPS!K45+TI_EHG_DHEP!K45+TI_EHG_CB!K45</f>
        <v>0</v>
      </c>
      <c r="L45" s="10">
        <f>TI_EHG_E_E!L45+TI_EHG_CHP_E!L45+TI_EHG_H_E!L45+TI_EHG_EDHP!L45+TI_EHG_EB!L45+TI_EHG_EPS!L45+TI_EHG_DHEP!L45+TI_EHG_CB!L45</f>
        <v>0</v>
      </c>
      <c r="M45" s="10">
        <f>TI_EHG_E_E!M45+TI_EHG_CHP_E!M45+TI_EHG_H_E!M45+TI_EHG_EDHP!M45+TI_EHG_EB!M45+TI_EHG_EPS!M45+TI_EHG_DHEP!M45+TI_EHG_CB!M45</f>
        <v>0</v>
      </c>
      <c r="N45" s="10">
        <f>TI_EHG_E_E!N45+TI_EHG_CHP_E!N45+TI_EHG_H_E!N45+TI_EHG_EDHP!N45+TI_EHG_EB!N45+TI_EHG_EPS!N45+TI_EHG_DHEP!N45+TI_EHG_CB!N45</f>
        <v>0</v>
      </c>
      <c r="O45" s="10">
        <f>TI_EHG_E_E!O45+TI_EHG_CHP_E!O45+TI_EHG_H_E!O45+TI_EHG_EDHP!O45+TI_EHG_EB!O45+TI_EHG_EPS!O45+TI_EHG_DHEP!O45+TI_EHG_CB!O45</f>
        <v>0</v>
      </c>
      <c r="P45" s="10">
        <f>TI_EHG_E_E!P45+TI_EHG_CHP_E!P45+TI_EHG_H_E!P45+TI_EHG_EDHP!P45+TI_EHG_EB!P45+TI_EHG_EPS!P45+TI_EHG_DHEP!P45+TI_EHG_CB!P45</f>
        <v>0</v>
      </c>
      <c r="Q45" s="10">
        <f>TI_EHG_E_E!Q45+TI_EHG_CHP_E!Q45+TI_EHG_H_E!Q45+TI_EHG_EDHP!Q45+TI_EHG_EB!Q45+TI_EHG_EPS!Q45+TI_EHG_DHEP!Q45+TI_EHG_CB!Q45</f>
        <v>0</v>
      </c>
      <c r="R45" s="10">
        <f>TI_EHG_E_E!R45+TI_EHG_CHP_E!R45+TI_EHG_H_E!R45+TI_EHG_EDHP!R45+TI_EHG_EB!R45+TI_EHG_EPS!R45+TI_EHG_DHEP!R45+TI_EHG_CB!R45</f>
        <v>0</v>
      </c>
      <c r="S45" s="10">
        <f>TI_EHG_E_E!S45+TI_EHG_CHP_E!S45+TI_EHG_H_E!S45+TI_EHG_EDHP!S45+TI_EHG_EB!S45+TI_EHG_EPS!S45+TI_EHG_DHEP!S45+TI_EHG_CB!S45</f>
        <v>0</v>
      </c>
      <c r="T45" s="10">
        <f>TI_EHG_E_E!T45+TI_EHG_CHP_E!T45+TI_EHG_H_E!T45+TI_EHG_EDHP!T45+TI_EHG_EB!T45+TI_EHG_EPS!T45+TI_EHG_DHEP!T45+TI_EHG_CB!T45</f>
        <v>0</v>
      </c>
      <c r="U45" s="10">
        <f>TI_EHG_E_E!U45+TI_EHG_CHP_E!U45+TI_EHG_H_E!U45+TI_EHG_EDHP!U45+TI_EHG_EB!U45+TI_EHG_EPS!U45+TI_EHG_DHEP!U45+TI_EHG_CB!U45</f>
        <v>0</v>
      </c>
      <c r="V45" s="10">
        <f>TI_EHG_E_E!V45+TI_EHG_CHP_E!V45+TI_EHG_H_E!V45+TI_EHG_EDHP!V45+TI_EHG_EB!V45+TI_EHG_EPS!V45+TI_EHG_DHEP!V45+TI_EHG_CB!V45</f>
        <v>0</v>
      </c>
      <c r="W45" s="10">
        <f>TI_EHG_E_E!W45+TI_EHG_CHP_E!W45+TI_EHG_H_E!W45+TI_EHG_EDHP!W45+TI_EHG_EB!W45+TI_EHG_EPS!W45+TI_EHG_DHEP!W45+TI_EHG_CB!W45</f>
        <v>0</v>
      </c>
      <c r="X45" s="10">
        <f>TI_EHG_E_E!X45+TI_EHG_CHP_E!X45+TI_EHG_H_E!X45+TI_EHG_EDHP!X45+TI_EHG_EB!X45+TI_EHG_EPS!X45+TI_EHG_DHEP!X45+TI_EHG_CB!X45</f>
        <v>0</v>
      </c>
      <c r="Y45" s="10">
        <f>TI_EHG_E_E!Y45+TI_EHG_CHP_E!Y45+TI_EHG_H_E!Y45+TI_EHG_EDHP!Y45+TI_EHG_EB!Y45+TI_EHG_EPS!Y45+TI_EHG_DHEP!Y45+TI_EHG_CB!Y45</f>
        <v>0</v>
      </c>
      <c r="Z45" s="10">
        <f>TI_EHG_E_E!Z45+TI_EHG_CHP_E!Z45+TI_EHG_H_E!Z45+TI_EHG_EDHP!Z45+TI_EHG_EB!Z45+TI_EHG_EPS!Z45+TI_EHG_DHEP!Z45+TI_EHG_CB!Z45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TI_EHG_E_E!C46+TI_EHG_CHP_E!C46+TI_EHG_H_E!C46+TI_EHG_EDHP!C46+TI_EHG_EB!C46+TI_EHG_EPS!C46+TI_EHG_DHEP!C46+TI_EHG_CB!C46</f>
        <v>0</v>
      </c>
      <c r="D46" s="10">
        <f>TI_EHG_E_E!D46+TI_EHG_CHP_E!D46+TI_EHG_H_E!D46+TI_EHG_EDHP!D46+TI_EHG_EB!D46+TI_EHG_EPS!D46+TI_EHG_DHEP!D46+TI_EHG_CB!D46</f>
        <v>0</v>
      </c>
      <c r="E46" s="10">
        <f>TI_EHG_E_E!E46+TI_EHG_CHP_E!E46+TI_EHG_H_E!E46+TI_EHG_EDHP!E46+TI_EHG_EB!E46+TI_EHG_EPS!E46+TI_EHG_DHEP!E46+TI_EHG_CB!E46</f>
        <v>0</v>
      </c>
      <c r="F46" s="10">
        <f>TI_EHG_E_E!F46+TI_EHG_CHP_E!F46+TI_EHG_H_E!F46+TI_EHG_EDHP!F46+TI_EHG_EB!F46+TI_EHG_EPS!F46+TI_EHG_DHEP!F46+TI_EHG_CB!F46</f>
        <v>0</v>
      </c>
      <c r="G46" s="10">
        <f>TI_EHG_E_E!G46+TI_EHG_CHP_E!G46+TI_EHG_H_E!G46+TI_EHG_EDHP!G46+TI_EHG_EB!G46+TI_EHG_EPS!G46+TI_EHG_DHEP!G46+TI_EHG_CB!G46</f>
        <v>0</v>
      </c>
      <c r="H46" s="10">
        <f>TI_EHG_E_E!H46+TI_EHG_CHP_E!H46+TI_EHG_H_E!H46+TI_EHG_EDHP!H46+TI_EHG_EB!H46+TI_EHG_EPS!H46+TI_EHG_DHEP!H46+TI_EHG_CB!H46</f>
        <v>0</v>
      </c>
      <c r="I46" s="10">
        <f>TI_EHG_E_E!I46+TI_EHG_CHP_E!I46+TI_EHG_H_E!I46+TI_EHG_EDHP!I46+TI_EHG_EB!I46+TI_EHG_EPS!I46+TI_EHG_DHEP!I46+TI_EHG_CB!I46</f>
        <v>0</v>
      </c>
      <c r="J46" s="10">
        <f>TI_EHG_E_E!J46+TI_EHG_CHP_E!J46+TI_EHG_H_E!J46+TI_EHG_EDHP!J46+TI_EHG_EB!J46+TI_EHG_EPS!J46+TI_EHG_DHEP!J46+TI_EHG_CB!J46</f>
        <v>0</v>
      </c>
      <c r="K46" s="10">
        <f>TI_EHG_E_E!K46+TI_EHG_CHP_E!K46+TI_EHG_H_E!K46+TI_EHG_EDHP!K46+TI_EHG_EB!K46+TI_EHG_EPS!K46+TI_EHG_DHEP!K46+TI_EHG_CB!K46</f>
        <v>0</v>
      </c>
      <c r="L46" s="10">
        <f>TI_EHG_E_E!L46+TI_EHG_CHP_E!L46+TI_EHG_H_E!L46+TI_EHG_EDHP!L46+TI_EHG_EB!L46+TI_EHG_EPS!L46+TI_EHG_DHEP!L46+TI_EHG_CB!L46</f>
        <v>0</v>
      </c>
      <c r="M46" s="10">
        <f>TI_EHG_E_E!M46+TI_EHG_CHP_E!M46+TI_EHG_H_E!M46+TI_EHG_EDHP!M46+TI_EHG_EB!M46+TI_EHG_EPS!M46+TI_EHG_DHEP!M46+TI_EHG_CB!M46</f>
        <v>0</v>
      </c>
      <c r="N46" s="10">
        <f>TI_EHG_E_E!N46+TI_EHG_CHP_E!N46+TI_EHG_H_E!N46+TI_EHG_EDHP!N46+TI_EHG_EB!N46+TI_EHG_EPS!N46+TI_EHG_DHEP!N46+TI_EHG_CB!N46</f>
        <v>0</v>
      </c>
      <c r="O46" s="10">
        <f>TI_EHG_E_E!O46+TI_EHG_CHP_E!O46+TI_EHG_H_E!O46+TI_EHG_EDHP!O46+TI_EHG_EB!O46+TI_EHG_EPS!O46+TI_EHG_DHEP!O46+TI_EHG_CB!O46</f>
        <v>0</v>
      </c>
      <c r="P46" s="10">
        <f>TI_EHG_E_E!P46+TI_EHG_CHP_E!P46+TI_EHG_H_E!P46+TI_EHG_EDHP!P46+TI_EHG_EB!P46+TI_EHG_EPS!P46+TI_EHG_DHEP!P46+TI_EHG_CB!P46</f>
        <v>0</v>
      </c>
      <c r="Q46" s="10">
        <f>TI_EHG_E_E!Q46+TI_EHG_CHP_E!Q46+TI_EHG_H_E!Q46+TI_EHG_EDHP!Q46+TI_EHG_EB!Q46+TI_EHG_EPS!Q46+TI_EHG_DHEP!Q46+TI_EHG_CB!Q46</f>
        <v>0</v>
      </c>
      <c r="R46" s="10">
        <f>TI_EHG_E_E!R46+TI_EHG_CHP_E!R46+TI_EHG_H_E!R46+TI_EHG_EDHP!R46+TI_EHG_EB!R46+TI_EHG_EPS!R46+TI_EHG_DHEP!R46+TI_EHG_CB!R46</f>
        <v>0</v>
      </c>
      <c r="S46" s="10">
        <f>TI_EHG_E_E!S46+TI_EHG_CHP_E!S46+TI_EHG_H_E!S46+TI_EHG_EDHP!S46+TI_EHG_EB!S46+TI_EHG_EPS!S46+TI_EHG_DHEP!S46+TI_EHG_CB!S46</f>
        <v>0</v>
      </c>
      <c r="T46" s="10">
        <f>TI_EHG_E_E!T46+TI_EHG_CHP_E!T46+TI_EHG_H_E!T46+TI_EHG_EDHP!T46+TI_EHG_EB!T46+TI_EHG_EPS!T46+TI_EHG_DHEP!T46+TI_EHG_CB!T46</f>
        <v>0</v>
      </c>
      <c r="U46" s="10">
        <f>TI_EHG_E_E!U46+TI_EHG_CHP_E!U46+TI_EHG_H_E!U46+TI_EHG_EDHP!U46+TI_EHG_EB!U46+TI_EHG_EPS!U46+TI_EHG_DHEP!U46+TI_EHG_CB!U46</f>
        <v>0</v>
      </c>
      <c r="V46" s="10">
        <f>TI_EHG_E_E!V46+TI_EHG_CHP_E!V46+TI_EHG_H_E!V46+TI_EHG_EDHP!V46+TI_EHG_EB!V46+TI_EHG_EPS!V46+TI_EHG_DHEP!V46+TI_EHG_CB!V46</f>
        <v>0</v>
      </c>
      <c r="W46" s="10">
        <f>TI_EHG_E_E!W46+TI_EHG_CHP_E!W46+TI_EHG_H_E!W46+TI_EHG_EDHP!W46+TI_EHG_EB!W46+TI_EHG_EPS!W46+TI_EHG_DHEP!W46+TI_EHG_CB!W46</f>
        <v>0</v>
      </c>
      <c r="X46" s="10">
        <f>TI_EHG_E_E!X46+TI_EHG_CHP_E!X46+TI_EHG_H_E!X46+TI_EHG_EDHP!X46+TI_EHG_EB!X46+TI_EHG_EPS!X46+TI_EHG_DHEP!X46+TI_EHG_CB!X46</f>
        <v>0</v>
      </c>
      <c r="Y46" s="10">
        <f>TI_EHG_E_E!Y46+TI_EHG_CHP_E!Y46+TI_EHG_H_E!Y46+TI_EHG_EDHP!Y46+TI_EHG_EB!Y46+TI_EHG_EPS!Y46+TI_EHG_DHEP!Y46+TI_EHG_CB!Y46</f>
        <v>0</v>
      </c>
      <c r="Z46" s="10">
        <f>TI_EHG_E_E!Z46+TI_EHG_CHP_E!Z46+TI_EHG_H_E!Z46+TI_EHG_EDHP!Z46+TI_EHG_EB!Z46+TI_EHG_EPS!Z46+TI_EHG_DHEP!Z46+TI_EHG_CB!Z46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TI_EHG_E_E!C47+TI_EHG_CHP_E!C47+TI_EHG_H_E!C47+TI_EHG_EDHP!C47+TI_EHG_EB!C47+TI_EHG_EPS!C47+TI_EHG_DHEP!C47+TI_EHG_CB!C47</f>
        <v>0</v>
      </c>
      <c r="D47" s="10">
        <f>TI_EHG_E_E!D47+TI_EHG_CHP_E!D47+TI_EHG_H_E!D47+TI_EHG_EDHP!D47+TI_EHG_EB!D47+TI_EHG_EPS!D47+TI_EHG_DHEP!D47+TI_EHG_CB!D47</f>
        <v>0</v>
      </c>
      <c r="E47" s="10">
        <f>TI_EHG_E_E!E47+TI_EHG_CHP_E!E47+TI_EHG_H_E!E47+TI_EHG_EDHP!E47+TI_EHG_EB!E47+TI_EHG_EPS!E47+TI_EHG_DHEP!E47+TI_EHG_CB!E47</f>
        <v>0</v>
      </c>
      <c r="F47" s="10">
        <f>TI_EHG_E_E!F47+TI_EHG_CHP_E!F47+TI_EHG_H_E!F47+TI_EHG_EDHP!F47+TI_EHG_EB!F47+TI_EHG_EPS!F47+TI_EHG_DHEP!F47+TI_EHG_CB!F47</f>
        <v>0</v>
      </c>
      <c r="G47" s="10">
        <f>TI_EHG_E_E!G47+TI_EHG_CHP_E!G47+TI_EHG_H_E!G47+TI_EHG_EDHP!G47+TI_EHG_EB!G47+TI_EHG_EPS!G47+TI_EHG_DHEP!G47+TI_EHG_CB!G47</f>
        <v>0</v>
      </c>
      <c r="H47" s="10">
        <f>TI_EHG_E_E!H47+TI_EHG_CHP_E!H47+TI_EHG_H_E!H47+TI_EHG_EDHP!H47+TI_EHG_EB!H47+TI_EHG_EPS!H47+TI_EHG_DHEP!H47+TI_EHG_CB!H47</f>
        <v>0</v>
      </c>
      <c r="I47" s="10">
        <f>TI_EHG_E_E!I47+TI_EHG_CHP_E!I47+TI_EHG_H_E!I47+TI_EHG_EDHP!I47+TI_EHG_EB!I47+TI_EHG_EPS!I47+TI_EHG_DHEP!I47+TI_EHG_CB!I47</f>
        <v>0</v>
      </c>
      <c r="J47" s="10">
        <f>TI_EHG_E_E!J47+TI_EHG_CHP_E!J47+TI_EHG_H_E!J47+TI_EHG_EDHP!J47+TI_EHG_EB!J47+TI_EHG_EPS!J47+TI_EHG_DHEP!J47+TI_EHG_CB!J47</f>
        <v>0</v>
      </c>
      <c r="K47" s="10">
        <f>TI_EHG_E_E!K47+TI_EHG_CHP_E!K47+TI_EHG_H_E!K47+TI_EHG_EDHP!K47+TI_EHG_EB!K47+TI_EHG_EPS!K47+TI_EHG_DHEP!K47+TI_EHG_CB!K47</f>
        <v>0</v>
      </c>
      <c r="L47" s="10">
        <f>TI_EHG_E_E!L47+TI_EHG_CHP_E!L47+TI_EHG_H_E!L47+TI_EHG_EDHP!L47+TI_EHG_EB!L47+TI_EHG_EPS!L47+TI_EHG_DHEP!L47+TI_EHG_CB!L47</f>
        <v>0</v>
      </c>
      <c r="M47" s="10">
        <f>TI_EHG_E_E!M47+TI_EHG_CHP_E!M47+TI_EHG_H_E!M47+TI_EHG_EDHP!M47+TI_EHG_EB!M47+TI_EHG_EPS!M47+TI_EHG_DHEP!M47+TI_EHG_CB!M47</f>
        <v>0</v>
      </c>
      <c r="N47" s="10">
        <f>TI_EHG_E_E!N47+TI_EHG_CHP_E!N47+TI_EHG_H_E!N47+TI_EHG_EDHP!N47+TI_EHG_EB!N47+TI_EHG_EPS!N47+TI_EHG_DHEP!N47+TI_EHG_CB!N47</f>
        <v>0</v>
      </c>
      <c r="O47" s="10">
        <f>TI_EHG_E_E!O47+TI_EHG_CHP_E!O47+TI_EHG_H_E!O47+TI_EHG_EDHP!O47+TI_EHG_EB!O47+TI_EHG_EPS!O47+TI_EHG_DHEP!O47+TI_EHG_CB!O47</f>
        <v>0</v>
      </c>
      <c r="P47" s="10">
        <f>TI_EHG_E_E!P47+TI_EHG_CHP_E!P47+TI_EHG_H_E!P47+TI_EHG_EDHP!P47+TI_EHG_EB!P47+TI_EHG_EPS!P47+TI_EHG_DHEP!P47+TI_EHG_CB!P47</f>
        <v>0</v>
      </c>
      <c r="Q47" s="10">
        <f>TI_EHG_E_E!Q47+TI_EHG_CHP_E!Q47+TI_EHG_H_E!Q47+TI_EHG_EDHP!Q47+TI_EHG_EB!Q47+TI_EHG_EPS!Q47+TI_EHG_DHEP!Q47+TI_EHG_CB!Q47</f>
        <v>0</v>
      </c>
      <c r="R47" s="10">
        <f>TI_EHG_E_E!R47+TI_EHG_CHP_E!R47+TI_EHG_H_E!R47+TI_EHG_EDHP!R47+TI_EHG_EB!R47+TI_EHG_EPS!R47+TI_EHG_DHEP!R47+TI_EHG_CB!R47</f>
        <v>0</v>
      </c>
      <c r="S47" s="10">
        <f>TI_EHG_E_E!S47+TI_EHG_CHP_E!S47+TI_EHG_H_E!S47+TI_EHG_EDHP!S47+TI_EHG_EB!S47+TI_EHG_EPS!S47+TI_EHG_DHEP!S47+TI_EHG_CB!S47</f>
        <v>0</v>
      </c>
      <c r="T47" s="10">
        <f>TI_EHG_E_E!T47+TI_EHG_CHP_E!T47+TI_EHG_H_E!T47+TI_EHG_EDHP!T47+TI_EHG_EB!T47+TI_EHG_EPS!T47+TI_EHG_DHEP!T47+TI_EHG_CB!T47</f>
        <v>0</v>
      </c>
      <c r="U47" s="10">
        <f>TI_EHG_E_E!U47+TI_EHG_CHP_E!U47+TI_EHG_H_E!U47+TI_EHG_EDHP!U47+TI_EHG_EB!U47+TI_EHG_EPS!U47+TI_EHG_DHEP!U47+TI_EHG_CB!U47</f>
        <v>0</v>
      </c>
      <c r="V47" s="10">
        <f>TI_EHG_E_E!V47+TI_EHG_CHP_E!V47+TI_EHG_H_E!V47+TI_EHG_EDHP!V47+TI_EHG_EB!V47+TI_EHG_EPS!V47+TI_EHG_DHEP!V47+TI_EHG_CB!V47</f>
        <v>0</v>
      </c>
      <c r="W47" s="10">
        <f>TI_EHG_E_E!W47+TI_EHG_CHP_E!W47+TI_EHG_H_E!W47+TI_EHG_EDHP!W47+TI_EHG_EB!W47+TI_EHG_EPS!W47+TI_EHG_DHEP!W47+TI_EHG_CB!W47</f>
        <v>0</v>
      </c>
      <c r="X47" s="10">
        <f>TI_EHG_E_E!X47+TI_EHG_CHP_E!X47+TI_EHG_H_E!X47+TI_EHG_EDHP!X47+TI_EHG_EB!X47+TI_EHG_EPS!X47+TI_EHG_DHEP!X47+TI_EHG_CB!X47</f>
        <v>0</v>
      </c>
      <c r="Y47" s="10">
        <f>TI_EHG_E_E!Y47+TI_EHG_CHP_E!Y47+TI_EHG_H_E!Y47+TI_EHG_EDHP!Y47+TI_EHG_EB!Y47+TI_EHG_EPS!Y47+TI_EHG_DHEP!Y47+TI_EHG_CB!Y47</f>
        <v>0</v>
      </c>
      <c r="Z47" s="10">
        <f>TI_EHG_E_E!Z47+TI_EHG_CHP_E!Z47+TI_EHG_H_E!Z47+TI_EHG_EDHP!Z47+TI_EHG_EB!Z47+TI_EHG_EPS!Z47+TI_EHG_DHEP!Z47+TI_EHG_CB!Z47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TI_EHG_E_E!C48+TI_EHG_CHP_E!C48+TI_EHG_H_E!C48+TI_EHG_EDHP!C48+TI_EHG_EB!C48+TI_EHG_EPS!C48+TI_EHG_DHEP!C48+TI_EHG_CB!C48</f>
        <v>0</v>
      </c>
      <c r="D48" s="10">
        <f>TI_EHG_E_E!D48+TI_EHG_CHP_E!D48+TI_EHG_H_E!D48+TI_EHG_EDHP!D48+TI_EHG_EB!D48+TI_EHG_EPS!D48+TI_EHG_DHEP!D48+TI_EHG_CB!D48</f>
        <v>0</v>
      </c>
      <c r="E48" s="10">
        <f>TI_EHG_E_E!E48+TI_EHG_CHP_E!E48+TI_EHG_H_E!E48+TI_EHG_EDHP!E48+TI_EHG_EB!E48+TI_EHG_EPS!E48+TI_EHG_DHEP!E48+TI_EHG_CB!E48</f>
        <v>0</v>
      </c>
      <c r="F48" s="10">
        <f>TI_EHG_E_E!F48+TI_EHG_CHP_E!F48+TI_EHG_H_E!F48+TI_EHG_EDHP!F48+TI_EHG_EB!F48+TI_EHG_EPS!F48+TI_EHG_DHEP!F48+TI_EHG_CB!F48</f>
        <v>0</v>
      </c>
      <c r="G48" s="10">
        <f>TI_EHG_E_E!G48+TI_EHG_CHP_E!G48+TI_EHG_H_E!G48+TI_EHG_EDHP!G48+TI_EHG_EB!G48+TI_EHG_EPS!G48+TI_EHG_DHEP!G48+TI_EHG_CB!G48</f>
        <v>0</v>
      </c>
      <c r="H48" s="10">
        <f>TI_EHG_E_E!H48+TI_EHG_CHP_E!H48+TI_EHG_H_E!H48+TI_EHG_EDHP!H48+TI_EHG_EB!H48+TI_EHG_EPS!H48+TI_EHG_DHEP!H48+TI_EHG_CB!H48</f>
        <v>0</v>
      </c>
      <c r="I48" s="10">
        <f>TI_EHG_E_E!I48+TI_EHG_CHP_E!I48+TI_EHG_H_E!I48+TI_EHG_EDHP!I48+TI_EHG_EB!I48+TI_EHG_EPS!I48+TI_EHG_DHEP!I48+TI_EHG_CB!I48</f>
        <v>0</v>
      </c>
      <c r="J48" s="10">
        <f>TI_EHG_E_E!J48+TI_EHG_CHP_E!J48+TI_EHG_H_E!J48+TI_EHG_EDHP!J48+TI_EHG_EB!J48+TI_EHG_EPS!J48+TI_EHG_DHEP!J48+TI_EHG_CB!J48</f>
        <v>0</v>
      </c>
      <c r="K48" s="10">
        <f>TI_EHG_E_E!K48+TI_EHG_CHP_E!K48+TI_EHG_H_E!K48+TI_EHG_EDHP!K48+TI_EHG_EB!K48+TI_EHG_EPS!K48+TI_EHG_DHEP!K48+TI_EHG_CB!K48</f>
        <v>0</v>
      </c>
      <c r="L48" s="10">
        <f>TI_EHG_E_E!L48+TI_EHG_CHP_E!L48+TI_EHG_H_E!L48+TI_EHG_EDHP!L48+TI_EHG_EB!L48+TI_EHG_EPS!L48+TI_EHG_DHEP!L48+TI_EHG_CB!L48</f>
        <v>0</v>
      </c>
      <c r="M48" s="10">
        <f>TI_EHG_E_E!M48+TI_EHG_CHP_E!M48+TI_EHG_H_E!M48+TI_EHG_EDHP!M48+TI_EHG_EB!M48+TI_EHG_EPS!M48+TI_EHG_DHEP!M48+TI_EHG_CB!M48</f>
        <v>0</v>
      </c>
      <c r="N48" s="10">
        <f>TI_EHG_E_E!N48+TI_EHG_CHP_E!N48+TI_EHG_H_E!N48+TI_EHG_EDHP!N48+TI_EHG_EB!N48+TI_EHG_EPS!N48+TI_EHG_DHEP!N48+TI_EHG_CB!N48</f>
        <v>0</v>
      </c>
      <c r="O48" s="10">
        <f>TI_EHG_E_E!O48+TI_EHG_CHP_E!O48+TI_EHG_H_E!O48+TI_EHG_EDHP!O48+TI_EHG_EB!O48+TI_EHG_EPS!O48+TI_EHG_DHEP!O48+TI_EHG_CB!O48</f>
        <v>0</v>
      </c>
      <c r="P48" s="10">
        <f>TI_EHG_E_E!P48+TI_EHG_CHP_E!P48+TI_EHG_H_E!P48+TI_EHG_EDHP!P48+TI_EHG_EB!P48+TI_EHG_EPS!P48+TI_EHG_DHEP!P48+TI_EHG_CB!P48</f>
        <v>0</v>
      </c>
      <c r="Q48" s="10">
        <f>TI_EHG_E_E!Q48+TI_EHG_CHP_E!Q48+TI_EHG_H_E!Q48+TI_EHG_EDHP!Q48+TI_EHG_EB!Q48+TI_EHG_EPS!Q48+TI_EHG_DHEP!Q48+TI_EHG_CB!Q48</f>
        <v>0</v>
      </c>
      <c r="R48" s="10">
        <f>TI_EHG_E_E!R48+TI_EHG_CHP_E!R48+TI_EHG_H_E!R48+TI_EHG_EDHP!R48+TI_EHG_EB!R48+TI_EHG_EPS!R48+TI_EHG_DHEP!R48+TI_EHG_CB!R48</f>
        <v>0</v>
      </c>
      <c r="S48" s="10">
        <f>TI_EHG_E_E!S48+TI_EHG_CHP_E!S48+TI_EHG_H_E!S48+TI_EHG_EDHP!S48+TI_EHG_EB!S48+TI_EHG_EPS!S48+TI_EHG_DHEP!S48+TI_EHG_CB!S48</f>
        <v>0</v>
      </c>
      <c r="T48" s="10">
        <f>TI_EHG_E_E!T48+TI_EHG_CHP_E!T48+TI_EHG_H_E!T48+TI_EHG_EDHP!T48+TI_EHG_EB!T48+TI_EHG_EPS!T48+TI_EHG_DHEP!T48+TI_EHG_CB!T48</f>
        <v>0</v>
      </c>
      <c r="U48" s="10">
        <f>TI_EHG_E_E!U48+TI_EHG_CHP_E!U48+TI_EHG_H_E!U48+TI_EHG_EDHP!U48+TI_EHG_EB!U48+TI_EHG_EPS!U48+TI_EHG_DHEP!U48+TI_EHG_CB!U48</f>
        <v>0</v>
      </c>
      <c r="V48" s="10">
        <f>TI_EHG_E_E!V48+TI_EHG_CHP_E!V48+TI_EHG_H_E!V48+TI_EHG_EDHP!V48+TI_EHG_EB!V48+TI_EHG_EPS!V48+TI_EHG_DHEP!V48+TI_EHG_CB!V48</f>
        <v>0</v>
      </c>
      <c r="W48" s="10">
        <f>TI_EHG_E_E!W48+TI_EHG_CHP_E!W48+TI_EHG_H_E!W48+TI_EHG_EDHP!W48+TI_EHG_EB!W48+TI_EHG_EPS!W48+TI_EHG_DHEP!W48+TI_EHG_CB!W48</f>
        <v>0</v>
      </c>
      <c r="X48" s="10">
        <f>TI_EHG_E_E!X48+TI_EHG_CHP_E!X48+TI_EHG_H_E!X48+TI_EHG_EDHP!X48+TI_EHG_EB!X48+TI_EHG_EPS!X48+TI_EHG_DHEP!X48+TI_EHG_CB!X48</f>
        <v>0</v>
      </c>
      <c r="Y48" s="10">
        <f>TI_EHG_E_E!Y48+TI_EHG_CHP_E!Y48+TI_EHG_H_E!Y48+TI_EHG_EDHP!Y48+TI_EHG_EB!Y48+TI_EHG_EPS!Y48+TI_EHG_DHEP!Y48+TI_EHG_CB!Y48</f>
        <v>0</v>
      </c>
      <c r="Z48" s="10">
        <f>TI_EHG_E_E!Z48+TI_EHG_CHP_E!Z48+TI_EHG_H_E!Z48+TI_EHG_EDHP!Z48+TI_EHG_EB!Z48+TI_EHG_EPS!Z48+TI_EHG_DHEP!Z48+TI_EHG_CB!Z48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TI_EHG_E_E!C49+TI_EHG_CHP_E!C49+TI_EHG_H_E!C49+TI_EHG_EDHP!C49+TI_EHG_EB!C49+TI_EHG_EPS!C49+TI_EHG_DHEP!C49+TI_EHG_CB!C49</f>
        <v>0</v>
      </c>
      <c r="D49" s="10">
        <f>TI_EHG_E_E!D49+TI_EHG_CHP_E!D49+TI_EHG_H_E!D49+TI_EHG_EDHP!D49+TI_EHG_EB!D49+TI_EHG_EPS!D49+TI_EHG_DHEP!D49+TI_EHG_CB!D49</f>
        <v>0</v>
      </c>
      <c r="E49" s="10">
        <f>TI_EHG_E_E!E49+TI_EHG_CHP_E!E49+TI_EHG_H_E!E49+TI_EHG_EDHP!E49+TI_EHG_EB!E49+TI_EHG_EPS!E49+TI_EHG_DHEP!E49+TI_EHG_CB!E49</f>
        <v>0</v>
      </c>
      <c r="F49" s="10">
        <f>TI_EHG_E_E!F49+TI_EHG_CHP_E!F49+TI_EHG_H_E!F49+TI_EHG_EDHP!F49+TI_EHG_EB!F49+TI_EHG_EPS!F49+TI_EHG_DHEP!F49+TI_EHG_CB!F49</f>
        <v>0</v>
      </c>
      <c r="G49" s="10">
        <f>TI_EHG_E_E!G49+TI_EHG_CHP_E!G49+TI_EHG_H_E!G49+TI_EHG_EDHP!G49+TI_EHG_EB!G49+TI_EHG_EPS!G49+TI_EHG_DHEP!G49+TI_EHG_CB!G49</f>
        <v>0</v>
      </c>
      <c r="H49" s="10">
        <f>TI_EHG_E_E!H49+TI_EHG_CHP_E!H49+TI_EHG_H_E!H49+TI_EHG_EDHP!H49+TI_EHG_EB!H49+TI_EHG_EPS!H49+TI_EHG_DHEP!H49+TI_EHG_CB!H49</f>
        <v>0</v>
      </c>
      <c r="I49" s="10">
        <f>TI_EHG_E_E!I49+TI_EHG_CHP_E!I49+TI_EHG_H_E!I49+TI_EHG_EDHP!I49+TI_EHG_EB!I49+TI_EHG_EPS!I49+TI_EHG_DHEP!I49+TI_EHG_CB!I49</f>
        <v>0</v>
      </c>
      <c r="J49" s="10">
        <f>TI_EHG_E_E!J49+TI_EHG_CHP_E!J49+TI_EHG_H_E!J49+TI_EHG_EDHP!J49+TI_EHG_EB!J49+TI_EHG_EPS!J49+TI_EHG_DHEP!J49+TI_EHG_CB!J49</f>
        <v>0</v>
      </c>
      <c r="K49" s="10">
        <f>TI_EHG_E_E!K49+TI_EHG_CHP_E!K49+TI_EHG_H_E!K49+TI_EHG_EDHP!K49+TI_EHG_EB!K49+TI_EHG_EPS!K49+TI_EHG_DHEP!K49+TI_EHG_CB!K49</f>
        <v>0</v>
      </c>
      <c r="L49" s="10">
        <f>TI_EHG_E_E!L49+TI_EHG_CHP_E!L49+TI_EHG_H_E!L49+TI_EHG_EDHP!L49+TI_EHG_EB!L49+TI_EHG_EPS!L49+TI_EHG_DHEP!L49+TI_EHG_CB!L49</f>
        <v>0</v>
      </c>
      <c r="M49" s="10">
        <f>TI_EHG_E_E!M49+TI_EHG_CHP_E!M49+TI_EHG_H_E!M49+TI_EHG_EDHP!M49+TI_EHG_EB!M49+TI_EHG_EPS!M49+TI_EHG_DHEP!M49+TI_EHG_CB!M49</f>
        <v>0</v>
      </c>
      <c r="N49" s="10">
        <f>TI_EHG_E_E!N49+TI_EHG_CHP_E!N49+TI_EHG_H_E!N49+TI_EHG_EDHP!N49+TI_EHG_EB!N49+TI_EHG_EPS!N49+TI_EHG_DHEP!N49+TI_EHG_CB!N49</f>
        <v>0</v>
      </c>
      <c r="O49" s="10">
        <f>TI_EHG_E_E!O49+TI_EHG_CHP_E!O49+TI_EHG_H_E!O49+TI_EHG_EDHP!O49+TI_EHG_EB!O49+TI_EHG_EPS!O49+TI_EHG_DHEP!O49+TI_EHG_CB!O49</f>
        <v>0</v>
      </c>
      <c r="P49" s="10">
        <f>TI_EHG_E_E!P49+TI_EHG_CHP_E!P49+TI_EHG_H_E!P49+TI_EHG_EDHP!P49+TI_EHG_EB!P49+TI_EHG_EPS!P49+TI_EHG_DHEP!P49+TI_EHG_CB!P49</f>
        <v>0</v>
      </c>
      <c r="Q49" s="10">
        <f>TI_EHG_E_E!Q49+TI_EHG_CHP_E!Q49+TI_EHG_H_E!Q49+TI_EHG_EDHP!Q49+TI_EHG_EB!Q49+TI_EHG_EPS!Q49+TI_EHG_DHEP!Q49+TI_EHG_CB!Q49</f>
        <v>0</v>
      </c>
      <c r="R49" s="10">
        <f>TI_EHG_E_E!R49+TI_EHG_CHP_E!R49+TI_EHG_H_E!R49+TI_EHG_EDHP!R49+TI_EHG_EB!R49+TI_EHG_EPS!R49+TI_EHG_DHEP!R49+TI_EHG_CB!R49</f>
        <v>0</v>
      </c>
      <c r="S49" s="10">
        <f>TI_EHG_E_E!S49+TI_EHG_CHP_E!S49+TI_EHG_H_E!S49+TI_EHG_EDHP!S49+TI_EHG_EB!S49+TI_EHG_EPS!S49+TI_EHG_DHEP!S49+TI_EHG_CB!S49</f>
        <v>0</v>
      </c>
      <c r="T49" s="10">
        <f>TI_EHG_E_E!T49+TI_EHG_CHP_E!T49+TI_EHG_H_E!T49+TI_EHG_EDHP!T49+TI_EHG_EB!T49+TI_EHG_EPS!T49+TI_EHG_DHEP!T49+TI_EHG_CB!T49</f>
        <v>0</v>
      </c>
      <c r="U49" s="10">
        <f>TI_EHG_E_E!U49+TI_EHG_CHP_E!U49+TI_EHG_H_E!U49+TI_EHG_EDHP!U49+TI_EHG_EB!U49+TI_EHG_EPS!U49+TI_EHG_DHEP!U49+TI_EHG_CB!U49</f>
        <v>0</v>
      </c>
      <c r="V49" s="10">
        <f>TI_EHG_E_E!V49+TI_EHG_CHP_E!V49+TI_EHG_H_E!V49+TI_EHG_EDHP!V49+TI_EHG_EB!V49+TI_EHG_EPS!V49+TI_EHG_DHEP!V49+TI_EHG_CB!V49</f>
        <v>0</v>
      </c>
      <c r="W49" s="10">
        <f>TI_EHG_E_E!W49+TI_EHG_CHP_E!W49+TI_EHG_H_E!W49+TI_EHG_EDHP!W49+TI_EHG_EB!W49+TI_EHG_EPS!W49+TI_EHG_DHEP!W49+TI_EHG_CB!W49</f>
        <v>0</v>
      </c>
      <c r="X49" s="10">
        <f>TI_EHG_E_E!X49+TI_EHG_CHP_E!X49+TI_EHG_H_E!X49+TI_EHG_EDHP!X49+TI_EHG_EB!X49+TI_EHG_EPS!X49+TI_EHG_DHEP!X49+TI_EHG_CB!X49</f>
        <v>0</v>
      </c>
      <c r="Y49" s="10">
        <f>TI_EHG_E_E!Y49+TI_EHG_CHP_E!Y49+TI_EHG_H_E!Y49+TI_EHG_EDHP!Y49+TI_EHG_EB!Y49+TI_EHG_EPS!Y49+TI_EHG_DHEP!Y49+TI_EHG_CB!Y49</f>
        <v>0</v>
      </c>
      <c r="Z49" s="10">
        <f>TI_EHG_E_E!Z49+TI_EHG_CHP_E!Z49+TI_EHG_H_E!Z49+TI_EHG_EDHP!Z49+TI_EHG_EB!Z49+TI_EHG_EPS!Z49+TI_EHG_DHEP!Z49+TI_EHG_CB!Z49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TI_EHG_E_E!C50+TI_EHG_CHP_E!C50+TI_EHG_H_E!C50+TI_EHG_EDHP!C50+TI_EHG_EB!C50+TI_EHG_EPS!C50+TI_EHG_DHEP!C50+TI_EHG_CB!C50</f>
        <v>0</v>
      </c>
      <c r="D50" s="10">
        <f>TI_EHG_E_E!D50+TI_EHG_CHP_E!D50+TI_EHG_H_E!D50+TI_EHG_EDHP!D50+TI_EHG_EB!D50+TI_EHG_EPS!D50+TI_EHG_DHEP!D50+TI_EHG_CB!D50</f>
        <v>0</v>
      </c>
      <c r="E50" s="10">
        <f>TI_EHG_E_E!E50+TI_EHG_CHP_E!E50+TI_EHG_H_E!E50+TI_EHG_EDHP!E50+TI_EHG_EB!E50+TI_EHG_EPS!E50+TI_EHG_DHEP!E50+TI_EHG_CB!E50</f>
        <v>0</v>
      </c>
      <c r="F50" s="10">
        <f>TI_EHG_E_E!F50+TI_EHG_CHP_E!F50+TI_EHG_H_E!F50+TI_EHG_EDHP!F50+TI_EHG_EB!F50+TI_EHG_EPS!F50+TI_EHG_DHEP!F50+TI_EHG_CB!F50</f>
        <v>0</v>
      </c>
      <c r="G50" s="10">
        <f>TI_EHG_E_E!G50+TI_EHG_CHP_E!G50+TI_EHG_H_E!G50+TI_EHG_EDHP!G50+TI_EHG_EB!G50+TI_EHG_EPS!G50+TI_EHG_DHEP!G50+TI_EHG_CB!G50</f>
        <v>0</v>
      </c>
      <c r="H50" s="10">
        <f>TI_EHG_E_E!H50+TI_EHG_CHP_E!H50+TI_EHG_H_E!H50+TI_EHG_EDHP!H50+TI_EHG_EB!H50+TI_EHG_EPS!H50+TI_EHG_DHEP!H50+TI_EHG_CB!H50</f>
        <v>0</v>
      </c>
      <c r="I50" s="10">
        <f>TI_EHG_E_E!I50+TI_EHG_CHP_E!I50+TI_EHG_H_E!I50+TI_EHG_EDHP!I50+TI_EHG_EB!I50+TI_EHG_EPS!I50+TI_EHG_DHEP!I50+TI_EHG_CB!I50</f>
        <v>0</v>
      </c>
      <c r="J50" s="10">
        <f>TI_EHG_E_E!J50+TI_EHG_CHP_E!J50+TI_EHG_H_E!J50+TI_EHG_EDHP!J50+TI_EHG_EB!J50+TI_EHG_EPS!J50+TI_EHG_DHEP!J50+TI_EHG_CB!J50</f>
        <v>0</v>
      </c>
      <c r="K50" s="10">
        <f>TI_EHG_E_E!K50+TI_EHG_CHP_E!K50+TI_EHG_H_E!K50+TI_EHG_EDHP!K50+TI_EHG_EB!K50+TI_EHG_EPS!K50+TI_EHG_DHEP!K50+TI_EHG_CB!K50</f>
        <v>0</v>
      </c>
      <c r="L50" s="10">
        <f>TI_EHG_E_E!L50+TI_EHG_CHP_E!L50+TI_EHG_H_E!L50+TI_EHG_EDHP!L50+TI_EHG_EB!L50+TI_EHG_EPS!L50+TI_EHG_DHEP!L50+TI_EHG_CB!L50</f>
        <v>0</v>
      </c>
      <c r="M50" s="10">
        <f>TI_EHG_E_E!M50+TI_EHG_CHP_E!M50+TI_EHG_H_E!M50+TI_EHG_EDHP!M50+TI_EHG_EB!M50+TI_EHG_EPS!M50+TI_EHG_DHEP!M50+TI_EHG_CB!M50</f>
        <v>0</v>
      </c>
      <c r="N50" s="10">
        <f>TI_EHG_E_E!N50+TI_EHG_CHP_E!N50+TI_EHG_H_E!N50+TI_EHG_EDHP!N50+TI_EHG_EB!N50+TI_EHG_EPS!N50+TI_EHG_DHEP!N50+TI_EHG_CB!N50</f>
        <v>0</v>
      </c>
      <c r="O50" s="10">
        <f>TI_EHG_E_E!O50+TI_EHG_CHP_E!O50+TI_EHG_H_E!O50+TI_EHG_EDHP!O50+TI_EHG_EB!O50+TI_EHG_EPS!O50+TI_EHG_DHEP!O50+TI_EHG_CB!O50</f>
        <v>0</v>
      </c>
      <c r="P50" s="10">
        <f>TI_EHG_E_E!P50+TI_EHG_CHP_E!P50+TI_EHG_H_E!P50+TI_EHG_EDHP!P50+TI_EHG_EB!P50+TI_EHG_EPS!P50+TI_EHG_DHEP!P50+TI_EHG_CB!P50</f>
        <v>0</v>
      </c>
      <c r="Q50" s="10">
        <f>TI_EHG_E_E!Q50+TI_EHG_CHP_E!Q50+TI_EHG_H_E!Q50+TI_EHG_EDHP!Q50+TI_EHG_EB!Q50+TI_EHG_EPS!Q50+TI_EHG_DHEP!Q50+TI_EHG_CB!Q50</f>
        <v>0</v>
      </c>
      <c r="R50" s="10">
        <f>TI_EHG_E_E!R50+TI_EHG_CHP_E!R50+TI_EHG_H_E!R50+TI_EHG_EDHP!R50+TI_EHG_EB!R50+TI_EHG_EPS!R50+TI_EHG_DHEP!R50+TI_EHG_CB!R50</f>
        <v>0</v>
      </c>
      <c r="S50" s="10">
        <f>TI_EHG_E_E!S50+TI_EHG_CHP_E!S50+TI_EHG_H_E!S50+TI_EHG_EDHP!S50+TI_EHG_EB!S50+TI_EHG_EPS!S50+TI_EHG_DHEP!S50+TI_EHG_CB!S50</f>
        <v>0</v>
      </c>
      <c r="T50" s="10">
        <f>TI_EHG_E_E!T50+TI_EHG_CHP_E!T50+TI_EHG_H_E!T50+TI_EHG_EDHP!T50+TI_EHG_EB!T50+TI_EHG_EPS!T50+TI_EHG_DHEP!T50+TI_EHG_CB!T50</f>
        <v>0</v>
      </c>
      <c r="U50" s="10">
        <f>TI_EHG_E_E!U50+TI_EHG_CHP_E!U50+TI_EHG_H_E!U50+TI_EHG_EDHP!U50+TI_EHG_EB!U50+TI_EHG_EPS!U50+TI_EHG_DHEP!U50+TI_EHG_CB!U50</f>
        <v>0</v>
      </c>
      <c r="V50" s="10">
        <f>TI_EHG_E_E!V50+TI_EHG_CHP_E!V50+TI_EHG_H_E!V50+TI_EHG_EDHP!V50+TI_EHG_EB!V50+TI_EHG_EPS!V50+TI_EHG_DHEP!V50+TI_EHG_CB!V50</f>
        <v>0</v>
      </c>
      <c r="W50" s="10">
        <f>TI_EHG_E_E!W50+TI_EHG_CHP_E!W50+TI_EHG_H_E!W50+TI_EHG_EDHP!W50+TI_EHG_EB!W50+TI_EHG_EPS!W50+TI_EHG_DHEP!W50+TI_EHG_CB!W50</f>
        <v>0</v>
      </c>
      <c r="X50" s="10">
        <f>TI_EHG_E_E!X50+TI_EHG_CHP_E!X50+TI_EHG_H_E!X50+TI_EHG_EDHP!X50+TI_EHG_EB!X50+TI_EHG_EPS!X50+TI_EHG_DHEP!X50+TI_EHG_CB!X50</f>
        <v>0</v>
      </c>
      <c r="Y50" s="10">
        <f>TI_EHG_E_E!Y50+TI_EHG_CHP_E!Y50+TI_EHG_H_E!Y50+TI_EHG_EDHP!Y50+TI_EHG_EB!Y50+TI_EHG_EPS!Y50+TI_EHG_DHEP!Y50+TI_EHG_CB!Y50</f>
        <v>0</v>
      </c>
      <c r="Z50" s="10">
        <f>TI_EHG_E_E!Z50+TI_EHG_CHP_E!Z50+TI_EHG_H_E!Z50+TI_EHG_EDHP!Z50+TI_EHG_EB!Z50+TI_EHG_EPS!Z50+TI_EHG_DHEP!Z50+TI_EHG_CB!Z50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TI_EHG_E_E!C51+TI_EHG_CHP_E!C51+TI_EHG_H_E!C51+TI_EHG_EDHP!C51+TI_EHG_EB!C51+TI_EHG_EPS!C51+TI_EHG_DHEP!C51+TI_EHG_CB!C51</f>
        <v>0</v>
      </c>
      <c r="D51" s="37">
        <f>TI_EHG_E_E!D51+TI_EHG_CHP_E!D51+TI_EHG_H_E!D51+TI_EHG_EDHP!D51+TI_EHG_EB!D51+TI_EHG_EPS!D51+TI_EHG_DHEP!D51+TI_EHG_CB!D51</f>
        <v>0</v>
      </c>
      <c r="E51" s="37">
        <f>TI_EHG_E_E!E51+TI_EHG_CHP_E!E51+TI_EHG_H_E!E51+TI_EHG_EDHP!E51+TI_EHG_EB!E51+TI_EHG_EPS!E51+TI_EHG_DHEP!E51+TI_EHG_CB!E51</f>
        <v>0</v>
      </c>
      <c r="F51" s="37">
        <f>TI_EHG_E_E!F51+TI_EHG_CHP_E!F51+TI_EHG_H_E!F51+TI_EHG_EDHP!F51+TI_EHG_EB!F51+TI_EHG_EPS!F51+TI_EHG_DHEP!F51+TI_EHG_CB!F51</f>
        <v>0</v>
      </c>
      <c r="G51" s="37">
        <f>TI_EHG_E_E!G51+TI_EHG_CHP_E!G51+TI_EHG_H_E!G51+TI_EHG_EDHP!G51+TI_EHG_EB!G51+TI_EHG_EPS!G51+TI_EHG_DHEP!G51+TI_EHG_CB!G51</f>
        <v>0</v>
      </c>
      <c r="H51" s="37">
        <f>TI_EHG_E_E!H51+TI_EHG_CHP_E!H51+TI_EHG_H_E!H51+TI_EHG_EDHP!H51+TI_EHG_EB!H51+TI_EHG_EPS!H51+TI_EHG_DHEP!H51+TI_EHG_CB!H51</f>
        <v>0</v>
      </c>
      <c r="I51" s="37">
        <f>TI_EHG_E_E!I51+TI_EHG_CHP_E!I51+TI_EHG_H_E!I51+TI_EHG_EDHP!I51+TI_EHG_EB!I51+TI_EHG_EPS!I51+TI_EHG_DHEP!I51+TI_EHG_CB!I51</f>
        <v>0</v>
      </c>
      <c r="J51" s="37">
        <f>TI_EHG_E_E!J51+TI_EHG_CHP_E!J51+TI_EHG_H_E!J51+TI_EHG_EDHP!J51+TI_EHG_EB!J51+TI_EHG_EPS!J51+TI_EHG_DHEP!J51+TI_EHG_CB!J51</f>
        <v>0</v>
      </c>
      <c r="K51" s="37">
        <f>TI_EHG_E_E!K51+TI_EHG_CHP_E!K51+TI_EHG_H_E!K51+TI_EHG_EDHP!K51+TI_EHG_EB!K51+TI_EHG_EPS!K51+TI_EHG_DHEP!K51+TI_EHG_CB!K51</f>
        <v>0</v>
      </c>
      <c r="L51" s="37">
        <f>TI_EHG_E_E!L51+TI_EHG_CHP_E!L51+TI_EHG_H_E!L51+TI_EHG_EDHP!L51+TI_EHG_EB!L51+TI_EHG_EPS!L51+TI_EHG_DHEP!L51+TI_EHG_CB!L51</f>
        <v>0</v>
      </c>
      <c r="M51" s="37">
        <f>TI_EHG_E_E!M51+TI_EHG_CHP_E!M51+TI_EHG_H_E!M51+TI_EHG_EDHP!M51+TI_EHG_EB!M51+TI_EHG_EPS!M51+TI_EHG_DHEP!M51+TI_EHG_CB!M51</f>
        <v>0</v>
      </c>
      <c r="N51" s="37">
        <f>TI_EHG_E_E!N51+TI_EHG_CHP_E!N51+TI_EHG_H_E!N51+TI_EHG_EDHP!N51+TI_EHG_EB!N51+TI_EHG_EPS!N51+TI_EHG_DHEP!N51+TI_EHG_CB!N51</f>
        <v>0</v>
      </c>
      <c r="O51" s="37">
        <f>TI_EHG_E_E!O51+TI_EHG_CHP_E!O51+TI_EHG_H_E!O51+TI_EHG_EDHP!O51+TI_EHG_EB!O51+TI_EHG_EPS!O51+TI_EHG_DHEP!O51+TI_EHG_CB!O51</f>
        <v>0</v>
      </c>
      <c r="P51" s="37">
        <f>TI_EHG_E_E!P51+TI_EHG_CHP_E!P51+TI_EHG_H_E!P51+TI_EHG_EDHP!P51+TI_EHG_EB!P51+TI_EHG_EPS!P51+TI_EHG_DHEP!P51+TI_EHG_CB!P51</f>
        <v>0</v>
      </c>
      <c r="Q51" s="37">
        <f>TI_EHG_E_E!Q51+TI_EHG_CHP_E!Q51+TI_EHG_H_E!Q51+TI_EHG_EDHP!Q51+TI_EHG_EB!Q51+TI_EHG_EPS!Q51+TI_EHG_DHEP!Q51+TI_EHG_CB!Q51</f>
        <v>0</v>
      </c>
      <c r="R51" s="37">
        <f>TI_EHG_E_E!R51+TI_EHG_CHP_E!R51+TI_EHG_H_E!R51+TI_EHG_EDHP!R51+TI_EHG_EB!R51+TI_EHG_EPS!R51+TI_EHG_DHEP!R51+TI_EHG_CB!R51</f>
        <v>0</v>
      </c>
      <c r="S51" s="37">
        <f>TI_EHG_E_E!S51+TI_EHG_CHP_E!S51+TI_EHG_H_E!S51+TI_EHG_EDHP!S51+TI_EHG_EB!S51+TI_EHG_EPS!S51+TI_EHG_DHEP!S51+TI_EHG_CB!S51</f>
        <v>0</v>
      </c>
      <c r="T51" s="37">
        <f>TI_EHG_E_E!T51+TI_EHG_CHP_E!T51+TI_EHG_H_E!T51+TI_EHG_EDHP!T51+TI_EHG_EB!T51+TI_EHG_EPS!T51+TI_EHG_DHEP!T51+TI_EHG_CB!T51</f>
        <v>231.63533963886499</v>
      </c>
      <c r="U51" s="37">
        <f>TI_EHG_E_E!U51+TI_EHG_CHP_E!U51+TI_EHG_H_E!U51+TI_EHG_EDHP!U51+TI_EHG_EB!U51+TI_EHG_EPS!U51+TI_EHG_DHEP!U51+TI_EHG_CB!U51</f>
        <v>292.380309544282</v>
      </c>
      <c r="V51" s="37">
        <f>TI_EHG_E_E!V51+TI_EHG_CHP_E!V51+TI_EHG_H_E!V51+TI_EHG_EDHP!V51+TI_EHG_EB!V51+TI_EHG_EPS!V51+TI_EHG_DHEP!V51+TI_EHG_CB!V51</f>
        <v>305.59888220120382</v>
      </c>
      <c r="W51" s="37">
        <f>TI_EHG_E_E!W51+TI_EHG_CHP_E!W51+TI_EHG_H_E!W51+TI_EHG_EDHP!W51+TI_EHG_EB!W51+TI_EHG_EPS!W51+TI_EHG_DHEP!W51+TI_EHG_CB!W51</f>
        <v>318.12295786758381</v>
      </c>
      <c r="X51" s="37">
        <f>TI_EHG_E_E!X51+TI_EHG_CHP_E!X51+TI_EHG_H_E!X51+TI_EHG_EDHP!X51+TI_EHG_EB!X51+TI_EHG_EPS!X51+TI_EHG_DHEP!X51+TI_EHG_CB!X51</f>
        <v>317.64239036973339</v>
      </c>
      <c r="Y51" s="37">
        <f>TI_EHG_E_E!Y51+TI_EHG_CHP_E!Y51+TI_EHG_H_E!Y51+TI_EHG_EDHP!Y51+TI_EHG_EB!Y51+TI_EHG_EPS!Y51+TI_EHG_DHEP!Y51+TI_EHG_CB!Y51</f>
        <v>322.67944969905409</v>
      </c>
      <c r="Z51" s="37">
        <f>TI_EHG_E_E!Z51+TI_EHG_CHP_E!Z51+TI_EHG_H_E!Z51+TI_EHG_EDHP!Z51+TI_EHG_EB!Z51+TI_EHG_EPS!Z51+TI_EHG_DHEP!Z51+TI_EHG_CB!Z51</f>
        <v>337.05442820292348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Y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5.8469475494411012E-2</v>
      </c>
      <c r="N52" s="37">
        <f t="shared" si="20"/>
        <v>1.1933791917454857</v>
      </c>
      <c r="O52" s="37">
        <f t="shared" si="20"/>
        <v>2.8029234737747206</v>
      </c>
      <c r="P52" s="37">
        <f t="shared" si="20"/>
        <v>3.3533104041272566</v>
      </c>
      <c r="Q52" s="37">
        <f t="shared" si="20"/>
        <v>6.7683576956147888</v>
      </c>
      <c r="R52" s="37">
        <f t="shared" si="20"/>
        <v>9.2713671539122942</v>
      </c>
      <c r="S52" s="37">
        <f t="shared" si="20"/>
        <v>12.00429922613929</v>
      </c>
      <c r="T52" s="37">
        <f t="shared" si="20"/>
        <v>15.055631986242474</v>
      </c>
      <c r="U52" s="37">
        <f t="shared" si="20"/>
        <v>17.371109200343938</v>
      </c>
      <c r="V52" s="37">
        <f t="shared" si="20"/>
        <v>17.53396388650043</v>
      </c>
      <c r="W52" s="37">
        <f t="shared" si="20"/>
        <v>21.030610490111776</v>
      </c>
      <c r="X52" s="37">
        <f t="shared" si="20"/>
        <v>23.325193465176262</v>
      </c>
      <c r="Y52" s="37">
        <f t="shared" si="20"/>
        <v>25.85133276010318</v>
      </c>
      <c r="Z52" s="37">
        <f t="shared" ref="Z52" si="21">SUM(Z53:Z70)</f>
        <v>28.093465176268271</v>
      </c>
    </row>
    <row r="53" spans="1:26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TI_EHG_E_E!C53+TI_EHG_CHP_E!C53+TI_EHG_H_E!C53+TI_EHG_EDHP!C53+TI_EHG_EB!C53+TI_EHG_EPS!C53+TI_EHG_DHEP!C53+TI_EHG_CB!C53</f>
        <v>0</v>
      </c>
      <c r="D53" s="10">
        <f>TI_EHG_E_E!D53+TI_EHG_CHP_E!D53+TI_EHG_H_E!D53+TI_EHG_EDHP!D53+TI_EHG_EB!D53+TI_EHG_EPS!D53+TI_EHG_DHEP!D53+TI_EHG_CB!D53</f>
        <v>0</v>
      </c>
      <c r="E53" s="10">
        <f>TI_EHG_E_E!E53+TI_EHG_CHP_E!E53+TI_EHG_H_E!E53+TI_EHG_EDHP!E53+TI_EHG_EB!E53+TI_EHG_EPS!E53+TI_EHG_DHEP!E53+TI_EHG_CB!E53</f>
        <v>0</v>
      </c>
      <c r="F53" s="10">
        <f>TI_EHG_E_E!F53+TI_EHG_CHP_E!F53+TI_EHG_H_E!F53+TI_EHG_EDHP!F53+TI_EHG_EB!F53+TI_EHG_EPS!F53+TI_EHG_DHEP!F53+TI_EHG_CB!F53</f>
        <v>0</v>
      </c>
      <c r="G53" s="10">
        <f>TI_EHG_E_E!G53+TI_EHG_CHP_E!G53+TI_EHG_H_E!G53+TI_EHG_EDHP!G53+TI_EHG_EB!G53+TI_EHG_EPS!G53+TI_EHG_DHEP!G53+TI_EHG_CB!G53</f>
        <v>0</v>
      </c>
      <c r="H53" s="10">
        <f>TI_EHG_E_E!H53+TI_EHG_CHP_E!H53+TI_EHG_H_E!H53+TI_EHG_EDHP!H53+TI_EHG_EB!H53+TI_EHG_EPS!H53+TI_EHG_DHEP!H53+TI_EHG_CB!H53</f>
        <v>0</v>
      </c>
      <c r="I53" s="10">
        <f>TI_EHG_E_E!I53+TI_EHG_CHP_E!I53+TI_EHG_H_E!I53+TI_EHG_EDHP!I53+TI_EHG_EB!I53+TI_EHG_EPS!I53+TI_EHG_DHEP!I53+TI_EHG_CB!I53</f>
        <v>0</v>
      </c>
      <c r="J53" s="10">
        <f>TI_EHG_E_E!J53+TI_EHG_CHP_E!J53+TI_EHG_H_E!J53+TI_EHG_EDHP!J53+TI_EHG_EB!J53+TI_EHG_EPS!J53+TI_EHG_DHEP!J53+TI_EHG_CB!J53</f>
        <v>0</v>
      </c>
      <c r="K53" s="10">
        <f>TI_EHG_E_E!K53+TI_EHG_CHP_E!K53+TI_EHG_H_E!K53+TI_EHG_EDHP!K53+TI_EHG_EB!K53+TI_EHG_EPS!K53+TI_EHG_DHEP!K53+TI_EHG_CB!K53</f>
        <v>0</v>
      </c>
      <c r="L53" s="10">
        <f>TI_EHG_E_E!L53+TI_EHG_CHP_E!L53+TI_EHG_H_E!L53+TI_EHG_EDHP!L53+TI_EHG_EB!L53+TI_EHG_EPS!L53+TI_EHG_DHEP!L53+TI_EHG_CB!L53</f>
        <v>0</v>
      </c>
      <c r="M53" s="10">
        <f>TI_EHG_E_E!M53+TI_EHG_CHP_E!M53+TI_EHG_H_E!M53+TI_EHG_EDHP!M53+TI_EHG_EB!M53+TI_EHG_EPS!M53+TI_EHG_DHEP!M53+TI_EHG_CB!M53</f>
        <v>0</v>
      </c>
      <c r="N53" s="10">
        <f>TI_EHG_E_E!N53+TI_EHG_CHP_E!N53+TI_EHG_H_E!N53+TI_EHG_EDHP!N53+TI_EHG_EB!N53+TI_EHG_EPS!N53+TI_EHG_DHEP!N53+TI_EHG_CB!N53</f>
        <v>0</v>
      </c>
      <c r="O53" s="10">
        <f>TI_EHG_E_E!O53+TI_EHG_CHP_E!O53+TI_EHG_H_E!O53+TI_EHG_EDHP!O53+TI_EHG_EB!O53+TI_EHG_EPS!O53+TI_EHG_DHEP!O53+TI_EHG_CB!O53</f>
        <v>0</v>
      </c>
      <c r="P53" s="10">
        <f>TI_EHG_E_E!P53+TI_EHG_CHP_E!P53+TI_EHG_H_E!P53+TI_EHG_EDHP!P53+TI_EHG_EB!P53+TI_EHG_EPS!P53+TI_EHG_DHEP!P53+TI_EHG_CB!P53</f>
        <v>0</v>
      </c>
      <c r="Q53" s="10">
        <f>TI_EHG_E_E!Q53+TI_EHG_CHP_E!Q53+TI_EHG_H_E!Q53+TI_EHG_EDHP!Q53+TI_EHG_EB!Q53+TI_EHG_EPS!Q53+TI_EHG_DHEP!Q53+TI_EHG_CB!Q53</f>
        <v>0</v>
      </c>
      <c r="R53" s="10">
        <f>TI_EHG_E_E!R53+TI_EHG_CHP_E!R53+TI_EHG_H_E!R53+TI_EHG_EDHP!R53+TI_EHG_EB!R53+TI_EHG_EPS!R53+TI_EHG_DHEP!R53+TI_EHG_CB!R53</f>
        <v>0</v>
      </c>
      <c r="S53" s="10">
        <f>TI_EHG_E_E!S53+TI_EHG_CHP_E!S53+TI_EHG_H_E!S53+TI_EHG_EDHP!S53+TI_EHG_EB!S53+TI_EHG_EPS!S53+TI_EHG_DHEP!S53+TI_EHG_CB!S53</f>
        <v>0</v>
      </c>
      <c r="T53" s="10">
        <f>TI_EHG_E_E!T53+TI_EHG_CHP_E!T53+TI_EHG_H_E!T53+TI_EHG_EDHP!T53+TI_EHG_EB!T53+TI_EHG_EPS!T53+TI_EHG_DHEP!T53+TI_EHG_CB!T53</f>
        <v>0</v>
      </c>
      <c r="U53" s="10">
        <f>TI_EHG_E_E!U53+TI_EHG_CHP_E!U53+TI_EHG_H_E!U53+TI_EHG_EDHP!U53+TI_EHG_EB!U53+TI_EHG_EPS!U53+TI_EHG_DHEP!U53+TI_EHG_CB!U53</f>
        <v>0</v>
      </c>
      <c r="V53" s="10">
        <f>TI_EHG_E_E!V53+TI_EHG_CHP_E!V53+TI_EHG_H_E!V53+TI_EHG_EDHP!V53+TI_EHG_EB!V53+TI_EHG_EPS!V53+TI_EHG_DHEP!V53+TI_EHG_CB!V53</f>
        <v>0</v>
      </c>
      <c r="W53" s="10">
        <f>TI_EHG_E_E!W53+TI_EHG_CHP_E!W53+TI_EHG_H_E!W53+TI_EHG_EDHP!W53+TI_EHG_EB!W53+TI_EHG_EPS!W53+TI_EHG_DHEP!W53+TI_EHG_CB!W53</f>
        <v>0</v>
      </c>
      <c r="X53" s="10">
        <f>TI_EHG_E_E!X53+TI_EHG_CHP_E!X53+TI_EHG_H_E!X53+TI_EHG_EDHP!X53+TI_EHG_EB!X53+TI_EHG_EPS!X53+TI_EHG_DHEP!X53+TI_EHG_CB!X53</f>
        <v>0</v>
      </c>
      <c r="Y53" s="10">
        <f>TI_EHG_E_E!Y53+TI_EHG_CHP_E!Y53+TI_EHG_H_E!Y53+TI_EHG_EDHP!Y53+TI_EHG_EB!Y53+TI_EHG_EPS!Y53+TI_EHG_DHEP!Y53+TI_EHG_CB!Y53</f>
        <v>0</v>
      </c>
      <c r="Z53" s="10">
        <f>TI_EHG_E_E!Z53+TI_EHG_CHP_E!Z53+TI_EHG_H_E!Z53+TI_EHG_EDHP!Z53+TI_EHG_EB!Z53+TI_EHG_EPS!Z53+TI_EHG_DHEP!Z53+TI_EHG_CB!Z53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TI_EHG_E_E!C54+TI_EHG_CHP_E!C54+TI_EHG_H_E!C54+TI_EHG_EDHP!C54+TI_EHG_EB!C54+TI_EHG_EPS!C54+TI_EHG_DHEP!C54+TI_EHG_CB!C54</f>
        <v>0</v>
      </c>
      <c r="D54" s="10">
        <f>TI_EHG_E_E!D54+TI_EHG_CHP_E!D54+TI_EHG_H_E!D54+TI_EHG_EDHP!D54+TI_EHG_EB!D54+TI_EHG_EPS!D54+TI_EHG_DHEP!D54+TI_EHG_CB!D54</f>
        <v>0</v>
      </c>
      <c r="E54" s="10">
        <f>TI_EHG_E_E!E54+TI_EHG_CHP_E!E54+TI_EHG_H_E!E54+TI_EHG_EDHP!E54+TI_EHG_EB!E54+TI_EHG_EPS!E54+TI_EHG_DHEP!E54+TI_EHG_CB!E54</f>
        <v>0</v>
      </c>
      <c r="F54" s="10">
        <f>TI_EHG_E_E!F54+TI_EHG_CHP_E!F54+TI_EHG_H_E!F54+TI_EHG_EDHP!F54+TI_EHG_EB!F54+TI_EHG_EPS!F54+TI_EHG_DHEP!F54+TI_EHG_CB!F54</f>
        <v>0</v>
      </c>
      <c r="G54" s="10">
        <f>TI_EHG_E_E!G54+TI_EHG_CHP_E!G54+TI_EHG_H_E!G54+TI_EHG_EDHP!G54+TI_EHG_EB!G54+TI_EHG_EPS!G54+TI_EHG_DHEP!G54+TI_EHG_CB!G54</f>
        <v>0</v>
      </c>
      <c r="H54" s="10">
        <f>TI_EHG_E_E!H54+TI_EHG_CHP_E!H54+TI_EHG_H_E!H54+TI_EHG_EDHP!H54+TI_EHG_EB!H54+TI_EHG_EPS!H54+TI_EHG_DHEP!H54+TI_EHG_CB!H54</f>
        <v>0</v>
      </c>
      <c r="I54" s="10">
        <f>TI_EHG_E_E!I54+TI_EHG_CHP_E!I54+TI_EHG_H_E!I54+TI_EHG_EDHP!I54+TI_EHG_EB!I54+TI_EHG_EPS!I54+TI_EHG_DHEP!I54+TI_EHG_CB!I54</f>
        <v>0</v>
      </c>
      <c r="J54" s="10">
        <f>TI_EHG_E_E!J54+TI_EHG_CHP_E!J54+TI_EHG_H_E!J54+TI_EHG_EDHP!J54+TI_EHG_EB!J54+TI_EHG_EPS!J54+TI_EHG_DHEP!J54+TI_EHG_CB!J54</f>
        <v>0</v>
      </c>
      <c r="K54" s="10">
        <f>TI_EHG_E_E!K54+TI_EHG_CHP_E!K54+TI_EHG_H_E!K54+TI_EHG_EDHP!K54+TI_EHG_EB!K54+TI_EHG_EPS!K54+TI_EHG_DHEP!K54+TI_EHG_CB!K54</f>
        <v>0</v>
      </c>
      <c r="L54" s="10">
        <f>TI_EHG_E_E!L54+TI_EHG_CHP_E!L54+TI_EHG_H_E!L54+TI_EHG_EDHP!L54+TI_EHG_EB!L54+TI_EHG_EPS!L54+TI_EHG_DHEP!L54+TI_EHG_CB!L54</f>
        <v>0</v>
      </c>
      <c r="M54" s="10">
        <f>TI_EHG_E_E!M54+TI_EHG_CHP_E!M54+TI_EHG_H_E!M54+TI_EHG_EDHP!M54+TI_EHG_EB!M54+TI_EHG_EPS!M54+TI_EHG_DHEP!M54+TI_EHG_CB!M54</f>
        <v>0</v>
      </c>
      <c r="N54" s="10">
        <f>TI_EHG_E_E!N54+TI_EHG_CHP_E!N54+TI_EHG_H_E!N54+TI_EHG_EDHP!N54+TI_EHG_EB!N54+TI_EHG_EPS!N54+TI_EHG_DHEP!N54+TI_EHG_CB!N54</f>
        <v>0</v>
      </c>
      <c r="O54" s="10">
        <f>TI_EHG_E_E!O54+TI_EHG_CHP_E!O54+TI_EHG_H_E!O54+TI_EHG_EDHP!O54+TI_EHG_EB!O54+TI_EHG_EPS!O54+TI_EHG_DHEP!O54+TI_EHG_CB!O54</f>
        <v>0</v>
      </c>
      <c r="P54" s="10">
        <f>TI_EHG_E_E!P54+TI_EHG_CHP_E!P54+TI_EHG_H_E!P54+TI_EHG_EDHP!P54+TI_EHG_EB!P54+TI_EHG_EPS!P54+TI_EHG_DHEP!P54+TI_EHG_CB!P54</f>
        <v>0</v>
      </c>
      <c r="Q54" s="10">
        <f>TI_EHG_E_E!Q54+TI_EHG_CHP_E!Q54+TI_EHG_H_E!Q54+TI_EHG_EDHP!Q54+TI_EHG_EB!Q54+TI_EHG_EPS!Q54+TI_EHG_DHEP!Q54+TI_EHG_CB!Q54</f>
        <v>0</v>
      </c>
      <c r="R54" s="10">
        <f>TI_EHG_E_E!R54+TI_EHG_CHP_E!R54+TI_EHG_H_E!R54+TI_EHG_EDHP!R54+TI_EHG_EB!R54+TI_EHG_EPS!R54+TI_EHG_DHEP!R54+TI_EHG_CB!R54</f>
        <v>0</v>
      </c>
      <c r="S54" s="10">
        <f>TI_EHG_E_E!S54+TI_EHG_CHP_E!S54+TI_EHG_H_E!S54+TI_EHG_EDHP!S54+TI_EHG_EB!S54+TI_EHG_EPS!S54+TI_EHG_DHEP!S54+TI_EHG_CB!S54</f>
        <v>0</v>
      </c>
      <c r="T54" s="10">
        <f>TI_EHG_E_E!T54+TI_EHG_CHP_E!T54+TI_EHG_H_E!T54+TI_EHG_EDHP!T54+TI_EHG_EB!T54+TI_EHG_EPS!T54+TI_EHG_DHEP!T54+TI_EHG_CB!T54</f>
        <v>0</v>
      </c>
      <c r="U54" s="10">
        <f>TI_EHG_E_E!U54+TI_EHG_CHP_E!U54+TI_EHG_H_E!U54+TI_EHG_EDHP!U54+TI_EHG_EB!U54+TI_EHG_EPS!U54+TI_EHG_DHEP!U54+TI_EHG_CB!U54</f>
        <v>0</v>
      </c>
      <c r="V54" s="10">
        <f>TI_EHG_E_E!V54+TI_EHG_CHP_E!V54+TI_EHG_H_E!V54+TI_EHG_EDHP!V54+TI_EHG_EB!V54+TI_EHG_EPS!V54+TI_EHG_DHEP!V54+TI_EHG_CB!V54</f>
        <v>0</v>
      </c>
      <c r="W54" s="10">
        <f>TI_EHG_E_E!W54+TI_EHG_CHP_E!W54+TI_EHG_H_E!W54+TI_EHG_EDHP!W54+TI_EHG_EB!W54+TI_EHG_EPS!W54+TI_EHG_DHEP!W54+TI_EHG_CB!W54</f>
        <v>0</v>
      </c>
      <c r="X54" s="10">
        <f>TI_EHG_E_E!X54+TI_EHG_CHP_E!X54+TI_EHG_H_E!X54+TI_EHG_EDHP!X54+TI_EHG_EB!X54+TI_EHG_EPS!X54+TI_EHG_DHEP!X54+TI_EHG_CB!X54</f>
        <v>0</v>
      </c>
      <c r="Y54" s="10">
        <f>TI_EHG_E_E!Y54+TI_EHG_CHP_E!Y54+TI_EHG_H_E!Y54+TI_EHG_EDHP!Y54+TI_EHG_EB!Y54+TI_EHG_EPS!Y54+TI_EHG_DHEP!Y54+TI_EHG_CB!Y54</f>
        <v>0</v>
      </c>
      <c r="Z54" s="10">
        <f>TI_EHG_E_E!Z54+TI_EHG_CHP_E!Z54+TI_EHG_H_E!Z54+TI_EHG_EDHP!Z54+TI_EHG_EB!Z54+TI_EHG_EPS!Z54+TI_EHG_DHEP!Z54+TI_EHG_CB!Z54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TI_EHG_E_E!C55+TI_EHG_CHP_E!C55+TI_EHG_H_E!C55+TI_EHG_EDHP!C55+TI_EHG_EB!C55+TI_EHG_EPS!C55+TI_EHG_DHEP!C55+TI_EHG_CB!C55</f>
        <v>0</v>
      </c>
      <c r="D55" s="10">
        <f>TI_EHG_E_E!D55+TI_EHG_CHP_E!D55+TI_EHG_H_E!D55+TI_EHG_EDHP!D55+TI_EHG_EB!D55+TI_EHG_EPS!D55+TI_EHG_DHEP!D55+TI_EHG_CB!D55</f>
        <v>0</v>
      </c>
      <c r="E55" s="10">
        <f>TI_EHG_E_E!E55+TI_EHG_CHP_E!E55+TI_EHG_H_E!E55+TI_EHG_EDHP!E55+TI_EHG_EB!E55+TI_EHG_EPS!E55+TI_EHG_DHEP!E55+TI_EHG_CB!E55</f>
        <v>0</v>
      </c>
      <c r="F55" s="10">
        <f>TI_EHG_E_E!F55+TI_EHG_CHP_E!F55+TI_EHG_H_E!F55+TI_EHG_EDHP!F55+TI_EHG_EB!F55+TI_EHG_EPS!F55+TI_EHG_DHEP!F55+TI_EHG_CB!F55</f>
        <v>0</v>
      </c>
      <c r="G55" s="10">
        <f>TI_EHG_E_E!G55+TI_EHG_CHP_E!G55+TI_EHG_H_E!G55+TI_EHG_EDHP!G55+TI_EHG_EB!G55+TI_EHG_EPS!G55+TI_EHG_DHEP!G55+TI_EHG_CB!G55</f>
        <v>0</v>
      </c>
      <c r="H55" s="10">
        <f>TI_EHG_E_E!H55+TI_EHG_CHP_E!H55+TI_EHG_H_E!H55+TI_EHG_EDHP!H55+TI_EHG_EB!H55+TI_EHG_EPS!H55+TI_EHG_DHEP!H55+TI_EHG_CB!H55</f>
        <v>0</v>
      </c>
      <c r="I55" s="10">
        <f>TI_EHG_E_E!I55+TI_EHG_CHP_E!I55+TI_EHG_H_E!I55+TI_EHG_EDHP!I55+TI_EHG_EB!I55+TI_EHG_EPS!I55+TI_EHG_DHEP!I55+TI_EHG_CB!I55</f>
        <v>0</v>
      </c>
      <c r="J55" s="10">
        <f>TI_EHG_E_E!J55+TI_EHG_CHP_E!J55+TI_EHG_H_E!J55+TI_EHG_EDHP!J55+TI_EHG_EB!J55+TI_EHG_EPS!J55+TI_EHG_DHEP!J55+TI_EHG_CB!J55</f>
        <v>0</v>
      </c>
      <c r="K55" s="10">
        <f>TI_EHG_E_E!K55+TI_EHG_CHP_E!K55+TI_EHG_H_E!K55+TI_EHG_EDHP!K55+TI_EHG_EB!K55+TI_EHG_EPS!K55+TI_EHG_DHEP!K55+TI_EHG_CB!K55</f>
        <v>0</v>
      </c>
      <c r="L55" s="10">
        <f>TI_EHG_E_E!L55+TI_EHG_CHP_E!L55+TI_EHG_H_E!L55+TI_EHG_EDHP!L55+TI_EHG_EB!L55+TI_EHG_EPS!L55+TI_EHG_DHEP!L55+TI_EHG_CB!L55</f>
        <v>0</v>
      </c>
      <c r="M55" s="10">
        <f>TI_EHG_E_E!M55+TI_EHG_CHP_E!M55+TI_EHG_H_E!M55+TI_EHG_EDHP!M55+TI_EHG_EB!M55+TI_EHG_EPS!M55+TI_EHG_DHEP!M55+TI_EHG_CB!M55</f>
        <v>0</v>
      </c>
      <c r="N55" s="10">
        <f>TI_EHG_E_E!N55+TI_EHG_CHP_E!N55+TI_EHG_H_E!N55+TI_EHG_EDHP!N55+TI_EHG_EB!N55+TI_EHG_EPS!N55+TI_EHG_DHEP!N55+TI_EHG_CB!N55</f>
        <v>0</v>
      </c>
      <c r="O55" s="10">
        <f>TI_EHG_E_E!O55+TI_EHG_CHP_E!O55+TI_EHG_H_E!O55+TI_EHG_EDHP!O55+TI_EHG_EB!O55+TI_EHG_EPS!O55+TI_EHG_DHEP!O55+TI_EHG_CB!O55</f>
        <v>6.4488392089423899E-3</v>
      </c>
      <c r="P55" s="10">
        <f>TI_EHG_E_E!P55+TI_EHG_CHP_E!P55+TI_EHG_H_E!P55+TI_EHG_EDHP!P55+TI_EHG_EB!P55+TI_EHG_EPS!P55+TI_EHG_DHEP!P55+TI_EHG_CB!P55</f>
        <v>7.3086844368013756E-3</v>
      </c>
      <c r="Q55" s="10">
        <f>TI_EHG_E_E!Q55+TI_EHG_CHP_E!Q55+TI_EHG_H_E!Q55+TI_EHG_EDHP!Q55+TI_EHG_EB!Q55+TI_EHG_EPS!Q55+TI_EHG_DHEP!Q55+TI_EHG_CB!Q55</f>
        <v>4.9871023215821153E-3</v>
      </c>
      <c r="R55" s="10">
        <f>TI_EHG_E_E!R55+TI_EHG_CHP_E!R55+TI_EHG_H_E!R55+TI_EHG_EDHP!R55+TI_EHG_EB!R55+TI_EHG_EPS!R55+TI_EHG_DHEP!R55+TI_EHG_CB!R55</f>
        <v>4.9871023215821153E-3</v>
      </c>
      <c r="S55" s="10">
        <f>TI_EHG_E_E!S55+TI_EHG_CHP_E!S55+TI_EHG_H_E!S55+TI_EHG_EDHP!S55+TI_EHG_EB!S55+TI_EHG_EPS!S55+TI_EHG_DHEP!S55+TI_EHG_CB!S55</f>
        <v>4.9871023215821153E-3</v>
      </c>
      <c r="T55" s="10">
        <f>TI_EHG_E_E!T55+TI_EHG_CHP_E!T55+TI_EHG_H_E!T55+TI_EHG_EDHP!T55+TI_EHG_EB!T55+TI_EHG_EPS!T55+TI_EHG_DHEP!T55+TI_EHG_CB!T55</f>
        <v>4.9871023215821153E-3</v>
      </c>
      <c r="U55" s="10">
        <f>TI_EHG_E_E!U55+TI_EHG_CHP_E!U55+TI_EHG_H_E!U55+TI_EHG_EDHP!U55+TI_EHG_EB!U55+TI_EHG_EPS!U55+TI_EHG_DHEP!U55+TI_EHG_CB!U55</f>
        <v>4.9871023215821153E-3</v>
      </c>
      <c r="V55" s="10">
        <f>TI_EHG_E_E!V55+TI_EHG_CHP_E!V55+TI_EHG_H_E!V55+TI_EHG_EDHP!V55+TI_EHG_EB!V55+TI_EHG_EPS!V55+TI_EHG_DHEP!V55+TI_EHG_CB!V55</f>
        <v>4.9871023215821153E-3</v>
      </c>
      <c r="W55" s="10">
        <f>TI_EHG_E_E!W55+TI_EHG_CHP_E!W55+TI_EHG_H_E!W55+TI_EHG_EDHP!W55+TI_EHG_EB!W55+TI_EHG_EPS!W55+TI_EHG_DHEP!W55+TI_EHG_CB!W55</f>
        <v>4.9871023215821153E-3</v>
      </c>
      <c r="X55" s="10">
        <f>TI_EHG_E_E!X55+TI_EHG_CHP_E!X55+TI_EHG_H_E!X55+TI_EHG_EDHP!X55+TI_EHG_EB!X55+TI_EHG_EPS!X55+TI_EHG_DHEP!X55+TI_EHG_CB!X55</f>
        <v>4.9871023215821153E-3</v>
      </c>
      <c r="Y55" s="10">
        <f>TI_EHG_E_E!Y55+TI_EHG_CHP_E!Y55+TI_EHG_H_E!Y55+TI_EHG_EDHP!Y55+TI_EHG_EB!Y55+TI_EHG_EPS!Y55+TI_EHG_DHEP!Y55+TI_EHG_CB!Y55</f>
        <v>4.9871023215821153E-3</v>
      </c>
      <c r="Z55" s="10">
        <f>TI_EHG_E_E!Z55+TI_EHG_CHP_E!Z55+TI_EHG_H_E!Z55+TI_EHG_EDHP!Z55+TI_EHG_EB!Z55+TI_EHG_EPS!Z55+TI_EHG_DHEP!Z55+TI_EHG_CB!Z55</f>
        <v>2.8374892519346519E-3</v>
      </c>
    </row>
    <row r="56" spans="1:26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TI_EHG_E_E!C56+TI_EHG_CHP_E!C56+TI_EHG_H_E!C56+TI_EHG_EDHP!C56+TI_EHG_EB!C56+TI_EHG_EPS!C56+TI_EHG_DHEP!C56+TI_EHG_CB!C56</f>
        <v>0</v>
      </c>
      <c r="D56" s="10">
        <f>TI_EHG_E_E!D56+TI_EHG_CHP_E!D56+TI_EHG_H_E!D56+TI_EHG_EDHP!D56+TI_EHG_EB!D56+TI_EHG_EPS!D56+TI_EHG_DHEP!D56+TI_EHG_CB!D56</f>
        <v>0</v>
      </c>
      <c r="E56" s="10">
        <f>TI_EHG_E_E!E56+TI_EHG_CHP_E!E56+TI_EHG_H_E!E56+TI_EHG_EDHP!E56+TI_EHG_EB!E56+TI_EHG_EPS!E56+TI_EHG_DHEP!E56+TI_EHG_CB!E56</f>
        <v>0</v>
      </c>
      <c r="F56" s="10">
        <f>TI_EHG_E_E!F56+TI_EHG_CHP_E!F56+TI_EHG_H_E!F56+TI_EHG_EDHP!F56+TI_EHG_EB!F56+TI_EHG_EPS!F56+TI_EHG_DHEP!F56+TI_EHG_CB!F56</f>
        <v>0</v>
      </c>
      <c r="G56" s="10">
        <f>TI_EHG_E_E!G56+TI_EHG_CHP_E!G56+TI_EHG_H_E!G56+TI_EHG_EDHP!G56+TI_EHG_EB!G56+TI_EHG_EPS!G56+TI_EHG_DHEP!G56+TI_EHG_CB!G56</f>
        <v>0</v>
      </c>
      <c r="H56" s="10">
        <f>TI_EHG_E_E!H56+TI_EHG_CHP_E!H56+TI_EHG_H_E!H56+TI_EHG_EDHP!H56+TI_EHG_EB!H56+TI_EHG_EPS!H56+TI_EHG_DHEP!H56+TI_EHG_CB!H56</f>
        <v>0</v>
      </c>
      <c r="I56" s="10">
        <f>TI_EHG_E_E!I56+TI_EHG_CHP_E!I56+TI_EHG_H_E!I56+TI_EHG_EDHP!I56+TI_EHG_EB!I56+TI_EHG_EPS!I56+TI_EHG_DHEP!I56+TI_EHG_CB!I56</f>
        <v>0</v>
      </c>
      <c r="J56" s="10">
        <f>TI_EHG_E_E!J56+TI_EHG_CHP_E!J56+TI_EHG_H_E!J56+TI_EHG_EDHP!J56+TI_EHG_EB!J56+TI_EHG_EPS!J56+TI_EHG_DHEP!J56+TI_EHG_CB!J56</f>
        <v>0</v>
      </c>
      <c r="K56" s="10">
        <f>TI_EHG_E_E!K56+TI_EHG_CHP_E!K56+TI_EHG_H_E!K56+TI_EHG_EDHP!K56+TI_EHG_EB!K56+TI_EHG_EPS!K56+TI_EHG_DHEP!K56+TI_EHG_CB!K56</f>
        <v>0</v>
      </c>
      <c r="L56" s="10">
        <f>TI_EHG_E_E!L56+TI_EHG_CHP_E!L56+TI_EHG_H_E!L56+TI_EHG_EDHP!L56+TI_EHG_EB!L56+TI_EHG_EPS!L56+TI_EHG_DHEP!L56+TI_EHG_CB!L56</f>
        <v>0</v>
      </c>
      <c r="M56" s="10">
        <f>TI_EHG_E_E!M56+TI_EHG_CHP_E!M56+TI_EHG_H_E!M56+TI_EHG_EDHP!M56+TI_EHG_EB!M56+TI_EHG_EPS!M56+TI_EHG_DHEP!M56+TI_EHG_CB!M56</f>
        <v>5.8469475494411012E-2</v>
      </c>
      <c r="N56" s="10">
        <f>TI_EHG_E_E!N56+TI_EHG_CHP_E!N56+TI_EHG_H_E!N56+TI_EHG_EDHP!N56+TI_EHG_EB!N56+TI_EHG_EPS!N56+TI_EHG_DHEP!N56+TI_EHG_CB!N56</f>
        <v>0.42906276870163368</v>
      </c>
      <c r="O56" s="10">
        <f>TI_EHG_E_E!O56+TI_EHG_CHP_E!O56+TI_EHG_H_E!O56+TI_EHG_EDHP!O56+TI_EHG_EB!O56+TI_EHG_EPS!O56+TI_EHG_DHEP!O56+TI_EHG_CB!O56</f>
        <v>1.435081685296647</v>
      </c>
      <c r="P56" s="10">
        <f>TI_EHG_E_E!P56+TI_EHG_CHP_E!P56+TI_EHG_H_E!P56+TI_EHG_EDHP!P56+TI_EHG_EB!P56+TI_EHG_EPS!P56+TI_EHG_DHEP!P56+TI_EHG_CB!P56</f>
        <v>2.533963886500429</v>
      </c>
      <c r="Q56" s="10">
        <f>TI_EHG_E_E!Q56+TI_EHG_CHP_E!Q56+TI_EHG_H_E!Q56+TI_EHG_EDHP!Q56+TI_EHG_EB!Q56+TI_EHG_EPS!Q56+TI_EHG_DHEP!Q56+TI_EHG_CB!Q56</f>
        <v>5.8796216680997411</v>
      </c>
      <c r="R56" s="10">
        <f>TI_EHG_E_E!R56+TI_EHG_CHP_E!R56+TI_EHG_H_E!R56+TI_EHG_EDHP!R56+TI_EHG_EB!R56+TI_EHG_EPS!R56+TI_EHG_DHEP!R56+TI_EHG_CB!R56</f>
        <v>8.1676698194325006</v>
      </c>
      <c r="S56" s="10">
        <f>TI_EHG_E_E!S56+TI_EHG_CHP_E!S56+TI_EHG_H_E!S56+TI_EHG_EDHP!S56+TI_EHG_EB!S56+TI_EHG_EPS!S56+TI_EHG_DHEP!S56+TI_EHG_CB!S56</f>
        <v>10.99613069647463</v>
      </c>
      <c r="T56" s="10">
        <f>TI_EHG_E_E!T56+TI_EHG_CHP_E!T56+TI_EHG_H_E!T56+TI_EHG_EDHP!T56+TI_EHG_EB!T56+TI_EHG_EPS!T56+TI_EHG_DHEP!T56+TI_EHG_CB!T56</f>
        <v>13.951934651762681</v>
      </c>
      <c r="U56" s="10">
        <f>TI_EHG_E_E!U56+TI_EHG_CHP_E!U56+TI_EHG_H_E!U56+TI_EHG_EDHP!U56+TI_EHG_EB!U56+TI_EHG_EPS!U56+TI_EHG_DHEP!U56+TI_EHG_CB!U56</f>
        <v>16.335425623387788</v>
      </c>
      <c r="V56" s="10">
        <f>TI_EHG_E_E!V56+TI_EHG_CHP_E!V56+TI_EHG_H_E!V56+TI_EHG_EDHP!V56+TI_EHG_EB!V56+TI_EHG_EPS!V56+TI_EHG_DHEP!V56+TI_EHG_CB!V56</f>
        <v>16.800171969045572</v>
      </c>
      <c r="W56" s="10">
        <f>TI_EHG_E_E!W56+TI_EHG_CHP_E!W56+TI_EHG_H_E!W56+TI_EHG_EDHP!W56+TI_EHG_EB!W56+TI_EHG_EPS!W56+TI_EHG_DHEP!W56+TI_EHG_CB!W56</f>
        <v>20.366809974204639</v>
      </c>
      <c r="X56" s="10">
        <f>TI_EHG_E_E!X56+TI_EHG_CHP_E!X56+TI_EHG_H_E!X56+TI_EHG_EDHP!X56+TI_EHG_EB!X56+TI_EHG_EPS!X56+TI_EHG_DHEP!X56+TI_EHG_CB!X56</f>
        <v>21.99088564058469</v>
      </c>
      <c r="Y56" s="10">
        <f>TI_EHG_E_E!Y56+TI_EHG_CHP_E!Y56+TI_EHG_H_E!Y56+TI_EHG_EDHP!Y56+TI_EHG_EB!Y56+TI_EHG_EPS!Y56+TI_EHG_DHEP!Y56+TI_EHG_CB!Y56</f>
        <v>24.883576956147891</v>
      </c>
      <c r="Z56" s="10">
        <f>TI_EHG_E_E!Z56+TI_EHG_CHP_E!Z56+TI_EHG_H_E!Z56+TI_EHG_EDHP!Z56+TI_EHG_EB!Z56+TI_EHG_EPS!Z56+TI_EHG_DHEP!Z56+TI_EHG_CB!Z56</f>
        <v>26.566036113499571</v>
      </c>
    </row>
    <row r="57" spans="1:26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TI_EHG_E_E!C57+TI_EHG_CHP_E!C57+TI_EHG_H_E!C57+TI_EHG_EDHP!C57+TI_EHG_EB!C57+TI_EHG_EPS!C57+TI_EHG_DHEP!C57+TI_EHG_CB!C57</f>
        <v>0</v>
      </c>
      <c r="D57" s="10">
        <f>TI_EHG_E_E!D57+TI_EHG_CHP_E!D57+TI_EHG_H_E!D57+TI_EHG_EDHP!D57+TI_EHG_EB!D57+TI_EHG_EPS!D57+TI_EHG_DHEP!D57+TI_EHG_CB!D57</f>
        <v>0</v>
      </c>
      <c r="E57" s="10">
        <f>TI_EHG_E_E!E57+TI_EHG_CHP_E!E57+TI_EHG_H_E!E57+TI_EHG_EDHP!E57+TI_EHG_EB!E57+TI_EHG_EPS!E57+TI_EHG_DHEP!E57+TI_EHG_CB!E57</f>
        <v>0</v>
      </c>
      <c r="F57" s="10">
        <f>TI_EHG_E_E!F57+TI_EHG_CHP_E!F57+TI_EHG_H_E!F57+TI_EHG_EDHP!F57+TI_EHG_EB!F57+TI_EHG_EPS!F57+TI_EHG_DHEP!F57+TI_EHG_CB!F57</f>
        <v>0</v>
      </c>
      <c r="G57" s="10">
        <f>TI_EHG_E_E!G57+TI_EHG_CHP_E!G57+TI_EHG_H_E!G57+TI_EHG_EDHP!G57+TI_EHG_EB!G57+TI_EHG_EPS!G57+TI_EHG_DHEP!G57+TI_EHG_CB!G57</f>
        <v>0</v>
      </c>
      <c r="H57" s="10">
        <f>TI_EHG_E_E!H57+TI_EHG_CHP_E!H57+TI_EHG_H_E!H57+TI_EHG_EDHP!H57+TI_EHG_EB!H57+TI_EHG_EPS!H57+TI_EHG_DHEP!H57+TI_EHG_CB!H57</f>
        <v>0</v>
      </c>
      <c r="I57" s="10">
        <f>TI_EHG_E_E!I57+TI_EHG_CHP_E!I57+TI_EHG_H_E!I57+TI_EHG_EDHP!I57+TI_EHG_EB!I57+TI_EHG_EPS!I57+TI_EHG_DHEP!I57+TI_EHG_CB!I57</f>
        <v>0</v>
      </c>
      <c r="J57" s="10">
        <f>TI_EHG_E_E!J57+TI_EHG_CHP_E!J57+TI_EHG_H_E!J57+TI_EHG_EDHP!J57+TI_EHG_EB!J57+TI_EHG_EPS!J57+TI_EHG_DHEP!J57+TI_EHG_CB!J57</f>
        <v>0</v>
      </c>
      <c r="K57" s="10">
        <f>TI_EHG_E_E!K57+TI_EHG_CHP_E!K57+TI_EHG_H_E!K57+TI_EHG_EDHP!K57+TI_EHG_EB!K57+TI_EHG_EPS!K57+TI_EHG_DHEP!K57+TI_EHG_CB!K57</f>
        <v>0</v>
      </c>
      <c r="L57" s="10">
        <f>TI_EHG_E_E!L57+TI_EHG_CHP_E!L57+TI_EHG_H_E!L57+TI_EHG_EDHP!L57+TI_EHG_EB!L57+TI_EHG_EPS!L57+TI_EHG_DHEP!L57+TI_EHG_CB!L57</f>
        <v>0</v>
      </c>
      <c r="M57" s="10">
        <f>TI_EHG_E_E!M57+TI_EHG_CHP_E!M57+TI_EHG_H_E!M57+TI_EHG_EDHP!M57+TI_EHG_EB!M57+TI_EHG_EPS!M57+TI_EHG_DHEP!M57+TI_EHG_CB!M57</f>
        <v>0</v>
      </c>
      <c r="N57" s="10">
        <f>TI_EHG_E_E!N57+TI_EHG_CHP_E!N57+TI_EHG_H_E!N57+TI_EHG_EDHP!N57+TI_EHG_EB!N57+TI_EHG_EPS!N57+TI_EHG_DHEP!N57+TI_EHG_CB!N57</f>
        <v>0</v>
      </c>
      <c r="O57" s="10">
        <f>TI_EHG_E_E!O57+TI_EHG_CHP_E!O57+TI_EHG_H_E!O57+TI_EHG_EDHP!O57+TI_EHG_EB!O57+TI_EHG_EPS!O57+TI_EHG_DHEP!O57+TI_EHG_CB!O57</f>
        <v>0</v>
      </c>
      <c r="P57" s="10">
        <f>TI_EHG_E_E!P57+TI_EHG_CHP_E!P57+TI_EHG_H_E!P57+TI_EHG_EDHP!P57+TI_EHG_EB!P57+TI_EHG_EPS!P57+TI_EHG_DHEP!P57+TI_EHG_CB!P57</f>
        <v>0</v>
      </c>
      <c r="Q57" s="10">
        <f>TI_EHG_E_E!Q57+TI_EHG_CHP_E!Q57+TI_EHG_H_E!Q57+TI_EHG_EDHP!Q57+TI_EHG_EB!Q57+TI_EHG_EPS!Q57+TI_EHG_DHEP!Q57+TI_EHG_CB!Q57</f>
        <v>0</v>
      </c>
      <c r="R57" s="10">
        <f>TI_EHG_E_E!R57+TI_EHG_CHP_E!R57+TI_EHG_H_E!R57+TI_EHG_EDHP!R57+TI_EHG_EB!R57+TI_EHG_EPS!R57+TI_EHG_DHEP!R57+TI_EHG_CB!R57</f>
        <v>0</v>
      </c>
      <c r="S57" s="10">
        <f>TI_EHG_E_E!S57+TI_EHG_CHP_E!S57+TI_EHG_H_E!S57+TI_EHG_EDHP!S57+TI_EHG_EB!S57+TI_EHG_EPS!S57+TI_EHG_DHEP!S57+TI_EHG_CB!S57</f>
        <v>0</v>
      </c>
      <c r="T57" s="10">
        <f>TI_EHG_E_E!T57+TI_EHG_CHP_E!T57+TI_EHG_H_E!T57+TI_EHG_EDHP!T57+TI_EHG_EB!T57+TI_EHG_EPS!T57+TI_EHG_DHEP!T57+TI_EHG_CB!T57</f>
        <v>0</v>
      </c>
      <c r="U57" s="10">
        <f>TI_EHG_E_E!U57+TI_EHG_CHP_E!U57+TI_EHG_H_E!U57+TI_EHG_EDHP!U57+TI_EHG_EB!U57+TI_EHG_EPS!U57+TI_EHG_DHEP!U57+TI_EHG_CB!U57</f>
        <v>0</v>
      </c>
      <c r="V57" s="10">
        <f>TI_EHG_E_E!V57+TI_EHG_CHP_E!V57+TI_EHG_H_E!V57+TI_EHG_EDHP!V57+TI_EHG_EB!V57+TI_EHG_EPS!V57+TI_EHG_DHEP!V57+TI_EHG_CB!V57</f>
        <v>0</v>
      </c>
      <c r="W57" s="10">
        <f>TI_EHG_E_E!W57+TI_EHG_CHP_E!W57+TI_EHG_H_E!W57+TI_EHG_EDHP!W57+TI_EHG_EB!W57+TI_EHG_EPS!W57+TI_EHG_DHEP!W57+TI_EHG_CB!W57</f>
        <v>0</v>
      </c>
      <c r="X57" s="10">
        <f>TI_EHG_E_E!X57+TI_EHG_CHP_E!X57+TI_EHG_H_E!X57+TI_EHG_EDHP!X57+TI_EHG_EB!X57+TI_EHG_EPS!X57+TI_EHG_DHEP!X57+TI_EHG_CB!X57</f>
        <v>0</v>
      </c>
      <c r="Y57" s="10">
        <f>TI_EHG_E_E!Y57+TI_EHG_CHP_E!Y57+TI_EHG_H_E!Y57+TI_EHG_EDHP!Y57+TI_EHG_EB!Y57+TI_EHG_EPS!Y57+TI_EHG_DHEP!Y57+TI_EHG_CB!Y57</f>
        <v>0</v>
      </c>
      <c r="Z57" s="10">
        <f>TI_EHG_E_E!Z57+TI_EHG_CHP_E!Z57+TI_EHG_H_E!Z57+TI_EHG_EDHP!Z57+TI_EHG_EB!Z57+TI_EHG_EPS!Z57+TI_EHG_DHEP!Z57+TI_EHG_CB!Z57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TI_EHG_E_E!C58+TI_EHG_CHP_E!C58+TI_EHG_H_E!C58+TI_EHG_EDHP!C58+TI_EHG_EB!C58+TI_EHG_EPS!C58+TI_EHG_DHEP!C58+TI_EHG_CB!C58</f>
        <v>0</v>
      </c>
      <c r="D58" s="10">
        <f>TI_EHG_E_E!D58+TI_EHG_CHP_E!D58+TI_EHG_H_E!D58+TI_EHG_EDHP!D58+TI_EHG_EB!D58+TI_EHG_EPS!D58+TI_EHG_DHEP!D58+TI_EHG_CB!D58</f>
        <v>0</v>
      </c>
      <c r="E58" s="10">
        <f>TI_EHG_E_E!E58+TI_EHG_CHP_E!E58+TI_EHG_H_E!E58+TI_EHG_EDHP!E58+TI_EHG_EB!E58+TI_EHG_EPS!E58+TI_EHG_DHEP!E58+TI_EHG_CB!E58</f>
        <v>0</v>
      </c>
      <c r="F58" s="10">
        <f>TI_EHG_E_E!F58+TI_EHG_CHP_E!F58+TI_EHG_H_E!F58+TI_EHG_EDHP!F58+TI_EHG_EB!F58+TI_EHG_EPS!F58+TI_EHG_DHEP!F58+TI_EHG_CB!F58</f>
        <v>0</v>
      </c>
      <c r="G58" s="10">
        <f>TI_EHG_E_E!G58+TI_EHG_CHP_E!G58+TI_EHG_H_E!G58+TI_EHG_EDHP!G58+TI_EHG_EB!G58+TI_EHG_EPS!G58+TI_EHG_DHEP!G58+TI_EHG_CB!G58</f>
        <v>0</v>
      </c>
      <c r="H58" s="10">
        <f>TI_EHG_E_E!H58+TI_EHG_CHP_E!H58+TI_EHG_H_E!H58+TI_EHG_EDHP!H58+TI_EHG_EB!H58+TI_EHG_EPS!H58+TI_EHG_DHEP!H58+TI_EHG_CB!H58</f>
        <v>0</v>
      </c>
      <c r="I58" s="10">
        <f>TI_EHG_E_E!I58+TI_EHG_CHP_E!I58+TI_EHG_H_E!I58+TI_EHG_EDHP!I58+TI_EHG_EB!I58+TI_EHG_EPS!I58+TI_EHG_DHEP!I58+TI_EHG_CB!I58</f>
        <v>0</v>
      </c>
      <c r="J58" s="10">
        <f>TI_EHG_E_E!J58+TI_EHG_CHP_E!J58+TI_EHG_H_E!J58+TI_EHG_EDHP!J58+TI_EHG_EB!J58+TI_EHG_EPS!J58+TI_EHG_DHEP!J58+TI_EHG_CB!J58</f>
        <v>0</v>
      </c>
      <c r="K58" s="10">
        <f>TI_EHG_E_E!K58+TI_EHG_CHP_E!K58+TI_EHG_H_E!K58+TI_EHG_EDHP!K58+TI_EHG_EB!K58+TI_EHG_EPS!K58+TI_EHG_DHEP!K58+TI_EHG_CB!K58</f>
        <v>0</v>
      </c>
      <c r="L58" s="10">
        <f>TI_EHG_E_E!L58+TI_EHG_CHP_E!L58+TI_EHG_H_E!L58+TI_EHG_EDHP!L58+TI_EHG_EB!L58+TI_EHG_EPS!L58+TI_EHG_DHEP!L58+TI_EHG_CB!L58</f>
        <v>0</v>
      </c>
      <c r="M58" s="10">
        <f>TI_EHG_E_E!M58+TI_EHG_CHP_E!M58+TI_EHG_H_E!M58+TI_EHG_EDHP!M58+TI_EHG_EB!M58+TI_EHG_EPS!M58+TI_EHG_DHEP!M58+TI_EHG_CB!M58</f>
        <v>0</v>
      </c>
      <c r="N58" s="10">
        <f>TI_EHG_E_E!N58+TI_EHG_CHP_E!N58+TI_EHG_H_E!N58+TI_EHG_EDHP!N58+TI_EHG_EB!N58+TI_EHG_EPS!N58+TI_EHG_DHEP!N58+TI_EHG_CB!N58</f>
        <v>0</v>
      </c>
      <c r="O58" s="10">
        <f>TI_EHG_E_E!O58+TI_EHG_CHP_E!O58+TI_EHG_H_E!O58+TI_EHG_EDHP!O58+TI_EHG_EB!O58+TI_EHG_EPS!O58+TI_EHG_DHEP!O58+TI_EHG_CB!O58</f>
        <v>0</v>
      </c>
      <c r="P58" s="10">
        <f>TI_EHG_E_E!P58+TI_EHG_CHP_E!P58+TI_EHG_H_E!P58+TI_EHG_EDHP!P58+TI_EHG_EB!P58+TI_EHG_EPS!P58+TI_EHG_DHEP!P58+TI_EHG_CB!P58</f>
        <v>0</v>
      </c>
      <c r="Q58" s="10">
        <f>TI_EHG_E_E!Q58+TI_EHG_CHP_E!Q58+TI_EHG_H_E!Q58+TI_EHG_EDHP!Q58+TI_EHG_EB!Q58+TI_EHG_EPS!Q58+TI_EHG_DHEP!Q58+TI_EHG_CB!Q58</f>
        <v>0</v>
      </c>
      <c r="R58" s="10">
        <f>TI_EHG_E_E!R58+TI_EHG_CHP_E!R58+TI_EHG_H_E!R58+TI_EHG_EDHP!R58+TI_EHG_EB!R58+TI_EHG_EPS!R58+TI_EHG_DHEP!R58+TI_EHG_CB!R58</f>
        <v>0</v>
      </c>
      <c r="S58" s="10">
        <f>TI_EHG_E_E!S58+TI_EHG_CHP_E!S58+TI_EHG_H_E!S58+TI_EHG_EDHP!S58+TI_EHG_EB!S58+TI_EHG_EPS!S58+TI_EHG_DHEP!S58+TI_EHG_CB!S58</f>
        <v>0</v>
      </c>
      <c r="T58" s="10">
        <f>TI_EHG_E_E!T58+TI_EHG_CHP_E!T58+TI_EHG_H_E!T58+TI_EHG_EDHP!T58+TI_EHG_EB!T58+TI_EHG_EPS!T58+TI_EHG_DHEP!T58+TI_EHG_CB!T58</f>
        <v>0</v>
      </c>
      <c r="U58" s="10">
        <f>TI_EHG_E_E!U58+TI_EHG_CHP_E!U58+TI_EHG_H_E!U58+TI_EHG_EDHP!U58+TI_EHG_EB!U58+TI_EHG_EPS!U58+TI_EHG_DHEP!U58+TI_EHG_CB!U58</f>
        <v>0</v>
      </c>
      <c r="V58" s="10">
        <f>TI_EHG_E_E!V58+TI_EHG_CHP_E!V58+TI_EHG_H_E!V58+TI_EHG_EDHP!V58+TI_EHG_EB!V58+TI_EHG_EPS!V58+TI_EHG_DHEP!V58+TI_EHG_CB!V58</f>
        <v>0</v>
      </c>
      <c r="W58" s="10">
        <f>TI_EHG_E_E!W58+TI_EHG_CHP_E!W58+TI_EHG_H_E!W58+TI_EHG_EDHP!W58+TI_EHG_EB!W58+TI_EHG_EPS!W58+TI_EHG_DHEP!W58+TI_EHG_CB!W58</f>
        <v>0</v>
      </c>
      <c r="X58" s="10">
        <f>TI_EHG_E_E!X58+TI_EHG_CHP_E!X58+TI_EHG_H_E!X58+TI_EHG_EDHP!X58+TI_EHG_EB!X58+TI_EHG_EPS!X58+TI_EHG_DHEP!X58+TI_EHG_CB!X58</f>
        <v>0</v>
      </c>
      <c r="Y58" s="10">
        <f>TI_EHG_E_E!Y58+TI_EHG_CHP_E!Y58+TI_EHG_H_E!Y58+TI_EHG_EDHP!Y58+TI_EHG_EB!Y58+TI_EHG_EPS!Y58+TI_EHG_DHEP!Y58+TI_EHG_CB!Y58</f>
        <v>0</v>
      </c>
      <c r="Z58" s="10">
        <f>TI_EHG_E_E!Z58+TI_EHG_CHP_E!Z58+TI_EHG_H_E!Z58+TI_EHG_EDHP!Z58+TI_EHG_EB!Z58+TI_EHG_EPS!Z58+TI_EHG_DHEP!Z58+TI_EHG_CB!Z58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TI_EHG_E_E!C59+TI_EHG_CHP_E!C59+TI_EHG_H_E!C59+TI_EHG_EDHP!C59+TI_EHG_EB!C59+TI_EHG_EPS!C59+TI_EHG_DHEP!C59+TI_EHG_CB!C59</f>
        <v>0</v>
      </c>
      <c r="D59" s="10">
        <f>TI_EHG_E_E!D59+TI_EHG_CHP_E!D59+TI_EHG_H_E!D59+TI_EHG_EDHP!D59+TI_EHG_EB!D59+TI_EHG_EPS!D59+TI_EHG_DHEP!D59+TI_EHG_CB!D59</f>
        <v>0</v>
      </c>
      <c r="E59" s="10">
        <f>TI_EHG_E_E!E59+TI_EHG_CHP_E!E59+TI_EHG_H_E!E59+TI_EHG_EDHP!E59+TI_EHG_EB!E59+TI_EHG_EPS!E59+TI_EHG_DHEP!E59+TI_EHG_CB!E59</f>
        <v>0</v>
      </c>
      <c r="F59" s="10">
        <f>TI_EHG_E_E!F59+TI_EHG_CHP_E!F59+TI_EHG_H_E!F59+TI_EHG_EDHP!F59+TI_EHG_EB!F59+TI_EHG_EPS!F59+TI_EHG_DHEP!F59+TI_EHG_CB!F59</f>
        <v>0</v>
      </c>
      <c r="G59" s="10">
        <f>TI_EHG_E_E!G59+TI_EHG_CHP_E!G59+TI_EHG_H_E!G59+TI_EHG_EDHP!G59+TI_EHG_EB!G59+TI_EHG_EPS!G59+TI_EHG_DHEP!G59+TI_EHG_CB!G59</f>
        <v>0</v>
      </c>
      <c r="H59" s="10">
        <f>TI_EHG_E_E!H59+TI_EHG_CHP_E!H59+TI_EHG_H_E!H59+TI_EHG_EDHP!H59+TI_EHG_EB!H59+TI_EHG_EPS!H59+TI_EHG_DHEP!H59+TI_EHG_CB!H59</f>
        <v>0</v>
      </c>
      <c r="I59" s="10">
        <f>TI_EHG_E_E!I59+TI_EHG_CHP_E!I59+TI_EHG_H_E!I59+TI_EHG_EDHP!I59+TI_EHG_EB!I59+TI_EHG_EPS!I59+TI_EHG_DHEP!I59+TI_EHG_CB!I59</f>
        <v>0</v>
      </c>
      <c r="J59" s="10">
        <f>TI_EHG_E_E!J59+TI_EHG_CHP_E!J59+TI_EHG_H_E!J59+TI_EHG_EDHP!J59+TI_EHG_EB!J59+TI_EHG_EPS!J59+TI_EHG_DHEP!J59+TI_EHG_CB!J59</f>
        <v>0</v>
      </c>
      <c r="K59" s="10">
        <f>TI_EHG_E_E!K59+TI_EHG_CHP_E!K59+TI_EHG_H_E!K59+TI_EHG_EDHP!K59+TI_EHG_EB!K59+TI_EHG_EPS!K59+TI_EHG_DHEP!K59+TI_EHG_CB!K59</f>
        <v>0</v>
      </c>
      <c r="L59" s="10">
        <f>TI_EHG_E_E!L59+TI_EHG_CHP_E!L59+TI_EHG_H_E!L59+TI_EHG_EDHP!L59+TI_EHG_EB!L59+TI_EHG_EPS!L59+TI_EHG_DHEP!L59+TI_EHG_CB!L59</f>
        <v>0</v>
      </c>
      <c r="M59" s="10">
        <f>TI_EHG_E_E!M59+TI_EHG_CHP_E!M59+TI_EHG_H_E!M59+TI_EHG_EDHP!M59+TI_EHG_EB!M59+TI_EHG_EPS!M59+TI_EHG_DHEP!M59+TI_EHG_CB!M59</f>
        <v>0</v>
      </c>
      <c r="N59" s="10">
        <f>TI_EHG_E_E!N59+TI_EHG_CHP_E!N59+TI_EHG_H_E!N59+TI_EHG_EDHP!N59+TI_EHG_EB!N59+TI_EHG_EPS!N59+TI_EHG_DHEP!N59+TI_EHG_CB!N59</f>
        <v>0</v>
      </c>
      <c r="O59" s="10">
        <f>TI_EHG_E_E!O59+TI_EHG_CHP_E!O59+TI_EHG_H_E!O59+TI_EHG_EDHP!O59+TI_EHG_EB!O59+TI_EHG_EPS!O59+TI_EHG_DHEP!O59+TI_EHG_CB!O59</f>
        <v>0</v>
      </c>
      <c r="P59" s="10">
        <f>TI_EHG_E_E!P59+TI_EHG_CHP_E!P59+TI_EHG_H_E!P59+TI_EHG_EDHP!P59+TI_EHG_EB!P59+TI_EHG_EPS!P59+TI_EHG_DHEP!P59+TI_EHG_CB!P59</f>
        <v>0</v>
      </c>
      <c r="Q59" s="10">
        <f>TI_EHG_E_E!Q59+TI_EHG_CHP_E!Q59+TI_EHG_H_E!Q59+TI_EHG_EDHP!Q59+TI_EHG_EB!Q59+TI_EHG_EPS!Q59+TI_EHG_DHEP!Q59+TI_EHG_CB!Q59</f>
        <v>0</v>
      </c>
      <c r="R59" s="10">
        <f>TI_EHG_E_E!R59+TI_EHG_CHP_E!R59+TI_EHG_H_E!R59+TI_EHG_EDHP!R59+TI_EHG_EB!R59+TI_EHG_EPS!R59+TI_EHG_DHEP!R59+TI_EHG_CB!R59</f>
        <v>0</v>
      </c>
      <c r="S59" s="10">
        <f>TI_EHG_E_E!S59+TI_EHG_CHP_E!S59+TI_EHG_H_E!S59+TI_EHG_EDHP!S59+TI_EHG_EB!S59+TI_EHG_EPS!S59+TI_EHG_DHEP!S59+TI_EHG_CB!S59</f>
        <v>0</v>
      </c>
      <c r="T59" s="10">
        <f>TI_EHG_E_E!T59+TI_EHG_CHP_E!T59+TI_EHG_H_E!T59+TI_EHG_EDHP!T59+TI_EHG_EB!T59+TI_EHG_EPS!T59+TI_EHG_DHEP!T59+TI_EHG_CB!T59</f>
        <v>0</v>
      </c>
      <c r="U59" s="10">
        <f>TI_EHG_E_E!U59+TI_EHG_CHP_E!U59+TI_EHG_H_E!U59+TI_EHG_EDHP!U59+TI_EHG_EB!U59+TI_EHG_EPS!U59+TI_EHG_DHEP!U59+TI_EHG_CB!U59</f>
        <v>0</v>
      </c>
      <c r="V59" s="10">
        <f>TI_EHG_E_E!V59+TI_EHG_CHP_E!V59+TI_EHG_H_E!V59+TI_EHG_EDHP!V59+TI_EHG_EB!V59+TI_EHG_EPS!V59+TI_EHG_DHEP!V59+TI_EHG_CB!V59</f>
        <v>0</v>
      </c>
      <c r="W59" s="10">
        <f>TI_EHG_E_E!W59+TI_EHG_CHP_E!W59+TI_EHG_H_E!W59+TI_EHG_EDHP!W59+TI_EHG_EB!W59+TI_EHG_EPS!W59+TI_EHG_DHEP!W59+TI_EHG_CB!W59</f>
        <v>0</v>
      </c>
      <c r="X59" s="10">
        <f>TI_EHG_E_E!X59+TI_EHG_CHP_E!X59+TI_EHG_H_E!X59+TI_EHG_EDHP!X59+TI_EHG_EB!X59+TI_EHG_EPS!X59+TI_EHG_DHEP!X59+TI_EHG_CB!X59</f>
        <v>0</v>
      </c>
      <c r="Y59" s="10">
        <f>TI_EHG_E_E!Y59+TI_EHG_CHP_E!Y59+TI_EHG_H_E!Y59+TI_EHG_EDHP!Y59+TI_EHG_EB!Y59+TI_EHG_EPS!Y59+TI_EHG_DHEP!Y59+TI_EHG_CB!Y59</f>
        <v>0</v>
      </c>
      <c r="Z59" s="10">
        <f>TI_EHG_E_E!Z59+TI_EHG_CHP_E!Z59+TI_EHG_H_E!Z59+TI_EHG_EDHP!Z59+TI_EHG_EB!Z59+TI_EHG_EPS!Z59+TI_EHG_DHEP!Z59+TI_EHG_CB!Z59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TI_EHG_E_E!C60+TI_EHG_CHP_E!C60+TI_EHG_H_E!C60+TI_EHG_EDHP!C60+TI_EHG_EB!C60+TI_EHG_EPS!C60+TI_EHG_DHEP!C60+TI_EHG_CB!C60</f>
        <v>0</v>
      </c>
      <c r="D60" s="10">
        <f>TI_EHG_E_E!D60+TI_EHG_CHP_E!D60+TI_EHG_H_E!D60+TI_EHG_EDHP!D60+TI_EHG_EB!D60+TI_EHG_EPS!D60+TI_EHG_DHEP!D60+TI_EHG_CB!D60</f>
        <v>0</v>
      </c>
      <c r="E60" s="10">
        <f>TI_EHG_E_E!E60+TI_EHG_CHP_E!E60+TI_EHG_H_E!E60+TI_EHG_EDHP!E60+TI_EHG_EB!E60+TI_EHG_EPS!E60+TI_EHG_DHEP!E60+TI_EHG_CB!E60</f>
        <v>0</v>
      </c>
      <c r="F60" s="10">
        <f>TI_EHG_E_E!F60+TI_EHG_CHP_E!F60+TI_EHG_H_E!F60+TI_EHG_EDHP!F60+TI_EHG_EB!F60+TI_EHG_EPS!F60+TI_EHG_DHEP!F60+TI_EHG_CB!F60</f>
        <v>0</v>
      </c>
      <c r="G60" s="10">
        <f>TI_EHG_E_E!G60+TI_EHG_CHP_E!G60+TI_EHG_H_E!G60+TI_EHG_EDHP!G60+TI_EHG_EB!G60+TI_EHG_EPS!G60+TI_EHG_DHEP!G60+TI_EHG_CB!G60</f>
        <v>0</v>
      </c>
      <c r="H60" s="10">
        <f>TI_EHG_E_E!H60+TI_EHG_CHP_E!H60+TI_EHG_H_E!H60+TI_EHG_EDHP!H60+TI_EHG_EB!H60+TI_EHG_EPS!H60+TI_EHG_DHEP!H60+TI_EHG_CB!H60</f>
        <v>0</v>
      </c>
      <c r="I60" s="10">
        <f>TI_EHG_E_E!I60+TI_EHG_CHP_E!I60+TI_EHG_H_E!I60+TI_EHG_EDHP!I60+TI_EHG_EB!I60+TI_EHG_EPS!I60+TI_EHG_DHEP!I60+TI_EHG_CB!I60</f>
        <v>0</v>
      </c>
      <c r="J60" s="10">
        <f>TI_EHG_E_E!J60+TI_EHG_CHP_E!J60+TI_EHG_H_E!J60+TI_EHG_EDHP!J60+TI_EHG_EB!J60+TI_EHG_EPS!J60+TI_EHG_DHEP!J60+TI_EHG_CB!J60</f>
        <v>0</v>
      </c>
      <c r="K60" s="10">
        <f>TI_EHG_E_E!K60+TI_EHG_CHP_E!K60+TI_EHG_H_E!K60+TI_EHG_EDHP!K60+TI_EHG_EB!K60+TI_EHG_EPS!K60+TI_EHG_DHEP!K60+TI_EHG_CB!K60</f>
        <v>0</v>
      </c>
      <c r="L60" s="10">
        <f>TI_EHG_E_E!L60+TI_EHG_CHP_E!L60+TI_EHG_H_E!L60+TI_EHG_EDHP!L60+TI_EHG_EB!L60+TI_EHG_EPS!L60+TI_EHG_DHEP!L60+TI_EHG_CB!L60</f>
        <v>0</v>
      </c>
      <c r="M60" s="10">
        <f>TI_EHG_E_E!M60+TI_EHG_CHP_E!M60+TI_EHG_H_E!M60+TI_EHG_EDHP!M60+TI_EHG_EB!M60+TI_EHG_EPS!M60+TI_EHG_DHEP!M60+TI_EHG_CB!M60</f>
        <v>0</v>
      </c>
      <c r="N60" s="10">
        <f>TI_EHG_E_E!N60+TI_EHG_CHP_E!N60+TI_EHG_H_E!N60+TI_EHG_EDHP!N60+TI_EHG_EB!N60+TI_EHG_EPS!N60+TI_EHG_DHEP!N60+TI_EHG_CB!N60</f>
        <v>0</v>
      </c>
      <c r="O60" s="10">
        <f>TI_EHG_E_E!O60+TI_EHG_CHP_E!O60+TI_EHG_H_E!O60+TI_EHG_EDHP!O60+TI_EHG_EB!O60+TI_EHG_EPS!O60+TI_EHG_DHEP!O60+TI_EHG_CB!O60</f>
        <v>0</v>
      </c>
      <c r="P60" s="10">
        <f>TI_EHG_E_E!P60+TI_EHG_CHP_E!P60+TI_EHG_H_E!P60+TI_EHG_EDHP!P60+TI_EHG_EB!P60+TI_EHG_EPS!P60+TI_EHG_DHEP!P60+TI_EHG_CB!P60</f>
        <v>0</v>
      </c>
      <c r="Q60" s="10">
        <f>TI_EHG_E_E!Q60+TI_EHG_CHP_E!Q60+TI_EHG_H_E!Q60+TI_EHG_EDHP!Q60+TI_EHG_EB!Q60+TI_EHG_EPS!Q60+TI_EHG_DHEP!Q60+TI_EHG_CB!Q60</f>
        <v>0</v>
      </c>
      <c r="R60" s="10">
        <f>TI_EHG_E_E!R60+TI_EHG_CHP_E!R60+TI_EHG_H_E!R60+TI_EHG_EDHP!R60+TI_EHG_EB!R60+TI_EHG_EPS!R60+TI_EHG_DHEP!R60+TI_EHG_CB!R60</f>
        <v>0</v>
      </c>
      <c r="S60" s="10">
        <f>TI_EHG_E_E!S60+TI_EHG_CHP_E!S60+TI_EHG_H_E!S60+TI_EHG_EDHP!S60+TI_EHG_EB!S60+TI_EHG_EPS!S60+TI_EHG_DHEP!S60+TI_EHG_CB!S60</f>
        <v>0</v>
      </c>
      <c r="T60" s="10">
        <f>TI_EHG_E_E!T60+TI_EHG_CHP_E!T60+TI_EHG_H_E!T60+TI_EHG_EDHP!T60+TI_EHG_EB!T60+TI_EHG_EPS!T60+TI_EHG_DHEP!T60+TI_EHG_CB!T60</f>
        <v>0</v>
      </c>
      <c r="U60" s="10">
        <f>TI_EHG_E_E!U60+TI_EHG_CHP_E!U60+TI_EHG_H_E!U60+TI_EHG_EDHP!U60+TI_EHG_EB!U60+TI_EHG_EPS!U60+TI_EHG_DHEP!U60+TI_EHG_CB!U60</f>
        <v>0</v>
      </c>
      <c r="V60" s="10">
        <f>TI_EHG_E_E!V60+TI_EHG_CHP_E!V60+TI_EHG_H_E!V60+TI_EHG_EDHP!V60+TI_EHG_EB!V60+TI_EHG_EPS!V60+TI_EHG_DHEP!V60+TI_EHG_CB!V60</f>
        <v>0</v>
      </c>
      <c r="W60" s="10">
        <f>TI_EHG_E_E!W60+TI_EHG_CHP_E!W60+TI_EHG_H_E!W60+TI_EHG_EDHP!W60+TI_EHG_EB!W60+TI_EHG_EPS!W60+TI_EHG_DHEP!W60+TI_EHG_CB!W60</f>
        <v>0</v>
      </c>
      <c r="X60" s="10">
        <f>TI_EHG_E_E!X60+TI_EHG_CHP_E!X60+TI_EHG_H_E!X60+TI_EHG_EDHP!X60+TI_EHG_EB!X60+TI_EHG_EPS!X60+TI_EHG_DHEP!X60+TI_EHG_CB!X60</f>
        <v>0</v>
      </c>
      <c r="Y60" s="10">
        <f>TI_EHG_E_E!Y60+TI_EHG_CHP_E!Y60+TI_EHG_H_E!Y60+TI_EHG_EDHP!Y60+TI_EHG_EB!Y60+TI_EHG_EPS!Y60+TI_EHG_DHEP!Y60+TI_EHG_CB!Y60</f>
        <v>0</v>
      </c>
      <c r="Z60" s="10">
        <f>TI_EHG_E_E!Z60+TI_EHG_CHP_E!Z60+TI_EHG_H_E!Z60+TI_EHG_EDHP!Z60+TI_EHG_EB!Z60+TI_EHG_EPS!Z60+TI_EHG_DHEP!Z60+TI_EHG_CB!Z60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TI_EHG_E_E!C61+TI_EHG_CHP_E!C61+TI_EHG_H_E!C61+TI_EHG_EDHP!C61+TI_EHG_EB!C61+TI_EHG_EPS!C61+TI_EHG_DHEP!C61+TI_EHG_CB!C61</f>
        <v>0</v>
      </c>
      <c r="D61" s="10">
        <f>TI_EHG_E_E!D61+TI_EHG_CHP_E!D61+TI_EHG_H_E!D61+TI_EHG_EDHP!D61+TI_EHG_EB!D61+TI_EHG_EPS!D61+TI_EHG_DHEP!D61+TI_EHG_CB!D61</f>
        <v>0</v>
      </c>
      <c r="E61" s="10">
        <f>TI_EHG_E_E!E61+TI_EHG_CHP_E!E61+TI_EHG_H_E!E61+TI_EHG_EDHP!E61+TI_EHG_EB!E61+TI_EHG_EPS!E61+TI_EHG_DHEP!E61+TI_EHG_CB!E61</f>
        <v>0</v>
      </c>
      <c r="F61" s="10">
        <f>TI_EHG_E_E!F61+TI_EHG_CHP_E!F61+TI_EHG_H_E!F61+TI_EHG_EDHP!F61+TI_EHG_EB!F61+TI_EHG_EPS!F61+TI_EHG_DHEP!F61+TI_EHG_CB!F61</f>
        <v>0</v>
      </c>
      <c r="G61" s="10">
        <f>TI_EHG_E_E!G61+TI_EHG_CHP_E!G61+TI_EHG_H_E!G61+TI_EHG_EDHP!G61+TI_EHG_EB!G61+TI_EHG_EPS!G61+TI_EHG_DHEP!G61+TI_EHG_CB!G61</f>
        <v>0</v>
      </c>
      <c r="H61" s="10">
        <f>TI_EHG_E_E!H61+TI_EHG_CHP_E!H61+TI_EHG_H_E!H61+TI_EHG_EDHP!H61+TI_EHG_EB!H61+TI_EHG_EPS!H61+TI_EHG_DHEP!H61+TI_EHG_CB!H61</f>
        <v>0</v>
      </c>
      <c r="I61" s="10">
        <f>TI_EHG_E_E!I61+TI_EHG_CHP_E!I61+TI_EHG_H_E!I61+TI_EHG_EDHP!I61+TI_EHG_EB!I61+TI_EHG_EPS!I61+TI_EHG_DHEP!I61+TI_EHG_CB!I61</f>
        <v>0</v>
      </c>
      <c r="J61" s="10">
        <f>TI_EHG_E_E!J61+TI_EHG_CHP_E!J61+TI_EHG_H_E!J61+TI_EHG_EDHP!J61+TI_EHG_EB!J61+TI_EHG_EPS!J61+TI_EHG_DHEP!J61+TI_EHG_CB!J61</f>
        <v>0</v>
      </c>
      <c r="K61" s="10">
        <f>TI_EHG_E_E!K61+TI_EHG_CHP_E!K61+TI_EHG_H_E!K61+TI_EHG_EDHP!K61+TI_EHG_EB!K61+TI_EHG_EPS!K61+TI_EHG_DHEP!K61+TI_EHG_CB!K61</f>
        <v>0</v>
      </c>
      <c r="L61" s="10">
        <f>TI_EHG_E_E!L61+TI_EHG_CHP_E!L61+TI_EHG_H_E!L61+TI_EHG_EDHP!L61+TI_EHG_EB!L61+TI_EHG_EPS!L61+TI_EHG_DHEP!L61+TI_EHG_CB!L61</f>
        <v>0</v>
      </c>
      <c r="M61" s="10">
        <f>TI_EHG_E_E!M61+TI_EHG_CHP_E!M61+TI_EHG_H_E!M61+TI_EHG_EDHP!M61+TI_EHG_EB!M61+TI_EHG_EPS!M61+TI_EHG_DHEP!M61+TI_EHG_CB!M61</f>
        <v>0</v>
      </c>
      <c r="N61" s="10">
        <f>TI_EHG_E_E!N61+TI_EHG_CHP_E!N61+TI_EHG_H_E!N61+TI_EHG_EDHP!N61+TI_EHG_EB!N61+TI_EHG_EPS!N61+TI_EHG_DHEP!N61+TI_EHG_CB!N61</f>
        <v>0.76431642304385194</v>
      </c>
      <c r="O61" s="10">
        <f>TI_EHG_E_E!O61+TI_EHG_CHP_E!O61+TI_EHG_H_E!O61+TI_EHG_EDHP!O61+TI_EHG_EB!O61+TI_EHG_EPS!O61+TI_EHG_DHEP!O61+TI_EHG_CB!O61</f>
        <v>1.361392949269131</v>
      </c>
      <c r="P61" s="10">
        <f>TI_EHG_E_E!P61+TI_EHG_CHP_E!P61+TI_EHG_H_E!P61+TI_EHG_EDHP!P61+TI_EHG_EB!P61+TI_EHG_EPS!P61+TI_EHG_DHEP!P61+TI_EHG_CB!P61</f>
        <v>0.81203783319002576</v>
      </c>
      <c r="Q61" s="10">
        <f>TI_EHG_E_E!Q61+TI_EHG_CHP_E!Q61+TI_EHG_H_E!Q61+TI_EHG_EDHP!Q61+TI_EHG_EB!Q61+TI_EHG_EPS!Q61+TI_EHG_DHEP!Q61+TI_EHG_CB!Q61</f>
        <v>0.88374892519346515</v>
      </c>
      <c r="R61" s="10">
        <f>TI_EHG_E_E!R61+TI_EHG_CHP_E!R61+TI_EHG_H_E!R61+TI_EHG_EDHP!R61+TI_EHG_EB!R61+TI_EHG_EPS!R61+TI_EHG_DHEP!R61+TI_EHG_CB!R61</f>
        <v>1.098710232158211</v>
      </c>
      <c r="S61" s="10">
        <f>TI_EHG_E_E!S61+TI_EHG_CHP_E!S61+TI_EHG_H_E!S61+TI_EHG_EDHP!S61+TI_EHG_EB!S61+TI_EHG_EPS!S61+TI_EHG_DHEP!S61+TI_EHG_CB!S61</f>
        <v>1.0031814273430779</v>
      </c>
      <c r="T61" s="10">
        <f>TI_EHG_E_E!T61+TI_EHG_CHP_E!T61+TI_EHG_H_E!T61+TI_EHG_EDHP!T61+TI_EHG_EB!T61+TI_EHG_EPS!T61+TI_EHG_DHEP!T61+TI_EHG_CB!T61</f>
        <v>1.098710232158211</v>
      </c>
      <c r="U61" s="10">
        <f>TI_EHG_E_E!U61+TI_EHG_CHP_E!U61+TI_EHG_H_E!U61+TI_EHG_EDHP!U61+TI_EHG_EB!U61+TI_EHG_EPS!U61+TI_EHG_DHEP!U61+TI_EHG_CB!U61</f>
        <v>1.0306964746345659</v>
      </c>
      <c r="V61" s="10">
        <f>TI_EHG_E_E!V61+TI_EHG_CHP_E!V61+TI_EHG_H_E!V61+TI_EHG_EDHP!V61+TI_EHG_EB!V61+TI_EHG_EPS!V61+TI_EHG_DHEP!V61+TI_EHG_CB!V61</f>
        <v>0.728804815133276</v>
      </c>
      <c r="W61" s="10">
        <f>TI_EHG_E_E!W61+TI_EHG_CHP_E!W61+TI_EHG_H_E!W61+TI_EHG_EDHP!W61+TI_EHG_EB!W61+TI_EHG_EPS!W61+TI_EHG_DHEP!W61+TI_EHG_CB!W61</f>
        <v>0.65881341358555456</v>
      </c>
      <c r="X61" s="10">
        <f>TI_EHG_E_E!X61+TI_EHG_CHP_E!X61+TI_EHG_H_E!X61+TI_EHG_EDHP!X61+TI_EHG_EB!X61+TI_EHG_EPS!X61+TI_EHG_DHEP!X61+TI_EHG_CB!X61</f>
        <v>1.329320722269991</v>
      </c>
      <c r="Y61" s="10">
        <f>TI_EHG_E_E!Y61+TI_EHG_CHP_E!Y61+TI_EHG_H_E!Y61+TI_EHG_EDHP!Y61+TI_EHG_EB!Y61+TI_EHG_EPS!Y61+TI_EHG_DHEP!Y61+TI_EHG_CB!Y61</f>
        <v>0.96276870163370576</v>
      </c>
      <c r="Z61" s="10">
        <f>TI_EHG_E_E!Z61+TI_EHG_CHP_E!Z61+TI_EHG_H_E!Z61+TI_EHG_EDHP!Z61+TI_EHG_EB!Z61+TI_EHG_EPS!Z61+TI_EHG_DHEP!Z61+TI_EHG_CB!Z61</f>
        <v>1.524591573516767</v>
      </c>
    </row>
    <row r="62" spans="1:26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TI_EHG_E_E!C62+TI_EHG_CHP_E!C62+TI_EHG_H_E!C62+TI_EHG_EDHP!C62+TI_EHG_EB!C62+TI_EHG_EPS!C62+TI_EHG_DHEP!C62+TI_EHG_CB!C62</f>
        <v>0</v>
      </c>
      <c r="D62" s="10">
        <f>TI_EHG_E_E!D62+TI_EHG_CHP_E!D62+TI_EHG_H_E!D62+TI_EHG_EDHP!D62+TI_EHG_EB!D62+TI_EHG_EPS!D62+TI_EHG_DHEP!D62+TI_EHG_CB!D62</f>
        <v>0</v>
      </c>
      <c r="E62" s="10">
        <f>TI_EHG_E_E!E62+TI_EHG_CHP_E!E62+TI_EHG_H_E!E62+TI_EHG_EDHP!E62+TI_EHG_EB!E62+TI_EHG_EPS!E62+TI_EHG_DHEP!E62+TI_EHG_CB!E62</f>
        <v>0</v>
      </c>
      <c r="F62" s="10">
        <f>TI_EHG_E_E!F62+TI_EHG_CHP_E!F62+TI_EHG_H_E!F62+TI_EHG_EDHP!F62+TI_EHG_EB!F62+TI_EHG_EPS!F62+TI_EHG_DHEP!F62+TI_EHG_CB!F62</f>
        <v>0</v>
      </c>
      <c r="G62" s="10">
        <f>TI_EHG_E_E!G62+TI_EHG_CHP_E!G62+TI_EHG_H_E!G62+TI_EHG_EDHP!G62+TI_EHG_EB!G62+TI_EHG_EPS!G62+TI_EHG_DHEP!G62+TI_EHG_CB!G62</f>
        <v>0</v>
      </c>
      <c r="H62" s="10">
        <f>TI_EHG_E_E!H62+TI_EHG_CHP_E!H62+TI_EHG_H_E!H62+TI_EHG_EDHP!H62+TI_EHG_EB!H62+TI_EHG_EPS!H62+TI_EHG_DHEP!H62+TI_EHG_CB!H62</f>
        <v>0</v>
      </c>
      <c r="I62" s="10">
        <f>TI_EHG_E_E!I62+TI_EHG_CHP_E!I62+TI_EHG_H_E!I62+TI_EHG_EDHP!I62+TI_EHG_EB!I62+TI_EHG_EPS!I62+TI_EHG_DHEP!I62+TI_EHG_CB!I62</f>
        <v>0</v>
      </c>
      <c r="J62" s="10">
        <f>TI_EHG_E_E!J62+TI_EHG_CHP_E!J62+TI_EHG_H_E!J62+TI_EHG_EDHP!J62+TI_EHG_EB!J62+TI_EHG_EPS!J62+TI_EHG_DHEP!J62+TI_EHG_CB!J62</f>
        <v>0</v>
      </c>
      <c r="K62" s="10">
        <f>TI_EHG_E_E!K62+TI_EHG_CHP_E!K62+TI_EHG_H_E!K62+TI_EHG_EDHP!K62+TI_EHG_EB!K62+TI_EHG_EPS!K62+TI_EHG_DHEP!K62+TI_EHG_CB!K62</f>
        <v>0</v>
      </c>
      <c r="L62" s="10">
        <f>TI_EHG_E_E!L62+TI_EHG_CHP_E!L62+TI_EHG_H_E!L62+TI_EHG_EDHP!L62+TI_EHG_EB!L62+TI_EHG_EPS!L62+TI_EHG_DHEP!L62+TI_EHG_CB!L62</f>
        <v>0</v>
      </c>
      <c r="M62" s="10">
        <f>TI_EHG_E_E!M62+TI_EHG_CHP_E!M62+TI_EHG_H_E!M62+TI_EHG_EDHP!M62+TI_EHG_EB!M62+TI_EHG_EPS!M62+TI_EHG_DHEP!M62+TI_EHG_CB!M62</f>
        <v>0</v>
      </c>
      <c r="N62" s="10">
        <f>TI_EHG_E_E!N62+TI_EHG_CHP_E!N62+TI_EHG_H_E!N62+TI_EHG_EDHP!N62+TI_EHG_EB!N62+TI_EHG_EPS!N62+TI_EHG_DHEP!N62+TI_EHG_CB!N62</f>
        <v>0</v>
      </c>
      <c r="O62" s="10">
        <f>TI_EHG_E_E!O62+TI_EHG_CHP_E!O62+TI_EHG_H_E!O62+TI_EHG_EDHP!O62+TI_EHG_EB!O62+TI_EHG_EPS!O62+TI_EHG_DHEP!O62+TI_EHG_CB!O62</f>
        <v>0</v>
      </c>
      <c r="P62" s="10">
        <f>TI_EHG_E_E!P62+TI_EHG_CHP_E!P62+TI_EHG_H_E!P62+TI_EHG_EDHP!P62+TI_EHG_EB!P62+TI_EHG_EPS!P62+TI_EHG_DHEP!P62+TI_EHG_CB!P62</f>
        <v>0</v>
      </c>
      <c r="Q62" s="10">
        <f>TI_EHG_E_E!Q62+TI_EHG_CHP_E!Q62+TI_EHG_H_E!Q62+TI_EHG_EDHP!Q62+TI_EHG_EB!Q62+TI_EHG_EPS!Q62+TI_EHG_DHEP!Q62+TI_EHG_CB!Q62</f>
        <v>0</v>
      </c>
      <c r="R62" s="10">
        <f>TI_EHG_E_E!R62+TI_EHG_CHP_E!R62+TI_EHG_H_E!R62+TI_EHG_EDHP!R62+TI_EHG_EB!R62+TI_EHG_EPS!R62+TI_EHG_DHEP!R62+TI_EHG_CB!R62</f>
        <v>0</v>
      </c>
      <c r="S62" s="10">
        <f>TI_EHG_E_E!S62+TI_EHG_CHP_E!S62+TI_EHG_H_E!S62+TI_EHG_EDHP!S62+TI_EHG_EB!S62+TI_EHG_EPS!S62+TI_EHG_DHEP!S62+TI_EHG_CB!S62</f>
        <v>0</v>
      </c>
      <c r="T62" s="10">
        <f>TI_EHG_E_E!T62+TI_EHG_CHP_E!T62+TI_EHG_H_E!T62+TI_EHG_EDHP!T62+TI_EHG_EB!T62+TI_EHG_EPS!T62+TI_EHG_DHEP!T62+TI_EHG_CB!T62</f>
        <v>0</v>
      </c>
      <c r="U62" s="10">
        <f>TI_EHG_E_E!U62+TI_EHG_CHP_E!U62+TI_EHG_H_E!U62+TI_EHG_EDHP!U62+TI_EHG_EB!U62+TI_EHG_EPS!U62+TI_EHG_DHEP!U62+TI_EHG_CB!U62</f>
        <v>0</v>
      </c>
      <c r="V62" s="10">
        <f>TI_EHG_E_E!V62+TI_EHG_CHP_E!V62+TI_EHG_H_E!V62+TI_EHG_EDHP!V62+TI_EHG_EB!V62+TI_EHG_EPS!V62+TI_EHG_DHEP!V62+TI_EHG_CB!V62</f>
        <v>0</v>
      </c>
      <c r="W62" s="10">
        <f>TI_EHG_E_E!W62+TI_EHG_CHP_E!W62+TI_EHG_H_E!W62+TI_EHG_EDHP!W62+TI_EHG_EB!W62+TI_EHG_EPS!W62+TI_EHG_DHEP!W62+TI_EHG_CB!W62</f>
        <v>0</v>
      </c>
      <c r="X62" s="10">
        <f>TI_EHG_E_E!X62+TI_EHG_CHP_E!X62+TI_EHG_H_E!X62+TI_EHG_EDHP!X62+TI_EHG_EB!X62+TI_EHG_EPS!X62+TI_EHG_DHEP!X62+TI_EHG_CB!X62</f>
        <v>0</v>
      </c>
      <c r="Y62" s="10">
        <f>TI_EHG_E_E!Y62+TI_EHG_CHP_E!Y62+TI_EHG_H_E!Y62+TI_EHG_EDHP!Y62+TI_EHG_EB!Y62+TI_EHG_EPS!Y62+TI_EHG_DHEP!Y62+TI_EHG_CB!Y62</f>
        <v>0</v>
      </c>
      <c r="Z62" s="10">
        <f>TI_EHG_E_E!Z62+TI_EHG_CHP_E!Z62+TI_EHG_H_E!Z62+TI_EHG_EDHP!Z62+TI_EHG_EB!Z62+TI_EHG_EPS!Z62+TI_EHG_DHEP!Z62+TI_EHG_CB!Z62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TI_EHG_E_E!C63+TI_EHG_CHP_E!C63+TI_EHG_H_E!C63+TI_EHG_EDHP!C63+TI_EHG_EB!C63+TI_EHG_EPS!C63+TI_EHG_DHEP!C63+TI_EHG_CB!C63</f>
        <v>0</v>
      </c>
      <c r="D63" s="10">
        <f>TI_EHG_E_E!D63+TI_EHG_CHP_E!D63+TI_EHG_H_E!D63+TI_EHG_EDHP!D63+TI_EHG_EB!D63+TI_EHG_EPS!D63+TI_EHG_DHEP!D63+TI_EHG_CB!D63</f>
        <v>0</v>
      </c>
      <c r="E63" s="10">
        <f>TI_EHG_E_E!E63+TI_EHG_CHP_E!E63+TI_EHG_H_E!E63+TI_EHG_EDHP!E63+TI_EHG_EB!E63+TI_EHG_EPS!E63+TI_EHG_DHEP!E63+TI_EHG_CB!E63</f>
        <v>0</v>
      </c>
      <c r="F63" s="10">
        <f>TI_EHG_E_E!F63+TI_EHG_CHP_E!F63+TI_EHG_H_E!F63+TI_EHG_EDHP!F63+TI_EHG_EB!F63+TI_EHG_EPS!F63+TI_EHG_DHEP!F63+TI_EHG_CB!F63</f>
        <v>0</v>
      </c>
      <c r="G63" s="10">
        <f>TI_EHG_E_E!G63+TI_EHG_CHP_E!G63+TI_EHG_H_E!G63+TI_EHG_EDHP!G63+TI_EHG_EB!G63+TI_EHG_EPS!G63+TI_EHG_DHEP!G63+TI_EHG_CB!G63</f>
        <v>0</v>
      </c>
      <c r="H63" s="10">
        <f>TI_EHG_E_E!H63+TI_EHG_CHP_E!H63+TI_EHG_H_E!H63+TI_EHG_EDHP!H63+TI_EHG_EB!H63+TI_EHG_EPS!H63+TI_EHG_DHEP!H63+TI_EHG_CB!H63</f>
        <v>0</v>
      </c>
      <c r="I63" s="10">
        <f>TI_EHG_E_E!I63+TI_EHG_CHP_E!I63+TI_EHG_H_E!I63+TI_EHG_EDHP!I63+TI_EHG_EB!I63+TI_EHG_EPS!I63+TI_EHG_DHEP!I63+TI_EHG_CB!I63</f>
        <v>0</v>
      </c>
      <c r="J63" s="10">
        <f>TI_EHG_E_E!J63+TI_EHG_CHP_E!J63+TI_EHG_H_E!J63+TI_EHG_EDHP!J63+TI_EHG_EB!J63+TI_EHG_EPS!J63+TI_EHG_DHEP!J63+TI_EHG_CB!J63</f>
        <v>0</v>
      </c>
      <c r="K63" s="10">
        <f>TI_EHG_E_E!K63+TI_EHG_CHP_E!K63+TI_EHG_H_E!K63+TI_EHG_EDHP!K63+TI_EHG_EB!K63+TI_EHG_EPS!K63+TI_EHG_DHEP!K63+TI_EHG_CB!K63</f>
        <v>0</v>
      </c>
      <c r="L63" s="10">
        <f>TI_EHG_E_E!L63+TI_EHG_CHP_E!L63+TI_EHG_H_E!L63+TI_EHG_EDHP!L63+TI_EHG_EB!L63+TI_EHG_EPS!L63+TI_EHG_DHEP!L63+TI_EHG_CB!L63</f>
        <v>0</v>
      </c>
      <c r="M63" s="10">
        <f>TI_EHG_E_E!M63+TI_EHG_CHP_E!M63+TI_EHG_H_E!M63+TI_EHG_EDHP!M63+TI_EHG_EB!M63+TI_EHG_EPS!M63+TI_EHG_DHEP!M63+TI_EHG_CB!M63</f>
        <v>0</v>
      </c>
      <c r="N63" s="10">
        <f>TI_EHG_E_E!N63+TI_EHG_CHP_E!N63+TI_EHG_H_E!N63+TI_EHG_EDHP!N63+TI_EHG_EB!N63+TI_EHG_EPS!N63+TI_EHG_DHEP!N63+TI_EHG_CB!N63</f>
        <v>0</v>
      </c>
      <c r="O63" s="10">
        <f>TI_EHG_E_E!O63+TI_EHG_CHP_E!O63+TI_EHG_H_E!O63+TI_EHG_EDHP!O63+TI_EHG_EB!O63+TI_EHG_EPS!O63+TI_EHG_DHEP!O63+TI_EHG_CB!O63</f>
        <v>0</v>
      </c>
      <c r="P63" s="10">
        <f>TI_EHG_E_E!P63+TI_EHG_CHP_E!P63+TI_EHG_H_E!P63+TI_EHG_EDHP!P63+TI_EHG_EB!P63+TI_EHG_EPS!P63+TI_EHG_DHEP!P63+TI_EHG_CB!P63</f>
        <v>0</v>
      </c>
      <c r="Q63" s="10">
        <f>TI_EHG_E_E!Q63+TI_EHG_CHP_E!Q63+TI_EHG_H_E!Q63+TI_EHG_EDHP!Q63+TI_EHG_EB!Q63+TI_EHG_EPS!Q63+TI_EHG_DHEP!Q63+TI_EHG_CB!Q63</f>
        <v>0</v>
      </c>
      <c r="R63" s="10">
        <f>TI_EHG_E_E!R63+TI_EHG_CHP_E!R63+TI_EHG_H_E!R63+TI_EHG_EDHP!R63+TI_EHG_EB!R63+TI_EHG_EPS!R63+TI_EHG_DHEP!R63+TI_EHG_CB!R63</f>
        <v>0</v>
      </c>
      <c r="S63" s="10">
        <f>TI_EHG_E_E!S63+TI_EHG_CHP_E!S63+TI_EHG_H_E!S63+TI_EHG_EDHP!S63+TI_EHG_EB!S63+TI_EHG_EPS!S63+TI_EHG_DHEP!S63+TI_EHG_CB!S63</f>
        <v>0</v>
      </c>
      <c r="T63" s="10">
        <f>TI_EHG_E_E!T63+TI_EHG_CHP_E!T63+TI_EHG_H_E!T63+TI_EHG_EDHP!T63+TI_EHG_EB!T63+TI_EHG_EPS!T63+TI_EHG_DHEP!T63+TI_EHG_CB!T63</f>
        <v>0</v>
      </c>
      <c r="U63" s="10">
        <f>TI_EHG_E_E!U63+TI_EHG_CHP_E!U63+TI_EHG_H_E!U63+TI_EHG_EDHP!U63+TI_EHG_EB!U63+TI_EHG_EPS!U63+TI_EHG_DHEP!U63+TI_EHG_CB!U63</f>
        <v>0</v>
      </c>
      <c r="V63" s="10">
        <f>TI_EHG_E_E!V63+TI_EHG_CHP_E!V63+TI_EHG_H_E!V63+TI_EHG_EDHP!V63+TI_EHG_EB!V63+TI_EHG_EPS!V63+TI_EHG_DHEP!V63+TI_EHG_CB!V63</f>
        <v>0</v>
      </c>
      <c r="W63" s="10">
        <f>TI_EHG_E_E!W63+TI_EHG_CHP_E!W63+TI_EHG_H_E!W63+TI_EHG_EDHP!W63+TI_EHG_EB!W63+TI_EHG_EPS!W63+TI_EHG_DHEP!W63+TI_EHG_CB!W63</f>
        <v>0</v>
      </c>
      <c r="X63" s="10">
        <f>TI_EHG_E_E!X63+TI_EHG_CHP_E!X63+TI_EHG_H_E!X63+TI_EHG_EDHP!X63+TI_EHG_EB!X63+TI_EHG_EPS!X63+TI_EHG_DHEP!X63+TI_EHG_CB!X63</f>
        <v>0</v>
      </c>
      <c r="Y63" s="10">
        <f>TI_EHG_E_E!Y63+TI_EHG_CHP_E!Y63+TI_EHG_H_E!Y63+TI_EHG_EDHP!Y63+TI_EHG_EB!Y63+TI_EHG_EPS!Y63+TI_EHG_DHEP!Y63+TI_EHG_CB!Y63</f>
        <v>0</v>
      </c>
      <c r="Z63" s="10">
        <f>TI_EHG_E_E!Z63+TI_EHG_CHP_E!Z63+TI_EHG_H_E!Z63+TI_EHG_EDHP!Z63+TI_EHG_EB!Z63+TI_EHG_EPS!Z63+TI_EHG_DHEP!Z63+TI_EHG_CB!Z63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TI_EHG_E_E!C64+TI_EHG_CHP_E!C64+TI_EHG_H_E!C64+TI_EHG_EDHP!C64+TI_EHG_EB!C64+TI_EHG_EPS!C64+TI_EHG_DHEP!C64+TI_EHG_CB!C64</f>
        <v>0</v>
      </c>
      <c r="D64" s="10">
        <f>TI_EHG_E_E!D64+TI_EHG_CHP_E!D64+TI_EHG_H_E!D64+TI_EHG_EDHP!D64+TI_EHG_EB!D64+TI_EHG_EPS!D64+TI_EHG_DHEP!D64+TI_EHG_CB!D64</f>
        <v>0</v>
      </c>
      <c r="E64" s="10">
        <f>TI_EHG_E_E!E64+TI_EHG_CHP_E!E64+TI_EHG_H_E!E64+TI_EHG_EDHP!E64+TI_EHG_EB!E64+TI_EHG_EPS!E64+TI_EHG_DHEP!E64+TI_EHG_CB!E64</f>
        <v>0</v>
      </c>
      <c r="F64" s="10">
        <f>TI_EHG_E_E!F64+TI_EHG_CHP_E!F64+TI_EHG_H_E!F64+TI_EHG_EDHP!F64+TI_EHG_EB!F64+TI_EHG_EPS!F64+TI_EHG_DHEP!F64+TI_EHG_CB!F64</f>
        <v>0</v>
      </c>
      <c r="G64" s="10">
        <f>TI_EHG_E_E!G64+TI_EHG_CHP_E!G64+TI_EHG_H_E!G64+TI_EHG_EDHP!G64+TI_EHG_EB!G64+TI_EHG_EPS!G64+TI_EHG_DHEP!G64+TI_EHG_CB!G64</f>
        <v>0</v>
      </c>
      <c r="H64" s="10">
        <f>TI_EHG_E_E!H64+TI_EHG_CHP_E!H64+TI_EHG_H_E!H64+TI_EHG_EDHP!H64+TI_EHG_EB!H64+TI_EHG_EPS!H64+TI_EHG_DHEP!H64+TI_EHG_CB!H64</f>
        <v>0</v>
      </c>
      <c r="I64" s="10">
        <f>TI_EHG_E_E!I64+TI_EHG_CHP_E!I64+TI_EHG_H_E!I64+TI_EHG_EDHP!I64+TI_EHG_EB!I64+TI_EHG_EPS!I64+TI_EHG_DHEP!I64+TI_EHG_CB!I64</f>
        <v>0</v>
      </c>
      <c r="J64" s="10">
        <f>TI_EHG_E_E!J64+TI_EHG_CHP_E!J64+TI_EHG_H_E!J64+TI_EHG_EDHP!J64+TI_EHG_EB!J64+TI_EHG_EPS!J64+TI_EHG_DHEP!J64+TI_EHG_CB!J64</f>
        <v>0</v>
      </c>
      <c r="K64" s="10">
        <f>TI_EHG_E_E!K64+TI_EHG_CHP_E!K64+TI_EHG_H_E!K64+TI_EHG_EDHP!K64+TI_EHG_EB!K64+TI_EHG_EPS!K64+TI_EHG_DHEP!K64+TI_EHG_CB!K64</f>
        <v>0</v>
      </c>
      <c r="L64" s="10">
        <f>TI_EHG_E_E!L64+TI_EHG_CHP_E!L64+TI_EHG_H_E!L64+TI_EHG_EDHP!L64+TI_EHG_EB!L64+TI_EHG_EPS!L64+TI_EHG_DHEP!L64+TI_EHG_CB!L64</f>
        <v>0</v>
      </c>
      <c r="M64" s="10">
        <f>TI_EHG_E_E!M64+TI_EHG_CHP_E!M64+TI_EHG_H_E!M64+TI_EHG_EDHP!M64+TI_EHG_EB!M64+TI_EHG_EPS!M64+TI_EHG_DHEP!M64+TI_EHG_CB!M64</f>
        <v>0</v>
      </c>
      <c r="N64" s="10">
        <f>TI_EHG_E_E!N64+TI_EHG_CHP_E!N64+TI_EHG_H_E!N64+TI_EHG_EDHP!N64+TI_EHG_EB!N64+TI_EHG_EPS!N64+TI_EHG_DHEP!N64+TI_EHG_CB!N64</f>
        <v>0</v>
      </c>
      <c r="O64" s="10">
        <f>TI_EHG_E_E!O64+TI_EHG_CHP_E!O64+TI_EHG_H_E!O64+TI_EHG_EDHP!O64+TI_EHG_EB!O64+TI_EHG_EPS!O64+TI_EHG_DHEP!O64+TI_EHG_CB!O64</f>
        <v>0</v>
      </c>
      <c r="P64" s="10">
        <f>TI_EHG_E_E!P64+TI_EHG_CHP_E!P64+TI_EHG_H_E!P64+TI_EHG_EDHP!P64+TI_EHG_EB!P64+TI_EHG_EPS!P64+TI_EHG_DHEP!P64+TI_EHG_CB!P64</f>
        <v>0</v>
      </c>
      <c r="Q64" s="10">
        <f>TI_EHG_E_E!Q64+TI_EHG_CHP_E!Q64+TI_EHG_H_E!Q64+TI_EHG_EDHP!Q64+TI_EHG_EB!Q64+TI_EHG_EPS!Q64+TI_EHG_DHEP!Q64+TI_EHG_CB!Q64</f>
        <v>0</v>
      </c>
      <c r="R64" s="10">
        <f>TI_EHG_E_E!R64+TI_EHG_CHP_E!R64+TI_EHG_H_E!R64+TI_EHG_EDHP!R64+TI_EHG_EB!R64+TI_EHG_EPS!R64+TI_EHG_DHEP!R64+TI_EHG_CB!R64</f>
        <v>0</v>
      </c>
      <c r="S64" s="10">
        <f>TI_EHG_E_E!S64+TI_EHG_CHP_E!S64+TI_EHG_H_E!S64+TI_EHG_EDHP!S64+TI_EHG_EB!S64+TI_EHG_EPS!S64+TI_EHG_DHEP!S64+TI_EHG_CB!S64</f>
        <v>0</v>
      </c>
      <c r="T64" s="10">
        <f>TI_EHG_E_E!T64+TI_EHG_CHP_E!T64+TI_EHG_H_E!T64+TI_EHG_EDHP!T64+TI_EHG_EB!T64+TI_EHG_EPS!T64+TI_EHG_DHEP!T64+TI_EHG_CB!T64</f>
        <v>0</v>
      </c>
      <c r="U64" s="10">
        <f>TI_EHG_E_E!U64+TI_EHG_CHP_E!U64+TI_EHG_H_E!U64+TI_EHG_EDHP!U64+TI_EHG_EB!U64+TI_EHG_EPS!U64+TI_EHG_DHEP!U64+TI_EHG_CB!U64</f>
        <v>0</v>
      </c>
      <c r="V64" s="10">
        <f>TI_EHG_E_E!V64+TI_EHG_CHP_E!V64+TI_EHG_H_E!V64+TI_EHG_EDHP!V64+TI_EHG_EB!V64+TI_EHG_EPS!V64+TI_EHG_DHEP!V64+TI_EHG_CB!V64</f>
        <v>0</v>
      </c>
      <c r="W64" s="10">
        <f>TI_EHG_E_E!W64+TI_EHG_CHP_E!W64+TI_EHG_H_E!W64+TI_EHG_EDHP!W64+TI_EHG_EB!W64+TI_EHG_EPS!W64+TI_EHG_DHEP!W64+TI_EHG_CB!W64</f>
        <v>0</v>
      </c>
      <c r="X64" s="10">
        <f>TI_EHG_E_E!X64+TI_EHG_CHP_E!X64+TI_EHG_H_E!X64+TI_EHG_EDHP!X64+TI_EHG_EB!X64+TI_EHG_EPS!X64+TI_EHG_DHEP!X64+TI_EHG_CB!X64</f>
        <v>0</v>
      </c>
      <c r="Y64" s="10">
        <f>TI_EHG_E_E!Y64+TI_EHG_CHP_E!Y64+TI_EHG_H_E!Y64+TI_EHG_EDHP!Y64+TI_EHG_EB!Y64+TI_EHG_EPS!Y64+TI_EHG_DHEP!Y64+TI_EHG_CB!Y64</f>
        <v>0</v>
      </c>
      <c r="Z64" s="10">
        <f>TI_EHG_E_E!Z64+TI_EHG_CHP_E!Z64+TI_EHG_H_E!Z64+TI_EHG_EDHP!Z64+TI_EHG_EB!Z64+TI_EHG_EPS!Z64+TI_EHG_DHEP!Z64+TI_EHG_CB!Z64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TI_EHG_E_E!C65+TI_EHG_CHP_E!C65+TI_EHG_H_E!C65+TI_EHG_EDHP!C65+TI_EHG_EB!C65+TI_EHG_EPS!C65+TI_EHG_DHEP!C65+TI_EHG_CB!C65</f>
        <v>0</v>
      </c>
      <c r="D65" s="10">
        <f>TI_EHG_E_E!D65+TI_EHG_CHP_E!D65+TI_EHG_H_E!D65+TI_EHG_EDHP!D65+TI_EHG_EB!D65+TI_EHG_EPS!D65+TI_EHG_DHEP!D65+TI_EHG_CB!D65</f>
        <v>0</v>
      </c>
      <c r="E65" s="10">
        <f>TI_EHG_E_E!E65+TI_EHG_CHP_E!E65+TI_EHG_H_E!E65+TI_EHG_EDHP!E65+TI_EHG_EB!E65+TI_EHG_EPS!E65+TI_EHG_DHEP!E65+TI_EHG_CB!E65</f>
        <v>0</v>
      </c>
      <c r="F65" s="10">
        <f>TI_EHG_E_E!F65+TI_EHG_CHP_E!F65+TI_EHG_H_E!F65+TI_EHG_EDHP!F65+TI_EHG_EB!F65+TI_EHG_EPS!F65+TI_EHG_DHEP!F65+TI_EHG_CB!F65</f>
        <v>0</v>
      </c>
      <c r="G65" s="10">
        <f>TI_EHG_E_E!G65+TI_EHG_CHP_E!G65+TI_EHG_H_E!G65+TI_EHG_EDHP!G65+TI_EHG_EB!G65+TI_EHG_EPS!G65+TI_EHG_DHEP!G65+TI_EHG_CB!G65</f>
        <v>0</v>
      </c>
      <c r="H65" s="10">
        <f>TI_EHG_E_E!H65+TI_EHG_CHP_E!H65+TI_EHG_H_E!H65+TI_EHG_EDHP!H65+TI_EHG_EB!H65+TI_EHG_EPS!H65+TI_EHG_DHEP!H65+TI_EHG_CB!H65</f>
        <v>0</v>
      </c>
      <c r="I65" s="10">
        <f>TI_EHG_E_E!I65+TI_EHG_CHP_E!I65+TI_EHG_H_E!I65+TI_EHG_EDHP!I65+TI_EHG_EB!I65+TI_EHG_EPS!I65+TI_EHG_DHEP!I65+TI_EHG_CB!I65</f>
        <v>0</v>
      </c>
      <c r="J65" s="10">
        <f>TI_EHG_E_E!J65+TI_EHG_CHP_E!J65+TI_EHG_H_E!J65+TI_EHG_EDHP!J65+TI_EHG_EB!J65+TI_EHG_EPS!J65+TI_EHG_DHEP!J65+TI_EHG_CB!J65</f>
        <v>0</v>
      </c>
      <c r="K65" s="10">
        <f>TI_EHG_E_E!K65+TI_EHG_CHP_E!K65+TI_EHG_H_E!K65+TI_EHG_EDHP!K65+TI_EHG_EB!K65+TI_EHG_EPS!K65+TI_EHG_DHEP!K65+TI_EHG_CB!K65</f>
        <v>0</v>
      </c>
      <c r="L65" s="10">
        <f>TI_EHG_E_E!L65+TI_EHG_CHP_E!L65+TI_EHG_H_E!L65+TI_EHG_EDHP!L65+TI_EHG_EB!L65+TI_EHG_EPS!L65+TI_EHG_DHEP!L65+TI_EHG_CB!L65</f>
        <v>0</v>
      </c>
      <c r="M65" s="10">
        <f>TI_EHG_E_E!M65+TI_EHG_CHP_E!M65+TI_EHG_H_E!M65+TI_EHG_EDHP!M65+TI_EHG_EB!M65+TI_EHG_EPS!M65+TI_EHG_DHEP!M65+TI_EHG_CB!M65</f>
        <v>0</v>
      </c>
      <c r="N65" s="10">
        <f>TI_EHG_E_E!N65+TI_EHG_CHP_E!N65+TI_EHG_H_E!N65+TI_EHG_EDHP!N65+TI_EHG_EB!N65+TI_EHG_EPS!N65+TI_EHG_DHEP!N65+TI_EHG_CB!N65</f>
        <v>0</v>
      </c>
      <c r="O65" s="10">
        <f>TI_EHG_E_E!O65+TI_EHG_CHP_E!O65+TI_EHG_H_E!O65+TI_EHG_EDHP!O65+TI_EHG_EB!O65+TI_EHG_EPS!O65+TI_EHG_DHEP!O65+TI_EHG_CB!O65</f>
        <v>0</v>
      </c>
      <c r="P65" s="10">
        <f>TI_EHG_E_E!P65+TI_EHG_CHP_E!P65+TI_EHG_H_E!P65+TI_EHG_EDHP!P65+TI_EHG_EB!P65+TI_EHG_EPS!P65+TI_EHG_DHEP!P65+TI_EHG_CB!P65</f>
        <v>0</v>
      </c>
      <c r="Q65" s="10">
        <f>TI_EHG_E_E!Q65+TI_EHG_CHP_E!Q65+TI_EHG_H_E!Q65+TI_EHG_EDHP!Q65+TI_EHG_EB!Q65+TI_EHG_EPS!Q65+TI_EHG_DHEP!Q65+TI_EHG_CB!Q65</f>
        <v>0</v>
      </c>
      <c r="R65" s="10">
        <f>TI_EHG_E_E!R65+TI_EHG_CHP_E!R65+TI_EHG_H_E!R65+TI_EHG_EDHP!R65+TI_EHG_EB!R65+TI_EHG_EPS!R65+TI_EHG_DHEP!R65+TI_EHG_CB!R65</f>
        <v>0</v>
      </c>
      <c r="S65" s="10">
        <f>TI_EHG_E_E!S65+TI_EHG_CHP_E!S65+TI_EHG_H_E!S65+TI_EHG_EDHP!S65+TI_EHG_EB!S65+TI_EHG_EPS!S65+TI_EHG_DHEP!S65+TI_EHG_CB!S65</f>
        <v>0</v>
      </c>
      <c r="T65" s="10">
        <f>TI_EHG_E_E!T65+TI_EHG_CHP_E!T65+TI_EHG_H_E!T65+TI_EHG_EDHP!T65+TI_EHG_EB!T65+TI_EHG_EPS!T65+TI_EHG_DHEP!T65+TI_EHG_CB!T65</f>
        <v>0</v>
      </c>
      <c r="U65" s="10">
        <f>TI_EHG_E_E!U65+TI_EHG_CHP_E!U65+TI_EHG_H_E!U65+TI_EHG_EDHP!U65+TI_EHG_EB!U65+TI_EHG_EPS!U65+TI_EHG_DHEP!U65+TI_EHG_CB!U65</f>
        <v>0</v>
      </c>
      <c r="V65" s="10">
        <f>TI_EHG_E_E!V65+TI_EHG_CHP_E!V65+TI_EHG_H_E!V65+TI_EHG_EDHP!V65+TI_EHG_EB!V65+TI_EHG_EPS!V65+TI_EHG_DHEP!V65+TI_EHG_CB!V65</f>
        <v>0</v>
      </c>
      <c r="W65" s="10">
        <f>TI_EHG_E_E!W65+TI_EHG_CHP_E!W65+TI_EHG_H_E!W65+TI_EHG_EDHP!W65+TI_EHG_EB!W65+TI_EHG_EPS!W65+TI_EHG_DHEP!W65+TI_EHG_CB!W65</f>
        <v>0</v>
      </c>
      <c r="X65" s="10">
        <f>TI_EHG_E_E!X65+TI_EHG_CHP_E!X65+TI_EHG_H_E!X65+TI_EHG_EDHP!X65+TI_EHG_EB!X65+TI_EHG_EPS!X65+TI_EHG_DHEP!X65+TI_EHG_CB!X65</f>
        <v>0</v>
      </c>
      <c r="Y65" s="10">
        <f>TI_EHG_E_E!Y65+TI_EHG_CHP_E!Y65+TI_EHG_H_E!Y65+TI_EHG_EDHP!Y65+TI_EHG_EB!Y65+TI_EHG_EPS!Y65+TI_EHG_DHEP!Y65+TI_EHG_CB!Y65</f>
        <v>0</v>
      </c>
      <c r="Z65" s="10">
        <f>TI_EHG_E_E!Z65+TI_EHG_CHP_E!Z65+TI_EHG_H_E!Z65+TI_EHG_EDHP!Z65+TI_EHG_EB!Z65+TI_EHG_EPS!Z65+TI_EHG_DHEP!Z65+TI_EHG_CB!Z65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TI_EHG_E_E!C66+TI_EHG_CHP_E!C66+TI_EHG_H_E!C66+TI_EHG_EDHP!C66+TI_EHG_EB!C66+TI_EHG_EPS!C66+TI_EHG_DHEP!C66+TI_EHG_CB!C66</f>
        <v>0</v>
      </c>
      <c r="D66" s="10">
        <f>TI_EHG_E_E!D66+TI_EHG_CHP_E!D66+TI_EHG_H_E!D66+TI_EHG_EDHP!D66+TI_EHG_EB!D66+TI_EHG_EPS!D66+TI_EHG_DHEP!D66+TI_EHG_CB!D66</f>
        <v>0</v>
      </c>
      <c r="E66" s="10">
        <f>TI_EHG_E_E!E66+TI_EHG_CHP_E!E66+TI_EHG_H_E!E66+TI_EHG_EDHP!E66+TI_EHG_EB!E66+TI_EHG_EPS!E66+TI_EHG_DHEP!E66+TI_EHG_CB!E66</f>
        <v>0</v>
      </c>
      <c r="F66" s="10">
        <f>TI_EHG_E_E!F66+TI_EHG_CHP_E!F66+TI_EHG_H_E!F66+TI_EHG_EDHP!F66+TI_EHG_EB!F66+TI_EHG_EPS!F66+TI_EHG_DHEP!F66+TI_EHG_CB!F66</f>
        <v>0</v>
      </c>
      <c r="G66" s="10">
        <f>TI_EHG_E_E!G66+TI_EHG_CHP_E!G66+TI_EHG_H_E!G66+TI_EHG_EDHP!G66+TI_EHG_EB!G66+TI_EHG_EPS!G66+TI_EHG_DHEP!G66+TI_EHG_CB!G66</f>
        <v>0</v>
      </c>
      <c r="H66" s="10">
        <f>TI_EHG_E_E!H66+TI_EHG_CHP_E!H66+TI_EHG_H_E!H66+TI_EHG_EDHP!H66+TI_EHG_EB!H66+TI_EHG_EPS!H66+TI_EHG_DHEP!H66+TI_EHG_CB!H66</f>
        <v>0</v>
      </c>
      <c r="I66" s="10">
        <f>TI_EHG_E_E!I66+TI_EHG_CHP_E!I66+TI_EHG_H_E!I66+TI_EHG_EDHP!I66+TI_EHG_EB!I66+TI_EHG_EPS!I66+TI_EHG_DHEP!I66+TI_EHG_CB!I66</f>
        <v>0</v>
      </c>
      <c r="J66" s="10">
        <f>TI_EHG_E_E!J66+TI_EHG_CHP_E!J66+TI_EHG_H_E!J66+TI_EHG_EDHP!J66+TI_EHG_EB!J66+TI_EHG_EPS!J66+TI_EHG_DHEP!J66+TI_EHG_CB!J66</f>
        <v>0</v>
      </c>
      <c r="K66" s="10">
        <f>TI_EHG_E_E!K66+TI_EHG_CHP_E!K66+TI_EHG_H_E!K66+TI_EHG_EDHP!K66+TI_EHG_EB!K66+TI_EHG_EPS!K66+TI_EHG_DHEP!K66+TI_EHG_CB!K66</f>
        <v>0</v>
      </c>
      <c r="L66" s="10">
        <f>TI_EHG_E_E!L66+TI_EHG_CHP_E!L66+TI_EHG_H_E!L66+TI_EHG_EDHP!L66+TI_EHG_EB!L66+TI_EHG_EPS!L66+TI_EHG_DHEP!L66+TI_EHG_CB!L66</f>
        <v>0</v>
      </c>
      <c r="M66" s="10">
        <f>TI_EHG_E_E!M66+TI_EHG_CHP_E!M66+TI_EHG_H_E!M66+TI_EHG_EDHP!M66+TI_EHG_EB!M66+TI_EHG_EPS!M66+TI_EHG_DHEP!M66+TI_EHG_CB!M66</f>
        <v>0</v>
      </c>
      <c r="N66" s="10">
        <f>TI_EHG_E_E!N66+TI_EHG_CHP_E!N66+TI_EHG_H_E!N66+TI_EHG_EDHP!N66+TI_EHG_EB!N66+TI_EHG_EPS!N66+TI_EHG_DHEP!N66+TI_EHG_CB!N66</f>
        <v>0</v>
      </c>
      <c r="O66" s="10">
        <f>TI_EHG_E_E!O66+TI_EHG_CHP_E!O66+TI_EHG_H_E!O66+TI_EHG_EDHP!O66+TI_EHG_EB!O66+TI_EHG_EPS!O66+TI_EHG_DHEP!O66+TI_EHG_CB!O66</f>
        <v>0</v>
      </c>
      <c r="P66" s="10">
        <f>TI_EHG_E_E!P66+TI_EHG_CHP_E!P66+TI_EHG_H_E!P66+TI_EHG_EDHP!P66+TI_EHG_EB!P66+TI_EHG_EPS!P66+TI_EHG_DHEP!P66+TI_EHG_CB!P66</f>
        <v>0</v>
      </c>
      <c r="Q66" s="10">
        <f>TI_EHG_E_E!Q66+TI_EHG_CHP_E!Q66+TI_EHG_H_E!Q66+TI_EHG_EDHP!Q66+TI_EHG_EB!Q66+TI_EHG_EPS!Q66+TI_EHG_DHEP!Q66+TI_EHG_CB!Q66</f>
        <v>0</v>
      </c>
      <c r="R66" s="10">
        <f>TI_EHG_E_E!R66+TI_EHG_CHP_E!R66+TI_EHG_H_E!R66+TI_EHG_EDHP!R66+TI_EHG_EB!R66+TI_EHG_EPS!R66+TI_EHG_DHEP!R66+TI_EHG_CB!R66</f>
        <v>0</v>
      </c>
      <c r="S66" s="10">
        <f>TI_EHG_E_E!S66+TI_EHG_CHP_E!S66+TI_EHG_H_E!S66+TI_EHG_EDHP!S66+TI_EHG_EB!S66+TI_EHG_EPS!S66+TI_EHG_DHEP!S66+TI_EHG_CB!S66</f>
        <v>0</v>
      </c>
      <c r="T66" s="10">
        <f>TI_EHG_E_E!T66+TI_EHG_CHP_E!T66+TI_EHG_H_E!T66+TI_EHG_EDHP!T66+TI_EHG_EB!T66+TI_EHG_EPS!T66+TI_EHG_DHEP!T66+TI_EHG_CB!T66</f>
        <v>0</v>
      </c>
      <c r="U66" s="10">
        <f>TI_EHG_E_E!U66+TI_EHG_CHP_E!U66+TI_EHG_H_E!U66+TI_EHG_EDHP!U66+TI_EHG_EB!U66+TI_EHG_EPS!U66+TI_EHG_DHEP!U66+TI_EHG_CB!U66</f>
        <v>0</v>
      </c>
      <c r="V66" s="10">
        <f>TI_EHG_E_E!V66+TI_EHG_CHP_E!V66+TI_EHG_H_E!V66+TI_EHG_EDHP!V66+TI_EHG_EB!V66+TI_EHG_EPS!V66+TI_EHG_DHEP!V66+TI_EHG_CB!V66</f>
        <v>0</v>
      </c>
      <c r="W66" s="10">
        <f>TI_EHG_E_E!W66+TI_EHG_CHP_E!W66+TI_EHG_H_E!W66+TI_EHG_EDHP!W66+TI_EHG_EB!W66+TI_EHG_EPS!W66+TI_EHG_DHEP!W66+TI_EHG_CB!W66</f>
        <v>0</v>
      </c>
      <c r="X66" s="10">
        <f>TI_EHG_E_E!X66+TI_EHG_CHP_E!X66+TI_EHG_H_E!X66+TI_EHG_EDHP!X66+TI_EHG_EB!X66+TI_EHG_EPS!X66+TI_EHG_DHEP!X66+TI_EHG_CB!X66</f>
        <v>0</v>
      </c>
      <c r="Y66" s="10">
        <f>TI_EHG_E_E!Y66+TI_EHG_CHP_E!Y66+TI_EHG_H_E!Y66+TI_EHG_EDHP!Y66+TI_EHG_EB!Y66+TI_EHG_EPS!Y66+TI_EHG_DHEP!Y66+TI_EHG_CB!Y66</f>
        <v>0</v>
      </c>
      <c r="Z66" s="10">
        <f>TI_EHG_E_E!Z66+TI_EHG_CHP_E!Z66+TI_EHG_H_E!Z66+TI_EHG_EDHP!Z66+TI_EHG_EB!Z66+TI_EHG_EPS!Z66+TI_EHG_DHEP!Z66+TI_EHG_CB!Z66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TI_EHG_E_E!C67+TI_EHG_CHP_E!C67+TI_EHG_H_E!C67+TI_EHG_EDHP!C67+TI_EHG_EB!C67+TI_EHG_EPS!C67+TI_EHG_DHEP!C67+TI_EHG_CB!C67</f>
        <v>0</v>
      </c>
      <c r="D67" s="10">
        <f>TI_EHG_E_E!D67+TI_EHG_CHP_E!D67+TI_EHG_H_E!D67+TI_EHG_EDHP!D67+TI_EHG_EB!D67+TI_EHG_EPS!D67+TI_EHG_DHEP!D67+TI_EHG_CB!D67</f>
        <v>0</v>
      </c>
      <c r="E67" s="10">
        <f>TI_EHG_E_E!E67+TI_EHG_CHP_E!E67+TI_EHG_H_E!E67+TI_EHG_EDHP!E67+TI_EHG_EB!E67+TI_EHG_EPS!E67+TI_EHG_DHEP!E67+TI_EHG_CB!E67</f>
        <v>0</v>
      </c>
      <c r="F67" s="10">
        <f>TI_EHG_E_E!F67+TI_EHG_CHP_E!F67+TI_EHG_H_E!F67+TI_EHG_EDHP!F67+TI_EHG_EB!F67+TI_EHG_EPS!F67+TI_EHG_DHEP!F67+TI_EHG_CB!F67</f>
        <v>0</v>
      </c>
      <c r="G67" s="10">
        <f>TI_EHG_E_E!G67+TI_EHG_CHP_E!G67+TI_EHG_H_E!G67+TI_EHG_EDHP!G67+TI_EHG_EB!G67+TI_EHG_EPS!G67+TI_EHG_DHEP!G67+TI_EHG_CB!G67</f>
        <v>0</v>
      </c>
      <c r="H67" s="10">
        <f>TI_EHG_E_E!H67+TI_EHG_CHP_E!H67+TI_EHG_H_E!H67+TI_EHG_EDHP!H67+TI_EHG_EB!H67+TI_EHG_EPS!H67+TI_EHG_DHEP!H67+TI_EHG_CB!H67</f>
        <v>0</v>
      </c>
      <c r="I67" s="10">
        <f>TI_EHG_E_E!I67+TI_EHG_CHP_E!I67+TI_EHG_H_E!I67+TI_EHG_EDHP!I67+TI_EHG_EB!I67+TI_EHG_EPS!I67+TI_EHG_DHEP!I67+TI_EHG_CB!I67</f>
        <v>0</v>
      </c>
      <c r="J67" s="10">
        <f>TI_EHG_E_E!J67+TI_EHG_CHP_E!J67+TI_EHG_H_E!J67+TI_EHG_EDHP!J67+TI_EHG_EB!J67+TI_EHG_EPS!J67+TI_EHG_DHEP!J67+TI_EHG_CB!J67</f>
        <v>0</v>
      </c>
      <c r="K67" s="10">
        <f>TI_EHG_E_E!K67+TI_EHG_CHP_E!K67+TI_EHG_H_E!K67+TI_EHG_EDHP!K67+TI_EHG_EB!K67+TI_EHG_EPS!K67+TI_EHG_DHEP!K67+TI_EHG_CB!K67</f>
        <v>0</v>
      </c>
      <c r="L67" s="10">
        <f>TI_EHG_E_E!L67+TI_EHG_CHP_E!L67+TI_EHG_H_E!L67+TI_EHG_EDHP!L67+TI_EHG_EB!L67+TI_EHG_EPS!L67+TI_EHG_DHEP!L67+TI_EHG_CB!L67</f>
        <v>0</v>
      </c>
      <c r="M67" s="10">
        <f>TI_EHG_E_E!M67+TI_EHG_CHP_E!M67+TI_EHG_H_E!M67+TI_EHG_EDHP!M67+TI_EHG_EB!M67+TI_EHG_EPS!M67+TI_EHG_DHEP!M67+TI_EHG_CB!M67</f>
        <v>0</v>
      </c>
      <c r="N67" s="10">
        <f>TI_EHG_E_E!N67+TI_EHG_CHP_E!N67+TI_EHG_H_E!N67+TI_EHG_EDHP!N67+TI_EHG_EB!N67+TI_EHG_EPS!N67+TI_EHG_DHEP!N67+TI_EHG_CB!N67</f>
        <v>0</v>
      </c>
      <c r="O67" s="10">
        <f>TI_EHG_E_E!O67+TI_EHG_CHP_E!O67+TI_EHG_H_E!O67+TI_EHG_EDHP!O67+TI_EHG_EB!O67+TI_EHG_EPS!O67+TI_EHG_DHEP!O67+TI_EHG_CB!O67</f>
        <v>0</v>
      </c>
      <c r="P67" s="10">
        <f>TI_EHG_E_E!P67+TI_EHG_CHP_E!P67+TI_EHG_H_E!P67+TI_EHG_EDHP!P67+TI_EHG_EB!P67+TI_EHG_EPS!P67+TI_EHG_DHEP!P67+TI_EHG_CB!P67</f>
        <v>0</v>
      </c>
      <c r="Q67" s="10">
        <f>TI_EHG_E_E!Q67+TI_EHG_CHP_E!Q67+TI_EHG_H_E!Q67+TI_EHG_EDHP!Q67+TI_EHG_EB!Q67+TI_EHG_EPS!Q67+TI_EHG_DHEP!Q67+TI_EHG_CB!Q67</f>
        <v>0</v>
      </c>
      <c r="R67" s="10">
        <f>TI_EHG_E_E!R67+TI_EHG_CHP_E!R67+TI_EHG_H_E!R67+TI_EHG_EDHP!R67+TI_EHG_EB!R67+TI_EHG_EPS!R67+TI_EHG_DHEP!R67+TI_EHG_CB!R67</f>
        <v>0</v>
      </c>
      <c r="S67" s="10">
        <f>TI_EHG_E_E!S67+TI_EHG_CHP_E!S67+TI_EHG_H_E!S67+TI_EHG_EDHP!S67+TI_EHG_EB!S67+TI_EHG_EPS!S67+TI_EHG_DHEP!S67+TI_EHG_CB!S67</f>
        <v>0</v>
      </c>
      <c r="T67" s="10">
        <f>TI_EHG_E_E!T67+TI_EHG_CHP_E!T67+TI_EHG_H_E!T67+TI_EHG_EDHP!T67+TI_EHG_EB!T67+TI_EHG_EPS!T67+TI_EHG_DHEP!T67+TI_EHG_CB!T67</f>
        <v>0</v>
      </c>
      <c r="U67" s="10">
        <f>TI_EHG_E_E!U67+TI_EHG_CHP_E!U67+TI_EHG_H_E!U67+TI_EHG_EDHP!U67+TI_EHG_EB!U67+TI_EHG_EPS!U67+TI_EHG_DHEP!U67+TI_EHG_CB!U67</f>
        <v>0</v>
      </c>
      <c r="V67" s="10">
        <f>TI_EHG_E_E!V67+TI_EHG_CHP_E!V67+TI_EHG_H_E!V67+TI_EHG_EDHP!V67+TI_EHG_EB!V67+TI_EHG_EPS!V67+TI_EHG_DHEP!V67+TI_EHG_CB!V67</f>
        <v>0</v>
      </c>
      <c r="W67" s="10">
        <f>TI_EHG_E_E!W67+TI_EHG_CHP_E!W67+TI_EHG_H_E!W67+TI_EHG_EDHP!W67+TI_EHG_EB!W67+TI_EHG_EPS!W67+TI_EHG_DHEP!W67+TI_EHG_CB!W67</f>
        <v>0</v>
      </c>
      <c r="X67" s="10">
        <f>TI_EHG_E_E!X67+TI_EHG_CHP_E!X67+TI_EHG_H_E!X67+TI_EHG_EDHP!X67+TI_EHG_EB!X67+TI_EHG_EPS!X67+TI_EHG_DHEP!X67+TI_EHG_CB!X67</f>
        <v>0</v>
      </c>
      <c r="Y67" s="10">
        <f>TI_EHG_E_E!Y67+TI_EHG_CHP_E!Y67+TI_EHG_H_E!Y67+TI_EHG_EDHP!Y67+TI_EHG_EB!Y67+TI_EHG_EPS!Y67+TI_EHG_DHEP!Y67+TI_EHG_CB!Y67</f>
        <v>0</v>
      </c>
      <c r="Z67" s="10">
        <f>TI_EHG_E_E!Z67+TI_EHG_CHP_E!Z67+TI_EHG_H_E!Z67+TI_EHG_EDHP!Z67+TI_EHG_EB!Z67+TI_EHG_EPS!Z67+TI_EHG_DHEP!Z67+TI_EHG_CB!Z67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TI_EHG_E_E!C68+TI_EHG_CHP_E!C68+TI_EHG_H_E!C68+TI_EHG_EDHP!C68+TI_EHG_EB!C68+TI_EHG_EPS!C68+TI_EHG_DHEP!C68+TI_EHG_CB!C68</f>
        <v>0</v>
      </c>
      <c r="D68" s="10">
        <f>TI_EHG_E_E!D68+TI_EHG_CHP_E!D68+TI_EHG_H_E!D68+TI_EHG_EDHP!D68+TI_EHG_EB!D68+TI_EHG_EPS!D68+TI_EHG_DHEP!D68+TI_EHG_CB!D68</f>
        <v>0</v>
      </c>
      <c r="E68" s="10">
        <f>TI_EHG_E_E!E68+TI_EHG_CHP_E!E68+TI_EHG_H_E!E68+TI_EHG_EDHP!E68+TI_EHG_EB!E68+TI_EHG_EPS!E68+TI_EHG_DHEP!E68+TI_EHG_CB!E68</f>
        <v>0</v>
      </c>
      <c r="F68" s="10">
        <f>TI_EHG_E_E!F68+TI_EHG_CHP_E!F68+TI_EHG_H_E!F68+TI_EHG_EDHP!F68+TI_EHG_EB!F68+TI_EHG_EPS!F68+TI_EHG_DHEP!F68+TI_EHG_CB!F68</f>
        <v>0</v>
      </c>
      <c r="G68" s="10">
        <f>TI_EHG_E_E!G68+TI_EHG_CHP_E!G68+TI_EHG_H_E!G68+TI_EHG_EDHP!G68+TI_EHG_EB!G68+TI_EHG_EPS!G68+TI_EHG_DHEP!G68+TI_EHG_CB!G68</f>
        <v>0</v>
      </c>
      <c r="H68" s="10">
        <f>TI_EHG_E_E!H68+TI_EHG_CHP_E!H68+TI_EHG_H_E!H68+TI_EHG_EDHP!H68+TI_EHG_EB!H68+TI_EHG_EPS!H68+TI_EHG_DHEP!H68+TI_EHG_CB!H68</f>
        <v>0</v>
      </c>
      <c r="I68" s="10">
        <f>TI_EHG_E_E!I68+TI_EHG_CHP_E!I68+TI_EHG_H_E!I68+TI_EHG_EDHP!I68+TI_EHG_EB!I68+TI_EHG_EPS!I68+TI_EHG_DHEP!I68+TI_EHG_CB!I68</f>
        <v>0</v>
      </c>
      <c r="J68" s="10">
        <f>TI_EHG_E_E!J68+TI_EHG_CHP_E!J68+TI_EHG_H_E!J68+TI_EHG_EDHP!J68+TI_EHG_EB!J68+TI_EHG_EPS!J68+TI_EHG_DHEP!J68+TI_EHG_CB!J68</f>
        <v>0</v>
      </c>
      <c r="K68" s="10">
        <f>TI_EHG_E_E!K68+TI_EHG_CHP_E!K68+TI_EHG_H_E!K68+TI_EHG_EDHP!K68+TI_EHG_EB!K68+TI_EHG_EPS!K68+TI_EHG_DHEP!K68+TI_EHG_CB!K68</f>
        <v>0</v>
      </c>
      <c r="L68" s="10">
        <f>TI_EHG_E_E!L68+TI_EHG_CHP_E!L68+TI_EHG_H_E!L68+TI_EHG_EDHP!L68+TI_EHG_EB!L68+TI_EHG_EPS!L68+TI_EHG_DHEP!L68+TI_EHG_CB!L68</f>
        <v>0</v>
      </c>
      <c r="M68" s="10">
        <f>TI_EHG_E_E!M68+TI_EHG_CHP_E!M68+TI_EHG_H_E!M68+TI_EHG_EDHP!M68+TI_EHG_EB!M68+TI_EHG_EPS!M68+TI_EHG_DHEP!M68+TI_EHG_CB!M68</f>
        <v>0</v>
      </c>
      <c r="N68" s="10">
        <f>TI_EHG_E_E!N68+TI_EHG_CHP_E!N68+TI_EHG_H_E!N68+TI_EHG_EDHP!N68+TI_EHG_EB!N68+TI_EHG_EPS!N68+TI_EHG_DHEP!N68+TI_EHG_CB!N68</f>
        <v>0</v>
      </c>
      <c r="O68" s="10">
        <f>TI_EHG_E_E!O68+TI_EHG_CHP_E!O68+TI_EHG_H_E!O68+TI_EHG_EDHP!O68+TI_EHG_EB!O68+TI_EHG_EPS!O68+TI_EHG_DHEP!O68+TI_EHG_CB!O68</f>
        <v>0</v>
      </c>
      <c r="P68" s="10">
        <f>TI_EHG_E_E!P68+TI_EHG_CHP_E!P68+TI_EHG_H_E!P68+TI_EHG_EDHP!P68+TI_EHG_EB!P68+TI_EHG_EPS!P68+TI_EHG_DHEP!P68+TI_EHG_CB!P68</f>
        <v>0</v>
      </c>
      <c r="Q68" s="10">
        <f>TI_EHG_E_E!Q68+TI_EHG_CHP_E!Q68+TI_EHG_H_E!Q68+TI_EHG_EDHP!Q68+TI_EHG_EB!Q68+TI_EHG_EPS!Q68+TI_EHG_DHEP!Q68+TI_EHG_CB!Q68</f>
        <v>0</v>
      </c>
      <c r="R68" s="10">
        <f>TI_EHG_E_E!R68+TI_EHG_CHP_E!R68+TI_EHG_H_E!R68+TI_EHG_EDHP!R68+TI_EHG_EB!R68+TI_EHG_EPS!R68+TI_EHG_DHEP!R68+TI_EHG_CB!R68</f>
        <v>0</v>
      </c>
      <c r="S68" s="10">
        <f>TI_EHG_E_E!S68+TI_EHG_CHP_E!S68+TI_EHG_H_E!S68+TI_EHG_EDHP!S68+TI_EHG_EB!S68+TI_EHG_EPS!S68+TI_EHG_DHEP!S68+TI_EHG_CB!S68</f>
        <v>0</v>
      </c>
      <c r="T68" s="10">
        <f>TI_EHG_E_E!T68+TI_EHG_CHP_E!T68+TI_EHG_H_E!T68+TI_EHG_EDHP!T68+TI_EHG_EB!T68+TI_EHG_EPS!T68+TI_EHG_DHEP!T68+TI_EHG_CB!T68</f>
        <v>0</v>
      </c>
      <c r="U68" s="10">
        <f>TI_EHG_E_E!U68+TI_EHG_CHP_E!U68+TI_EHG_H_E!U68+TI_EHG_EDHP!U68+TI_EHG_EB!U68+TI_EHG_EPS!U68+TI_EHG_DHEP!U68+TI_EHG_CB!U68</f>
        <v>0</v>
      </c>
      <c r="V68" s="10">
        <f>TI_EHG_E_E!V68+TI_EHG_CHP_E!V68+TI_EHG_H_E!V68+TI_EHG_EDHP!V68+TI_EHG_EB!V68+TI_EHG_EPS!V68+TI_EHG_DHEP!V68+TI_EHG_CB!V68</f>
        <v>0</v>
      </c>
      <c r="W68" s="10">
        <f>TI_EHG_E_E!W68+TI_EHG_CHP_E!W68+TI_EHG_H_E!W68+TI_EHG_EDHP!W68+TI_EHG_EB!W68+TI_EHG_EPS!W68+TI_EHG_DHEP!W68+TI_EHG_CB!W68</f>
        <v>0</v>
      </c>
      <c r="X68" s="10">
        <f>TI_EHG_E_E!X68+TI_EHG_CHP_E!X68+TI_EHG_H_E!X68+TI_EHG_EDHP!X68+TI_EHG_EB!X68+TI_EHG_EPS!X68+TI_EHG_DHEP!X68+TI_EHG_CB!X68</f>
        <v>0</v>
      </c>
      <c r="Y68" s="10">
        <f>TI_EHG_E_E!Y68+TI_EHG_CHP_E!Y68+TI_EHG_H_E!Y68+TI_EHG_EDHP!Y68+TI_EHG_EB!Y68+TI_EHG_EPS!Y68+TI_EHG_DHEP!Y68+TI_EHG_CB!Y68</f>
        <v>0</v>
      </c>
      <c r="Z68" s="10">
        <f>TI_EHG_E_E!Z68+TI_EHG_CHP_E!Z68+TI_EHG_H_E!Z68+TI_EHG_EDHP!Z68+TI_EHG_EB!Z68+TI_EHG_EPS!Z68+TI_EHG_DHEP!Z68+TI_EHG_CB!Z68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TI_EHG_E_E!C69+TI_EHG_CHP_E!C69+TI_EHG_H_E!C69+TI_EHG_EDHP!C69+TI_EHG_EB!C69+TI_EHG_EPS!C69+TI_EHG_DHEP!C69+TI_EHG_CB!C69</f>
        <v>0</v>
      </c>
      <c r="D69" s="10">
        <f>TI_EHG_E_E!D69+TI_EHG_CHP_E!D69+TI_EHG_H_E!D69+TI_EHG_EDHP!D69+TI_EHG_EB!D69+TI_EHG_EPS!D69+TI_EHG_DHEP!D69+TI_EHG_CB!D69</f>
        <v>0</v>
      </c>
      <c r="E69" s="10">
        <f>TI_EHG_E_E!E69+TI_EHG_CHP_E!E69+TI_EHG_H_E!E69+TI_EHG_EDHP!E69+TI_EHG_EB!E69+TI_EHG_EPS!E69+TI_EHG_DHEP!E69+TI_EHG_CB!E69</f>
        <v>0</v>
      </c>
      <c r="F69" s="10">
        <f>TI_EHG_E_E!F69+TI_EHG_CHP_E!F69+TI_EHG_H_E!F69+TI_EHG_EDHP!F69+TI_EHG_EB!F69+TI_EHG_EPS!F69+TI_EHG_DHEP!F69+TI_EHG_CB!F69</f>
        <v>0</v>
      </c>
      <c r="G69" s="10">
        <f>TI_EHG_E_E!G69+TI_EHG_CHP_E!G69+TI_EHG_H_E!G69+TI_EHG_EDHP!G69+TI_EHG_EB!G69+TI_EHG_EPS!G69+TI_EHG_DHEP!G69+TI_EHG_CB!G69</f>
        <v>0</v>
      </c>
      <c r="H69" s="10">
        <f>TI_EHG_E_E!H69+TI_EHG_CHP_E!H69+TI_EHG_H_E!H69+TI_EHG_EDHP!H69+TI_EHG_EB!H69+TI_EHG_EPS!H69+TI_EHG_DHEP!H69+TI_EHG_CB!H69</f>
        <v>0</v>
      </c>
      <c r="I69" s="10">
        <f>TI_EHG_E_E!I69+TI_EHG_CHP_E!I69+TI_EHG_H_E!I69+TI_EHG_EDHP!I69+TI_EHG_EB!I69+TI_EHG_EPS!I69+TI_EHG_DHEP!I69+TI_EHG_CB!I69</f>
        <v>0</v>
      </c>
      <c r="J69" s="10">
        <f>TI_EHG_E_E!J69+TI_EHG_CHP_E!J69+TI_EHG_H_E!J69+TI_EHG_EDHP!J69+TI_EHG_EB!J69+TI_EHG_EPS!J69+TI_EHG_DHEP!J69+TI_EHG_CB!J69</f>
        <v>0</v>
      </c>
      <c r="K69" s="10">
        <f>TI_EHG_E_E!K69+TI_EHG_CHP_E!K69+TI_EHG_H_E!K69+TI_EHG_EDHP!K69+TI_EHG_EB!K69+TI_EHG_EPS!K69+TI_EHG_DHEP!K69+TI_EHG_CB!K69</f>
        <v>0</v>
      </c>
      <c r="L69" s="10">
        <f>TI_EHG_E_E!L69+TI_EHG_CHP_E!L69+TI_EHG_H_E!L69+TI_EHG_EDHP!L69+TI_EHG_EB!L69+TI_EHG_EPS!L69+TI_EHG_DHEP!L69+TI_EHG_CB!L69</f>
        <v>0</v>
      </c>
      <c r="M69" s="10">
        <f>TI_EHG_E_E!M69+TI_EHG_CHP_E!M69+TI_EHG_H_E!M69+TI_EHG_EDHP!M69+TI_EHG_EB!M69+TI_EHG_EPS!M69+TI_EHG_DHEP!M69+TI_EHG_CB!M69</f>
        <v>0</v>
      </c>
      <c r="N69" s="10">
        <f>TI_EHG_E_E!N69+TI_EHG_CHP_E!N69+TI_EHG_H_E!N69+TI_EHG_EDHP!N69+TI_EHG_EB!N69+TI_EHG_EPS!N69+TI_EHG_DHEP!N69+TI_EHG_CB!N69</f>
        <v>0</v>
      </c>
      <c r="O69" s="10">
        <f>TI_EHG_E_E!O69+TI_EHG_CHP_E!O69+TI_EHG_H_E!O69+TI_EHG_EDHP!O69+TI_EHG_EB!O69+TI_EHG_EPS!O69+TI_EHG_DHEP!O69+TI_EHG_CB!O69</f>
        <v>0</v>
      </c>
      <c r="P69" s="10">
        <f>TI_EHG_E_E!P69+TI_EHG_CHP_E!P69+TI_EHG_H_E!P69+TI_EHG_EDHP!P69+TI_EHG_EB!P69+TI_EHG_EPS!P69+TI_EHG_DHEP!P69+TI_EHG_CB!P69</f>
        <v>0</v>
      </c>
      <c r="Q69" s="10">
        <f>TI_EHG_E_E!Q69+TI_EHG_CHP_E!Q69+TI_EHG_H_E!Q69+TI_EHG_EDHP!Q69+TI_EHG_EB!Q69+TI_EHG_EPS!Q69+TI_EHG_DHEP!Q69+TI_EHG_CB!Q69</f>
        <v>0</v>
      </c>
      <c r="R69" s="10">
        <f>TI_EHG_E_E!R69+TI_EHG_CHP_E!R69+TI_EHG_H_E!R69+TI_EHG_EDHP!R69+TI_EHG_EB!R69+TI_EHG_EPS!R69+TI_EHG_DHEP!R69+TI_EHG_CB!R69</f>
        <v>0</v>
      </c>
      <c r="S69" s="10">
        <f>TI_EHG_E_E!S69+TI_EHG_CHP_E!S69+TI_EHG_H_E!S69+TI_EHG_EDHP!S69+TI_EHG_EB!S69+TI_EHG_EPS!S69+TI_EHG_DHEP!S69+TI_EHG_CB!S69</f>
        <v>0</v>
      </c>
      <c r="T69" s="10">
        <f>TI_EHG_E_E!T69+TI_EHG_CHP_E!T69+TI_EHG_H_E!T69+TI_EHG_EDHP!T69+TI_EHG_EB!T69+TI_EHG_EPS!T69+TI_EHG_DHEP!T69+TI_EHG_CB!T69</f>
        <v>0</v>
      </c>
      <c r="U69" s="10">
        <f>TI_EHG_E_E!U69+TI_EHG_CHP_E!U69+TI_EHG_H_E!U69+TI_EHG_EDHP!U69+TI_EHG_EB!U69+TI_EHG_EPS!U69+TI_EHG_DHEP!U69+TI_EHG_CB!U69</f>
        <v>0</v>
      </c>
      <c r="V69" s="10">
        <f>TI_EHG_E_E!V69+TI_EHG_CHP_E!V69+TI_EHG_H_E!V69+TI_EHG_EDHP!V69+TI_EHG_EB!V69+TI_EHG_EPS!V69+TI_EHG_DHEP!V69+TI_EHG_CB!V69</f>
        <v>0</v>
      </c>
      <c r="W69" s="10">
        <f>TI_EHG_E_E!W69+TI_EHG_CHP_E!W69+TI_EHG_H_E!W69+TI_EHG_EDHP!W69+TI_EHG_EB!W69+TI_EHG_EPS!W69+TI_EHG_DHEP!W69+TI_EHG_CB!W69</f>
        <v>0</v>
      </c>
      <c r="X69" s="10">
        <f>TI_EHG_E_E!X69+TI_EHG_CHP_E!X69+TI_EHG_H_E!X69+TI_EHG_EDHP!X69+TI_EHG_EB!X69+TI_EHG_EPS!X69+TI_EHG_DHEP!X69+TI_EHG_CB!X69</f>
        <v>0</v>
      </c>
      <c r="Y69" s="10">
        <f>TI_EHG_E_E!Y69+TI_EHG_CHP_E!Y69+TI_EHG_H_E!Y69+TI_EHG_EDHP!Y69+TI_EHG_EB!Y69+TI_EHG_EPS!Y69+TI_EHG_DHEP!Y69+TI_EHG_CB!Y69</f>
        <v>0</v>
      </c>
      <c r="Z69" s="10">
        <f>TI_EHG_E_E!Z69+TI_EHG_CHP_E!Z69+TI_EHG_H_E!Z69+TI_EHG_EDHP!Z69+TI_EHG_EB!Z69+TI_EHG_EPS!Z69+TI_EHG_DHEP!Z69+TI_EHG_CB!Z69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TI_EHG_E_E!C70+TI_EHG_CHP_E!C70+TI_EHG_H_E!C70+TI_EHG_EDHP!C70+TI_EHG_EB!C70+TI_EHG_EPS!C70+TI_EHG_DHEP!C70+TI_EHG_CB!C70</f>
        <v>0</v>
      </c>
      <c r="D70" s="10">
        <f>TI_EHG_E_E!D70+TI_EHG_CHP_E!D70+TI_EHG_H_E!D70+TI_EHG_EDHP!D70+TI_EHG_EB!D70+TI_EHG_EPS!D70+TI_EHG_DHEP!D70+TI_EHG_CB!D70</f>
        <v>0</v>
      </c>
      <c r="E70" s="10">
        <f>TI_EHG_E_E!E70+TI_EHG_CHP_E!E70+TI_EHG_H_E!E70+TI_EHG_EDHP!E70+TI_EHG_EB!E70+TI_EHG_EPS!E70+TI_EHG_DHEP!E70+TI_EHG_CB!E70</f>
        <v>0</v>
      </c>
      <c r="F70" s="10">
        <f>TI_EHG_E_E!F70+TI_EHG_CHP_E!F70+TI_EHG_H_E!F70+TI_EHG_EDHP!F70+TI_EHG_EB!F70+TI_EHG_EPS!F70+TI_EHG_DHEP!F70+TI_EHG_CB!F70</f>
        <v>0</v>
      </c>
      <c r="G70" s="10">
        <f>TI_EHG_E_E!G70+TI_EHG_CHP_E!G70+TI_EHG_H_E!G70+TI_EHG_EDHP!G70+TI_EHG_EB!G70+TI_EHG_EPS!G70+TI_EHG_DHEP!G70+TI_EHG_CB!G70</f>
        <v>0</v>
      </c>
      <c r="H70" s="10">
        <f>TI_EHG_E_E!H70+TI_EHG_CHP_E!H70+TI_EHG_H_E!H70+TI_EHG_EDHP!H70+TI_EHG_EB!H70+TI_EHG_EPS!H70+TI_EHG_DHEP!H70+TI_EHG_CB!H70</f>
        <v>0</v>
      </c>
      <c r="I70" s="10">
        <f>TI_EHG_E_E!I70+TI_EHG_CHP_E!I70+TI_EHG_H_E!I70+TI_EHG_EDHP!I70+TI_EHG_EB!I70+TI_EHG_EPS!I70+TI_EHG_DHEP!I70+TI_EHG_CB!I70</f>
        <v>0</v>
      </c>
      <c r="J70" s="10">
        <f>TI_EHG_E_E!J70+TI_EHG_CHP_E!J70+TI_EHG_H_E!J70+TI_EHG_EDHP!J70+TI_EHG_EB!J70+TI_EHG_EPS!J70+TI_EHG_DHEP!J70+TI_EHG_CB!J70</f>
        <v>0</v>
      </c>
      <c r="K70" s="10">
        <f>TI_EHG_E_E!K70+TI_EHG_CHP_E!K70+TI_EHG_H_E!K70+TI_EHG_EDHP!K70+TI_EHG_EB!K70+TI_EHG_EPS!K70+TI_EHG_DHEP!K70+TI_EHG_CB!K70</f>
        <v>0</v>
      </c>
      <c r="L70" s="10">
        <f>TI_EHG_E_E!L70+TI_EHG_CHP_E!L70+TI_EHG_H_E!L70+TI_EHG_EDHP!L70+TI_EHG_EB!L70+TI_EHG_EPS!L70+TI_EHG_DHEP!L70+TI_EHG_CB!L70</f>
        <v>0</v>
      </c>
      <c r="M70" s="10">
        <f>TI_EHG_E_E!M70+TI_EHG_CHP_E!M70+TI_EHG_H_E!M70+TI_EHG_EDHP!M70+TI_EHG_EB!M70+TI_EHG_EPS!M70+TI_EHG_DHEP!M70+TI_EHG_CB!M70</f>
        <v>0</v>
      </c>
      <c r="N70" s="10">
        <f>TI_EHG_E_E!N70+TI_EHG_CHP_E!N70+TI_EHG_H_E!N70+TI_EHG_EDHP!N70+TI_EHG_EB!N70+TI_EHG_EPS!N70+TI_EHG_DHEP!N70+TI_EHG_CB!N70</f>
        <v>0</v>
      </c>
      <c r="O70" s="10">
        <f>TI_EHG_E_E!O70+TI_EHG_CHP_E!O70+TI_EHG_H_E!O70+TI_EHG_EDHP!O70+TI_EHG_EB!O70+TI_EHG_EPS!O70+TI_EHG_DHEP!O70+TI_EHG_CB!O70</f>
        <v>0</v>
      </c>
      <c r="P70" s="10">
        <f>TI_EHG_E_E!P70+TI_EHG_CHP_E!P70+TI_EHG_H_E!P70+TI_EHG_EDHP!P70+TI_EHG_EB!P70+TI_EHG_EPS!P70+TI_EHG_DHEP!P70+TI_EHG_CB!P70</f>
        <v>0</v>
      </c>
      <c r="Q70" s="10">
        <f>TI_EHG_E_E!Q70+TI_EHG_CHP_E!Q70+TI_EHG_H_E!Q70+TI_EHG_EDHP!Q70+TI_EHG_EB!Q70+TI_EHG_EPS!Q70+TI_EHG_DHEP!Q70+TI_EHG_CB!Q70</f>
        <v>0</v>
      </c>
      <c r="R70" s="10">
        <f>TI_EHG_E_E!R70+TI_EHG_CHP_E!R70+TI_EHG_H_E!R70+TI_EHG_EDHP!R70+TI_EHG_EB!R70+TI_EHG_EPS!R70+TI_EHG_DHEP!R70+TI_EHG_CB!R70</f>
        <v>0</v>
      </c>
      <c r="S70" s="10">
        <f>TI_EHG_E_E!S70+TI_EHG_CHP_E!S70+TI_EHG_H_E!S70+TI_EHG_EDHP!S70+TI_EHG_EB!S70+TI_EHG_EPS!S70+TI_EHG_DHEP!S70+TI_EHG_CB!S70</f>
        <v>0</v>
      </c>
      <c r="T70" s="10">
        <f>TI_EHG_E_E!T70+TI_EHG_CHP_E!T70+TI_EHG_H_E!T70+TI_EHG_EDHP!T70+TI_EHG_EB!T70+TI_EHG_EPS!T70+TI_EHG_DHEP!T70+TI_EHG_CB!T70</f>
        <v>0</v>
      </c>
      <c r="U70" s="10">
        <f>TI_EHG_E_E!U70+TI_EHG_CHP_E!U70+TI_EHG_H_E!U70+TI_EHG_EDHP!U70+TI_EHG_EB!U70+TI_EHG_EPS!U70+TI_EHG_DHEP!U70+TI_EHG_CB!U70</f>
        <v>0</v>
      </c>
      <c r="V70" s="10">
        <f>TI_EHG_E_E!V70+TI_EHG_CHP_E!V70+TI_EHG_H_E!V70+TI_EHG_EDHP!V70+TI_EHG_EB!V70+TI_EHG_EPS!V70+TI_EHG_DHEP!V70+TI_EHG_CB!V70</f>
        <v>0</v>
      </c>
      <c r="W70" s="10">
        <f>TI_EHG_E_E!W70+TI_EHG_CHP_E!W70+TI_EHG_H_E!W70+TI_EHG_EDHP!W70+TI_EHG_EB!W70+TI_EHG_EPS!W70+TI_EHG_DHEP!W70+TI_EHG_CB!W70</f>
        <v>0</v>
      </c>
      <c r="X70" s="10">
        <f>TI_EHG_E_E!X70+TI_EHG_CHP_E!X70+TI_EHG_H_E!X70+TI_EHG_EDHP!X70+TI_EHG_EB!X70+TI_EHG_EPS!X70+TI_EHG_DHEP!X70+TI_EHG_CB!X70</f>
        <v>0</v>
      </c>
      <c r="Y70" s="10">
        <f>TI_EHG_E_E!Y70+TI_EHG_CHP_E!Y70+TI_EHG_H_E!Y70+TI_EHG_EDHP!Y70+TI_EHG_EB!Y70+TI_EHG_EPS!Y70+TI_EHG_DHEP!Y70+TI_EHG_CB!Y70</f>
        <v>0</v>
      </c>
      <c r="Z70" s="10">
        <f>TI_EHG_E_E!Z70+TI_EHG_CHP_E!Z70+TI_EHG_H_E!Z70+TI_EHG_EDHP!Z70+TI_EHG_EB!Z70+TI_EHG_EPS!Z70+TI_EHG_DHEP!Z70+TI_EHG_CB!Z70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Y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si="22"/>
        <v>0</v>
      </c>
      <c r="Y71" s="37">
        <f t="shared" si="22"/>
        <v>0</v>
      </c>
      <c r="Z71" s="37">
        <f t="shared" ref="Z71" si="23">SUM(Z72:Z73)</f>
        <v>0</v>
      </c>
    </row>
    <row r="72" spans="1:26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TI_EHG_E_E!C72+TI_EHG_CHP_E!C72+TI_EHG_H_E!C72+TI_EHG_EDHP!C72+TI_EHG_EB!C72+TI_EHG_EPS!C72+TI_EHG_DHEP!C72+TI_EHG_CB!C72</f>
        <v>0</v>
      </c>
      <c r="D72" s="10">
        <f>TI_EHG_E_E!D72+TI_EHG_CHP_E!D72+TI_EHG_H_E!D72+TI_EHG_EDHP!D72+TI_EHG_EB!D72+TI_EHG_EPS!D72+TI_EHG_DHEP!D72+TI_EHG_CB!D72</f>
        <v>0</v>
      </c>
      <c r="E72" s="10">
        <f>TI_EHG_E_E!E72+TI_EHG_CHP_E!E72+TI_EHG_H_E!E72+TI_EHG_EDHP!E72+TI_EHG_EB!E72+TI_EHG_EPS!E72+TI_EHG_DHEP!E72+TI_EHG_CB!E72</f>
        <v>0</v>
      </c>
      <c r="F72" s="10">
        <f>TI_EHG_E_E!F72+TI_EHG_CHP_E!F72+TI_EHG_H_E!F72+TI_EHG_EDHP!F72+TI_EHG_EB!F72+TI_EHG_EPS!F72+TI_EHG_DHEP!F72+TI_EHG_CB!F72</f>
        <v>0</v>
      </c>
      <c r="G72" s="10">
        <f>TI_EHG_E_E!G72+TI_EHG_CHP_E!G72+TI_EHG_H_E!G72+TI_EHG_EDHP!G72+TI_EHG_EB!G72+TI_EHG_EPS!G72+TI_EHG_DHEP!G72+TI_EHG_CB!G72</f>
        <v>0</v>
      </c>
      <c r="H72" s="10">
        <f>TI_EHG_E_E!H72+TI_EHG_CHP_E!H72+TI_EHG_H_E!H72+TI_EHG_EDHP!H72+TI_EHG_EB!H72+TI_EHG_EPS!H72+TI_EHG_DHEP!H72+TI_EHG_CB!H72</f>
        <v>0</v>
      </c>
      <c r="I72" s="10">
        <f>TI_EHG_E_E!I72+TI_EHG_CHP_E!I72+TI_EHG_H_E!I72+TI_EHG_EDHP!I72+TI_EHG_EB!I72+TI_EHG_EPS!I72+TI_EHG_DHEP!I72+TI_EHG_CB!I72</f>
        <v>0</v>
      </c>
      <c r="J72" s="10">
        <f>TI_EHG_E_E!J72+TI_EHG_CHP_E!J72+TI_EHG_H_E!J72+TI_EHG_EDHP!J72+TI_EHG_EB!J72+TI_EHG_EPS!J72+TI_EHG_DHEP!J72+TI_EHG_CB!J72</f>
        <v>0</v>
      </c>
      <c r="K72" s="10">
        <f>TI_EHG_E_E!K72+TI_EHG_CHP_E!K72+TI_EHG_H_E!K72+TI_EHG_EDHP!K72+TI_EHG_EB!K72+TI_EHG_EPS!K72+TI_EHG_DHEP!K72+TI_EHG_CB!K72</f>
        <v>0</v>
      </c>
      <c r="L72" s="10">
        <f>TI_EHG_E_E!L72+TI_EHG_CHP_E!L72+TI_EHG_H_E!L72+TI_EHG_EDHP!L72+TI_EHG_EB!L72+TI_EHG_EPS!L72+TI_EHG_DHEP!L72+TI_EHG_CB!L72</f>
        <v>0</v>
      </c>
      <c r="M72" s="10">
        <f>TI_EHG_E_E!M72+TI_EHG_CHP_E!M72+TI_EHG_H_E!M72+TI_EHG_EDHP!M72+TI_EHG_EB!M72+TI_EHG_EPS!M72+TI_EHG_DHEP!M72+TI_EHG_CB!M72</f>
        <v>0</v>
      </c>
      <c r="N72" s="10">
        <f>TI_EHG_E_E!N72+TI_EHG_CHP_E!N72+TI_EHG_H_E!N72+TI_EHG_EDHP!N72+TI_EHG_EB!N72+TI_EHG_EPS!N72+TI_EHG_DHEP!N72+TI_EHG_CB!N72</f>
        <v>0</v>
      </c>
      <c r="O72" s="10">
        <f>TI_EHG_E_E!O72+TI_EHG_CHP_E!O72+TI_EHG_H_E!O72+TI_EHG_EDHP!O72+TI_EHG_EB!O72+TI_EHG_EPS!O72+TI_EHG_DHEP!O72+TI_EHG_CB!O72</f>
        <v>0</v>
      </c>
      <c r="P72" s="10">
        <f>TI_EHG_E_E!P72+TI_EHG_CHP_E!P72+TI_EHG_H_E!P72+TI_EHG_EDHP!P72+TI_EHG_EB!P72+TI_EHG_EPS!P72+TI_EHG_DHEP!P72+TI_EHG_CB!P72</f>
        <v>0</v>
      </c>
      <c r="Q72" s="10">
        <f>TI_EHG_E_E!Q72+TI_EHG_CHP_E!Q72+TI_EHG_H_E!Q72+TI_EHG_EDHP!Q72+TI_EHG_EB!Q72+TI_EHG_EPS!Q72+TI_EHG_DHEP!Q72+TI_EHG_CB!Q72</f>
        <v>0</v>
      </c>
      <c r="R72" s="10">
        <f>TI_EHG_E_E!R72+TI_EHG_CHP_E!R72+TI_EHG_H_E!R72+TI_EHG_EDHP!R72+TI_EHG_EB!R72+TI_EHG_EPS!R72+TI_EHG_DHEP!R72+TI_EHG_CB!R72</f>
        <v>0</v>
      </c>
      <c r="S72" s="10">
        <f>TI_EHG_E_E!S72+TI_EHG_CHP_E!S72+TI_EHG_H_E!S72+TI_EHG_EDHP!S72+TI_EHG_EB!S72+TI_EHG_EPS!S72+TI_EHG_DHEP!S72+TI_EHG_CB!S72</f>
        <v>0</v>
      </c>
      <c r="T72" s="10">
        <f>TI_EHG_E_E!T72+TI_EHG_CHP_E!T72+TI_EHG_H_E!T72+TI_EHG_EDHP!T72+TI_EHG_EB!T72+TI_EHG_EPS!T72+TI_EHG_DHEP!T72+TI_EHG_CB!T72</f>
        <v>0</v>
      </c>
      <c r="U72" s="10">
        <f>TI_EHG_E_E!U72+TI_EHG_CHP_E!U72+TI_EHG_H_E!U72+TI_EHG_EDHP!U72+TI_EHG_EB!U72+TI_EHG_EPS!U72+TI_EHG_DHEP!U72+TI_EHG_CB!U72</f>
        <v>0</v>
      </c>
      <c r="V72" s="10">
        <f>TI_EHG_E_E!V72+TI_EHG_CHP_E!V72+TI_EHG_H_E!V72+TI_EHG_EDHP!V72+TI_EHG_EB!V72+TI_EHG_EPS!V72+TI_EHG_DHEP!V72+TI_EHG_CB!V72</f>
        <v>0</v>
      </c>
      <c r="W72" s="10">
        <f>TI_EHG_E_E!W72+TI_EHG_CHP_E!W72+TI_EHG_H_E!W72+TI_EHG_EDHP!W72+TI_EHG_EB!W72+TI_EHG_EPS!W72+TI_EHG_DHEP!W72+TI_EHG_CB!W72</f>
        <v>0</v>
      </c>
      <c r="X72" s="10">
        <f>TI_EHG_E_E!X72+TI_EHG_CHP_E!X72+TI_EHG_H_E!X72+TI_EHG_EDHP!X72+TI_EHG_EB!X72+TI_EHG_EPS!X72+TI_EHG_DHEP!X72+TI_EHG_CB!X72</f>
        <v>0</v>
      </c>
      <c r="Y72" s="10">
        <f>TI_EHG_E_E!Y72+TI_EHG_CHP_E!Y72+TI_EHG_H_E!Y72+TI_EHG_EDHP!Y72+TI_EHG_EB!Y72+TI_EHG_EPS!Y72+TI_EHG_DHEP!Y72+TI_EHG_CB!Y72</f>
        <v>0</v>
      </c>
      <c r="Z72" s="10">
        <f>TI_EHG_E_E!Z72+TI_EHG_CHP_E!Z72+TI_EHG_H_E!Z72+TI_EHG_EDHP!Z72+TI_EHG_EB!Z72+TI_EHG_EPS!Z72+TI_EHG_DHEP!Z72+TI_EHG_CB!Z72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TI_EHG_E_E!C73+TI_EHG_CHP_E!C73+TI_EHG_H_E!C73+TI_EHG_EDHP!C73+TI_EHG_EB!C73+TI_EHG_EPS!C73+TI_EHG_DHEP!C73+TI_EHG_CB!C73</f>
        <v>0</v>
      </c>
      <c r="D73" s="10">
        <f>TI_EHG_E_E!D73+TI_EHG_CHP_E!D73+TI_EHG_H_E!D73+TI_EHG_EDHP!D73+TI_EHG_EB!D73+TI_EHG_EPS!D73+TI_EHG_DHEP!D73+TI_EHG_CB!D73</f>
        <v>0</v>
      </c>
      <c r="E73" s="10">
        <f>TI_EHG_E_E!E73+TI_EHG_CHP_E!E73+TI_EHG_H_E!E73+TI_EHG_EDHP!E73+TI_EHG_EB!E73+TI_EHG_EPS!E73+TI_EHG_DHEP!E73+TI_EHG_CB!E73</f>
        <v>0</v>
      </c>
      <c r="F73" s="10">
        <f>TI_EHG_E_E!F73+TI_EHG_CHP_E!F73+TI_EHG_H_E!F73+TI_EHG_EDHP!F73+TI_EHG_EB!F73+TI_EHG_EPS!F73+TI_EHG_DHEP!F73+TI_EHG_CB!F73</f>
        <v>0</v>
      </c>
      <c r="G73" s="10">
        <f>TI_EHG_E_E!G73+TI_EHG_CHP_E!G73+TI_EHG_H_E!G73+TI_EHG_EDHP!G73+TI_EHG_EB!G73+TI_EHG_EPS!G73+TI_EHG_DHEP!G73+TI_EHG_CB!G73</f>
        <v>0</v>
      </c>
      <c r="H73" s="10">
        <f>TI_EHG_E_E!H73+TI_EHG_CHP_E!H73+TI_EHG_H_E!H73+TI_EHG_EDHP!H73+TI_EHG_EB!H73+TI_EHG_EPS!H73+TI_EHG_DHEP!H73+TI_EHG_CB!H73</f>
        <v>0</v>
      </c>
      <c r="I73" s="10">
        <f>TI_EHG_E_E!I73+TI_EHG_CHP_E!I73+TI_EHG_H_E!I73+TI_EHG_EDHP!I73+TI_EHG_EB!I73+TI_EHG_EPS!I73+TI_EHG_DHEP!I73+TI_EHG_CB!I73</f>
        <v>0</v>
      </c>
      <c r="J73" s="10">
        <f>TI_EHG_E_E!J73+TI_EHG_CHP_E!J73+TI_EHG_H_E!J73+TI_EHG_EDHP!J73+TI_EHG_EB!J73+TI_EHG_EPS!J73+TI_EHG_DHEP!J73+TI_EHG_CB!J73</f>
        <v>0</v>
      </c>
      <c r="K73" s="10">
        <f>TI_EHG_E_E!K73+TI_EHG_CHP_E!K73+TI_EHG_H_E!K73+TI_EHG_EDHP!K73+TI_EHG_EB!K73+TI_EHG_EPS!K73+TI_EHG_DHEP!K73+TI_EHG_CB!K73</f>
        <v>0</v>
      </c>
      <c r="L73" s="10">
        <f>TI_EHG_E_E!L73+TI_EHG_CHP_E!L73+TI_EHG_H_E!L73+TI_EHG_EDHP!L73+TI_EHG_EB!L73+TI_EHG_EPS!L73+TI_EHG_DHEP!L73+TI_EHG_CB!L73</f>
        <v>0</v>
      </c>
      <c r="M73" s="10">
        <f>TI_EHG_E_E!M73+TI_EHG_CHP_E!M73+TI_EHG_H_E!M73+TI_EHG_EDHP!M73+TI_EHG_EB!M73+TI_EHG_EPS!M73+TI_EHG_DHEP!M73+TI_EHG_CB!M73</f>
        <v>0</v>
      </c>
      <c r="N73" s="10">
        <f>TI_EHG_E_E!N73+TI_EHG_CHP_E!N73+TI_EHG_H_E!N73+TI_EHG_EDHP!N73+TI_EHG_EB!N73+TI_EHG_EPS!N73+TI_EHG_DHEP!N73+TI_EHG_CB!N73</f>
        <v>0</v>
      </c>
      <c r="O73" s="10">
        <f>TI_EHG_E_E!O73+TI_EHG_CHP_E!O73+TI_EHG_H_E!O73+TI_EHG_EDHP!O73+TI_EHG_EB!O73+TI_EHG_EPS!O73+TI_EHG_DHEP!O73+TI_EHG_CB!O73</f>
        <v>0</v>
      </c>
      <c r="P73" s="10">
        <f>TI_EHG_E_E!P73+TI_EHG_CHP_E!P73+TI_EHG_H_E!P73+TI_EHG_EDHP!P73+TI_EHG_EB!P73+TI_EHG_EPS!P73+TI_EHG_DHEP!P73+TI_EHG_CB!P73</f>
        <v>0</v>
      </c>
      <c r="Q73" s="10">
        <f>TI_EHG_E_E!Q73+TI_EHG_CHP_E!Q73+TI_EHG_H_E!Q73+TI_EHG_EDHP!Q73+TI_EHG_EB!Q73+TI_EHG_EPS!Q73+TI_EHG_DHEP!Q73+TI_EHG_CB!Q73</f>
        <v>0</v>
      </c>
      <c r="R73" s="10">
        <f>TI_EHG_E_E!R73+TI_EHG_CHP_E!R73+TI_EHG_H_E!R73+TI_EHG_EDHP!R73+TI_EHG_EB!R73+TI_EHG_EPS!R73+TI_EHG_DHEP!R73+TI_EHG_CB!R73</f>
        <v>0</v>
      </c>
      <c r="S73" s="10">
        <f>TI_EHG_E_E!S73+TI_EHG_CHP_E!S73+TI_EHG_H_E!S73+TI_EHG_EDHP!S73+TI_EHG_EB!S73+TI_EHG_EPS!S73+TI_EHG_DHEP!S73+TI_EHG_CB!S73</f>
        <v>0</v>
      </c>
      <c r="T73" s="10">
        <f>TI_EHG_E_E!T73+TI_EHG_CHP_E!T73+TI_EHG_H_E!T73+TI_EHG_EDHP!T73+TI_EHG_EB!T73+TI_EHG_EPS!T73+TI_EHG_DHEP!T73+TI_EHG_CB!T73</f>
        <v>0</v>
      </c>
      <c r="U73" s="10">
        <f>TI_EHG_E_E!U73+TI_EHG_CHP_E!U73+TI_EHG_H_E!U73+TI_EHG_EDHP!U73+TI_EHG_EB!U73+TI_EHG_EPS!U73+TI_EHG_DHEP!U73+TI_EHG_CB!U73</f>
        <v>0</v>
      </c>
      <c r="V73" s="10">
        <f>TI_EHG_E_E!V73+TI_EHG_CHP_E!V73+TI_EHG_H_E!V73+TI_EHG_EDHP!V73+TI_EHG_EB!V73+TI_EHG_EPS!V73+TI_EHG_DHEP!V73+TI_EHG_CB!V73</f>
        <v>0</v>
      </c>
      <c r="W73" s="10">
        <f>TI_EHG_E_E!W73+TI_EHG_CHP_E!W73+TI_EHG_H_E!W73+TI_EHG_EDHP!W73+TI_EHG_EB!W73+TI_EHG_EPS!W73+TI_EHG_DHEP!W73+TI_EHG_CB!W73</f>
        <v>0</v>
      </c>
      <c r="X73" s="10">
        <f>TI_EHG_E_E!X73+TI_EHG_CHP_E!X73+TI_EHG_H_E!X73+TI_EHG_EDHP!X73+TI_EHG_EB!X73+TI_EHG_EPS!X73+TI_EHG_DHEP!X73+TI_EHG_CB!X73</f>
        <v>0</v>
      </c>
      <c r="Y73" s="10">
        <f>TI_EHG_E_E!Y73+TI_EHG_CHP_E!Y73+TI_EHG_H_E!Y73+TI_EHG_EDHP!Y73+TI_EHG_EB!Y73+TI_EHG_EPS!Y73+TI_EHG_DHEP!Y73+TI_EHG_CB!Y73</f>
        <v>0</v>
      </c>
      <c r="Z73" s="10">
        <f>TI_EHG_E_E!Z73+TI_EHG_CHP_E!Z73+TI_EHG_H_E!Z73+TI_EHG_EDHP!Z73+TI_EHG_EB!Z73+TI_EHG_EPS!Z73+TI_EHG_DHEP!Z73+TI_EHG_CB!Z73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TI_EHG_E_E!C74+TI_EHG_CHP_E!C74+TI_EHG_H_E!C74+TI_EHG_EDHP!C74+TI_EHG_EB!C74+TI_EHG_EPS!C74+TI_EHG_DHEP!C74+TI_EHG_CB!C74</f>
        <v>0</v>
      </c>
      <c r="D74" s="37">
        <f>TI_EHG_E_E!D74+TI_EHG_CHP_E!D74+TI_EHG_H_E!D74+TI_EHG_EDHP!D74+TI_EHG_EB!D74+TI_EHG_EPS!D74+TI_EHG_DHEP!D74+TI_EHG_CB!D74</f>
        <v>0</v>
      </c>
      <c r="E74" s="37">
        <f>TI_EHG_E_E!E74+TI_EHG_CHP_E!E74+TI_EHG_H_E!E74+TI_EHG_EDHP!E74+TI_EHG_EB!E74+TI_EHG_EPS!E74+TI_EHG_DHEP!E74+TI_EHG_CB!E74</f>
        <v>0</v>
      </c>
      <c r="F74" s="37">
        <f>TI_EHG_E_E!F74+TI_EHG_CHP_E!F74+TI_EHG_H_E!F74+TI_EHG_EDHP!F74+TI_EHG_EB!F74+TI_EHG_EPS!F74+TI_EHG_DHEP!F74+TI_EHG_CB!F74</f>
        <v>0</v>
      </c>
      <c r="G74" s="37">
        <f>TI_EHG_E_E!G74+TI_EHG_CHP_E!G74+TI_EHG_H_E!G74+TI_EHG_EDHP!G74+TI_EHG_EB!G74+TI_EHG_EPS!G74+TI_EHG_DHEP!G74+TI_EHG_CB!G74</f>
        <v>0</v>
      </c>
      <c r="H74" s="37">
        <f>TI_EHG_E_E!H74+TI_EHG_CHP_E!H74+TI_EHG_H_E!H74+TI_EHG_EDHP!H74+TI_EHG_EB!H74+TI_EHG_EPS!H74+TI_EHG_DHEP!H74+TI_EHG_CB!H74</f>
        <v>0</v>
      </c>
      <c r="I74" s="37">
        <f>TI_EHG_E_E!I74+TI_EHG_CHP_E!I74+TI_EHG_H_E!I74+TI_EHG_EDHP!I74+TI_EHG_EB!I74+TI_EHG_EPS!I74+TI_EHG_DHEP!I74+TI_EHG_CB!I74</f>
        <v>0</v>
      </c>
      <c r="J74" s="37">
        <f>TI_EHG_E_E!J74+TI_EHG_CHP_E!J74+TI_EHG_H_E!J74+TI_EHG_EDHP!J74+TI_EHG_EB!J74+TI_EHG_EPS!J74+TI_EHG_DHEP!J74+TI_EHG_CB!J74</f>
        <v>0</v>
      </c>
      <c r="K74" s="37">
        <f>TI_EHG_E_E!K74+TI_EHG_CHP_E!K74+TI_EHG_H_E!K74+TI_EHG_EDHP!K74+TI_EHG_EB!K74+TI_EHG_EPS!K74+TI_EHG_DHEP!K74+TI_EHG_CB!K74</f>
        <v>0</v>
      </c>
      <c r="L74" s="37">
        <f>TI_EHG_E_E!L74+TI_EHG_CHP_E!L74+TI_EHG_H_E!L74+TI_EHG_EDHP!L74+TI_EHG_EB!L74+TI_EHG_EPS!L74+TI_EHG_DHEP!L74+TI_EHG_CB!L74</f>
        <v>0</v>
      </c>
      <c r="M74" s="37">
        <f>TI_EHG_E_E!M74+TI_EHG_CHP_E!M74+TI_EHG_H_E!M74+TI_EHG_EDHP!M74+TI_EHG_EB!M74+TI_EHG_EPS!M74+TI_EHG_DHEP!M74+TI_EHG_CB!M74</f>
        <v>0</v>
      </c>
      <c r="N74" s="37">
        <f>TI_EHG_E_E!N74+TI_EHG_CHP_E!N74+TI_EHG_H_E!N74+TI_EHG_EDHP!N74+TI_EHG_EB!N74+TI_EHG_EPS!N74+TI_EHG_DHEP!N74+TI_EHG_CB!N74</f>
        <v>0</v>
      </c>
      <c r="O74" s="37">
        <f>TI_EHG_E_E!O74+TI_EHG_CHP_E!O74+TI_EHG_H_E!O74+TI_EHG_EDHP!O74+TI_EHG_EB!O74+TI_EHG_EPS!O74+TI_EHG_DHEP!O74+TI_EHG_CB!O74</f>
        <v>0</v>
      </c>
      <c r="P74" s="37">
        <f>TI_EHG_E_E!P74+TI_EHG_CHP_E!P74+TI_EHG_H_E!P74+TI_EHG_EDHP!P74+TI_EHG_EB!P74+TI_EHG_EPS!P74+TI_EHG_DHEP!P74+TI_EHG_CB!P74</f>
        <v>0</v>
      </c>
      <c r="Q74" s="37">
        <f>TI_EHG_E_E!Q74+TI_EHG_CHP_E!Q74+TI_EHG_H_E!Q74+TI_EHG_EDHP!Q74+TI_EHG_EB!Q74+TI_EHG_EPS!Q74+TI_EHG_DHEP!Q74+TI_EHG_CB!Q74</f>
        <v>0</v>
      </c>
      <c r="R74" s="37">
        <f>TI_EHG_E_E!R74+TI_EHG_CHP_E!R74+TI_EHG_H_E!R74+TI_EHG_EDHP!R74+TI_EHG_EB!R74+TI_EHG_EPS!R74+TI_EHG_DHEP!R74+TI_EHG_CB!R74</f>
        <v>0</v>
      </c>
      <c r="S74" s="37">
        <f>TI_EHG_E_E!S74+TI_EHG_CHP_E!S74+TI_EHG_H_E!S74+TI_EHG_EDHP!S74+TI_EHG_EB!S74+TI_EHG_EPS!S74+TI_EHG_DHEP!S74+TI_EHG_CB!S74</f>
        <v>0</v>
      </c>
      <c r="T74" s="37">
        <f>TI_EHG_E_E!T74+TI_EHG_CHP_E!T74+TI_EHG_H_E!T74+TI_EHG_EDHP!T74+TI_EHG_EB!T74+TI_EHG_EPS!T74+TI_EHG_DHEP!T74+TI_EHG_CB!T74</f>
        <v>0</v>
      </c>
      <c r="U74" s="37">
        <f>TI_EHG_E_E!U74+TI_EHG_CHP_E!U74+TI_EHG_H_E!U74+TI_EHG_EDHP!U74+TI_EHG_EB!U74+TI_EHG_EPS!U74+TI_EHG_DHEP!U74+TI_EHG_CB!U74</f>
        <v>0</v>
      </c>
      <c r="V74" s="37">
        <f>TI_EHG_E_E!V74+TI_EHG_CHP_E!V74+TI_EHG_H_E!V74+TI_EHG_EDHP!V74+TI_EHG_EB!V74+TI_EHG_EPS!V74+TI_EHG_DHEP!V74+TI_EHG_CB!V74</f>
        <v>0</v>
      </c>
      <c r="W74" s="37">
        <f>TI_EHG_E_E!W74+TI_EHG_CHP_E!W74+TI_EHG_H_E!W74+TI_EHG_EDHP!W74+TI_EHG_EB!W74+TI_EHG_EPS!W74+TI_EHG_DHEP!W74+TI_EHG_CB!W74</f>
        <v>0</v>
      </c>
      <c r="X74" s="37">
        <f>TI_EHG_E_E!X74+TI_EHG_CHP_E!X74+TI_EHG_H_E!X74+TI_EHG_EDHP!X74+TI_EHG_EB!X74+TI_EHG_EPS!X74+TI_EHG_DHEP!X74+TI_EHG_CB!X74</f>
        <v>0</v>
      </c>
      <c r="Y74" s="37">
        <f>TI_EHG_E_E!Y74+TI_EHG_CHP_E!Y74+TI_EHG_H_E!Y74+TI_EHG_EDHP!Y74+TI_EHG_EB!Y74+TI_EHG_EPS!Y74+TI_EHG_DHEP!Y74+TI_EHG_CB!Y74</f>
        <v>0</v>
      </c>
      <c r="Z74" s="37">
        <f>TI_EHG_E_E!Z74+TI_EHG_CHP_E!Z74+TI_EHG_H_E!Z74+TI_EHG_EDHP!Z74+TI_EHG_EB!Z74+TI_EHG_EPS!Z74+TI_EHG_DHEP!Z74+TI_EHG_CB!Z74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TI_EHG_E_E!C75+TI_EHG_CHP_E!C75+TI_EHG_H_E!C75+TI_EHG_EDHP!C75+TI_EHG_EB!C75+TI_EHG_EPS!C75+TI_EHG_DHEP!C75+TI_EHG_CB!C75</f>
        <v>0</v>
      </c>
      <c r="D75" s="37">
        <f>TI_EHG_E_E!D75+TI_EHG_CHP_E!D75+TI_EHG_H_E!D75+TI_EHG_EDHP!D75+TI_EHG_EB!D75+TI_EHG_EPS!D75+TI_EHG_DHEP!D75+TI_EHG_CB!D75</f>
        <v>0</v>
      </c>
      <c r="E75" s="37">
        <f>TI_EHG_E_E!E75+TI_EHG_CHP_E!E75+TI_EHG_H_E!E75+TI_EHG_EDHP!E75+TI_EHG_EB!E75+TI_EHG_EPS!E75+TI_EHG_DHEP!E75+TI_EHG_CB!E75</f>
        <v>0</v>
      </c>
      <c r="F75" s="37">
        <f>TI_EHG_E_E!F75+TI_EHG_CHP_E!F75+TI_EHG_H_E!F75+TI_EHG_EDHP!F75+TI_EHG_EB!F75+TI_EHG_EPS!F75+TI_EHG_DHEP!F75+TI_EHG_CB!F75</f>
        <v>0</v>
      </c>
      <c r="G75" s="37">
        <f>TI_EHG_E_E!G75+TI_EHG_CHP_E!G75+TI_EHG_H_E!G75+TI_EHG_EDHP!G75+TI_EHG_EB!G75+TI_EHG_EPS!G75+TI_EHG_DHEP!G75+TI_EHG_CB!G75</f>
        <v>0</v>
      </c>
      <c r="H75" s="37">
        <f>TI_EHG_E_E!H75+TI_EHG_CHP_E!H75+TI_EHG_H_E!H75+TI_EHG_EDHP!H75+TI_EHG_EB!H75+TI_EHG_EPS!H75+TI_EHG_DHEP!H75+TI_EHG_CB!H75</f>
        <v>0</v>
      </c>
      <c r="I75" s="37">
        <f>TI_EHG_E_E!I75+TI_EHG_CHP_E!I75+TI_EHG_H_E!I75+TI_EHG_EDHP!I75+TI_EHG_EB!I75+TI_EHG_EPS!I75+TI_EHG_DHEP!I75+TI_EHG_CB!I75</f>
        <v>0</v>
      </c>
      <c r="J75" s="37">
        <f>TI_EHG_E_E!J75+TI_EHG_CHP_E!J75+TI_EHG_H_E!J75+TI_EHG_EDHP!J75+TI_EHG_EB!J75+TI_EHG_EPS!J75+TI_EHG_DHEP!J75+TI_EHG_CB!J75</f>
        <v>0</v>
      </c>
      <c r="K75" s="37">
        <f>TI_EHG_E_E!K75+TI_EHG_CHP_E!K75+TI_EHG_H_E!K75+TI_EHG_EDHP!K75+TI_EHG_EB!K75+TI_EHG_EPS!K75+TI_EHG_DHEP!K75+TI_EHG_CB!K75</f>
        <v>0</v>
      </c>
      <c r="L75" s="37">
        <f>TI_EHG_E_E!L75+TI_EHG_CHP_E!L75+TI_EHG_H_E!L75+TI_EHG_EDHP!L75+TI_EHG_EB!L75+TI_EHG_EPS!L75+TI_EHG_DHEP!L75+TI_EHG_CB!L75</f>
        <v>0</v>
      </c>
      <c r="M75" s="37">
        <f>TI_EHG_E_E!M75+TI_EHG_CHP_E!M75+TI_EHG_H_E!M75+TI_EHG_EDHP!M75+TI_EHG_EB!M75+TI_EHG_EPS!M75+TI_EHG_DHEP!M75+TI_EHG_CB!M75</f>
        <v>0</v>
      </c>
      <c r="N75" s="37">
        <f>TI_EHG_E_E!N75+TI_EHG_CHP_E!N75+TI_EHG_H_E!N75+TI_EHG_EDHP!N75+TI_EHG_EB!N75+TI_EHG_EPS!N75+TI_EHG_DHEP!N75+TI_EHG_CB!N75</f>
        <v>0</v>
      </c>
      <c r="O75" s="37">
        <f>TI_EHG_E_E!O75+TI_EHG_CHP_E!O75+TI_EHG_H_E!O75+TI_EHG_EDHP!O75+TI_EHG_EB!O75+TI_EHG_EPS!O75+TI_EHG_DHEP!O75+TI_EHG_CB!O75</f>
        <v>0</v>
      </c>
      <c r="P75" s="37">
        <f>TI_EHG_E_E!P75+TI_EHG_CHP_E!P75+TI_EHG_H_E!P75+TI_EHG_EDHP!P75+TI_EHG_EB!P75+TI_EHG_EPS!P75+TI_EHG_DHEP!P75+TI_EHG_CB!P75</f>
        <v>0</v>
      </c>
      <c r="Q75" s="37">
        <f>TI_EHG_E_E!Q75+TI_EHG_CHP_E!Q75+TI_EHG_H_E!Q75+TI_EHG_EDHP!Q75+TI_EHG_EB!Q75+TI_EHG_EPS!Q75+TI_EHG_DHEP!Q75+TI_EHG_CB!Q75</f>
        <v>0</v>
      </c>
      <c r="R75" s="37">
        <f>TI_EHG_E_E!R75+TI_EHG_CHP_E!R75+TI_EHG_H_E!R75+TI_EHG_EDHP!R75+TI_EHG_EB!R75+TI_EHG_EPS!R75+TI_EHG_DHEP!R75+TI_EHG_CB!R75</f>
        <v>0</v>
      </c>
      <c r="S75" s="37">
        <f>TI_EHG_E_E!S75+TI_EHG_CHP_E!S75+TI_EHG_H_E!S75+TI_EHG_EDHP!S75+TI_EHG_EB!S75+TI_EHG_EPS!S75+TI_EHG_DHEP!S75+TI_EHG_CB!S75</f>
        <v>0</v>
      </c>
      <c r="T75" s="37">
        <f>TI_EHG_E_E!T75+TI_EHG_CHP_E!T75+TI_EHG_H_E!T75+TI_EHG_EDHP!T75+TI_EHG_EB!T75+TI_EHG_EPS!T75+TI_EHG_DHEP!T75+TI_EHG_CB!T75</f>
        <v>0</v>
      </c>
      <c r="U75" s="37">
        <f>TI_EHG_E_E!U75+TI_EHG_CHP_E!U75+TI_EHG_H_E!U75+TI_EHG_EDHP!U75+TI_EHG_EB!U75+TI_EHG_EPS!U75+TI_EHG_DHEP!U75+TI_EHG_CB!U75</f>
        <v>0</v>
      </c>
      <c r="V75" s="37">
        <f>TI_EHG_E_E!V75+TI_EHG_CHP_E!V75+TI_EHG_H_E!V75+TI_EHG_EDHP!V75+TI_EHG_EB!V75+TI_EHG_EPS!V75+TI_EHG_DHEP!V75+TI_EHG_CB!V75</f>
        <v>0</v>
      </c>
      <c r="W75" s="37">
        <f>TI_EHG_E_E!W75+TI_EHG_CHP_E!W75+TI_EHG_H_E!W75+TI_EHG_EDHP!W75+TI_EHG_EB!W75+TI_EHG_EPS!W75+TI_EHG_DHEP!W75+TI_EHG_CB!W75</f>
        <v>0</v>
      </c>
      <c r="X75" s="37">
        <f>TI_EHG_E_E!X75+TI_EHG_CHP_E!X75+TI_EHG_H_E!X75+TI_EHG_EDHP!X75+TI_EHG_EB!X75+TI_EHG_EPS!X75+TI_EHG_DHEP!X75+TI_EHG_CB!X75</f>
        <v>0</v>
      </c>
      <c r="Y75" s="37">
        <f>TI_EHG_E_E!Y75+TI_EHG_CHP_E!Y75+TI_EHG_H_E!Y75+TI_EHG_EDHP!Y75+TI_EHG_EB!Y75+TI_EHG_EPS!Y75+TI_EHG_DHEP!Y75+TI_EHG_CB!Y75</f>
        <v>0</v>
      </c>
      <c r="Z75" s="37">
        <f>TI_EHG_E_E!Z75+TI_EHG_CHP_E!Z75+TI_EHG_H_E!Z75+TI_EHG_EDHP!Z75+TI_EHG_EB!Z75+TI_EHG_EPS!Z75+TI_EHG_DHEP!Z75+TI_EHG_CB!Z75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TI_EHG_E_E!C76+TI_EHG_CHP_E!C76+TI_EHG_H_E!C76+TI_EHG_EDHP!C76+TI_EHG_EB!C76+TI_EHG_EPS!C76+TI_EHG_DHEP!C76+TI_EHG_CB!C76</f>
        <v>0</v>
      </c>
      <c r="D76" s="40">
        <f>TI_EHG_E_E!D76+TI_EHG_CHP_E!D76+TI_EHG_H_E!D76+TI_EHG_EDHP!D76+TI_EHG_EB!D76+TI_EHG_EPS!D76+TI_EHG_DHEP!D76+TI_EHG_CB!D76</f>
        <v>0</v>
      </c>
      <c r="E76" s="40">
        <f>TI_EHG_E_E!E76+TI_EHG_CHP_E!E76+TI_EHG_H_E!E76+TI_EHG_EDHP!E76+TI_EHG_EB!E76+TI_EHG_EPS!E76+TI_EHG_DHEP!E76+TI_EHG_CB!E76</f>
        <v>0</v>
      </c>
      <c r="F76" s="40">
        <f>TI_EHG_E_E!F76+TI_EHG_CHP_E!F76+TI_EHG_H_E!F76+TI_EHG_EDHP!F76+TI_EHG_EB!F76+TI_EHG_EPS!F76+TI_EHG_DHEP!F76+TI_EHG_CB!F76</f>
        <v>0</v>
      </c>
      <c r="G76" s="40">
        <f>TI_EHG_E_E!G76+TI_EHG_CHP_E!G76+TI_EHG_H_E!G76+TI_EHG_EDHP!G76+TI_EHG_EB!G76+TI_EHG_EPS!G76+TI_EHG_DHEP!G76+TI_EHG_CB!G76</f>
        <v>0</v>
      </c>
      <c r="H76" s="40">
        <f>TI_EHG_E_E!H76+TI_EHG_CHP_E!H76+TI_EHG_H_E!H76+TI_EHG_EDHP!H76+TI_EHG_EB!H76+TI_EHG_EPS!H76+TI_EHG_DHEP!H76+TI_EHG_CB!H76</f>
        <v>0</v>
      </c>
      <c r="I76" s="40">
        <f>TI_EHG_E_E!I76+TI_EHG_CHP_E!I76+TI_EHG_H_E!I76+TI_EHG_EDHP!I76+TI_EHG_EB!I76+TI_EHG_EPS!I76+TI_EHG_DHEP!I76+TI_EHG_CB!I76</f>
        <v>0</v>
      </c>
      <c r="J76" s="40">
        <f>TI_EHG_E_E!J76+TI_EHG_CHP_E!J76+TI_EHG_H_E!J76+TI_EHG_EDHP!J76+TI_EHG_EB!J76+TI_EHG_EPS!J76+TI_EHG_DHEP!J76+TI_EHG_CB!J76</f>
        <v>0</v>
      </c>
      <c r="K76" s="40">
        <f>TI_EHG_E_E!K76+TI_EHG_CHP_E!K76+TI_EHG_H_E!K76+TI_EHG_EDHP!K76+TI_EHG_EB!K76+TI_EHG_EPS!K76+TI_EHG_DHEP!K76+TI_EHG_CB!K76</f>
        <v>0</v>
      </c>
      <c r="L76" s="40">
        <f>TI_EHG_E_E!L76+TI_EHG_CHP_E!L76+TI_EHG_H_E!L76+TI_EHG_EDHP!L76+TI_EHG_EB!L76+TI_EHG_EPS!L76+TI_EHG_DHEP!L76+TI_EHG_CB!L76</f>
        <v>0</v>
      </c>
      <c r="M76" s="40">
        <f>TI_EHG_E_E!M76+TI_EHG_CHP_E!M76+TI_EHG_H_E!M76+TI_EHG_EDHP!M76+TI_EHG_EB!M76+TI_EHG_EPS!M76+TI_EHG_DHEP!M76+TI_EHG_CB!M76</f>
        <v>0</v>
      </c>
      <c r="N76" s="40">
        <f>TI_EHG_E_E!N76+TI_EHG_CHP_E!N76+TI_EHG_H_E!N76+TI_EHG_EDHP!N76+TI_EHG_EB!N76+TI_EHG_EPS!N76+TI_EHG_DHEP!N76+TI_EHG_CB!N76</f>
        <v>0</v>
      </c>
      <c r="O76" s="40">
        <f>TI_EHG_E_E!O76+TI_EHG_CHP_E!O76+TI_EHG_H_E!O76+TI_EHG_EDHP!O76+TI_EHG_EB!O76+TI_EHG_EPS!O76+TI_EHG_DHEP!O76+TI_EHG_CB!O76</f>
        <v>0</v>
      </c>
      <c r="P76" s="40">
        <f>TI_EHG_E_E!P76+TI_EHG_CHP_E!P76+TI_EHG_H_E!P76+TI_EHG_EDHP!P76+TI_EHG_EB!P76+TI_EHG_EPS!P76+TI_EHG_DHEP!P76+TI_EHG_CB!P76</f>
        <v>0</v>
      </c>
      <c r="Q76" s="40">
        <f>TI_EHG_E_E!Q76+TI_EHG_CHP_E!Q76+TI_EHG_H_E!Q76+TI_EHG_EDHP!Q76+TI_EHG_EB!Q76+TI_EHG_EPS!Q76+TI_EHG_DHEP!Q76+TI_EHG_CB!Q76</f>
        <v>0</v>
      </c>
      <c r="R76" s="40">
        <f>TI_EHG_E_E!R76+TI_EHG_CHP_E!R76+TI_EHG_H_E!R76+TI_EHG_EDHP!R76+TI_EHG_EB!R76+TI_EHG_EPS!R76+TI_EHG_DHEP!R76+TI_EHG_CB!R76</f>
        <v>0</v>
      </c>
      <c r="S76" s="40">
        <f>TI_EHG_E_E!S76+TI_EHG_CHP_E!S76+TI_EHG_H_E!S76+TI_EHG_EDHP!S76+TI_EHG_EB!S76+TI_EHG_EPS!S76+TI_EHG_DHEP!S76+TI_EHG_CB!S76</f>
        <v>0</v>
      </c>
      <c r="T76" s="40">
        <f>TI_EHG_E_E!T76+TI_EHG_CHP_E!T76+TI_EHG_H_E!T76+TI_EHG_EDHP!T76+TI_EHG_EB!T76+TI_EHG_EPS!T76+TI_EHG_DHEP!T76+TI_EHG_CB!T76</f>
        <v>0</v>
      </c>
      <c r="U76" s="40">
        <f>TI_EHG_E_E!U76+TI_EHG_CHP_E!U76+TI_EHG_H_E!U76+TI_EHG_EDHP!U76+TI_EHG_EB!U76+TI_EHG_EPS!U76+TI_EHG_DHEP!U76+TI_EHG_CB!U76</f>
        <v>0</v>
      </c>
      <c r="V76" s="40">
        <f>TI_EHG_E_E!V76+TI_EHG_CHP_E!V76+TI_EHG_H_E!V76+TI_EHG_EDHP!V76+TI_EHG_EB!V76+TI_EHG_EPS!V76+TI_EHG_DHEP!V76+TI_EHG_CB!V76</f>
        <v>0</v>
      </c>
      <c r="W76" s="40">
        <f>TI_EHG_E_E!W76+TI_EHG_CHP_E!W76+TI_EHG_H_E!W76+TI_EHG_EDHP!W76+TI_EHG_EB!W76+TI_EHG_EPS!W76+TI_EHG_DHEP!W76+TI_EHG_CB!W76</f>
        <v>0</v>
      </c>
      <c r="X76" s="40">
        <f>TI_EHG_E_E!X76+TI_EHG_CHP_E!X76+TI_EHG_H_E!X76+TI_EHG_EDHP!X76+TI_EHG_EB!X76+TI_EHG_EPS!X76+TI_EHG_DHEP!X76+TI_EHG_CB!X76</f>
        <v>0</v>
      </c>
      <c r="Y76" s="40">
        <f>TI_EHG_E_E!Y76+TI_EHG_CHP_E!Y76+TI_EHG_H_E!Y76+TI_EHG_EDHP!Y76+TI_EHG_EB!Y76+TI_EHG_EPS!Y76+TI_EHG_DHEP!Y76+TI_EHG_CB!Y76</f>
        <v>0</v>
      </c>
      <c r="Z76" s="40">
        <f>TI_EHG_E_E!Z76+TI_EHG_CHP_E!Z76+TI_EHG_H_E!Z76+TI_EHG_EDHP!Z76+TI_EHG_EB!Z76+TI_EHG_EPS!Z76+TI_EHG_DHEP!Z76+TI_EHG_CB!Z76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497.74049871023215</v>
      </c>
      <c r="D2" s="31">
        <f t="shared" ref="D2:W2" si="1">SUM(D3,D17,D22,D25,D26,D51,D52,D71,D74,D75,D76)</f>
        <v>620.31616509028368</v>
      </c>
      <c r="E2" s="31">
        <f t="shared" si="1"/>
        <v>608.02046431642293</v>
      </c>
      <c r="F2" s="31">
        <f t="shared" si="1"/>
        <v>672.57093723129833</v>
      </c>
      <c r="G2" s="31">
        <f t="shared" si="1"/>
        <v>640.98589853826309</v>
      </c>
      <c r="H2" s="31">
        <f t="shared" si="1"/>
        <v>611.13499570077374</v>
      </c>
      <c r="I2" s="31">
        <f t="shared" si="1"/>
        <v>617.60765262252789</v>
      </c>
      <c r="J2" s="31">
        <f t="shared" si="1"/>
        <v>627.90197764402399</v>
      </c>
      <c r="K2" s="31">
        <f t="shared" si="1"/>
        <v>616.36569217540841</v>
      </c>
      <c r="L2" s="31">
        <f t="shared" si="1"/>
        <v>578.74746345657775</v>
      </c>
      <c r="M2" s="31">
        <f t="shared" si="1"/>
        <v>578.28048151332769</v>
      </c>
      <c r="N2" s="31">
        <f t="shared" si="1"/>
        <v>592.26526225279451</v>
      </c>
      <c r="O2" s="31">
        <f t="shared" si="1"/>
        <v>627.67153912295771</v>
      </c>
      <c r="P2" s="31">
        <f t="shared" si="1"/>
        <v>515.63000859845226</v>
      </c>
      <c r="Q2" s="31">
        <f t="shared" si="1"/>
        <v>507.14574376612211</v>
      </c>
      <c r="R2" s="31">
        <f t="shared" si="1"/>
        <v>271.38082545141879</v>
      </c>
      <c r="S2" s="31">
        <f t="shared" si="1"/>
        <v>183.18512467755801</v>
      </c>
      <c r="T2" s="31">
        <f t="shared" si="1"/>
        <v>296.85374032674116</v>
      </c>
      <c r="U2" s="31">
        <f t="shared" si="1"/>
        <v>314.0716251074806</v>
      </c>
      <c r="V2" s="31">
        <f t="shared" si="1"/>
        <v>332.19681857265692</v>
      </c>
      <c r="W2" s="31">
        <f t="shared" si="1"/>
        <v>362.30558899398102</v>
      </c>
      <c r="X2" s="31">
        <f t="shared" ref="X2:Z2" si="2">SUM(X3,X17,X22,X25,X26,X51,X52,X71,X74,X75,X76)</f>
        <v>350.12123817712808</v>
      </c>
      <c r="Y2" s="31">
        <f t="shared" si="2"/>
        <v>363.41109200343925</v>
      </c>
      <c r="Z2" s="31">
        <f t="shared" si="2"/>
        <v>368.76878761822871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497.74049871023215</v>
      </c>
      <c r="D26" s="37">
        <f t="shared" ref="D26:W26" si="22">SUM(D27,D33)</f>
        <v>620.31616509028368</v>
      </c>
      <c r="E26" s="37">
        <f t="shared" si="22"/>
        <v>608.02046431642293</v>
      </c>
      <c r="F26" s="37">
        <f t="shared" si="22"/>
        <v>672.57093723129833</v>
      </c>
      <c r="G26" s="37">
        <f t="shared" si="22"/>
        <v>640.98589853826309</v>
      </c>
      <c r="H26" s="37">
        <f t="shared" si="22"/>
        <v>611.13499570077374</v>
      </c>
      <c r="I26" s="37">
        <f t="shared" si="22"/>
        <v>617.60765262252789</v>
      </c>
      <c r="J26" s="37">
        <f t="shared" si="22"/>
        <v>627.90197764402399</v>
      </c>
      <c r="K26" s="37">
        <f t="shared" si="22"/>
        <v>616.36569217540841</v>
      </c>
      <c r="L26" s="37">
        <f t="shared" si="22"/>
        <v>578.74746345657775</v>
      </c>
      <c r="M26" s="37">
        <f t="shared" si="22"/>
        <v>578.22201203783322</v>
      </c>
      <c r="N26" s="37">
        <f t="shared" si="22"/>
        <v>591.83619948409284</v>
      </c>
      <c r="O26" s="37">
        <f t="shared" si="22"/>
        <v>626.23000859845217</v>
      </c>
      <c r="P26" s="37">
        <f t="shared" si="22"/>
        <v>513.08873602751498</v>
      </c>
      <c r="Q26" s="37">
        <f t="shared" si="22"/>
        <v>501.26113499570079</v>
      </c>
      <c r="R26" s="37">
        <f t="shared" si="22"/>
        <v>263.2081685296647</v>
      </c>
      <c r="S26" s="37">
        <f t="shared" si="22"/>
        <v>172.18400687876181</v>
      </c>
      <c r="T26" s="37">
        <f t="shared" si="22"/>
        <v>51.261478933791913</v>
      </c>
      <c r="U26" s="37">
        <f t="shared" si="22"/>
        <v>5.3509028374892518</v>
      </c>
      <c r="V26" s="37">
        <f t="shared" si="22"/>
        <v>9.7927773000859837</v>
      </c>
      <c r="W26" s="37">
        <f t="shared" si="22"/>
        <v>23.810834049871019</v>
      </c>
      <c r="X26" s="37">
        <f t="shared" ref="X26:Z26" si="23">SUM(X27,X33)</f>
        <v>10.482975064488389</v>
      </c>
      <c r="Y26" s="37">
        <f t="shared" si="23"/>
        <v>15.843078245915731</v>
      </c>
      <c r="Z26" s="37">
        <f t="shared" si="23"/>
        <v>5.1454858125537397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497.74049871023215</v>
      </c>
      <c r="D33" s="29">
        <f t="shared" ref="D33:W33" si="28">SUM(D34:D50)</f>
        <v>620.31616509028368</v>
      </c>
      <c r="E33" s="29">
        <f t="shared" si="28"/>
        <v>608.02046431642293</v>
      </c>
      <c r="F33" s="29">
        <f t="shared" si="28"/>
        <v>672.57093723129833</v>
      </c>
      <c r="G33" s="29">
        <f t="shared" si="28"/>
        <v>640.98589853826309</v>
      </c>
      <c r="H33" s="29">
        <f t="shared" si="28"/>
        <v>611.13499570077374</v>
      </c>
      <c r="I33" s="29">
        <f t="shared" si="28"/>
        <v>617.60765262252789</v>
      </c>
      <c r="J33" s="29">
        <f t="shared" si="28"/>
        <v>627.90197764402399</v>
      </c>
      <c r="K33" s="29">
        <f t="shared" si="28"/>
        <v>616.36569217540841</v>
      </c>
      <c r="L33" s="29">
        <f t="shared" si="28"/>
        <v>578.74746345657775</v>
      </c>
      <c r="M33" s="29">
        <f t="shared" si="28"/>
        <v>578.22201203783322</v>
      </c>
      <c r="N33" s="29">
        <f t="shared" si="28"/>
        <v>591.83619948409284</v>
      </c>
      <c r="O33" s="29">
        <f t="shared" si="28"/>
        <v>626.23000859845217</v>
      </c>
      <c r="P33" s="29">
        <f t="shared" si="28"/>
        <v>513.08873602751498</v>
      </c>
      <c r="Q33" s="29">
        <f t="shared" si="28"/>
        <v>501.26113499570079</v>
      </c>
      <c r="R33" s="29">
        <f t="shared" si="28"/>
        <v>263.2081685296647</v>
      </c>
      <c r="S33" s="29">
        <f t="shared" si="28"/>
        <v>172.18400687876181</v>
      </c>
      <c r="T33" s="29">
        <f t="shared" si="28"/>
        <v>51.261478933791913</v>
      </c>
      <c r="U33" s="29">
        <f t="shared" si="28"/>
        <v>5.3509028374892518</v>
      </c>
      <c r="V33" s="29">
        <f t="shared" si="28"/>
        <v>9.7927773000859837</v>
      </c>
      <c r="W33" s="29">
        <f t="shared" si="28"/>
        <v>23.810834049871019</v>
      </c>
      <c r="X33" s="29">
        <f t="shared" ref="X33:Z33" si="29">SUM(X34:X50)</f>
        <v>10.482975064488389</v>
      </c>
      <c r="Y33" s="29">
        <f t="shared" si="29"/>
        <v>15.843078245915731</v>
      </c>
      <c r="Z33" s="29">
        <f t="shared" si="29"/>
        <v>5.1454858125537397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77.027773000859838</v>
      </c>
      <c r="D43" s="10">
        <v>93.460361134995694</v>
      </c>
      <c r="E43" s="10">
        <v>97.568529664660346</v>
      </c>
      <c r="F43" s="10">
        <v>143.7852106620808</v>
      </c>
      <c r="G43" s="10">
        <v>84.217024935511603</v>
      </c>
      <c r="H43" s="10">
        <v>50.324849527085121</v>
      </c>
      <c r="I43" s="10">
        <v>47.243680137575232</v>
      </c>
      <c r="J43" s="10">
        <v>44.162596732588128</v>
      </c>
      <c r="K43" s="10">
        <v>84.217024935511603</v>
      </c>
      <c r="L43" s="10">
        <v>79.081857265692165</v>
      </c>
      <c r="M43" s="10">
        <v>85.244110060189158</v>
      </c>
      <c r="N43" s="10">
        <v>74.973688736027512</v>
      </c>
      <c r="O43" s="10">
        <v>74.973688736027512</v>
      </c>
      <c r="P43" s="10">
        <v>59.568185726569219</v>
      </c>
      <c r="Q43" s="10">
        <v>55.460017196904552</v>
      </c>
      <c r="R43" s="10">
        <v>20.540756663800519</v>
      </c>
      <c r="S43" s="10">
        <v>3.0810834049871021</v>
      </c>
      <c r="T43" s="10">
        <v>6.0307824591573516</v>
      </c>
      <c r="U43" s="10">
        <v>5.3509028374892518</v>
      </c>
      <c r="V43" s="10">
        <v>9.7927773000859837</v>
      </c>
      <c r="W43" s="10">
        <v>23.810834049871019</v>
      </c>
      <c r="X43" s="10">
        <v>10.482975064488389</v>
      </c>
      <c r="Y43" s="10">
        <v>15.843078245915731</v>
      </c>
      <c r="Z43" s="10">
        <v>5.1454858125537397</v>
      </c>
    </row>
    <row r="44" spans="1:26" ht="11.25" customHeight="1" x14ac:dyDescent="0.2">
      <c r="A44" s="41" t="s">
        <v>75</v>
      </c>
      <c r="B44" s="9" t="s">
        <v>76</v>
      </c>
      <c r="C44" s="10">
        <v>420.71272570937231</v>
      </c>
      <c r="D44" s="10">
        <v>526.85580395528802</v>
      </c>
      <c r="E44" s="10">
        <v>510.4519346517626</v>
      </c>
      <c r="F44" s="10">
        <v>528.78572656921756</v>
      </c>
      <c r="G44" s="10">
        <v>556.76887360275146</v>
      </c>
      <c r="H44" s="10">
        <v>560.81014617368862</v>
      </c>
      <c r="I44" s="10">
        <v>570.36397248495268</v>
      </c>
      <c r="J44" s="10">
        <v>583.73938091143589</v>
      </c>
      <c r="K44" s="10">
        <v>532.14866723989678</v>
      </c>
      <c r="L44" s="10">
        <v>499.66560619088563</v>
      </c>
      <c r="M44" s="10">
        <v>492.97790197764402</v>
      </c>
      <c r="N44" s="10">
        <v>516.86251074806535</v>
      </c>
      <c r="O44" s="10">
        <v>551.25631986242468</v>
      </c>
      <c r="P44" s="10">
        <v>453.52055030094579</v>
      </c>
      <c r="Q44" s="10">
        <v>445.80111779879621</v>
      </c>
      <c r="R44" s="10">
        <v>242.66741186586421</v>
      </c>
      <c r="S44" s="10">
        <v>169.10292347377469</v>
      </c>
      <c r="T44" s="10">
        <v>45.230696474634563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231.63533963886499</v>
      </c>
      <c r="U51" s="37">
        <v>292.380309544282</v>
      </c>
      <c r="V51" s="37">
        <v>305.59888220120382</v>
      </c>
      <c r="W51" s="37">
        <v>318.12295786758381</v>
      </c>
      <c r="X51" s="37">
        <v>317.64239036973339</v>
      </c>
      <c r="Y51" s="37">
        <v>322.67944969905409</v>
      </c>
      <c r="Z51" s="37">
        <v>337.05442820292348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5.8469475494411012E-2</v>
      </c>
      <c r="N52" s="37">
        <f t="shared" si="31"/>
        <v>0.42906276870163368</v>
      </c>
      <c r="O52" s="37">
        <f t="shared" si="31"/>
        <v>1.4415305245055894</v>
      </c>
      <c r="P52" s="37">
        <f t="shared" si="31"/>
        <v>2.5412725709372306</v>
      </c>
      <c r="Q52" s="37">
        <f t="shared" si="31"/>
        <v>5.8846087704213232</v>
      </c>
      <c r="R52" s="37">
        <f t="shared" si="31"/>
        <v>8.1726569217540828</v>
      </c>
      <c r="S52" s="37">
        <f t="shared" si="31"/>
        <v>11.001117798796212</v>
      </c>
      <c r="T52" s="37">
        <f t="shared" si="31"/>
        <v>13.956921754084263</v>
      </c>
      <c r="U52" s="37">
        <f t="shared" si="31"/>
        <v>16.340412725709371</v>
      </c>
      <c r="V52" s="37">
        <f t="shared" si="31"/>
        <v>16.805159071367154</v>
      </c>
      <c r="W52" s="37">
        <f t="shared" si="31"/>
        <v>20.371797076526221</v>
      </c>
      <c r="X52" s="37">
        <f t="shared" ref="X52:Z52" si="32">SUM(X53:X70)</f>
        <v>21.995872742906272</v>
      </c>
      <c r="Y52" s="37">
        <f t="shared" si="32"/>
        <v>24.888564058469473</v>
      </c>
      <c r="Z52" s="37">
        <f t="shared" si="32"/>
        <v>26.568873602751506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6.4488392089423899E-3</v>
      </c>
      <c r="P55" s="10">
        <v>7.3086844368013756E-3</v>
      </c>
      <c r="Q55" s="10">
        <v>4.9871023215821153E-3</v>
      </c>
      <c r="R55" s="10">
        <v>4.9871023215821153E-3</v>
      </c>
      <c r="S55" s="10">
        <v>4.9871023215821153E-3</v>
      </c>
      <c r="T55" s="10">
        <v>4.9871023215821153E-3</v>
      </c>
      <c r="U55" s="10">
        <v>4.9871023215821153E-3</v>
      </c>
      <c r="V55" s="10">
        <v>4.9871023215821153E-3</v>
      </c>
      <c r="W55" s="10">
        <v>4.9871023215821153E-3</v>
      </c>
      <c r="X55" s="10">
        <v>4.9871023215821153E-3</v>
      </c>
      <c r="Y55" s="10">
        <v>4.9871023215821153E-3</v>
      </c>
      <c r="Z55" s="10">
        <v>2.8374892519346519E-3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5.8469475494411012E-2</v>
      </c>
      <c r="N56" s="10">
        <v>0.42906276870163368</v>
      </c>
      <c r="O56" s="10">
        <v>1.435081685296647</v>
      </c>
      <c r="P56" s="10">
        <v>2.533963886500429</v>
      </c>
      <c r="Q56" s="10">
        <v>5.8796216680997411</v>
      </c>
      <c r="R56" s="10">
        <v>8.1676698194325006</v>
      </c>
      <c r="S56" s="10">
        <v>10.99613069647463</v>
      </c>
      <c r="T56" s="10">
        <v>13.951934651762681</v>
      </c>
      <c r="U56" s="10">
        <v>16.335425623387788</v>
      </c>
      <c r="V56" s="10">
        <v>16.800171969045572</v>
      </c>
      <c r="W56" s="10">
        <v>20.366809974204639</v>
      </c>
      <c r="X56" s="10">
        <v>21.99088564058469</v>
      </c>
      <c r="Y56" s="10">
        <v>24.883576956147891</v>
      </c>
      <c r="Z56" s="10">
        <v>26.566036113499571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0.76431642304385194</v>
      </c>
      <c r="O2" s="31">
        <f t="shared" si="1"/>
        <v>1.361392949269131</v>
      </c>
      <c r="P2" s="31">
        <f t="shared" si="1"/>
        <v>0.81203783319002576</v>
      </c>
      <c r="Q2" s="31">
        <f t="shared" si="1"/>
        <v>0.88374892519346515</v>
      </c>
      <c r="R2" s="31">
        <f t="shared" si="1"/>
        <v>1.098710232158211</v>
      </c>
      <c r="S2" s="31">
        <f t="shared" si="1"/>
        <v>1.0031814273430779</v>
      </c>
      <c r="T2" s="31">
        <f t="shared" si="1"/>
        <v>1.098710232158211</v>
      </c>
      <c r="U2" s="31">
        <f t="shared" si="1"/>
        <v>1.0306964746345659</v>
      </c>
      <c r="V2" s="31">
        <f t="shared" si="1"/>
        <v>0.728804815133276</v>
      </c>
      <c r="W2" s="31">
        <f t="shared" si="1"/>
        <v>0.65881341358555456</v>
      </c>
      <c r="X2" s="31">
        <f t="shared" ref="X2:Z2" si="2">SUM(X3,X17,X22,X25,X26,X51,X52,X71,X74,X75,X76)</f>
        <v>1.329320722269991</v>
      </c>
      <c r="Y2" s="31">
        <f t="shared" si="2"/>
        <v>0.96276870163370576</v>
      </c>
      <c r="Z2" s="31">
        <f t="shared" si="2"/>
        <v>1.524591573516767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0.76431642304385194</v>
      </c>
      <c r="O52" s="37">
        <f t="shared" si="31"/>
        <v>1.361392949269131</v>
      </c>
      <c r="P52" s="37">
        <f t="shared" si="31"/>
        <v>0.81203783319002576</v>
      </c>
      <c r="Q52" s="37">
        <f t="shared" si="31"/>
        <v>0.88374892519346515</v>
      </c>
      <c r="R52" s="37">
        <f t="shared" si="31"/>
        <v>1.098710232158211</v>
      </c>
      <c r="S52" s="37">
        <f t="shared" si="31"/>
        <v>1.0031814273430779</v>
      </c>
      <c r="T52" s="37">
        <f t="shared" si="31"/>
        <v>1.098710232158211</v>
      </c>
      <c r="U52" s="37">
        <f t="shared" si="31"/>
        <v>1.0306964746345659</v>
      </c>
      <c r="V52" s="37">
        <f t="shared" si="31"/>
        <v>0.728804815133276</v>
      </c>
      <c r="W52" s="37">
        <f t="shared" si="31"/>
        <v>0.65881341358555456</v>
      </c>
      <c r="X52" s="37">
        <f t="shared" ref="X52:Z52" si="32">SUM(X53:X70)</f>
        <v>1.329320722269991</v>
      </c>
      <c r="Y52" s="37">
        <f t="shared" si="32"/>
        <v>0.96276870163370576</v>
      </c>
      <c r="Z52" s="37">
        <f t="shared" si="32"/>
        <v>1.524591573516767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0.76431642304385194</v>
      </c>
      <c r="O61" s="10">
        <v>1.361392949269131</v>
      </c>
      <c r="P61" s="10">
        <v>0.81203783319002576</v>
      </c>
      <c r="Q61" s="10">
        <v>0.88374892519346515</v>
      </c>
      <c r="R61" s="10">
        <v>1.098710232158211</v>
      </c>
      <c r="S61" s="10">
        <v>1.0031814273430779</v>
      </c>
      <c r="T61" s="10">
        <v>1.098710232158211</v>
      </c>
      <c r="U61" s="10">
        <v>1.0306964746345659</v>
      </c>
      <c r="V61" s="10">
        <v>0.728804815133276</v>
      </c>
      <c r="W61" s="10">
        <v>0.65881341358555456</v>
      </c>
      <c r="X61" s="10">
        <v>1.329320722269991</v>
      </c>
      <c r="Y61" s="10">
        <v>0.96276870163370576</v>
      </c>
      <c r="Z61" s="10">
        <v>1.524591573516767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488</v>
      </c>
      <c r="B1" s="4" t="s">
        <v>487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Z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  <c r="Y2" s="31">
        <f t="shared" si="0"/>
        <v>0</v>
      </c>
      <c r="Z2" s="31">
        <f t="shared" si="0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Z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  <c r="Y3" s="34">
        <f t="shared" si="1"/>
        <v>0</v>
      </c>
      <c r="Z3" s="34">
        <f t="shared" si="1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Z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  <c r="Y4" s="29">
        <f t="shared" si="2"/>
        <v>0</v>
      </c>
      <c r="Z4" s="29">
        <f t="shared" si="2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Z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  <c r="Y8" s="29">
        <f t="shared" si="3"/>
        <v>0</v>
      </c>
      <c r="Z8" s="29">
        <f t="shared" si="3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Z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  <c r="Y11" s="29">
        <f t="shared" si="4"/>
        <v>0</v>
      </c>
      <c r="Z11" s="29">
        <f t="shared" si="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Z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  <c r="Y17" s="37">
        <f t="shared" si="5"/>
        <v>0</v>
      </c>
      <c r="Z17" s="37">
        <f t="shared" si="5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Z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  <c r="Y22" s="37">
        <f t="shared" si="6"/>
        <v>0</v>
      </c>
      <c r="Z22" s="37">
        <f t="shared" si="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Z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  <c r="Y26" s="37">
        <f t="shared" si="7"/>
        <v>0</v>
      </c>
      <c r="Z26" s="37">
        <f t="shared" si="7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ref="X27:Z27" si="9">SUM(X28:X32)</f>
        <v>0</v>
      </c>
      <c r="Y27" s="29">
        <f t="shared" si="9"/>
        <v>0</v>
      </c>
      <c r="Z27" s="29">
        <f t="shared" si="9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Z33" si="10">SUM(C34:C50)</f>
        <v>0</v>
      </c>
      <c r="D33" s="29">
        <f t="shared" si="10"/>
        <v>0</v>
      </c>
      <c r="E33" s="29">
        <f t="shared" si="10"/>
        <v>0</v>
      </c>
      <c r="F33" s="29">
        <f t="shared" si="10"/>
        <v>0</v>
      </c>
      <c r="G33" s="29">
        <f t="shared" si="10"/>
        <v>0</v>
      </c>
      <c r="H33" s="29">
        <f t="shared" si="10"/>
        <v>0</v>
      </c>
      <c r="I33" s="29">
        <f t="shared" si="10"/>
        <v>0</v>
      </c>
      <c r="J33" s="29">
        <f t="shared" si="10"/>
        <v>0</v>
      </c>
      <c r="K33" s="29">
        <f t="shared" si="10"/>
        <v>0</v>
      </c>
      <c r="L33" s="29">
        <f t="shared" si="10"/>
        <v>0</v>
      </c>
      <c r="M33" s="29">
        <f t="shared" si="10"/>
        <v>0</v>
      </c>
      <c r="N33" s="29">
        <f t="shared" si="10"/>
        <v>0</v>
      </c>
      <c r="O33" s="29">
        <f t="shared" si="10"/>
        <v>0</v>
      </c>
      <c r="P33" s="29">
        <f t="shared" si="10"/>
        <v>0</v>
      </c>
      <c r="Q33" s="29">
        <f t="shared" si="10"/>
        <v>0</v>
      </c>
      <c r="R33" s="29">
        <f t="shared" si="10"/>
        <v>0</v>
      </c>
      <c r="S33" s="29">
        <f t="shared" si="10"/>
        <v>0</v>
      </c>
      <c r="T33" s="29">
        <f t="shared" si="10"/>
        <v>0</v>
      </c>
      <c r="U33" s="29">
        <f t="shared" si="10"/>
        <v>0</v>
      </c>
      <c r="V33" s="29">
        <f t="shared" si="10"/>
        <v>0</v>
      </c>
      <c r="W33" s="29">
        <f t="shared" si="10"/>
        <v>0</v>
      </c>
      <c r="X33" s="29">
        <f t="shared" si="10"/>
        <v>0</v>
      </c>
      <c r="Y33" s="29">
        <f t="shared" si="10"/>
        <v>0</v>
      </c>
      <c r="Z33" s="29">
        <f t="shared" si="10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Z52" si="11">SUM(C53:C70)</f>
        <v>0</v>
      </c>
      <c r="D52" s="37">
        <f t="shared" si="11"/>
        <v>0</v>
      </c>
      <c r="E52" s="37">
        <f t="shared" si="11"/>
        <v>0</v>
      </c>
      <c r="F52" s="37">
        <f t="shared" si="11"/>
        <v>0</v>
      </c>
      <c r="G52" s="37">
        <f t="shared" si="11"/>
        <v>0</v>
      </c>
      <c r="H52" s="37">
        <f t="shared" si="11"/>
        <v>0</v>
      </c>
      <c r="I52" s="37">
        <f t="shared" si="11"/>
        <v>0</v>
      </c>
      <c r="J52" s="37">
        <f t="shared" si="11"/>
        <v>0</v>
      </c>
      <c r="K52" s="37">
        <f t="shared" si="11"/>
        <v>0</v>
      </c>
      <c r="L52" s="37">
        <f t="shared" si="11"/>
        <v>0</v>
      </c>
      <c r="M52" s="37">
        <f t="shared" si="11"/>
        <v>0</v>
      </c>
      <c r="N52" s="37">
        <f t="shared" si="11"/>
        <v>0</v>
      </c>
      <c r="O52" s="37">
        <f t="shared" si="11"/>
        <v>0</v>
      </c>
      <c r="P52" s="37">
        <f t="shared" si="11"/>
        <v>0</v>
      </c>
      <c r="Q52" s="37">
        <f t="shared" si="11"/>
        <v>0</v>
      </c>
      <c r="R52" s="37">
        <f t="shared" si="11"/>
        <v>0</v>
      </c>
      <c r="S52" s="37">
        <f t="shared" si="11"/>
        <v>0</v>
      </c>
      <c r="T52" s="37">
        <f t="shared" si="11"/>
        <v>0</v>
      </c>
      <c r="U52" s="37">
        <f t="shared" si="11"/>
        <v>0</v>
      </c>
      <c r="V52" s="37">
        <f t="shared" si="11"/>
        <v>0</v>
      </c>
      <c r="W52" s="37">
        <f t="shared" si="11"/>
        <v>0</v>
      </c>
      <c r="X52" s="37">
        <f t="shared" si="11"/>
        <v>0</v>
      </c>
      <c r="Y52" s="37">
        <f t="shared" si="11"/>
        <v>0</v>
      </c>
      <c r="Z52" s="37">
        <f t="shared" si="1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Z71" si="12">SUM(C72:C73)</f>
        <v>0</v>
      </c>
      <c r="D71" s="37">
        <f t="shared" si="12"/>
        <v>0</v>
      </c>
      <c r="E71" s="37">
        <f t="shared" si="12"/>
        <v>0</v>
      </c>
      <c r="F71" s="37">
        <f t="shared" si="12"/>
        <v>0</v>
      </c>
      <c r="G71" s="37">
        <f t="shared" si="12"/>
        <v>0</v>
      </c>
      <c r="H71" s="37">
        <f t="shared" si="12"/>
        <v>0</v>
      </c>
      <c r="I71" s="37">
        <f t="shared" si="12"/>
        <v>0</v>
      </c>
      <c r="J71" s="37">
        <f t="shared" si="12"/>
        <v>0</v>
      </c>
      <c r="K71" s="37">
        <f t="shared" si="12"/>
        <v>0</v>
      </c>
      <c r="L71" s="37">
        <f t="shared" si="12"/>
        <v>0</v>
      </c>
      <c r="M71" s="37">
        <f t="shared" si="12"/>
        <v>0</v>
      </c>
      <c r="N71" s="37">
        <f t="shared" si="12"/>
        <v>0</v>
      </c>
      <c r="O71" s="37">
        <f t="shared" si="12"/>
        <v>0</v>
      </c>
      <c r="P71" s="37">
        <f t="shared" si="12"/>
        <v>0</v>
      </c>
      <c r="Q71" s="37">
        <f t="shared" si="12"/>
        <v>0</v>
      </c>
      <c r="R71" s="37">
        <f t="shared" si="12"/>
        <v>0</v>
      </c>
      <c r="S71" s="37">
        <f t="shared" si="12"/>
        <v>0</v>
      </c>
      <c r="T71" s="37">
        <f t="shared" si="12"/>
        <v>0</v>
      </c>
      <c r="U71" s="37">
        <f t="shared" si="12"/>
        <v>0</v>
      </c>
      <c r="V71" s="37">
        <f t="shared" si="12"/>
        <v>0</v>
      </c>
      <c r="W71" s="37">
        <f t="shared" si="12"/>
        <v>0</v>
      </c>
      <c r="X71" s="37">
        <f t="shared" si="12"/>
        <v>0</v>
      </c>
      <c r="Y71" s="37">
        <f t="shared" si="12"/>
        <v>0</v>
      </c>
      <c r="Z71" s="37">
        <f t="shared" si="12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  <c r="Y5" s="10">
        <f>TI_RPI_RI_E!Y5+TI_RPI_BPI_E!Y5+TI_RPI_PT_E!Y5+TI_RPI_IT_E!Y5+TI_RPI_DU_E!Y5+TI_RPI_PII_E!Y5</f>
        <v>0</v>
      </c>
      <c r="Z5" s="10">
        <f>TI_RPI_RI_E!Z5+TI_RPI_BPI_E!Z5+TI_RPI_PT_E!Z5+TI_RPI_IT_E!Z5+TI_RPI_DU_E!Z5+TI_RPI_PII_E!Z5</f>
        <v>0</v>
      </c>
    </row>
    <row r="6" spans="1:26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  <c r="Y6" s="10">
        <f>TI_RPI_RI_E!Y6+TI_RPI_BPI_E!Y6+TI_RPI_PT_E!Y6+TI_RPI_IT_E!Y6+TI_RPI_DU_E!Y6+TI_RPI_PII_E!Y6</f>
        <v>0</v>
      </c>
      <c r="Z6" s="10">
        <f>TI_RPI_RI_E!Z6+TI_RPI_BPI_E!Z6+TI_RPI_PT_E!Z6+TI_RPI_IT_E!Z6+TI_RPI_DU_E!Z6+TI_RPI_PII_E!Z6</f>
        <v>0</v>
      </c>
    </row>
    <row r="7" spans="1:26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  <c r="Y7" s="10">
        <f>TI_RPI_RI_E!Y7+TI_RPI_BPI_E!Y7+TI_RPI_PT_E!Y7+TI_RPI_IT_E!Y7+TI_RPI_DU_E!Y7+TI_RPI_PII_E!Y7</f>
        <v>0</v>
      </c>
      <c r="Z7" s="10">
        <f>TI_RPI_RI_E!Z7+TI_RPI_BPI_E!Z7+TI_RPI_PT_E!Z7+TI_RPI_IT_E!Z7+TI_RPI_DU_E!Z7+TI_RPI_PII_E!Z7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  <c r="Y9" s="10">
        <f>TI_RPI_RI_E!Y9+TI_RPI_BPI_E!Y9+TI_RPI_PT_E!Y9+TI_RPI_IT_E!Y9+TI_RPI_DU_E!Y9+TI_RPI_PII_E!Y9</f>
        <v>0</v>
      </c>
      <c r="Z9" s="10">
        <f>TI_RPI_RI_E!Z9+TI_RPI_BPI_E!Z9+TI_RPI_PT_E!Z9+TI_RPI_IT_E!Z9+TI_RPI_DU_E!Z9+TI_RPI_PII_E!Z9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  <c r="Y10" s="10">
        <f>TI_RPI_RI_E!Y10+TI_RPI_BPI_E!Y10+TI_RPI_PT_E!Y10+TI_RPI_IT_E!Y10+TI_RPI_DU_E!Y10+TI_RPI_PII_E!Y10</f>
        <v>0</v>
      </c>
      <c r="Z10" s="10">
        <f>TI_RPI_RI_E!Z10+TI_RPI_BPI_E!Z10+TI_RPI_PT_E!Z10+TI_RPI_IT_E!Z10+TI_RPI_DU_E!Z10+TI_RPI_PII_E!Z10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  <c r="Y12" s="10">
        <f>TI_RPI_RI_E!Y12+TI_RPI_BPI_E!Y12+TI_RPI_PT_E!Y12+TI_RPI_IT_E!Y12+TI_RPI_DU_E!Y12+TI_RPI_PII_E!Y12</f>
        <v>0</v>
      </c>
      <c r="Z12" s="10">
        <f>TI_RPI_RI_E!Z12+TI_RPI_BPI_E!Z12+TI_RPI_PT_E!Z12+TI_RPI_IT_E!Z12+TI_RPI_DU_E!Z12+TI_RPI_PII_E!Z12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  <c r="Y13" s="10">
        <f>TI_RPI_RI_E!Y13+TI_RPI_BPI_E!Y13+TI_RPI_PT_E!Y13+TI_RPI_IT_E!Y13+TI_RPI_DU_E!Y13+TI_RPI_PII_E!Y13</f>
        <v>0</v>
      </c>
      <c r="Z13" s="10">
        <f>TI_RPI_RI_E!Z13+TI_RPI_BPI_E!Z13+TI_RPI_PT_E!Z13+TI_RPI_IT_E!Z13+TI_RPI_DU_E!Z13+TI_RPI_PII_E!Z13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  <c r="Y14" s="10">
        <f>TI_RPI_RI_E!Y14+TI_RPI_BPI_E!Y14+TI_RPI_PT_E!Y14+TI_RPI_IT_E!Y14+TI_RPI_DU_E!Y14+TI_RPI_PII_E!Y14</f>
        <v>0</v>
      </c>
      <c r="Z14" s="10">
        <f>TI_RPI_RI_E!Z14+TI_RPI_BPI_E!Z14+TI_RPI_PT_E!Z14+TI_RPI_IT_E!Z14+TI_RPI_DU_E!Z14+TI_RPI_PII_E!Z14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  <c r="Y15" s="10">
        <f>TI_RPI_RI_E!Y15+TI_RPI_BPI_E!Y15+TI_RPI_PT_E!Y15+TI_RPI_IT_E!Y15+TI_RPI_DU_E!Y15+TI_RPI_PII_E!Y15</f>
        <v>0</v>
      </c>
      <c r="Z15" s="10">
        <f>TI_RPI_RI_E!Z15+TI_RPI_BPI_E!Z15+TI_RPI_PT_E!Z15+TI_RPI_IT_E!Z15+TI_RPI_DU_E!Z15+TI_RPI_PII_E!Z15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  <c r="Y16" s="10">
        <f>TI_RPI_RI_E!Y16+TI_RPI_BPI_E!Y16+TI_RPI_PT_E!Y16+TI_RPI_IT_E!Y16+TI_RPI_DU_E!Y16+TI_RPI_PII_E!Y16</f>
        <v>0</v>
      </c>
      <c r="Z16" s="10">
        <f>TI_RPI_RI_E!Z16+TI_RPI_BPI_E!Z16+TI_RPI_PT_E!Z16+TI_RPI_IT_E!Z16+TI_RPI_DU_E!Z16+TI_RPI_PII_E!Z16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  <c r="Y18" s="10">
        <f>TI_RPI_RI_E!Y18+TI_RPI_BPI_E!Y18+TI_RPI_PT_E!Y18+TI_RPI_IT_E!Y18+TI_RPI_DU_E!Y18+TI_RPI_PII_E!Y18</f>
        <v>0</v>
      </c>
      <c r="Z18" s="10">
        <f>TI_RPI_RI_E!Z18+TI_RPI_BPI_E!Z18+TI_RPI_PT_E!Z18+TI_RPI_IT_E!Z18+TI_RPI_DU_E!Z18+TI_RPI_PII_E!Z18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  <c r="Y19" s="10">
        <f>TI_RPI_RI_E!Y19+TI_RPI_BPI_E!Y19+TI_RPI_PT_E!Y19+TI_RPI_IT_E!Y19+TI_RPI_DU_E!Y19+TI_RPI_PII_E!Y19</f>
        <v>0</v>
      </c>
      <c r="Z19" s="10">
        <f>TI_RPI_RI_E!Z19+TI_RPI_BPI_E!Z19+TI_RPI_PT_E!Z19+TI_RPI_IT_E!Z19+TI_RPI_DU_E!Z19+TI_RPI_PII_E!Z19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  <c r="Y20" s="10">
        <f>TI_RPI_RI_E!Y20+TI_RPI_BPI_E!Y20+TI_RPI_PT_E!Y20+TI_RPI_IT_E!Y20+TI_RPI_DU_E!Y20+TI_RPI_PII_E!Y20</f>
        <v>0</v>
      </c>
      <c r="Z20" s="10">
        <f>TI_RPI_RI_E!Z20+TI_RPI_BPI_E!Z20+TI_RPI_PT_E!Z20+TI_RPI_IT_E!Z20+TI_RPI_DU_E!Z20+TI_RPI_PII_E!Z20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  <c r="Y21" s="10">
        <f>TI_RPI_RI_E!Y21+TI_RPI_BPI_E!Y21+TI_RPI_PT_E!Y21+TI_RPI_IT_E!Y21+TI_RPI_DU_E!Y21+TI_RPI_PII_E!Y21</f>
        <v>0</v>
      </c>
      <c r="Z21" s="10">
        <f>TI_RPI_RI_E!Z21+TI_RPI_BPI_E!Z21+TI_RPI_PT_E!Z21+TI_RPI_IT_E!Z21+TI_RPI_DU_E!Z21+TI_RPI_PII_E!Z21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  <c r="Y23" s="10">
        <f>TI_RPI_RI_E!Y23+TI_RPI_BPI_E!Y23+TI_RPI_PT_E!Y23+TI_RPI_IT_E!Y23+TI_RPI_DU_E!Y23+TI_RPI_PII_E!Y23</f>
        <v>0</v>
      </c>
      <c r="Z23" s="10">
        <f>TI_RPI_RI_E!Z23+TI_RPI_BPI_E!Z23+TI_RPI_PT_E!Z23+TI_RPI_IT_E!Z23+TI_RPI_DU_E!Z23+TI_RPI_PII_E!Z23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  <c r="Y24" s="10">
        <f>TI_RPI_RI_E!Y24+TI_RPI_BPI_E!Y24+TI_RPI_PT_E!Y24+TI_RPI_IT_E!Y24+TI_RPI_DU_E!Y24+TI_RPI_PII_E!Y24</f>
        <v>0</v>
      </c>
      <c r="Z24" s="10">
        <f>TI_RPI_RI_E!Z24+TI_RPI_BPI_E!Z24+TI_RPI_PT_E!Z24+TI_RPI_IT_E!Z24+TI_RPI_DU_E!Z24+TI_RPI_PII_E!Z24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  <c r="Y25" s="37">
        <f>TI_RPI_RI_E!Y25+TI_RPI_BPI_E!Y25+TI_RPI_PT_E!Y25+TI_RPI_IT_E!Y25+TI_RPI_DU_E!Y25+TI_RPI_PII_E!Y25</f>
        <v>0</v>
      </c>
      <c r="Z25" s="37">
        <f>TI_RPI_RI_E!Z25+TI_RPI_BPI_E!Z25+TI_RPI_PT_E!Z25+TI_RPI_IT_E!Z25+TI_RPI_DU_E!Z25+TI_RPI_PII_E!Z25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0</v>
      </c>
      <c r="D28" s="10">
        <f>TI_RPI_RI_E!D28+TI_RPI_BPI_E!D28+TI_RPI_PT_E!D28+TI_RPI_IT_E!D28+TI_RPI_DU_E!D28+TI_RPI_PII_E!D28</f>
        <v>0</v>
      </c>
      <c r="E28" s="10">
        <f>TI_RPI_RI_E!E28+TI_RPI_BPI_E!E28+TI_RPI_PT_E!E28+TI_RPI_IT_E!E28+TI_RPI_DU_E!E28+TI_RPI_PII_E!E28</f>
        <v>0</v>
      </c>
      <c r="F28" s="10">
        <f>TI_RPI_RI_E!F28+TI_RPI_BPI_E!F28+TI_RPI_PT_E!F28+TI_RPI_IT_E!F28+TI_RPI_DU_E!F28+TI_RPI_PII_E!F28</f>
        <v>0</v>
      </c>
      <c r="G28" s="10">
        <f>TI_RPI_RI_E!G28+TI_RPI_BPI_E!G28+TI_RPI_PT_E!G28+TI_RPI_IT_E!G28+TI_RPI_DU_E!G28+TI_RPI_PII_E!G28</f>
        <v>0</v>
      </c>
      <c r="H28" s="10">
        <f>TI_RPI_RI_E!H28+TI_RPI_BPI_E!H28+TI_RPI_PT_E!H28+TI_RPI_IT_E!H28+TI_RPI_DU_E!H28+TI_RPI_PII_E!H28</f>
        <v>0</v>
      </c>
      <c r="I28" s="10">
        <f>TI_RPI_RI_E!I28+TI_RPI_BPI_E!I28+TI_RPI_PT_E!I28+TI_RPI_IT_E!I28+TI_RPI_DU_E!I28+TI_RPI_PII_E!I28</f>
        <v>0</v>
      </c>
      <c r="J28" s="10">
        <f>TI_RPI_RI_E!J28+TI_RPI_BPI_E!J28+TI_RPI_PT_E!J28+TI_RPI_IT_E!J28+TI_RPI_DU_E!J28+TI_RPI_PII_E!J28</f>
        <v>0</v>
      </c>
      <c r="K28" s="10">
        <f>TI_RPI_RI_E!K28+TI_RPI_BPI_E!K28+TI_RPI_PT_E!K28+TI_RPI_IT_E!K28+TI_RPI_DU_E!K28+TI_RPI_PII_E!K28</f>
        <v>0</v>
      </c>
      <c r="L28" s="10">
        <f>TI_RPI_RI_E!L28+TI_RPI_BPI_E!L28+TI_RPI_PT_E!L28+TI_RPI_IT_E!L28+TI_RPI_DU_E!L28+TI_RPI_PII_E!L28</f>
        <v>0</v>
      </c>
      <c r="M28" s="10">
        <f>TI_RPI_RI_E!M28+TI_RPI_BPI_E!M28+TI_RPI_PT_E!M28+TI_RPI_IT_E!M28+TI_RPI_DU_E!M28+TI_RPI_PII_E!M28</f>
        <v>0</v>
      </c>
      <c r="N28" s="10">
        <f>TI_RPI_RI_E!N28+TI_RPI_BPI_E!N28+TI_RPI_PT_E!N28+TI_RPI_IT_E!N28+TI_RPI_DU_E!N28+TI_RPI_PII_E!N28</f>
        <v>0</v>
      </c>
      <c r="O28" s="10">
        <f>TI_RPI_RI_E!O28+TI_RPI_BPI_E!O28+TI_RPI_PT_E!O28+TI_RPI_IT_E!O28+TI_RPI_DU_E!O28+TI_RPI_PII_E!O28</f>
        <v>0</v>
      </c>
      <c r="P28" s="10">
        <f>TI_RPI_RI_E!P28+TI_RPI_BPI_E!P28+TI_RPI_PT_E!P28+TI_RPI_IT_E!P28+TI_RPI_DU_E!P28+TI_RPI_PII_E!P28</f>
        <v>0</v>
      </c>
      <c r="Q28" s="10">
        <f>TI_RPI_RI_E!Q28+TI_RPI_BPI_E!Q28+TI_RPI_PT_E!Q28+TI_RPI_IT_E!Q28+TI_RPI_DU_E!Q28+TI_RPI_PII_E!Q28</f>
        <v>0</v>
      </c>
      <c r="R28" s="10">
        <f>TI_RPI_RI_E!R28+TI_RPI_BPI_E!R28+TI_RPI_PT_E!R28+TI_RPI_IT_E!R28+TI_RPI_DU_E!R28+TI_RPI_PII_E!R28</f>
        <v>0</v>
      </c>
      <c r="S28" s="10">
        <f>TI_RPI_RI_E!S28+TI_RPI_BPI_E!S28+TI_RPI_PT_E!S28+TI_RPI_IT_E!S28+TI_RPI_DU_E!S28+TI_RPI_PII_E!S28</f>
        <v>0</v>
      </c>
      <c r="T28" s="10">
        <f>TI_RPI_RI_E!T28+TI_RPI_BPI_E!T28+TI_RPI_PT_E!T28+TI_RPI_IT_E!T28+TI_RPI_DU_E!T28+TI_RPI_PII_E!T28</f>
        <v>0</v>
      </c>
      <c r="U28" s="10">
        <f>TI_RPI_RI_E!U28+TI_RPI_BPI_E!U28+TI_RPI_PT_E!U28+TI_RPI_IT_E!U28+TI_RPI_DU_E!U28+TI_RPI_PII_E!U28</f>
        <v>0</v>
      </c>
      <c r="V28" s="10">
        <f>TI_RPI_RI_E!V28+TI_RPI_BPI_E!V28+TI_RPI_PT_E!V28+TI_RPI_IT_E!V28+TI_RPI_DU_E!V28+TI_RPI_PII_E!V28</f>
        <v>0</v>
      </c>
      <c r="W28" s="10">
        <f>TI_RPI_RI_E!W28+TI_RPI_BPI_E!W28+TI_RPI_PT_E!W28+TI_RPI_IT_E!W28+TI_RPI_DU_E!W28+TI_RPI_PII_E!W28</f>
        <v>0</v>
      </c>
      <c r="X28" s="10">
        <f>TI_RPI_RI_E!X28+TI_RPI_BPI_E!X28+TI_RPI_PT_E!X28+TI_RPI_IT_E!X28+TI_RPI_DU_E!X28+TI_RPI_PII_E!X28</f>
        <v>0</v>
      </c>
      <c r="Y28" s="10">
        <f>TI_RPI_RI_E!Y28+TI_RPI_BPI_E!Y28+TI_RPI_PT_E!Y28+TI_RPI_IT_E!Y28+TI_RPI_DU_E!Y28+TI_RPI_PII_E!Y28</f>
        <v>0</v>
      </c>
      <c r="Z28" s="10">
        <f>TI_RPI_RI_E!Z28+TI_RPI_BPI_E!Z28+TI_RPI_PT_E!Z28+TI_RPI_IT_E!Z28+TI_RPI_DU_E!Z28+TI_RPI_PII_E!Z28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  <c r="Y29" s="10">
        <f>TI_RPI_RI_E!Y29+TI_RPI_BPI_E!Y29+TI_RPI_PT_E!Y29+TI_RPI_IT_E!Y29+TI_RPI_DU_E!Y29+TI_RPI_PII_E!Y29</f>
        <v>0</v>
      </c>
      <c r="Z29" s="10">
        <f>TI_RPI_RI_E!Z29+TI_RPI_BPI_E!Z29+TI_RPI_PT_E!Z29+TI_RPI_IT_E!Z29+TI_RPI_DU_E!Z29+TI_RPI_PII_E!Z29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0</v>
      </c>
      <c r="D30" s="10">
        <f>TI_RPI_RI_E!D30+TI_RPI_BPI_E!D30+TI_RPI_PT_E!D30+TI_RPI_IT_E!D30+TI_RPI_DU_E!D30+TI_RPI_PII_E!D30</f>
        <v>0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0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0</v>
      </c>
      <c r="I30" s="10">
        <f>TI_RPI_RI_E!I30+TI_RPI_BPI_E!I30+TI_RPI_PT_E!I30+TI_RPI_IT_E!I30+TI_RPI_DU_E!I30+TI_RPI_PII_E!I30</f>
        <v>0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0</v>
      </c>
      <c r="L30" s="10">
        <f>TI_RPI_RI_E!L30+TI_RPI_BPI_E!L30+TI_RPI_PT_E!L30+TI_RPI_IT_E!L30+TI_RPI_DU_E!L30+TI_RPI_PII_E!L30</f>
        <v>0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0</v>
      </c>
      <c r="O30" s="10">
        <f>TI_RPI_RI_E!O30+TI_RPI_BPI_E!O30+TI_RPI_PT_E!O30+TI_RPI_IT_E!O30+TI_RPI_DU_E!O30+TI_RPI_PII_E!O30</f>
        <v>0</v>
      </c>
      <c r="P30" s="10">
        <f>TI_RPI_RI_E!P30+TI_RPI_BPI_E!P30+TI_RPI_PT_E!P30+TI_RPI_IT_E!P30+TI_RPI_DU_E!P30+TI_RPI_PII_E!P30</f>
        <v>0</v>
      </c>
      <c r="Q30" s="10">
        <f>TI_RPI_RI_E!Q30+TI_RPI_BPI_E!Q30+TI_RPI_PT_E!Q30+TI_RPI_IT_E!Q30+TI_RPI_DU_E!Q30+TI_RPI_PII_E!Q30</f>
        <v>0</v>
      </c>
      <c r="R30" s="10">
        <f>TI_RPI_RI_E!R30+TI_RPI_BPI_E!R30+TI_RPI_PT_E!R30+TI_RPI_IT_E!R30+TI_RPI_DU_E!R30+TI_RPI_PII_E!R30</f>
        <v>0</v>
      </c>
      <c r="S30" s="10">
        <f>TI_RPI_RI_E!S30+TI_RPI_BPI_E!S30+TI_RPI_PT_E!S30+TI_RPI_IT_E!S30+TI_RPI_DU_E!S30+TI_RPI_PII_E!S30</f>
        <v>0</v>
      </c>
      <c r="T30" s="10">
        <f>TI_RPI_RI_E!T30+TI_RPI_BPI_E!T30+TI_RPI_PT_E!T30+TI_RPI_IT_E!T30+TI_RPI_DU_E!T30+TI_RPI_PII_E!T30</f>
        <v>0</v>
      </c>
      <c r="U30" s="10">
        <f>TI_RPI_RI_E!U30+TI_RPI_BPI_E!U30+TI_RPI_PT_E!U30+TI_RPI_IT_E!U30+TI_RPI_DU_E!U30+TI_RPI_PII_E!U30</f>
        <v>0</v>
      </c>
      <c r="V30" s="10">
        <f>TI_RPI_RI_E!V30+TI_RPI_BPI_E!V30+TI_RPI_PT_E!V30+TI_RPI_IT_E!V30+TI_RPI_DU_E!V30+TI_RPI_PII_E!V30</f>
        <v>0</v>
      </c>
      <c r="W30" s="10">
        <f>TI_RPI_RI_E!W30+TI_RPI_BPI_E!W30+TI_RPI_PT_E!W30+TI_RPI_IT_E!W30+TI_RPI_DU_E!W30+TI_RPI_PII_E!W30</f>
        <v>0</v>
      </c>
      <c r="X30" s="10">
        <f>TI_RPI_RI_E!X30+TI_RPI_BPI_E!X30+TI_RPI_PT_E!X30+TI_RPI_IT_E!X30+TI_RPI_DU_E!X30+TI_RPI_PII_E!X30</f>
        <v>0</v>
      </c>
      <c r="Y30" s="10">
        <f>TI_RPI_RI_E!Y30+TI_RPI_BPI_E!Y30+TI_RPI_PT_E!Y30+TI_RPI_IT_E!Y30+TI_RPI_DU_E!Y30+TI_RPI_PII_E!Y30</f>
        <v>0</v>
      </c>
      <c r="Z30" s="10">
        <f>TI_RPI_RI_E!Z30+TI_RPI_BPI_E!Z30+TI_RPI_PT_E!Z30+TI_RPI_IT_E!Z30+TI_RPI_DU_E!Z30+TI_RPI_PII_E!Z30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  <c r="Y31" s="10">
        <f>TI_RPI_RI_E!Y31+TI_RPI_BPI_E!Y31+TI_RPI_PT_E!Y31+TI_RPI_IT_E!Y31+TI_RPI_DU_E!Y31+TI_RPI_PII_E!Y31</f>
        <v>0</v>
      </c>
      <c r="Z31" s="10">
        <f>TI_RPI_RI_E!Z31+TI_RPI_BPI_E!Z31+TI_RPI_PT_E!Z31+TI_RPI_IT_E!Z31+TI_RPI_DU_E!Z31+TI_RPI_PII_E!Z31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  <c r="Y32" s="10">
        <f>TI_RPI_RI_E!Y32+TI_RPI_BPI_E!Y32+TI_RPI_PT_E!Y32+TI_RPI_IT_E!Y32+TI_RPI_DU_E!Y32+TI_RPI_PII_E!Y32</f>
        <v>0</v>
      </c>
      <c r="Z32" s="10">
        <f>TI_RPI_RI_E!Z32+TI_RPI_BPI_E!Z32+TI_RPI_PT_E!Z32+TI_RPI_IT_E!Z32+TI_RPI_DU_E!Z32+TI_RPI_PII_E!Z32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  <c r="Y34" s="10">
        <f>TI_RPI_RI_E!Y34+TI_RPI_BPI_E!Y34+TI_RPI_PT_E!Y34+TI_RPI_IT_E!Y34+TI_RPI_DU_E!Y34+TI_RPI_PII_E!Y34</f>
        <v>0</v>
      </c>
      <c r="Z34" s="10">
        <f>TI_RPI_RI_E!Z34+TI_RPI_BPI_E!Z34+TI_RPI_PT_E!Z34+TI_RPI_IT_E!Z34+TI_RPI_DU_E!Z34+TI_RPI_PII_E!Z34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  <c r="Y35" s="10">
        <f>TI_RPI_RI_E!Y35+TI_RPI_BPI_E!Y35+TI_RPI_PT_E!Y35+TI_RPI_IT_E!Y35+TI_RPI_DU_E!Y35+TI_RPI_PII_E!Y35</f>
        <v>0</v>
      </c>
      <c r="Z35" s="10">
        <f>TI_RPI_RI_E!Z35+TI_RPI_BPI_E!Z35+TI_RPI_PT_E!Z35+TI_RPI_IT_E!Z35+TI_RPI_DU_E!Z35+TI_RPI_PII_E!Z35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  <c r="Y36" s="10">
        <f>TI_RPI_RI_E!Y36+TI_RPI_BPI_E!Y36+TI_RPI_PT_E!Y36+TI_RPI_IT_E!Y36+TI_RPI_DU_E!Y36+TI_RPI_PII_E!Y36</f>
        <v>0</v>
      </c>
      <c r="Z36" s="10">
        <f>TI_RPI_RI_E!Z36+TI_RPI_BPI_E!Z36+TI_RPI_PT_E!Z36+TI_RPI_IT_E!Z36+TI_RPI_DU_E!Z36+TI_RPI_PII_E!Z36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  <c r="Y37" s="10">
        <f>TI_RPI_RI_E!Y37+TI_RPI_BPI_E!Y37+TI_RPI_PT_E!Y37+TI_RPI_IT_E!Y37+TI_RPI_DU_E!Y37+TI_RPI_PII_E!Y37</f>
        <v>0</v>
      </c>
      <c r="Z37" s="10">
        <f>TI_RPI_RI_E!Z37+TI_RPI_BPI_E!Z37+TI_RPI_PT_E!Z37+TI_RPI_IT_E!Z37+TI_RPI_DU_E!Z37+TI_RPI_PII_E!Z37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  <c r="Y38" s="10">
        <f>TI_RPI_RI_E!Y38+TI_RPI_BPI_E!Y38+TI_RPI_PT_E!Y38+TI_RPI_IT_E!Y38+TI_RPI_DU_E!Y38+TI_RPI_PII_E!Y38</f>
        <v>0</v>
      </c>
      <c r="Z38" s="10">
        <f>TI_RPI_RI_E!Z38+TI_RPI_BPI_E!Z38+TI_RPI_PT_E!Z38+TI_RPI_IT_E!Z38+TI_RPI_DU_E!Z38+TI_RPI_PII_E!Z38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  <c r="Y39" s="10">
        <f>TI_RPI_RI_E!Y39+TI_RPI_BPI_E!Y39+TI_RPI_PT_E!Y39+TI_RPI_IT_E!Y39+TI_RPI_DU_E!Y39+TI_RPI_PII_E!Y39</f>
        <v>0</v>
      </c>
      <c r="Z39" s="10">
        <f>TI_RPI_RI_E!Z39+TI_RPI_BPI_E!Z39+TI_RPI_PT_E!Z39+TI_RPI_IT_E!Z39+TI_RPI_DU_E!Z39+TI_RPI_PII_E!Z39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  <c r="Y40" s="10">
        <f>TI_RPI_RI_E!Y40+TI_RPI_BPI_E!Y40+TI_RPI_PT_E!Y40+TI_RPI_IT_E!Y40+TI_RPI_DU_E!Y40+TI_RPI_PII_E!Y40</f>
        <v>0</v>
      </c>
      <c r="Z40" s="10">
        <f>TI_RPI_RI_E!Z40+TI_RPI_BPI_E!Z40+TI_RPI_PT_E!Z40+TI_RPI_IT_E!Z40+TI_RPI_DU_E!Z40+TI_RPI_PII_E!Z40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  <c r="Y41" s="10">
        <f>TI_RPI_RI_E!Y41+TI_RPI_BPI_E!Y41+TI_RPI_PT_E!Y41+TI_RPI_IT_E!Y41+TI_RPI_DU_E!Y41+TI_RPI_PII_E!Y41</f>
        <v>0</v>
      </c>
      <c r="Z41" s="10">
        <f>TI_RPI_RI_E!Z41+TI_RPI_BPI_E!Z41+TI_RPI_PT_E!Z41+TI_RPI_IT_E!Z41+TI_RPI_DU_E!Z41+TI_RPI_PII_E!Z41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  <c r="Y42" s="10">
        <f>TI_RPI_RI_E!Y42+TI_RPI_BPI_E!Y42+TI_RPI_PT_E!Y42+TI_RPI_IT_E!Y42+TI_RPI_DU_E!Y42+TI_RPI_PII_E!Y42</f>
        <v>0</v>
      </c>
      <c r="Z42" s="10">
        <f>TI_RPI_RI_E!Z42+TI_RPI_BPI_E!Z42+TI_RPI_PT_E!Z42+TI_RPI_IT_E!Z42+TI_RPI_DU_E!Z42+TI_RPI_PII_E!Z42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  <c r="Y43" s="10">
        <f>TI_RPI_RI_E!Y43+TI_RPI_BPI_E!Y43+TI_RPI_PT_E!Y43+TI_RPI_IT_E!Y43+TI_RPI_DU_E!Y43+TI_RPI_PII_E!Y43</f>
        <v>0</v>
      </c>
      <c r="Z43" s="10">
        <f>TI_RPI_RI_E!Z43+TI_RPI_BPI_E!Z43+TI_RPI_PT_E!Z43+TI_RPI_IT_E!Z43+TI_RPI_DU_E!Z43+TI_RPI_PII_E!Z43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  <c r="Y44" s="10">
        <f>TI_RPI_RI_E!Y44+TI_RPI_BPI_E!Y44+TI_RPI_PT_E!Y44+TI_RPI_IT_E!Y44+TI_RPI_DU_E!Y44+TI_RPI_PII_E!Y44</f>
        <v>0</v>
      </c>
      <c r="Z44" s="10">
        <f>TI_RPI_RI_E!Z44+TI_RPI_BPI_E!Z44+TI_RPI_PT_E!Z44+TI_RPI_IT_E!Z44+TI_RPI_DU_E!Z44+TI_RPI_PII_E!Z44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  <c r="Y45" s="10">
        <f>TI_RPI_RI_E!Y45+TI_RPI_BPI_E!Y45+TI_RPI_PT_E!Y45+TI_RPI_IT_E!Y45+TI_RPI_DU_E!Y45+TI_RPI_PII_E!Y45</f>
        <v>0</v>
      </c>
      <c r="Z45" s="10">
        <f>TI_RPI_RI_E!Z45+TI_RPI_BPI_E!Z45+TI_RPI_PT_E!Z45+TI_RPI_IT_E!Z45+TI_RPI_DU_E!Z45+TI_RPI_PII_E!Z45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  <c r="Y46" s="10">
        <f>TI_RPI_RI_E!Y46+TI_RPI_BPI_E!Y46+TI_RPI_PT_E!Y46+TI_RPI_IT_E!Y46+TI_RPI_DU_E!Y46+TI_RPI_PII_E!Y46</f>
        <v>0</v>
      </c>
      <c r="Z46" s="10">
        <f>TI_RPI_RI_E!Z46+TI_RPI_BPI_E!Z46+TI_RPI_PT_E!Z46+TI_RPI_IT_E!Z46+TI_RPI_DU_E!Z46+TI_RPI_PII_E!Z46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  <c r="Y47" s="10">
        <f>TI_RPI_RI_E!Y47+TI_RPI_BPI_E!Y47+TI_RPI_PT_E!Y47+TI_RPI_IT_E!Y47+TI_RPI_DU_E!Y47+TI_RPI_PII_E!Y47</f>
        <v>0</v>
      </c>
      <c r="Z47" s="10">
        <f>TI_RPI_RI_E!Z47+TI_RPI_BPI_E!Z47+TI_RPI_PT_E!Z47+TI_RPI_IT_E!Z47+TI_RPI_DU_E!Z47+TI_RPI_PII_E!Z47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  <c r="Y48" s="10">
        <f>TI_RPI_RI_E!Y48+TI_RPI_BPI_E!Y48+TI_RPI_PT_E!Y48+TI_RPI_IT_E!Y48+TI_RPI_DU_E!Y48+TI_RPI_PII_E!Y48</f>
        <v>0</v>
      </c>
      <c r="Z48" s="10">
        <f>TI_RPI_RI_E!Z48+TI_RPI_BPI_E!Z48+TI_RPI_PT_E!Z48+TI_RPI_IT_E!Z48+TI_RPI_DU_E!Z48+TI_RPI_PII_E!Z48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  <c r="Y49" s="10">
        <f>TI_RPI_RI_E!Y49+TI_RPI_BPI_E!Y49+TI_RPI_PT_E!Y49+TI_RPI_IT_E!Y49+TI_RPI_DU_E!Y49+TI_RPI_PII_E!Y49</f>
        <v>0</v>
      </c>
      <c r="Z49" s="10">
        <f>TI_RPI_RI_E!Z49+TI_RPI_BPI_E!Z49+TI_RPI_PT_E!Z49+TI_RPI_IT_E!Z49+TI_RPI_DU_E!Z49+TI_RPI_PII_E!Z49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  <c r="Y50" s="10">
        <f>TI_RPI_RI_E!Y50+TI_RPI_BPI_E!Y50+TI_RPI_PT_E!Y50+TI_RPI_IT_E!Y50+TI_RPI_DU_E!Y50+TI_RPI_PII_E!Y50</f>
        <v>0</v>
      </c>
      <c r="Z50" s="10">
        <f>TI_RPI_RI_E!Z50+TI_RPI_BPI_E!Z50+TI_RPI_PT_E!Z50+TI_RPI_IT_E!Z50+TI_RPI_DU_E!Z50+TI_RPI_PII_E!Z50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  <c r="Y51" s="37">
        <f>TI_RPI_RI_E!Y51+TI_RPI_BPI_E!Y51+TI_RPI_PT_E!Y51+TI_RPI_IT_E!Y51+TI_RPI_DU_E!Y51+TI_RPI_PII_E!Y51</f>
        <v>0</v>
      </c>
      <c r="Z51" s="37">
        <f>TI_RPI_RI_E!Z51+TI_RPI_BPI_E!Z51+TI_RPI_PT_E!Z51+TI_RPI_IT_E!Z51+TI_RPI_DU_E!Z51+TI_RPI_PII_E!Z51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  <c r="Y53" s="10">
        <f>TI_RPI_RI_E!Y53+TI_RPI_BPI_E!Y53+TI_RPI_PT_E!Y53+TI_RPI_IT_E!Y53+TI_RPI_DU_E!Y53+TI_RPI_PII_E!Y53</f>
        <v>0</v>
      </c>
      <c r="Z53" s="10">
        <f>TI_RPI_RI_E!Z53+TI_RPI_BPI_E!Z53+TI_RPI_PT_E!Z53+TI_RPI_IT_E!Z53+TI_RPI_DU_E!Z53+TI_RPI_PII_E!Z53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  <c r="Y54" s="10">
        <f>TI_RPI_RI_E!Y54+TI_RPI_BPI_E!Y54+TI_RPI_PT_E!Y54+TI_RPI_IT_E!Y54+TI_RPI_DU_E!Y54+TI_RPI_PII_E!Y54</f>
        <v>0</v>
      </c>
      <c r="Z54" s="10">
        <f>TI_RPI_RI_E!Z54+TI_RPI_BPI_E!Z54+TI_RPI_PT_E!Z54+TI_RPI_IT_E!Z54+TI_RPI_DU_E!Z54+TI_RPI_PII_E!Z54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  <c r="Y55" s="10">
        <f>TI_RPI_RI_E!Y55+TI_RPI_BPI_E!Y55+TI_RPI_PT_E!Y55+TI_RPI_IT_E!Y55+TI_RPI_DU_E!Y55+TI_RPI_PII_E!Y55</f>
        <v>0</v>
      </c>
      <c r="Z55" s="10">
        <f>TI_RPI_RI_E!Z55+TI_RPI_BPI_E!Z55+TI_RPI_PT_E!Z55+TI_RPI_IT_E!Z55+TI_RPI_DU_E!Z55+TI_RPI_PII_E!Z55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  <c r="Y56" s="10">
        <f>TI_RPI_RI_E!Y56+TI_RPI_BPI_E!Y56+TI_RPI_PT_E!Y56+TI_RPI_IT_E!Y56+TI_RPI_DU_E!Y56+TI_RPI_PII_E!Y56</f>
        <v>0</v>
      </c>
      <c r="Z56" s="10">
        <f>TI_RPI_RI_E!Z56+TI_RPI_BPI_E!Z56+TI_RPI_PT_E!Z56+TI_RPI_IT_E!Z56+TI_RPI_DU_E!Z56+TI_RPI_PII_E!Z56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  <c r="Y57" s="10">
        <f>TI_RPI_RI_E!Y57+TI_RPI_BPI_E!Y57+TI_RPI_PT_E!Y57+TI_RPI_IT_E!Y57+TI_RPI_DU_E!Y57+TI_RPI_PII_E!Y57</f>
        <v>0</v>
      </c>
      <c r="Z57" s="10">
        <f>TI_RPI_RI_E!Z57+TI_RPI_BPI_E!Z57+TI_RPI_PT_E!Z57+TI_RPI_IT_E!Z57+TI_RPI_DU_E!Z57+TI_RPI_PII_E!Z57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  <c r="Y58" s="10">
        <f>TI_RPI_RI_E!Y58+TI_RPI_BPI_E!Y58+TI_RPI_PT_E!Y58+TI_RPI_IT_E!Y58+TI_RPI_DU_E!Y58+TI_RPI_PII_E!Y58</f>
        <v>0</v>
      </c>
      <c r="Z58" s="10">
        <f>TI_RPI_RI_E!Z58+TI_RPI_BPI_E!Z58+TI_RPI_PT_E!Z58+TI_RPI_IT_E!Z58+TI_RPI_DU_E!Z58+TI_RPI_PII_E!Z58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  <c r="Y59" s="10">
        <f>TI_RPI_RI_E!Y59+TI_RPI_BPI_E!Y59+TI_RPI_PT_E!Y59+TI_RPI_IT_E!Y59+TI_RPI_DU_E!Y59+TI_RPI_PII_E!Y59</f>
        <v>0</v>
      </c>
      <c r="Z59" s="10">
        <f>TI_RPI_RI_E!Z59+TI_RPI_BPI_E!Z59+TI_RPI_PT_E!Z59+TI_RPI_IT_E!Z59+TI_RPI_DU_E!Z59+TI_RPI_PII_E!Z59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  <c r="Y60" s="10">
        <f>TI_RPI_RI_E!Y60+TI_RPI_BPI_E!Y60+TI_RPI_PT_E!Y60+TI_RPI_IT_E!Y60+TI_RPI_DU_E!Y60+TI_RPI_PII_E!Y60</f>
        <v>0</v>
      </c>
      <c r="Z60" s="10">
        <f>TI_RPI_RI_E!Z60+TI_RPI_BPI_E!Z60+TI_RPI_PT_E!Z60+TI_RPI_IT_E!Z60+TI_RPI_DU_E!Z60+TI_RPI_PII_E!Z60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  <c r="Y61" s="10">
        <f>TI_RPI_RI_E!Y61+TI_RPI_BPI_E!Y61+TI_RPI_PT_E!Y61+TI_RPI_IT_E!Y61+TI_RPI_DU_E!Y61+TI_RPI_PII_E!Y61</f>
        <v>0</v>
      </c>
      <c r="Z61" s="10">
        <f>TI_RPI_RI_E!Z61+TI_RPI_BPI_E!Z61+TI_RPI_PT_E!Z61+TI_RPI_IT_E!Z61+TI_RPI_DU_E!Z61+TI_RPI_PII_E!Z61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  <c r="Y62" s="10">
        <f>TI_RPI_RI_E!Y62+TI_RPI_BPI_E!Y62+TI_RPI_PT_E!Y62+TI_RPI_IT_E!Y62+TI_RPI_DU_E!Y62+TI_RPI_PII_E!Y62</f>
        <v>0</v>
      </c>
      <c r="Z62" s="10">
        <f>TI_RPI_RI_E!Z62+TI_RPI_BPI_E!Z62+TI_RPI_PT_E!Z62+TI_RPI_IT_E!Z62+TI_RPI_DU_E!Z62+TI_RPI_PII_E!Z62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  <c r="Y63" s="10">
        <f>TI_RPI_RI_E!Y63+TI_RPI_BPI_E!Y63+TI_RPI_PT_E!Y63+TI_RPI_IT_E!Y63+TI_RPI_DU_E!Y63+TI_RPI_PII_E!Y63</f>
        <v>0</v>
      </c>
      <c r="Z63" s="10">
        <f>TI_RPI_RI_E!Z63+TI_RPI_BPI_E!Z63+TI_RPI_PT_E!Z63+TI_RPI_IT_E!Z63+TI_RPI_DU_E!Z63+TI_RPI_PII_E!Z63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  <c r="Y64" s="10">
        <f>TI_RPI_RI_E!Y64+TI_RPI_BPI_E!Y64+TI_RPI_PT_E!Y64+TI_RPI_IT_E!Y64+TI_RPI_DU_E!Y64+TI_RPI_PII_E!Y64</f>
        <v>0</v>
      </c>
      <c r="Z64" s="10">
        <f>TI_RPI_RI_E!Z64+TI_RPI_BPI_E!Z64+TI_RPI_PT_E!Z64+TI_RPI_IT_E!Z64+TI_RPI_DU_E!Z64+TI_RPI_PII_E!Z64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  <c r="Y65" s="10">
        <f>TI_RPI_RI_E!Y65+TI_RPI_BPI_E!Y65+TI_RPI_PT_E!Y65+TI_RPI_IT_E!Y65+TI_RPI_DU_E!Y65+TI_RPI_PII_E!Y65</f>
        <v>0</v>
      </c>
      <c r="Z65" s="10">
        <f>TI_RPI_RI_E!Z65+TI_RPI_BPI_E!Z65+TI_RPI_PT_E!Z65+TI_RPI_IT_E!Z65+TI_RPI_DU_E!Z65+TI_RPI_PII_E!Z65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  <c r="Y66" s="10">
        <f>TI_RPI_RI_E!Y66+TI_RPI_BPI_E!Y66+TI_RPI_PT_E!Y66+TI_RPI_IT_E!Y66+TI_RPI_DU_E!Y66+TI_RPI_PII_E!Y66</f>
        <v>0</v>
      </c>
      <c r="Z66" s="10">
        <f>TI_RPI_RI_E!Z66+TI_RPI_BPI_E!Z66+TI_RPI_PT_E!Z66+TI_RPI_IT_E!Z66+TI_RPI_DU_E!Z66+TI_RPI_PII_E!Z66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  <c r="Y67" s="10">
        <f>TI_RPI_RI_E!Y67+TI_RPI_BPI_E!Y67+TI_RPI_PT_E!Y67+TI_RPI_IT_E!Y67+TI_RPI_DU_E!Y67+TI_RPI_PII_E!Y67</f>
        <v>0</v>
      </c>
      <c r="Z67" s="10">
        <f>TI_RPI_RI_E!Z67+TI_RPI_BPI_E!Z67+TI_RPI_PT_E!Z67+TI_RPI_IT_E!Z67+TI_RPI_DU_E!Z67+TI_RPI_PII_E!Z67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  <c r="Y68" s="10">
        <f>TI_RPI_RI_E!Y68+TI_RPI_BPI_E!Y68+TI_RPI_PT_E!Y68+TI_RPI_IT_E!Y68+TI_RPI_DU_E!Y68+TI_RPI_PII_E!Y68</f>
        <v>0</v>
      </c>
      <c r="Z68" s="10">
        <f>TI_RPI_RI_E!Z68+TI_RPI_BPI_E!Z68+TI_RPI_PT_E!Z68+TI_RPI_IT_E!Z68+TI_RPI_DU_E!Z68+TI_RPI_PII_E!Z68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  <c r="Y69" s="10">
        <f>TI_RPI_RI_E!Y69+TI_RPI_BPI_E!Y69+TI_RPI_PT_E!Y69+TI_RPI_IT_E!Y69+TI_RPI_DU_E!Y69+TI_RPI_PII_E!Y69</f>
        <v>0</v>
      </c>
      <c r="Z69" s="10">
        <f>TI_RPI_RI_E!Z69+TI_RPI_BPI_E!Z69+TI_RPI_PT_E!Z69+TI_RPI_IT_E!Z69+TI_RPI_DU_E!Z69+TI_RPI_PII_E!Z69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  <c r="Y70" s="10">
        <f>TI_RPI_RI_E!Y70+TI_RPI_BPI_E!Y70+TI_RPI_PT_E!Y70+TI_RPI_IT_E!Y70+TI_RPI_DU_E!Y70+TI_RPI_PII_E!Y70</f>
        <v>0</v>
      </c>
      <c r="Z70" s="10">
        <f>TI_RPI_RI_E!Z70+TI_RPI_BPI_E!Z70+TI_RPI_PT_E!Z70+TI_RPI_IT_E!Z70+TI_RPI_DU_E!Z70+TI_RPI_PII_E!Z70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  <c r="Y72" s="10">
        <f>TI_RPI_RI_E!Y72+TI_RPI_BPI_E!Y72+TI_RPI_PT_E!Y72+TI_RPI_IT_E!Y72+TI_RPI_DU_E!Y72+TI_RPI_PII_E!Y72</f>
        <v>0</v>
      </c>
      <c r="Z72" s="10">
        <f>TI_RPI_RI_E!Z72+TI_RPI_BPI_E!Z72+TI_RPI_PT_E!Z72+TI_RPI_IT_E!Z72+TI_RPI_DU_E!Z72+TI_RPI_PII_E!Z72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  <c r="Y73" s="10">
        <f>TI_RPI_RI_E!Y73+TI_RPI_BPI_E!Y73+TI_RPI_PT_E!Y73+TI_RPI_IT_E!Y73+TI_RPI_DU_E!Y73+TI_RPI_PII_E!Y73</f>
        <v>0</v>
      </c>
      <c r="Z73" s="10">
        <f>TI_RPI_RI_E!Z73+TI_RPI_BPI_E!Z73+TI_RPI_PT_E!Z73+TI_RPI_IT_E!Z73+TI_RPI_DU_E!Z73+TI_RPI_PII_E!Z73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  <c r="Y74" s="37">
        <f>TI_RPI_RI_E!Y74+TI_RPI_BPI_E!Y74+TI_RPI_PT_E!Y74+TI_RPI_IT_E!Y74+TI_RPI_DU_E!Y74+TI_RPI_PII_E!Y74</f>
        <v>0</v>
      </c>
      <c r="Z74" s="37">
        <f>TI_RPI_RI_E!Z74+TI_RPI_BPI_E!Z74+TI_RPI_PT_E!Z74+TI_RPI_IT_E!Z74+TI_RPI_DU_E!Z74+TI_RPI_PII_E!Z74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  <c r="Y75" s="37">
        <f>TI_RPI_RI_E!Y75+TI_RPI_BPI_E!Y75+TI_RPI_PT_E!Y75+TI_RPI_IT_E!Y75+TI_RPI_DU_E!Y75+TI_RPI_PII_E!Y75</f>
        <v>0</v>
      </c>
      <c r="Z75" s="37">
        <f>TI_RPI_RI_E!Z75+TI_RPI_BPI_E!Z75+TI_RPI_PT_E!Z75+TI_RPI_IT_E!Z75+TI_RPI_DU_E!Z75+TI_RPI_PII_E!Z75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  <c r="Y76" s="40">
        <f>TI_RPI_RI_E!Y76+TI_RPI_BPI_E!Y76+TI_RPI_PT_E!Y76+TI_RPI_IT_E!Y76+TI_RPI_DU_E!Y76+TI_RPI_PII_E!Y76</f>
        <v>0</v>
      </c>
      <c r="Z76" s="40">
        <f>TI_RPI_RI_E!Z76+TI_RPI_BPI_E!Z76+TI_RPI_PT_E!Z76+TI_RPI_IT_E!Z76+TI_RPI_DU_E!Z76+TI_RPI_PII_E!Z76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0.88374892519346515</v>
      </c>
      <c r="O2" s="31">
        <f t="shared" si="0"/>
        <v>1.7674978503869301</v>
      </c>
      <c r="P2" s="31">
        <f t="shared" si="0"/>
        <v>1.882115219260533</v>
      </c>
      <c r="Q2" s="31">
        <f t="shared" si="0"/>
        <v>3.7642304385210661</v>
      </c>
      <c r="R2" s="31">
        <f t="shared" si="0"/>
        <v>4.7052450558899386</v>
      </c>
      <c r="S2" s="31">
        <f t="shared" si="0"/>
        <v>5.6463456577815991</v>
      </c>
      <c r="T2" s="31">
        <f t="shared" si="0"/>
        <v>7.4169389509888219</v>
      </c>
      <c r="U2" s="31">
        <f t="shared" si="0"/>
        <v>10.4085124677558</v>
      </c>
      <c r="V2" s="31">
        <f t="shared" si="0"/>
        <v>11.08521066208082</v>
      </c>
      <c r="W2" s="31">
        <f t="shared" si="0"/>
        <v>14.55881341358555</v>
      </c>
      <c r="X2" s="31">
        <f t="shared" ref="X2:Z2" si="1">SUM(X3,X17,X22,X25,X26,X51,X52,X71,X74,X75,X76)</f>
        <v>11.043164230438521</v>
      </c>
      <c r="Y2" s="31">
        <f t="shared" si="1"/>
        <v>13.09716251074806</v>
      </c>
      <c r="Z2" s="31">
        <f t="shared" si="1"/>
        <v>13.801375752364571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0.88374892519346515</v>
      </c>
      <c r="O52" s="37">
        <f t="shared" si="20"/>
        <v>1.7674978503869301</v>
      </c>
      <c r="P52" s="37">
        <f t="shared" si="20"/>
        <v>1.882115219260533</v>
      </c>
      <c r="Q52" s="37">
        <f t="shared" si="20"/>
        <v>3.7642304385210661</v>
      </c>
      <c r="R52" s="37">
        <f t="shared" si="20"/>
        <v>4.7052450558899386</v>
      </c>
      <c r="S52" s="37">
        <f t="shared" si="20"/>
        <v>5.6463456577815991</v>
      </c>
      <c r="T52" s="37">
        <f t="shared" si="20"/>
        <v>7.4169389509888219</v>
      </c>
      <c r="U52" s="37">
        <f t="shared" si="20"/>
        <v>10.4085124677558</v>
      </c>
      <c r="V52" s="37">
        <f t="shared" si="20"/>
        <v>11.08521066208082</v>
      </c>
      <c r="W52" s="37">
        <f t="shared" si="20"/>
        <v>14.55881341358555</v>
      </c>
      <c r="X52" s="37">
        <f t="shared" ref="X52:Z52" si="21">SUM(X53:X70)</f>
        <v>11.043164230438521</v>
      </c>
      <c r="Y52" s="37">
        <f t="shared" si="21"/>
        <v>13.09716251074806</v>
      </c>
      <c r="Z52" s="37">
        <f t="shared" si="21"/>
        <v>13.801375752364571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0.88374892519346515</v>
      </c>
      <c r="O65" s="10">
        <v>1.7674978503869301</v>
      </c>
      <c r="P65" s="10">
        <v>1.882115219260533</v>
      </c>
      <c r="Q65" s="10">
        <v>3.7642304385210661</v>
      </c>
      <c r="R65" s="10">
        <v>4.7052450558899386</v>
      </c>
      <c r="S65" s="10">
        <v>5.6463456577815991</v>
      </c>
      <c r="T65" s="10">
        <v>7.4169389509888219</v>
      </c>
      <c r="U65" s="10">
        <v>10.4085124677558</v>
      </c>
      <c r="V65" s="10">
        <v>11.08521066208082</v>
      </c>
      <c r="W65" s="10">
        <v>14.55881341358555</v>
      </c>
      <c r="X65" s="10">
        <v>11.043164230438521</v>
      </c>
      <c r="Y65" s="10">
        <v>13.09716251074806</v>
      </c>
      <c r="Z65" s="10">
        <v>13.801375752364571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164.83233018056748</v>
      </c>
      <c r="D2" s="31">
        <f t="shared" si="0"/>
        <v>167.06792777300089</v>
      </c>
      <c r="E2" s="31">
        <f t="shared" si="0"/>
        <v>176.4402407566638</v>
      </c>
      <c r="F2" s="31">
        <f t="shared" si="0"/>
        <v>192.26139294926907</v>
      </c>
      <c r="G2" s="31">
        <f t="shared" si="0"/>
        <v>190.54170249355124</v>
      </c>
      <c r="H2" s="31">
        <f t="shared" si="0"/>
        <v>192.60533104041272</v>
      </c>
      <c r="I2" s="31">
        <f t="shared" si="0"/>
        <v>194.41100601891659</v>
      </c>
      <c r="J2" s="31">
        <f t="shared" si="0"/>
        <v>197.42046431642299</v>
      </c>
      <c r="K2" s="31">
        <f t="shared" si="0"/>
        <v>198.79621668099739</v>
      </c>
      <c r="L2" s="31">
        <f t="shared" si="0"/>
        <v>186.414445399828</v>
      </c>
      <c r="M2" s="31">
        <f t="shared" si="0"/>
        <v>181.74376612209801</v>
      </c>
      <c r="N2" s="31">
        <f t="shared" si="0"/>
        <v>188.35485812553736</v>
      </c>
      <c r="O2" s="31">
        <f t="shared" si="0"/>
        <v>199.17790197764401</v>
      </c>
      <c r="P2" s="31">
        <f t="shared" si="0"/>
        <v>195.49561478933796</v>
      </c>
      <c r="Q2" s="31">
        <f t="shared" si="0"/>
        <v>196.81392949269127</v>
      </c>
      <c r="R2" s="31">
        <f t="shared" si="0"/>
        <v>117.03198624247631</v>
      </c>
      <c r="S2" s="31">
        <f t="shared" si="0"/>
        <v>79.413929492691295</v>
      </c>
      <c r="T2" s="31">
        <f t="shared" si="0"/>
        <v>149.45491441322827</v>
      </c>
      <c r="U2" s="31">
        <f t="shared" si="0"/>
        <v>179.16139294926916</v>
      </c>
      <c r="V2" s="31">
        <f t="shared" si="0"/>
        <v>188.21969045571794</v>
      </c>
      <c r="W2" s="31">
        <f t="shared" si="0"/>
        <v>198.83018056749785</v>
      </c>
      <c r="X2" s="31">
        <f t="shared" ref="X2:Z2" si="1">SUM(X3,X17,X22,X25,X26,X51,X52,X71,X74,X75,X76)</f>
        <v>201.48710232158209</v>
      </c>
      <c r="Y2" s="31">
        <f t="shared" si="1"/>
        <v>210.28976784178838</v>
      </c>
      <c r="Z2" s="31">
        <f t="shared" si="1"/>
        <v>215.40309544282024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  <c r="Y5" s="10">
        <f>TO_EHG!Y5+TO_CO!Y5+TO_BF!Y5+TO_GW!Y5+TO_RPI!Y5+TO_PF!Y5+TO_BKBPB!Y5+TO_CL!Y5+TO_BNG!Y5+TO_LBB!Y5+TO_CPP!Y5+TO_GTL!Y5+TO_NSP!Y5</f>
        <v>0</v>
      </c>
      <c r="Z5" s="10">
        <f>TO_EHG!Z5+TO_CO!Z5+TO_BF!Z5+TO_GW!Z5+TO_RPI!Z5+TO_PF!Z5+TO_BKBPB!Z5+TO_CL!Z5+TO_BNG!Z5+TO_LBB!Z5+TO_CPP!Z5+TO_GTL!Z5+TO_NSP!Z5</f>
        <v>0</v>
      </c>
    </row>
    <row r="6" spans="1:26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  <c r="Y6" s="10">
        <f>TO_EHG!Y6+TO_CO!Y6+TO_BF!Y6+TO_GW!Y6+TO_RPI!Y6+TO_PF!Y6+TO_BKBPB!Y6+TO_CL!Y6+TO_BNG!Y6+TO_LBB!Y6+TO_CPP!Y6+TO_GTL!Y6+TO_NSP!Y6</f>
        <v>0</v>
      </c>
      <c r="Z6" s="10">
        <f>TO_EHG!Z6+TO_CO!Z6+TO_BF!Z6+TO_GW!Z6+TO_RPI!Z6+TO_PF!Z6+TO_BKBPB!Z6+TO_CL!Z6+TO_BNG!Z6+TO_LBB!Z6+TO_CPP!Z6+TO_GTL!Z6+TO_NSP!Z6</f>
        <v>0</v>
      </c>
    </row>
    <row r="7" spans="1:26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  <c r="Y7" s="10">
        <f>TO_EHG!Y7+TO_CO!Y7+TO_BF!Y7+TO_GW!Y7+TO_RPI!Y7+TO_PF!Y7+TO_BKBPB!Y7+TO_CL!Y7+TO_BNG!Y7+TO_LBB!Y7+TO_CPP!Y7+TO_GTL!Y7+TO_NSP!Y7</f>
        <v>0</v>
      </c>
      <c r="Z7" s="10">
        <f>TO_EHG!Z7+TO_CO!Z7+TO_BF!Z7+TO_GW!Z7+TO_RPI!Z7+TO_PF!Z7+TO_BKBPB!Z7+TO_CL!Z7+TO_BNG!Z7+TO_LBB!Z7+TO_CPP!Z7+TO_GTL!Z7+TO_NSP!Z7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  <c r="Y9" s="10">
        <f>TO_EHG!Y9+TO_CO!Y9+TO_BF!Y9+TO_GW!Y9+TO_RPI!Y9+TO_PF!Y9+TO_BKBPB!Y9+TO_CL!Y9+TO_BNG!Y9+TO_LBB!Y9+TO_CPP!Y9+TO_GTL!Y9+TO_NSP!Y9</f>
        <v>0</v>
      </c>
      <c r="Z9" s="10">
        <f>TO_EHG!Z9+TO_CO!Z9+TO_BF!Z9+TO_GW!Z9+TO_RPI!Z9+TO_PF!Z9+TO_BKBPB!Z9+TO_CL!Z9+TO_BNG!Z9+TO_LBB!Z9+TO_CPP!Z9+TO_GTL!Z9+TO_NSP!Z9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  <c r="Y10" s="10">
        <f>TO_EHG!Y10+TO_CO!Y10+TO_BF!Y10+TO_GW!Y10+TO_RPI!Y10+TO_PF!Y10+TO_BKBPB!Y10+TO_CL!Y10+TO_BNG!Y10+TO_LBB!Y10+TO_CPP!Y10+TO_GTL!Y10+TO_NSP!Y10</f>
        <v>0</v>
      </c>
      <c r="Z10" s="10">
        <f>TO_EHG!Z10+TO_CO!Z10+TO_BF!Z10+TO_GW!Z10+TO_RPI!Z10+TO_PF!Z10+TO_BKBPB!Z10+TO_CL!Z10+TO_BNG!Z10+TO_LBB!Z10+TO_CPP!Z10+TO_GTL!Z10+TO_NSP!Z10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  <c r="Y12" s="10">
        <f>TO_EHG!Y12+TO_CO!Y12+TO_BF!Y12+TO_GW!Y12+TO_RPI!Y12+TO_PF!Y12+TO_BKBPB!Y12+TO_CL!Y12+TO_BNG!Y12+TO_LBB!Y12+TO_CPP!Y12+TO_GTL!Y12+TO_NSP!Y12</f>
        <v>0</v>
      </c>
      <c r="Z12" s="10">
        <f>TO_EHG!Z12+TO_CO!Z12+TO_BF!Z12+TO_GW!Z12+TO_RPI!Z12+TO_PF!Z12+TO_BKBPB!Z12+TO_CL!Z12+TO_BNG!Z12+TO_LBB!Z12+TO_CPP!Z12+TO_GTL!Z12+TO_NSP!Z12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  <c r="Y13" s="10">
        <f>TO_EHG!Y13+TO_CO!Y13+TO_BF!Y13+TO_GW!Y13+TO_RPI!Y13+TO_PF!Y13+TO_BKBPB!Y13+TO_CL!Y13+TO_BNG!Y13+TO_LBB!Y13+TO_CPP!Y13+TO_GTL!Y13+TO_NSP!Y13</f>
        <v>0</v>
      </c>
      <c r="Z13" s="10">
        <f>TO_EHG!Z13+TO_CO!Z13+TO_BF!Z13+TO_GW!Z13+TO_RPI!Z13+TO_PF!Z13+TO_BKBPB!Z13+TO_CL!Z13+TO_BNG!Z13+TO_LBB!Z13+TO_CPP!Z13+TO_GTL!Z13+TO_NSP!Z13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  <c r="Y14" s="10">
        <f>TO_EHG!Y14+TO_CO!Y14+TO_BF!Y14+TO_GW!Y14+TO_RPI!Y14+TO_PF!Y14+TO_BKBPB!Y14+TO_CL!Y14+TO_BNG!Y14+TO_LBB!Y14+TO_CPP!Y14+TO_GTL!Y14+TO_NSP!Y14</f>
        <v>0</v>
      </c>
      <c r="Z14" s="10">
        <f>TO_EHG!Z14+TO_CO!Z14+TO_BF!Z14+TO_GW!Z14+TO_RPI!Z14+TO_PF!Z14+TO_BKBPB!Z14+TO_CL!Z14+TO_BNG!Z14+TO_LBB!Z14+TO_CPP!Z14+TO_GTL!Z14+TO_NSP!Z14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  <c r="Y15" s="10">
        <f>TO_EHG!Y15+TO_CO!Y15+TO_BF!Y15+TO_GW!Y15+TO_RPI!Y15+TO_PF!Y15+TO_BKBPB!Y15+TO_CL!Y15+TO_BNG!Y15+TO_LBB!Y15+TO_CPP!Y15+TO_GTL!Y15+TO_NSP!Y15</f>
        <v>0</v>
      </c>
      <c r="Z15" s="10">
        <f>TO_EHG!Z15+TO_CO!Z15+TO_BF!Z15+TO_GW!Z15+TO_RPI!Z15+TO_PF!Z15+TO_BKBPB!Z15+TO_CL!Z15+TO_BNG!Z15+TO_LBB!Z15+TO_CPP!Z15+TO_GTL!Z15+TO_NSP!Z15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  <c r="Y16" s="10">
        <f>TO_EHG!Y16+TO_CO!Y16+TO_BF!Y16+TO_GW!Y16+TO_RPI!Y16+TO_PF!Y16+TO_BKBPB!Y16+TO_CL!Y16+TO_BNG!Y16+TO_LBB!Y16+TO_CPP!Y16+TO_GTL!Y16+TO_NSP!Y16</f>
        <v>0</v>
      </c>
      <c r="Z16" s="10">
        <f>TO_EHG!Z16+TO_CO!Z16+TO_BF!Z16+TO_GW!Z16+TO_RPI!Z16+TO_PF!Z16+TO_BKBPB!Z16+TO_CL!Z16+TO_BNG!Z16+TO_LBB!Z16+TO_CPP!Z16+TO_GTL!Z16+TO_NSP!Z16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  <c r="Y18" s="10">
        <f>TO_EHG!Y18+TO_CO!Y18+TO_BF!Y18+TO_GW!Y18+TO_RPI!Y18+TO_PF!Y18+TO_BKBPB!Y18+TO_CL!Y18+TO_BNG!Y18+TO_LBB!Y18+TO_CPP!Y18+TO_GTL!Y18+TO_NSP!Y18</f>
        <v>0</v>
      </c>
      <c r="Z18" s="10">
        <f>TO_EHG!Z18+TO_CO!Z18+TO_BF!Z18+TO_GW!Z18+TO_RPI!Z18+TO_PF!Z18+TO_BKBPB!Z18+TO_CL!Z18+TO_BNG!Z18+TO_LBB!Z18+TO_CPP!Z18+TO_GTL!Z18+TO_NSP!Z18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  <c r="Y19" s="10">
        <f>TO_EHG!Y19+TO_CO!Y19+TO_BF!Y19+TO_GW!Y19+TO_RPI!Y19+TO_PF!Y19+TO_BKBPB!Y19+TO_CL!Y19+TO_BNG!Y19+TO_LBB!Y19+TO_CPP!Y19+TO_GTL!Y19+TO_NSP!Y19</f>
        <v>0</v>
      </c>
      <c r="Z19" s="10">
        <f>TO_EHG!Z19+TO_CO!Z19+TO_BF!Z19+TO_GW!Z19+TO_RPI!Z19+TO_PF!Z19+TO_BKBPB!Z19+TO_CL!Z19+TO_BNG!Z19+TO_LBB!Z19+TO_CPP!Z19+TO_GTL!Z19+TO_NSP!Z19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  <c r="Y20" s="10">
        <f>TO_EHG!Y20+TO_CO!Y20+TO_BF!Y20+TO_GW!Y20+TO_RPI!Y20+TO_PF!Y20+TO_BKBPB!Y20+TO_CL!Y20+TO_BNG!Y20+TO_LBB!Y20+TO_CPP!Y20+TO_GTL!Y20+TO_NSP!Y20</f>
        <v>0</v>
      </c>
      <c r="Z20" s="10">
        <f>TO_EHG!Z20+TO_CO!Z20+TO_BF!Z20+TO_GW!Z20+TO_RPI!Z20+TO_PF!Z20+TO_BKBPB!Z20+TO_CL!Z20+TO_BNG!Z20+TO_LBB!Z20+TO_CPP!Z20+TO_GTL!Z20+TO_NSP!Z20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  <c r="Y21" s="10">
        <f>TO_EHG!Y21+TO_CO!Y21+TO_BF!Y21+TO_GW!Y21+TO_RPI!Y21+TO_PF!Y21+TO_BKBPB!Y21+TO_CL!Y21+TO_BNG!Y21+TO_LBB!Y21+TO_CPP!Y21+TO_GTL!Y21+TO_NSP!Y21</f>
        <v>0</v>
      </c>
      <c r="Z21" s="10">
        <f>TO_EHG!Z21+TO_CO!Z21+TO_BF!Z21+TO_GW!Z21+TO_RPI!Z21+TO_PF!Z21+TO_BKBPB!Z21+TO_CL!Z21+TO_BNG!Z21+TO_LBB!Z21+TO_CPP!Z21+TO_GTL!Z21+TO_NSP!Z21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  <c r="Y23" s="10">
        <f>TO_EHG!Y23+TO_CO!Y23+TO_BF!Y23+TO_GW!Y23+TO_RPI!Y23+TO_PF!Y23+TO_BKBPB!Y23+TO_CL!Y23+TO_BNG!Y23+TO_LBB!Y23+TO_CPP!Y23+TO_GTL!Y23+TO_NSP!Y23</f>
        <v>0</v>
      </c>
      <c r="Z23" s="10">
        <f>TO_EHG!Z23+TO_CO!Z23+TO_BF!Z23+TO_GW!Z23+TO_RPI!Z23+TO_PF!Z23+TO_BKBPB!Z23+TO_CL!Z23+TO_BNG!Z23+TO_LBB!Z23+TO_CPP!Z23+TO_GTL!Z23+TO_NSP!Z23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  <c r="Y24" s="10">
        <f>TO_EHG!Y24+TO_CO!Y24+TO_BF!Y24+TO_GW!Y24+TO_RPI!Y24+TO_PF!Y24+TO_BKBPB!Y24+TO_CL!Y24+TO_BNG!Y24+TO_LBB!Y24+TO_CPP!Y24+TO_GTL!Y24+TO_NSP!Y24</f>
        <v>0</v>
      </c>
      <c r="Z24" s="10">
        <f>TO_EHG!Z24+TO_CO!Z24+TO_BF!Z24+TO_GW!Z24+TO_RPI!Z24+TO_PF!Z24+TO_BKBPB!Z24+TO_CL!Z24+TO_BNG!Z24+TO_LBB!Z24+TO_CPP!Z24+TO_GTL!Z24+TO_NSP!Z24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  <c r="Y25" s="37">
        <f>TO_EHG!Y25+TO_CO!Y25+TO_BF!Y25+TO_GW!Y25+TO_RPI!Y25+TO_PF!Y25+TO_BKBPB!Y25+TO_CL!Y25+TO_BNG!Y25+TO_LBB!Y25+TO_CPP!Y25+TO_GTL!Y25+TO_NSP!Y25</f>
        <v>0</v>
      </c>
      <c r="Z25" s="37">
        <f>TO_EHG!Z25+TO_CO!Z25+TO_BF!Z25+TO_GW!Z25+TO_RPI!Z25+TO_PF!Z25+TO_BKBPB!Z25+TO_CL!Z25+TO_BNG!Z25+TO_LBB!Z25+TO_CPP!Z25+TO_GTL!Z25+TO_NSP!Z25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  <c r="Y28" s="10">
        <f>TO_EHG!Y28+TO_CO!Y28+TO_BF!Y28+TO_GW!Y28+TO_RPI!Y28+TO_PF!Y28+TO_BKBPB!Y28+TO_CL!Y28+TO_BNG!Y28+TO_LBB!Y28+TO_CPP!Y28+TO_GTL!Y28+TO_NSP!Y28</f>
        <v>0</v>
      </c>
      <c r="Z28" s="10">
        <f>TO_EHG!Z28+TO_CO!Z28+TO_BF!Z28+TO_GW!Z28+TO_RPI!Z28+TO_PF!Z28+TO_BKBPB!Z28+TO_CL!Z28+TO_BNG!Z28+TO_LBB!Z28+TO_CPP!Z28+TO_GTL!Z28+TO_NSP!Z28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  <c r="Y29" s="10">
        <f>TO_EHG!Y29+TO_CO!Y29+TO_BF!Y29+TO_GW!Y29+TO_RPI!Y29+TO_PF!Y29+TO_BKBPB!Y29+TO_CL!Y29+TO_BNG!Y29+TO_LBB!Y29+TO_CPP!Y29+TO_GTL!Y29+TO_NSP!Y29</f>
        <v>0</v>
      </c>
      <c r="Z29" s="10">
        <f>TO_EHG!Z29+TO_CO!Z29+TO_BF!Z29+TO_GW!Z29+TO_RPI!Z29+TO_PF!Z29+TO_BKBPB!Z29+TO_CL!Z29+TO_BNG!Z29+TO_LBB!Z29+TO_CPP!Z29+TO_GTL!Z29+TO_NSP!Z29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  <c r="Y30" s="10">
        <f>TO_EHG!Y30+TO_CO!Y30+TO_BF!Y30+TO_GW!Y30+TO_RPI!Y30+TO_PF!Y30+TO_BKBPB!Y30+TO_CL!Y30+TO_BNG!Y30+TO_LBB!Y30+TO_CPP!Y30+TO_GTL!Y30+TO_NSP!Y30</f>
        <v>0</v>
      </c>
      <c r="Z30" s="10">
        <f>TO_EHG!Z30+TO_CO!Z30+TO_BF!Z30+TO_GW!Z30+TO_RPI!Z30+TO_PF!Z30+TO_BKBPB!Z30+TO_CL!Z30+TO_BNG!Z30+TO_LBB!Z30+TO_CPP!Z30+TO_GTL!Z30+TO_NSP!Z30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  <c r="Y31" s="10">
        <f>TO_EHG!Y31+TO_CO!Y31+TO_BF!Y31+TO_GW!Y31+TO_RPI!Y31+TO_PF!Y31+TO_BKBPB!Y31+TO_CL!Y31+TO_BNG!Y31+TO_LBB!Y31+TO_CPP!Y31+TO_GTL!Y31+TO_NSP!Y31</f>
        <v>0</v>
      </c>
      <c r="Z31" s="10">
        <f>TO_EHG!Z31+TO_CO!Z31+TO_BF!Z31+TO_GW!Z31+TO_RPI!Z31+TO_PF!Z31+TO_BKBPB!Z31+TO_CL!Z31+TO_BNG!Z31+TO_LBB!Z31+TO_CPP!Z31+TO_GTL!Z31+TO_NSP!Z31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  <c r="Y32" s="10">
        <f>TO_EHG!Y32+TO_CO!Y32+TO_BF!Y32+TO_GW!Y32+TO_RPI!Y32+TO_PF!Y32+TO_BKBPB!Y32+TO_CL!Y32+TO_BNG!Y32+TO_LBB!Y32+TO_CPP!Y32+TO_GTL!Y32+TO_NSP!Y32</f>
        <v>0</v>
      </c>
      <c r="Z32" s="10">
        <f>TO_EHG!Z32+TO_CO!Z32+TO_BF!Z32+TO_GW!Z32+TO_RPI!Z32+TO_PF!Z32+TO_BKBPB!Z32+TO_CL!Z32+TO_BNG!Z32+TO_LBB!Z32+TO_CPP!Z32+TO_GTL!Z32+TO_NSP!Z32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0</v>
      </c>
      <c r="D34" s="10">
        <f>TO_EHG!D34+TO_CO!D34+TO_BF!D34+TO_GW!D34+TO_RPI!D34+TO_PF!D34+TO_BKBPB!D34+TO_CL!D34+TO_BNG!D34+TO_LBB!D34+TO_CPP!D34+TO_GTL!D34+TO_NSP!D34</f>
        <v>0</v>
      </c>
      <c r="E34" s="10">
        <f>TO_EHG!E34+TO_CO!E34+TO_BF!E34+TO_GW!E34+TO_RPI!E34+TO_PF!E34+TO_BKBPB!E34+TO_CL!E34+TO_BNG!E34+TO_LBB!E34+TO_CPP!E34+TO_GTL!E34+TO_NSP!E34</f>
        <v>0</v>
      </c>
      <c r="F34" s="10">
        <f>TO_EHG!F34+TO_CO!F34+TO_BF!F34+TO_GW!F34+TO_RPI!F34+TO_PF!F34+TO_BKBPB!F34+TO_CL!F34+TO_BNG!F34+TO_LBB!F34+TO_CPP!F34+TO_GTL!F34+TO_NSP!F34</f>
        <v>0</v>
      </c>
      <c r="G34" s="10">
        <f>TO_EHG!G34+TO_CO!G34+TO_BF!G34+TO_GW!G34+TO_RPI!G34+TO_PF!G34+TO_BKBPB!G34+TO_CL!G34+TO_BNG!G34+TO_LBB!G34+TO_CPP!G34+TO_GTL!G34+TO_NSP!G34</f>
        <v>0</v>
      </c>
      <c r="H34" s="10">
        <f>TO_EHG!H34+TO_CO!H34+TO_BF!H34+TO_GW!H34+TO_RPI!H34+TO_PF!H34+TO_BKBPB!H34+TO_CL!H34+TO_BNG!H34+TO_LBB!H34+TO_CPP!H34+TO_GTL!H34+TO_NSP!H34</f>
        <v>0</v>
      </c>
      <c r="I34" s="10">
        <f>TO_EHG!I34+TO_CO!I34+TO_BF!I34+TO_GW!I34+TO_RPI!I34+TO_PF!I34+TO_BKBPB!I34+TO_CL!I34+TO_BNG!I34+TO_LBB!I34+TO_CPP!I34+TO_GTL!I34+TO_NSP!I34</f>
        <v>0</v>
      </c>
      <c r="J34" s="10">
        <f>TO_EHG!J34+TO_CO!J34+TO_BF!J34+TO_GW!J34+TO_RPI!J34+TO_PF!J34+TO_BKBPB!J34+TO_CL!J34+TO_BNG!J34+TO_LBB!J34+TO_CPP!J34+TO_GTL!J34+TO_NSP!J34</f>
        <v>0</v>
      </c>
      <c r="K34" s="10">
        <f>TO_EHG!K34+TO_CO!K34+TO_BF!K34+TO_GW!K34+TO_RPI!K34+TO_PF!K34+TO_BKBPB!K34+TO_CL!K34+TO_BNG!K34+TO_LBB!K34+TO_CPP!K34+TO_GTL!K34+TO_NSP!K34</f>
        <v>0</v>
      </c>
      <c r="L34" s="10">
        <f>TO_EHG!L34+TO_CO!L34+TO_BF!L34+TO_GW!L34+TO_RPI!L34+TO_PF!L34+TO_BKBPB!L34+TO_CL!L34+TO_BNG!L34+TO_LBB!L34+TO_CPP!L34+TO_GTL!L34+TO_NSP!L34</f>
        <v>0</v>
      </c>
      <c r="M34" s="10">
        <f>TO_EHG!M34+TO_CO!M34+TO_BF!M34+TO_GW!M34+TO_RPI!M34+TO_PF!M34+TO_BKBPB!M34+TO_CL!M34+TO_BNG!M34+TO_LBB!M34+TO_CPP!M34+TO_GTL!M34+TO_NSP!M34</f>
        <v>0</v>
      </c>
      <c r="N34" s="10">
        <f>TO_EHG!N34+TO_CO!N34+TO_BF!N34+TO_GW!N34+TO_RPI!N34+TO_PF!N34+TO_BKBPB!N34+TO_CL!N34+TO_BNG!N34+TO_LBB!N34+TO_CPP!N34+TO_GTL!N34+TO_NSP!N34</f>
        <v>0</v>
      </c>
      <c r="O34" s="10">
        <f>TO_EHG!O34+TO_CO!O34+TO_BF!O34+TO_GW!O34+TO_RPI!O34+TO_PF!O34+TO_BKBPB!O34+TO_CL!O34+TO_BNG!O34+TO_LBB!O34+TO_CPP!O34+TO_GTL!O34+TO_NSP!O34</f>
        <v>0</v>
      </c>
      <c r="P34" s="10">
        <f>TO_EHG!P34+TO_CO!P34+TO_BF!P34+TO_GW!P34+TO_RPI!P34+TO_PF!P34+TO_BKBPB!P34+TO_CL!P34+TO_BNG!P34+TO_LBB!P34+TO_CPP!P34+TO_GTL!P34+TO_NSP!P34</f>
        <v>0</v>
      </c>
      <c r="Q34" s="10">
        <f>TO_EHG!Q34+TO_CO!Q34+TO_BF!Q34+TO_GW!Q34+TO_RPI!Q34+TO_PF!Q34+TO_BKBPB!Q34+TO_CL!Q34+TO_BNG!Q34+TO_LBB!Q34+TO_CPP!Q34+TO_GTL!Q34+TO_NSP!Q34</f>
        <v>0</v>
      </c>
      <c r="R34" s="10">
        <f>TO_EHG!R34+TO_CO!R34+TO_BF!R34+TO_GW!R34+TO_RPI!R34+TO_PF!R34+TO_BKBPB!R34+TO_CL!R34+TO_BNG!R34+TO_LBB!R34+TO_CPP!R34+TO_GTL!R34+TO_NSP!R34</f>
        <v>0</v>
      </c>
      <c r="S34" s="10">
        <f>TO_EHG!S34+TO_CO!S34+TO_BF!S34+TO_GW!S34+TO_RPI!S34+TO_PF!S34+TO_BKBPB!S34+TO_CL!S34+TO_BNG!S34+TO_LBB!S34+TO_CPP!S34+TO_GTL!S34+TO_NSP!S34</f>
        <v>0</v>
      </c>
      <c r="T34" s="10">
        <f>TO_EHG!T34+TO_CO!T34+TO_BF!T34+TO_GW!T34+TO_RPI!T34+TO_PF!T34+TO_BKBPB!T34+TO_CL!T34+TO_BNG!T34+TO_LBB!T34+TO_CPP!T34+TO_GTL!T34+TO_NSP!T34</f>
        <v>0</v>
      </c>
      <c r="U34" s="10">
        <f>TO_EHG!U34+TO_CO!U34+TO_BF!U34+TO_GW!U34+TO_RPI!U34+TO_PF!U34+TO_BKBPB!U34+TO_CL!U34+TO_BNG!U34+TO_LBB!U34+TO_CPP!U34+TO_GTL!U34+TO_NSP!U34</f>
        <v>0</v>
      </c>
      <c r="V34" s="10">
        <f>TO_EHG!V34+TO_CO!V34+TO_BF!V34+TO_GW!V34+TO_RPI!V34+TO_PF!V34+TO_BKBPB!V34+TO_CL!V34+TO_BNG!V34+TO_LBB!V34+TO_CPP!V34+TO_GTL!V34+TO_NSP!V34</f>
        <v>0</v>
      </c>
      <c r="W34" s="10">
        <f>TO_EHG!W34+TO_CO!W34+TO_BF!W34+TO_GW!W34+TO_RPI!W34+TO_PF!W34+TO_BKBPB!W34+TO_CL!W34+TO_BNG!W34+TO_LBB!W34+TO_CPP!W34+TO_GTL!W34+TO_NSP!W34</f>
        <v>0</v>
      </c>
      <c r="X34" s="10">
        <f>TO_EHG!X34+TO_CO!X34+TO_BF!X34+TO_GW!X34+TO_RPI!X34+TO_PF!X34+TO_BKBPB!X34+TO_CL!X34+TO_BNG!X34+TO_LBB!X34+TO_CPP!X34+TO_GTL!X34+TO_NSP!X34</f>
        <v>0</v>
      </c>
      <c r="Y34" s="10">
        <f>TO_EHG!Y34+TO_CO!Y34+TO_BF!Y34+TO_GW!Y34+TO_RPI!Y34+TO_PF!Y34+TO_BKBPB!Y34+TO_CL!Y34+TO_BNG!Y34+TO_LBB!Y34+TO_CPP!Y34+TO_GTL!Y34+TO_NSP!Y34</f>
        <v>0</v>
      </c>
      <c r="Z34" s="10">
        <f>TO_EHG!Z34+TO_CO!Z34+TO_BF!Z34+TO_GW!Z34+TO_RPI!Z34+TO_PF!Z34+TO_BKBPB!Z34+TO_CL!Z34+TO_BNG!Z34+TO_LBB!Z34+TO_CPP!Z34+TO_GTL!Z34+TO_NSP!Z34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  <c r="Y35" s="10">
        <f>TO_EHG!Y35+TO_CO!Y35+TO_BF!Y35+TO_GW!Y35+TO_RPI!Y35+TO_PF!Y35+TO_BKBPB!Y35+TO_CL!Y35+TO_BNG!Y35+TO_LBB!Y35+TO_CPP!Y35+TO_GTL!Y35+TO_NSP!Y35</f>
        <v>0</v>
      </c>
      <c r="Z35" s="10">
        <f>TO_EHG!Z35+TO_CO!Z35+TO_BF!Z35+TO_GW!Z35+TO_RPI!Z35+TO_PF!Z35+TO_BKBPB!Z35+TO_CL!Z35+TO_BNG!Z35+TO_LBB!Z35+TO_CPP!Z35+TO_GTL!Z35+TO_NSP!Z35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0</v>
      </c>
      <c r="D36" s="10">
        <f>TO_EHG!D36+TO_CO!D36+TO_BF!D36+TO_GW!D36+TO_RPI!D36+TO_PF!D36+TO_BKBPB!D36+TO_CL!D36+TO_BNG!D36+TO_LBB!D36+TO_CPP!D36+TO_GTL!D36+TO_NSP!D36</f>
        <v>0</v>
      </c>
      <c r="E36" s="10">
        <f>TO_EHG!E36+TO_CO!E36+TO_BF!E36+TO_GW!E36+TO_RPI!E36+TO_PF!E36+TO_BKBPB!E36+TO_CL!E36+TO_BNG!E36+TO_LBB!E36+TO_CPP!E36+TO_GTL!E36+TO_NSP!E36</f>
        <v>0</v>
      </c>
      <c r="F36" s="10">
        <f>TO_EHG!F36+TO_CO!F36+TO_BF!F36+TO_GW!F36+TO_RPI!F36+TO_PF!F36+TO_BKBPB!F36+TO_CL!F36+TO_BNG!F36+TO_LBB!F36+TO_CPP!F36+TO_GTL!F36+TO_NSP!F36</f>
        <v>0</v>
      </c>
      <c r="G36" s="10">
        <f>TO_EHG!G36+TO_CO!G36+TO_BF!G36+TO_GW!G36+TO_RPI!G36+TO_PF!G36+TO_BKBPB!G36+TO_CL!G36+TO_BNG!G36+TO_LBB!G36+TO_CPP!G36+TO_GTL!G36+TO_NSP!G36</f>
        <v>0</v>
      </c>
      <c r="H36" s="10">
        <f>TO_EHG!H36+TO_CO!H36+TO_BF!H36+TO_GW!H36+TO_RPI!H36+TO_PF!H36+TO_BKBPB!H36+TO_CL!H36+TO_BNG!H36+TO_LBB!H36+TO_CPP!H36+TO_GTL!H36+TO_NSP!H36</f>
        <v>0</v>
      </c>
      <c r="I36" s="10">
        <f>TO_EHG!I36+TO_CO!I36+TO_BF!I36+TO_GW!I36+TO_RPI!I36+TO_PF!I36+TO_BKBPB!I36+TO_CL!I36+TO_BNG!I36+TO_LBB!I36+TO_CPP!I36+TO_GTL!I36+TO_NSP!I36</f>
        <v>0</v>
      </c>
      <c r="J36" s="10">
        <f>TO_EHG!J36+TO_CO!J36+TO_BF!J36+TO_GW!J36+TO_RPI!J36+TO_PF!J36+TO_BKBPB!J36+TO_CL!J36+TO_BNG!J36+TO_LBB!J36+TO_CPP!J36+TO_GTL!J36+TO_NSP!J36</f>
        <v>0</v>
      </c>
      <c r="K36" s="10">
        <f>TO_EHG!K36+TO_CO!K36+TO_BF!K36+TO_GW!K36+TO_RPI!K36+TO_PF!K36+TO_BKBPB!K36+TO_CL!K36+TO_BNG!K36+TO_LBB!K36+TO_CPP!K36+TO_GTL!K36+TO_NSP!K36</f>
        <v>0</v>
      </c>
      <c r="L36" s="10">
        <f>TO_EHG!L36+TO_CO!L36+TO_BF!L36+TO_GW!L36+TO_RPI!L36+TO_PF!L36+TO_BKBPB!L36+TO_CL!L36+TO_BNG!L36+TO_LBB!L36+TO_CPP!L36+TO_GTL!L36+TO_NSP!L36</f>
        <v>0</v>
      </c>
      <c r="M36" s="10">
        <f>TO_EHG!M36+TO_CO!M36+TO_BF!M36+TO_GW!M36+TO_RPI!M36+TO_PF!M36+TO_BKBPB!M36+TO_CL!M36+TO_BNG!M36+TO_LBB!M36+TO_CPP!M36+TO_GTL!M36+TO_NSP!M36</f>
        <v>0</v>
      </c>
      <c r="N36" s="10">
        <f>TO_EHG!N36+TO_CO!N36+TO_BF!N36+TO_GW!N36+TO_RPI!N36+TO_PF!N36+TO_BKBPB!N36+TO_CL!N36+TO_BNG!N36+TO_LBB!N36+TO_CPP!N36+TO_GTL!N36+TO_NSP!N36</f>
        <v>0</v>
      </c>
      <c r="O36" s="10">
        <f>TO_EHG!O36+TO_CO!O36+TO_BF!O36+TO_GW!O36+TO_RPI!O36+TO_PF!O36+TO_BKBPB!O36+TO_CL!O36+TO_BNG!O36+TO_LBB!O36+TO_CPP!O36+TO_GTL!O36+TO_NSP!O36</f>
        <v>0</v>
      </c>
      <c r="P36" s="10">
        <f>TO_EHG!P36+TO_CO!P36+TO_BF!P36+TO_GW!P36+TO_RPI!P36+TO_PF!P36+TO_BKBPB!P36+TO_CL!P36+TO_BNG!P36+TO_LBB!P36+TO_CPP!P36+TO_GTL!P36+TO_NSP!P36</f>
        <v>0</v>
      </c>
      <c r="Q36" s="10">
        <f>TO_EHG!Q36+TO_CO!Q36+TO_BF!Q36+TO_GW!Q36+TO_RPI!Q36+TO_PF!Q36+TO_BKBPB!Q36+TO_CL!Q36+TO_BNG!Q36+TO_LBB!Q36+TO_CPP!Q36+TO_GTL!Q36+TO_NSP!Q36</f>
        <v>0</v>
      </c>
      <c r="R36" s="10">
        <f>TO_EHG!R36+TO_CO!R36+TO_BF!R36+TO_GW!R36+TO_RPI!R36+TO_PF!R36+TO_BKBPB!R36+TO_CL!R36+TO_BNG!R36+TO_LBB!R36+TO_CPP!R36+TO_GTL!R36+TO_NSP!R36</f>
        <v>0</v>
      </c>
      <c r="S36" s="10">
        <f>TO_EHG!S36+TO_CO!S36+TO_BF!S36+TO_GW!S36+TO_RPI!S36+TO_PF!S36+TO_BKBPB!S36+TO_CL!S36+TO_BNG!S36+TO_LBB!S36+TO_CPP!S36+TO_GTL!S36+TO_NSP!S36</f>
        <v>0</v>
      </c>
      <c r="T36" s="10">
        <f>TO_EHG!T36+TO_CO!T36+TO_BF!T36+TO_GW!T36+TO_RPI!T36+TO_PF!T36+TO_BKBPB!T36+TO_CL!T36+TO_BNG!T36+TO_LBB!T36+TO_CPP!T36+TO_GTL!T36+TO_NSP!T36</f>
        <v>0</v>
      </c>
      <c r="U36" s="10">
        <f>TO_EHG!U36+TO_CO!U36+TO_BF!U36+TO_GW!U36+TO_RPI!U36+TO_PF!U36+TO_BKBPB!U36+TO_CL!U36+TO_BNG!U36+TO_LBB!U36+TO_CPP!U36+TO_GTL!U36+TO_NSP!U36</f>
        <v>0</v>
      </c>
      <c r="V36" s="10">
        <f>TO_EHG!V36+TO_CO!V36+TO_BF!V36+TO_GW!V36+TO_RPI!V36+TO_PF!V36+TO_BKBPB!V36+TO_CL!V36+TO_BNG!V36+TO_LBB!V36+TO_CPP!V36+TO_GTL!V36+TO_NSP!V36</f>
        <v>0</v>
      </c>
      <c r="W36" s="10">
        <f>TO_EHG!W36+TO_CO!W36+TO_BF!W36+TO_GW!W36+TO_RPI!W36+TO_PF!W36+TO_BKBPB!W36+TO_CL!W36+TO_BNG!W36+TO_LBB!W36+TO_CPP!W36+TO_GTL!W36+TO_NSP!W36</f>
        <v>0</v>
      </c>
      <c r="X36" s="10">
        <f>TO_EHG!X36+TO_CO!X36+TO_BF!X36+TO_GW!X36+TO_RPI!X36+TO_PF!X36+TO_BKBPB!X36+TO_CL!X36+TO_BNG!X36+TO_LBB!X36+TO_CPP!X36+TO_GTL!X36+TO_NSP!X36</f>
        <v>0</v>
      </c>
      <c r="Y36" s="10">
        <f>TO_EHG!Y36+TO_CO!Y36+TO_BF!Y36+TO_GW!Y36+TO_RPI!Y36+TO_PF!Y36+TO_BKBPB!Y36+TO_CL!Y36+TO_BNG!Y36+TO_LBB!Y36+TO_CPP!Y36+TO_GTL!Y36+TO_NSP!Y36</f>
        <v>0</v>
      </c>
      <c r="Z36" s="10">
        <f>TO_EHG!Z36+TO_CO!Z36+TO_BF!Z36+TO_GW!Z36+TO_RPI!Z36+TO_PF!Z36+TO_BKBPB!Z36+TO_CL!Z36+TO_BNG!Z36+TO_LBB!Z36+TO_CPP!Z36+TO_GTL!Z36+TO_NSP!Z36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0</v>
      </c>
      <c r="D37" s="10">
        <f>TO_EHG!D37+TO_CO!D37+TO_BF!D37+TO_GW!D37+TO_RPI!D37+TO_PF!D37+TO_BKBPB!D37+TO_CL!D37+TO_BNG!D37+TO_LBB!D37+TO_CPP!D37+TO_GTL!D37+TO_NSP!D37</f>
        <v>0</v>
      </c>
      <c r="E37" s="10">
        <f>TO_EHG!E37+TO_CO!E37+TO_BF!E37+TO_GW!E37+TO_RPI!E37+TO_PF!E37+TO_BKBPB!E37+TO_CL!E37+TO_BNG!E37+TO_LBB!E37+TO_CPP!E37+TO_GTL!E37+TO_NSP!E37</f>
        <v>0</v>
      </c>
      <c r="F37" s="10">
        <f>TO_EHG!F37+TO_CO!F37+TO_BF!F37+TO_GW!F37+TO_RPI!F37+TO_PF!F37+TO_BKBPB!F37+TO_CL!F37+TO_BNG!F37+TO_LBB!F37+TO_CPP!F37+TO_GTL!F37+TO_NSP!F37</f>
        <v>0</v>
      </c>
      <c r="G37" s="10">
        <f>TO_EHG!G37+TO_CO!G37+TO_BF!G37+TO_GW!G37+TO_RPI!G37+TO_PF!G37+TO_BKBPB!G37+TO_CL!G37+TO_BNG!G37+TO_LBB!G37+TO_CPP!G37+TO_GTL!G37+TO_NSP!G37</f>
        <v>0</v>
      </c>
      <c r="H37" s="10">
        <f>TO_EHG!H37+TO_CO!H37+TO_BF!H37+TO_GW!H37+TO_RPI!H37+TO_PF!H37+TO_BKBPB!H37+TO_CL!H37+TO_BNG!H37+TO_LBB!H37+TO_CPP!H37+TO_GTL!H37+TO_NSP!H37</f>
        <v>0</v>
      </c>
      <c r="I37" s="10">
        <f>TO_EHG!I37+TO_CO!I37+TO_BF!I37+TO_GW!I37+TO_RPI!I37+TO_PF!I37+TO_BKBPB!I37+TO_CL!I37+TO_BNG!I37+TO_LBB!I37+TO_CPP!I37+TO_GTL!I37+TO_NSP!I37</f>
        <v>0</v>
      </c>
      <c r="J37" s="10">
        <f>TO_EHG!J37+TO_CO!J37+TO_BF!J37+TO_GW!J37+TO_RPI!J37+TO_PF!J37+TO_BKBPB!J37+TO_CL!J37+TO_BNG!J37+TO_LBB!J37+TO_CPP!J37+TO_GTL!J37+TO_NSP!J37</f>
        <v>0</v>
      </c>
      <c r="K37" s="10">
        <f>TO_EHG!K37+TO_CO!K37+TO_BF!K37+TO_GW!K37+TO_RPI!K37+TO_PF!K37+TO_BKBPB!K37+TO_CL!K37+TO_BNG!K37+TO_LBB!K37+TO_CPP!K37+TO_GTL!K37+TO_NSP!K37</f>
        <v>0</v>
      </c>
      <c r="L37" s="10">
        <f>TO_EHG!L37+TO_CO!L37+TO_BF!L37+TO_GW!L37+TO_RPI!L37+TO_PF!L37+TO_BKBPB!L37+TO_CL!L37+TO_BNG!L37+TO_LBB!L37+TO_CPP!L37+TO_GTL!L37+TO_NSP!L37</f>
        <v>0</v>
      </c>
      <c r="M37" s="10">
        <f>TO_EHG!M37+TO_CO!M37+TO_BF!M37+TO_GW!M37+TO_RPI!M37+TO_PF!M37+TO_BKBPB!M37+TO_CL!M37+TO_BNG!M37+TO_LBB!M37+TO_CPP!M37+TO_GTL!M37+TO_NSP!M37</f>
        <v>0</v>
      </c>
      <c r="N37" s="10">
        <f>TO_EHG!N37+TO_CO!N37+TO_BF!N37+TO_GW!N37+TO_RPI!N37+TO_PF!N37+TO_BKBPB!N37+TO_CL!N37+TO_BNG!N37+TO_LBB!N37+TO_CPP!N37+TO_GTL!N37+TO_NSP!N37</f>
        <v>0</v>
      </c>
      <c r="O37" s="10">
        <f>TO_EHG!O37+TO_CO!O37+TO_BF!O37+TO_GW!O37+TO_RPI!O37+TO_PF!O37+TO_BKBPB!O37+TO_CL!O37+TO_BNG!O37+TO_LBB!O37+TO_CPP!O37+TO_GTL!O37+TO_NSP!O37</f>
        <v>0</v>
      </c>
      <c r="P37" s="10">
        <f>TO_EHG!P37+TO_CO!P37+TO_BF!P37+TO_GW!P37+TO_RPI!P37+TO_PF!P37+TO_BKBPB!P37+TO_CL!P37+TO_BNG!P37+TO_LBB!P37+TO_CPP!P37+TO_GTL!P37+TO_NSP!P37</f>
        <v>0</v>
      </c>
      <c r="Q37" s="10">
        <f>TO_EHG!Q37+TO_CO!Q37+TO_BF!Q37+TO_GW!Q37+TO_RPI!Q37+TO_PF!Q37+TO_BKBPB!Q37+TO_CL!Q37+TO_BNG!Q37+TO_LBB!Q37+TO_CPP!Q37+TO_GTL!Q37+TO_NSP!Q37</f>
        <v>0</v>
      </c>
      <c r="R37" s="10">
        <f>TO_EHG!R37+TO_CO!R37+TO_BF!R37+TO_GW!R37+TO_RPI!R37+TO_PF!R37+TO_BKBPB!R37+TO_CL!R37+TO_BNG!R37+TO_LBB!R37+TO_CPP!R37+TO_GTL!R37+TO_NSP!R37</f>
        <v>0</v>
      </c>
      <c r="S37" s="10">
        <f>TO_EHG!S37+TO_CO!S37+TO_BF!S37+TO_GW!S37+TO_RPI!S37+TO_PF!S37+TO_BKBPB!S37+TO_CL!S37+TO_BNG!S37+TO_LBB!S37+TO_CPP!S37+TO_GTL!S37+TO_NSP!S37</f>
        <v>0</v>
      </c>
      <c r="T37" s="10">
        <f>TO_EHG!T37+TO_CO!T37+TO_BF!T37+TO_GW!T37+TO_RPI!T37+TO_PF!T37+TO_BKBPB!T37+TO_CL!T37+TO_BNG!T37+TO_LBB!T37+TO_CPP!T37+TO_GTL!T37+TO_NSP!T37</f>
        <v>0</v>
      </c>
      <c r="U37" s="10">
        <f>TO_EHG!U37+TO_CO!U37+TO_BF!U37+TO_GW!U37+TO_RPI!U37+TO_PF!U37+TO_BKBPB!U37+TO_CL!U37+TO_BNG!U37+TO_LBB!U37+TO_CPP!U37+TO_GTL!U37+TO_NSP!U37</f>
        <v>0</v>
      </c>
      <c r="V37" s="10">
        <f>TO_EHG!V37+TO_CO!V37+TO_BF!V37+TO_GW!V37+TO_RPI!V37+TO_PF!V37+TO_BKBPB!V37+TO_CL!V37+TO_BNG!V37+TO_LBB!V37+TO_CPP!V37+TO_GTL!V37+TO_NSP!V37</f>
        <v>0</v>
      </c>
      <c r="W37" s="10">
        <f>TO_EHG!W37+TO_CO!W37+TO_BF!W37+TO_GW!W37+TO_RPI!W37+TO_PF!W37+TO_BKBPB!W37+TO_CL!W37+TO_BNG!W37+TO_LBB!W37+TO_CPP!W37+TO_GTL!W37+TO_NSP!W37</f>
        <v>0</v>
      </c>
      <c r="X37" s="10">
        <f>TO_EHG!X37+TO_CO!X37+TO_BF!X37+TO_GW!X37+TO_RPI!X37+TO_PF!X37+TO_BKBPB!X37+TO_CL!X37+TO_BNG!X37+TO_LBB!X37+TO_CPP!X37+TO_GTL!X37+TO_NSP!X37</f>
        <v>0</v>
      </c>
      <c r="Y37" s="10">
        <f>TO_EHG!Y37+TO_CO!Y37+TO_BF!Y37+TO_GW!Y37+TO_RPI!Y37+TO_PF!Y37+TO_BKBPB!Y37+TO_CL!Y37+TO_BNG!Y37+TO_LBB!Y37+TO_CPP!Y37+TO_GTL!Y37+TO_NSP!Y37</f>
        <v>0</v>
      </c>
      <c r="Z37" s="10">
        <f>TO_EHG!Z37+TO_CO!Z37+TO_BF!Z37+TO_GW!Z37+TO_RPI!Z37+TO_PF!Z37+TO_BKBPB!Z37+TO_CL!Z37+TO_BNG!Z37+TO_LBB!Z37+TO_CPP!Z37+TO_GTL!Z37+TO_NSP!Z37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  <c r="Y38" s="10">
        <f>TO_EHG!Y38+TO_CO!Y38+TO_BF!Y38+TO_GW!Y38+TO_RPI!Y38+TO_PF!Y38+TO_BKBPB!Y38+TO_CL!Y38+TO_BNG!Y38+TO_LBB!Y38+TO_CPP!Y38+TO_GTL!Y38+TO_NSP!Y38</f>
        <v>0</v>
      </c>
      <c r="Z38" s="10">
        <f>TO_EHG!Z38+TO_CO!Z38+TO_BF!Z38+TO_GW!Z38+TO_RPI!Z38+TO_PF!Z38+TO_BKBPB!Z38+TO_CL!Z38+TO_BNG!Z38+TO_LBB!Z38+TO_CPP!Z38+TO_GTL!Z38+TO_NSP!Z38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  <c r="Y39" s="10">
        <f>TO_EHG!Y39+TO_CO!Y39+TO_BF!Y39+TO_GW!Y39+TO_RPI!Y39+TO_PF!Y39+TO_BKBPB!Y39+TO_CL!Y39+TO_BNG!Y39+TO_LBB!Y39+TO_CPP!Y39+TO_GTL!Y39+TO_NSP!Y39</f>
        <v>0</v>
      </c>
      <c r="Z39" s="10">
        <f>TO_EHG!Z39+TO_CO!Z39+TO_BF!Z39+TO_GW!Z39+TO_RPI!Z39+TO_PF!Z39+TO_BKBPB!Z39+TO_CL!Z39+TO_BNG!Z39+TO_LBB!Z39+TO_CPP!Z39+TO_GTL!Z39+TO_NSP!Z39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0</v>
      </c>
      <c r="D40" s="10">
        <f>TO_EHG!D40+TO_CO!D40+TO_BF!D40+TO_GW!D40+TO_RPI!D40+TO_PF!D40+TO_BKBPB!D40+TO_CL!D40+TO_BNG!D40+TO_LBB!D40+TO_CPP!D40+TO_GTL!D40+TO_NSP!D40</f>
        <v>0</v>
      </c>
      <c r="E40" s="10">
        <f>TO_EHG!E40+TO_CO!E40+TO_BF!E40+TO_GW!E40+TO_RPI!E40+TO_PF!E40+TO_BKBPB!E40+TO_CL!E40+TO_BNG!E40+TO_LBB!E40+TO_CPP!E40+TO_GTL!E40+TO_NSP!E40</f>
        <v>0</v>
      </c>
      <c r="F40" s="10">
        <f>TO_EHG!F40+TO_CO!F40+TO_BF!F40+TO_GW!F40+TO_RPI!F40+TO_PF!F40+TO_BKBPB!F40+TO_CL!F40+TO_BNG!F40+TO_LBB!F40+TO_CPP!F40+TO_GTL!F40+TO_NSP!F40</f>
        <v>0</v>
      </c>
      <c r="G40" s="10">
        <f>TO_EHG!G40+TO_CO!G40+TO_BF!G40+TO_GW!G40+TO_RPI!G40+TO_PF!G40+TO_BKBPB!G40+TO_CL!G40+TO_BNG!G40+TO_LBB!G40+TO_CPP!G40+TO_GTL!G40+TO_NSP!G40</f>
        <v>0</v>
      </c>
      <c r="H40" s="10">
        <f>TO_EHG!H40+TO_CO!H40+TO_BF!H40+TO_GW!H40+TO_RPI!H40+TO_PF!H40+TO_BKBPB!H40+TO_CL!H40+TO_BNG!H40+TO_LBB!H40+TO_CPP!H40+TO_GTL!H40+TO_NSP!H40</f>
        <v>0</v>
      </c>
      <c r="I40" s="10">
        <f>TO_EHG!I40+TO_CO!I40+TO_BF!I40+TO_GW!I40+TO_RPI!I40+TO_PF!I40+TO_BKBPB!I40+TO_CL!I40+TO_BNG!I40+TO_LBB!I40+TO_CPP!I40+TO_GTL!I40+TO_NSP!I40</f>
        <v>0</v>
      </c>
      <c r="J40" s="10">
        <f>TO_EHG!J40+TO_CO!J40+TO_BF!J40+TO_GW!J40+TO_RPI!J40+TO_PF!J40+TO_BKBPB!J40+TO_CL!J40+TO_BNG!J40+TO_LBB!J40+TO_CPP!J40+TO_GTL!J40+TO_NSP!J40</f>
        <v>0</v>
      </c>
      <c r="K40" s="10">
        <f>TO_EHG!K40+TO_CO!K40+TO_BF!K40+TO_GW!K40+TO_RPI!K40+TO_PF!K40+TO_BKBPB!K40+TO_CL!K40+TO_BNG!K40+TO_LBB!K40+TO_CPP!K40+TO_GTL!K40+TO_NSP!K40</f>
        <v>0</v>
      </c>
      <c r="L40" s="10">
        <f>TO_EHG!L40+TO_CO!L40+TO_BF!L40+TO_GW!L40+TO_RPI!L40+TO_PF!L40+TO_BKBPB!L40+TO_CL!L40+TO_BNG!L40+TO_LBB!L40+TO_CPP!L40+TO_GTL!L40+TO_NSP!L40</f>
        <v>0</v>
      </c>
      <c r="M40" s="10">
        <f>TO_EHG!M40+TO_CO!M40+TO_BF!M40+TO_GW!M40+TO_RPI!M40+TO_PF!M40+TO_BKBPB!M40+TO_CL!M40+TO_BNG!M40+TO_LBB!M40+TO_CPP!M40+TO_GTL!M40+TO_NSP!M40</f>
        <v>0</v>
      </c>
      <c r="N40" s="10">
        <f>TO_EHG!N40+TO_CO!N40+TO_BF!N40+TO_GW!N40+TO_RPI!N40+TO_PF!N40+TO_BKBPB!N40+TO_CL!N40+TO_BNG!N40+TO_LBB!N40+TO_CPP!N40+TO_GTL!N40+TO_NSP!N40</f>
        <v>0</v>
      </c>
      <c r="O40" s="10">
        <f>TO_EHG!O40+TO_CO!O40+TO_BF!O40+TO_GW!O40+TO_RPI!O40+TO_PF!O40+TO_BKBPB!O40+TO_CL!O40+TO_BNG!O40+TO_LBB!O40+TO_CPP!O40+TO_GTL!O40+TO_NSP!O40</f>
        <v>0</v>
      </c>
      <c r="P40" s="10">
        <f>TO_EHG!P40+TO_CO!P40+TO_BF!P40+TO_GW!P40+TO_RPI!P40+TO_PF!P40+TO_BKBPB!P40+TO_CL!P40+TO_BNG!P40+TO_LBB!P40+TO_CPP!P40+TO_GTL!P40+TO_NSP!P40</f>
        <v>0</v>
      </c>
      <c r="Q40" s="10">
        <f>TO_EHG!Q40+TO_CO!Q40+TO_BF!Q40+TO_GW!Q40+TO_RPI!Q40+TO_PF!Q40+TO_BKBPB!Q40+TO_CL!Q40+TO_BNG!Q40+TO_LBB!Q40+TO_CPP!Q40+TO_GTL!Q40+TO_NSP!Q40</f>
        <v>0</v>
      </c>
      <c r="R40" s="10">
        <f>TO_EHG!R40+TO_CO!R40+TO_BF!R40+TO_GW!R40+TO_RPI!R40+TO_PF!R40+TO_BKBPB!R40+TO_CL!R40+TO_BNG!R40+TO_LBB!R40+TO_CPP!R40+TO_GTL!R40+TO_NSP!R40</f>
        <v>0</v>
      </c>
      <c r="S40" s="10">
        <f>TO_EHG!S40+TO_CO!S40+TO_BF!S40+TO_GW!S40+TO_RPI!S40+TO_PF!S40+TO_BKBPB!S40+TO_CL!S40+TO_BNG!S40+TO_LBB!S40+TO_CPP!S40+TO_GTL!S40+TO_NSP!S40</f>
        <v>0</v>
      </c>
      <c r="T40" s="10">
        <f>TO_EHG!T40+TO_CO!T40+TO_BF!T40+TO_GW!T40+TO_RPI!T40+TO_PF!T40+TO_BKBPB!T40+TO_CL!T40+TO_BNG!T40+TO_LBB!T40+TO_CPP!T40+TO_GTL!T40+TO_NSP!T40</f>
        <v>0</v>
      </c>
      <c r="U40" s="10">
        <f>TO_EHG!U40+TO_CO!U40+TO_BF!U40+TO_GW!U40+TO_RPI!U40+TO_PF!U40+TO_BKBPB!U40+TO_CL!U40+TO_BNG!U40+TO_LBB!U40+TO_CPP!U40+TO_GTL!U40+TO_NSP!U40</f>
        <v>0</v>
      </c>
      <c r="V40" s="10">
        <f>TO_EHG!V40+TO_CO!V40+TO_BF!V40+TO_GW!V40+TO_RPI!V40+TO_PF!V40+TO_BKBPB!V40+TO_CL!V40+TO_BNG!V40+TO_LBB!V40+TO_CPP!V40+TO_GTL!V40+TO_NSP!V40</f>
        <v>0</v>
      </c>
      <c r="W40" s="10">
        <f>TO_EHG!W40+TO_CO!W40+TO_BF!W40+TO_GW!W40+TO_RPI!W40+TO_PF!W40+TO_BKBPB!W40+TO_CL!W40+TO_BNG!W40+TO_LBB!W40+TO_CPP!W40+TO_GTL!W40+TO_NSP!W40</f>
        <v>0</v>
      </c>
      <c r="X40" s="10">
        <f>TO_EHG!X40+TO_CO!X40+TO_BF!X40+TO_GW!X40+TO_RPI!X40+TO_PF!X40+TO_BKBPB!X40+TO_CL!X40+TO_BNG!X40+TO_LBB!X40+TO_CPP!X40+TO_GTL!X40+TO_NSP!X40</f>
        <v>0</v>
      </c>
      <c r="Y40" s="10">
        <f>TO_EHG!Y40+TO_CO!Y40+TO_BF!Y40+TO_GW!Y40+TO_RPI!Y40+TO_PF!Y40+TO_BKBPB!Y40+TO_CL!Y40+TO_BNG!Y40+TO_LBB!Y40+TO_CPP!Y40+TO_GTL!Y40+TO_NSP!Y40</f>
        <v>0</v>
      </c>
      <c r="Z40" s="10">
        <f>TO_EHG!Z40+TO_CO!Z40+TO_BF!Z40+TO_GW!Z40+TO_RPI!Z40+TO_PF!Z40+TO_BKBPB!Z40+TO_CL!Z40+TO_BNG!Z40+TO_LBB!Z40+TO_CPP!Z40+TO_GTL!Z40+TO_NSP!Z40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  <c r="Y41" s="10">
        <f>TO_EHG!Y41+TO_CO!Y41+TO_BF!Y41+TO_GW!Y41+TO_RPI!Y41+TO_PF!Y41+TO_BKBPB!Y41+TO_CL!Y41+TO_BNG!Y41+TO_LBB!Y41+TO_CPP!Y41+TO_GTL!Y41+TO_NSP!Y41</f>
        <v>0</v>
      </c>
      <c r="Z41" s="10">
        <f>TO_EHG!Z41+TO_CO!Z41+TO_BF!Z41+TO_GW!Z41+TO_RPI!Z41+TO_PF!Z41+TO_BKBPB!Z41+TO_CL!Z41+TO_BNG!Z41+TO_LBB!Z41+TO_CPP!Z41+TO_GTL!Z41+TO_NSP!Z41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0</v>
      </c>
      <c r="D42" s="10">
        <f>TO_EHG!D42+TO_CO!D42+TO_BF!D42+TO_GW!D42+TO_RPI!D42+TO_PF!D42+TO_BKBPB!D42+TO_CL!D42+TO_BNG!D42+TO_LBB!D42+TO_CPP!D42+TO_GTL!D42+TO_NSP!D42</f>
        <v>0</v>
      </c>
      <c r="E42" s="10">
        <f>TO_EHG!E42+TO_CO!E42+TO_BF!E42+TO_GW!E42+TO_RPI!E42+TO_PF!E42+TO_BKBPB!E42+TO_CL!E42+TO_BNG!E42+TO_LBB!E42+TO_CPP!E42+TO_GTL!E42+TO_NSP!E42</f>
        <v>0</v>
      </c>
      <c r="F42" s="10">
        <f>TO_EHG!F42+TO_CO!F42+TO_BF!F42+TO_GW!F42+TO_RPI!F42+TO_PF!F42+TO_BKBPB!F42+TO_CL!F42+TO_BNG!F42+TO_LBB!F42+TO_CPP!F42+TO_GTL!F42+TO_NSP!F42</f>
        <v>0</v>
      </c>
      <c r="G42" s="10">
        <f>TO_EHG!G42+TO_CO!G42+TO_BF!G42+TO_GW!G42+TO_RPI!G42+TO_PF!G42+TO_BKBPB!G42+TO_CL!G42+TO_BNG!G42+TO_LBB!G42+TO_CPP!G42+TO_GTL!G42+TO_NSP!G42</f>
        <v>0</v>
      </c>
      <c r="H42" s="10">
        <f>TO_EHG!H42+TO_CO!H42+TO_BF!H42+TO_GW!H42+TO_RPI!H42+TO_PF!H42+TO_BKBPB!H42+TO_CL!H42+TO_BNG!H42+TO_LBB!H42+TO_CPP!H42+TO_GTL!H42+TO_NSP!H42</f>
        <v>0</v>
      </c>
      <c r="I42" s="10">
        <f>TO_EHG!I42+TO_CO!I42+TO_BF!I42+TO_GW!I42+TO_RPI!I42+TO_PF!I42+TO_BKBPB!I42+TO_CL!I42+TO_BNG!I42+TO_LBB!I42+TO_CPP!I42+TO_GTL!I42+TO_NSP!I42</f>
        <v>0</v>
      </c>
      <c r="J42" s="10">
        <f>TO_EHG!J42+TO_CO!J42+TO_BF!J42+TO_GW!J42+TO_RPI!J42+TO_PF!J42+TO_BKBPB!J42+TO_CL!J42+TO_BNG!J42+TO_LBB!J42+TO_CPP!J42+TO_GTL!J42+TO_NSP!J42</f>
        <v>0</v>
      </c>
      <c r="K42" s="10">
        <f>TO_EHG!K42+TO_CO!K42+TO_BF!K42+TO_GW!K42+TO_RPI!K42+TO_PF!K42+TO_BKBPB!K42+TO_CL!K42+TO_BNG!K42+TO_LBB!K42+TO_CPP!K42+TO_GTL!K42+TO_NSP!K42</f>
        <v>0</v>
      </c>
      <c r="L42" s="10">
        <f>TO_EHG!L42+TO_CO!L42+TO_BF!L42+TO_GW!L42+TO_RPI!L42+TO_PF!L42+TO_BKBPB!L42+TO_CL!L42+TO_BNG!L42+TO_LBB!L42+TO_CPP!L42+TO_GTL!L42+TO_NSP!L42</f>
        <v>0</v>
      </c>
      <c r="M42" s="10">
        <f>TO_EHG!M42+TO_CO!M42+TO_BF!M42+TO_GW!M42+TO_RPI!M42+TO_PF!M42+TO_BKBPB!M42+TO_CL!M42+TO_BNG!M42+TO_LBB!M42+TO_CPP!M42+TO_GTL!M42+TO_NSP!M42</f>
        <v>0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</v>
      </c>
      <c r="Y42" s="10">
        <f>TO_EHG!Y42+TO_CO!Y42+TO_BF!Y42+TO_GW!Y42+TO_RPI!Y42+TO_PF!Y42+TO_BKBPB!Y42+TO_CL!Y42+TO_BNG!Y42+TO_LBB!Y42+TO_CPP!Y42+TO_GTL!Y42+TO_NSP!Y42</f>
        <v>0</v>
      </c>
      <c r="Z42" s="10">
        <f>TO_EHG!Z42+TO_CO!Z42+TO_BF!Z42+TO_GW!Z42+TO_RPI!Z42+TO_PF!Z42+TO_BKBPB!Z42+TO_CL!Z42+TO_BNG!Z42+TO_LBB!Z42+TO_CPP!Z42+TO_GTL!Z42+TO_NSP!Z42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0</v>
      </c>
      <c r="D43" s="10">
        <f>TO_EHG!D43+TO_CO!D43+TO_BF!D43+TO_GW!D43+TO_RPI!D43+TO_PF!D43+TO_BKBPB!D43+TO_CL!D43+TO_BNG!D43+TO_LBB!D43+TO_CPP!D43+TO_GTL!D43+TO_NSP!D43</f>
        <v>0</v>
      </c>
      <c r="E43" s="10">
        <f>TO_EHG!E43+TO_CO!E43+TO_BF!E43+TO_GW!E43+TO_RPI!E43+TO_PF!E43+TO_BKBPB!E43+TO_CL!E43+TO_BNG!E43+TO_LBB!E43+TO_CPP!E43+TO_GTL!E43+TO_NSP!E43</f>
        <v>0</v>
      </c>
      <c r="F43" s="10">
        <f>TO_EHG!F43+TO_CO!F43+TO_BF!F43+TO_GW!F43+TO_RPI!F43+TO_PF!F43+TO_BKBPB!F43+TO_CL!F43+TO_BNG!F43+TO_LBB!F43+TO_CPP!F43+TO_GTL!F43+TO_NSP!F43</f>
        <v>0</v>
      </c>
      <c r="G43" s="10">
        <f>TO_EHG!G43+TO_CO!G43+TO_BF!G43+TO_GW!G43+TO_RPI!G43+TO_PF!G43+TO_BKBPB!G43+TO_CL!G43+TO_BNG!G43+TO_LBB!G43+TO_CPP!G43+TO_GTL!G43+TO_NSP!G43</f>
        <v>0</v>
      </c>
      <c r="H43" s="10">
        <f>TO_EHG!H43+TO_CO!H43+TO_BF!H43+TO_GW!H43+TO_RPI!H43+TO_PF!H43+TO_BKBPB!H43+TO_CL!H43+TO_BNG!H43+TO_LBB!H43+TO_CPP!H43+TO_GTL!H43+TO_NSP!H43</f>
        <v>0</v>
      </c>
      <c r="I43" s="10">
        <f>TO_EHG!I43+TO_CO!I43+TO_BF!I43+TO_GW!I43+TO_RPI!I43+TO_PF!I43+TO_BKBPB!I43+TO_CL!I43+TO_BNG!I43+TO_LBB!I43+TO_CPP!I43+TO_GTL!I43+TO_NSP!I43</f>
        <v>0</v>
      </c>
      <c r="J43" s="10">
        <f>TO_EHG!J43+TO_CO!J43+TO_BF!J43+TO_GW!J43+TO_RPI!J43+TO_PF!J43+TO_BKBPB!J43+TO_CL!J43+TO_BNG!J43+TO_LBB!J43+TO_CPP!J43+TO_GTL!J43+TO_NSP!J43</f>
        <v>0</v>
      </c>
      <c r="K43" s="10">
        <f>TO_EHG!K43+TO_CO!K43+TO_BF!K43+TO_GW!K43+TO_RPI!K43+TO_PF!K43+TO_BKBPB!K43+TO_CL!K43+TO_BNG!K43+TO_LBB!K43+TO_CPP!K43+TO_GTL!K43+TO_NSP!K43</f>
        <v>0</v>
      </c>
      <c r="L43" s="10">
        <f>TO_EHG!L43+TO_CO!L43+TO_BF!L43+TO_GW!L43+TO_RPI!L43+TO_PF!L43+TO_BKBPB!L43+TO_CL!L43+TO_BNG!L43+TO_LBB!L43+TO_CPP!L43+TO_GTL!L43+TO_NSP!L43</f>
        <v>0</v>
      </c>
      <c r="M43" s="10">
        <f>TO_EHG!M43+TO_CO!M43+TO_BF!M43+TO_GW!M43+TO_RPI!M43+TO_PF!M43+TO_BKBPB!M43+TO_CL!M43+TO_BNG!M43+TO_LBB!M43+TO_CPP!M43+TO_GTL!M43+TO_NSP!M43</f>
        <v>0</v>
      </c>
      <c r="N43" s="10">
        <f>TO_EHG!N43+TO_CO!N43+TO_BF!N43+TO_GW!N43+TO_RPI!N43+TO_PF!N43+TO_BKBPB!N43+TO_CL!N43+TO_BNG!N43+TO_LBB!N43+TO_CPP!N43+TO_GTL!N43+TO_NSP!N43</f>
        <v>0</v>
      </c>
      <c r="O43" s="10">
        <f>TO_EHG!O43+TO_CO!O43+TO_BF!O43+TO_GW!O43+TO_RPI!O43+TO_PF!O43+TO_BKBPB!O43+TO_CL!O43+TO_BNG!O43+TO_LBB!O43+TO_CPP!O43+TO_GTL!O43+TO_NSP!O43</f>
        <v>0</v>
      </c>
      <c r="P43" s="10">
        <f>TO_EHG!P43+TO_CO!P43+TO_BF!P43+TO_GW!P43+TO_RPI!P43+TO_PF!P43+TO_BKBPB!P43+TO_CL!P43+TO_BNG!P43+TO_LBB!P43+TO_CPP!P43+TO_GTL!P43+TO_NSP!P43</f>
        <v>0</v>
      </c>
      <c r="Q43" s="10">
        <f>TO_EHG!Q43+TO_CO!Q43+TO_BF!Q43+TO_GW!Q43+TO_RPI!Q43+TO_PF!Q43+TO_BKBPB!Q43+TO_CL!Q43+TO_BNG!Q43+TO_LBB!Q43+TO_CPP!Q43+TO_GTL!Q43+TO_NSP!Q43</f>
        <v>0</v>
      </c>
      <c r="R43" s="10">
        <f>TO_EHG!R43+TO_CO!R43+TO_BF!R43+TO_GW!R43+TO_RPI!R43+TO_PF!R43+TO_BKBPB!R43+TO_CL!R43+TO_BNG!R43+TO_LBB!R43+TO_CPP!R43+TO_GTL!R43+TO_NSP!R43</f>
        <v>0</v>
      </c>
      <c r="S43" s="10">
        <f>TO_EHG!S43+TO_CO!S43+TO_BF!S43+TO_GW!S43+TO_RPI!S43+TO_PF!S43+TO_BKBPB!S43+TO_CL!S43+TO_BNG!S43+TO_LBB!S43+TO_CPP!S43+TO_GTL!S43+TO_NSP!S43</f>
        <v>0</v>
      </c>
      <c r="T43" s="10">
        <f>TO_EHG!T43+TO_CO!T43+TO_BF!T43+TO_GW!T43+TO_RPI!T43+TO_PF!T43+TO_BKBPB!T43+TO_CL!T43+TO_BNG!T43+TO_LBB!T43+TO_CPP!T43+TO_GTL!T43+TO_NSP!T43</f>
        <v>0</v>
      </c>
      <c r="U43" s="10">
        <f>TO_EHG!U43+TO_CO!U43+TO_BF!U43+TO_GW!U43+TO_RPI!U43+TO_PF!U43+TO_BKBPB!U43+TO_CL!U43+TO_BNG!U43+TO_LBB!U43+TO_CPP!U43+TO_GTL!U43+TO_NSP!U43</f>
        <v>0</v>
      </c>
      <c r="V43" s="10">
        <f>TO_EHG!V43+TO_CO!V43+TO_BF!V43+TO_GW!V43+TO_RPI!V43+TO_PF!V43+TO_BKBPB!V43+TO_CL!V43+TO_BNG!V43+TO_LBB!V43+TO_CPP!V43+TO_GTL!V43+TO_NSP!V43</f>
        <v>0</v>
      </c>
      <c r="W43" s="10">
        <f>TO_EHG!W43+TO_CO!W43+TO_BF!W43+TO_GW!W43+TO_RPI!W43+TO_PF!W43+TO_BKBPB!W43+TO_CL!W43+TO_BNG!W43+TO_LBB!W43+TO_CPP!W43+TO_GTL!W43+TO_NSP!W43</f>
        <v>0</v>
      </c>
      <c r="X43" s="10">
        <f>TO_EHG!X43+TO_CO!X43+TO_BF!X43+TO_GW!X43+TO_RPI!X43+TO_PF!X43+TO_BKBPB!X43+TO_CL!X43+TO_BNG!X43+TO_LBB!X43+TO_CPP!X43+TO_GTL!X43+TO_NSP!X43</f>
        <v>0</v>
      </c>
      <c r="Y43" s="10">
        <f>TO_EHG!Y43+TO_CO!Y43+TO_BF!Y43+TO_GW!Y43+TO_RPI!Y43+TO_PF!Y43+TO_BKBPB!Y43+TO_CL!Y43+TO_BNG!Y43+TO_LBB!Y43+TO_CPP!Y43+TO_GTL!Y43+TO_NSP!Y43</f>
        <v>0</v>
      </c>
      <c r="Z43" s="10">
        <f>TO_EHG!Z43+TO_CO!Z43+TO_BF!Z43+TO_GW!Z43+TO_RPI!Z43+TO_PF!Z43+TO_BKBPB!Z43+TO_CL!Z43+TO_BNG!Z43+TO_LBB!Z43+TO_CPP!Z43+TO_GTL!Z43+TO_NSP!Z43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0</v>
      </c>
      <c r="D44" s="10">
        <f>TO_EHG!D44+TO_CO!D44+TO_BF!D44+TO_GW!D44+TO_RPI!D44+TO_PF!D44+TO_BKBPB!D44+TO_CL!D44+TO_BNG!D44+TO_LBB!D44+TO_CPP!D44+TO_GTL!D44+TO_NSP!D44</f>
        <v>0</v>
      </c>
      <c r="E44" s="10">
        <f>TO_EHG!E44+TO_CO!E44+TO_BF!E44+TO_GW!E44+TO_RPI!E44+TO_PF!E44+TO_BKBPB!E44+TO_CL!E44+TO_BNG!E44+TO_LBB!E44+TO_CPP!E44+TO_GTL!E44+TO_NSP!E44</f>
        <v>0</v>
      </c>
      <c r="F44" s="10">
        <f>TO_EHG!F44+TO_CO!F44+TO_BF!F44+TO_GW!F44+TO_RPI!F44+TO_PF!F44+TO_BKBPB!F44+TO_CL!F44+TO_BNG!F44+TO_LBB!F44+TO_CPP!F44+TO_GTL!F44+TO_NSP!F44</f>
        <v>0</v>
      </c>
      <c r="G44" s="10">
        <f>TO_EHG!G44+TO_CO!G44+TO_BF!G44+TO_GW!G44+TO_RPI!G44+TO_PF!G44+TO_BKBPB!G44+TO_CL!G44+TO_BNG!G44+TO_LBB!G44+TO_CPP!G44+TO_GTL!G44+TO_NSP!G44</f>
        <v>0</v>
      </c>
      <c r="H44" s="10">
        <f>TO_EHG!H44+TO_CO!H44+TO_BF!H44+TO_GW!H44+TO_RPI!H44+TO_PF!H44+TO_BKBPB!H44+TO_CL!H44+TO_BNG!H44+TO_LBB!H44+TO_CPP!H44+TO_GTL!H44+TO_NSP!H44</f>
        <v>0</v>
      </c>
      <c r="I44" s="10">
        <f>TO_EHG!I44+TO_CO!I44+TO_BF!I44+TO_GW!I44+TO_RPI!I44+TO_PF!I44+TO_BKBPB!I44+TO_CL!I44+TO_BNG!I44+TO_LBB!I44+TO_CPP!I44+TO_GTL!I44+TO_NSP!I44</f>
        <v>0</v>
      </c>
      <c r="J44" s="10">
        <f>TO_EHG!J44+TO_CO!J44+TO_BF!J44+TO_GW!J44+TO_RPI!J44+TO_PF!J44+TO_BKBPB!J44+TO_CL!J44+TO_BNG!J44+TO_LBB!J44+TO_CPP!J44+TO_GTL!J44+TO_NSP!J44</f>
        <v>0</v>
      </c>
      <c r="K44" s="10">
        <f>TO_EHG!K44+TO_CO!K44+TO_BF!K44+TO_GW!K44+TO_RPI!K44+TO_PF!K44+TO_BKBPB!K44+TO_CL!K44+TO_BNG!K44+TO_LBB!K44+TO_CPP!K44+TO_GTL!K44+TO_NSP!K44</f>
        <v>0</v>
      </c>
      <c r="L44" s="10">
        <f>TO_EHG!L44+TO_CO!L44+TO_BF!L44+TO_GW!L44+TO_RPI!L44+TO_PF!L44+TO_BKBPB!L44+TO_CL!L44+TO_BNG!L44+TO_LBB!L44+TO_CPP!L44+TO_GTL!L44+TO_NSP!L44</f>
        <v>0</v>
      </c>
      <c r="M44" s="10">
        <f>TO_EHG!M44+TO_CO!M44+TO_BF!M44+TO_GW!M44+TO_RPI!M44+TO_PF!M44+TO_BKBPB!M44+TO_CL!M44+TO_BNG!M44+TO_LBB!M44+TO_CPP!M44+TO_GTL!M44+TO_NSP!M44</f>
        <v>0</v>
      </c>
      <c r="N44" s="10">
        <f>TO_EHG!N44+TO_CO!N44+TO_BF!N44+TO_GW!N44+TO_RPI!N44+TO_PF!N44+TO_BKBPB!N44+TO_CL!N44+TO_BNG!N44+TO_LBB!N44+TO_CPP!N44+TO_GTL!N44+TO_NSP!N44</f>
        <v>0</v>
      </c>
      <c r="O44" s="10">
        <f>TO_EHG!O44+TO_CO!O44+TO_BF!O44+TO_GW!O44+TO_RPI!O44+TO_PF!O44+TO_BKBPB!O44+TO_CL!O44+TO_BNG!O44+TO_LBB!O44+TO_CPP!O44+TO_GTL!O44+TO_NSP!O44</f>
        <v>0</v>
      </c>
      <c r="P44" s="10">
        <f>TO_EHG!P44+TO_CO!P44+TO_BF!P44+TO_GW!P44+TO_RPI!P44+TO_PF!P44+TO_BKBPB!P44+TO_CL!P44+TO_BNG!P44+TO_LBB!P44+TO_CPP!P44+TO_GTL!P44+TO_NSP!P44</f>
        <v>0</v>
      </c>
      <c r="Q44" s="10">
        <f>TO_EHG!Q44+TO_CO!Q44+TO_BF!Q44+TO_GW!Q44+TO_RPI!Q44+TO_PF!Q44+TO_BKBPB!Q44+TO_CL!Q44+TO_BNG!Q44+TO_LBB!Q44+TO_CPP!Q44+TO_GTL!Q44+TO_NSP!Q44</f>
        <v>0</v>
      </c>
      <c r="R44" s="10">
        <f>TO_EHG!R44+TO_CO!R44+TO_BF!R44+TO_GW!R44+TO_RPI!R44+TO_PF!R44+TO_BKBPB!R44+TO_CL!R44+TO_BNG!R44+TO_LBB!R44+TO_CPP!R44+TO_GTL!R44+TO_NSP!R44</f>
        <v>0</v>
      </c>
      <c r="S44" s="10">
        <f>TO_EHG!S44+TO_CO!S44+TO_BF!S44+TO_GW!S44+TO_RPI!S44+TO_PF!S44+TO_BKBPB!S44+TO_CL!S44+TO_BNG!S44+TO_LBB!S44+TO_CPP!S44+TO_GTL!S44+TO_NSP!S44</f>
        <v>0</v>
      </c>
      <c r="T44" s="10">
        <f>TO_EHG!T44+TO_CO!T44+TO_BF!T44+TO_GW!T44+TO_RPI!T44+TO_PF!T44+TO_BKBPB!T44+TO_CL!T44+TO_BNG!T44+TO_LBB!T44+TO_CPP!T44+TO_GTL!T44+TO_NSP!T44</f>
        <v>0</v>
      </c>
      <c r="U44" s="10">
        <f>TO_EHG!U44+TO_CO!U44+TO_BF!U44+TO_GW!U44+TO_RPI!U44+TO_PF!U44+TO_BKBPB!U44+TO_CL!U44+TO_BNG!U44+TO_LBB!U44+TO_CPP!U44+TO_GTL!U44+TO_NSP!U44</f>
        <v>0</v>
      </c>
      <c r="V44" s="10">
        <f>TO_EHG!V44+TO_CO!V44+TO_BF!V44+TO_GW!V44+TO_RPI!V44+TO_PF!V44+TO_BKBPB!V44+TO_CL!V44+TO_BNG!V44+TO_LBB!V44+TO_CPP!V44+TO_GTL!V44+TO_NSP!V44</f>
        <v>0</v>
      </c>
      <c r="W44" s="10">
        <f>TO_EHG!W44+TO_CO!W44+TO_BF!W44+TO_GW!W44+TO_RPI!W44+TO_PF!W44+TO_BKBPB!W44+TO_CL!W44+TO_BNG!W44+TO_LBB!W44+TO_CPP!W44+TO_GTL!W44+TO_NSP!W44</f>
        <v>0</v>
      </c>
      <c r="X44" s="10">
        <f>TO_EHG!X44+TO_CO!X44+TO_BF!X44+TO_GW!X44+TO_RPI!X44+TO_PF!X44+TO_BKBPB!X44+TO_CL!X44+TO_BNG!X44+TO_LBB!X44+TO_CPP!X44+TO_GTL!X44+TO_NSP!X44</f>
        <v>0</v>
      </c>
      <c r="Y44" s="10">
        <f>TO_EHG!Y44+TO_CO!Y44+TO_BF!Y44+TO_GW!Y44+TO_RPI!Y44+TO_PF!Y44+TO_BKBPB!Y44+TO_CL!Y44+TO_BNG!Y44+TO_LBB!Y44+TO_CPP!Y44+TO_GTL!Y44+TO_NSP!Y44</f>
        <v>0</v>
      </c>
      <c r="Z44" s="10">
        <f>TO_EHG!Z44+TO_CO!Z44+TO_BF!Z44+TO_GW!Z44+TO_RPI!Z44+TO_PF!Z44+TO_BKBPB!Z44+TO_CL!Z44+TO_BNG!Z44+TO_LBB!Z44+TO_CPP!Z44+TO_GTL!Z44+TO_NSP!Z44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  <c r="Y45" s="10">
        <f>TO_EHG!Y45+TO_CO!Y45+TO_BF!Y45+TO_GW!Y45+TO_RPI!Y45+TO_PF!Y45+TO_BKBPB!Y45+TO_CL!Y45+TO_BNG!Y45+TO_LBB!Y45+TO_CPP!Y45+TO_GTL!Y45+TO_NSP!Y45</f>
        <v>0</v>
      </c>
      <c r="Z45" s="10">
        <f>TO_EHG!Z45+TO_CO!Z45+TO_BF!Z45+TO_GW!Z45+TO_RPI!Z45+TO_PF!Z45+TO_BKBPB!Z45+TO_CL!Z45+TO_BNG!Z45+TO_LBB!Z45+TO_CPP!Z45+TO_GTL!Z45+TO_NSP!Z45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</v>
      </c>
      <c r="D46" s="10">
        <f>TO_EHG!D46+TO_CO!D46+TO_BF!D46+TO_GW!D46+TO_RPI!D46+TO_PF!D46+TO_BKBPB!D46+TO_CL!D46+TO_BNG!D46+TO_LBB!D46+TO_CPP!D46+TO_GTL!D46+TO_NSP!D46</f>
        <v>0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0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  <c r="Y46" s="10">
        <f>TO_EHG!Y46+TO_CO!Y46+TO_BF!Y46+TO_GW!Y46+TO_RPI!Y46+TO_PF!Y46+TO_BKBPB!Y46+TO_CL!Y46+TO_BNG!Y46+TO_LBB!Y46+TO_CPP!Y46+TO_GTL!Y46+TO_NSP!Y46</f>
        <v>0</v>
      </c>
      <c r="Z46" s="10">
        <f>TO_EHG!Z46+TO_CO!Z46+TO_BF!Z46+TO_GW!Z46+TO_RPI!Z46+TO_PF!Z46+TO_BKBPB!Z46+TO_CL!Z46+TO_BNG!Z46+TO_LBB!Z46+TO_CPP!Z46+TO_GTL!Z46+TO_NSP!Z46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0</v>
      </c>
      <c r="D47" s="10">
        <f>TO_EHG!D47+TO_CO!D47+TO_BF!D47+TO_GW!D47+TO_RPI!D47+TO_PF!D47+TO_BKBPB!D47+TO_CL!D47+TO_BNG!D47+TO_LBB!D47+TO_CPP!D47+TO_GTL!D47+TO_NSP!D47</f>
        <v>0</v>
      </c>
      <c r="E47" s="10">
        <f>TO_EHG!E47+TO_CO!E47+TO_BF!E47+TO_GW!E47+TO_RPI!E47+TO_PF!E47+TO_BKBPB!E47+TO_CL!E47+TO_BNG!E47+TO_LBB!E47+TO_CPP!E47+TO_GTL!E47+TO_NSP!E47</f>
        <v>0</v>
      </c>
      <c r="F47" s="10">
        <f>TO_EHG!F47+TO_CO!F47+TO_BF!F47+TO_GW!F47+TO_RPI!F47+TO_PF!F47+TO_BKBPB!F47+TO_CL!F47+TO_BNG!F47+TO_LBB!F47+TO_CPP!F47+TO_GTL!F47+TO_NSP!F47</f>
        <v>0</v>
      </c>
      <c r="G47" s="10">
        <f>TO_EHG!G47+TO_CO!G47+TO_BF!G47+TO_GW!G47+TO_RPI!G47+TO_PF!G47+TO_BKBPB!G47+TO_CL!G47+TO_BNG!G47+TO_LBB!G47+TO_CPP!G47+TO_GTL!G47+TO_NSP!G47</f>
        <v>0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  <c r="Y47" s="10">
        <f>TO_EHG!Y47+TO_CO!Y47+TO_BF!Y47+TO_GW!Y47+TO_RPI!Y47+TO_PF!Y47+TO_BKBPB!Y47+TO_CL!Y47+TO_BNG!Y47+TO_LBB!Y47+TO_CPP!Y47+TO_GTL!Y47+TO_NSP!Y47</f>
        <v>0</v>
      </c>
      <c r="Z47" s="10">
        <f>TO_EHG!Z47+TO_CO!Z47+TO_BF!Z47+TO_GW!Z47+TO_RPI!Z47+TO_PF!Z47+TO_BKBPB!Z47+TO_CL!Z47+TO_BNG!Z47+TO_LBB!Z47+TO_CPP!Z47+TO_GTL!Z47+TO_NSP!Z47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  <c r="Y48" s="10">
        <f>TO_EHG!Y48+TO_CO!Y48+TO_BF!Y48+TO_GW!Y48+TO_RPI!Y48+TO_PF!Y48+TO_BKBPB!Y48+TO_CL!Y48+TO_BNG!Y48+TO_LBB!Y48+TO_CPP!Y48+TO_GTL!Y48+TO_NSP!Y48</f>
        <v>0</v>
      </c>
      <c r="Z48" s="10">
        <f>TO_EHG!Z48+TO_CO!Z48+TO_BF!Z48+TO_GW!Z48+TO_RPI!Z48+TO_PF!Z48+TO_BKBPB!Z48+TO_CL!Z48+TO_BNG!Z48+TO_LBB!Z48+TO_CPP!Z48+TO_GTL!Z48+TO_NSP!Z48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  <c r="Y49" s="10">
        <f>TO_EHG!Y49+TO_CO!Y49+TO_BF!Y49+TO_GW!Y49+TO_RPI!Y49+TO_PF!Y49+TO_BKBPB!Y49+TO_CL!Y49+TO_BNG!Y49+TO_LBB!Y49+TO_CPP!Y49+TO_GTL!Y49+TO_NSP!Y49</f>
        <v>0</v>
      </c>
      <c r="Z49" s="10">
        <f>TO_EHG!Z49+TO_CO!Z49+TO_BF!Z49+TO_GW!Z49+TO_RPI!Z49+TO_PF!Z49+TO_BKBPB!Z49+TO_CL!Z49+TO_BNG!Z49+TO_LBB!Z49+TO_CPP!Z49+TO_GTL!Z49+TO_NSP!Z49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0</v>
      </c>
      <c r="F50" s="10">
        <f>TO_EHG!F50+TO_CO!F50+TO_BF!F50+TO_GW!F50+TO_RPI!F50+TO_PF!F50+TO_BKBPB!F50+TO_CL!F50+TO_BNG!F50+TO_LBB!F50+TO_CPP!F50+TO_GTL!F50+TO_NSP!F50</f>
        <v>0</v>
      </c>
      <c r="G50" s="10">
        <f>TO_EHG!G50+TO_CO!G50+TO_BF!G50+TO_GW!G50+TO_RPI!G50+TO_PF!G50+TO_BKBPB!G50+TO_CL!G50+TO_BNG!G50+TO_LBB!G50+TO_CPP!G50+TO_GTL!G50+TO_NSP!G50</f>
        <v>0</v>
      </c>
      <c r="H50" s="10">
        <f>TO_EHG!H50+TO_CO!H50+TO_BF!H50+TO_GW!H50+TO_RPI!H50+TO_PF!H50+TO_BKBPB!H50+TO_CL!H50+TO_BNG!H50+TO_LBB!H50+TO_CPP!H50+TO_GTL!H50+TO_NSP!H50</f>
        <v>0</v>
      </c>
      <c r="I50" s="10">
        <f>TO_EHG!I50+TO_CO!I50+TO_BF!I50+TO_GW!I50+TO_RPI!I50+TO_PF!I50+TO_BKBPB!I50+TO_CL!I50+TO_BNG!I50+TO_LBB!I50+TO_CPP!I50+TO_GTL!I50+TO_NSP!I50</f>
        <v>0</v>
      </c>
      <c r="J50" s="10">
        <f>TO_EHG!J50+TO_CO!J50+TO_BF!J50+TO_GW!J50+TO_RPI!J50+TO_PF!J50+TO_BKBPB!J50+TO_CL!J50+TO_BNG!J50+TO_LBB!J50+TO_CPP!J50+TO_GTL!J50+TO_NSP!J50</f>
        <v>0</v>
      </c>
      <c r="K50" s="10">
        <f>TO_EHG!K50+TO_CO!K50+TO_BF!K50+TO_GW!K50+TO_RPI!K50+TO_PF!K50+TO_BKBPB!K50+TO_CL!K50+TO_BNG!K50+TO_LBB!K50+TO_CPP!K50+TO_GTL!K50+TO_NSP!K50</f>
        <v>0</v>
      </c>
      <c r="L50" s="10">
        <f>TO_EHG!L50+TO_CO!L50+TO_BF!L50+TO_GW!L50+TO_RPI!L50+TO_PF!L50+TO_BKBPB!L50+TO_CL!L50+TO_BNG!L50+TO_LBB!L50+TO_CPP!L50+TO_GTL!L50+TO_NSP!L50</f>
        <v>0</v>
      </c>
      <c r="M50" s="10">
        <f>TO_EHG!M50+TO_CO!M50+TO_BF!M50+TO_GW!M50+TO_RPI!M50+TO_PF!M50+TO_BKBPB!M50+TO_CL!M50+TO_BNG!M50+TO_LBB!M50+TO_CPP!M50+TO_GTL!M50+TO_NSP!M50</f>
        <v>0</v>
      </c>
      <c r="N50" s="10">
        <f>TO_EHG!N50+TO_CO!N50+TO_BF!N50+TO_GW!N50+TO_RPI!N50+TO_PF!N50+TO_BKBPB!N50+TO_CL!N50+TO_BNG!N50+TO_LBB!N50+TO_CPP!N50+TO_GTL!N50+TO_NSP!N50</f>
        <v>0</v>
      </c>
      <c r="O50" s="10">
        <f>TO_EHG!O50+TO_CO!O50+TO_BF!O50+TO_GW!O50+TO_RPI!O50+TO_PF!O50+TO_BKBPB!O50+TO_CL!O50+TO_BNG!O50+TO_LBB!O50+TO_CPP!O50+TO_GTL!O50+TO_NSP!O50</f>
        <v>0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0</v>
      </c>
      <c r="R50" s="10">
        <f>TO_EHG!R50+TO_CO!R50+TO_BF!R50+TO_GW!R50+TO_RPI!R50+TO_PF!R50+TO_BKBPB!R50+TO_CL!R50+TO_BNG!R50+TO_LBB!R50+TO_CPP!R50+TO_GTL!R50+TO_NSP!R50</f>
        <v>0</v>
      </c>
      <c r="S50" s="10">
        <f>TO_EHG!S50+TO_CO!S50+TO_BF!S50+TO_GW!S50+TO_RPI!S50+TO_PF!S50+TO_BKBPB!S50+TO_CL!S50+TO_BNG!S50+TO_LBB!S50+TO_CPP!S50+TO_GTL!S50+TO_NSP!S50</f>
        <v>0</v>
      </c>
      <c r="T50" s="10">
        <f>TO_EHG!T50+TO_CO!T50+TO_BF!T50+TO_GW!T50+TO_RPI!T50+TO_PF!T50+TO_BKBPB!T50+TO_CL!T50+TO_BNG!T50+TO_LBB!T50+TO_CPP!T50+TO_GTL!T50+TO_NSP!T50</f>
        <v>0</v>
      </c>
      <c r="U50" s="10">
        <f>TO_EHG!U50+TO_CO!U50+TO_BF!U50+TO_GW!U50+TO_RPI!U50+TO_PF!U50+TO_BKBPB!U50+TO_CL!U50+TO_BNG!U50+TO_LBB!U50+TO_CPP!U50+TO_GTL!U50+TO_NSP!U50</f>
        <v>0</v>
      </c>
      <c r="V50" s="10">
        <f>TO_EHG!V50+TO_CO!V50+TO_BF!V50+TO_GW!V50+TO_RPI!V50+TO_PF!V50+TO_BKBPB!V50+TO_CL!V50+TO_BNG!V50+TO_LBB!V50+TO_CPP!V50+TO_GTL!V50+TO_NSP!V50</f>
        <v>0</v>
      </c>
      <c r="W50" s="10">
        <f>TO_EHG!W50+TO_CO!W50+TO_BF!W50+TO_GW!W50+TO_RPI!W50+TO_PF!W50+TO_BKBPB!W50+TO_CL!W50+TO_BNG!W50+TO_LBB!W50+TO_CPP!W50+TO_GTL!W50+TO_NSP!W50</f>
        <v>0</v>
      </c>
      <c r="X50" s="10">
        <f>TO_EHG!X50+TO_CO!X50+TO_BF!X50+TO_GW!X50+TO_RPI!X50+TO_PF!X50+TO_BKBPB!X50+TO_CL!X50+TO_BNG!X50+TO_LBB!X50+TO_CPP!X50+TO_GTL!X50+TO_NSP!X50</f>
        <v>0</v>
      </c>
      <c r="Y50" s="10">
        <f>TO_EHG!Y50+TO_CO!Y50+TO_BF!Y50+TO_GW!Y50+TO_RPI!Y50+TO_PF!Y50+TO_BKBPB!Y50+TO_CL!Y50+TO_BNG!Y50+TO_LBB!Y50+TO_CPP!Y50+TO_GTL!Y50+TO_NSP!Y50</f>
        <v>0</v>
      </c>
      <c r="Z50" s="10">
        <f>TO_EHG!Z50+TO_CO!Z50+TO_BF!Z50+TO_GW!Z50+TO_RPI!Z50+TO_PF!Z50+TO_BKBPB!Z50+TO_CL!Z50+TO_BNG!Z50+TO_LBB!Z50+TO_CPP!Z50+TO_GTL!Z50+TO_NSP!Z50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  <c r="Y51" s="37">
        <f>TO_EHG!Y51+TO_CO!Y51+TO_BF!Y51+TO_GW!Y51+TO_RPI!Y51+TO_PF!Y51+TO_BKBPB!Y51+TO_CL!Y51+TO_BNG!Y51+TO_LBB!Y51+TO_CPP!Y51+TO_GTL!Y51+TO_NSP!Y51</f>
        <v>0</v>
      </c>
      <c r="Z51" s="37">
        <f>TO_EHG!Z51+TO_CO!Z51+TO_BF!Z51+TO_GW!Z51+TO_RPI!Z51+TO_PF!Z51+TO_BKBPB!Z51+TO_CL!Z51+TO_BNG!Z51+TO_LBB!Z51+TO_CPP!Z51+TO_GTL!Z51+TO_NSP!Z51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0.88374892519346515</v>
      </c>
      <c r="O52" s="37">
        <f t="shared" si="20"/>
        <v>1.7674978503869301</v>
      </c>
      <c r="P52" s="37">
        <f t="shared" si="20"/>
        <v>1.882115219260533</v>
      </c>
      <c r="Q52" s="37">
        <f t="shared" si="20"/>
        <v>3.7642304385210661</v>
      </c>
      <c r="R52" s="37">
        <f t="shared" si="20"/>
        <v>4.7052450558899386</v>
      </c>
      <c r="S52" s="37">
        <f t="shared" si="20"/>
        <v>5.6463456577815991</v>
      </c>
      <c r="T52" s="37">
        <f t="shared" si="20"/>
        <v>7.4169389509888219</v>
      </c>
      <c r="U52" s="37">
        <f t="shared" si="20"/>
        <v>10.4085124677558</v>
      </c>
      <c r="V52" s="37">
        <f t="shared" si="20"/>
        <v>11.08521066208082</v>
      </c>
      <c r="W52" s="37">
        <f t="shared" si="20"/>
        <v>14.55881341358555</v>
      </c>
      <c r="X52" s="37">
        <f t="shared" ref="X52:Z52" si="21">SUM(X53:X70)</f>
        <v>11.043164230438521</v>
      </c>
      <c r="Y52" s="37">
        <f t="shared" si="21"/>
        <v>13.09716251074806</v>
      </c>
      <c r="Z52" s="37">
        <f t="shared" si="21"/>
        <v>13.801375752364571</v>
      </c>
    </row>
    <row r="53" spans="1:26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  <c r="Y53" s="10">
        <f>TO_EHG!Y53+TO_CO!Y53+TO_BF!Y53+TO_GW!Y53+TO_RPI!Y53+TO_PF!Y53+TO_BKBPB!Y53+TO_CL!Y53+TO_BNG!Y53+TO_LBB!Y53+TO_CPP!Y53+TO_GTL!Y53+TO_NSP!Y53</f>
        <v>0</v>
      </c>
      <c r="Z53" s="10">
        <f>TO_EHG!Z53+TO_CO!Z53+TO_BF!Z53+TO_GW!Z53+TO_RPI!Z53+TO_PF!Z53+TO_BKBPB!Z53+TO_CL!Z53+TO_BNG!Z53+TO_LBB!Z53+TO_CPP!Z53+TO_GTL!Z53+TO_NSP!Z53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  <c r="Y54" s="10">
        <f>TO_EHG!Y54+TO_CO!Y54+TO_BF!Y54+TO_GW!Y54+TO_RPI!Y54+TO_PF!Y54+TO_BKBPB!Y54+TO_CL!Y54+TO_BNG!Y54+TO_LBB!Y54+TO_CPP!Y54+TO_GTL!Y54+TO_NSP!Y54</f>
        <v>0</v>
      </c>
      <c r="Z54" s="10">
        <f>TO_EHG!Z54+TO_CO!Z54+TO_BF!Z54+TO_GW!Z54+TO_RPI!Z54+TO_PF!Z54+TO_BKBPB!Z54+TO_CL!Z54+TO_BNG!Z54+TO_LBB!Z54+TO_CPP!Z54+TO_GTL!Z54+TO_NSP!Z54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  <c r="Y55" s="10">
        <f>TO_EHG!Y55+TO_CO!Y55+TO_BF!Y55+TO_GW!Y55+TO_RPI!Y55+TO_PF!Y55+TO_BKBPB!Y55+TO_CL!Y55+TO_BNG!Y55+TO_LBB!Y55+TO_CPP!Y55+TO_GTL!Y55+TO_NSP!Y55</f>
        <v>0</v>
      </c>
      <c r="Z55" s="10">
        <f>TO_EHG!Z55+TO_CO!Z55+TO_BF!Z55+TO_GW!Z55+TO_RPI!Z55+TO_PF!Z55+TO_BKBPB!Z55+TO_CL!Z55+TO_BNG!Z55+TO_LBB!Z55+TO_CPP!Z55+TO_GTL!Z55+TO_NSP!Z55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  <c r="Y56" s="10">
        <f>TO_EHG!Y56+TO_CO!Y56+TO_BF!Y56+TO_GW!Y56+TO_RPI!Y56+TO_PF!Y56+TO_BKBPB!Y56+TO_CL!Y56+TO_BNG!Y56+TO_LBB!Y56+TO_CPP!Y56+TO_GTL!Y56+TO_NSP!Y56</f>
        <v>0</v>
      </c>
      <c r="Z56" s="10">
        <f>TO_EHG!Z56+TO_CO!Z56+TO_BF!Z56+TO_GW!Z56+TO_RPI!Z56+TO_PF!Z56+TO_BKBPB!Z56+TO_CL!Z56+TO_BNG!Z56+TO_LBB!Z56+TO_CPP!Z56+TO_GTL!Z56+TO_NSP!Z56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  <c r="Y57" s="10">
        <f>TO_EHG!Y57+TO_CO!Y57+TO_BF!Y57+TO_GW!Y57+TO_RPI!Y57+TO_PF!Y57+TO_BKBPB!Y57+TO_CL!Y57+TO_BNG!Y57+TO_LBB!Y57+TO_CPP!Y57+TO_GTL!Y57+TO_NSP!Y57</f>
        <v>0</v>
      </c>
      <c r="Z57" s="10">
        <f>TO_EHG!Z57+TO_CO!Z57+TO_BF!Z57+TO_GW!Z57+TO_RPI!Z57+TO_PF!Z57+TO_BKBPB!Z57+TO_CL!Z57+TO_BNG!Z57+TO_LBB!Z57+TO_CPP!Z57+TO_GTL!Z57+TO_NSP!Z57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  <c r="Y58" s="10">
        <f>TO_EHG!Y58+TO_CO!Y58+TO_BF!Y58+TO_GW!Y58+TO_RPI!Y58+TO_PF!Y58+TO_BKBPB!Y58+TO_CL!Y58+TO_BNG!Y58+TO_LBB!Y58+TO_CPP!Y58+TO_GTL!Y58+TO_NSP!Y58</f>
        <v>0</v>
      </c>
      <c r="Z58" s="10">
        <f>TO_EHG!Z58+TO_CO!Z58+TO_BF!Z58+TO_GW!Z58+TO_RPI!Z58+TO_PF!Z58+TO_BKBPB!Z58+TO_CL!Z58+TO_BNG!Z58+TO_LBB!Z58+TO_CPP!Z58+TO_GTL!Z58+TO_NSP!Z58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  <c r="Y59" s="10">
        <f>TO_EHG!Y59+TO_CO!Y59+TO_BF!Y59+TO_GW!Y59+TO_RPI!Y59+TO_PF!Y59+TO_BKBPB!Y59+TO_CL!Y59+TO_BNG!Y59+TO_LBB!Y59+TO_CPP!Y59+TO_GTL!Y59+TO_NSP!Y59</f>
        <v>0</v>
      </c>
      <c r="Z59" s="10">
        <f>TO_EHG!Z59+TO_CO!Z59+TO_BF!Z59+TO_GW!Z59+TO_RPI!Z59+TO_PF!Z59+TO_BKBPB!Z59+TO_CL!Z59+TO_BNG!Z59+TO_LBB!Z59+TO_CPP!Z59+TO_GTL!Z59+TO_NSP!Z59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  <c r="Y60" s="10">
        <f>TO_EHG!Y60+TO_CO!Y60+TO_BF!Y60+TO_GW!Y60+TO_RPI!Y60+TO_PF!Y60+TO_BKBPB!Y60+TO_CL!Y60+TO_BNG!Y60+TO_LBB!Y60+TO_CPP!Y60+TO_GTL!Y60+TO_NSP!Y60</f>
        <v>0</v>
      </c>
      <c r="Z60" s="10">
        <f>TO_EHG!Z60+TO_CO!Z60+TO_BF!Z60+TO_GW!Z60+TO_RPI!Z60+TO_PF!Z60+TO_BKBPB!Z60+TO_CL!Z60+TO_BNG!Z60+TO_LBB!Z60+TO_CPP!Z60+TO_GTL!Z60+TO_NSP!Z60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  <c r="Y61" s="10">
        <f>TO_EHG!Y61+TO_CO!Y61+TO_BF!Y61+TO_GW!Y61+TO_RPI!Y61+TO_PF!Y61+TO_BKBPB!Y61+TO_CL!Y61+TO_BNG!Y61+TO_LBB!Y61+TO_CPP!Y61+TO_GTL!Y61+TO_NSP!Y61</f>
        <v>0</v>
      </c>
      <c r="Z61" s="10">
        <f>TO_EHG!Z61+TO_CO!Z61+TO_BF!Z61+TO_GW!Z61+TO_RPI!Z61+TO_PF!Z61+TO_BKBPB!Z61+TO_CL!Z61+TO_BNG!Z61+TO_LBB!Z61+TO_CPP!Z61+TO_GTL!Z61+TO_NSP!Z61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  <c r="Y62" s="10">
        <f>TO_EHG!Y62+TO_CO!Y62+TO_BF!Y62+TO_GW!Y62+TO_RPI!Y62+TO_PF!Y62+TO_BKBPB!Y62+TO_CL!Y62+TO_BNG!Y62+TO_LBB!Y62+TO_CPP!Y62+TO_GTL!Y62+TO_NSP!Y62</f>
        <v>0</v>
      </c>
      <c r="Z62" s="10">
        <f>TO_EHG!Z62+TO_CO!Z62+TO_BF!Z62+TO_GW!Z62+TO_RPI!Z62+TO_PF!Z62+TO_BKBPB!Z62+TO_CL!Z62+TO_BNG!Z62+TO_LBB!Z62+TO_CPP!Z62+TO_GTL!Z62+TO_NSP!Z62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  <c r="Y63" s="10">
        <f>TO_EHG!Y63+TO_CO!Y63+TO_BF!Y63+TO_GW!Y63+TO_RPI!Y63+TO_PF!Y63+TO_BKBPB!Y63+TO_CL!Y63+TO_BNG!Y63+TO_LBB!Y63+TO_CPP!Y63+TO_GTL!Y63+TO_NSP!Y63</f>
        <v>0</v>
      </c>
      <c r="Z63" s="10">
        <f>TO_EHG!Z63+TO_CO!Z63+TO_BF!Z63+TO_GW!Z63+TO_RPI!Z63+TO_PF!Z63+TO_BKBPB!Z63+TO_CL!Z63+TO_BNG!Z63+TO_LBB!Z63+TO_CPP!Z63+TO_GTL!Z63+TO_NSP!Z63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0</v>
      </c>
      <c r="S64" s="10">
        <f>TO_EHG!S64+TO_CO!S64+TO_BF!S64+TO_GW!S64+TO_RPI!S64+TO_PF!S64+TO_BKBPB!S64+TO_CL!S64+TO_BNG!S64+TO_LBB!S64+TO_CPP!S64+TO_GTL!S64+TO_NSP!S64</f>
        <v>0</v>
      </c>
      <c r="T64" s="10">
        <f>TO_EHG!T64+TO_CO!T64+TO_BF!T64+TO_GW!T64+TO_RPI!T64+TO_PF!T64+TO_BKBPB!T64+TO_CL!T64+TO_BNG!T64+TO_LBB!T64+TO_CPP!T64+TO_GTL!T64+TO_NSP!T64</f>
        <v>0</v>
      </c>
      <c r="U64" s="10">
        <f>TO_EHG!U64+TO_CO!U64+TO_BF!U64+TO_GW!U64+TO_RPI!U64+TO_PF!U64+TO_BKBPB!U64+TO_CL!U64+TO_BNG!U64+TO_LBB!U64+TO_CPP!U64+TO_GTL!U64+TO_NSP!U64</f>
        <v>0</v>
      </c>
      <c r="V64" s="10">
        <f>TO_EHG!V64+TO_CO!V64+TO_BF!V64+TO_GW!V64+TO_RPI!V64+TO_PF!V64+TO_BKBPB!V64+TO_CL!V64+TO_BNG!V64+TO_LBB!V64+TO_CPP!V64+TO_GTL!V64+TO_NSP!V64</f>
        <v>0</v>
      </c>
      <c r="W64" s="10">
        <f>TO_EHG!W64+TO_CO!W64+TO_BF!W64+TO_GW!W64+TO_RPI!W64+TO_PF!W64+TO_BKBPB!W64+TO_CL!W64+TO_BNG!W64+TO_LBB!W64+TO_CPP!W64+TO_GTL!W64+TO_NSP!W64</f>
        <v>0</v>
      </c>
      <c r="X64" s="10">
        <f>TO_EHG!X64+TO_CO!X64+TO_BF!X64+TO_GW!X64+TO_RPI!X64+TO_PF!X64+TO_BKBPB!X64+TO_CL!X64+TO_BNG!X64+TO_LBB!X64+TO_CPP!X64+TO_GTL!X64+TO_NSP!X64</f>
        <v>0</v>
      </c>
      <c r="Y64" s="10">
        <f>TO_EHG!Y64+TO_CO!Y64+TO_BF!Y64+TO_GW!Y64+TO_RPI!Y64+TO_PF!Y64+TO_BKBPB!Y64+TO_CL!Y64+TO_BNG!Y64+TO_LBB!Y64+TO_CPP!Y64+TO_GTL!Y64+TO_NSP!Y64</f>
        <v>0</v>
      </c>
      <c r="Z64" s="10">
        <f>TO_EHG!Z64+TO_CO!Z64+TO_BF!Z64+TO_GW!Z64+TO_RPI!Z64+TO_PF!Z64+TO_BKBPB!Z64+TO_CL!Z64+TO_BNG!Z64+TO_LBB!Z64+TO_CPP!Z64+TO_GTL!Z64+TO_NSP!Z64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  <c r="Y65" s="10">
        <f>TO_EHG!Y65+TO_CO!Y65+TO_BF!Y65+TO_GW!Y65+TO_RPI!Y65+TO_PF!Y65+TO_BKBPB!Y65+TO_CL!Y65+TO_BNG!Y65+TO_LBB!Y65+TO_CPP!Y65+TO_GTL!Y65+TO_NSP!Y65</f>
        <v>0</v>
      </c>
      <c r="Z65" s="10">
        <f>TO_EHG!Z65+TO_CO!Z65+TO_BF!Z65+TO_GW!Z65+TO_RPI!Z65+TO_PF!Z65+TO_BKBPB!Z65+TO_CL!Z65+TO_BNG!Z65+TO_LBB!Z65+TO_CPP!Z65+TO_GTL!Z65+TO_NSP!Z65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0</v>
      </c>
      <c r="L66" s="10">
        <f>TO_EHG!L66+TO_CO!L66+TO_BF!L66+TO_GW!L66+TO_RPI!L66+TO_PF!L66+TO_BKBPB!L66+TO_CL!L66+TO_BNG!L66+TO_LBB!L66+TO_CPP!L66+TO_GTL!L66+TO_NSP!L66</f>
        <v>0</v>
      </c>
      <c r="M66" s="10">
        <f>TO_EHG!M66+TO_CO!M66+TO_BF!M66+TO_GW!M66+TO_RPI!M66+TO_PF!M66+TO_BKBPB!M66+TO_CL!M66+TO_BNG!M66+TO_LBB!M66+TO_CPP!M66+TO_GTL!M66+TO_NSP!M66</f>
        <v>0</v>
      </c>
      <c r="N66" s="10">
        <f>TO_EHG!N66+TO_CO!N66+TO_BF!N66+TO_GW!N66+TO_RPI!N66+TO_PF!N66+TO_BKBPB!N66+TO_CL!N66+TO_BNG!N66+TO_LBB!N66+TO_CPP!N66+TO_GTL!N66+TO_NSP!N66</f>
        <v>0.88374892519346515</v>
      </c>
      <c r="O66" s="10">
        <f>TO_EHG!O66+TO_CO!O66+TO_BF!O66+TO_GW!O66+TO_RPI!O66+TO_PF!O66+TO_BKBPB!O66+TO_CL!O66+TO_BNG!O66+TO_LBB!O66+TO_CPP!O66+TO_GTL!O66+TO_NSP!O66</f>
        <v>1.7674978503869301</v>
      </c>
      <c r="P66" s="10">
        <f>TO_EHG!P66+TO_CO!P66+TO_BF!P66+TO_GW!P66+TO_RPI!P66+TO_PF!P66+TO_BKBPB!P66+TO_CL!P66+TO_BNG!P66+TO_LBB!P66+TO_CPP!P66+TO_GTL!P66+TO_NSP!P66</f>
        <v>1.882115219260533</v>
      </c>
      <c r="Q66" s="10">
        <f>TO_EHG!Q66+TO_CO!Q66+TO_BF!Q66+TO_GW!Q66+TO_RPI!Q66+TO_PF!Q66+TO_BKBPB!Q66+TO_CL!Q66+TO_BNG!Q66+TO_LBB!Q66+TO_CPP!Q66+TO_GTL!Q66+TO_NSP!Q66</f>
        <v>3.7642304385210661</v>
      </c>
      <c r="R66" s="10">
        <f>TO_EHG!R66+TO_CO!R66+TO_BF!R66+TO_GW!R66+TO_RPI!R66+TO_PF!R66+TO_BKBPB!R66+TO_CL!R66+TO_BNG!R66+TO_LBB!R66+TO_CPP!R66+TO_GTL!R66+TO_NSP!R66</f>
        <v>4.7052450558899386</v>
      </c>
      <c r="S66" s="10">
        <f>TO_EHG!S66+TO_CO!S66+TO_BF!S66+TO_GW!S66+TO_RPI!S66+TO_PF!S66+TO_BKBPB!S66+TO_CL!S66+TO_BNG!S66+TO_LBB!S66+TO_CPP!S66+TO_GTL!S66+TO_NSP!S66</f>
        <v>5.6463456577815991</v>
      </c>
      <c r="T66" s="10">
        <f>TO_EHG!T66+TO_CO!T66+TO_BF!T66+TO_GW!T66+TO_RPI!T66+TO_PF!T66+TO_BKBPB!T66+TO_CL!T66+TO_BNG!T66+TO_LBB!T66+TO_CPP!T66+TO_GTL!T66+TO_NSP!T66</f>
        <v>7.4169389509888219</v>
      </c>
      <c r="U66" s="10">
        <f>TO_EHG!U66+TO_CO!U66+TO_BF!U66+TO_GW!U66+TO_RPI!U66+TO_PF!U66+TO_BKBPB!U66+TO_CL!U66+TO_BNG!U66+TO_LBB!U66+TO_CPP!U66+TO_GTL!U66+TO_NSP!U66</f>
        <v>10.4085124677558</v>
      </c>
      <c r="V66" s="10">
        <f>TO_EHG!V66+TO_CO!V66+TO_BF!V66+TO_GW!V66+TO_RPI!V66+TO_PF!V66+TO_BKBPB!V66+TO_CL!V66+TO_BNG!V66+TO_LBB!V66+TO_CPP!V66+TO_GTL!V66+TO_NSP!V66</f>
        <v>11.08521066208082</v>
      </c>
      <c r="W66" s="10">
        <f>TO_EHG!W66+TO_CO!W66+TO_BF!W66+TO_GW!W66+TO_RPI!W66+TO_PF!W66+TO_BKBPB!W66+TO_CL!W66+TO_BNG!W66+TO_LBB!W66+TO_CPP!W66+TO_GTL!W66+TO_NSP!W66</f>
        <v>14.55881341358555</v>
      </c>
      <c r="X66" s="10">
        <f>TO_EHG!X66+TO_CO!X66+TO_BF!X66+TO_GW!X66+TO_RPI!X66+TO_PF!X66+TO_BKBPB!X66+TO_CL!X66+TO_BNG!X66+TO_LBB!X66+TO_CPP!X66+TO_GTL!X66+TO_NSP!X66</f>
        <v>11.043164230438521</v>
      </c>
      <c r="Y66" s="10">
        <f>TO_EHG!Y66+TO_CO!Y66+TO_BF!Y66+TO_GW!Y66+TO_RPI!Y66+TO_PF!Y66+TO_BKBPB!Y66+TO_CL!Y66+TO_BNG!Y66+TO_LBB!Y66+TO_CPP!Y66+TO_GTL!Y66+TO_NSP!Y66</f>
        <v>13.09716251074806</v>
      </c>
      <c r="Z66" s="10">
        <f>TO_EHG!Z66+TO_CO!Z66+TO_BF!Z66+TO_GW!Z66+TO_RPI!Z66+TO_PF!Z66+TO_BKBPB!Z66+TO_CL!Z66+TO_BNG!Z66+TO_LBB!Z66+TO_CPP!Z66+TO_GTL!Z66+TO_NSP!Z66</f>
        <v>13.801375752364571</v>
      </c>
    </row>
    <row r="67" spans="1:26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  <c r="Y67" s="10">
        <f>TO_EHG!Y67+TO_CO!Y67+TO_BF!Y67+TO_GW!Y67+TO_RPI!Y67+TO_PF!Y67+TO_BKBPB!Y67+TO_CL!Y67+TO_BNG!Y67+TO_LBB!Y67+TO_CPP!Y67+TO_GTL!Y67+TO_NSP!Y67</f>
        <v>0</v>
      </c>
      <c r="Z67" s="10">
        <f>TO_EHG!Z67+TO_CO!Z67+TO_BF!Z67+TO_GW!Z67+TO_RPI!Z67+TO_PF!Z67+TO_BKBPB!Z67+TO_CL!Z67+TO_BNG!Z67+TO_LBB!Z67+TO_CPP!Z67+TO_GTL!Z67+TO_NSP!Z67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  <c r="Y68" s="10">
        <f>TO_EHG!Y68+TO_CO!Y68+TO_BF!Y68+TO_GW!Y68+TO_RPI!Y68+TO_PF!Y68+TO_BKBPB!Y68+TO_CL!Y68+TO_BNG!Y68+TO_LBB!Y68+TO_CPP!Y68+TO_GTL!Y68+TO_NSP!Y68</f>
        <v>0</v>
      </c>
      <c r="Z68" s="10">
        <f>TO_EHG!Z68+TO_CO!Z68+TO_BF!Z68+TO_GW!Z68+TO_RPI!Z68+TO_PF!Z68+TO_BKBPB!Z68+TO_CL!Z68+TO_BNG!Z68+TO_LBB!Z68+TO_CPP!Z68+TO_GTL!Z68+TO_NSP!Z68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  <c r="Y69" s="10">
        <f>TO_EHG!Y69+TO_CO!Y69+TO_BF!Y69+TO_GW!Y69+TO_RPI!Y69+TO_PF!Y69+TO_BKBPB!Y69+TO_CL!Y69+TO_BNG!Y69+TO_LBB!Y69+TO_CPP!Y69+TO_GTL!Y69+TO_NSP!Y69</f>
        <v>0</v>
      </c>
      <c r="Z69" s="10">
        <f>TO_EHG!Z69+TO_CO!Z69+TO_BF!Z69+TO_GW!Z69+TO_RPI!Z69+TO_PF!Z69+TO_BKBPB!Z69+TO_CL!Z69+TO_BNG!Z69+TO_LBB!Z69+TO_CPP!Z69+TO_GTL!Z69+TO_NSP!Z69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  <c r="Y70" s="10">
        <f>TO_EHG!Y70+TO_CO!Y70+TO_BF!Y70+TO_GW!Y70+TO_RPI!Y70+TO_PF!Y70+TO_BKBPB!Y70+TO_CL!Y70+TO_BNG!Y70+TO_LBB!Y70+TO_CPP!Y70+TO_GTL!Y70+TO_NSP!Y70</f>
        <v>0</v>
      </c>
      <c r="Z70" s="10">
        <f>TO_EHG!Z70+TO_CO!Z70+TO_BF!Z70+TO_GW!Z70+TO_RPI!Z70+TO_PF!Z70+TO_BKBPB!Z70+TO_CL!Z70+TO_BNG!Z70+TO_LBB!Z70+TO_CPP!Z70+TO_GTL!Z70+TO_NSP!Z70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  <c r="Y72" s="10">
        <f>TO_EHG!Y72+TO_CO!Y72+TO_BF!Y72+TO_GW!Y72+TO_RPI!Y72+TO_PF!Y72+TO_BKBPB!Y72+TO_CL!Y72+TO_BNG!Y72+TO_LBB!Y72+TO_CPP!Y72+TO_GTL!Y72+TO_NSP!Y72</f>
        <v>0</v>
      </c>
      <c r="Z72" s="10">
        <f>TO_EHG!Z72+TO_CO!Z72+TO_BF!Z72+TO_GW!Z72+TO_RPI!Z72+TO_PF!Z72+TO_BKBPB!Z72+TO_CL!Z72+TO_BNG!Z72+TO_LBB!Z72+TO_CPP!Z72+TO_GTL!Z72+TO_NSP!Z72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  <c r="Y73" s="10">
        <f>TO_EHG!Y73+TO_CO!Y73+TO_BF!Y73+TO_GW!Y73+TO_RPI!Y73+TO_PF!Y73+TO_BKBPB!Y73+TO_CL!Y73+TO_BNG!Y73+TO_LBB!Y73+TO_CPP!Y73+TO_GTL!Y73+TO_NSP!Y73</f>
        <v>0</v>
      </c>
      <c r="Z73" s="10">
        <f>TO_EHG!Z73+TO_CO!Z73+TO_BF!Z73+TO_GW!Z73+TO_RPI!Z73+TO_PF!Z73+TO_BKBPB!Z73+TO_CL!Z73+TO_BNG!Z73+TO_LBB!Z73+TO_CPP!Z73+TO_GTL!Z73+TO_NSP!Z73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  <c r="Y74" s="37">
        <f>TO_EHG!Y74+TO_CO!Y74+TO_BF!Y74+TO_GW!Y74+TO_RPI!Y74+TO_PF!Y74+TO_BKBPB!Y74+TO_CL!Y74+TO_BNG!Y74+TO_LBB!Y74+TO_CPP!Y74+TO_GTL!Y74+TO_NSP!Y74</f>
        <v>0</v>
      </c>
      <c r="Z74" s="37">
        <f>TO_EHG!Z74+TO_CO!Z74+TO_BF!Z74+TO_GW!Z74+TO_RPI!Z74+TO_PF!Z74+TO_BKBPB!Z74+TO_CL!Z74+TO_BNG!Z74+TO_LBB!Z74+TO_CPP!Z74+TO_GTL!Z74+TO_NSP!Z74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0</v>
      </c>
      <c r="D75" s="37">
        <f>TO_EHG!D75+TO_CO!D75+TO_BF!D75+TO_GW!D75+TO_RPI!D75+TO_PF!D75+TO_BKBPB!D75+TO_CL!D75+TO_BNG!D75+TO_LBB!D75+TO_CPP!D75+TO_GTL!D75+TO_NSP!D75</f>
        <v>0</v>
      </c>
      <c r="E75" s="37">
        <f>TO_EHG!E75+TO_CO!E75+TO_BF!E75+TO_GW!E75+TO_RPI!E75+TO_PF!E75+TO_BKBPB!E75+TO_CL!E75+TO_BNG!E75+TO_LBB!E75+TO_CPP!E75+TO_GTL!E75+TO_NSP!E75</f>
        <v>0</v>
      </c>
      <c r="F75" s="37">
        <f>TO_EHG!F75+TO_CO!F75+TO_BF!F75+TO_GW!F75+TO_RPI!F75+TO_PF!F75+TO_BKBPB!F75+TO_CL!F75+TO_BNG!F75+TO_LBB!F75+TO_CPP!F75+TO_GTL!F75+TO_NSP!F75</f>
        <v>0</v>
      </c>
      <c r="G75" s="37">
        <f>TO_EHG!G75+TO_CO!G75+TO_BF!G75+TO_GW!G75+TO_RPI!G75+TO_PF!G75+TO_BKBPB!G75+TO_CL!G75+TO_BNG!G75+TO_LBB!G75+TO_CPP!G75+TO_GTL!G75+TO_NSP!G75</f>
        <v>0</v>
      </c>
      <c r="H75" s="37">
        <f>TO_EHG!H75+TO_CO!H75+TO_BF!H75+TO_GW!H75+TO_RPI!H75+TO_PF!H75+TO_BKBPB!H75+TO_CL!H75+TO_BNG!H75+TO_LBB!H75+TO_CPP!H75+TO_GTL!H75+TO_NSP!H75</f>
        <v>0</v>
      </c>
      <c r="I75" s="37">
        <f>TO_EHG!I75+TO_CO!I75+TO_BF!I75+TO_GW!I75+TO_RPI!I75+TO_PF!I75+TO_BKBPB!I75+TO_CL!I75+TO_BNG!I75+TO_LBB!I75+TO_CPP!I75+TO_GTL!I75+TO_NSP!I75</f>
        <v>0</v>
      </c>
      <c r="J75" s="37">
        <f>TO_EHG!J75+TO_CO!J75+TO_BF!J75+TO_GW!J75+TO_RPI!J75+TO_PF!J75+TO_BKBPB!J75+TO_CL!J75+TO_BNG!J75+TO_LBB!J75+TO_CPP!J75+TO_GTL!J75+TO_NSP!J75</f>
        <v>0</v>
      </c>
      <c r="K75" s="37">
        <f>TO_EHG!K75+TO_CO!K75+TO_BF!K75+TO_GW!K75+TO_RPI!K75+TO_PF!K75+TO_BKBPB!K75+TO_CL!K75+TO_BNG!K75+TO_LBB!K75+TO_CPP!K75+TO_GTL!K75+TO_NSP!K75</f>
        <v>0</v>
      </c>
      <c r="L75" s="37">
        <f>TO_EHG!L75+TO_CO!L75+TO_BF!L75+TO_GW!L75+TO_RPI!L75+TO_PF!L75+TO_BKBPB!L75+TO_CL!L75+TO_BNG!L75+TO_LBB!L75+TO_CPP!L75+TO_GTL!L75+TO_NSP!L75</f>
        <v>0</v>
      </c>
      <c r="M75" s="37">
        <f>TO_EHG!M75+TO_CO!M75+TO_BF!M75+TO_GW!M75+TO_RPI!M75+TO_PF!M75+TO_BKBPB!M75+TO_CL!M75+TO_BNG!M75+TO_LBB!M75+TO_CPP!M75+TO_GTL!M75+TO_NSP!M75</f>
        <v>0</v>
      </c>
      <c r="N75" s="37">
        <f>TO_EHG!N75+TO_CO!N75+TO_BF!N75+TO_GW!N75+TO_RPI!N75+TO_PF!N75+TO_BKBPB!N75+TO_CL!N75+TO_BNG!N75+TO_LBB!N75+TO_CPP!N75+TO_GTL!N75+TO_NSP!N75</f>
        <v>0.1194325021496131</v>
      </c>
      <c r="O75" s="37">
        <f>TO_EHG!O75+TO_CO!O75+TO_BF!O75+TO_GW!O75+TO_RPI!O75+TO_PF!O75+TO_BKBPB!O75+TO_CL!O75+TO_BNG!O75+TO_LBB!O75+TO_CPP!O75+TO_GTL!O75+TO_NSP!O75</f>
        <v>0.19105760963026661</v>
      </c>
      <c r="P75" s="37">
        <f>TO_EHG!P75+TO_CO!P75+TO_BF!P75+TO_GW!P75+TO_RPI!P75+TO_PF!P75+TO_BKBPB!P75+TO_CL!P75+TO_BNG!P75+TO_LBB!P75+TO_CPP!P75+TO_GTL!P75+TO_NSP!P75</f>
        <v>2.3903697334479789E-2</v>
      </c>
      <c r="Q75" s="37">
        <f>TO_EHG!Q75+TO_CO!Q75+TO_BF!Q75+TO_GW!Q75+TO_RPI!Q75+TO_PF!Q75+TO_BKBPB!Q75+TO_CL!Q75+TO_BNG!Q75+TO_LBB!Q75+TO_CPP!Q75+TO_GTL!Q75+TO_NSP!Q75</f>
        <v>2.3903697334479789E-2</v>
      </c>
      <c r="R75" s="37">
        <f>TO_EHG!R75+TO_CO!R75+TO_BF!R75+TO_GW!R75+TO_RPI!R75+TO_PF!R75+TO_BKBPB!R75+TO_CL!R75+TO_BNG!R75+TO_LBB!R75+TO_CPP!R75+TO_GTL!R75+TO_NSP!R75</f>
        <v>0.14333619948409279</v>
      </c>
      <c r="S75" s="37">
        <f>TO_EHG!S75+TO_CO!S75+TO_BF!S75+TO_GW!S75+TO_RPI!S75+TO_PF!S75+TO_BKBPB!S75+TO_CL!S75+TO_BNG!S75+TO_LBB!S75+TO_CPP!S75+TO_GTL!S75+TO_NSP!S75</f>
        <v>7.1625107480653469E-2</v>
      </c>
      <c r="T75" s="37">
        <f>TO_EHG!T75+TO_CO!T75+TO_BF!T75+TO_GW!T75+TO_RPI!T75+TO_PF!T75+TO_BKBPB!T75+TO_CL!T75+TO_BNG!T75+TO_LBB!T75+TO_CPP!T75+TO_GTL!T75+TO_NSP!T75</f>
        <v>1.0632383993522352E-2</v>
      </c>
      <c r="U75" s="37">
        <f>TO_EHG!U75+TO_CO!U75+TO_BF!U75+TO_GW!U75+TO_RPI!U75+TO_PF!U75+TO_BKBPB!U75+TO_CL!U75+TO_BNG!U75+TO_LBB!U75+TO_CPP!U75+TO_GTL!U75+TO_NSP!U75</f>
        <v>9.9742046431642306E-3</v>
      </c>
      <c r="V75" s="37">
        <f>TO_EHG!V75+TO_CO!V75+TO_BF!V75+TO_GW!V75+TO_RPI!V75+TO_PF!V75+TO_BKBPB!V75+TO_CL!V75+TO_BNG!V75+TO_LBB!V75+TO_CPP!V75+TO_GTL!V75+TO_NSP!V75</f>
        <v>2.106620808254514E-2</v>
      </c>
      <c r="W75" s="37">
        <f>TO_EHG!W75+TO_CO!W75+TO_BF!W75+TO_GW!W75+TO_RPI!W75+TO_PF!W75+TO_BKBPB!W75+TO_CL!W75+TO_BNG!W75+TO_LBB!W75+TO_CPP!W75+TO_GTL!W75+TO_NSP!W75</f>
        <v>0</v>
      </c>
      <c r="X75" s="37">
        <f>TO_EHG!X75+TO_CO!X75+TO_BF!X75+TO_GW!X75+TO_RPI!X75+TO_PF!X75+TO_BKBPB!X75+TO_CL!X75+TO_BNG!X75+TO_LBB!X75+TO_CPP!X75+TO_GTL!X75+TO_NSP!X75</f>
        <v>0</v>
      </c>
      <c r="Y75" s="37">
        <f>TO_EHG!Y75+TO_CO!Y75+TO_BF!Y75+TO_GW!Y75+TO_RPI!Y75+TO_PF!Y75+TO_BKBPB!Y75+TO_CL!Y75+TO_BNG!Y75+TO_LBB!Y75+TO_CPP!Y75+TO_GTL!Y75+TO_NSP!Y75</f>
        <v>0</v>
      </c>
      <c r="Z75" s="37">
        <f>TO_EHG!Z75+TO_CO!Z75+TO_BF!Z75+TO_GW!Z75+TO_RPI!Z75+TO_PF!Z75+TO_BKBPB!Z75+TO_CL!Z75+TO_BNG!Z75+TO_LBB!Z75+TO_CPP!Z75+TO_GTL!Z75+TO_NSP!Z75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164.83233018056748</v>
      </c>
      <c r="D76" s="40">
        <f>TO_EHG!D76+TO_CO!D76+TO_BF!D76+TO_GW!D76+TO_RPI!D76+TO_PF!D76+TO_BKBPB!D76+TO_CL!D76+TO_BNG!D76+TO_LBB!D76+TO_CPP!D76+TO_GTL!D76+TO_NSP!D76</f>
        <v>167.06792777300089</v>
      </c>
      <c r="E76" s="40">
        <f>TO_EHG!E76+TO_CO!E76+TO_BF!E76+TO_GW!E76+TO_RPI!E76+TO_PF!E76+TO_BKBPB!E76+TO_CL!E76+TO_BNG!E76+TO_LBB!E76+TO_CPP!E76+TO_GTL!E76+TO_NSP!E76</f>
        <v>176.4402407566638</v>
      </c>
      <c r="F76" s="40">
        <f>TO_EHG!F76+TO_CO!F76+TO_BF!F76+TO_GW!F76+TO_RPI!F76+TO_PF!F76+TO_BKBPB!F76+TO_CL!F76+TO_BNG!F76+TO_LBB!F76+TO_CPP!F76+TO_GTL!F76+TO_NSP!F76</f>
        <v>192.26139294926907</v>
      </c>
      <c r="G76" s="40">
        <f>TO_EHG!G76+TO_CO!G76+TO_BF!G76+TO_GW!G76+TO_RPI!G76+TO_PF!G76+TO_BKBPB!G76+TO_CL!G76+TO_BNG!G76+TO_LBB!G76+TO_CPP!G76+TO_GTL!G76+TO_NSP!G76</f>
        <v>190.54170249355124</v>
      </c>
      <c r="H76" s="40">
        <f>TO_EHG!H76+TO_CO!H76+TO_BF!H76+TO_GW!H76+TO_RPI!H76+TO_PF!H76+TO_BKBPB!H76+TO_CL!H76+TO_BNG!H76+TO_LBB!H76+TO_CPP!H76+TO_GTL!H76+TO_NSP!H76</f>
        <v>192.60533104041272</v>
      </c>
      <c r="I76" s="40">
        <f>TO_EHG!I76+TO_CO!I76+TO_BF!I76+TO_GW!I76+TO_RPI!I76+TO_PF!I76+TO_BKBPB!I76+TO_CL!I76+TO_BNG!I76+TO_LBB!I76+TO_CPP!I76+TO_GTL!I76+TO_NSP!I76</f>
        <v>194.41100601891659</v>
      </c>
      <c r="J76" s="40">
        <f>TO_EHG!J76+TO_CO!J76+TO_BF!J76+TO_GW!J76+TO_RPI!J76+TO_PF!J76+TO_BKBPB!J76+TO_CL!J76+TO_BNG!J76+TO_LBB!J76+TO_CPP!J76+TO_GTL!J76+TO_NSP!J76</f>
        <v>197.42046431642299</v>
      </c>
      <c r="K76" s="40">
        <f>TO_EHG!K76+TO_CO!K76+TO_BF!K76+TO_GW!K76+TO_RPI!K76+TO_PF!K76+TO_BKBPB!K76+TO_CL!K76+TO_BNG!K76+TO_LBB!K76+TO_CPP!K76+TO_GTL!K76+TO_NSP!K76</f>
        <v>198.79621668099739</v>
      </c>
      <c r="L76" s="40">
        <f>TO_EHG!L76+TO_CO!L76+TO_BF!L76+TO_GW!L76+TO_RPI!L76+TO_PF!L76+TO_BKBPB!L76+TO_CL!L76+TO_BNG!L76+TO_LBB!L76+TO_CPP!L76+TO_GTL!L76+TO_NSP!L76</f>
        <v>186.414445399828</v>
      </c>
      <c r="M76" s="40">
        <f>TO_EHG!M76+TO_CO!M76+TO_BF!M76+TO_GW!M76+TO_RPI!M76+TO_PF!M76+TO_BKBPB!M76+TO_CL!M76+TO_BNG!M76+TO_LBB!M76+TO_CPP!M76+TO_GTL!M76+TO_NSP!M76</f>
        <v>181.74376612209801</v>
      </c>
      <c r="N76" s="40">
        <f>TO_EHG!N76+TO_CO!N76+TO_BF!N76+TO_GW!N76+TO_RPI!N76+TO_PF!N76+TO_BKBPB!N76+TO_CL!N76+TO_BNG!N76+TO_LBB!N76+TO_CPP!N76+TO_GTL!N76+TO_NSP!N76</f>
        <v>187.3516766981943</v>
      </c>
      <c r="O76" s="40">
        <f>TO_EHG!O76+TO_CO!O76+TO_BF!O76+TO_GW!O76+TO_RPI!O76+TO_PF!O76+TO_BKBPB!O76+TO_CL!O76+TO_BNG!O76+TO_LBB!O76+TO_CPP!O76+TO_GTL!O76+TO_NSP!O76</f>
        <v>197.2193465176268</v>
      </c>
      <c r="P76" s="40">
        <f>TO_EHG!P76+TO_CO!P76+TO_BF!P76+TO_GW!P76+TO_RPI!P76+TO_PF!P76+TO_BKBPB!P76+TO_CL!P76+TO_BNG!P76+TO_LBB!P76+TO_CPP!P76+TO_GTL!P76+TO_NSP!P76</f>
        <v>193.58959587274296</v>
      </c>
      <c r="Q76" s="40">
        <f>TO_EHG!Q76+TO_CO!Q76+TO_BF!Q76+TO_GW!Q76+TO_RPI!Q76+TO_PF!Q76+TO_BKBPB!Q76+TO_CL!Q76+TO_BNG!Q76+TO_LBB!Q76+TO_CPP!Q76+TO_GTL!Q76+TO_NSP!Q76</f>
        <v>193.02579535683572</v>
      </c>
      <c r="R76" s="40">
        <f>TO_EHG!R76+TO_CO!R76+TO_BF!R76+TO_GW!R76+TO_RPI!R76+TO_PF!R76+TO_BKBPB!R76+TO_CL!R76+TO_BNG!R76+TO_LBB!R76+TO_CPP!R76+TO_GTL!R76+TO_NSP!R76</f>
        <v>112.18340498710228</v>
      </c>
      <c r="S76" s="40">
        <f>TO_EHG!S76+TO_CO!S76+TO_BF!S76+TO_GW!S76+TO_RPI!S76+TO_PF!S76+TO_BKBPB!S76+TO_CL!S76+TO_BNG!S76+TO_LBB!S76+TO_CPP!S76+TO_GTL!S76+TO_NSP!S76</f>
        <v>73.695958727429044</v>
      </c>
      <c r="T76" s="40">
        <f>TO_EHG!T76+TO_CO!T76+TO_BF!T76+TO_GW!T76+TO_RPI!T76+TO_PF!T76+TO_BKBPB!T76+TO_CL!T76+TO_BNG!T76+TO_LBB!T76+TO_CPP!T76+TO_GTL!T76+TO_NSP!T76</f>
        <v>142.02734307824593</v>
      </c>
      <c r="U76" s="40">
        <f>TO_EHG!U76+TO_CO!U76+TO_BF!U76+TO_GW!U76+TO_RPI!U76+TO_PF!U76+TO_BKBPB!U76+TO_CL!U76+TO_BNG!U76+TO_LBB!U76+TO_CPP!U76+TO_GTL!U76+TO_NSP!U76</f>
        <v>168.7429062768702</v>
      </c>
      <c r="V76" s="40">
        <f>TO_EHG!V76+TO_CO!V76+TO_BF!V76+TO_GW!V76+TO_RPI!V76+TO_PF!V76+TO_BKBPB!V76+TO_CL!V76+TO_BNG!V76+TO_LBB!V76+TO_CPP!V76+TO_GTL!V76+TO_NSP!V76</f>
        <v>177.11341358555458</v>
      </c>
      <c r="W76" s="40">
        <f>TO_EHG!W76+TO_CO!W76+TO_BF!W76+TO_GW!W76+TO_RPI!W76+TO_PF!W76+TO_BKBPB!W76+TO_CL!W76+TO_BNG!W76+TO_LBB!W76+TO_CPP!W76+TO_GTL!W76+TO_NSP!W76</f>
        <v>184.27136715391231</v>
      </c>
      <c r="X76" s="40">
        <f>TO_EHG!X76+TO_CO!X76+TO_BF!X76+TO_GW!X76+TO_RPI!X76+TO_PF!X76+TO_BKBPB!X76+TO_CL!X76+TO_BNG!X76+TO_LBB!X76+TO_CPP!X76+TO_GTL!X76+TO_NSP!X76</f>
        <v>190.44393809114356</v>
      </c>
      <c r="Y76" s="40">
        <f>TO_EHG!Y76+TO_CO!Y76+TO_BF!Y76+TO_GW!Y76+TO_RPI!Y76+TO_PF!Y76+TO_BKBPB!Y76+TO_CL!Y76+TO_BNG!Y76+TO_LBB!Y76+TO_CPP!Y76+TO_GTL!Y76+TO_NSP!Y76</f>
        <v>197.19260533104031</v>
      </c>
      <c r="Z76" s="40">
        <f>TO_EHG!Z76+TO_CO!Z76+TO_BF!Z76+TO_GW!Z76+TO_RPI!Z76+TO_PF!Z76+TO_BKBPB!Z76+TO_CL!Z76+TO_BNG!Z76+TO_LBB!Z76+TO_CPP!Z76+TO_GTL!Z76+TO_NSP!Z76</f>
        <v>201.60171969045567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Z2" si="0">SUM(C3,C17,C22,C25,C26,C51,C52,C71,C74,C75,C76)</f>
        <v>164.83233018056748</v>
      </c>
      <c r="D2" s="31">
        <f t="shared" si="0"/>
        <v>167.06792777300089</v>
      </c>
      <c r="E2" s="31">
        <f t="shared" si="0"/>
        <v>176.4402407566638</v>
      </c>
      <c r="F2" s="31">
        <f t="shared" si="0"/>
        <v>192.26139294926907</v>
      </c>
      <c r="G2" s="31">
        <f t="shared" si="0"/>
        <v>190.54170249355124</v>
      </c>
      <c r="H2" s="31">
        <f t="shared" si="0"/>
        <v>192.60533104041272</v>
      </c>
      <c r="I2" s="31">
        <f t="shared" si="0"/>
        <v>194.41100601891659</v>
      </c>
      <c r="J2" s="31">
        <f t="shared" si="0"/>
        <v>197.42046431642299</v>
      </c>
      <c r="K2" s="31">
        <f t="shared" si="0"/>
        <v>198.79621668099739</v>
      </c>
      <c r="L2" s="31">
        <f t="shared" si="0"/>
        <v>186.414445399828</v>
      </c>
      <c r="M2" s="31">
        <f t="shared" si="0"/>
        <v>181.74376612209801</v>
      </c>
      <c r="N2" s="31">
        <f t="shared" si="0"/>
        <v>187.4711092003439</v>
      </c>
      <c r="O2" s="31">
        <f t="shared" si="0"/>
        <v>197.41040412725707</v>
      </c>
      <c r="P2" s="31">
        <f t="shared" si="0"/>
        <v>193.61349957007744</v>
      </c>
      <c r="Q2" s="31">
        <f t="shared" si="0"/>
        <v>193.04969905417019</v>
      </c>
      <c r="R2" s="31">
        <f t="shared" si="0"/>
        <v>112.32674118658637</v>
      </c>
      <c r="S2" s="31">
        <f t="shared" si="0"/>
        <v>73.767583834909701</v>
      </c>
      <c r="T2" s="31">
        <f t="shared" si="0"/>
        <v>142.03797546223944</v>
      </c>
      <c r="U2" s="31">
        <f t="shared" si="0"/>
        <v>168.75288048151336</v>
      </c>
      <c r="V2" s="31">
        <f t="shared" si="0"/>
        <v>177.13447979363713</v>
      </c>
      <c r="W2" s="31">
        <f t="shared" si="0"/>
        <v>184.27136715391231</v>
      </c>
      <c r="X2" s="31">
        <f t="shared" si="0"/>
        <v>190.44393809114356</v>
      </c>
      <c r="Y2" s="31">
        <f t="shared" si="0"/>
        <v>197.19260533104031</v>
      </c>
      <c r="Z2" s="31">
        <f t="shared" si="0"/>
        <v>201.60171969045567</v>
      </c>
    </row>
    <row r="3" spans="1:26" ht="11.25" customHeight="1" x14ac:dyDescent="0.2">
      <c r="A3" s="32" t="s">
        <v>3</v>
      </c>
      <c r="B3" s="33" t="s">
        <v>4</v>
      </c>
      <c r="C3" s="34">
        <f t="shared" ref="C3:Z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  <c r="Y3" s="34">
        <f t="shared" si="1"/>
        <v>0</v>
      </c>
      <c r="Z3" s="34">
        <f t="shared" si="1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Z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  <c r="Y4" s="29">
        <f t="shared" si="2"/>
        <v>0</v>
      </c>
      <c r="Z4" s="29">
        <f t="shared" si="2"/>
        <v>0</v>
      </c>
    </row>
    <row r="5" spans="1:26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TO_EHG_E!C5+TO_EHG_CHP!C5+TO_EHG_H!C5+TO_EHG_EDHP!C5+TO_EHG_EB!C5+TO_EHG_PH!C5+TO_EHG_CB!C5</f>
        <v>0</v>
      </c>
      <c r="D5" s="10">
        <f>TO_EHG_E!D5+TO_EHG_CHP!D5+TO_EHG_H!D5+TO_EHG_EDHP!D5+TO_EHG_EB!D5+TO_EHG_PH!D5+TO_EHG_CB!D5</f>
        <v>0</v>
      </c>
      <c r="E5" s="10">
        <f>TO_EHG_E!E5+TO_EHG_CHP!E5+TO_EHG_H!E5+TO_EHG_EDHP!E5+TO_EHG_EB!E5+TO_EHG_PH!E5+TO_EHG_CB!E5</f>
        <v>0</v>
      </c>
      <c r="F5" s="10">
        <f>TO_EHG_E!F5+TO_EHG_CHP!F5+TO_EHG_H!F5+TO_EHG_EDHP!F5+TO_EHG_EB!F5+TO_EHG_PH!F5+TO_EHG_CB!F5</f>
        <v>0</v>
      </c>
      <c r="G5" s="10">
        <f>TO_EHG_E!G5+TO_EHG_CHP!G5+TO_EHG_H!G5+TO_EHG_EDHP!G5+TO_EHG_EB!G5+TO_EHG_PH!G5+TO_EHG_CB!G5</f>
        <v>0</v>
      </c>
      <c r="H5" s="10">
        <f>TO_EHG_E!H5+TO_EHG_CHP!H5+TO_EHG_H!H5+TO_EHG_EDHP!H5+TO_EHG_EB!H5+TO_EHG_PH!H5+TO_EHG_CB!H5</f>
        <v>0</v>
      </c>
      <c r="I5" s="10">
        <f>TO_EHG_E!I5+TO_EHG_CHP!I5+TO_EHG_H!I5+TO_EHG_EDHP!I5+TO_EHG_EB!I5+TO_EHG_PH!I5+TO_EHG_CB!I5</f>
        <v>0</v>
      </c>
      <c r="J5" s="10">
        <f>TO_EHG_E!J5+TO_EHG_CHP!J5+TO_EHG_H!J5+TO_EHG_EDHP!J5+TO_EHG_EB!J5+TO_EHG_PH!J5+TO_EHG_CB!J5</f>
        <v>0</v>
      </c>
      <c r="K5" s="10">
        <f>TO_EHG_E!K5+TO_EHG_CHP!K5+TO_EHG_H!K5+TO_EHG_EDHP!K5+TO_EHG_EB!K5+TO_EHG_PH!K5+TO_EHG_CB!K5</f>
        <v>0</v>
      </c>
      <c r="L5" s="10">
        <f>TO_EHG_E!L5+TO_EHG_CHP!L5+TO_EHG_H!L5+TO_EHG_EDHP!L5+TO_EHG_EB!L5+TO_EHG_PH!L5+TO_EHG_CB!L5</f>
        <v>0</v>
      </c>
      <c r="M5" s="10">
        <f>TO_EHG_E!M5+TO_EHG_CHP!M5+TO_EHG_H!M5+TO_EHG_EDHP!M5+TO_EHG_EB!M5+TO_EHG_PH!M5+TO_EHG_CB!M5</f>
        <v>0</v>
      </c>
      <c r="N5" s="10">
        <f>TO_EHG_E!N5+TO_EHG_CHP!N5+TO_EHG_H!N5+TO_EHG_EDHP!N5+TO_EHG_EB!N5+TO_EHG_PH!N5+TO_EHG_CB!N5</f>
        <v>0</v>
      </c>
      <c r="O5" s="10">
        <f>TO_EHG_E!O5+TO_EHG_CHP!O5+TO_EHG_H!O5+TO_EHG_EDHP!O5+TO_EHG_EB!O5+TO_EHG_PH!O5+TO_EHG_CB!O5</f>
        <v>0</v>
      </c>
      <c r="P5" s="10">
        <f>TO_EHG_E!P5+TO_EHG_CHP!P5+TO_EHG_H!P5+TO_EHG_EDHP!P5+TO_EHG_EB!P5+TO_EHG_PH!P5+TO_EHG_CB!P5</f>
        <v>0</v>
      </c>
      <c r="Q5" s="10">
        <f>TO_EHG_E!Q5+TO_EHG_CHP!Q5+TO_EHG_H!Q5+TO_EHG_EDHP!Q5+TO_EHG_EB!Q5+TO_EHG_PH!Q5+TO_EHG_CB!Q5</f>
        <v>0</v>
      </c>
      <c r="R5" s="10">
        <f>TO_EHG_E!R5+TO_EHG_CHP!R5+TO_EHG_H!R5+TO_EHG_EDHP!R5+TO_EHG_EB!R5+TO_EHG_PH!R5+TO_EHG_CB!R5</f>
        <v>0</v>
      </c>
      <c r="S5" s="10">
        <f>TO_EHG_E!S5+TO_EHG_CHP!S5+TO_EHG_H!S5+TO_EHG_EDHP!S5+TO_EHG_EB!S5+TO_EHG_PH!S5+TO_EHG_CB!S5</f>
        <v>0</v>
      </c>
      <c r="T5" s="10">
        <f>TO_EHG_E!T5+TO_EHG_CHP!T5+TO_EHG_H!T5+TO_EHG_EDHP!T5+TO_EHG_EB!T5+TO_EHG_PH!T5+TO_EHG_CB!T5</f>
        <v>0</v>
      </c>
      <c r="U5" s="10">
        <f>TO_EHG_E!U5+TO_EHG_CHP!U5+TO_EHG_H!U5+TO_EHG_EDHP!U5+TO_EHG_EB!U5+TO_EHG_PH!U5+TO_EHG_CB!U5</f>
        <v>0</v>
      </c>
      <c r="V5" s="10">
        <f>TO_EHG_E!V5+TO_EHG_CHP!V5+TO_EHG_H!V5+TO_EHG_EDHP!V5+TO_EHG_EB!V5+TO_EHG_PH!V5+TO_EHG_CB!V5</f>
        <v>0</v>
      </c>
      <c r="W5" s="10">
        <f>TO_EHG_E!W5+TO_EHG_CHP!W5+TO_EHG_H!W5+TO_EHG_EDHP!W5+TO_EHG_EB!W5+TO_EHG_PH!W5+TO_EHG_CB!W5</f>
        <v>0</v>
      </c>
      <c r="X5" s="10">
        <f>TO_EHG_E!X5+TO_EHG_CHP!X5+TO_EHG_H!X5+TO_EHG_EDHP!X5+TO_EHG_EB!X5+TO_EHG_PH!X5+TO_EHG_CB!X5</f>
        <v>0</v>
      </c>
      <c r="Y5" s="10">
        <f>TO_EHG_E!Y5+TO_EHG_CHP!Y5+TO_EHG_H!Y5+TO_EHG_EDHP!Y5+TO_EHG_EB!Y5+TO_EHG_PH!Y5+TO_EHG_CB!Y5</f>
        <v>0</v>
      </c>
      <c r="Z5" s="10">
        <f>TO_EHG_E!Z5+TO_EHG_CHP!Z5+TO_EHG_H!Z5+TO_EHG_EDHP!Z5+TO_EHG_EB!Z5+TO_EHG_PH!Z5+TO_EHG_CB!Z5</f>
        <v>0</v>
      </c>
    </row>
    <row r="6" spans="1:26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TO_EHG_E!C6+TO_EHG_CHP!C6+TO_EHG_H!C6+TO_EHG_EDHP!C6+TO_EHG_EB!C6+TO_EHG_PH!C6+TO_EHG_CB!C6</f>
        <v>0</v>
      </c>
      <c r="D6" s="10">
        <f>TO_EHG_E!D6+TO_EHG_CHP!D6+TO_EHG_H!D6+TO_EHG_EDHP!D6+TO_EHG_EB!D6+TO_EHG_PH!D6+TO_EHG_CB!D6</f>
        <v>0</v>
      </c>
      <c r="E6" s="10">
        <f>TO_EHG_E!E6+TO_EHG_CHP!E6+TO_EHG_H!E6+TO_EHG_EDHP!E6+TO_EHG_EB!E6+TO_EHG_PH!E6+TO_EHG_CB!E6</f>
        <v>0</v>
      </c>
      <c r="F6" s="10">
        <f>TO_EHG_E!F6+TO_EHG_CHP!F6+TO_EHG_H!F6+TO_EHG_EDHP!F6+TO_EHG_EB!F6+TO_EHG_PH!F6+TO_EHG_CB!F6</f>
        <v>0</v>
      </c>
      <c r="G6" s="10">
        <f>TO_EHG_E!G6+TO_EHG_CHP!G6+TO_EHG_H!G6+TO_EHG_EDHP!G6+TO_EHG_EB!G6+TO_EHG_PH!G6+TO_EHG_CB!G6</f>
        <v>0</v>
      </c>
      <c r="H6" s="10">
        <f>TO_EHG_E!H6+TO_EHG_CHP!H6+TO_EHG_H!H6+TO_EHG_EDHP!H6+TO_EHG_EB!H6+TO_EHG_PH!H6+TO_EHG_CB!H6</f>
        <v>0</v>
      </c>
      <c r="I6" s="10">
        <f>TO_EHG_E!I6+TO_EHG_CHP!I6+TO_EHG_H!I6+TO_EHG_EDHP!I6+TO_EHG_EB!I6+TO_EHG_PH!I6+TO_EHG_CB!I6</f>
        <v>0</v>
      </c>
      <c r="J6" s="10">
        <f>TO_EHG_E!J6+TO_EHG_CHP!J6+TO_EHG_H!J6+TO_EHG_EDHP!J6+TO_EHG_EB!J6+TO_EHG_PH!J6+TO_EHG_CB!J6</f>
        <v>0</v>
      </c>
      <c r="K6" s="10">
        <f>TO_EHG_E!K6+TO_EHG_CHP!K6+TO_EHG_H!K6+TO_EHG_EDHP!K6+TO_EHG_EB!K6+TO_EHG_PH!K6+TO_EHG_CB!K6</f>
        <v>0</v>
      </c>
      <c r="L6" s="10">
        <f>TO_EHG_E!L6+TO_EHG_CHP!L6+TO_EHG_H!L6+TO_EHG_EDHP!L6+TO_EHG_EB!L6+TO_EHG_PH!L6+TO_EHG_CB!L6</f>
        <v>0</v>
      </c>
      <c r="M6" s="10">
        <f>TO_EHG_E!M6+TO_EHG_CHP!M6+TO_EHG_H!M6+TO_EHG_EDHP!M6+TO_EHG_EB!M6+TO_EHG_PH!M6+TO_EHG_CB!M6</f>
        <v>0</v>
      </c>
      <c r="N6" s="10">
        <f>TO_EHG_E!N6+TO_EHG_CHP!N6+TO_EHG_H!N6+TO_EHG_EDHP!N6+TO_EHG_EB!N6+TO_EHG_PH!N6+TO_EHG_CB!N6</f>
        <v>0</v>
      </c>
      <c r="O6" s="10">
        <f>TO_EHG_E!O6+TO_EHG_CHP!O6+TO_EHG_H!O6+TO_EHG_EDHP!O6+TO_EHG_EB!O6+TO_EHG_PH!O6+TO_EHG_CB!O6</f>
        <v>0</v>
      </c>
      <c r="P6" s="10">
        <f>TO_EHG_E!P6+TO_EHG_CHP!P6+TO_EHG_H!P6+TO_EHG_EDHP!P6+TO_EHG_EB!P6+TO_EHG_PH!P6+TO_EHG_CB!P6</f>
        <v>0</v>
      </c>
      <c r="Q6" s="10">
        <f>TO_EHG_E!Q6+TO_EHG_CHP!Q6+TO_EHG_H!Q6+TO_EHG_EDHP!Q6+TO_EHG_EB!Q6+TO_EHG_PH!Q6+TO_EHG_CB!Q6</f>
        <v>0</v>
      </c>
      <c r="R6" s="10">
        <f>TO_EHG_E!R6+TO_EHG_CHP!R6+TO_EHG_H!R6+TO_EHG_EDHP!R6+TO_EHG_EB!R6+TO_EHG_PH!R6+TO_EHG_CB!R6</f>
        <v>0</v>
      </c>
      <c r="S6" s="10">
        <f>TO_EHG_E!S6+TO_EHG_CHP!S6+TO_EHG_H!S6+TO_EHG_EDHP!S6+TO_EHG_EB!S6+TO_EHG_PH!S6+TO_EHG_CB!S6</f>
        <v>0</v>
      </c>
      <c r="T6" s="10">
        <f>TO_EHG_E!T6+TO_EHG_CHP!T6+TO_EHG_H!T6+TO_EHG_EDHP!T6+TO_EHG_EB!T6+TO_EHG_PH!T6+TO_EHG_CB!T6</f>
        <v>0</v>
      </c>
      <c r="U6" s="10">
        <f>TO_EHG_E!U6+TO_EHG_CHP!U6+TO_EHG_H!U6+TO_EHG_EDHP!U6+TO_EHG_EB!U6+TO_EHG_PH!U6+TO_EHG_CB!U6</f>
        <v>0</v>
      </c>
      <c r="V6" s="10">
        <f>TO_EHG_E!V6+TO_EHG_CHP!V6+TO_EHG_H!V6+TO_EHG_EDHP!V6+TO_EHG_EB!V6+TO_EHG_PH!V6+TO_EHG_CB!V6</f>
        <v>0</v>
      </c>
      <c r="W6" s="10">
        <f>TO_EHG_E!W6+TO_EHG_CHP!W6+TO_EHG_H!W6+TO_EHG_EDHP!W6+TO_EHG_EB!W6+TO_EHG_PH!W6+TO_EHG_CB!W6</f>
        <v>0</v>
      </c>
      <c r="X6" s="10">
        <f>TO_EHG_E!X6+TO_EHG_CHP!X6+TO_EHG_H!X6+TO_EHG_EDHP!X6+TO_EHG_EB!X6+TO_EHG_PH!X6+TO_EHG_CB!X6</f>
        <v>0</v>
      </c>
      <c r="Y6" s="10">
        <f>TO_EHG_E!Y6+TO_EHG_CHP!Y6+TO_EHG_H!Y6+TO_EHG_EDHP!Y6+TO_EHG_EB!Y6+TO_EHG_PH!Y6+TO_EHG_CB!Y6</f>
        <v>0</v>
      </c>
      <c r="Z6" s="10">
        <f>TO_EHG_E!Z6+TO_EHG_CHP!Z6+TO_EHG_H!Z6+TO_EHG_EDHP!Z6+TO_EHG_EB!Z6+TO_EHG_PH!Z6+TO_EHG_CB!Z6</f>
        <v>0</v>
      </c>
    </row>
    <row r="7" spans="1:26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TO_EHG_E!C7+TO_EHG_CHP!C7+TO_EHG_H!C7+TO_EHG_EDHP!C7+TO_EHG_EB!C7+TO_EHG_PH!C7+TO_EHG_CB!C7</f>
        <v>0</v>
      </c>
      <c r="D7" s="10">
        <f>TO_EHG_E!D7+TO_EHG_CHP!D7+TO_EHG_H!D7+TO_EHG_EDHP!D7+TO_EHG_EB!D7+TO_EHG_PH!D7+TO_EHG_CB!D7</f>
        <v>0</v>
      </c>
      <c r="E7" s="10">
        <f>TO_EHG_E!E7+TO_EHG_CHP!E7+TO_EHG_H!E7+TO_EHG_EDHP!E7+TO_EHG_EB!E7+TO_EHG_PH!E7+TO_EHG_CB!E7</f>
        <v>0</v>
      </c>
      <c r="F7" s="10">
        <f>TO_EHG_E!F7+TO_EHG_CHP!F7+TO_EHG_H!F7+TO_EHG_EDHP!F7+TO_EHG_EB!F7+TO_EHG_PH!F7+TO_EHG_CB!F7</f>
        <v>0</v>
      </c>
      <c r="G7" s="10">
        <f>TO_EHG_E!G7+TO_EHG_CHP!G7+TO_EHG_H!G7+TO_EHG_EDHP!G7+TO_EHG_EB!G7+TO_EHG_PH!G7+TO_EHG_CB!G7</f>
        <v>0</v>
      </c>
      <c r="H7" s="10">
        <f>TO_EHG_E!H7+TO_EHG_CHP!H7+TO_EHG_H!H7+TO_EHG_EDHP!H7+TO_EHG_EB!H7+TO_EHG_PH!H7+TO_EHG_CB!H7</f>
        <v>0</v>
      </c>
      <c r="I7" s="10">
        <f>TO_EHG_E!I7+TO_EHG_CHP!I7+TO_EHG_H!I7+TO_EHG_EDHP!I7+TO_EHG_EB!I7+TO_EHG_PH!I7+TO_EHG_CB!I7</f>
        <v>0</v>
      </c>
      <c r="J7" s="10">
        <f>TO_EHG_E!J7+TO_EHG_CHP!J7+TO_EHG_H!J7+TO_EHG_EDHP!J7+TO_EHG_EB!J7+TO_EHG_PH!J7+TO_EHG_CB!J7</f>
        <v>0</v>
      </c>
      <c r="K7" s="10">
        <f>TO_EHG_E!K7+TO_EHG_CHP!K7+TO_EHG_H!K7+TO_EHG_EDHP!K7+TO_EHG_EB!K7+TO_EHG_PH!K7+TO_EHG_CB!K7</f>
        <v>0</v>
      </c>
      <c r="L7" s="10">
        <f>TO_EHG_E!L7+TO_EHG_CHP!L7+TO_EHG_H!L7+TO_EHG_EDHP!L7+TO_EHG_EB!L7+TO_EHG_PH!L7+TO_EHG_CB!L7</f>
        <v>0</v>
      </c>
      <c r="M7" s="10">
        <f>TO_EHG_E!M7+TO_EHG_CHP!M7+TO_EHG_H!M7+TO_EHG_EDHP!M7+TO_EHG_EB!M7+TO_EHG_PH!M7+TO_EHG_CB!M7</f>
        <v>0</v>
      </c>
      <c r="N7" s="10">
        <f>TO_EHG_E!N7+TO_EHG_CHP!N7+TO_EHG_H!N7+TO_EHG_EDHP!N7+TO_EHG_EB!N7+TO_EHG_PH!N7+TO_EHG_CB!N7</f>
        <v>0</v>
      </c>
      <c r="O7" s="10">
        <f>TO_EHG_E!O7+TO_EHG_CHP!O7+TO_EHG_H!O7+TO_EHG_EDHP!O7+TO_EHG_EB!O7+TO_EHG_PH!O7+TO_EHG_CB!O7</f>
        <v>0</v>
      </c>
      <c r="P7" s="10">
        <f>TO_EHG_E!P7+TO_EHG_CHP!P7+TO_EHG_H!P7+TO_EHG_EDHP!P7+TO_EHG_EB!P7+TO_EHG_PH!P7+TO_EHG_CB!P7</f>
        <v>0</v>
      </c>
      <c r="Q7" s="10">
        <f>TO_EHG_E!Q7+TO_EHG_CHP!Q7+TO_EHG_H!Q7+TO_EHG_EDHP!Q7+TO_EHG_EB!Q7+TO_EHG_PH!Q7+TO_EHG_CB!Q7</f>
        <v>0</v>
      </c>
      <c r="R7" s="10">
        <f>TO_EHG_E!R7+TO_EHG_CHP!R7+TO_EHG_H!R7+TO_EHG_EDHP!R7+TO_EHG_EB!R7+TO_EHG_PH!R7+TO_EHG_CB!R7</f>
        <v>0</v>
      </c>
      <c r="S7" s="10">
        <f>TO_EHG_E!S7+TO_EHG_CHP!S7+TO_EHG_H!S7+TO_EHG_EDHP!S7+TO_EHG_EB!S7+TO_EHG_PH!S7+TO_EHG_CB!S7</f>
        <v>0</v>
      </c>
      <c r="T7" s="10">
        <f>TO_EHG_E!T7+TO_EHG_CHP!T7+TO_EHG_H!T7+TO_EHG_EDHP!T7+TO_EHG_EB!T7+TO_EHG_PH!T7+TO_EHG_CB!T7</f>
        <v>0</v>
      </c>
      <c r="U7" s="10">
        <f>TO_EHG_E!U7+TO_EHG_CHP!U7+TO_EHG_H!U7+TO_EHG_EDHP!U7+TO_EHG_EB!U7+TO_EHG_PH!U7+TO_EHG_CB!U7</f>
        <v>0</v>
      </c>
      <c r="V7" s="10">
        <f>TO_EHG_E!V7+TO_EHG_CHP!V7+TO_EHG_H!V7+TO_EHG_EDHP!V7+TO_EHG_EB!V7+TO_EHG_PH!V7+TO_EHG_CB!V7</f>
        <v>0</v>
      </c>
      <c r="W7" s="10">
        <f>TO_EHG_E!W7+TO_EHG_CHP!W7+TO_EHG_H!W7+TO_EHG_EDHP!W7+TO_EHG_EB!W7+TO_EHG_PH!W7+TO_EHG_CB!W7</f>
        <v>0</v>
      </c>
      <c r="X7" s="10">
        <f>TO_EHG_E!X7+TO_EHG_CHP!X7+TO_EHG_H!X7+TO_EHG_EDHP!X7+TO_EHG_EB!X7+TO_EHG_PH!X7+TO_EHG_CB!X7</f>
        <v>0</v>
      </c>
      <c r="Y7" s="10">
        <f>TO_EHG_E!Y7+TO_EHG_CHP!Y7+TO_EHG_H!Y7+TO_EHG_EDHP!Y7+TO_EHG_EB!Y7+TO_EHG_PH!Y7+TO_EHG_CB!Y7</f>
        <v>0</v>
      </c>
      <c r="Z7" s="10">
        <f>TO_EHG_E!Z7+TO_EHG_CHP!Z7+TO_EHG_H!Z7+TO_EHG_EDHP!Z7+TO_EHG_EB!Z7+TO_EHG_PH!Z7+TO_EHG_CB!Z7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Z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  <c r="Y8" s="29">
        <f t="shared" si="3"/>
        <v>0</v>
      </c>
      <c r="Z8" s="29">
        <f t="shared" si="3"/>
        <v>0</v>
      </c>
    </row>
    <row r="9" spans="1:26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TO_EHG_E!C9+TO_EHG_CHP!C9+TO_EHG_H!C9+TO_EHG_EDHP!C9+TO_EHG_EB!C9+TO_EHG_PH!C9+TO_EHG_CB!C9</f>
        <v>0</v>
      </c>
      <c r="D9" s="10">
        <f>TO_EHG_E!D9+TO_EHG_CHP!D9+TO_EHG_H!D9+TO_EHG_EDHP!D9+TO_EHG_EB!D9+TO_EHG_PH!D9+TO_EHG_CB!D9</f>
        <v>0</v>
      </c>
      <c r="E9" s="10">
        <f>TO_EHG_E!E9+TO_EHG_CHP!E9+TO_EHG_H!E9+TO_EHG_EDHP!E9+TO_EHG_EB!E9+TO_EHG_PH!E9+TO_EHG_CB!E9</f>
        <v>0</v>
      </c>
      <c r="F9" s="10">
        <f>TO_EHG_E!F9+TO_EHG_CHP!F9+TO_EHG_H!F9+TO_EHG_EDHP!F9+TO_EHG_EB!F9+TO_EHG_PH!F9+TO_EHG_CB!F9</f>
        <v>0</v>
      </c>
      <c r="G9" s="10">
        <f>TO_EHG_E!G9+TO_EHG_CHP!G9+TO_EHG_H!G9+TO_EHG_EDHP!G9+TO_EHG_EB!G9+TO_EHG_PH!G9+TO_EHG_CB!G9</f>
        <v>0</v>
      </c>
      <c r="H9" s="10">
        <f>TO_EHG_E!H9+TO_EHG_CHP!H9+TO_EHG_H!H9+TO_EHG_EDHP!H9+TO_EHG_EB!H9+TO_EHG_PH!H9+TO_EHG_CB!H9</f>
        <v>0</v>
      </c>
      <c r="I9" s="10">
        <f>TO_EHG_E!I9+TO_EHG_CHP!I9+TO_EHG_H!I9+TO_EHG_EDHP!I9+TO_EHG_EB!I9+TO_EHG_PH!I9+TO_EHG_CB!I9</f>
        <v>0</v>
      </c>
      <c r="J9" s="10">
        <f>TO_EHG_E!J9+TO_EHG_CHP!J9+TO_EHG_H!J9+TO_EHG_EDHP!J9+TO_EHG_EB!J9+TO_EHG_PH!J9+TO_EHG_CB!J9</f>
        <v>0</v>
      </c>
      <c r="K9" s="10">
        <f>TO_EHG_E!K9+TO_EHG_CHP!K9+TO_EHG_H!K9+TO_EHG_EDHP!K9+TO_EHG_EB!K9+TO_EHG_PH!K9+TO_EHG_CB!K9</f>
        <v>0</v>
      </c>
      <c r="L9" s="10">
        <f>TO_EHG_E!L9+TO_EHG_CHP!L9+TO_EHG_H!L9+TO_EHG_EDHP!L9+TO_EHG_EB!L9+TO_EHG_PH!L9+TO_EHG_CB!L9</f>
        <v>0</v>
      </c>
      <c r="M9" s="10">
        <f>TO_EHG_E!M9+TO_EHG_CHP!M9+TO_EHG_H!M9+TO_EHG_EDHP!M9+TO_EHG_EB!M9+TO_EHG_PH!M9+TO_EHG_CB!M9</f>
        <v>0</v>
      </c>
      <c r="N9" s="10">
        <f>TO_EHG_E!N9+TO_EHG_CHP!N9+TO_EHG_H!N9+TO_EHG_EDHP!N9+TO_EHG_EB!N9+TO_EHG_PH!N9+TO_EHG_CB!N9</f>
        <v>0</v>
      </c>
      <c r="O9" s="10">
        <f>TO_EHG_E!O9+TO_EHG_CHP!O9+TO_EHG_H!O9+TO_EHG_EDHP!O9+TO_EHG_EB!O9+TO_EHG_PH!O9+TO_EHG_CB!O9</f>
        <v>0</v>
      </c>
      <c r="P9" s="10">
        <f>TO_EHG_E!P9+TO_EHG_CHP!P9+TO_EHG_H!P9+TO_EHG_EDHP!P9+TO_EHG_EB!P9+TO_EHG_PH!P9+TO_EHG_CB!P9</f>
        <v>0</v>
      </c>
      <c r="Q9" s="10">
        <f>TO_EHG_E!Q9+TO_EHG_CHP!Q9+TO_EHG_H!Q9+TO_EHG_EDHP!Q9+TO_EHG_EB!Q9+TO_EHG_PH!Q9+TO_EHG_CB!Q9</f>
        <v>0</v>
      </c>
      <c r="R9" s="10">
        <f>TO_EHG_E!R9+TO_EHG_CHP!R9+TO_EHG_H!R9+TO_EHG_EDHP!R9+TO_EHG_EB!R9+TO_EHG_PH!R9+TO_EHG_CB!R9</f>
        <v>0</v>
      </c>
      <c r="S9" s="10">
        <f>TO_EHG_E!S9+TO_EHG_CHP!S9+TO_EHG_H!S9+TO_EHG_EDHP!S9+TO_EHG_EB!S9+TO_EHG_PH!S9+TO_EHG_CB!S9</f>
        <v>0</v>
      </c>
      <c r="T9" s="10">
        <f>TO_EHG_E!T9+TO_EHG_CHP!T9+TO_EHG_H!T9+TO_EHG_EDHP!T9+TO_EHG_EB!T9+TO_EHG_PH!T9+TO_EHG_CB!T9</f>
        <v>0</v>
      </c>
      <c r="U9" s="10">
        <f>TO_EHG_E!U9+TO_EHG_CHP!U9+TO_EHG_H!U9+TO_EHG_EDHP!U9+TO_EHG_EB!U9+TO_EHG_PH!U9+TO_EHG_CB!U9</f>
        <v>0</v>
      </c>
      <c r="V9" s="10">
        <f>TO_EHG_E!V9+TO_EHG_CHP!V9+TO_EHG_H!V9+TO_EHG_EDHP!V9+TO_EHG_EB!V9+TO_EHG_PH!V9+TO_EHG_CB!V9</f>
        <v>0</v>
      </c>
      <c r="W9" s="10">
        <f>TO_EHG_E!W9+TO_EHG_CHP!W9+TO_EHG_H!W9+TO_EHG_EDHP!W9+TO_EHG_EB!W9+TO_EHG_PH!W9+TO_EHG_CB!W9</f>
        <v>0</v>
      </c>
      <c r="X9" s="10">
        <f>TO_EHG_E!X9+TO_EHG_CHP!X9+TO_EHG_H!X9+TO_EHG_EDHP!X9+TO_EHG_EB!X9+TO_EHG_PH!X9+TO_EHG_CB!X9</f>
        <v>0</v>
      </c>
      <c r="Y9" s="10">
        <f>TO_EHG_E!Y9+TO_EHG_CHP!Y9+TO_EHG_H!Y9+TO_EHG_EDHP!Y9+TO_EHG_EB!Y9+TO_EHG_PH!Y9+TO_EHG_CB!Y9</f>
        <v>0</v>
      </c>
      <c r="Z9" s="10">
        <f>TO_EHG_E!Z9+TO_EHG_CHP!Z9+TO_EHG_H!Z9+TO_EHG_EDHP!Z9+TO_EHG_EB!Z9+TO_EHG_PH!Z9+TO_EHG_CB!Z9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TO_EHG_E!C10+TO_EHG_CHP!C10+TO_EHG_H!C10+TO_EHG_EDHP!C10+TO_EHG_EB!C10+TO_EHG_PH!C10+TO_EHG_CB!C10</f>
        <v>0</v>
      </c>
      <c r="D10" s="10">
        <f>TO_EHG_E!D10+TO_EHG_CHP!D10+TO_EHG_H!D10+TO_EHG_EDHP!D10+TO_EHG_EB!D10+TO_EHG_PH!D10+TO_EHG_CB!D10</f>
        <v>0</v>
      </c>
      <c r="E10" s="10">
        <f>TO_EHG_E!E10+TO_EHG_CHP!E10+TO_EHG_H!E10+TO_EHG_EDHP!E10+TO_EHG_EB!E10+TO_EHG_PH!E10+TO_EHG_CB!E10</f>
        <v>0</v>
      </c>
      <c r="F10" s="10">
        <f>TO_EHG_E!F10+TO_EHG_CHP!F10+TO_EHG_H!F10+TO_EHG_EDHP!F10+TO_EHG_EB!F10+TO_EHG_PH!F10+TO_EHG_CB!F10</f>
        <v>0</v>
      </c>
      <c r="G10" s="10">
        <f>TO_EHG_E!G10+TO_EHG_CHP!G10+TO_EHG_H!G10+TO_EHG_EDHP!G10+TO_EHG_EB!G10+TO_EHG_PH!G10+TO_EHG_CB!G10</f>
        <v>0</v>
      </c>
      <c r="H10" s="10">
        <f>TO_EHG_E!H10+TO_EHG_CHP!H10+TO_EHG_H!H10+TO_EHG_EDHP!H10+TO_EHG_EB!H10+TO_EHG_PH!H10+TO_EHG_CB!H10</f>
        <v>0</v>
      </c>
      <c r="I10" s="10">
        <f>TO_EHG_E!I10+TO_EHG_CHP!I10+TO_EHG_H!I10+TO_EHG_EDHP!I10+TO_EHG_EB!I10+TO_EHG_PH!I10+TO_EHG_CB!I10</f>
        <v>0</v>
      </c>
      <c r="J10" s="10">
        <f>TO_EHG_E!J10+TO_EHG_CHP!J10+TO_EHG_H!J10+TO_EHG_EDHP!J10+TO_EHG_EB!J10+TO_EHG_PH!J10+TO_EHG_CB!J10</f>
        <v>0</v>
      </c>
      <c r="K10" s="10">
        <f>TO_EHG_E!K10+TO_EHG_CHP!K10+TO_EHG_H!K10+TO_EHG_EDHP!K10+TO_EHG_EB!K10+TO_EHG_PH!K10+TO_EHG_CB!K10</f>
        <v>0</v>
      </c>
      <c r="L10" s="10">
        <f>TO_EHG_E!L10+TO_EHG_CHP!L10+TO_EHG_H!L10+TO_EHG_EDHP!L10+TO_EHG_EB!L10+TO_EHG_PH!L10+TO_EHG_CB!L10</f>
        <v>0</v>
      </c>
      <c r="M10" s="10">
        <f>TO_EHG_E!M10+TO_EHG_CHP!M10+TO_EHG_H!M10+TO_EHG_EDHP!M10+TO_EHG_EB!M10+TO_EHG_PH!M10+TO_EHG_CB!M10</f>
        <v>0</v>
      </c>
      <c r="N10" s="10">
        <f>TO_EHG_E!N10+TO_EHG_CHP!N10+TO_EHG_H!N10+TO_EHG_EDHP!N10+TO_EHG_EB!N10+TO_EHG_PH!N10+TO_EHG_CB!N10</f>
        <v>0</v>
      </c>
      <c r="O10" s="10">
        <f>TO_EHG_E!O10+TO_EHG_CHP!O10+TO_EHG_H!O10+TO_EHG_EDHP!O10+TO_EHG_EB!O10+TO_EHG_PH!O10+TO_EHG_CB!O10</f>
        <v>0</v>
      </c>
      <c r="P10" s="10">
        <f>TO_EHG_E!P10+TO_EHG_CHP!P10+TO_EHG_H!P10+TO_EHG_EDHP!P10+TO_EHG_EB!P10+TO_EHG_PH!P10+TO_EHG_CB!P10</f>
        <v>0</v>
      </c>
      <c r="Q10" s="10">
        <f>TO_EHG_E!Q10+TO_EHG_CHP!Q10+TO_EHG_H!Q10+TO_EHG_EDHP!Q10+TO_EHG_EB!Q10+TO_EHG_PH!Q10+TO_EHG_CB!Q10</f>
        <v>0</v>
      </c>
      <c r="R10" s="10">
        <f>TO_EHG_E!R10+TO_EHG_CHP!R10+TO_EHG_H!R10+TO_EHG_EDHP!R10+TO_EHG_EB!R10+TO_EHG_PH!R10+TO_EHG_CB!R10</f>
        <v>0</v>
      </c>
      <c r="S10" s="10">
        <f>TO_EHG_E!S10+TO_EHG_CHP!S10+TO_EHG_H!S10+TO_EHG_EDHP!S10+TO_EHG_EB!S10+TO_EHG_PH!S10+TO_EHG_CB!S10</f>
        <v>0</v>
      </c>
      <c r="T10" s="10">
        <f>TO_EHG_E!T10+TO_EHG_CHP!T10+TO_EHG_H!T10+TO_EHG_EDHP!T10+TO_EHG_EB!T10+TO_EHG_PH!T10+TO_EHG_CB!T10</f>
        <v>0</v>
      </c>
      <c r="U10" s="10">
        <f>TO_EHG_E!U10+TO_EHG_CHP!U10+TO_EHG_H!U10+TO_EHG_EDHP!U10+TO_EHG_EB!U10+TO_EHG_PH!U10+TO_EHG_CB!U10</f>
        <v>0</v>
      </c>
      <c r="V10" s="10">
        <f>TO_EHG_E!V10+TO_EHG_CHP!V10+TO_EHG_H!V10+TO_EHG_EDHP!V10+TO_EHG_EB!V10+TO_EHG_PH!V10+TO_EHG_CB!V10</f>
        <v>0</v>
      </c>
      <c r="W10" s="10">
        <f>TO_EHG_E!W10+TO_EHG_CHP!W10+TO_EHG_H!W10+TO_EHG_EDHP!W10+TO_EHG_EB!W10+TO_EHG_PH!W10+TO_EHG_CB!W10</f>
        <v>0</v>
      </c>
      <c r="X10" s="10">
        <f>TO_EHG_E!X10+TO_EHG_CHP!X10+TO_EHG_H!X10+TO_EHG_EDHP!X10+TO_EHG_EB!X10+TO_EHG_PH!X10+TO_EHG_CB!X10</f>
        <v>0</v>
      </c>
      <c r="Y10" s="10">
        <f>TO_EHG_E!Y10+TO_EHG_CHP!Y10+TO_EHG_H!Y10+TO_EHG_EDHP!Y10+TO_EHG_EB!Y10+TO_EHG_PH!Y10+TO_EHG_CB!Y10</f>
        <v>0</v>
      </c>
      <c r="Z10" s="10">
        <f>TO_EHG_E!Z10+TO_EHG_CHP!Z10+TO_EHG_H!Z10+TO_EHG_EDHP!Z10+TO_EHG_EB!Z10+TO_EHG_PH!Z10+TO_EHG_CB!Z10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Z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  <c r="Y11" s="29">
        <f t="shared" si="4"/>
        <v>0</v>
      </c>
      <c r="Z11" s="29">
        <f t="shared" si="4"/>
        <v>0</v>
      </c>
    </row>
    <row r="12" spans="1:26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TO_EHG_E!C12+TO_EHG_CHP!C12+TO_EHG_H!C12+TO_EHG_EDHP!C12+TO_EHG_EB!C12+TO_EHG_PH!C12+TO_EHG_CB!C12</f>
        <v>0</v>
      </c>
      <c r="D12" s="10">
        <f>TO_EHG_E!D12+TO_EHG_CHP!D12+TO_EHG_H!D12+TO_EHG_EDHP!D12+TO_EHG_EB!D12+TO_EHG_PH!D12+TO_EHG_CB!D12</f>
        <v>0</v>
      </c>
      <c r="E12" s="10">
        <f>TO_EHG_E!E12+TO_EHG_CHP!E12+TO_EHG_H!E12+TO_EHG_EDHP!E12+TO_EHG_EB!E12+TO_EHG_PH!E12+TO_EHG_CB!E12</f>
        <v>0</v>
      </c>
      <c r="F12" s="10">
        <f>TO_EHG_E!F12+TO_EHG_CHP!F12+TO_EHG_H!F12+TO_EHG_EDHP!F12+TO_EHG_EB!F12+TO_EHG_PH!F12+TO_EHG_CB!F12</f>
        <v>0</v>
      </c>
      <c r="G12" s="10">
        <f>TO_EHG_E!G12+TO_EHG_CHP!G12+TO_EHG_H!G12+TO_EHG_EDHP!G12+TO_EHG_EB!G12+TO_EHG_PH!G12+TO_EHG_CB!G12</f>
        <v>0</v>
      </c>
      <c r="H12" s="10">
        <f>TO_EHG_E!H12+TO_EHG_CHP!H12+TO_EHG_H!H12+TO_EHG_EDHP!H12+TO_EHG_EB!H12+TO_EHG_PH!H12+TO_EHG_CB!H12</f>
        <v>0</v>
      </c>
      <c r="I12" s="10">
        <f>TO_EHG_E!I12+TO_EHG_CHP!I12+TO_EHG_H!I12+TO_EHG_EDHP!I12+TO_EHG_EB!I12+TO_EHG_PH!I12+TO_EHG_CB!I12</f>
        <v>0</v>
      </c>
      <c r="J12" s="10">
        <f>TO_EHG_E!J12+TO_EHG_CHP!J12+TO_EHG_H!J12+TO_EHG_EDHP!J12+TO_EHG_EB!J12+TO_EHG_PH!J12+TO_EHG_CB!J12</f>
        <v>0</v>
      </c>
      <c r="K12" s="10">
        <f>TO_EHG_E!K12+TO_EHG_CHP!K12+TO_EHG_H!K12+TO_EHG_EDHP!K12+TO_EHG_EB!K12+TO_EHG_PH!K12+TO_EHG_CB!K12</f>
        <v>0</v>
      </c>
      <c r="L12" s="10">
        <f>TO_EHG_E!L12+TO_EHG_CHP!L12+TO_EHG_H!L12+TO_EHG_EDHP!L12+TO_EHG_EB!L12+TO_EHG_PH!L12+TO_EHG_CB!L12</f>
        <v>0</v>
      </c>
      <c r="M12" s="10">
        <f>TO_EHG_E!M12+TO_EHG_CHP!M12+TO_EHG_H!M12+TO_EHG_EDHP!M12+TO_EHG_EB!M12+TO_EHG_PH!M12+TO_EHG_CB!M12</f>
        <v>0</v>
      </c>
      <c r="N12" s="10">
        <f>TO_EHG_E!N12+TO_EHG_CHP!N12+TO_EHG_H!N12+TO_EHG_EDHP!N12+TO_EHG_EB!N12+TO_EHG_PH!N12+TO_EHG_CB!N12</f>
        <v>0</v>
      </c>
      <c r="O12" s="10">
        <f>TO_EHG_E!O12+TO_EHG_CHP!O12+TO_EHG_H!O12+TO_EHG_EDHP!O12+TO_EHG_EB!O12+TO_EHG_PH!O12+TO_EHG_CB!O12</f>
        <v>0</v>
      </c>
      <c r="P12" s="10">
        <f>TO_EHG_E!P12+TO_EHG_CHP!P12+TO_EHG_H!P12+TO_EHG_EDHP!P12+TO_EHG_EB!P12+TO_EHG_PH!P12+TO_EHG_CB!P12</f>
        <v>0</v>
      </c>
      <c r="Q12" s="10">
        <f>TO_EHG_E!Q12+TO_EHG_CHP!Q12+TO_EHG_H!Q12+TO_EHG_EDHP!Q12+TO_EHG_EB!Q12+TO_EHG_PH!Q12+TO_EHG_CB!Q12</f>
        <v>0</v>
      </c>
      <c r="R12" s="10">
        <f>TO_EHG_E!R12+TO_EHG_CHP!R12+TO_EHG_H!R12+TO_EHG_EDHP!R12+TO_EHG_EB!R12+TO_EHG_PH!R12+TO_EHG_CB!R12</f>
        <v>0</v>
      </c>
      <c r="S12" s="10">
        <f>TO_EHG_E!S12+TO_EHG_CHP!S12+TO_EHG_H!S12+TO_EHG_EDHP!S12+TO_EHG_EB!S12+TO_EHG_PH!S12+TO_EHG_CB!S12</f>
        <v>0</v>
      </c>
      <c r="T12" s="10">
        <f>TO_EHG_E!T12+TO_EHG_CHP!T12+TO_EHG_H!T12+TO_EHG_EDHP!T12+TO_EHG_EB!T12+TO_EHG_PH!T12+TO_EHG_CB!T12</f>
        <v>0</v>
      </c>
      <c r="U12" s="10">
        <f>TO_EHG_E!U12+TO_EHG_CHP!U12+TO_EHG_H!U12+TO_EHG_EDHP!U12+TO_EHG_EB!U12+TO_EHG_PH!U12+TO_EHG_CB!U12</f>
        <v>0</v>
      </c>
      <c r="V12" s="10">
        <f>TO_EHG_E!V12+TO_EHG_CHP!V12+TO_EHG_H!V12+TO_EHG_EDHP!V12+TO_EHG_EB!V12+TO_EHG_PH!V12+TO_EHG_CB!V12</f>
        <v>0</v>
      </c>
      <c r="W12" s="10">
        <f>TO_EHG_E!W12+TO_EHG_CHP!W12+TO_EHG_H!W12+TO_EHG_EDHP!W12+TO_EHG_EB!W12+TO_EHG_PH!W12+TO_EHG_CB!W12</f>
        <v>0</v>
      </c>
      <c r="X12" s="10">
        <f>TO_EHG_E!X12+TO_EHG_CHP!X12+TO_EHG_H!X12+TO_EHG_EDHP!X12+TO_EHG_EB!X12+TO_EHG_PH!X12+TO_EHG_CB!X12</f>
        <v>0</v>
      </c>
      <c r="Y12" s="10">
        <f>TO_EHG_E!Y12+TO_EHG_CHP!Y12+TO_EHG_H!Y12+TO_EHG_EDHP!Y12+TO_EHG_EB!Y12+TO_EHG_PH!Y12+TO_EHG_CB!Y12</f>
        <v>0</v>
      </c>
      <c r="Z12" s="10">
        <f>TO_EHG_E!Z12+TO_EHG_CHP!Z12+TO_EHG_H!Z12+TO_EHG_EDHP!Z12+TO_EHG_EB!Z12+TO_EHG_PH!Z12+TO_EHG_CB!Z12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TO_EHG_E!C13+TO_EHG_CHP!C13+TO_EHG_H!C13+TO_EHG_EDHP!C13+TO_EHG_EB!C13+TO_EHG_PH!C13+TO_EHG_CB!C13</f>
        <v>0</v>
      </c>
      <c r="D13" s="10">
        <f>TO_EHG_E!D13+TO_EHG_CHP!D13+TO_EHG_H!D13+TO_EHG_EDHP!D13+TO_EHG_EB!D13+TO_EHG_PH!D13+TO_EHG_CB!D13</f>
        <v>0</v>
      </c>
      <c r="E13" s="10">
        <f>TO_EHG_E!E13+TO_EHG_CHP!E13+TO_EHG_H!E13+TO_EHG_EDHP!E13+TO_EHG_EB!E13+TO_EHG_PH!E13+TO_EHG_CB!E13</f>
        <v>0</v>
      </c>
      <c r="F13" s="10">
        <f>TO_EHG_E!F13+TO_EHG_CHP!F13+TO_EHG_H!F13+TO_EHG_EDHP!F13+TO_EHG_EB!F13+TO_EHG_PH!F13+TO_EHG_CB!F13</f>
        <v>0</v>
      </c>
      <c r="G13" s="10">
        <f>TO_EHG_E!G13+TO_EHG_CHP!G13+TO_EHG_H!G13+TO_EHG_EDHP!G13+TO_EHG_EB!G13+TO_EHG_PH!G13+TO_EHG_CB!G13</f>
        <v>0</v>
      </c>
      <c r="H13" s="10">
        <f>TO_EHG_E!H13+TO_EHG_CHP!H13+TO_EHG_H!H13+TO_EHG_EDHP!H13+TO_EHG_EB!H13+TO_EHG_PH!H13+TO_EHG_CB!H13</f>
        <v>0</v>
      </c>
      <c r="I13" s="10">
        <f>TO_EHG_E!I13+TO_EHG_CHP!I13+TO_EHG_H!I13+TO_EHG_EDHP!I13+TO_EHG_EB!I13+TO_EHG_PH!I13+TO_EHG_CB!I13</f>
        <v>0</v>
      </c>
      <c r="J13" s="10">
        <f>TO_EHG_E!J13+TO_EHG_CHP!J13+TO_EHG_H!J13+TO_EHG_EDHP!J13+TO_EHG_EB!J13+TO_EHG_PH!J13+TO_EHG_CB!J13</f>
        <v>0</v>
      </c>
      <c r="K13" s="10">
        <f>TO_EHG_E!K13+TO_EHG_CHP!K13+TO_EHG_H!K13+TO_EHG_EDHP!K13+TO_EHG_EB!K13+TO_EHG_PH!K13+TO_EHG_CB!K13</f>
        <v>0</v>
      </c>
      <c r="L13" s="10">
        <f>TO_EHG_E!L13+TO_EHG_CHP!L13+TO_EHG_H!L13+TO_EHG_EDHP!L13+TO_EHG_EB!L13+TO_EHG_PH!L13+TO_EHG_CB!L13</f>
        <v>0</v>
      </c>
      <c r="M13" s="10">
        <f>TO_EHG_E!M13+TO_EHG_CHP!M13+TO_EHG_H!M13+TO_EHG_EDHP!M13+TO_EHG_EB!M13+TO_EHG_PH!M13+TO_EHG_CB!M13</f>
        <v>0</v>
      </c>
      <c r="N13" s="10">
        <f>TO_EHG_E!N13+TO_EHG_CHP!N13+TO_EHG_H!N13+TO_EHG_EDHP!N13+TO_EHG_EB!N13+TO_EHG_PH!N13+TO_EHG_CB!N13</f>
        <v>0</v>
      </c>
      <c r="O13" s="10">
        <f>TO_EHG_E!O13+TO_EHG_CHP!O13+TO_EHG_H!O13+TO_EHG_EDHP!O13+TO_EHG_EB!O13+TO_EHG_PH!O13+TO_EHG_CB!O13</f>
        <v>0</v>
      </c>
      <c r="P13" s="10">
        <f>TO_EHG_E!P13+TO_EHG_CHP!P13+TO_EHG_H!P13+TO_EHG_EDHP!P13+TO_EHG_EB!P13+TO_EHG_PH!P13+TO_EHG_CB!P13</f>
        <v>0</v>
      </c>
      <c r="Q13" s="10">
        <f>TO_EHG_E!Q13+TO_EHG_CHP!Q13+TO_EHG_H!Q13+TO_EHG_EDHP!Q13+TO_EHG_EB!Q13+TO_EHG_PH!Q13+TO_EHG_CB!Q13</f>
        <v>0</v>
      </c>
      <c r="R13" s="10">
        <f>TO_EHG_E!R13+TO_EHG_CHP!R13+TO_EHG_H!R13+TO_EHG_EDHP!R13+TO_EHG_EB!R13+TO_EHG_PH!R13+TO_EHG_CB!R13</f>
        <v>0</v>
      </c>
      <c r="S13" s="10">
        <f>TO_EHG_E!S13+TO_EHG_CHP!S13+TO_EHG_H!S13+TO_EHG_EDHP!S13+TO_EHG_EB!S13+TO_EHG_PH!S13+TO_EHG_CB!S13</f>
        <v>0</v>
      </c>
      <c r="T13" s="10">
        <f>TO_EHG_E!T13+TO_EHG_CHP!T13+TO_EHG_H!T13+TO_EHG_EDHP!T13+TO_EHG_EB!T13+TO_EHG_PH!T13+TO_EHG_CB!T13</f>
        <v>0</v>
      </c>
      <c r="U13" s="10">
        <f>TO_EHG_E!U13+TO_EHG_CHP!U13+TO_EHG_H!U13+TO_EHG_EDHP!U13+TO_EHG_EB!U13+TO_EHG_PH!U13+TO_EHG_CB!U13</f>
        <v>0</v>
      </c>
      <c r="V13" s="10">
        <f>TO_EHG_E!V13+TO_EHG_CHP!V13+TO_EHG_H!V13+TO_EHG_EDHP!V13+TO_EHG_EB!V13+TO_EHG_PH!V13+TO_EHG_CB!V13</f>
        <v>0</v>
      </c>
      <c r="W13" s="10">
        <f>TO_EHG_E!W13+TO_EHG_CHP!W13+TO_EHG_H!W13+TO_EHG_EDHP!W13+TO_EHG_EB!W13+TO_EHG_PH!W13+TO_EHG_CB!W13</f>
        <v>0</v>
      </c>
      <c r="X13" s="10">
        <f>TO_EHG_E!X13+TO_EHG_CHP!X13+TO_EHG_H!X13+TO_EHG_EDHP!X13+TO_EHG_EB!X13+TO_EHG_PH!X13+TO_EHG_CB!X13</f>
        <v>0</v>
      </c>
      <c r="Y13" s="10">
        <f>TO_EHG_E!Y13+TO_EHG_CHP!Y13+TO_EHG_H!Y13+TO_EHG_EDHP!Y13+TO_EHG_EB!Y13+TO_EHG_PH!Y13+TO_EHG_CB!Y13</f>
        <v>0</v>
      </c>
      <c r="Z13" s="10">
        <f>TO_EHG_E!Z13+TO_EHG_CHP!Z13+TO_EHG_H!Z13+TO_EHG_EDHP!Z13+TO_EHG_EB!Z13+TO_EHG_PH!Z13+TO_EHG_CB!Z13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TO_EHG_E!C14+TO_EHG_CHP!C14+TO_EHG_H!C14+TO_EHG_EDHP!C14+TO_EHG_EB!C14+TO_EHG_PH!C14+TO_EHG_CB!C14</f>
        <v>0</v>
      </c>
      <c r="D14" s="10">
        <f>TO_EHG_E!D14+TO_EHG_CHP!D14+TO_EHG_H!D14+TO_EHG_EDHP!D14+TO_EHG_EB!D14+TO_EHG_PH!D14+TO_EHG_CB!D14</f>
        <v>0</v>
      </c>
      <c r="E14" s="10">
        <f>TO_EHG_E!E14+TO_EHG_CHP!E14+TO_EHG_H!E14+TO_EHG_EDHP!E14+TO_EHG_EB!E14+TO_EHG_PH!E14+TO_EHG_CB!E14</f>
        <v>0</v>
      </c>
      <c r="F14" s="10">
        <f>TO_EHG_E!F14+TO_EHG_CHP!F14+TO_EHG_H!F14+TO_EHG_EDHP!F14+TO_EHG_EB!F14+TO_EHG_PH!F14+TO_EHG_CB!F14</f>
        <v>0</v>
      </c>
      <c r="G14" s="10">
        <f>TO_EHG_E!G14+TO_EHG_CHP!G14+TO_EHG_H!G14+TO_EHG_EDHP!G14+TO_EHG_EB!G14+TO_EHG_PH!G14+TO_EHG_CB!G14</f>
        <v>0</v>
      </c>
      <c r="H14" s="10">
        <f>TO_EHG_E!H14+TO_EHG_CHP!H14+TO_EHG_H!H14+TO_EHG_EDHP!H14+TO_EHG_EB!H14+TO_EHG_PH!H14+TO_EHG_CB!H14</f>
        <v>0</v>
      </c>
      <c r="I14" s="10">
        <f>TO_EHG_E!I14+TO_EHG_CHP!I14+TO_EHG_H!I14+TO_EHG_EDHP!I14+TO_EHG_EB!I14+TO_EHG_PH!I14+TO_EHG_CB!I14</f>
        <v>0</v>
      </c>
      <c r="J14" s="10">
        <f>TO_EHG_E!J14+TO_EHG_CHP!J14+TO_EHG_H!J14+TO_EHG_EDHP!J14+TO_EHG_EB!J14+TO_EHG_PH!J14+TO_EHG_CB!J14</f>
        <v>0</v>
      </c>
      <c r="K14" s="10">
        <f>TO_EHG_E!K14+TO_EHG_CHP!K14+TO_EHG_H!K14+TO_EHG_EDHP!K14+TO_EHG_EB!K14+TO_EHG_PH!K14+TO_EHG_CB!K14</f>
        <v>0</v>
      </c>
      <c r="L14" s="10">
        <f>TO_EHG_E!L14+TO_EHG_CHP!L14+TO_EHG_H!L14+TO_EHG_EDHP!L14+TO_EHG_EB!L14+TO_EHG_PH!L14+TO_EHG_CB!L14</f>
        <v>0</v>
      </c>
      <c r="M14" s="10">
        <f>TO_EHG_E!M14+TO_EHG_CHP!M14+TO_EHG_H!M14+TO_EHG_EDHP!M14+TO_EHG_EB!M14+TO_EHG_PH!M14+TO_EHG_CB!M14</f>
        <v>0</v>
      </c>
      <c r="N14" s="10">
        <f>TO_EHG_E!N14+TO_EHG_CHP!N14+TO_EHG_H!N14+TO_EHG_EDHP!N14+TO_EHG_EB!N14+TO_EHG_PH!N14+TO_EHG_CB!N14</f>
        <v>0</v>
      </c>
      <c r="O14" s="10">
        <f>TO_EHG_E!O14+TO_EHG_CHP!O14+TO_EHG_H!O14+TO_EHG_EDHP!O14+TO_EHG_EB!O14+TO_EHG_PH!O14+TO_EHG_CB!O14</f>
        <v>0</v>
      </c>
      <c r="P14" s="10">
        <f>TO_EHG_E!P14+TO_EHG_CHP!P14+TO_EHG_H!P14+TO_EHG_EDHP!P14+TO_EHG_EB!P14+TO_EHG_PH!P14+TO_EHG_CB!P14</f>
        <v>0</v>
      </c>
      <c r="Q14" s="10">
        <f>TO_EHG_E!Q14+TO_EHG_CHP!Q14+TO_EHG_H!Q14+TO_EHG_EDHP!Q14+TO_EHG_EB!Q14+TO_EHG_PH!Q14+TO_EHG_CB!Q14</f>
        <v>0</v>
      </c>
      <c r="R14" s="10">
        <f>TO_EHG_E!R14+TO_EHG_CHP!R14+TO_EHG_H!R14+TO_EHG_EDHP!R14+TO_EHG_EB!R14+TO_EHG_PH!R14+TO_EHG_CB!R14</f>
        <v>0</v>
      </c>
      <c r="S14" s="10">
        <f>TO_EHG_E!S14+TO_EHG_CHP!S14+TO_EHG_H!S14+TO_EHG_EDHP!S14+TO_EHG_EB!S14+TO_EHG_PH!S14+TO_EHG_CB!S14</f>
        <v>0</v>
      </c>
      <c r="T14" s="10">
        <f>TO_EHG_E!T14+TO_EHG_CHP!T14+TO_EHG_H!T14+TO_EHG_EDHP!T14+TO_EHG_EB!T14+TO_EHG_PH!T14+TO_EHG_CB!T14</f>
        <v>0</v>
      </c>
      <c r="U14" s="10">
        <f>TO_EHG_E!U14+TO_EHG_CHP!U14+TO_EHG_H!U14+TO_EHG_EDHP!U14+TO_EHG_EB!U14+TO_EHG_PH!U14+TO_EHG_CB!U14</f>
        <v>0</v>
      </c>
      <c r="V14" s="10">
        <f>TO_EHG_E!V14+TO_EHG_CHP!V14+TO_EHG_H!V14+TO_EHG_EDHP!V14+TO_EHG_EB!V14+TO_EHG_PH!V14+TO_EHG_CB!V14</f>
        <v>0</v>
      </c>
      <c r="W14" s="10">
        <f>TO_EHG_E!W14+TO_EHG_CHP!W14+TO_EHG_H!W14+TO_EHG_EDHP!W14+TO_EHG_EB!W14+TO_EHG_PH!W14+TO_EHG_CB!W14</f>
        <v>0</v>
      </c>
      <c r="X14" s="10">
        <f>TO_EHG_E!X14+TO_EHG_CHP!X14+TO_EHG_H!X14+TO_EHG_EDHP!X14+TO_EHG_EB!X14+TO_EHG_PH!X14+TO_EHG_CB!X14</f>
        <v>0</v>
      </c>
      <c r="Y14" s="10">
        <f>TO_EHG_E!Y14+TO_EHG_CHP!Y14+TO_EHG_H!Y14+TO_EHG_EDHP!Y14+TO_EHG_EB!Y14+TO_EHG_PH!Y14+TO_EHG_CB!Y14</f>
        <v>0</v>
      </c>
      <c r="Z14" s="10">
        <f>TO_EHG_E!Z14+TO_EHG_CHP!Z14+TO_EHG_H!Z14+TO_EHG_EDHP!Z14+TO_EHG_EB!Z14+TO_EHG_PH!Z14+TO_EHG_CB!Z14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TO_EHG_E!C15+TO_EHG_CHP!C15+TO_EHG_H!C15+TO_EHG_EDHP!C15+TO_EHG_EB!C15+TO_EHG_PH!C15+TO_EHG_CB!C15</f>
        <v>0</v>
      </c>
      <c r="D15" s="10">
        <f>TO_EHG_E!D15+TO_EHG_CHP!D15+TO_EHG_H!D15+TO_EHG_EDHP!D15+TO_EHG_EB!D15+TO_EHG_PH!D15+TO_EHG_CB!D15</f>
        <v>0</v>
      </c>
      <c r="E15" s="10">
        <f>TO_EHG_E!E15+TO_EHG_CHP!E15+TO_EHG_H!E15+TO_EHG_EDHP!E15+TO_EHG_EB!E15+TO_EHG_PH!E15+TO_EHG_CB!E15</f>
        <v>0</v>
      </c>
      <c r="F15" s="10">
        <f>TO_EHG_E!F15+TO_EHG_CHP!F15+TO_EHG_H!F15+TO_EHG_EDHP!F15+TO_EHG_EB!F15+TO_EHG_PH!F15+TO_EHG_CB!F15</f>
        <v>0</v>
      </c>
      <c r="G15" s="10">
        <f>TO_EHG_E!G15+TO_EHG_CHP!G15+TO_EHG_H!G15+TO_EHG_EDHP!G15+TO_EHG_EB!G15+TO_EHG_PH!G15+TO_EHG_CB!G15</f>
        <v>0</v>
      </c>
      <c r="H15" s="10">
        <f>TO_EHG_E!H15+TO_EHG_CHP!H15+TO_EHG_H!H15+TO_EHG_EDHP!H15+TO_EHG_EB!H15+TO_EHG_PH!H15+TO_EHG_CB!H15</f>
        <v>0</v>
      </c>
      <c r="I15" s="10">
        <f>TO_EHG_E!I15+TO_EHG_CHP!I15+TO_EHG_H!I15+TO_EHG_EDHP!I15+TO_EHG_EB!I15+TO_EHG_PH!I15+TO_EHG_CB!I15</f>
        <v>0</v>
      </c>
      <c r="J15" s="10">
        <f>TO_EHG_E!J15+TO_EHG_CHP!J15+TO_EHG_H!J15+TO_EHG_EDHP!J15+TO_EHG_EB!J15+TO_EHG_PH!J15+TO_EHG_CB!J15</f>
        <v>0</v>
      </c>
      <c r="K15" s="10">
        <f>TO_EHG_E!K15+TO_EHG_CHP!K15+TO_EHG_H!K15+TO_EHG_EDHP!K15+TO_EHG_EB!K15+TO_EHG_PH!K15+TO_EHG_CB!K15</f>
        <v>0</v>
      </c>
      <c r="L15" s="10">
        <f>TO_EHG_E!L15+TO_EHG_CHP!L15+TO_EHG_H!L15+TO_EHG_EDHP!L15+TO_EHG_EB!L15+TO_EHG_PH!L15+TO_EHG_CB!L15</f>
        <v>0</v>
      </c>
      <c r="M15" s="10">
        <f>TO_EHG_E!M15+TO_EHG_CHP!M15+TO_EHG_H!M15+TO_EHG_EDHP!M15+TO_EHG_EB!M15+TO_EHG_PH!M15+TO_EHG_CB!M15</f>
        <v>0</v>
      </c>
      <c r="N15" s="10">
        <f>TO_EHG_E!N15+TO_EHG_CHP!N15+TO_EHG_H!N15+TO_EHG_EDHP!N15+TO_EHG_EB!N15+TO_EHG_PH!N15+TO_EHG_CB!N15</f>
        <v>0</v>
      </c>
      <c r="O15" s="10">
        <f>TO_EHG_E!O15+TO_EHG_CHP!O15+TO_EHG_H!O15+TO_EHG_EDHP!O15+TO_EHG_EB!O15+TO_EHG_PH!O15+TO_EHG_CB!O15</f>
        <v>0</v>
      </c>
      <c r="P15" s="10">
        <f>TO_EHG_E!P15+TO_EHG_CHP!P15+TO_EHG_H!P15+TO_EHG_EDHP!P15+TO_EHG_EB!P15+TO_EHG_PH!P15+TO_EHG_CB!P15</f>
        <v>0</v>
      </c>
      <c r="Q15" s="10">
        <f>TO_EHG_E!Q15+TO_EHG_CHP!Q15+TO_EHG_H!Q15+TO_EHG_EDHP!Q15+TO_EHG_EB!Q15+TO_EHG_PH!Q15+TO_EHG_CB!Q15</f>
        <v>0</v>
      </c>
      <c r="R15" s="10">
        <f>TO_EHG_E!R15+TO_EHG_CHP!R15+TO_EHG_H!R15+TO_EHG_EDHP!R15+TO_EHG_EB!R15+TO_EHG_PH!R15+TO_EHG_CB!R15</f>
        <v>0</v>
      </c>
      <c r="S15" s="10">
        <f>TO_EHG_E!S15+TO_EHG_CHP!S15+TO_EHG_H!S15+TO_EHG_EDHP!S15+TO_EHG_EB!S15+TO_EHG_PH!S15+TO_EHG_CB!S15</f>
        <v>0</v>
      </c>
      <c r="T15" s="10">
        <f>TO_EHG_E!T15+TO_EHG_CHP!T15+TO_EHG_H!T15+TO_EHG_EDHP!T15+TO_EHG_EB!T15+TO_EHG_PH!T15+TO_EHG_CB!T15</f>
        <v>0</v>
      </c>
      <c r="U15" s="10">
        <f>TO_EHG_E!U15+TO_EHG_CHP!U15+TO_EHG_H!U15+TO_EHG_EDHP!U15+TO_EHG_EB!U15+TO_EHG_PH!U15+TO_EHG_CB!U15</f>
        <v>0</v>
      </c>
      <c r="V15" s="10">
        <f>TO_EHG_E!V15+TO_EHG_CHP!V15+TO_EHG_H!V15+TO_EHG_EDHP!V15+TO_EHG_EB!V15+TO_EHG_PH!V15+TO_EHG_CB!V15</f>
        <v>0</v>
      </c>
      <c r="W15" s="10">
        <f>TO_EHG_E!W15+TO_EHG_CHP!W15+TO_EHG_H!W15+TO_EHG_EDHP!W15+TO_EHG_EB!W15+TO_EHG_PH!W15+TO_EHG_CB!W15</f>
        <v>0</v>
      </c>
      <c r="X15" s="10">
        <f>TO_EHG_E!X15+TO_EHG_CHP!X15+TO_EHG_H!X15+TO_EHG_EDHP!X15+TO_EHG_EB!X15+TO_EHG_PH!X15+TO_EHG_CB!X15</f>
        <v>0</v>
      </c>
      <c r="Y15" s="10">
        <f>TO_EHG_E!Y15+TO_EHG_CHP!Y15+TO_EHG_H!Y15+TO_EHG_EDHP!Y15+TO_EHG_EB!Y15+TO_EHG_PH!Y15+TO_EHG_CB!Y15</f>
        <v>0</v>
      </c>
      <c r="Z15" s="10">
        <f>TO_EHG_E!Z15+TO_EHG_CHP!Z15+TO_EHG_H!Z15+TO_EHG_EDHP!Z15+TO_EHG_EB!Z15+TO_EHG_PH!Z15+TO_EHG_CB!Z15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TO_EHG_E!C16+TO_EHG_CHP!C16+TO_EHG_H!C16+TO_EHG_EDHP!C16+TO_EHG_EB!C16+TO_EHG_PH!C16+TO_EHG_CB!C16</f>
        <v>0</v>
      </c>
      <c r="D16" s="10">
        <f>TO_EHG_E!D16+TO_EHG_CHP!D16+TO_EHG_H!D16+TO_EHG_EDHP!D16+TO_EHG_EB!D16+TO_EHG_PH!D16+TO_EHG_CB!D16</f>
        <v>0</v>
      </c>
      <c r="E16" s="10">
        <f>TO_EHG_E!E16+TO_EHG_CHP!E16+TO_EHG_H!E16+TO_EHG_EDHP!E16+TO_EHG_EB!E16+TO_EHG_PH!E16+TO_EHG_CB!E16</f>
        <v>0</v>
      </c>
      <c r="F16" s="10">
        <f>TO_EHG_E!F16+TO_EHG_CHP!F16+TO_EHG_H!F16+TO_EHG_EDHP!F16+TO_EHG_EB!F16+TO_EHG_PH!F16+TO_EHG_CB!F16</f>
        <v>0</v>
      </c>
      <c r="G16" s="10">
        <f>TO_EHG_E!G16+TO_EHG_CHP!G16+TO_EHG_H!G16+TO_EHG_EDHP!G16+TO_EHG_EB!G16+TO_EHG_PH!G16+TO_EHG_CB!G16</f>
        <v>0</v>
      </c>
      <c r="H16" s="10">
        <f>TO_EHG_E!H16+TO_EHG_CHP!H16+TO_EHG_H!H16+TO_EHG_EDHP!H16+TO_EHG_EB!H16+TO_EHG_PH!H16+TO_EHG_CB!H16</f>
        <v>0</v>
      </c>
      <c r="I16" s="10">
        <f>TO_EHG_E!I16+TO_EHG_CHP!I16+TO_EHG_H!I16+TO_EHG_EDHP!I16+TO_EHG_EB!I16+TO_EHG_PH!I16+TO_EHG_CB!I16</f>
        <v>0</v>
      </c>
      <c r="J16" s="10">
        <f>TO_EHG_E!J16+TO_EHG_CHP!J16+TO_EHG_H!J16+TO_EHG_EDHP!J16+TO_EHG_EB!J16+TO_EHG_PH!J16+TO_EHG_CB!J16</f>
        <v>0</v>
      </c>
      <c r="K16" s="10">
        <f>TO_EHG_E!K16+TO_EHG_CHP!K16+TO_EHG_H!K16+TO_EHG_EDHP!K16+TO_EHG_EB!K16+TO_EHG_PH!K16+TO_EHG_CB!K16</f>
        <v>0</v>
      </c>
      <c r="L16" s="10">
        <f>TO_EHG_E!L16+TO_EHG_CHP!L16+TO_EHG_H!L16+TO_EHG_EDHP!L16+TO_EHG_EB!L16+TO_EHG_PH!L16+TO_EHG_CB!L16</f>
        <v>0</v>
      </c>
      <c r="M16" s="10">
        <f>TO_EHG_E!M16+TO_EHG_CHP!M16+TO_EHG_H!M16+TO_EHG_EDHP!M16+TO_EHG_EB!M16+TO_EHG_PH!M16+TO_EHG_CB!M16</f>
        <v>0</v>
      </c>
      <c r="N16" s="10">
        <f>TO_EHG_E!N16+TO_EHG_CHP!N16+TO_EHG_H!N16+TO_EHG_EDHP!N16+TO_EHG_EB!N16+TO_EHG_PH!N16+TO_EHG_CB!N16</f>
        <v>0</v>
      </c>
      <c r="O16" s="10">
        <f>TO_EHG_E!O16+TO_EHG_CHP!O16+TO_EHG_H!O16+TO_EHG_EDHP!O16+TO_EHG_EB!O16+TO_EHG_PH!O16+TO_EHG_CB!O16</f>
        <v>0</v>
      </c>
      <c r="P16" s="10">
        <f>TO_EHG_E!P16+TO_EHG_CHP!P16+TO_EHG_H!P16+TO_EHG_EDHP!P16+TO_EHG_EB!P16+TO_EHG_PH!P16+TO_EHG_CB!P16</f>
        <v>0</v>
      </c>
      <c r="Q16" s="10">
        <f>TO_EHG_E!Q16+TO_EHG_CHP!Q16+TO_EHG_H!Q16+TO_EHG_EDHP!Q16+TO_EHG_EB!Q16+TO_EHG_PH!Q16+TO_EHG_CB!Q16</f>
        <v>0</v>
      </c>
      <c r="R16" s="10">
        <f>TO_EHG_E!R16+TO_EHG_CHP!R16+TO_EHG_H!R16+TO_EHG_EDHP!R16+TO_EHG_EB!R16+TO_EHG_PH!R16+TO_EHG_CB!R16</f>
        <v>0</v>
      </c>
      <c r="S16" s="10">
        <f>TO_EHG_E!S16+TO_EHG_CHP!S16+TO_EHG_H!S16+TO_EHG_EDHP!S16+TO_EHG_EB!S16+TO_EHG_PH!S16+TO_EHG_CB!S16</f>
        <v>0</v>
      </c>
      <c r="T16" s="10">
        <f>TO_EHG_E!T16+TO_EHG_CHP!T16+TO_EHG_H!T16+TO_EHG_EDHP!T16+TO_EHG_EB!T16+TO_EHG_PH!T16+TO_EHG_CB!T16</f>
        <v>0</v>
      </c>
      <c r="U16" s="10">
        <f>TO_EHG_E!U16+TO_EHG_CHP!U16+TO_EHG_H!U16+TO_EHG_EDHP!U16+TO_EHG_EB!U16+TO_EHG_PH!U16+TO_EHG_CB!U16</f>
        <v>0</v>
      </c>
      <c r="V16" s="10">
        <f>TO_EHG_E!V16+TO_EHG_CHP!V16+TO_EHG_H!V16+TO_EHG_EDHP!V16+TO_EHG_EB!V16+TO_EHG_PH!V16+TO_EHG_CB!V16</f>
        <v>0</v>
      </c>
      <c r="W16" s="10">
        <f>TO_EHG_E!W16+TO_EHG_CHP!W16+TO_EHG_H!W16+TO_EHG_EDHP!W16+TO_EHG_EB!W16+TO_EHG_PH!W16+TO_EHG_CB!W16</f>
        <v>0</v>
      </c>
      <c r="X16" s="10">
        <f>TO_EHG_E!X16+TO_EHG_CHP!X16+TO_EHG_H!X16+TO_EHG_EDHP!X16+TO_EHG_EB!X16+TO_EHG_PH!X16+TO_EHG_CB!X16</f>
        <v>0</v>
      </c>
      <c r="Y16" s="10">
        <f>TO_EHG_E!Y16+TO_EHG_CHP!Y16+TO_EHG_H!Y16+TO_EHG_EDHP!Y16+TO_EHG_EB!Y16+TO_EHG_PH!Y16+TO_EHG_CB!Y16</f>
        <v>0</v>
      </c>
      <c r="Z16" s="10">
        <f>TO_EHG_E!Z16+TO_EHG_CHP!Z16+TO_EHG_H!Z16+TO_EHG_EDHP!Z16+TO_EHG_EB!Z16+TO_EHG_PH!Z16+TO_EHG_CB!Z16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Z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  <c r="Y17" s="37">
        <f t="shared" si="5"/>
        <v>0</v>
      </c>
      <c r="Z17" s="37">
        <f t="shared" si="5"/>
        <v>0</v>
      </c>
    </row>
    <row r="18" spans="1:26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TO_EHG_E!C18+TO_EHG_CHP!C18+TO_EHG_H!C18+TO_EHG_EDHP!C18+TO_EHG_EB!C18+TO_EHG_PH!C18+TO_EHG_CB!C18</f>
        <v>0</v>
      </c>
      <c r="D18" s="10">
        <f>TO_EHG_E!D18+TO_EHG_CHP!D18+TO_EHG_H!D18+TO_EHG_EDHP!D18+TO_EHG_EB!D18+TO_EHG_PH!D18+TO_EHG_CB!D18</f>
        <v>0</v>
      </c>
      <c r="E18" s="10">
        <f>TO_EHG_E!E18+TO_EHG_CHP!E18+TO_EHG_H!E18+TO_EHG_EDHP!E18+TO_EHG_EB!E18+TO_EHG_PH!E18+TO_EHG_CB!E18</f>
        <v>0</v>
      </c>
      <c r="F18" s="10">
        <f>TO_EHG_E!F18+TO_EHG_CHP!F18+TO_EHG_H!F18+TO_EHG_EDHP!F18+TO_EHG_EB!F18+TO_EHG_PH!F18+TO_EHG_CB!F18</f>
        <v>0</v>
      </c>
      <c r="G18" s="10">
        <f>TO_EHG_E!G18+TO_EHG_CHP!G18+TO_EHG_H!G18+TO_EHG_EDHP!G18+TO_EHG_EB!G18+TO_EHG_PH!G18+TO_EHG_CB!G18</f>
        <v>0</v>
      </c>
      <c r="H18" s="10">
        <f>TO_EHG_E!H18+TO_EHG_CHP!H18+TO_EHG_H!H18+TO_EHG_EDHP!H18+TO_EHG_EB!H18+TO_EHG_PH!H18+TO_EHG_CB!H18</f>
        <v>0</v>
      </c>
      <c r="I18" s="10">
        <f>TO_EHG_E!I18+TO_EHG_CHP!I18+TO_EHG_H!I18+TO_EHG_EDHP!I18+TO_EHG_EB!I18+TO_EHG_PH!I18+TO_EHG_CB!I18</f>
        <v>0</v>
      </c>
      <c r="J18" s="10">
        <f>TO_EHG_E!J18+TO_EHG_CHP!J18+TO_EHG_H!J18+TO_EHG_EDHP!J18+TO_EHG_EB!J18+TO_EHG_PH!J18+TO_EHG_CB!J18</f>
        <v>0</v>
      </c>
      <c r="K18" s="10">
        <f>TO_EHG_E!K18+TO_EHG_CHP!K18+TO_EHG_H!K18+TO_EHG_EDHP!K18+TO_EHG_EB!K18+TO_EHG_PH!K18+TO_EHG_CB!K18</f>
        <v>0</v>
      </c>
      <c r="L18" s="10">
        <f>TO_EHG_E!L18+TO_EHG_CHP!L18+TO_EHG_H!L18+TO_EHG_EDHP!L18+TO_EHG_EB!L18+TO_EHG_PH!L18+TO_EHG_CB!L18</f>
        <v>0</v>
      </c>
      <c r="M18" s="10">
        <f>TO_EHG_E!M18+TO_EHG_CHP!M18+TO_EHG_H!M18+TO_EHG_EDHP!M18+TO_EHG_EB!M18+TO_EHG_PH!M18+TO_EHG_CB!M18</f>
        <v>0</v>
      </c>
      <c r="N18" s="10">
        <f>TO_EHG_E!N18+TO_EHG_CHP!N18+TO_EHG_H!N18+TO_EHG_EDHP!N18+TO_EHG_EB!N18+TO_EHG_PH!N18+TO_EHG_CB!N18</f>
        <v>0</v>
      </c>
      <c r="O18" s="10">
        <f>TO_EHG_E!O18+TO_EHG_CHP!O18+TO_EHG_H!O18+TO_EHG_EDHP!O18+TO_EHG_EB!O18+TO_EHG_PH!O18+TO_EHG_CB!O18</f>
        <v>0</v>
      </c>
      <c r="P18" s="10">
        <f>TO_EHG_E!P18+TO_EHG_CHP!P18+TO_EHG_H!P18+TO_EHG_EDHP!P18+TO_EHG_EB!P18+TO_EHG_PH!P18+TO_EHG_CB!P18</f>
        <v>0</v>
      </c>
      <c r="Q18" s="10">
        <f>TO_EHG_E!Q18+TO_EHG_CHP!Q18+TO_EHG_H!Q18+TO_EHG_EDHP!Q18+TO_EHG_EB!Q18+TO_EHG_PH!Q18+TO_EHG_CB!Q18</f>
        <v>0</v>
      </c>
      <c r="R18" s="10">
        <f>TO_EHG_E!R18+TO_EHG_CHP!R18+TO_EHG_H!R18+TO_EHG_EDHP!R18+TO_EHG_EB!R18+TO_EHG_PH!R18+TO_EHG_CB!R18</f>
        <v>0</v>
      </c>
      <c r="S18" s="10">
        <f>TO_EHG_E!S18+TO_EHG_CHP!S18+TO_EHG_H!S18+TO_EHG_EDHP!S18+TO_EHG_EB!S18+TO_EHG_PH!S18+TO_EHG_CB!S18</f>
        <v>0</v>
      </c>
      <c r="T18" s="10">
        <f>TO_EHG_E!T18+TO_EHG_CHP!T18+TO_EHG_H!T18+TO_EHG_EDHP!T18+TO_EHG_EB!T18+TO_EHG_PH!T18+TO_EHG_CB!T18</f>
        <v>0</v>
      </c>
      <c r="U18" s="10">
        <f>TO_EHG_E!U18+TO_EHG_CHP!U18+TO_EHG_H!U18+TO_EHG_EDHP!U18+TO_EHG_EB!U18+TO_EHG_PH!U18+TO_EHG_CB!U18</f>
        <v>0</v>
      </c>
      <c r="V18" s="10">
        <f>TO_EHG_E!V18+TO_EHG_CHP!V18+TO_EHG_H!V18+TO_EHG_EDHP!V18+TO_EHG_EB!V18+TO_EHG_PH!V18+TO_EHG_CB!V18</f>
        <v>0</v>
      </c>
      <c r="W18" s="10">
        <f>TO_EHG_E!W18+TO_EHG_CHP!W18+TO_EHG_H!W18+TO_EHG_EDHP!W18+TO_EHG_EB!W18+TO_EHG_PH!W18+TO_EHG_CB!W18</f>
        <v>0</v>
      </c>
      <c r="X18" s="10">
        <f>TO_EHG_E!X18+TO_EHG_CHP!X18+TO_EHG_H!X18+TO_EHG_EDHP!X18+TO_EHG_EB!X18+TO_EHG_PH!X18+TO_EHG_CB!X18</f>
        <v>0</v>
      </c>
      <c r="Y18" s="10">
        <f>TO_EHG_E!Y18+TO_EHG_CHP!Y18+TO_EHG_H!Y18+TO_EHG_EDHP!Y18+TO_EHG_EB!Y18+TO_EHG_PH!Y18+TO_EHG_CB!Y18</f>
        <v>0</v>
      </c>
      <c r="Z18" s="10">
        <f>TO_EHG_E!Z18+TO_EHG_CHP!Z18+TO_EHG_H!Z18+TO_EHG_EDHP!Z18+TO_EHG_EB!Z18+TO_EHG_PH!Z18+TO_EHG_CB!Z18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TO_EHG_E!C19+TO_EHG_CHP!C19+TO_EHG_H!C19+TO_EHG_EDHP!C19+TO_EHG_EB!C19+TO_EHG_PH!C19+TO_EHG_CB!C19</f>
        <v>0</v>
      </c>
      <c r="D19" s="10">
        <f>TO_EHG_E!D19+TO_EHG_CHP!D19+TO_EHG_H!D19+TO_EHG_EDHP!D19+TO_EHG_EB!D19+TO_EHG_PH!D19+TO_EHG_CB!D19</f>
        <v>0</v>
      </c>
      <c r="E19" s="10">
        <f>TO_EHG_E!E19+TO_EHG_CHP!E19+TO_EHG_H!E19+TO_EHG_EDHP!E19+TO_EHG_EB!E19+TO_EHG_PH!E19+TO_EHG_CB!E19</f>
        <v>0</v>
      </c>
      <c r="F19" s="10">
        <f>TO_EHG_E!F19+TO_EHG_CHP!F19+TO_EHG_H!F19+TO_EHG_EDHP!F19+TO_EHG_EB!F19+TO_EHG_PH!F19+TO_EHG_CB!F19</f>
        <v>0</v>
      </c>
      <c r="G19" s="10">
        <f>TO_EHG_E!G19+TO_EHG_CHP!G19+TO_EHG_H!G19+TO_EHG_EDHP!G19+TO_EHG_EB!G19+TO_EHG_PH!G19+TO_EHG_CB!G19</f>
        <v>0</v>
      </c>
      <c r="H19" s="10">
        <f>TO_EHG_E!H19+TO_EHG_CHP!H19+TO_EHG_H!H19+TO_EHG_EDHP!H19+TO_EHG_EB!H19+TO_EHG_PH!H19+TO_EHG_CB!H19</f>
        <v>0</v>
      </c>
      <c r="I19" s="10">
        <f>TO_EHG_E!I19+TO_EHG_CHP!I19+TO_EHG_H!I19+TO_EHG_EDHP!I19+TO_EHG_EB!I19+TO_EHG_PH!I19+TO_EHG_CB!I19</f>
        <v>0</v>
      </c>
      <c r="J19" s="10">
        <f>TO_EHG_E!J19+TO_EHG_CHP!J19+TO_EHG_H!J19+TO_EHG_EDHP!J19+TO_EHG_EB!J19+TO_EHG_PH!J19+TO_EHG_CB!J19</f>
        <v>0</v>
      </c>
      <c r="K19" s="10">
        <f>TO_EHG_E!K19+TO_EHG_CHP!K19+TO_EHG_H!K19+TO_EHG_EDHP!K19+TO_EHG_EB!K19+TO_EHG_PH!K19+TO_EHG_CB!K19</f>
        <v>0</v>
      </c>
      <c r="L19" s="10">
        <f>TO_EHG_E!L19+TO_EHG_CHP!L19+TO_EHG_H!L19+TO_EHG_EDHP!L19+TO_EHG_EB!L19+TO_EHG_PH!L19+TO_EHG_CB!L19</f>
        <v>0</v>
      </c>
      <c r="M19" s="10">
        <f>TO_EHG_E!M19+TO_EHG_CHP!M19+TO_EHG_H!M19+TO_EHG_EDHP!M19+TO_EHG_EB!M19+TO_EHG_PH!M19+TO_EHG_CB!M19</f>
        <v>0</v>
      </c>
      <c r="N19" s="10">
        <f>TO_EHG_E!N19+TO_EHG_CHP!N19+TO_EHG_H!N19+TO_EHG_EDHP!N19+TO_EHG_EB!N19+TO_EHG_PH!N19+TO_EHG_CB!N19</f>
        <v>0</v>
      </c>
      <c r="O19" s="10">
        <f>TO_EHG_E!O19+TO_EHG_CHP!O19+TO_EHG_H!O19+TO_EHG_EDHP!O19+TO_EHG_EB!O19+TO_EHG_PH!O19+TO_EHG_CB!O19</f>
        <v>0</v>
      </c>
      <c r="P19" s="10">
        <f>TO_EHG_E!P19+TO_EHG_CHP!P19+TO_EHG_H!P19+TO_EHG_EDHP!P19+TO_EHG_EB!P19+TO_EHG_PH!P19+TO_EHG_CB!P19</f>
        <v>0</v>
      </c>
      <c r="Q19" s="10">
        <f>TO_EHG_E!Q19+TO_EHG_CHP!Q19+TO_EHG_H!Q19+TO_EHG_EDHP!Q19+TO_EHG_EB!Q19+TO_EHG_PH!Q19+TO_EHG_CB!Q19</f>
        <v>0</v>
      </c>
      <c r="R19" s="10">
        <f>TO_EHG_E!R19+TO_EHG_CHP!R19+TO_EHG_H!R19+TO_EHG_EDHP!R19+TO_EHG_EB!R19+TO_EHG_PH!R19+TO_EHG_CB!R19</f>
        <v>0</v>
      </c>
      <c r="S19" s="10">
        <f>TO_EHG_E!S19+TO_EHG_CHP!S19+TO_EHG_H!S19+TO_EHG_EDHP!S19+TO_EHG_EB!S19+TO_EHG_PH!S19+TO_EHG_CB!S19</f>
        <v>0</v>
      </c>
      <c r="T19" s="10">
        <f>TO_EHG_E!T19+TO_EHG_CHP!T19+TO_EHG_H!T19+TO_EHG_EDHP!T19+TO_EHG_EB!T19+TO_EHG_PH!T19+TO_EHG_CB!T19</f>
        <v>0</v>
      </c>
      <c r="U19" s="10">
        <f>TO_EHG_E!U19+TO_EHG_CHP!U19+TO_EHG_H!U19+TO_EHG_EDHP!U19+TO_EHG_EB!U19+TO_EHG_PH!U19+TO_EHG_CB!U19</f>
        <v>0</v>
      </c>
      <c r="V19" s="10">
        <f>TO_EHG_E!V19+TO_EHG_CHP!V19+TO_EHG_H!V19+TO_EHG_EDHP!V19+TO_EHG_EB!V19+TO_EHG_PH!V19+TO_EHG_CB!V19</f>
        <v>0</v>
      </c>
      <c r="W19" s="10">
        <f>TO_EHG_E!W19+TO_EHG_CHP!W19+TO_EHG_H!W19+TO_EHG_EDHP!W19+TO_EHG_EB!W19+TO_EHG_PH!W19+TO_EHG_CB!W19</f>
        <v>0</v>
      </c>
      <c r="X19" s="10">
        <f>TO_EHG_E!X19+TO_EHG_CHP!X19+TO_EHG_H!X19+TO_EHG_EDHP!X19+TO_EHG_EB!X19+TO_EHG_PH!X19+TO_EHG_CB!X19</f>
        <v>0</v>
      </c>
      <c r="Y19" s="10">
        <f>TO_EHG_E!Y19+TO_EHG_CHP!Y19+TO_EHG_H!Y19+TO_EHG_EDHP!Y19+TO_EHG_EB!Y19+TO_EHG_PH!Y19+TO_EHG_CB!Y19</f>
        <v>0</v>
      </c>
      <c r="Z19" s="10">
        <f>TO_EHG_E!Z19+TO_EHG_CHP!Z19+TO_EHG_H!Z19+TO_EHG_EDHP!Z19+TO_EHG_EB!Z19+TO_EHG_PH!Z19+TO_EHG_CB!Z19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TO_EHG_E!C20+TO_EHG_CHP!C20+TO_EHG_H!C20+TO_EHG_EDHP!C20+TO_EHG_EB!C20+TO_EHG_PH!C20+TO_EHG_CB!C20</f>
        <v>0</v>
      </c>
      <c r="D20" s="10">
        <f>TO_EHG_E!D20+TO_EHG_CHP!D20+TO_EHG_H!D20+TO_EHG_EDHP!D20+TO_EHG_EB!D20+TO_EHG_PH!D20+TO_EHG_CB!D20</f>
        <v>0</v>
      </c>
      <c r="E20" s="10">
        <f>TO_EHG_E!E20+TO_EHG_CHP!E20+TO_EHG_H!E20+TO_EHG_EDHP!E20+TO_EHG_EB!E20+TO_EHG_PH!E20+TO_EHG_CB!E20</f>
        <v>0</v>
      </c>
      <c r="F20" s="10">
        <f>TO_EHG_E!F20+TO_EHG_CHP!F20+TO_EHG_H!F20+TO_EHG_EDHP!F20+TO_EHG_EB!F20+TO_EHG_PH!F20+TO_EHG_CB!F20</f>
        <v>0</v>
      </c>
      <c r="G20" s="10">
        <f>TO_EHG_E!G20+TO_EHG_CHP!G20+TO_EHG_H!G20+TO_EHG_EDHP!G20+TO_EHG_EB!G20+TO_EHG_PH!G20+TO_EHG_CB!G20</f>
        <v>0</v>
      </c>
      <c r="H20" s="10">
        <f>TO_EHG_E!H20+TO_EHG_CHP!H20+TO_EHG_H!H20+TO_EHG_EDHP!H20+TO_EHG_EB!H20+TO_EHG_PH!H20+TO_EHG_CB!H20</f>
        <v>0</v>
      </c>
      <c r="I20" s="10">
        <f>TO_EHG_E!I20+TO_EHG_CHP!I20+TO_EHG_H!I20+TO_EHG_EDHP!I20+TO_EHG_EB!I20+TO_EHG_PH!I20+TO_EHG_CB!I20</f>
        <v>0</v>
      </c>
      <c r="J20" s="10">
        <f>TO_EHG_E!J20+TO_EHG_CHP!J20+TO_EHG_H!J20+TO_EHG_EDHP!J20+TO_EHG_EB!J20+TO_EHG_PH!J20+TO_EHG_CB!J20</f>
        <v>0</v>
      </c>
      <c r="K20" s="10">
        <f>TO_EHG_E!K20+TO_EHG_CHP!K20+TO_EHG_H!K20+TO_EHG_EDHP!K20+TO_EHG_EB!K20+TO_EHG_PH!K20+TO_EHG_CB!K20</f>
        <v>0</v>
      </c>
      <c r="L20" s="10">
        <f>TO_EHG_E!L20+TO_EHG_CHP!L20+TO_EHG_H!L20+TO_EHG_EDHP!L20+TO_EHG_EB!L20+TO_EHG_PH!L20+TO_EHG_CB!L20</f>
        <v>0</v>
      </c>
      <c r="M20" s="10">
        <f>TO_EHG_E!M20+TO_EHG_CHP!M20+TO_EHG_H!M20+TO_EHG_EDHP!M20+TO_EHG_EB!M20+TO_EHG_PH!M20+TO_EHG_CB!M20</f>
        <v>0</v>
      </c>
      <c r="N20" s="10">
        <f>TO_EHG_E!N20+TO_EHG_CHP!N20+TO_EHG_H!N20+TO_EHG_EDHP!N20+TO_EHG_EB!N20+TO_EHG_PH!N20+TO_EHG_CB!N20</f>
        <v>0</v>
      </c>
      <c r="O20" s="10">
        <f>TO_EHG_E!O20+TO_EHG_CHP!O20+TO_EHG_H!O20+TO_EHG_EDHP!O20+TO_EHG_EB!O20+TO_EHG_PH!O20+TO_EHG_CB!O20</f>
        <v>0</v>
      </c>
      <c r="P20" s="10">
        <f>TO_EHG_E!P20+TO_EHG_CHP!P20+TO_EHG_H!P20+TO_EHG_EDHP!P20+TO_EHG_EB!P20+TO_EHG_PH!P20+TO_EHG_CB!P20</f>
        <v>0</v>
      </c>
      <c r="Q20" s="10">
        <f>TO_EHG_E!Q20+TO_EHG_CHP!Q20+TO_EHG_H!Q20+TO_EHG_EDHP!Q20+TO_EHG_EB!Q20+TO_EHG_PH!Q20+TO_EHG_CB!Q20</f>
        <v>0</v>
      </c>
      <c r="R20" s="10">
        <f>TO_EHG_E!R20+TO_EHG_CHP!R20+TO_EHG_H!R20+TO_EHG_EDHP!R20+TO_EHG_EB!R20+TO_EHG_PH!R20+TO_EHG_CB!R20</f>
        <v>0</v>
      </c>
      <c r="S20" s="10">
        <f>TO_EHG_E!S20+TO_EHG_CHP!S20+TO_EHG_H!S20+TO_EHG_EDHP!S20+TO_EHG_EB!S20+TO_EHG_PH!S20+TO_EHG_CB!S20</f>
        <v>0</v>
      </c>
      <c r="T20" s="10">
        <f>TO_EHG_E!T20+TO_EHG_CHP!T20+TO_EHG_H!T20+TO_EHG_EDHP!T20+TO_EHG_EB!T20+TO_EHG_PH!T20+TO_EHG_CB!T20</f>
        <v>0</v>
      </c>
      <c r="U20" s="10">
        <f>TO_EHG_E!U20+TO_EHG_CHP!U20+TO_EHG_H!U20+TO_EHG_EDHP!U20+TO_EHG_EB!U20+TO_EHG_PH!U20+TO_EHG_CB!U20</f>
        <v>0</v>
      </c>
      <c r="V20" s="10">
        <f>TO_EHG_E!V20+TO_EHG_CHP!V20+TO_EHG_H!V20+TO_EHG_EDHP!V20+TO_EHG_EB!V20+TO_EHG_PH!V20+TO_EHG_CB!V20</f>
        <v>0</v>
      </c>
      <c r="W20" s="10">
        <f>TO_EHG_E!W20+TO_EHG_CHP!W20+TO_EHG_H!W20+TO_EHG_EDHP!W20+TO_EHG_EB!W20+TO_EHG_PH!W20+TO_EHG_CB!W20</f>
        <v>0</v>
      </c>
      <c r="X20" s="10">
        <f>TO_EHG_E!X20+TO_EHG_CHP!X20+TO_EHG_H!X20+TO_EHG_EDHP!X20+TO_EHG_EB!X20+TO_EHG_PH!X20+TO_EHG_CB!X20</f>
        <v>0</v>
      </c>
      <c r="Y20" s="10">
        <f>TO_EHG_E!Y20+TO_EHG_CHP!Y20+TO_EHG_H!Y20+TO_EHG_EDHP!Y20+TO_EHG_EB!Y20+TO_EHG_PH!Y20+TO_EHG_CB!Y20</f>
        <v>0</v>
      </c>
      <c r="Z20" s="10">
        <f>TO_EHG_E!Z20+TO_EHG_CHP!Z20+TO_EHG_H!Z20+TO_EHG_EDHP!Z20+TO_EHG_EB!Z20+TO_EHG_PH!Z20+TO_EHG_CB!Z20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TO_EHG_E!C21+TO_EHG_CHP!C21+TO_EHG_H!C21+TO_EHG_EDHP!C21+TO_EHG_EB!C21+TO_EHG_PH!C21+TO_EHG_CB!C21</f>
        <v>0</v>
      </c>
      <c r="D21" s="10">
        <f>TO_EHG_E!D21+TO_EHG_CHP!D21+TO_EHG_H!D21+TO_EHG_EDHP!D21+TO_EHG_EB!D21+TO_EHG_PH!D21+TO_EHG_CB!D21</f>
        <v>0</v>
      </c>
      <c r="E21" s="10">
        <f>TO_EHG_E!E21+TO_EHG_CHP!E21+TO_EHG_H!E21+TO_EHG_EDHP!E21+TO_EHG_EB!E21+TO_EHG_PH!E21+TO_EHG_CB!E21</f>
        <v>0</v>
      </c>
      <c r="F21" s="10">
        <f>TO_EHG_E!F21+TO_EHG_CHP!F21+TO_EHG_H!F21+TO_EHG_EDHP!F21+TO_EHG_EB!F21+TO_EHG_PH!F21+TO_EHG_CB!F21</f>
        <v>0</v>
      </c>
      <c r="G21" s="10">
        <f>TO_EHG_E!G21+TO_EHG_CHP!G21+TO_EHG_H!G21+TO_EHG_EDHP!G21+TO_EHG_EB!G21+TO_EHG_PH!G21+TO_EHG_CB!G21</f>
        <v>0</v>
      </c>
      <c r="H21" s="10">
        <f>TO_EHG_E!H21+TO_EHG_CHP!H21+TO_EHG_H!H21+TO_EHG_EDHP!H21+TO_EHG_EB!H21+TO_EHG_PH!H21+TO_EHG_CB!H21</f>
        <v>0</v>
      </c>
      <c r="I21" s="10">
        <f>TO_EHG_E!I21+TO_EHG_CHP!I21+TO_EHG_H!I21+TO_EHG_EDHP!I21+TO_EHG_EB!I21+TO_EHG_PH!I21+TO_EHG_CB!I21</f>
        <v>0</v>
      </c>
      <c r="J21" s="10">
        <f>TO_EHG_E!J21+TO_EHG_CHP!J21+TO_EHG_H!J21+TO_EHG_EDHP!J21+TO_EHG_EB!J21+TO_EHG_PH!J21+TO_EHG_CB!J21</f>
        <v>0</v>
      </c>
      <c r="K21" s="10">
        <f>TO_EHG_E!K21+TO_EHG_CHP!K21+TO_EHG_H!K21+TO_EHG_EDHP!K21+TO_EHG_EB!K21+TO_EHG_PH!K21+TO_EHG_CB!K21</f>
        <v>0</v>
      </c>
      <c r="L21" s="10">
        <f>TO_EHG_E!L21+TO_EHG_CHP!L21+TO_EHG_H!L21+TO_EHG_EDHP!L21+TO_EHG_EB!L21+TO_EHG_PH!L21+TO_EHG_CB!L21</f>
        <v>0</v>
      </c>
      <c r="M21" s="10">
        <f>TO_EHG_E!M21+TO_EHG_CHP!M21+TO_EHG_H!M21+TO_EHG_EDHP!M21+TO_EHG_EB!M21+TO_EHG_PH!M21+TO_EHG_CB!M21</f>
        <v>0</v>
      </c>
      <c r="N21" s="10">
        <f>TO_EHG_E!N21+TO_EHG_CHP!N21+TO_EHG_H!N21+TO_EHG_EDHP!N21+TO_EHG_EB!N21+TO_EHG_PH!N21+TO_EHG_CB!N21</f>
        <v>0</v>
      </c>
      <c r="O21" s="10">
        <f>TO_EHG_E!O21+TO_EHG_CHP!O21+TO_EHG_H!O21+TO_EHG_EDHP!O21+TO_EHG_EB!O21+TO_EHG_PH!O21+TO_EHG_CB!O21</f>
        <v>0</v>
      </c>
      <c r="P21" s="10">
        <f>TO_EHG_E!P21+TO_EHG_CHP!P21+TO_EHG_H!P21+TO_EHG_EDHP!P21+TO_EHG_EB!P21+TO_EHG_PH!P21+TO_EHG_CB!P21</f>
        <v>0</v>
      </c>
      <c r="Q21" s="10">
        <f>TO_EHG_E!Q21+TO_EHG_CHP!Q21+TO_EHG_H!Q21+TO_EHG_EDHP!Q21+TO_EHG_EB!Q21+TO_EHG_PH!Q21+TO_EHG_CB!Q21</f>
        <v>0</v>
      </c>
      <c r="R21" s="10">
        <f>TO_EHG_E!R21+TO_EHG_CHP!R21+TO_EHG_H!R21+TO_EHG_EDHP!R21+TO_EHG_EB!R21+TO_EHG_PH!R21+TO_EHG_CB!R21</f>
        <v>0</v>
      </c>
      <c r="S21" s="10">
        <f>TO_EHG_E!S21+TO_EHG_CHP!S21+TO_EHG_H!S21+TO_EHG_EDHP!S21+TO_EHG_EB!S21+TO_EHG_PH!S21+TO_EHG_CB!S21</f>
        <v>0</v>
      </c>
      <c r="T21" s="10">
        <f>TO_EHG_E!T21+TO_EHG_CHP!T21+TO_EHG_H!T21+TO_EHG_EDHP!T21+TO_EHG_EB!T21+TO_EHG_PH!T21+TO_EHG_CB!T21</f>
        <v>0</v>
      </c>
      <c r="U21" s="10">
        <f>TO_EHG_E!U21+TO_EHG_CHP!U21+TO_EHG_H!U21+TO_EHG_EDHP!U21+TO_EHG_EB!U21+TO_EHG_PH!U21+TO_EHG_CB!U21</f>
        <v>0</v>
      </c>
      <c r="V21" s="10">
        <f>TO_EHG_E!V21+TO_EHG_CHP!V21+TO_EHG_H!V21+TO_EHG_EDHP!V21+TO_EHG_EB!V21+TO_EHG_PH!V21+TO_EHG_CB!V21</f>
        <v>0</v>
      </c>
      <c r="W21" s="10">
        <f>TO_EHG_E!W21+TO_EHG_CHP!W21+TO_EHG_H!W21+TO_EHG_EDHP!W21+TO_EHG_EB!W21+TO_EHG_PH!W21+TO_EHG_CB!W21</f>
        <v>0</v>
      </c>
      <c r="X21" s="10">
        <f>TO_EHG_E!X21+TO_EHG_CHP!X21+TO_EHG_H!X21+TO_EHG_EDHP!X21+TO_EHG_EB!X21+TO_EHG_PH!X21+TO_EHG_CB!X21</f>
        <v>0</v>
      </c>
      <c r="Y21" s="10">
        <f>TO_EHG_E!Y21+TO_EHG_CHP!Y21+TO_EHG_H!Y21+TO_EHG_EDHP!Y21+TO_EHG_EB!Y21+TO_EHG_PH!Y21+TO_EHG_CB!Y21</f>
        <v>0</v>
      </c>
      <c r="Z21" s="10">
        <f>TO_EHG_E!Z21+TO_EHG_CHP!Z21+TO_EHG_H!Z21+TO_EHG_EDHP!Z21+TO_EHG_EB!Z21+TO_EHG_PH!Z21+TO_EHG_CB!Z21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Z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  <c r="Y22" s="37">
        <f t="shared" si="6"/>
        <v>0</v>
      </c>
      <c r="Z22" s="37">
        <f t="shared" si="6"/>
        <v>0</v>
      </c>
    </row>
    <row r="23" spans="1:26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TO_EHG_E!C23+TO_EHG_CHP!C23+TO_EHG_H!C23+TO_EHG_EDHP!C23+TO_EHG_EB!C23+TO_EHG_PH!C23+TO_EHG_CB!C23</f>
        <v>0</v>
      </c>
      <c r="D23" s="10">
        <f>TO_EHG_E!D23+TO_EHG_CHP!D23+TO_EHG_H!D23+TO_EHG_EDHP!D23+TO_EHG_EB!D23+TO_EHG_PH!D23+TO_EHG_CB!D23</f>
        <v>0</v>
      </c>
      <c r="E23" s="10">
        <f>TO_EHG_E!E23+TO_EHG_CHP!E23+TO_EHG_H!E23+TO_EHG_EDHP!E23+TO_EHG_EB!E23+TO_EHG_PH!E23+TO_EHG_CB!E23</f>
        <v>0</v>
      </c>
      <c r="F23" s="10">
        <f>TO_EHG_E!F23+TO_EHG_CHP!F23+TO_EHG_H!F23+TO_EHG_EDHP!F23+TO_EHG_EB!F23+TO_EHG_PH!F23+TO_EHG_CB!F23</f>
        <v>0</v>
      </c>
      <c r="G23" s="10">
        <f>TO_EHG_E!G23+TO_EHG_CHP!G23+TO_EHG_H!G23+TO_EHG_EDHP!G23+TO_EHG_EB!G23+TO_EHG_PH!G23+TO_EHG_CB!G23</f>
        <v>0</v>
      </c>
      <c r="H23" s="10">
        <f>TO_EHG_E!H23+TO_EHG_CHP!H23+TO_EHG_H!H23+TO_EHG_EDHP!H23+TO_EHG_EB!H23+TO_EHG_PH!H23+TO_EHG_CB!H23</f>
        <v>0</v>
      </c>
      <c r="I23" s="10">
        <f>TO_EHG_E!I23+TO_EHG_CHP!I23+TO_EHG_H!I23+TO_EHG_EDHP!I23+TO_EHG_EB!I23+TO_EHG_PH!I23+TO_EHG_CB!I23</f>
        <v>0</v>
      </c>
      <c r="J23" s="10">
        <f>TO_EHG_E!J23+TO_EHG_CHP!J23+TO_EHG_H!J23+TO_EHG_EDHP!J23+TO_EHG_EB!J23+TO_EHG_PH!J23+TO_EHG_CB!J23</f>
        <v>0</v>
      </c>
      <c r="K23" s="10">
        <f>TO_EHG_E!K23+TO_EHG_CHP!K23+TO_EHG_H!K23+TO_EHG_EDHP!K23+TO_EHG_EB!K23+TO_EHG_PH!K23+TO_EHG_CB!K23</f>
        <v>0</v>
      </c>
      <c r="L23" s="10">
        <f>TO_EHG_E!L23+TO_EHG_CHP!L23+TO_EHG_H!L23+TO_EHG_EDHP!L23+TO_EHG_EB!L23+TO_EHG_PH!L23+TO_EHG_CB!L23</f>
        <v>0</v>
      </c>
      <c r="M23" s="10">
        <f>TO_EHG_E!M23+TO_EHG_CHP!M23+TO_EHG_H!M23+TO_EHG_EDHP!M23+TO_EHG_EB!M23+TO_EHG_PH!M23+TO_EHG_CB!M23</f>
        <v>0</v>
      </c>
      <c r="N23" s="10">
        <f>TO_EHG_E!N23+TO_EHG_CHP!N23+TO_EHG_H!N23+TO_EHG_EDHP!N23+TO_EHG_EB!N23+TO_EHG_PH!N23+TO_EHG_CB!N23</f>
        <v>0</v>
      </c>
      <c r="O23" s="10">
        <f>TO_EHG_E!O23+TO_EHG_CHP!O23+TO_EHG_H!O23+TO_EHG_EDHP!O23+TO_EHG_EB!O23+TO_EHG_PH!O23+TO_EHG_CB!O23</f>
        <v>0</v>
      </c>
      <c r="P23" s="10">
        <f>TO_EHG_E!P23+TO_EHG_CHP!P23+TO_EHG_H!P23+TO_EHG_EDHP!P23+TO_EHG_EB!P23+TO_EHG_PH!P23+TO_EHG_CB!P23</f>
        <v>0</v>
      </c>
      <c r="Q23" s="10">
        <f>TO_EHG_E!Q23+TO_EHG_CHP!Q23+TO_EHG_H!Q23+TO_EHG_EDHP!Q23+TO_EHG_EB!Q23+TO_EHG_PH!Q23+TO_EHG_CB!Q23</f>
        <v>0</v>
      </c>
      <c r="R23" s="10">
        <f>TO_EHG_E!R23+TO_EHG_CHP!R23+TO_EHG_H!R23+TO_EHG_EDHP!R23+TO_EHG_EB!R23+TO_EHG_PH!R23+TO_EHG_CB!R23</f>
        <v>0</v>
      </c>
      <c r="S23" s="10">
        <f>TO_EHG_E!S23+TO_EHG_CHP!S23+TO_EHG_H!S23+TO_EHG_EDHP!S23+TO_EHG_EB!S23+TO_EHG_PH!S23+TO_EHG_CB!S23</f>
        <v>0</v>
      </c>
      <c r="T23" s="10">
        <f>TO_EHG_E!T23+TO_EHG_CHP!T23+TO_EHG_H!T23+TO_EHG_EDHP!T23+TO_EHG_EB!T23+TO_EHG_PH!T23+TO_EHG_CB!T23</f>
        <v>0</v>
      </c>
      <c r="U23" s="10">
        <f>TO_EHG_E!U23+TO_EHG_CHP!U23+TO_EHG_H!U23+TO_EHG_EDHP!U23+TO_EHG_EB!U23+TO_EHG_PH!U23+TO_EHG_CB!U23</f>
        <v>0</v>
      </c>
      <c r="V23" s="10">
        <f>TO_EHG_E!V23+TO_EHG_CHP!V23+TO_EHG_H!V23+TO_EHG_EDHP!V23+TO_EHG_EB!V23+TO_EHG_PH!V23+TO_EHG_CB!V23</f>
        <v>0</v>
      </c>
      <c r="W23" s="10">
        <f>TO_EHG_E!W23+TO_EHG_CHP!W23+TO_EHG_H!W23+TO_EHG_EDHP!W23+TO_EHG_EB!W23+TO_EHG_PH!W23+TO_EHG_CB!W23</f>
        <v>0</v>
      </c>
      <c r="X23" s="10">
        <f>TO_EHG_E!X23+TO_EHG_CHP!X23+TO_EHG_H!X23+TO_EHG_EDHP!X23+TO_EHG_EB!X23+TO_EHG_PH!X23+TO_EHG_CB!X23</f>
        <v>0</v>
      </c>
      <c r="Y23" s="10">
        <f>TO_EHG_E!Y23+TO_EHG_CHP!Y23+TO_EHG_H!Y23+TO_EHG_EDHP!Y23+TO_EHG_EB!Y23+TO_EHG_PH!Y23+TO_EHG_CB!Y23</f>
        <v>0</v>
      </c>
      <c r="Z23" s="10">
        <f>TO_EHG_E!Z23+TO_EHG_CHP!Z23+TO_EHG_H!Z23+TO_EHG_EDHP!Z23+TO_EHG_EB!Z23+TO_EHG_PH!Z23+TO_EHG_CB!Z23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TO_EHG_E!C24+TO_EHG_CHP!C24+TO_EHG_H!C24+TO_EHG_EDHP!C24+TO_EHG_EB!C24+TO_EHG_PH!C24+TO_EHG_CB!C24</f>
        <v>0</v>
      </c>
      <c r="D24" s="10">
        <f>TO_EHG_E!D24+TO_EHG_CHP!D24+TO_EHG_H!D24+TO_EHG_EDHP!D24+TO_EHG_EB!D24+TO_EHG_PH!D24+TO_EHG_CB!D24</f>
        <v>0</v>
      </c>
      <c r="E24" s="10">
        <f>TO_EHG_E!E24+TO_EHG_CHP!E24+TO_EHG_H!E24+TO_EHG_EDHP!E24+TO_EHG_EB!E24+TO_EHG_PH!E24+TO_EHG_CB!E24</f>
        <v>0</v>
      </c>
      <c r="F24" s="10">
        <f>TO_EHG_E!F24+TO_EHG_CHP!F24+TO_EHG_H!F24+TO_EHG_EDHP!F24+TO_EHG_EB!F24+TO_EHG_PH!F24+TO_EHG_CB!F24</f>
        <v>0</v>
      </c>
      <c r="G24" s="10">
        <f>TO_EHG_E!G24+TO_EHG_CHP!G24+TO_EHG_H!G24+TO_EHG_EDHP!G24+TO_EHG_EB!G24+TO_EHG_PH!G24+TO_EHG_CB!G24</f>
        <v>0</v>
      </c>
      <c r="H24" s="10">
        <f>TO_EHG_E!H24+TO_EHG_CHP!H24+TO_EHG_H!H24+TO_EHG_EDHP!H24+TO_EHG_EB!H24+TO_EHG_PH!H24+TO_EHG_CB!H24</f>
        <v>0</v>
      </c>
      <c r="I24" s="10">
        <f>TO_EHG_E!I24+TO_EHG_CHP!I24+TO_EHG_H!I24+TO_EHG_EDHP!I24+TO_EHG_EB!I24+TO_EHG_PH!I24+TO_EHG_CB!I24</f>
        <v>0</v>
      </c>
      <c r="J24" s="10">
        <f>TO_EHG_E!J24+TO_EHG_CHP!J24+TO_EHG_H!J24+TO_EHG_EDHP!J24+TO_EHG_EB!J24+TO_EHG_PH!J24+TO_EHG_CB!J24</f>
        <v>0</v>
      </c>
      <c r="K24" s="10">
        <f>TO_EHG_E!K24+TO_EHG_CHP!K24+TO_EHG_H!K24+TO_EHG_EDHP!K24+TO_EHG_EB!K24+TO_EHG_PH!K24+TO_EHG_CB!K24</f>
        <v>0</v>
      </c>
      <c r="L24" s="10">
        <f>TO_EHG_E!L24+TO_EHG_CHP!L24+TO_EHG_H!L24+TO_EHG_EDHP!L24+TO_EHG_EB!L24+TO_EHG_PH!L24+TO_EHG_CB!L24</f>
        <v>0</v>
      </c>
      <c r="M24" s="10">
        <f>TO_EHG_E!M24+TO_EHG_CHP!M24+TO_EHG_H!M24+TO_EHG_EDHP!M24+TO_EHG_EB!M24+TO_EHG_PH!M24+TO_EHG_CB!M24</f>
        <v>0</v>
      </c>
      <c r="N24" s="10">
        <f>TO_EHG_E!N24+TO_EHG_CHP!N24+TO_EHG_H!N24+TO_EHG_EDHP!N24+TO_EHG_EB!N24+TO_EHG_PH!N24+TO_EHG_CB!N24</f>
        <v>0</v>
      </c>
      <c r="O24" s="10">
        <f>TO_EHG_E!O24+TO_EHG_CHP!O24+TO_EHG_H!O24+TO_EHG_EDHP!O24+TO_EHG_EB!O24+TO_EHG_PH!O24+TO_EHG_CB!O24</f>
        <v>0</v>
      </c>
      <c r="P24" s="10">
        <f>TO_EHG_E!P24+TO_EHG_CHP!P24+TO_EHG_H!P24+TO_EHG_EDHP!P24+TO_EHG_EB!P24+TO_EHG_PH!P24+TO_EHG_CB!P24</f>
        <v>0</v>
      </c>
      <c r="Q24" s="10">
        <f>TO_EHG_E!Q24+TO_EHG_CHP!Q24+TO_EHG_H!Q24+TO_EHG_EDHP!Q24+TO_EHG_EB!Q24+TO_EHG_PH!Q24+TO_EHG_CB!Q24</f>
        <v>0</v>
      </c>
      <c r="R24" s="10">
        <f>TO_EHG_E!R24+TO_EHG_CHP!R24+TO_EHG_H!R24+TO_EHG_EDHP!R24+TO_EHG_EB!R24+TO_EHG_PH!R24+TO_EHG_CB!R24</f>
        <v>0</v>
      </c>
      <c r="S24" s="10">
        <f>TO_EHG_E!S24+TO_EHG_CHP!S24+TO_EHG_H!S24+TO_EHG_EDHP!S24+TO_EHG_EB!S24+TO_EHG_PH!S24+TO_EHG_CB!S24</f>
        <v>0</v>
      </c>
      <c r="T24" s="10">
        <f>TO_EHG_E!T24+TO_EHG_CHP!T24+TO_EHG_H!T24+TO_EHG_EDHP!T24+TO_EHG_EB!T24+TO_EHG_PH!T24+TO_EHG_CB!T24</f>
        <v>0</v>
      </c>
      <c r="U24" s="10">
        <f>TO_EHG_E!U24+TO_EHG_CHP!U24+TO_EHG_H!U24+TO_EHG_EDHP!U24+TO_EHG_EB!U24+TO_EHG_PH!U24+TO_EHG_CB!U24</f>
        <v>0</v>
      </c>
      <c r="V24" s="10">
        <f>TO_EHG_E!V24+TO_EHG_CHP!V24+TO_EHG_H!V24+TO_EHG_EDHP!V24+TO_EHG_EB!V24+TO_EHG_PH!V24+TO_EHG_CB!V24</f>
        <v>0</v>
      </c>
      <c r="W24" s="10">
        <f>TO_EHG_E!W24+TO_EHG_CHP!W24+TO_EHG_H!W24+TO_EHG_EDHP!W24+TO_EHG_EB!W24+TO_EHG_PH!W24+TO_EHG_CB!W24</f>
        <v>0</v>
      </c>
      <c r="X24" s="10">
        <f>TO_EHG_E!X24+TO_EHG_CHP!X24+TO_EHG_H!X24+TO_EHG_EDHP!X24+TO_EHG_EB!X24+TO_EHG_PH!X24+TO_EHG_CB!X24</f>
        <v>0</v>
      </c>
      <c r="Y24" s="10">
        <f>TO_EHG_E!Y24+TO_EHG_CHP!Y24+TO_EHG_H!Y24+TO_EHG_EDHP!Y24+TO_EHG_EB!Y24+TO_EHG_PH!Y24+TO_EHG_CB!Y24</f>
        <v>0</v>
      </c>
      <c r="Z24" s="10">
        <f>TO_EHG_E!Z24+TO_EHG_CHP!Z24+TO_EHG_H!Z24+TO_EHG_EDHP!Z24+TO_EHG_EB!Z24+TO_EHG_PH!Z24+TO_EHG_CB!Z24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TO_EHG_E!C25+TO_EHG_CHP!C25+TO_EHG_H!C25+TO_EHG_EDHP!C25+TO_EHG_EB!C25+TO_EHG_PH!C25+TO_EHG_CB!C25</f>
        <v>0</v>
      </c>
      <c r="D25" s="37">
        <f>TO_EHG_E!D25+TO_EHG_CHP!D25+TO_EHG_H!D25+TO_EHG_EDHP!D25+TO_EHG_EB!D25+TO_EHG_PH!D25+TO_EHG_CB!D25</f>
        <v>0</v>
      </c>
      <c r="E25" s="37">
        <f>TO_EHG_E!E25+TO_EHG_CHP!E25+TO_EHG_H!E25+TO_EHG_EDHP!E25+TO_EHG_EB!E25+TO_EHG_PH!E25+TO_EHG_CB!E25</f>
        <v>0</v>
      </c>
      <c r="F25" s="37">
        <f>TO_EHG_E!F25+TO_EHG_CHP!F25+TO_EHG_H!F25+TO_EHG_EDHP!F25+TO_EHG_EB!F25+TO_EHG_PH!F25+TO_EHG_CB!F25</f>
        <v>0</v>
      </c>
      <c r="G25" s="37">
        <f>TO_EHG_E!G25+TO_EHG_CHP!G25+TO_EHG_H!G25+TO_EHG_EDHP!G25+TO_EHG_EB!G25+TO_EHG_PH!G25+TO_EHG_CB!G25</f>
        <v>0</v>
      </c>
      <c r="H25" s="37">
        <f>TO_EHG_E!H25+TO_EHG_CHP!H25+TO_EHG_H!H25+TO_EHG_EDHP!H25+TO_EHG_EB!H25+TO_EHG_PH!H25+TO_EHG_CB!H25</f>
        <v>0</v>
      </c>
      <c r="I25" s="37">
        <f>TO_EHG_E!I25+TO_EHG_CHP!I25+TO_EHG_H!I25+TO_EHG_EDHP!I25+TO_EHG_EB!I25+TO_EHG_PH!I25+TO_EHG_CB!I25</f>
        <v>0</v>
      </c>
      <c r="J25" s="37">
        <f>TO_EHG_E!J25+TO_EHG_CHP!J25+TO_EHG_H!J25+TO_EHG_EDHP!J25+TO_EHG_EB!J25+TO_EHG_PH!J25+TO_EHG_CB!J25</f>
        <v>0</v>
      </c>
      <c r="K25" s="37">
        <f>TO_EHG_E!K25+TO_EHG_CHP!K25+TO_EHG_H!K25+TO_EHG_EDHP!K25+TO_EHG_EB!K25+TO_EHG_PH!K25+TO_EHG_CB!K25</f>
        <v>0</v>
      </c>
      <c r="L25" s="37">
        <f>TO_EHG_E!L25+TO_EHG_CHP!L25+TO_EHG_H!L25+TO_EHG_EDHP!L25+TO_EHG_EB!L25+TO_EHG_PH!L25+TO_EHG_CB!L25</f>
        <v>0</v>
      </c>
      <c r="M25" s="37">
        <f>TO_EHG_E!M25+TO_EHG_CHP!M25+TO_EHG_H!M25+TO_EHG_EDHP!M25+TO_EHG_EB!M25+TO_EHG_PH!M25+TO_EHG_CB!M25</f>
        <v>0</v>
      </c>
      <c r="N25" s="37">
        <f>TO_EHG_E!N25+TO_EHG_CHP!N25+TO_EHG_H!N25+TO_EHG_EDHP!N25+TO_EHG_EB!N25+TO_EHG_PH!N25+TO_EHG_CB!N25</f>
        <v>0</v>
      </c>
      <c r="O25" s="37">
        <f>TO_EHG_E!O25+TO_EHG_CHP!O25+TO_EHG_H!O25+TO_EHG_EDHP!O25+TO_EHG_EB!O25+TO_EHG_PH!O25+TO_EHG_CB!O25</f>
        <v>0</v>
      </c>
      <c r="P25" s="37">
        <f>TO_EHG_E!P25+TO_EHG_CHP!P25+TO_EHG_H!P25+TO_EHG_EDHP!P25+TO_EHG_EB!P25+TO_EHG_PH!P25+TO_EHG_CB!P25</f>
        <v>0</v>
      </c>
      <c r="Q25" s="37">
        <f>TO_EHG_E!Q25+TO_EHG_CHP!Q25+TO_EHG_H!Q25+TO_EHG_EDHP!Q25+TO_EHG_EB!Q25+TO_EHG_PH!Q25+TO_EHG_CB!Q25</f>
        <v>0</v>
      </c>
      <c r="R25" s="37">
        <f>TO_EHG_E!R25+TO_EHG_CHP!R25+TO_EHG_H!R25+TO_EHG_EDHP!R25+TO_EHG_EB!R25+TO_EHG_PH!R25+TO_EHG_CB!R25</f>
        <v>0</v>
      </c>
      <c r="S25" s="37">
        <f>TO_EHG_E!S25+TO_EHG_CHP!S25+TO_EHG_H!S25+TO_EHG_EDHP!S25+TO_EHG_EB!S25+TO_EHG_PH!S25+TO_EHG_CB!S25</f>
        <v>0</v>
      </c>
      <c r="T25" s="37">
        <f>TO_EHG_E!T25+TO_EHG_CHP!T25+TO_EHG_H!T25+TO_EHG_EDHP!T25+TO_EHG_EB!T25+TO_EHG_PH!T25+TO_EHG_CB!T25</f>
        <v>0</v>
      </c>
      <c r="U25" s="37">
        <f>TO_EHG_E!U25+TO_EHG_CHP!U25+TO_EHG_H!U25+TO_EHG_EDHP!U25+TO_EHG_EB!U25+TO_EHG_PH!U25+TO_EHG_CB!U25</f>
        <v>0</v>
      </c>
      <c r="V25" s="37">
        <f>TO_EHG_E!V25+TO_EHG_CHP!V25+TO_EHG_H!V25+TO_EHG_EDHP!V25+TO_EHG_EB!V25+TO_EHG_PH!V25+TO_EHG_CB!V25</f>
        <v>0</v>
      </c>
      <c r="W25" s="37">
        <f>TO_EHG_E!W25+TO_EHG_CHP!W25+TO_EHG_H!W25+TO_EHG_EDHP!W25+TO_EHG_EB!W25+TO_EHG_PH!W25+TO_EHG_CB!W25</f>
        <v>0</v>
      </c>
      <c r="X25" s="37">
        <f>TO_EHG_E!X25+TO_EHG_CHP!X25+TO_EHG_H!X25+TO_EHG_EDHP!X25+TO_EHG_EB!X25+TO_EHG_PH!X25+TO_EHG_CB!X25</f>
        <v>0</v>
      </c>
      <c r="Y25" s="37">
        <f>TO_EHG_E!Y25+TO_EHG_CHP!Y25+TO_EHG_H!Y25+TO_EHG_EDHP!Y25+TO_EHG_EB!Y25+TO_EHG_PH!Y25+TO_EHG_CB!Y25</f>
        <v>0</v>
      </c>
      <c r="Z25" s="37">
        <f>TO_EHG_E!Z25+TO_EHG_CHP!Z25+TO_EHG_H!Z25+TO_EHG_EDHP!Z25+TO_EHG_EB!Z25+TO_EHG_PH!Z25+TO_EHG_CB!Z25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Z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  <c r="Y26" s="37">
        <f t="shared" si="7"/>
        <v>0</v>
      </c>
      <c r="Z26" s="37">
        <f t="shared" si="7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Z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  <c r="Y27" s="29">
        <f t="shared" si="8"/>
        <v>0</v>
      </c>
      <c r="Z27" s="29">
        <f t="shared" si="8"/>
        <v>0</v>
      </c>
    </row>
    <row r="28" spans="1:26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TO_EHG_E!C28+TO_EHG_CHP!C28+TO_EHG_H!C28+TO_EHG_EDHP!C28+TO_EHG_EB!C28+TO_EHG_PH!C28+TO_EHG_CB!C28</f>
        <v>0</v>
      </c>
      <c r="D28" s="10">
        <f>TO_EHG_E!D28+TO_EHG_CHP!D28+TO_EHG_H!D28+TO_EHG_EDHP!D28+TO_EHG_EB!D28+TO_EHG_PH!D28+TO_EHG_CB!D28</f>
        <v>0</v>
      </c>
      <c r="E28" s="10">
        <f>TO_EHG_E!E28+TO_EHG_CHP!E28+TO_EHG_H!E28+TO_EHG_EDHP!E28+TO_EHG_EB!E28+TO_EHG_PH!E28+TO_EHG_CB!E28</f>
        <v>0</v>
      </c>
      <c r="F28" s="10">
        <f>TO_EHG_E!F28+TO_EHG_CHP!F28+TO_EHG_H!F28+TO_EHG_EDHP!F28+TO_EHG_EB!F28+TO_EHG_PH!F28+TO_EHG_CB!F28</f>
        <v>0</v>
      </c>
      <c r="G28" s="10">
        <f>TO_EHG_E!G28+TO_EHG_CHP!G28+TO_EHG_H!G28+TO_EHG_EDHP!G28+TO_EHG_EB!G28+TO_EHG_PH!G28+TO_EHG_CB!G28</f>
        <v>0</v>
      </c>
      <c r="H28" s="10">
        <f>TO_EHG_E!H28+TO_EHG_CHP!H28+TO_EHG_H!H28+TO_EHG_EDHP!H28+TO_EHG_EB!H28+TO_EHG_PH!H28+TO_EHG_CB!H28</f>
        <v>0</v>
      </c>
      <c r="I28" s="10">
        <f>TO_EHG_E!I28+TO_EHG_CHP!I28+TO_EHG_H!I28+TO_EHG_EDHP!I28+TO_EHG_EB!I28+TO_EHG_PH!I28+TO_EHG_CB!I28</f>
        <v>0</v>
      </c>
      <c r="J28" s="10">
        <f>TO_EHG_E!J28+TO_EHG_CHP!J28+TO_EHG_H!J28+TO_EHG_EDHP!J28+TO_EHG_EB!J28+TO_EHG_PH!J28+TO_EHG_CB!J28</f>
        <v>0</v>
      </c>
      <c r="K28" s="10">
        <f>TO_EHG_E!K28+TO_EHG_CHP!K28+TO_EHG_H!K28+TO_EHG_EDHP!K28+TO_EHG_EB!K28+TO_EHG_PH!K28+TO_EHG_CB!K28</f>
        <v>0</v>
      </c>
      <c r="L28" s="10">
        <f>TO_EHG_E!L28+TO_EHG_CHP!L28+TO_EHG_H!L28+TO_EHG_EDHP!L28+TO_EHG_EB!L28+TO_EHG_PH!L28+TO_EHG_CB!L28</f>
        <v>0</v>
      </c>
      <c r="M28" s="10">
        <f>TO_EHG_E!M28+TO_EHG_CHP!M28+TO_EHG_H!M28+TO_EHG_EDHP!M28+TO_EHG_EB!M28+TO_EHG_PH!M28+TO_EHG_CB!M28</f>
        <v>0</v>
      </c>
      <c r="N28" s="10">
        <f>TO_EHG_E!N28+TO_EHG_CHP!N28+TO_EHG_H!N28+TO_EHG_EDHP!N28+TO_EHG_EB!N28+TO_EHG_PH!N28+TO_EHG_CB!N28</f>
        <v>0</v>
      </c>
      <c r="O28" s="10">
        <f>TO_EHG_E!O28+TO_EHG_CHP!O28+TO_EHG_H!O28+TO_EHG_EDHP!O28+TO_EHG_EB!O28+TO_EHG_PH!O28+TO_EHG_CB!O28</f>
        <v>0</v>
      </c>
      <c r="P28" s="10">
        <f>TO_EHG_E!P28+TO_EHG_CHP!P28+TO_EHG_H!P28+TO_EHG_EDHP!P28+TO_EHG_EB!P28+TO_EHG_PH!P28+TO_EHG_CB!P28</f>
        <v>0</v>
      </c>
      <c r="Q28" s="10">
        <f>TO_EHG_E!Q28+TO_EHG_CHP!Q28+TO_EHG_H!Q28+TO_EHG_EDHP!Q28+TO_EHG_EB!Q28+TO_EHG_PH!Q28+TO_EHG_CB!Q28</f>
        <v>0</v>
      </c>
      <c r="R28" s="10">
        <f>TO_EHG_E!R28+TO_EHG_CHP!R28+TO_EHG_H!R28+TO_EHG_EDHP!R28+TO_EHG_EB!R28+TO_EHG_PH!R28+TO_EHG_CB!R28</f>
        <v>0</v>
      </c>
      <c r="S28" s="10">
        <f>TO_EHG_E!S28+TO_EHG_CHP!S28+TO_EHG_H!S28+TO_EHG_EDHP!S28+TO_EHG_EB!S28+TO_EHG_PH!S28+TO_EHG_CB!S28</f>
        <v>0</v>
      </c>
      <c r="T28" s="10">
        <f>TO_EHG_E!T28+TO_EHG_CHP!T28+TO_EHG_H!T28+TO_EHG_EDHP!T28+TO_EHG_EB!T28+TO_EHG_PH!T28+TO_EHG_CB!T28</f>
        <v>0</v>
      </c>
      <c r="U28" s="10">
        <f>TO_EHG_E!U28+TO_EHG_CHP!U28+TO_EHG_H!U28+TO_EHG_EDHP!U28+TO_EHG_EB!U28+TO_EHG_PH!U28+TO_EHG_CB!U28</f>
        <v>0</v>
      </c>
      <c r="V28" s="10">
        <f>TO_EHG_E!V28+TO_EHG_CHP!V28+TO_EHG_H!V28+TO_EHG_EDHP!V28+TO_EHG_EB!V28+TO_EHG_PH!V28+TO_EHG_CB!V28</f>
        <v>0</v>
      </c>
      <c r="W28" s="10">
        <f>TO_EHG_E!W28+TO_EHG_CHP!W28+TO_EHG_H!W28+TO_EHG_EDHP!W28+TO_EHG_EB!W28+TO_EHG_PH!W28+TO_EHG_CB!W28</f>
        <v>0</v>
      </c>
      <c r="X28" s="10">
        <f>TO_EHG_E!X28+TO_EHG_CHP!X28+TO_EHG_H!X28+TO_EHG_EDHP!X28+TO_EHG_EB!X28+TO_EHG_PH!X28+TO_EHG_CB!X28</f>
        <v>0</v>
      </c>
      <c r="Y28" s="10">
        <f>TO_EHG_E!Y28+TO_EHG_CHP!Y28+TO_EHG_H!Y28+TO_EHG_EDHP!Y28+TO_EHG_EB!Y28+TO_EHG_PH!Y28+TO_EHG_CB!Y28</f>
        <v>0</v>
      </c>
      <c r="Z28" s="10">
        <f>TO_EHG_E!Z28+TO_EHG_CHP!Z28+TO_EHG_H!Z28+TO_EHG_EDHP!Z28+TO_EHG_EB!Z28+TO_EHG_PH!Z28+TO_EHG_CB!Z28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TO_EHG_E!C29+TO_EHG_CHP!C29+TO_EHG_H!C29+TO_EHG_EDHP!C29+TO_EHG_EB!C29+TO_EHG_PH!C29+TO_EHG_CB!C29</f>
        <v>0</v>
      </c>
      <c r="D29" s="10">
        <f>TO_EHG_E!D29+TO_EHG_CHP!D29+TO_EHG_H!D29+TO_EHG_EDHP!D29+TO_EHG_EB!D29+TO_EHG_PH!D29+TO_EHG_CB!D29</f>
        <v>0</v>
      </c>
      <c r="E29" s="10">
        <f>TO_EHG_E!E29+TO_EHG_CHP!E29+TO_EHG_H!E29+TO_EHG_EDHP!E29+TO_EHG_EB!E29+TO_EHG_PH!E29+TO_EHG_CB!E29</f>
        <v>0</v>
      </c>
      <c r="F29" s="10">
        <f>TO_EHG_E!F29+TO_EHG_CHP!F29+TO_EHG_H!F29+TO_EHG_EDHP!F29+TO_EHG_EB!F29+TO_EHG_PH!F29+TO_EHG_CB!F29</f>
        <v>0</v>
      </c>
      <c r="G29" s="10">
        <f>TO_EHG_E!G29+TO_EHG_CHP!G29+TO_EHG_H!G29+TO_EHG_EDHP!G29+TO_EHG_EB!G29+TO_EHG_PH!G29+TO_EHG_CB!G29</f>
        <v>0</v>
      </c>
      <c r="H29" s="10">
        <f>TO_EHG_E!H29+TO_EHG_CHP!H29+TO_EHG_H!H29+TO_EHG_EDHP!H29+TO_EHG_EB!H29+TO_EHG_PH!H29+TO_EHG_CB!H29</f>
        <v>0</v>
      </c>
      <c r="I29" s="10">
        <f>TO_EHG_E!I29+TO_EHG_CHP!I29+TO_EHG_H!I29+TO_EHG_EDHP!I29+TO_EHG_EB!I29+TO_EHG_PH!I29+TO_EHG_CB!I29</f>
        <v>0</v>
      </c>
      <c r="J29" s="10">
        <f>TO_EHG_E!J29+TO_EHG_CHP!J29+TO_EHG_H!J29+TO_EHG_EDHP!J29+TO_EHG_EB!J29+TO_EHG_PH!J29+TO_EHG_CB!J29</f>
        <v>0</v>
      </c>
      <c r="K29" s="10">
        <f>TO_EHG_E!K29+TO_EHG_CHP!K29+TO_EHG_H!K29+TO_EHG_EDHP!K29+TO_EHG_EB!K29+TO_EHG_PH!K29+TO_EHG_CB!K29</f>
        <v>0</v>
      </c>
      <c r="L29" s="10">
        <f>TO_EHG_E!L29+TO_EHG_CHP!L29+TO_EHG_H!L29+TO_EHG_EDHP!L29+TO_EHG_EB!L29+TO_EHG_PH!L29+TO_EHG_CB!L29</f>
        <v>0</v>
      </c>
      <c r="M29" s="10">
        <f>TO_EHG_E!M29+TO_EHG_CHP!M29+TO_EHG_H!M29+TO_EHG_EDHP!M29+TO_EHG_EB!M29+TO_EHG_PH!M29+TO_EHG_CB!M29</f>
        <v>0</v>
      </c>
      <c r="N29" s="10">
        <f>TO_EHG_E!N29+TO_EHG_CHP!N29+TO_EHG_H!N29+TO_EHG_EDHP!N29+TO_EHG_EB!N29+TO_EHG_PH!N29+TO_EHG_CB!N29</f>
        <v>0</v>
      </c>
      <c r="O29" s="10">
        <f>TO_EHG_E!O29+TO_EHG_CHP!O29+TO_EHG_H!O29+TO_EHG_EDHP!O29+TO_EHG_EB!O29+TO_EHG_PH!O29+TO_EHG_CB!O29</f>
        <v>0</v>
      </c>
      <c r="P29" s="10">
        <f>TO_EHG_E!P29+TO_EHG_CHP!P29+TO_EHG_H!P29+TO_EHG_EDHP!P29+TO_EHG_EB!P29+TO_EHG_PH!P29+TO_EHG_CB!P29</f>
        <v>0</v>
      </c>
      <c r="Q29" s="10">
        <f>TO_EHG_E!Q29+TO_EHG_CHP!Q29+TO_EHG_H!Q29+TO_EHG_EDHP!Q29+TO_EHG_EB!Q29+TO_EHG_PH!Q29+TO_EHG_CB!Q29</f>
        <v>0</v>
      </c>
      <c r="R29" s="10">
        <f>TO_EHG_E!R29+TO_EHG_CHP!R29+TO_EHG_H!R29+TO_EHG_EDHP!R29+TO_EHG_EB!R29+TO_EHG_PH!R29+TO_EHG_CB!R29</f>
        <v>0</v>
      </c>
      <c r="S29" s="10">
        <f>TO_EHG_E!S29+TO_EHG_CHP!S29+TO_EHG_H!S29+TO_EHG_EDHP!S29+TO_EHG_EB!S29+TO_EHG_PH!S29+TO_EHG_CB!S29</f>
        <v>0</v>
      </c>
      <c r="T29" s="10">
        <f>TO_EHG_E!T29+TO_EHG_CHP!T29+TO_EHG_H!T29+TO_EHG_EDHP!T29+TO_EHG_EB!T29+TO_EHG_PH!T29+TO_EHG_CB!T29</f>
        <v>0</v>
      </c>
      <c r="U29" s="10">
        <f>TO_EHG_E!U29+TO_EHG_CHP!U29+TO_EHG_H!U29+TO_EHG_EDHP!U29+TO_EHG_EB!U29+TO_EHG_PH!U29+TO_EHG_CB!U29</f>
        <v>0</v>
      </c>
      <c r="V29" s="10">
        <f>TO_EHG_E!V29+TO_EHG_CHP!V29+TO_EHG_H!V29+TO_EHG_EDHP!V29+TO_EHG_EB!V29+TO_EHG_PH!V29+TO_EHG_CB!V29</f>
        <v>0</v>
      </c>
      <c r="W29" s="10">
        <f>TO_EHG_E!W29+TO_EHG_CHP!W29+TO_EHG_H!W29+TO_EHG_EDHP!W29+TO_EHG_EB!W29+TO_EHG_PH!W29+TO_EHG_CB!W29</f>
        <v>0</v>
      </c>
      <c r="X29" s="10">
        <f>TO_EHG_E!X29+TO_EHG_CHP!X29+TO_EHG_H!X29+TO_EHG_EDHP!X29+TO_EHG_EB!X29+TO_EHG_PH!X29+TO_EHG_CB!X29</f>
        <v>0</v>
      </c>
      <c r="Y29" s="10">
        <f>TO_EHG_E!Y29+TO_EHG_CHP!Y29+TO_EHG_H!Y29+TO_EHG_EDHP!Y29+TO_EHG_EB!Y29+TO_EHG_PH!Y29+TO_EHG_CB!Y29</f>
        <v>0</v>
      </c>
      <c r="Z29" s="10">
        <f>TO_EHG_E!Z29+TO_EHG_CHP!Z29+TO_EHG_H!Z29+TO_EHG_EDHP!Z29+TO_EHG_EB!Z29+TO_EHG_PH!Z29+TO_EHG_CB!Z29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TO_EHG_E!C30+TO_EHG_CHP!C30+TO_EHG_H!C30+TO_EHG_EDHP!C30+TO_EHG_EB!C30+TO_EHG_PH!C30+TO_EHG_CB!C30</f>
        <v>0</v>
      </c>
      <c r="D30" s="10">
        <f>TO_EHG_E!D30+TO_EHG_CHP!D30+TO_EHG_H!D30+TO_EHG_EDHP!D30+TO_EHG_EB!D30+TO_EHG_PH!D30+TO_EHG_CB!D30</f>
        <v>0</v>
      </c>
      <c r="E30" s="10">
        <f>TO_EHG_E!E30+TO_EHG_CHP!E30+TO_EHG_H!E30+TO_EHG_EDHP!E30+TO_EHG_EB!E30+TO_EHG_PH!E30+TO_EHG_CB!E30</f>
        <v>0</v>
      </c>
      <c r="F30" s="10">
        <f>TO_EHG_E!F30+TO_EHG_CHP!F30+TO_EHG_H!F30+TO_EHG_EDHP!F30+TO_EHG_EB!F30+TO_EHG_PH!F30+TO_EHG_CB!F30</f>
        <v>0</v>
      </c>
      <c r="G30" s="10">
        <f>TO_EHG_E!G30+TO_EHG_CHP!G30+TO_EHG_H!G30+TO_EHG_EDHP!G30+TO_EHG_EB!G30+TO_EHG_PH!G30+TO_EHG_CB!G30</f>
        <v>0</v>
      </c>
      <c r="H30" s="10">
        <f>TO_EHG_E!H30+TO_EHG_CHP!H30+TO_EHG_H!H30+TO_EHG_EDHP!H30+TO_EHG_EB!H30+TO_EHG_PH!H30+TO_EHG_CB!H30</f>
        <v>0</v>
      </c>
      <c r="I30" s="10">
        <f>TO_EHG_E!I30+TO_EHG_CHP!I30+TO_EHG_H!I30+TO_EHG_EDHP!I30+TO_EHG_EB!I30+TO_EHG_PH!I30+TO_EHG_CB!I30</f>
        <v>0</v>
      </c>
      <c r="J30" s="10">
        <f>TO_EHG_E!J30+TO_EHG_CHP!J30+TO_EHG_H!J30+TO_EHG_EDHP!J30+TO_EHG_EB!J30+TO_EHG_PH!J30+TO_EHG_CB!J30</f>
        <v>0</v>
      </c>
      <c r="K30" s="10">
        <f>TO_EHG_E!K30+TO_EHG_CHP!K30+TO_EHG_H!K30+TO_EHG_EDHP!K30+TO_EHG_EB!K30+TO_EHG_PH!K30+TO_EHG_CB!K30</f>
        <v>0</v>
      </c>
      <c r="L30" s="10">
        <f>TO_EHG_E!L30+TO_EHG_CHP!L30+TO_EHG_H!L30+TO_EHG_EDHP!L30+TO_EHG_EB!L30+TO_EHG_PH!L30+TO_EHG_CB!L30</f>
        <v>0</v>
      </c>
      <c r="M30" s="10">
        <f>TO_EHG_E!M30+TO_EHG_CHP!M30+TO_EHG_H!M30+TO_EHG_EDHP!M30+TO_EHG_EB!M30+TO_EHG_PH!M30+TO_EHG_CB!M30</f>
        <v>0</v>
      </c>
      <c r="N30" s="10">
        <f>TO_EHG_E!N30+TO_EHG_CHP!N30+TO_EHG_H!N30+TO_EHG_EDHP!N30+TO_EHG_EB!N30+TO_EHG_PH!N30+TO_EHG_CB!N30</f>
        <v>0</v>
      </c>
      <c r="O30" s="10">
        <f>TO_EHG_E!O30+TO_EHG_CHP!O30+TO_EHG_H!O30+TO_EHG_EDHP!O30+TO_EHG_EB!O30+TO_EHG_PH!O30+TO_EHG_CB!O30</f>
        <v>0</v>
      </c>
      <c r="P30" s="10">
        <f>TO_EHG_E!P30+TO_EHG_CHP!P30+TO_EHG_H!P30+TO_EHG_EDHP!P30+TO_EHG_EB!P30+TO_EHG_PH!P30+TO_EHG_CB!P30</f>
        <v>0</v>
      </c>
      <c r="Q30" s="10">
        <f>TO_EHG_E!Q30+TO_EHG_CHP!Q30+TO_EHG_H!Q30+TO_EHG_EDHP!Q30+TO_EHG_EB!Q30+TO_EHG_PH!Q30+TO_EHG_CB!Q30</f>
        <v>0</v>
      </c>
      <c r="R30" s="10">
        <f>TO_EHG_E!R30+TO_EHG_CHP!R30+TO_EHG_H!R30+TO_EHG_EDHP!R30+TO_EHG_EB!R30+TO_EHG_PH!R30+TO_EHG_CB!R30</f>
        <v>0</v>
      </c>
      <c r="S30" s="10">
        <f>TO_EHG_E!S30+TO_EHG_CHP!S30+TO_EHG_H!S30+TO_EHG_EDHP!S30+TO_EHG_EB!S30+TO_EHG_PH!S30+TO_EHG_CB!S30</f>
        <v>0</v>
      </c>
      <c r="T30" s="10">
        <f>TO_EHG_E!T30+TO_EHG_CHP!T30+TO_EHG_H!T30+TO_EHG_EDHP!T30+TO_EHG_EB!T30+TO_EHG_PH!T30+TO_EHG_CB!T30</f>
        <v>0</v>
      </c>
      <c r="U30" s="10">
        <f>TO_EHG_E!U30+TO_EHG_CHP!U30+TO_EHG_H!U30+TO_EHG_EDHP!U30+TO_EHG_EB!U30+TO_EHG_PH!U30+TO_EHG_CB!U30</f>
        <v>0</v>
      </c>
      <c r="V30" s="10">
        <f>TO_EHG_E!V30+TO_EHG_CHP!V30+TO_EHG_H!V30+TO_EHG_EDHP!V30+TO_EHG_EB!V30+TO_EHG_PH!V30+TO_EHG_CB!V30</f>
        <v>0</v>
      </c>
      <c r="W30" s="10">
        <f>TO_EHG_E!W30+TO_EHG_CHP!W30+TO_EHG_H!W30+TO_EHG_EDHP!W30+TO_EHG_EB!W30+TO_EHG_PH!W30+TO_EHG_CB!W30</f>
        <v>0</v>
      </c>
      <c r="X30" s="10">
        <f>TO_EHG_E!X30+TO_EHG_CHP!X30+TO_EHG_H!X30+TO_EHG_EDHP!X30+TO_EHG_EB!X30+TO_EHG_PH!X30+TO_EHG_CB!X30</f>
        <v>0</v>
      </c>
      <c r="Y30" s="10">
        <f>TO_EHG_E!Y30+TO_EHG_CHP!Y30+TO_EHG_H!Y30+TO_EHG_EDHP!Y30+TO_EHG_EB!Y30+TO_EHG_PH!Y30+TO_EHG_CB!Y30</f>
        <v>0</v>
      </c>
      <c r="Z30" s="10">
        <f>TO_EHG_E!Z30+TO_EHG_CHP!Z30+TO_EHG_H!Z30+TO_EHG_EDHP!Z30+TO_EHG_EB!Z30+TO_EHG_PH!Z30+TO_EHG_CB!Z30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TO_EHG_E!C31+TO_EHG_CHP!C31+TO_EHG_H!C31+TO_EHG_EDHP!C31+TO_EHG_EB!C31+TO_EHG_PH!C31+TO_EHG_CB!C31</f>
        <v>0</v>
      </c>
      <c r="D31" s="10">
        <f>TO_EHG_E!D31+TO_EHG_CHP!D31+TO_EHG_H!D31+TO_EHG_EDHP!D31+TO_EHG_EB!D31+TO_EHG_PH!D31+TO_EHG_CB!D31</f>
        <v>0</v>
      </c>
      <c r="E31" s="10">
        <f>TO_EHG_E!E31+TO_EHG_CHP!E31+TO_EHG_H!E31+TO_EHG_EDHP!E31+TO_EHG_EB!E31+TO_EHG_PH!E31+TO_EHG_CB!E31</f>
        <v>0</v>
      </c>
      <c r="F31" s="10">
        <f>TO_EHG_E!F31+TO_EHG_CHP!F31+TO_EHG_H!F31+TO_EHG_EDHP!F31+TO_EHG_EB!F31+TO_EHG_PH!F31+TO_EHG_CB!F31</f>
        <v>0</v>
      </c>
      <c r="G31" s="10">
        <f>TO_EHG_E!G31+TO_EHG_CHP!G31+TO_EHG_H!G31+TO_EHG_EDHP!G31+TO_EHG_EB!G31+TO_EHG_PH!G31+TO_EHG_CB!G31</f>
        <v>0</v>
      </c>
      <c r="H31" s="10">
        <f>TO_EHG_E!H31+TO_EHG_CHP!H31+TO_EHG_H!H31+TO_EHG_EDHP!H31+TO_EHG_EB!H31+TO_EHG_PH!H31+TO_EHG_CB!H31</f>
        <v>0</v>
      </c>
      <c r="I31" s="10">
        <f>TO_EHG_E!I31+TO_EHG_CHP!I31+TO_EHG_H!I31+TO_EHG_EDHP!I31+TO_EHG_EB!I31+TO_EHG_PH!I31+TO_EHG_CB!I31</f>
        <v>0</v>
      </c>
      <c r="J31" s="10">
        <f>TO_EHG_E!J31+TO_EHG_CHP!J31+TO_EHG_H!J31+TO_EHG_EDHP!J31+TO_EHG_EB!J31+TO_EHG_PH!J31+TO_EHG_CB!J31</f>
        <v>0</v>
      </c>
      <c r="K31" s="10">
        <f>TO_EHG_E!K31+TO_EHG_CHP!K31+TO_EHG_H!K31+TO_EHG_EDHP!K31+TO_EHG_EB!K31+TO_EHG_PH!K31+TO_EHG_CB!K31</f>
        <v>0</v>
      </c>
      <c r="L31" s="10">
        <f>TO_EHG_E!L31+TO_EHG_CHP!L31+TO_EHG_H!L31+TO_EHG_EDHP!L31+TO_EHG_EB!L31+TO_EHG_PH!L31+TO_EHG_CB!L31</f>
        <v>0</v>
      </c>
      <c r="M31" s="10">
        <f>TO_EHG_E!M31+TO_EHG_CHP!M31+TO_EHG_H!M31+TO_EHG_EDHP!M31+TO_EHG_EB!M31+TO_EHG_PH!M31+TO_EHG_CB!M31</f>
        <v>0</v>
      </c>
      <c r="N31" s="10">
        <f>TO_EHG_E!N31+TO_EHG_CHP!N31+TO_EHG_H!N31+TO_EHG_EDHP!N31+TO_EHG_EB!N31+TO_EHG_PH!N31+TO_EHG_CB!N31</f>
        <v>0</v>
      </c>
      <c r="O31" s="10">
        <f>TO_EHG_E!O31+TO_EHG_CHP!O31+TO_EHG_H!O31+TO_EHG_EDHP!O31+TO_EHG_EB!O31+TO_EHG_PH!O31+TO_EHG_CB!O31</f>
        <v>0</v>
      </c>
      <c r="P31" s="10">
        <f>TO_EHG_E!P31+TO_EHG_CHP!P31+TO_EHG_H!P31+TO_EHG_EDHP!P31+TO_EHG_EB!P31+TO_EHG_PH!P31+TO_EHG_CB!P31</f>
        <v>0</v>
      </c>
      <c r="Q31" s="10">
        <f>TO_EHG_E!Q31+TO_EHG_CHP!Q31+TO_EHG_H!Q31+TO_EHG_EDHP!Q31+TO_EHG_EB!Q31+TO_EHG_PH!Q31+TO_EHG_CB!Q31</f>
        <v>0</v>
      </c>
      <c r="R31" s="10">
        <f>TO_EHG_E!R31+TO_EHG_CHP!R31+TO_EHG_H!R31+TO_EHG_EDHP!R31+TO_EHG_EB!R31+TO_EHG_PH!R31+TO_EHG_CB!R31</f>
        <v>0</v>
      </c>
      <c r="S31" s="10">
        <f>TO_EHG_E!S31+TO_EHG_CHP!S31+TO_EHG_H!S31+TO_EHG_EDHP!S31+TO_EHG_EB!S31+TO_EHG_PH!S31+TO_EHG_CB!S31</f>
        <v>0</v>
      </c>
      <c r="T31" s="10">
        <f>TO_EHG_E!T31+TO_EHG_CHP!T31+TO_EHG_H!T31+TO_EHG_EDHP!T31+TO_EHG_EB!T31+TO_EHG_PH!T31+TO_EHG_CB!T31</f>
        <v>0</v>
      </c>
      <c r="U31" s="10">
        <f>TO_EHG_E!U31+TO_EHG_CHP!U31+TO_EHG_H!U31+TO_EHG_EDHP!U31+TO_EHG_EB!U31+TO_EHG_PH!U31+TO_EHG_CB!U31</f>
        <v>0</v>
      </c>
      <c r="V31" s="10">
        <f>TO_EHG_E!V31+TO_EHG_CHP!V31+TO_EHG_H!V31+TO_EHG_EDHP!V31+TO_EHG_EB!V31+TO_EHG_PH!V31+TO_EHG_CB!V31</f>
        <v>0</v>
      </c>
      <c r="W31" s="10">
        <f>TO_EHG_E!W31+TO_EHG_CHP!W31+TO_EHG_H!W31+TO_EHG_EDHP!W31+TO_EHG_EB!W31+TO_EHG_PH!W31+TO_EHG_CB!W31</f>
        <v>0</v>
      </c>
      <c r="X31" s="10">
        <f>TO_EHG_E!X31+TO_EHG_CHP!X31+TO_EHG_H!X31+TO_EHG_EDHP!X31+TO_EHG_EB!X31+TO_EHG_PH!X31+TO_EHG_CB!X31</f>
        <v>0</v>
      </c>
      <c r="Y31" s="10">
        <f>TO_EHG_E!Y31+TO_EHG_CHP!Y31+TO_EHG_H!Y31+TO_EHG_EDHP!Y31+TO_EHG_EB!Y31+TO_EHG_PH!Y31+TO_EHG_CB!Y31</f>
        <v>0</v>
      </c>
      <c r="Z31" s="10">
        <f>TO_EHG_E!Z31+TO_EHG_CHP!Z31+TO_EHG_H!Z31+TO_EHG_EDHP!Z31+TO_EHG_EB!Z31+TO_EHG_PH!Z31+TO_EHG_CB!Z31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TO_EHG_E!C32+TO_EHG_CHP!C32+TO_EHG_H!C32+TO_EHG_EDHP!C32+TO_EHG_EB!C32+TO_EHG_PH!C32+TO_EHG_CB!C32</f>
        <v>0</v>
      </c>
      <c r="D32" s="10">
        <f>TO_EHG_E!D32+TO_EHG_CHP!D32+TO_EHG_H!D32+TO_EHG_EDHP!D32+TO_EHG_EB!D32+TO_EHG_PH!D32+TO_EHG_CB!D32</f>
        <v>0</v>
      </c>
      <c r="E32" s="10">
        <f>TO_EHG_E!E32+TO_EHG_CHP!E32+TO_EHG_H!E32+TO_EHG_EDHP!E32+TO_EHG_EB!E32+TO_EHG_PH!E32+TO_EHG_CB!E32</f>
        <v>0</v>
      </c>
      <c r="F32" s="10">
        <f>TO_EHG_E!F32+TO_EHG_CHP!F32+TO_EHG_H!F32+TO_EHG_EDHP!F32+TO_EHG_EB!F32+TO_EHG_PH!F32+TO_EHG_CB!F32</f>
        <v>0</v>
      </c>
      <c r="G32" s="10">
        <f>TO_EHG_E!G32+TO_EHG_CHP!G32+TO_EHG_H!G32+TO_EHG_EDHP!G32+TO_EHG_EB!G32+TO_EHG_PH!G32+TO_EHG_CB!G32</f>
        <v>0</v>
      </c>
      <c r="H32" s="10">
        <f>TO_EHG_E!H32+TO_EHG_CHP!H32+TO_EHG_H!H32+TO_EHG_EDHP!H32+TO_EHG_EB!H32+TO_EHG_PH!H32+TO_EHG_CB!H32</f>
        <v>0</v>
      </c>
      <c r="I32" s="10">
        <f>TO_EHG_E!I32+TO_EHG_CHP!I32+TO_EHG_H!I32+TO_EHG_EDHP!I32+TO_EHG_EB!I32+TO_EHG_PH!I32+TO_EHG_CB!I32</f>
        <v>0</v>
      </c>
      <c r="J32" s="10">
        <f>TO_EHG_E!J32+TO_EHG_CHP!J32+TO_EHG_H!J32+TO_EHG_EDHP!J32+TO_EHG_EB!J32+TO_EHG_PH!J32+TO_EHG_CB!J32</f>
        <v>0</v>
      </c>
      <c r="K32" s="10">
        <f>TO_EHG_E!K32+TO_EHG_CHP!K32+TO_EHG_H!K32+TO_EHG_EDHP!K32+TO_EHG_EB!K32+TO_EHG_PH!K32+TO_EHG_CB!K32</f>
        <v>0</v>
      </c>
      <c r="L32" s="10">
        <f>TO_EHG_E!L32+TO_EHG_CHP!L32+TO_EHG_H!L32+TO_EHG_EDHP!L32+TO_EHG_EB!L32+TO_EHG_PH!L32+TO_EHG_CB!L32</f>
        <v>0</v>
      </c>
      <c r="M32" s="10">
        <f>TO_EHG_E!M32+TO_EHG_CHP!M32+TO_EHG_H!M32+TO_EHG_EDHP!M32+TO_EHG_EB!M32+TO_EHG_PH!M32+TO_EHG_CB!M32</f>
        <v>0</v>
      </c>
      <c r="N32" s="10">
        <f>TO_EHG_E!N32+TO_EHG_CHP!N32+TO_EHG_H!N32+TO_EHG_EDHP!N32+TO_EHG_EB!N32+TO_EHG_PH!N32+TO_EHG_CB!N32</f>
        <v>0</v>
      </c>
      <c r="O32" s="10">
        <f>TO_EHG_E!O32+TO_EHG_CHP!O32+TO_EHG_H!O32+TO_EHG_EDHP!O32+TO_EHG_EB!O32+TO_EHG_PH!O32+TO_EHG_CB!O32</f>
        <v>0</v>
      </c>
      <c r="P32" s="10">
        <f>TO_EHG_E!P32+TO_EHG_CHP!P32+TO_EHG_H!P32+TO_EHG_EDHP!P32+TO_EHG_EB!P32+TO_EHG_PH!P32+TO_EHG_CB!P32</f>
        <v>0</v>
      </c>
      <c r="Q32" s="10">
        <f>TO_EHG_E!Q32+TO_EHG_CHP!Q32+TO_EHG_H!Q32+TO_EHG_EDHP!Q32+TO_EHG_EB!Q32+TO_EHG_PH!Q32+TO_EHG_CB!Q32</f>
        <v>0</v>
      </c>
      <c r="R32" s="10">
        <f>TO_EHG_E!R32+TO_EHG_CHP!R32+TO_EHG_H!R32+TO_EHG_EDHP!R32+TO_EHG_EB!R32+TO_EHG_PH!R32+TO_EHG_CB!R32</f>
        <v>0</v>
      </c>
      <c r="S32" s="10">
        <f>TO_EHG_E!S32+TO_EHG_CHP!S32+TO_EHG_H!S32+TO_EHG_EDHP!S32+TO_EHG_EB!S32+TO_EHG_PH!S32+TO_EHG_CB!S32</f>
        <v>0</v>
      </c>
      <c r="T32" s="10">
        <f>TO_EHG_E!T32+TO_EHG_CHP!T32+TO_EHG_H!T32+TO_EHG_EDHP!T32+TO_EHG_EB!T32+TO_EHG_PH!T32+TO_EHG_CB!T32</f>
        <v>0</v>
      </c>
      <c r="U32" s="10">
        <f>TO_EHG_E!U32+TO_EHG_CHP!U32+TO_EHG_H!U32+TO_EHG_EDHP!U32+TO_EHG_EB!U32+TO_EHG_PH!U32+TO_EHG_CB!U32</f>
        <v>0</v>
      </c>
      <c r="V32" s="10">
        <f>TO_EHG_E!V32+TO_EHG_CHP!V32+TO_EHG_H!V32+TO_EHG_EDHP!V32+TO_EHG_EB!V32+TO_EHG_PH!V32+TO_EHG_CB!V32</f>
        <v>0</v>
      </c>
      <c r="W32" s="10">
        <f>TO_EHG_E!W32+TO_EHG_CHP!W32+TO_EHG_H!W32+TO_EHG_EDHP!W32+TO_EHG_EB!W32+TO_EHG_PH!W32+TO_EHG_CB!W32</f>
        <v>0</v>
      </c>
      <c r="X32" s="10">
        <f>TO_EHG_E!X32+TO_EHG_CHP!X32+TO_EHG_H!X32+TO_EHG_EDHP!X32+TO_EHG_EB!X32+TO_EHG_PH!X32+TO_EHG_CB!X32</f>
        <v>0</v>
      </c>
      <c r="Y32" s="10">
        <f>TO_EHG_E!Y32+TO_EHG_CHP!Y32+TO_EHG_H!Y32+TO_EHG_EDHP!Y32+TO_EHG_EB!Y32+TO_EHG_PH!Y32+TO_EHG_CB!Y32</f>
        <v>0</v>
      </c>
      <c r="Z32" s="10">
        <f>TO_EHG_E!Z32+TO_EHG_CHP!Z32+TO_EHG_H!Z32+TO_EHG_EDHP!Z32+TO_EHG_EB!Z32+TO_EHG_PH!Z32+TO_EHG_CB!Z32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Z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  <c r="Y33" s="29">
        <f t="shared" si="9"/>
        <v>0</v>
      </c>
      <c r="Z33" s="29">
        <f t="shared" si="9"/>
        <v>0</v>
      </c>
    </row>
    <row r="34" spans="1:26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TO_EHG_E!C34+TO_EHG_CHP!C34+TO_EHG_H!C34+TO_EHG_EDHP!C34+TO_EHG_EB!C34+TO_EHG_PH!C34+TO_EHG_CB!C34</f>
        <v>0</v>
      </c>
      <c r="D34" s="10">
        <f>TO_EHG_E!D34+TO_EHG_CHP!D34+TO_EHG_H!D34+TO_EHG_EDHP!D34+TO_EHG_EB!D34+TO_EHG_PH!D34+TO_EHG_CB!D34</f>
        <v>0</v>
      </c>
      <c r="E34" s="10">
        <f>TO_EHG_E!E34+TO_EHG_CHP!E34+TO_EHG_H!E34+TO_EHG_EDHP!E34+TO_EHG_EB!E34+TO_EHG_PH!E34+TO_EHG_CB!E34</f>
        <v>0</v>
      </c>
      <c r="F34" s="10">
        <f>TO_EHG_E!F34+TO_EHG_CHP!F34+TO_EHG_H!F34+TO_EHG_EDHP!F34+TO_EHG_EB!F34+TO_EHG_PH!F34+TO_EHG_CB!F34</f>
        <v>0</v>
      </c>
      <c r="G34" s="10">
        <f>TO_EHG_E!G34+TO_EHG_CHP!G34+TO_EHG_H!G34+TO_EHG_EDHP!G34+TO_EHG_EB!G34+TO_EHG_PH!G34+TO_EHG_CB!G34</f>
        <v>0</v>
      </c>
      <c r="H34" s="10">
        <f>TO_EHG_E!H34+TO_EHG_CHP!H34+TO_EHG_H!H34+TO_EHG_EDHP!H34+TO_EHG_EB!H34+TO_EHG_PH!H34+TO_EHG_CB!H34</f>
        <v>0</v>
      </c>
      <c r="I34" s="10">
        <f>TO_EHG_E!I34+TO_EHG_CHP!I34+TO_EHG_H!I34+TO_EHG_EDHP!I34+TO_EHG_EB!I34+TO_EHG_PH!I34+TO_EHG_CB!I34</f>
        <v>0</v>
      </c>
      <c r="J34" s="10">
        <f>TO_EHG_E!J34+TO_EHG_CHP!J34+TO_EHG_H!J34+TO_EHG_EDHP!J34+TO_EHG_EB!J34+TO_EHG_PH!J34+TO_EHG_CB!J34</f>
        <v>0</v>
      </c>
      <c r="K34" s="10">
        <f>TO_EHG_E!K34+TO_EHG_CHP!K34+TO_EHG_H!K34+TO_EHG_EDHP!K34+TO_EHG_EB!K34+TO_EHG_PH!K34+TO_EHG_CB!K34</f>
        <v>0</v>
      </c>
      <c r="L34" s="10">
        <f>TO_EHG_E!L34+TO_EHG_CHP!L34+TO_EHG_H!L34+TO_EHG_EDHP!L34+TO_EHG_EB!L34+TO_EHG_PH!L34+TO_EHG_CB!L34</f>
        <v>0</v>
      </c>
      <c r="M34" s="10">
        <f>TO_EHG_E!M34+TO_EHG_CHP!M34+TO_EHG_H!M34+TO_EHG_EDHP!M34+TO_EHG_EB!M34+TO_EHG_PH!M34+TO_EHG_CB!M34</f>
        <v>0</v>
      </c>
      <c r="N34" s="10">
        <f>TO_EHG_E!N34+TO_EHG_CHP!N34+TO_EHG_H!N34+TO_EHG_EDHP!N34+TO_EHG_EB!N34+TO_EHG_PH!N34+TO_EHG_CB!N34</f>
        <v>0</v>
      </c>
      <c r="O34" s="10">
        <f>TO_EHG_E!O34+TO_EHG_CHP!O34+TO_EHG_H!O34+TO_EHG_EDHP!O34+TO_EHG_EB!O34+TO_EHG_PH!O34+TO_EHG_CB!O34</f>
        <v>0</v>
      </c>
      <c r="P34" s="10">
        <f>TO_EHG_E!P34+TO_EHG_CHP!P34+TO_EHG_H!P34+TO_EHG_EDHP!P34+TO_EHG_EB!P34+TO_EHG_PH!P34+TO_EHG_CB!P34</f>
        <v>0</v>
      </c>
      <c r="Q34" s="10">
        <f>TO_EHG_E!Q34+TO_EHG_CHP!Q34+TO_EHG_H!Q34+TO_EHG_EDHP!Q34+TO_EHG_EB!Q34+TO_EHG_PH!Q34+TO_EHG_CB!Q34</f>
        <v>0</v>
      </c>
      <c r="R34" s="10">
        <f>TO_EHG_E!R34+TO_EHG_CHP!R34+TO_EHG_H!R34+TO_EHG_EDHP!R34+TO_EHG_EB!R34+TO_EHG_PH!R34+TO_EHG_CB!R34</f>
        <v>0</v>
      </c>
      <c r="S34" s="10">
        <f>TO_EHG_E!S34+TO_EHG_CHP!S34+TO_EHG_H!S34+TO_EHG_EDHP!S34+TO_EHG_EB!S34+TO_EHG_PH!S34+TO_EHG_CB!S34</f>
        <v>0</v>
      </c>
      <c r="T34" s="10">
        <f>TO_EHG_E!T34+TO_EHG_CHP!T34+TO_EHG_H!T34+TO_EHG_EDHP!T34+TO_EHG_EB!T34+TO_EHG_PH!T34+TO_EHG_CB!T34</f>
        <v>0</v>
      </c>
      <c r="U34" s="10">
        <f>TO_EHG_E!U34+TO_EHG_CHP!U34+TO_EHG_H!U34+TO_EHG_EDHP!U34+TO_EHG_EB!U34+TO_EHG_PH!U34+TO_EHG_CB!U34</f>
        <v>0</v>
      </c>
      <c r="V34" s="10">
        <f>TO_EHG_E!V34+TO_EHG_CHP!V34+TO_EHG_H!V34+TO_EHG_EDHP!V34+TO_EHG_EB!V34+TO_EHG_PH!V34+TO_EHG_CB!V34</f>
        <v>0</v>
      </c>
      <c r="W34" s="10">
        <f>TO_EHG_E!W34+TO_EHG_CHP!W34+TO_EHG_H!W34+TO_EHG_EDHP!W34+TO_EHG_EB!W34+TO_EHG_PH!W34+TO_EHG_CB!W34</f>
        <v>0</v>
      </c>
      <c r="X34" s="10">
        <f>TO_EHG_E!X34+TO_EHG_CHP!X34+TO_EHG_H!X34+TO_EHG_EDHP!X34+TO_EHG_EB!X34+TO_EHG_PH!X34+TO_EHG_CB!X34</f>
        <v>0</v>
      </c>
      <c r="Y34" s="10">
        <f>TO_EHG_E!Y34+TO_EHG_CHP!Y34+TO_EHG_H!Y34+TO_EHG_EDHP!Y34+TO_EHG_EB!Y34+TO_EHG_PH!Y34+TO_EHG_CB!Y34</f>
        <v>0</v>
      </c>
      <c r="Z34" s="10">
        <f>TO_EHG_E!Z34+TO_EHG_CHP!Z34+TO_EHG_H!Z34+TO_EHG_EDHP!Z34+TO_EHG_EB!Z34+TO_EHG_PH!Z34+TO_EHG_CB!Z34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TO_EHG_E!C35+TO_EHG_CHP!C35+TO_EHG_H!C35+TO_EHG_EDHP!C35+TO_EHG_EB!C35+TO_EHG_PH!C35+TO_EHG_CB!C35</f>
        <v>0</v>
      </c>
      <c r="D35" s="10">
        <f>TO_EHG_E!D35+TO_EHG_CHP!D35+TO_EHG_H!D35+TO_EHG_EDHP!D35+TO_EHG_EB!D35+TO_EHG_PH!D35+TO_EHG_CB!D35</f>
        <v>0</v>
      </c>
      <c r="E35" s="10">
        <f>TO_EHG_E!E35+TO_EHG_CHP!E35+TO_EHG_H!E35+TO_EHG_EDHP!E35+TO_EHG_EB!E35+TO_EHG_PH!E35+TO_EHG_CB!E35</f>
        <v>0</v>
      </c>
      <c r="F35" s="10">
        <f>TO_EHG_E!F35+TO_EHG_CHP!F35+TO_EHG_H!F35+TO_EHG_EDHP!F35+TO_EHG_EB!F35+TO_EHG_PH!F35+TO_EHG_CB!F35</f>
        <v>0</v>
      </c>
      <c r="G35" s="10">
        <f>TO_EHG_E!G35+TO_EHG_CHP!G35+TO_EHG_H!G35+TO_EHG_EDHP!G35+TO_EHG_EB!G35+TO_EHG_PH!G35+TO_EHG_CB!G35</f>
        <v>0</v>
      </c>
      <c r="H35" s="10">
        <f>TO_EHG_E!H35+TO_EHG_CHP!H35+TO_EHG_H!H35+TO_EHG_EDHP!H35+TO_EHG_EB!H35+TO_EHG_PH!H35+TO_EHG_CB!H35</f>
        <v>0</v>
      </c>
      <c r="I35" s="10">
        <f>TO_EHG_E!I35+TO_EHG_CHP!I35+TO_EHG_H!I35+TO_EHG_EDHP!I35+TO_EHG_EB!I35+TO_EHG_PH!I35+TO_EHG_CB!I35</f>
        <v>0</v>
      </c>
      <c r="J35" s="10">
        <f>TO_EHG_E!J35+TO_EHG_CHP!J35+TO_EHG_H!J35+TO_EHG_EDHP!J35+TO_EHG_EB!J35+TO_EHG_PH!J35+TO_EHG_CB!J35</f>
        <v>0</v>
      </c>
      <c r="K35" s="10">
        <f>TO_EHG_E!K35+TO_EHG_CHP!K35+TO_EHG_H!K35+TO_EHG_EDHP!K35+TO_EHG_EB!K35+TO_EHG_PH!K35+TO_EHG_CB!K35</f>
        <v>0</v>
      </c>
      <c r="L35" s="10">
        <f>TO_EHG_E!L35+TO_EHG_CHP!L35+TO_EHG_H!L35+TO_EHG_EDHP!L35+TO_EHG_EB!L35+TO_EHG_PH!L35+TO_EHG_CB!L35</f>
        <v>0</v>
      </c>
      <c r="M35" s="10">
        <f>TO_EHG_E!M35+TO_EHG_CHP!M35+TO_EHG_H!M35+TO_EHG_EDHP!M35+TO_EHG_EB!M35+TO_EHG_PH!M35+TO_EHG_CB!M35</f>
        <v>0</v>
      </c>
      <c r="N35" s="10">
        <f>TO_EHG_E!N35+TO_EHG_CHP!N35+TO_EHG_H!N35+TO_EHG_EDHP!N35+TO_EHG_EB!N35+TO_EHG_PH!N35+TO_EHG_CB!N35</f>
        <v>0</v>
      </c>
      <c r="O35" s="10">
        <f>TO_EHG_E!O35+TO_EHG_CHP!O35+TO_EHG_H!O35+TO_EHG_EDHP!O35+TO_EHG_EB!O35+TO_EHG_PH!O35+TO_EHG_CB!O35</f>
        <v>0</v>
      </c>
      <c r="P35" s="10">
        <f>TO_EHG_E!P35+TO_EHG_CHP!P35+TO_EHG_H!P35+TO_EHG_EDHP!P35+TO_EHG_EB!P35+TO_EHG_PH!P35+TO_EHG_CB!P35</f>
        <v>0</v>
      </c>
      <c r="Q35" s="10">
        <f>TO_EHG_E!Q35+TO_EHG_CHP!Q35+TO_EHG_H!Q35+TO_EHG_EDHP!Q35+TO_EHG_EB!Q35+TO_EHG_PH!Q35+TO_EHG_CB!Q35</f>
        <v>0</v>
      </c>
      <c r="R35" s="10">
        <f>TO_EHG_E!R35+TO_EHG_CHP!R35+TO_EHG_H!R35+TO_EHG_EDHP!R35+TO_EHG_EB!R35+TO_EHG_PH!R35+TO_EHG_CB!R35</f>
        <v>0</v>
      </c>
      <c r="S35" s="10">
        <f>TO_EHG_E!S35+TO_EHG_CHP!S35+TO_EHG_H!S35+TO_EHG_EDHP!S35+TO_EHG_EB!S35+TO_EHG_PH!S35+TO_EHG_CB!S35</f>
        <v>0</v>
      </c>
      <c r="T35" s="10">
        <f>TO_EHG_E!T35+TO_EHG_CHP!T35+TO_EHG_H!T35+TO_EHG_EDHP!T35+TO_EHG_EB!T35+TO_EHG_PH!T35+TO_EHG_CB!T35</f>
        <v>0</v>
      </c>
      <c r="U35" s="10">
        <f>TO_EHG_E!U35+TO_EHG_CHP!U35+TO_EHG_H!U35+TO_EHG_EDHP!U35+TO_EHG_EB!U35+TO_EHG_PH!U35+TO_EHG_CB!U35</f>
        <v>0</v>
      </c>
      <c r="V35" s="10">
        <f>TO_EHG_E!V35+TO_EHG_CHP!V35+TO_EHG_H!V35+TO_EHG_EDHP!V35+TO_EHG_EB!V35+TO_EHG_PH!V35+TO_EHG_CB!V35</f>
        <v>0</v>
      </c>
      <c r="W35" s="10">
        <f>TO_EHG_E!W35+TO_EHG_CHP!W35+TO_EHG_H!W35+TO_EHG_EDHP!W35+TO_EHG_EB!W35+TO_EHG_PH!W35+TO_EHG_CB!W35</f>
        <v>0</v>
      </c>
      <c r="X35" s="10">
        <f>TO_EHG_E!X35+TO_EHG_CHP!X35+TO_EHG_H!X35+TO_EHG_EDHP!X35+TO_EHG_EB!X35+TO_EHG_PH!X35+TO_EHG_CB!X35</f>
        <v>0</v>
      </c>
      <c r="Y35" s="10">
        <f>TO_EHG_E!Y35+TO_EHG_CHP!Y35+TO_EHG_H!Y35+TO_EHG_EDHP!Y35+TO_EHG_EB!Y35+TO_EHG_PH!Y35+TO_EHG_CB!Y35</f>
        <v>0</v>
      </c>
      <c r="Z35" s="10">
        <f>TO_EHG_E!Z35+TO_EHG_CHP!Z35+TO_EHG_H!Z35+TO_EHG_EDHP!Z35+TO_EHG_EB!Z35+TO_EHG_PH!Z35+TO_EHG_CB!Z35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TO_EHG_E!C36+TO_EHG_CHP!C36+TO_EHG_H!C36+TO_EHG_EDHP!C36+TO_EHG_EB!C36+TO_EHG_PH!C36+TO_EHG_CB!C36</f>
        <v>0</v>
      </c>
      <c r="D36" s="10">
        <f>TO_EHG_E!D36+TO_EHG_CHP!D36+TO_EHG_H!D36+TO_EHG_EDHP!D36+TO_EHG_EB!D36+TO_EHG_PH!D36+TO_EHG_CB!D36</f>
        <v>0</v>
      </c>
      <c r="E36" s="10">
        <f>TO_EHG_E!E36+TO_EHG_CHP!E36+TO_EHG_H!E36+TO_EHG_EDHP!E36+TO_EHG_EB!E36+TO_EHG_PH!E36+TO_EHG_CB!E36</f>
        <v>0</v>
      </c>
      <c r="F36" s="10">
        <f>TO_EHG_E!F36+TO_EHG_CHP!F36+TO_EHG_H!F36+TO_EHG_EDHP!F36+TO_EHG_EB!F36+TO_EHG_PH!F36+TO_EHG_CB!F36</f>
        <v>0</v>
      </c>
      <c r="G36" s="10">
        <f>TO_EHG_E!G36+TO_EHG_CHP!G36+TO_EHG_H!G36+TO_EHG_EDHP!G36+TO_EHG_EB!G36+TO_EHG_PH!G36+TO_EHG_CB!G36</f>
        <v>0</v>
      </c>
      <c r="H36" s="10">
        <f>TO_EHG_E!H36+TO_EHG_CHP!H36+TO_EHG_H!H36+TO_EHG_EDHP!H36+TO_EHG_EB!H36+TO_EHG_PH!H36+TO_EHG_CB!H36</f>
        <v>0</v>
      </c>
      <c r="I36" s="10">
        <f>TO_EHG_E!I36+TO_EHG_CHP!I36+TO_EHG_H!I36+TO_EHG_EDHP!I36+TO_EHG_EB!I36+TO_EHG_PH!I36+TO_EHG_CB!I36</f>
        <v>0</v>
      </c>
      <c r="J36" s="10">
        <f>TO_EHG_E!J36+TO_EHG_CHP!J36+TO_EHG_H!J36+TO_EHG_EDHP!J36+TO_EHG_EB!J36+TO_EHG_PH!J36+TO_EHG_CB!J36</f>
        <v>0</v>
      </c>
      <c r="K36" s="10">
        <f>TO_EHG_E!K36+TO_EHG_CHP!K36+TO_EHG_H!K36+TO_EHG_EDHP!K36+TO_EHG_EB!K36+TO_EHG_PH!K36+TO_EHG_CB!K36</f>
        <v>0</v>
      </c>
      <c r="L36" s="10">
        <f>TO_EHG_E!L36+TO_EHG_CHP!L36+TO_EHG_H!L36+TO_EHG_EDHP!L36+TO_EHG_EB!L36+TO_EHG_PH!L36+TO_EHG_CB!L36</f>
        <v>0</v>
      </c>
      <c r="M36" s="10">
        <f>TO_EHG_E!M36+TO_EHG_CHP!M36+TO_EHG_H!M36+TO_EHG_EDHP!M36+TO_EHG_EB!M36+TO_EHG_PH!M36+TO_EHG_CB!M36</f>
        <v>0</v>
      </c>
      <c r="N36" s="10">
        <f>TO_EHG_E!N36+TO_EHG_CHP!N36+TO_EHG_H!N36+TO_EHG_EDHP!N36+TO_EHG_EB!N36+TO_EHG_PH!N36+TO_EHG_CB!N36</f>
        <v>0</v>
      </c>
      <c r="O36" s="10">
        <f>TO_EHG_E!O36+TO_EHG_CHP!O36+TO_EHG_H!O36+TO_EHG_EDHP!O36+TO_EHG_EB!O36+TO_EHG_PH!O36+TO_EHG_CB!O36</f>
        <v>0</v>
      </c>
      <c r="P36" s="10">
        <f>TO_EHG_E!P36+TO_EHG_CHP!P36+TO_EHG_H!P36+TO_EHG_EDHP!P36+TO_EHG_EB!P36+TO_EHG_PH!P36+TO_EHG_CB!P36</f>
        <v>0</v>
      </c>
      <c r="Q36" s="10">
        <f>TO_EHG_E!Q36+TO_EHG_CHP!Q36+TO_EHG_H!Q36+TO_EHG_EDHP!Q36+TO_EHG_EB!Q36+TO_EHG_PH!Q36+TO_EHG_CB!Q36</f>
        <v>0</v>
      </c>
      <c r="R36" s="10">
        <f>TO_EHG_E!R36+TO_EHG_CHP!R36+TO_EHG_H!R36+TO_EHG_EDHP!R36+TO_EHG_EB!R36+TO_EHG_PH!R36+TO_EHG_CB!R36</f>
        <v>0</v>
      </c>
      <c r="S36" s="10">
        <f>TO_EHG_E!S36+TO_EHG_CHP!S36+TO_EHG_H!S36+TO_EHG_EDHP!S36+TO_EHG_EB!S36+TO_EHG_PH!S36+TO_EHG_CB!S36</f>
        <v>0</v>
      </c>
      <c r="T36" s="10">
        <f>TO_EHG_E!T36+TO_EHG_CHP!T36+TO_EHG_H!T36+TO_EHG_EDHP!T36+TO_EHG_EB!T36+TO_EHG_PH!T36+TO_EHG_CB!T36</f>
        <v>0</v>
      </c>
      <c r="U36" s="10">
        <f>TO_EHG_E!U36+TO_EHG_CHP!U36+TO_EHG_H!U36+TO_EHG_EDHP!U36+TO_EHG_EB!U36+TO_EHG_PH!U36+TO_EHG_CB!U36</f>
        <v>0</v>
      </c>
      <c r="V36" s="10">
        <f>TO_EHG_E!V36+TO_EHG_CHP!V36+TO_EHG_H!V36+TO_EHG_EDHP!V36+TO_EHG_EB!V36+TO_EHG_PH!V36+TO_EHG_CB!V36</f>
        <v>0</v>
      </c>
      <c r="W36" s="10">
        <f>TO_EHG_E!W36+TO_EHG_CHP!W36+TO_EHG_H!W36+TO_EHG_EDHP!W36+TO_EHG_EB!W36+TO_EHG_PH!W36+TO_EHG_CB!W36</f>
        <v>0</v>
      </c>
      <c r="X36" s="10">
        <f>TO_EHG_E!X36+TO_EHG_CHP!X36+TO_EHG_H!X36+TO_EHG_EDHP!X36+TO_EHG_EB!X36+TO_EHG_PH!X36+TO_EHG_CB!X36</f>
        <v>0</v>
      </c>
      <c r="Y36" s="10">
        <f>TO_EHG_E!Y36+TO_EHG_CHP!Y36+TO_EHG_H!Y36+TO_EHG_EDHP!Y36+TO_EHG_EB!Y36+TO_EHG_PH!Y36+TO_EHG_CB!Y36</f>
        <v>0</v>
      </c>
      <c r="Z36" s="10">
        <f>TO_EHG_E!Z36+TO_EHG_CHP!Z36+TO_EHG_H!Z36+TO_EHG_EDHP!Z36+TO_EHG_EB!Z36+TO_EHG_PH!Z36+TO_EHG_CB!Z36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TO_EHG_E!C37+TO_EHG_CHP!C37+TO_EHG_H!C37+TO_EHG_EDHP!C37+TO_EHG_EB!C37+TO_EHG_PH!C37+TO_EHG_CB!C37</f>
        <v>0</v>
      </c>
      <c r="D37" s="10">
        <f>TO_EHG_E!D37+TO_EHG_CHP!D37+TO_EHG_H!D37+TO_EHG_EDHP!D37+TO_EHG_EB!D37+TO_EHG_PH!D37+TO_EHG_CB!D37</f>
        <v>0</v>
      </c>
      <c r="E37" s="10">
        <f>TO_EHG_E!E37+TO_EHG_CHP!E37+TO_EHG_H!E37+TO_EHG_EDHP!E37+TO_EHG_EB!E37+TO_EHG_PH!E37+TO_EHG_CB!E37</f>
        <v>0</v>
      </c>
      <c r="F37" s="10">
        <f>TO_EHG_E!F37+TO_EHG_CHP!F37+TO_EHG_H!F37+TO_EHG_EDHP!F37+TO_EHG_EB!F37+TO_EHG_PH!F37+TO_EHG_CB!F37</f>
        <v>0</v>
      </c>
      <c r="G37" s="10">
        <f>TO_EHG_E!G37+TO_EHG_CHP!G37+TO_EHG_H!G37+TO_EHG_EDHP!G37+TO_EHG_EB!G37+TO_EHG_PH!G37+TO_EHG_CB!G37</f>
        <v>0</v>
      </c>
      <c r="H37" s="10">
        <f>TO_EHG_E!H37+TO_EHG_CHP!H37+TO_EHG_H!H37+TO_EHG_EDHP!H37+TO_EHG_EB!H37+TO_EHG_PH!H37+TO_EHG_CB!H37</f>
        <v>0</v>
      </c>
      <c r="I37" s="10">
        <f>TO_EHG_E!I37+TO_EHG_CHP!I37+TO_EHG_H!I37+TO_EHG_EDHP!I37+TO_EHG_EB!I37+TO_EHG_PH!I37+TO_EHG_CB!I37</f>
        <v>0</v>
      </c>
      <c r="J37" s="10">
        <f>TO_EHG_E!J37+TO_EHG_CHP!J37+TO_EHG_H!J37+TO_EHG_EDHP!J37+TO_EHG_EB!J37+TO_EHG_PH!J37+TO_EHG_CB!J37</f>
        <v>0</v>
      </c>
      <c r="K37" s="10">
        <f>TO_EHG_E!K37+TO_EHG_CHP!K37+TO_EHG_H!K37+TO_EHG_EDHP!K37+TO_EHG_EB!K37+TO_EHG_PH!K37+TO_EHG_CB!K37</f>
        <v>0</v>
      </c>
      <c r="L37" s="10">
        <f>TO_EHG_E!L37+TO_EHG_CHP!L37+TO_EHG_H!L37+TO_EHG_EDHP!L37+TO_EHG_EB!L37+TO_EHG_PH!L37+TO_EHG_CB!L37</f>
        <v>0</v>
      </c>
      <c r="M37" s="10">
        <f>TO_EHG_E!M37+TO_EHG_CHP!M37+TO_EHG_H!M37+TO_EHG_EDHP!M37+TO_EHG_EB!M37+TO_EHG_PH!M37+TO_EHG_CB!M37</f>
        <v>0</v>
      </c>
      <c r="N37" s="10">
        <f>TO_EHG_E!N37+TO_EHG_CHP!N37+TO_EHG_H!N37+TO_EHG_EDHP!N37+TO_EHG_EB!N37+TO_EHG_PH!N37+TO_EHG_CB!N37</f>
        <v>0</v>
      </c>
      <c r="O37" s="10">
        <f>TO_EHG_E!O37+TO_EHG_CHP!O37+TO_EHG_H!O37+TO_EHG_EDHP!O37+TO_EHG_EB!O37+TO_EHG_PH!O37+TO_EHG_CB!O37</f>
        <v>0</v>
      </c>
      <c r="P37" s="10">
        <f>TO_EHG_E!P37+TO_EHG_CHP!P37+TO_EHG_H!P37+TO_EHG_EDHP!P37+TO_EHG_EB!P37+TO_EHG_PH!P37+TO_EHG_CB!P37</f>
        <v>0</v>
      </c>
      <c r="Q37" s="10">
        <f>TO_EHG_E!Q37+TO_EHG_CHP!Q37+TO_EHG_H!Q37+TO_EHG_EDHP!Q37+TO_EHG_EB!Q37+TO_EHG_PH!Q37+TO_EHG_CB!Q37</f>
        <v>0</v>
      </c>
      <c r="R37" s="10">
        <f>TO_EHG_E!R37+TO_EHG_CHP!R37+TO_EHG_H!R37+TO_EHG_EDHP!R37+TO_EHG_EB!R37+TO_EHG_PH!R37+TO_EHG_CB!R37</f>
        <v>0</v>
      </c>
      <c r="S37" s="10">
        <f>TO_EHG_E!S37+TO_EHG_CHP!S37+TO_EHG_H!S37+TO_EHG_EDHP!S37+TO_EHG_EB!S37+TO_EHG_PH!S37+TO_EHG_CB!S37</f>
        <v>0</v>
      </c>
      <c r="T37" s="10">
        <f>TO_EHG_E!T37+TO_EHG_CHP!T37+TO_EHG_H!T37+TO_EHG_EDHP!T37+TO_EHG_EB!T37+TO_EHG_PH!T37+TO_EHG_CB!T37</f>
        <v>0</v>
      </c>
      <c r="U37" s="10">
        <f>TO_EHG_E!U37+TO_EHG_CHP!U37+TO_EHG_H!U37+TO_EHG_EDHP!U37+TO_EHG_EB!U37+TO_EHG_PH!U37+TO_EHG_CB!U37</f>
        <v>0</v>
      </c>
      <c r="V37" s="10">
        <f>TO_EHG_E!V37+TO_EHG_CHP!V37+TO_EHG_H!V37+TO_EHG_EDHP!V37+TO_EHG_EB!V37+TO_EHG_PH!V37+TO_EHG_CB!V37</f>
        <v>0</v>
      </c>
      <c r="W37" s="10">
        <f>TO_EHG_E!W37+TO_EHG_CHP!W37+TO_EHG_H!W37+TO_EHG_EDHP!W37+TO_EHG_EB!W37+TO_EHG_PH!W37+TO_EHG_CB!W37</f>
        <v>0</v>
      </c>
      <c r="X37" s="10">
        <f>TO_EHG_E!X37+TO_EHG_CHP!X37+TO_EHG_H!X37+TO_EHG_EDHP!X37+TO_EHG_EB!X37+TO_EHG_PH!X37+TO_EHG_CB!X37</f>
        <v>0</v>
      </c>
      <c r="Y37" s="10">
        <f>TO_EHG_E!Y37+TO_EHG_CHP!Y37+TO_EHG_H!Y37+TO_EHG_EDHP!Y37+TO_EHG_EB!Y37+TO_EHG_PH!Y37+TO_EHG_CB!Y37</f>
        <v>0</v>
      </c>
      <c r="Z37" s="10">
        <f>TO_EHG_E!Z37+TO_EHG_CHP!Z37+TO_EHG_H!Z37+TO_EHG_EDHP!Z37+TO_EHG_EB!Z37+TO_EHG_PH!Z37+TO_EHG_CB!Z37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TO_EHG_E!C38+TO_EHG_CHP!C38+TO_EHG_H!C38+TO_EHG_EDHP!C38+TO_EHG_EB!C38+TO_EHG_PH!C38+TO_EHG_CB!C38</f>
        <v>0</v>
      </c>
      <c r="D38" s="10">
        <f>TO_EHG_E!D38+TO_EHG_CHP!D38+TO_EHG_H!D38+TO_EHG_EDHP!D38+TO_EHG_EB!D38+TO_EHG_PH!D38+TO_EHG_CB!D38</f>
        <v>0</v>
      </c>
      <c r="E38" s="10">
        <f>TO_EHG_E!E38+TO_EHG_CHP!E38+TO_EHG_H!E38+TO_EHG_EDHP!E38+TO_EHG_EB!E38+TO_EHG_PH!E38+TO_EHG_CB!E38</f>
        <v>0</v>
      </c>
      <c r="F38" s="10">
        <f>TO_EHG_E!F38+TO_EHG_CHP!F38+TO_EHG_H!F38+TO_EHG_EDHP!F38+TO_EHG_EB!F38+TO_EHG_PH!F38+TO_EHG_CB!F38</f>
        <v>0</v>
      </c>
      <c r="G38" s="10">
        <f>TO_EHG_E!G38+TO_EHG_CHP!G38+TO_EHG_H!G38+TO_EHG_EDHP!G38+TO_EHG_EB!G38+TO_EHG_PH!G38+TO_EHG_CB!G38</f>
        <v>0</v>
      </c>
      <c r="H38" s="10">
        <f>TO_EHG_E!H38+TO_EHG_CHP!H38+TO_EHG_H!H38+TO_EHG_EDHP!H38+TO_EHG_EB!H38+TO_EHG_PH!H38+TO_EHG_CB!H38</f>
        <v>0</v>
      </c>
      <c r="I38" s="10">
        <f>TO_EHG_E!I38+TO_EHG_CHP!I38+TO_EHG_H!I38+TO_EHG_EDHP!I38+TO_EHG_EB!I38+TO_EHG_PH!I38+TO_EHG_CB!I38</f>
        <v>0</v>
      </c>
      <c r="J38" s="10">
        <f>TO_EHG_E!J38+TO_EHG_CHP!J38+TO_EHG_H!J38+TO_EHG_EDHP!J38+TO_EHG_EB!J38+TO_EHG_PH!J38+TO_EHG_CB!J38</f>
        <v>0</v>
      </c>
      <c r="K38" s="10">
        <f>TO_EHG_E!K38+TO_EHG_CHP!K38+TO_EHG_H!K38+TO_EHG_EDHP!K38+TO_EHG_EB!K38+TO_EHG_PH!K38+TO_EHG_CB!K38</f>
        <v>0</v>
      </c>
      <c r="L38" s="10">
        <f>TO_EHG_E!L38+TO_EHG_CHP!L38+TO_EHG_H!L38+TO_EHG_EDHP!L38+TO_EHG_EB!L38+TO_EHG_PH!L38+TO_EHG_CB!L38</f>
        <v>0</v>
      </c>
      <c r="M38" s="10">
        <f>TO_EHG_E!M38+TO_EHG_CHP!M38+TO_EHG_H!M38+TO_EHG_EDHP!M38+TO_EHG_EB!M38+TO_EHG_PH!M38+TO_EHG_CB!M38</f>
        <v>0</v>
      </c>
      <c r="N38" s="10">
        <f>TO_EHG_E!N38+TO_EHG_CHP!N38+TO_EHG_H!N38+TO_EHG_EDHP!N38+TO_EHG_EB!N38+TO_EHG_PH!N38+TO_EHG_CB!N38</f>
        <v>0</v>
      </c>
      <c r="O38" s="10">
        <f>TO_EHG_E!O38+TO_EHG_CHP!O38+TO_EHG_H!O38+TO_EHG_EDHP!O38+TO_EHG_EB!O38+TO_EHG_PH!O38+TO_EHG_CB!O38</f>
        <v>0</v>
      </c>
      <c r="P38" s="10">
        <f>TO_EHG_E!P38+TO_EHG_CHP!P38+TO_EHG_H!P38+TO_EHG_EDHP!P38+TO_EHG_EB!P38+TO_EHG_PH!P38+TO_EHG_CB!P38</f>
        <v>0</v>
      </c>
      <c r="Q38" s="10">
        <f>TO_EHG_E!Q38+TO_EHG_CHP!Q38+TO_EHG_H!Q38+TO_EHG_EDHP!Q38+TO_EHG_EB!Q38+TO_EHG_PH!Q38+TO_EHG_CB!Q38</f>
        <v>0</v>
      </c>
      <c r="R38" s="10">
        <f>TO_EHG_E!R38+TO_EHG_CHP!R38+TO_EHG_H!R38+TO_EHG_EDHP!R38+TO_EHG_EB!R38+TO_EHG_PH!R38+TO_EHG_CB!R38</f>
        <v>0</v>
      </c>
      <c r="S38" s="10">
        <f>TO_EHG_E!S38+TO_EHG_CHP!S38+TO_EHG_H!S38+TO_EHG_EDHP!S38+TO_EHG_EB!S38+TO_EHG_PH!S38+TO_EHG_CB!S38</f>
        <v>0</v>
      </c>
      <c r="T38" s="10">
        <f>TO_EHG_E!T38+TO_EHG_CHP!T38+TO_EHG_H!T38+TO_EHG_EDHP!T38+TO_EHG_EB!T38+TO_EHG_PH!T38+TO_EHG_CB!T38</f>
        <v>0</v>
      </c>
      <c r="U38" s="10">
        <f>TO_EHG_E!U38+TO_EHG_CHP!U38+TO_EHG_H!U38+TO_EHG_EDHP!U38+TO_EHG_EB!U38+TO_EHG_PH!U38+TO_EHG_CB!U38</f>
        <v>0</v>
      </c>
      <c r="V38" s="10">
        <f>TO_EHG_E!V38+TO_EHG_CHP!V38+TO_EHG_H!V38+TO_EHG_EDHP!V38+TO_EHG_EB!V38+TO_EHG_PH!V38+TO_EHG_CB!V38</f>
        <v>0</v>
      </c>
      <c r="W38" s="10">
        <f>TO_EHG_E!W38+TO_EHG_CHP!W38+TO_EHG_H!W38+TO_EHG_EDHP!W38+TO_EHG_EB!W38+TO_EHG_PH!W38+TO_EHG_CB!W38</f>
        <v>0</v>
      </c>
      <c r="X38" s="10">
        <f>TO_EHG_E!X38+TO_EHG_CHP!X38+TO_EHG_H!X38+TO_EHG_EDHP!X38+TO_EHG_EB!X38+TO_EHG_PH!X38+TO_EHG_CB!X38</f>
        <v>0</v>
      </c>
      <c r="Y38" s="10">
        <f>TO_EHG_E!Y38+TO_EHG_CHP!Y38+TO_EHG_H!Y38+TO_EHG_EDHP!Y38+TO_EHG_EB!Y38+TO_EHG_PH!Y38+TO_EHG_CB!Y38</f>
        <v>0</v>
      </c>
      <c r="Z38" s="10">
        <f>TO_EHG_E!Z38+TO_EHG_CHP!Z38+TO_EHG_H!Z38+TO_EHG_EDHP!Z38+TO_EHG_EB!Z38+TO_EHG_PH!Z38+TO_EHG_CB!Z38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TO_EHG_E!C39+TO_EHG_CHP!C39+TO_EHG_H!C39+TO_EHG_EDHP!C39+TO_EHG_EB!C39+TO_EHG_PH!C39+TO_EHG_CB!C39</f>
        <v>0</v>
      </c>
      <c r="D39" s="10">
        <f>TO_EHG_E!D39+TO_EHG_CHP!D39+TO_EHG_H!D39+TO_EHG_EDHP!D39+TO_EHG_EB!D39+TO_EHG_PH!D39+TO_EHG_CB!D39</f>
        <v>0</v>
      </c>
      <c r="E39" s="10">
        <f>TO_EHG_E!E39+TO_EHG_CHP!E39+TO_EHG_H!E39+TO_EHG_EDHP!E39+TO_EHG_EB!E39+TO_EHG_PH!E39+TO_EHG_CB!E39</f>
        <v>0</v>
      </c>
      <c r="F39" s="10">
        <f>TO_EHG_E!F39+TO_EHG_CHP!F39+TO_EHG_H!F39+TO_EHG_EDHP!F39+TO_EHG_EB!F39+TO_EHG_PH!F39+TO_EHG_CB!F39</f>
        <v>0</v>
      </c>
      <c r="G39" s="10">
        <f>TO_EHG_E!G39+TO_EHG_CHP!G39+TO_EHG_H!G39+TO_EHG_EDHP!G39+TO_EHG_EB!G39+TO_EHG_PH!G39+TO_EHG_CB!G39</f>
        <v>0</v>
      </c>
      <c r="H39" s="10">
        <f>TO_EHG_E!H39+TO_EHG_CHP!H39+TO_EHG_H!H39+TO_EHG_EDHP!H39+TO_EHG_EB!H39+TO_EHG_PH!H39+TO_EHG_CB!H39</f>
        <v>0</v>
      </c>
      <c r="I39" s="10">
        <f>TO_EHG_E!I39+TO_EHG_CHP!I39+TO_EHG_H!I39+TO_EHG_EDHP!I39+TO_EHG_EB!I39+TO_EHG_PH!I39+TO_EHG_CB!I39</f>
        <v>0</v>
      </c>
      <c r="J39" s="10">
        <f>TO_EHG_E!J39+TO_EHG_CHP!J39+TO_EHG_H!J39+TO_EHG_EDHP!J39+TO_EHG_EB!J39+TO_EHG_PH!J39+TO_EHG_CB!J39</f>
        <v>0</v>
      </c>
      <c r="K39" s="10">
        <f>TO_EHG_E!K39+TO_EHG_CHP!K39+TO_EHG_H!K39+TO_EHG_EDHP!K39+TO_EHG_EB!K39+TO_EHG_PH!K39+TO_EHG_CB!K39</f>
        <v>0</v>
      </c>
      <c r="L39" s="10">
        <f>TO_EHG_E!L39+TO_EHG_CHP!L39+TO_EHG_H!L39+TO_EHG_EDHP!L39+TO_EHG_EB!L39+TO_EHG_PH!L39+TO_EHG_CB!L39</f>
        <v>0</v>
      </c>
      <c r="M39" s="10">
        <f>TO_EHG_E!M39+TO_EHG_CHP!M39+TO_EHG_H!M39+TO_EHG_EDHP!M39+TO_EHG_EB!M39+TO_EHG_PH!M39+TO_EHG_CB!M39</f>
        <v>0</v>
      </c>
      <c r="N39" s="10">
        <f>TO_EHG_E!N39+TO_EHG_CHP!N39+TO_EHG_H!N39+TO_EHG_EDHP!N39+TO_EHG_EB!N39+TO_EHG_PH!N39+TO_EHG_CB!N39</f>
        <v>0</v>
      </c>
      <c r="O39" s="10">
        <f>TO_EHG_E!O39+TO_EHG_CHP!O39+TO_EHG_H!O39+TO_EHG_EDHP!O39+TO_EHG_EB!O39+TO_EHG_PH!O39+TO_EHG_CB!O39</f>
        <v>0</v>
      </c>
      <c r="P39" s="10">
        <f>TO_EHG_E!P39+TO_EHG_CHP!P39+TO_EHG_H!P39+TO_EHG_EDHP!P39+TO_EHG_EB!P39+TO_EHG_PH!P39+TO_EHG_CB!P39</f>
        <v>0</v>
      </c>
      <c r="Q39" s="10">
        <f>TO_EHG_E!Q39+TO_EHG_CHP!Q39+TO_EHG_H!Q39+TO_EHG_EDHP!Q39+TO_EHG_EB!Q39+TO_EHG_PH!Q39+TO_EHG_CB!Q39</f>
        <v>0</v>
      </c>
      <c r="R39" s="10">
        <f>TO_EHG_E!R39+TO_EHG_CHP!R39+TO_EHG_H!R39+TO_EHG_EDHP!R39+TO_EHG_EB!R39+TO_EHG_PH!R39+TO_EHG_CB!R39</f>
        <v>0</v>
      </c>
      <c r="S39" s="10">
        <f>TO_EHG_E!S39+TO_EHG_CHP!S39+TO_EHG_H!S39+TO_EHG_EDHP!S39+TO_EHG_EB!S39+TO_EHG_PH!S39+TO_EHG_CB!S39</f>
        <v>0</v>
      </c>
      <c r="T39" s="10">
        <f>TO_EHG_E!T39+TO_EHG_CHP!T39+TO_EHG_H!T39+TO_EHG_EDHP!T39+TO_EHG_EB!T39+TO_EHG_PH!T39+TO_EHG_CB!T39</f>
        <v>0</v>
      </c>
      <c r="U39" s="10">
        <f>TO_EHG_E!U39+TO_EHG_CHP!U39+TO_EHG_H!U39+TO_EHG_EDHP!U39+TO_EHG_EB!U39+TO_EHG_PH!U39+TO_EHG_CB!U39</f>
        <v>0</v>
      </c>
      <c r="V39" s="10">
        <f>TO_EHG_E!V39+TO_EHG_CHP!V39+TO_EHG_H!V39+TO_EHG_EDHP!V39+TO_EHG_EB!V39+TO_EHG_PH!V39+TO_EHG_CB!V39</f>
        <v>0</v>
      </c>
      <c r="W39" s="10">
        <f>TO_EHG_E!W39+TO_EHG_CHP!W39+TO_EHG_H!W39+TO_EHG_EDHP!W39+TO_EHG_EB!W39+TO_EHG_PH!W39+TO_EHG_CB!W39</f>
        <v>0</v>
      </c>
      <c r="X39" s="10">
        <f>TO_EHG_E!X39+TO_EHG_CHP!X39+TO_EHG_H!X39+TO_EHG_EDHP!X39+TO_EHG_EB!X39+TO_EHG_PH!X39+TO_EHG_CB!X39</f>
        <v>0</v>
      </c>
      <c r="Y39" s="10">
        <f>TO_EHG_E!Y39+TO_EHG_CHP!Y39+TO_EHG_H!Y39+TO_EHG_EDHP!Y39+TO_EHG_EB!Y39+TO_EHG_PH!Y39+TO_EHG_CB!Y39</f>
        <v>0</v>
      </c>
      <c r="Z39" s="10">
        <f>TO_EHG_E!Z39+TO_EHG_CHP!Z39+TO_EHG_H!Z39+TO_EHG_EDHP!Z39+TO_EHG_EB!Z39+TO_EHG_PH!Z39+TO_EHG_CB!Z39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TO_EHG_E!C40+TO_EHG_CHP!C40+TO_EHG_H!C40+TO_EHG_EDHP!C40+TO_EHG_EB!C40+TO_EHG_PH!C40+TO_EHG_CB!C40</f>
        <v>0</v>
      </c>
      <c r="D40" s="10">
        <f>TO_EHG_E!D40+TO_EHG_CHP!D40+TO_EHG_H!D40+TO_EHG_EDHP!D40+TO_EHG_EB!D40+TO_EHG_PH!D40+TO_EHG_CB!D40</f>
        <v>0</v>
      </c>
      <c r="E40" s="10">
        <f>TO_EHG_E!E40+TO_EHG_CHP!E40+TO_EHG_H!E40+TO_EHG_EDHP!E40+TO_EHG_EB!E40+TO_EHG_PH!E40+TO_EHG_CB!E40</f>
        <v>0</v>
      </c>
      <c r="F40" s="10">
        <f>TO_EHG_E!F40+TO_EHG_CHP!F40+TO_EHG_H!F40+TO_EHG_EDHP!F40+TO_EHG_EB!F40+TO_EHG_PH!F40+TO_EHG_CB!F40</f>
        <v>0</v>
      </c>
      <c r="G40" s="10">
        <f>TO_EHG_E!G40+TO_EHG_CHP!G40+TO_EHG_H!G40+TO_EHG_EDHP!G40+TO_EHG_EB!G40+TO_EHG_PH!G40+TO_EHG_CB!G40</f>
        <v>0</v>
      </c>
      <c r="H40" s="10">
        <f>TO_EHG_E!H40+TO_EHG_CHP!H40+TO_EHG_H!H40+TO_EHG_EDHP!H40+TO_EHG_EB!H40+TO_EHG_PH!H40+TO_EHG_CB!H40</f>
        <v>0</v>
      </c>
      <c r="I40" s="10">
        <f>TO_EHG_E!I40+TO_EHG_CHP!I40+TO_EHG_H!I40+TO_EHG_EDHP!I40+TO_EHG_EB!I40+TO_EHG_PH!I40+TO_EHG_CB!I40</f>
        <v>0</v>
      </c>
      <c r="J40" s="10">
        <f>TO_EHG_E!J40+TO_EHG_CHP!J40+TO_EHG_H!J40+TO_EHG_EDHP!J40+TO_EHG_EB!J40+TO_EHG_PH!J40+TO_EHG_CB!J40</f>
        <v>0</v>
      </c>
      <c r="K40" s="10">
        <f>TO_EHG_E!K40+TO_EHG_CHP!K40+TO_EHG_H!K40+TO_EHG_EDHP!K40+TO_EHG_EB!K40+TO_EHG_PH!K40+TO_EHG_CB!K40</f>
        <v>0</v>
      </c>
      <c r="L40" s="10">
        <f>TO_EHG_E!L40+TO_EHG_CHP!L40+TO_EHG_H!L40+TO_EHG_EDHP!L40+TO_EHG_EB!L40+TO_EHG_PH!L40+TO_EHG_CB!L40</f>
        <v>0</v>
      </c>
      <c r="M40" s="10">
        <f>TO_EHG_E!M40+TO_EHG_CHP!M40+TO_EHG_H!M40+TO_EHG_EDHP!M40+TO_EHG_EB!M40+TO_EHG_PH!M40+TO_EHG_CB!M40</f>
        <v>0</v>
      </c>
      <c r="N40" s="10">
        <f>TO_EHG_E!N40+TO_EHG_CHP!N40+TO_EHG_H!N40+TO_EHG_EDHP!N40+TO_EHG_EB!N40+TO_EHG_PH!N40+TO_EHG_CB!N40</f>
        <v>0</v>
      </c>
      <c r="O40" s="10">
        <f>TO_EHG_E!O40+TO_EHG_CHP!O40+TO_EHG_H!O40+TO_EHG_EDHP!O40+TO_EHG_EB!O40+TO_EHG_PH!O40+TO_EHG_CB!O40</f>
        <v>0</v>
      </c>
      <c r="P40" s="10">
        <f>TO_EHG_E!P40+TO_EHG_CHP!P40+TO_EHG_H!P40+TO_EHG_EDHP!P40+TO_EHG_EB!P40+TO_EHG_PH!P40+TO_EHG_CB!P40</f>
        <v>0</v>
      </c>
      <c r="Q40" s="10">
        <f>TO_EHG_E!Q40+TO_EHG_CHP!Q40+TO_EHG_H!Q40+TO_EHG_EDHP!Q40+TO_EHG_EB!Q40+TO_EHG_PH!Q40+TO_EHG_CB!Q40</f>
        <v>0</v>
      </c>
      <c r="R40" s="10">
        <f>TO_EHG_E!R40+TO_EHG_CHP!R40+TO_EHG_H!R40+TO_EHG_EDHP!R40+TO_EHG_EB!R40+TO_EHG_PH!R40+TO_EHG_CB!R40</f>
        <v>0</v>
      </c>
      <c r="S40" s="10">
        <f>TO_EHG_E!S40+TO_EHG_CHP!S40+TO_EHG_H!S40+TO_EHG_EDHP!S40+TO_EHG_EB!S40+TO_EHG_PH!S40+TO_EHG_CB!S40</f>
        <v>0</v>
      </c>
      <c r="T40" s="10">
        <f>TO_EHG_E!T40+TO_EHG_CHP!T40+TO_EHG_H!T40+TO_EHG_EDHP!T40+TO_EHG_EB!T40+TO_EHG_PH!T40+TO_EHG_CB!T40</f>
        <v>0</v>
      </c>
      <c r="U40" s="10">
        <f>TO_EHG_E!U40+TO_EHG_CHP!U40+TO_EHG_H!U40+TO_EHG_EDHP!U40+TO_EHG_EB!U40+TO_EHG_PH!U40+TO_EHG_CB!U40</f>
        <v>0</v>
      </c>
      <c r="V40" s="10">
        <f>TO_EHG_E!V40+TO_EHG_CHP!V40+TO_EHG_H!V40+TO_EHG_EDHP!V40+TO_EHG_EB!V40+TO_EHG_PH!V40+TO_EHG_CB!V40</f>
        <v>0</v>
      </c>
      <c r="W40" s="10">
        <f>TO_EHG_E!W40+TO_EHG_CHP!W40+TO_EHG_H!W40+TO_EHG_EDHP!W40+TO_EHG_EB!W40+TO_EHG_PH!W40+TO_EHG_CB!W40</f>
        <v>0</v>
      </c>
      <c r="X40" s="10">
        <f>TO_EHG_E!X40+TO_EHG_CHP!X40+TO_EHG_H!X40+TO_EHG_EDHP!X40+TO_EHG_EB!X40+TO_EHG_PH!X40+TO_EHG_CB!X40</f>
        <v>0</v>
      </c>
      <c r="Y40" s="10">
        <f>TO_EHG_E!Y40+TO_EHG_CHP!Y40+TO_EHG_H!Y40+TO_EHG_EDHP!Y40+TO_EHG_EB!Y40+TO_EHG_PH!Y40+TO_EHG_CB!Y40</f>
        <v>0</v>
      </c>
      <c r="Z40" s="10">
        <f>TO_EHG_E!Z40+TO_EHG_CHP!Z40+TO_EHG_H!Z40+TO_EHG_EDHP!Z40+TO_EHG_EB!Z40+TO_EHG_PH!Z40+TO_EHG_CB!Z40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TO_EHG_E!C41+TO_EHG_CHP!C41+TO_EHG_H!C41+TO_EHG_EDHP!C41+TO_EHG_EB!C41+TO_EHG_PH!C41+TO_EHG_CB!C41</f>
        <v>0</v>
      </c>
      <c r="D41" s="10">
        <f>TO_EHG_E!D41+TO_EHG_CHP!D41+TO_EHG_H!D41+TO_EHG_EDHP!D41+TO_EHG_EB!D41+TO_EHG_PH!D41+TO_EHG_CB!D41</f>
        <v>0</v>
      </c>
      <c r="E41" s="10">
        <f>TO_EHG_E!E41+TO_EHG_CHP!E41+TO_EHG_H!E41+TO_EHG_EDHP!E41+TO_EHG_EB!E41+TO_EHG_PH!E41+TO_EHG_CB!E41</f>
        <v>0</v>
      </c>
      <c r="F41" s="10">
        <f>TO_EHG_E!F41+TO_EHG_CHP!F41+TO_EHG_H!F41+TO_EHG_EDHP!F41+TO_EHG_EB!F41+TO_EHG_PH!F41+TO_EHG_CB!F41</f>
        <v>0</v>
      </c>
      <c r="G41" s="10">
        <f>TO_EHG_E!G41+TO_EHG_CHP!G41+TO_EHG_H!G41+TO_EHG_EDHP!G41+TO_EHG_EB!G41+TO_EHG_PH!G41+TO_EHG_CB!G41</f>
        <v>0</v>
      </c>
      <c r="H41" s="10">
        <f>TO_EHG_E!H41+TO_EHG_CHP!H41+TO_EHG_H!H41+TO_EHG_EDHP!H41+TO_EHG_EB!H41+TO_EHG_PH!H41+TO_EHG_CB!H41</f>
        <v>0</v>
      </c>
      <c r="I41" s="10">
        <f>TO_EHG_E!I41+TO_EHG_CHP!I41+TO_EHG_H!I41+TO_EHG_EDHP!I41+TO_EHG_EB!I41+TO_EHG_PH!I41+TO_EHG_CB!I41</f>
        <v>0</v>
      </c>
      <c r="J41" s="10">
        <f>TO_EHG_E!J41+TO_EHG_CHP!J41+TO_EHG_H!J41+TO_EHG_EDHP!J41+TO_EHG_EB!J41+TO_EHG_PH!J41+TO_EHG_CB!J41</f>
        <v>0</v>
      </c>
      <c r="K41" s="10">
        <f>TO_EHG_E!K41+TO_EHG_CHP!K41+TO_EHG_H!K41+TO_EHG_EDHP!K41+TO_EHG_EB!K41+TO_EHG_PH!K41+TO_EHG_CB!K41</f>
        <v>0</v>
      </c>
      <c r="L41" s="10">
        <f>TO_EHG_E!L41+TO_EHG_CHP!L41+TO_EHG_H!L41+TO_EHG_EDHP!L41+TO_EHG_EB!L41+TO_EHG_PH!L41+TO_EHG_CB!L41</f>
        <v>0</v>
      </c>
      <c r="M41" s="10">
        <f>TO_EHG_E!M41+TO_EHG_CHP!M41+TO_EHG_H!M41+TO_EHG_EDHP!M41+TO_EHG_EB!M41+TO_EHG_PH!M41+TO_EHG_CB!M41</f>
        <v>0</v>
      </c>
      <c r="N41" s="10">
        <f>TO_EHG_E!N41+TO_EHG_CHP!N41+TO_EHG_H!N41+TO_EHG_EDHP!N41+TO_EHG_EB!N41+TO_EHG_PH!N41+TO_EHG_CB!N41</f>
        <v>0</v>
      </c>
      <c r="O41" s="10">
        <f>TO_EHG_E!O41+TO_EHG_CHP!O41+TO_EHG_H!O41+TO_EHG_EDHP!O41+TO_EHG_EB!O41+TO_EHG_PH!O41+TO_EHG_CB!O41</f>
        <v>0</v>
      </c>
      <c r="P41" s="10">
        <f>TO_EHG_E!P41+TO_EHG_CHP!P41+TO_EHG_H!P41+TO_EHG_EDHP!P41+TO_EHG_EB!P41+TO_EHG_PH!P41+TO_EHG_CB!P41</f>
        <v>0</v>
      </c>
      <c r="Q41" s="10">
        <f>TO_EHG_E!Q41+TO_EHG_CHP!Q41+TO_EHG_H!Q41+TO_EHG_EDHP!Q41+TO_EHG_EB!Q41+TO_EHG_PH!Q41+TO_EHG_CB!Q41</f>
        <v>0</v>
      </c>
      <c r="R41" s="10">
        <f>TO_EHG_E!R41+TO_EHG_CHP!R41+TO_EHG_H!R41+TO_EHG_EDHP!R41+TO_EHG_EB!R41+TO_EHG_PH!R41+TO_EHG_CB!R41</f>
        <v>0</v>
      </c>
      <c r="S41" s="10">
        <f>TO_EHG_E!S41+TO_EHG_CHP!S41+TO_EHG_H!S41+TO_EHG_EDHP!S41+TO_EHG_EB!S41+TO_EHG_PH!S41+TO_EHG_CB!S41</f>
        <v>0</v>
      </c>
      <c r="T41" s="10">
        <f>TO_EHG_E!T41+TO_EHG_CHP!T41+TO_EHG_H!T41+TO_EHG_EDHP!T41+TO_EHG_EB!T41+TO_EHG_PH!T41+TO_EHG_CB!T41</f>
        <v>0</v>
      </c>
      <c r="U41" s="10">
        <f>TO_EHG_E!U41+TO_EHG_CHP!U41+TO_EHG_H!U41+TO_EHG_EDHP!U41+TO_EHG_EB!U41+TO_EHG_PH!U41+TO_EHG_CB!U41</f>
        <v>0</v>
      </c>
      <c r="V41" s="10">
        <f>TO_EHG_E!V41+TO_EHG_CHP!V41+TO_EHG_H!V41+TO_EHG_EDHP!V41+TO_EHG_EB!V41+TO_EHG_PH!V41+TO_EHG_CB!V41</f>
        <v>0</v>
      </c>
      <c r="W41" s="10">
        <f>TO_EHG_E!W41+TO_EHG_CHP!W41+TO_EHG_H!W41+TO_EHG_EDHP!W41+TO_EHG_EB!W41+TO_EHG_PH!W41+TO_EHG_CB!W41</f>
        <v>0</v>
      </c>
      <c r="X41" s="10">
        <f>TO_EHG_E!X41+TO_EHG_CHP!X41+TO_EHG_H!X41+TO_EHG_EDHP!X41+TO_EHG_EB!X41+TO_EHG_PH!X41+TO_EHG_CB!X41</f>
        <v>0</v>
      </c>
      <c r="Y41" s="10">
        <f>TO_EHG_E!Y41+TO_EHG_CHP!Y41+TO_EHG_H!Y41+TO_EHG_EDHP!Y41+TO_EHG_EB!Y41+TO_EHG_PH!Y41+TO_EHG_CB!Y41</f>
        <v>0</v>
      </c>
      <c r="Z41" s="10">
        <f>TO_EHG_E!Z41+TO_EHG_CHP!Z41+TO_EHG_H!Z41+TO_EHG_EDHP!Z41+TO_EHG_EB!Z41+TO_EHG_PH!Z41+TO_EHG_CB!Z41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TO_EHG_E!C42+TO_EHG_CHP!C42+TO_EHG_H!C42+TO_EHG_EDHP!C42+TO_EHG_EB!C42+TO_EHG_PH!C42+TO_EHG_CB!C42</f>
        <v>0</v>
      </c>
      <c r="D42" s="10">
        <f>TO_EHG_E!D42+TO_EHG_CHP!D42+TO_EHG_H!D42+TO_EHG_EDHP!D42+TO_EHG_EB!D42+TO_EHG_PH!D42+TO_EHG_CB!D42</f>
        <v>0</v>
      </c>
      <c r="E42" s="10">
        <f>TO_EHG_E!E42+TO_EHG_CHP!E42+TO_EHG_H!E42+TO_EHG_EDHP!E42+TO_EHG_EB!E42+TO_EHG_PH!E42+TO_EHG_CB!E42</f>
        <v>0</v>
      </c>
      <c r="F42" s="10">
        <f>TO_EHG_E!F42+TO_EHG_CHP!F42+TO_EHG_H!F42+TO_EHG_EDHP!F42+TO_EHG_EB!F42+TO_EHG_PH!F42+TO_EHG_CB!F42</f>
        <v>0</v>
      </c>
      <c r="G42" s="10">
        <f>TO_EHG_E!G42+TO_EHG_CHP!G42+TO_EHG_H!G42+TO_EHG_EDHP!G42+TO_EHG_EB!G42+TO_EHG_PH!G42+TO_EHG_CB!G42</f>
        <v>0</v>
      </c>
      <c r="H42" s="10">
        <f>TO_EHG_E!H42+TO_EHG_CHP!H42+TO_EHG_H!H42+TO_EHG_EDHP!H42+TO_EHG_EB!H42+TO_EHG_PH!H42+TO_EHG_CB!H42</f>
        <v>0</v>
      </c>
      <c r="I42" s="10">
        <f>TO_EHG_E!I42+TO_EHG_CHP!I42+TO_EHG_H!I42+TO_EHG_EDHP!I42+TO_EHG_EB!I42+TO_EHG_PH!I42+TO_EHG_CB!I42</f>
        <v>0</v>
      </c>
      <c r="J42" s="10">
        <f>TO_EHG_E!J42+TO_EHG_CHP!J42+TO_EHG_H!J42+TO_EHG_EDHP!J42+TO_EHG_EB!J42+TO_EHG_PH!J42+TO_EHG_CB!J42</f>
        <v>0</v>
      </c>
      <c r="K42" s="10">
        <f>TO_EHG_E!K42+TO_EHG_CHP!K42+TO_EHG_H!K42+TO_EHG_EDHP!K42+TO_EHG_EB!K42+TO_EHG_PH!K42+TO_EHG_CB!K42</f>
        <v>0</v>
      </c>
      <c r="L42" s="10">
        <f>TO_EHG_E!L42+TO_EHG_CHP!L42+TO_EHG_H!L42+TO_EHG_EDHP!L42+TO_EHG_EB!L42+TO_EHG_PH!L42+TO_EHG_CB!L42</f>
        <v>0</v>
      </c>
      <c r="M42" s="10">
        <f>TO_EHG_E!M42+TO_EHG_CHP!M42+TO_EHG_H!M42+TO_EHG_EDHP!M42+TO_EHG_EB!M42+TO_EHG_PH!M42+TO_EHG_CB!M42</f>
        <v>0</v>
      </c>
      <c r="N42" s="10">
        <f>TO_EHG_E!N42+TO_EHG_CHP!N42+TO_EHG_H!N42+TO_EHG_EDHP!N42+TO_EHG_EB!N42+TO_EHG_PH!N42+TO_EHG_CB!N42</f>
        <v>0</v>
      </c>
      <c r="O42" s="10">
        <f>TO_EHG_E!O42+TO_EHG_CHP!O42+TO_EHG_H!O42+TO_EHG_EDHP!O42+TO_EHG_EB!O42+TO_EHG_PH!O42+TO_EHG_CB!O42</f>
        <v>0</v>
      </c>
      <c r="P42" s="10">
        <f>TO_EHG_E!P42+TO_EHG_CHP!P42+TO_EHG_H!P42+TO_EHG_EDHP!P42+TO_EHG_EB!P42+TO_EHG_PH!P42+TO_EHG_CB!P42</f>
        <v>0</v>
      </c>
      <c r="Q42" s="10">
        <f>TO_EHG_E!Q42+TO_EHG_CHP!Q42+TO_EHG_H!Q42+TO_EHG_EDHP!Q42+TO_EHG_EB!Q42+TO_EHG_PH!Q42+TO_EHG_CB!Q42</f>
        <v>0</v>
      </c>
      <c r="R42" s="10">
        <f>TO_EHG_E!R42+TO_EHG_CHP!R42+TO_EHG_H!R42+TO_EHG_EDHP!R42+TO_EHG_EB!R42+TO_EHG_PH!R42+TO_EHG_CB!R42</f>
        <v>0</v>
      </c>
      <c r="S42" s="10">
        <f>TO_EHG_E!S42+TO_EHG_CHP!S42+TO_EHG_H!S42+TO_EHG_EDHP!S42+TO_EHG_EB!S42+TO_EHG_PH!S42+TO_EHG_CB!S42</f>
        <v>0</v>
      </c>
      <c r="T42" s="10">
        <f>TO_EHG_E!T42+TO_EHG_CHP!T42+TO_EHG_H!T42+TO_EHG_EDHP!T42+TO_EHG_EB!T42+TO_EHG_PH!T42+TO_EHG_CB!T42</f>
        <v>0</v>
      </c>
      <c r="U42" s="10">
        <f>TO_EHG_E!U42+TO_EHG_CHP!U42+TO_EHG_H!U42+TO_EHG_EDHP!U42+TO_EHG_EB!U42+TO_EHG_PH!U42+TO_EHG_CB!U42</f>
        <v>0</v>
      </c>
      <c r="V42" s="10">
        <f>TO_EHG_E!V42+TO_EHG_CHP!V42+TO_EHG_H!V42+TO_EHG_EDHP!V42+TO_EHG_EB!V42+TO_EHG_PH!V42+TO_EHG_CB!V42</f>
        <v>0</v>
      </c>
      <c r="W42" s="10">
        <f>TO_EHG_E!W42+TO_EHG_CHP!W42+TO_EHG_H!W42+TO_EHG_EDHP!W42+TO_EHG_EB!W42+TO_EHG_PH!W42+TO_EHG_CB!W42</f>
        <v>0</v>
      </c>
      <c r="X42" s="10">
        <f>TO_EHG_E!X42+TO_EHG_CHP!X42+TO_EHG_H!X42+TO_EHG_EDHP!X42+TO_EHG_EB!X42+TO_EHG_PH!X42+TO_EHG_CB!X42</f>
        <v>0</v>
      </c>
      <c r="Y42" s="10">
        <f>TO_EHG_E!Y42+TO_EHG_CHP!Y42+TO_EHG_H!Y42+TO_EHG_EDHP!Y42+TO_EHG_EB!Y42+TO_EHG_PH!Y42+TO_EHG_CB!Y42</f>
        <v>0</v>
      </c>
      <c r="Z42" s="10">
        <f>TO_EHG_E!Z42+TO_EHG_CHP!Z42+TO_EHG_H!Z42+TO_EHG_EDHP!Z42+TO_EHG_EB!Z42+TO_EHG_PH!Z42+TO_EHG_CB!Z42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TO_EHG_E!C43+TO_EHG_CHP!C43+TO_EHG_H!C43+TO_EHG_EDHP!C43+TO_EHG_EB!C43+TO_EHG_PH!C43+TO_EHG_CB!C43</f>
        <v>0</v>
      </c>
      <c r="D43" s="10">
        <f>TO_EHG_E!D43+TO_EHG_CHP!D43+TO_EHG_H!D43+TO_EHG_EDHP!D43+TO_EHG_EB!D43+TO_EHG_PH!D43+TO_EHG_CB!D43</f>
        <v>0</v>
      </c>
      <c r="E43" s="10">
        <f>TO_EHG_E!E43+TO_EHG_CHP!E43+TO_EHG_H!E43+TO_EHG_EDHP!E43+TO_EHG_EB!E43+TO_EHG_PH!E43+TO_EHG_CB!E43</f>
        <v>0</v>
      </c>
      <c r="F43" s="10">
        <f>TO_EHG_E!F43+TO_EHG_CHP!F43+TO_EHG_H!F43+TO_EHG_EDHP!F43+TO_EHG_EB!F43+TO_EHG_PH!F43+TO_EHG_CB!F43</f>
        <v>0</v>
      </c>
      <c r="G43" s="10">
        <f>TO_EHG_E!G43+TO_EHG_CHP!G43+TO_EHG_H!G43+TO_EHG_EDHP!G43+TO_EHG_EB!G43+TO_EHG_PH!G43+TO_EHG_CB!G43</f>
        <v>0</v>
      </c>
      <c r="H43" s="10">
        <f>TO_EHG_E!H43+TO_EHG_CHP!H43+TO_EHG_H!H43+TO_EHG_EDHP!H43+TO_EHG_EB!H43+TO_EHG_PH!H43+TO_EHG_CB!H43</f>
        <v>0</v>
      </c>
      <c r="I43" s="10">
        <f>TO_EHG_E!I43+TO_EHG_CHP!I43+TO_EHG_H!I43+TO_EHG_EDHP!I43+TO_EHG_EB!I43+TO_EHG_PH!I43+TO_EHG_CB!I43</f>
        <v>0</v>
      </c>
      <c r="J43" s="10">
        <f>TO_EHG_E!J43+TO_EHG_CHP!J43+TO_EHG_H!J43+TO_EHG_EDHP!J43+TO_EHG_EB!J43+TO_EHG_PH!J43+TO_EHG_CB!J43</f>
        <v>0</v>
      </c>
      <c r="K43" s="10">
        <f>TO_EHG_E!K43+TO_EHG_CHP!K43+TO_EHG_H!K43+TO_EHG_EDHP!K43+TO_EHG_EB!K43+TO_EHG_PH!K43+TO_EHG_CB!K43</f>
        <v>0</v>
      </c>
      <c r="L43" s="10">
        <f>TO_EHG_E!L43+TO_EHG_CHP!L43+TO_EHG_H!L43+TO_EHG_EDHP!L43+TO_EHG_EB!L43+TO_EHG_PH!L43+TO_EHG_CB!L43</f>
        <v>0</v>
      </c>
      <c r="M43" s="10">
        <f>TO_EHG_E!M43+TO_EHG_CHP!M43+TO_EHG_H!M43+TO_EHG_EDHP!M43+TO_EHG_EB!M43+TO_EHG_PH!M43+TO_EHG_CB!M43</f>
        <v>0</v>
      </c>
      <c r="N43" s="10">
        <f>TO_EHG_E!N43+TO_EHG_CHP!N43+TO_EHG_H!N43+TO_EHG_EDHP!N43+TO_EHG_EB!N43+TO_EHG_PH!N43+TO_EHG_CB!N43</f>
        <v>0</v>
      </c>
      <c r="O43" s="10">
        <f>TO_EHG_E!O43+TO_EHG_CHP!O43+TO_EHG_H!O43+TO_EHG_EDHP!O43+TO_EHG_EB!O43+TO_EHG_PH!O43+TO_EHG_CB!O43</f>
        <v>0</v>
      </c>
      <c r="P43" s="10">
        <f>TO_EHG_E!P43+TO_EHG_CHP!P43+TO_EHG_H!P43+TO_EHG_EDHP!P43+TO_EHG_EB!P43+TO_EHG_PH!P43+TO_EHG_CB!P43</f>
        <v>0</v>
      </c>
      <c r="Q43" s="10">
        <f>TO_EHG_E!Q43+TO_EHG_CHP!Q43+TO_EHG_H!Q43+TO_EHG_EDHP!Q43+TO_EHG_EB!Q43+TO_EHG_PH!Q43+TO_EHG_CB!Q43</f>
        <v>0</v>
      </c>
      <c r="R43" s="10">
        <f>TO_EHG_E!R43+TO_EHG_CHP!R43+TO_EHG_H!R43+TO_EHG_EDHP!R43+TO_EHG_EB!R43+TO_EHG_PH!R43+TO_EHG_CB!R43</f>
        <v>0</v>
      </c>
      <c r="S43" s="10">
        <f>TO_EHG_E!S43+TO_EHG_CHP!S43+TO_EHG_H!S43+TO_EHG_EDHP!S43+TO_EHG_EB!S43+TO_EHG_PH!S43+TO_EHG_CB!S43</f>
        <v>0</v>
      </c>
      <c r="T43" s="10">
        <f>TO_EHG_E!T43+TO_EHG_CHP!T43+TO_EHG_H!T43+TO_EHG_EDHP!T43+TO_EHG_EB!T43+TO_EHG_PH!T43+TO_EHG_CB!T43</f>
        <v>0</v>
      </c>
      <c r="U43" s="10">
        <f>TO_EHG_E!U43+TO_EHG_CHP!U43+TO_EHG_H!U43+TO_EHG_EDHP!U43+TO_EHG_EB!U43+TO_EHG_PH!U43+TO_EHG_CB!U43</f>
        <v>0</v>
      </c>
      <c r="V43" s="10">
        <f>TO_EHG_E!V43+TO_EHG_CHP!V43+TO_EHG_H!V43+TO_EHG_EDHP!V43+TO_EHG_EB!V43+TO_EHG_PH!V43+TO_EHG_CB!V43</f>
        <v>0</v>
      </c>
      <c r="W43" s="10">
        <f>TO_EHG_E!W43+TO_EHG_CHP!W43+TO_EHG_H!W43+TO_EHG_EDHP!W43+TO_EHG_EB!W43+TO_EHG_PH!W43+TO_EHG_CB!W43</f>
        <v>0</v>
      </c>
      <c r="X43" s="10">
        <f>TO_EHG_E!X43+TO_EHG_CHP!X43+TO_EHG_H!X43+TO_EHG_EDHP!X43+TO_EHG_EB!X43+TO_EHG_PH!X43+TO_EHG_CB!X43</f>
        <v>0</v>
      </c>
      <c r="Y43" s="10">
        <f>TO_EHG_E!Y43+TO_EHG_CHP!Y43+TO_EHG_H!Y43+TO_EHG_EDHP!Y43+TO_EHG_EB!Y43+TO_EHG_PH!Y43+TO_EHG_CB!Y43</f>
        <v>0</v>
      </c>
      <c r="Z43" s="10">
        <f>TO_EHG_E!Z43+TO_EHG_CHP!Z43+TO_EHG_H!Z43+TO_EHG_EDHP!Z43+TO_EHG_EB!Z43+TO_EHG_PH!Z43+TO_EHG_CB!Z43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TO_EHG_E!C44+TO_EHG_CHP!C44+TO_EHG_H!C44+TO_EHG_EDHP!C44+TO_EHG_EB!C44+TO_EHG_PH!C44+TO_EHG_CB!C44</f>
        <v>0</v>
      </c>
      <c r="D44" s="10">
        <f>TO_EHG_E!D44+TO_EHG_CHP!D44+TO_EHG_H!D44+TO_EHG_EDHP!D44+TO_EHG_EB!D44+TO_EHG_PH!D44+TO_EHG_CB!D44</f>
        <v>0</v>
      </c>
      <c r="E44" s="10">
        <f>TO_EHG_E!E44+TO_EHG_CHP!E44+TO_EHG_H!E44+TO_EHG_EDHP!E44+TO_EHG_EB!E44+TO_EHG_PH!E44+TO_EHG_CB!E44</f>
        <v>0</v>
      </c>
      <c r="F44" s="10">
        <f>TO_EHG_E!F44+TO_EHG_CHP!F44+TO_EHG_H!F44+TO_EHG_EDHP!F44+TO_EHG_EB!F44+TO_EHG_PH!F44+TO_EHG_CB!F44</f>
        <v>0</v>
      </c>
      <c r="G44" s="10">
        <f>TO_EHG_E!G44+TO_EHG_CHP!G44+TO_EHG_H!G44+TO_EHG_EDHP!G44+TO_EHG_EB!G44+TO_EHG_PH!G44+TO_EHG_CB!G44</f>
        <v>0</v>
      </c>
      <c r="H44" s="10">
        <f>TO_EHG_E!H44+TO_EHG_CHP!H44+TO_EHG_H!H44+TO_EHG_EDHP!H44+TO_EHG_EB!H44+TO_EHG_PH!H44+TO_EHG_CB!H44</f>
        <v>0</v>
      </c>
      <c r="I44" s="10">
        <f>TO_EHG_E!I44+TO_EHG_CHP!I44+TO_EHG_H!I44+TO_EHG_EDHP!I44+TO_EHG_EB!I44+TO_EHG_PH!I44+TO_EHG_CB!I44</f>
        <v>0</v>
      </c>
      <c r="J44" s="10">
        <f>TO_EHG_E!J44+TO_EHG_CHP!J44+TO_EHG_H!J44+TO_EHG_EDHP!J44+TO_EHG_EB!J44+TO_EHG_PH!J44+TO_EHG_CB!J44</f>
        <v>0</v>
      </c>
      <c r="K44" s="10">
        <f>TO_EHG_E!K44+TO_EHG_CHP!K44+TO_EHG_H!K44+TO_EHG_EDHP!K44+TO_EHG_EB!K44+TO_EHG_PH!K44+TO_EHG_CB!K44</f>
        <v>0</v>
      </c>
      <c r="L44" s="10">
        <f>TO_EHG_E!L44+TO_EHG_CHP!L44+TO_EHG_H!L44+TO_EHG_EDHP!L44+TO_EHG_EB!L44+TO_EHG_PH!L44+TO_EHG_CB!L44</f>
        <v>0</v>
      </c>
      <c r="M44" s="10">
        <f>TO_EHG_E!M44+TO_EHG_CHP!M44+TO_EHG_H!M44+TO_EHG_EDHP!M44+TO_EHG_EB!M44+TO_EHG_PH!M44+TO_EHG_CB!M44</f>
        <v>0</v>
      </c>
      <c r="N44" s="10">
        <f>TO_EHG_E!N44+TO_EHG_CHP!N44+TO_EHG_H!N44+TO_EHG_EDHP!N44+TO_EHG_EB!N44+TO_EHG_PH!N44+TO_EHG_CB!N44</f>
        <v>0</v>
      </c>
      <c r="O44" s="10">
        <f>TO_EHG_E!O44+TO_EHG_CHP!O44+TO_EHG_H!O44+TO_EHG_EDHP!O44+TO_EHG_EB!O44+TO_EHG_PH!O44+TO_EHG_CB!O44</f>
        <v>0</v>
      </c>
      <c r="P44" s="10">
        <f>TO_EHG_E!P44+TO_EHG_CHP!P44+TO_EHG_H!P44+TO_EHG_EDHP!P44+TO_EHG_EB!P44+TO_EHG_PH!P44+TO_EHG_CB!P44</f>
        <v>0</v>
      </c>
      <c r="Q44" s="10">
        <f>TO_EHG_E!Q44+TO_EHG_CHP!Q44+TO_EHG_H!Q44+TO_EHG_EDHP!Q44+TO_EHG_EB!Q44+TO_EHG_PH!Q44+TO_EHG_CB!Q44</f>
        <v>0</v>
      </c>
      <c r="R44" s="10">
        <f>TO_EHG_E!R44+TO_EHG_CHP!R44+TO_EHG_H!R44+TO_EHG_EDHP!R44+TO_EHG_EB!R44+TO_EHG_PH!R44+TO_EHG_CB!R44</f>
        <v>0</v>
      </c>
      <c r="S44" s="10">
        <f>TO_EHG_E!S44+TO_EHG_CHP!S44+TO_EHG_H!S44+TO_EHG_EDHP!S44+TO_EHG_EB!S44+TO_EHG_PH!S44+TO_EHG_CB!S44</f>
        <v>0</v>
      </c>
      <c r="T44" s="10">
        <f>TO_EHG_E!T44+TO_EHG_CHP!T44+TO_EHG_H!T44+TO_EHG_EDHP!T44+TO_EHG_EB!T44+TO_EHG_PH!T44+TO_EHG_CB!T44</f>
        <v>0</v>
      </c>
      <c r="U44" s="10">
        <f>TO_EHG_E!U44+TO_EHG_CHP!U44+TO_EHG_H!U44+TO_EHG_EDHP!U44+TO_EHG_EB!U44+TO_EHG_PH!U44+TO_EHG_CB!U44</f>
        <v>0</v>
      </c>
      <c r="V44" s="10">
        <f>TO_EHG_E!V44+TO_EHG_CHP!V44+TO_EHG_H!V44+TO_EHG_EDHP!V44+TO_EHG_EB!V44+TO_EHG_PH!V44+TO_EHG_CB!V44</f>
        <v>0</v>
      </c>
      <c r="W44" s="10">
        <f>TO_EHG_E!W44+TO_EHG_CHP!W44+TO_EHG_H!W44+TO_EHG_EDHP!W44+TO_EHG_EB!W44+TO_EHG_PH!W44+TO_EHG_CB!W44</f>
        <v>0</v>
      </c>
      <c r="X44" s="10">
        <f>TO_EHG_E!X44+TO_EHG_CHP!X44+TO_EHG_H!X44+TO_EHG_EDHP!X44+TO_EHG_EB!X44+TO_EHG_PH!X44+TO_EHG_CB!X44</f>
        <v>0</v>
      </c>
      <c r="Y44" s="10">
        <f>TO_EHG_E!Y44+TO_EHG_CHP!Y44+TO_EHG_H!Y44+TO_EHG_EDHP!Y44+TO_EHG_EB!Y44+TO_EHG_PH!Y44+TO_EHG_CB!Y44</f>
        <v>0</v>
      </c>
      <c r="Z44" s="10">
        <f>TO_EHG_E!Z44+TO_EHG_CHP!Z44+TO_EHG_H!Z44+TO_EHG_EDHP!Z44+TO_EHG_EB!Z44+TO_EHG_PH!Z44+TO_EHG_CB!Z44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TO_EHG_E!C45+TO_EHG_CHP!C45+TO_EHG_H!C45+TO_EHG_EDHP!C45+TO_EHG_EB!C45+TO_EHG_PH!C45+TO_EHG_CB!C45</f>
        <v>0</v>
      </c>
      <c r="D45" s="10">
        <f>TO_EHG_E!D45+TO_EHG_CHP!D45+TO_EHG_H!D45+TO_EHG_EDHP!D45+TO_EHG_EB!D45+TO_EHG_PH!D45+TO_EHG_CB!D45</f>
        <v>0</v>
      </c>
      <c r="E45" s="10">
        <f>TO_EHG_E!E45+TO_EHG_CHP!E45+TO_EHG_H!E45+TO_EHG_EDHP!E45+TO_EHG_EB!E45+TO_EHG_PH!E45+TO_EHG_CB!E45</f>
        <v>0</v>
      </c>
      <c r="F45" s="10">
        <f>TO_EHG_E!F45+TO_EHG_CHP!F45+TO_EHG_H!F45+TO_EHG_EDHP!F45+TO_EHG_EB!F45+TO_EHG_PH!F45+TO_EHG_CB!F45</f>
        <v>0</v>
      </c>
      <c r="G45" s="10">
        <f>TO_EHG_E!G45+TO_EHG_CHP!G45+TO_EHG_H!G45+TO_EHG_EDHP!G45+TO_EHG_EB!G45+TO_EHG_PH!G45+TO_EHG_CB!G45</f>
        <v>0</v>
      </c>
      <c r="H45" s="10">
        <f>TO_EHG_E!H45+TO_EHG_CHP!H45+TO_EHG_H!H45+TO_EHG_EDHP!H45+TO_EHG_EB!H45+TO_EHG_PH!H45+TO_EHG_CB!H45</f>
        <v>0</v>
      </c>
      <c r="I45" s="10">
        <f>TO_EHG_E!I45+TO_EHG_CHP!I45+TO_EHG_H!I45+TO_EHG_EDHP!I45+TO_EHG_EB!I45+TO_EHG_PH!I45+TO_EHG_CB!I45</f>
        <v>0</v>
      </c>
      <c r="J45" s="10">
        <f>TO_EHG_E!J45+TO_EHG_CHP!J45+TO_EHG_H!J45+TO_EHG_EDHP!J45+TO_EHG_EB!J45+TO_EHG_PH!J45+TO_EHG_CB!J45</f>
        <v>0</v>
      </c>
      <c r="K45" s="10">
        <f>TO_EHG_E!K45+TO_EHG_CHP!K45+TO_EHG_H!K45+TO_EHG_EDHP!K45+TO_EHG_EB!K45+TO_EHG_PH!K45+TO_EHG_CB!K45</f>
        <v>0</v>
      </c>
      <c r="L45" s="10">
        <f>TO_EHG_E!L45+TO_EHG_CHP!L45+TO_EHG_H!L45+TO_EHG_EDHP!L45+TO_EHG_EB!L45+TO_EHG_PH!L45+TO_EHG_CB!L45</f>
        <v>0</v>
      </c>
      <c r="M45" s="10">
        <f>TO_EHG_E!M45+TO_EHG_CHP!M45+TO_EHG_H!M45+TO_EHG_EDHP!M45+TO_EHG_EB!M45+TO_EHG_PH!M45+TO_EHG_CB!M45</f>
        <v>0</v>
      </c>
      <c r="N45" s="10">
        <f>TO_EHG_E!N45+TO_EHG_CHP!N45+TO_EHG_H!N45+TO_EHG_EDHP!N45+TO_EHG_EB!N45+TO_EHG_PH!N45+TO_EHG_CB!N45</f>
        <v>0</v>
      </c>
      <c r="O45" s="10">
        <f>TO_EHG_E!O45+TO_EHG_CHP!O45+TO_EHG_H!O45+TO_EHG_EDHP!O45+TO_EHG_EB!O45+TO_EHG_PH!O45+TO_EHG_CB!O45</f>
        <v>0</v>
      </c>
      <c r="P45" s="10">
        <f>TO_EHG_E!P45+TO_EHG_CHP!P45+TO_EHG_H!P45+TO_EHG_EDHP!P45+TO_EHG_EB!P45+TO_EHG_PH!P45+TO_EHG_CB!P45</f>
        <v>0</v>
      </c>
      <c r="Q45" s="10">
        <f>TO_EHG_E!Q45+TO_EHG_CHP!Q45+TO_EHG_H!Q45+TO_EHG_EDHP!Q45+TO_EHG_EB!Q45+TO_EHG_PH!Q45+TO_EHG_CB!Q45</f>
        <v>0</v>
      </c>
      <c r="R45" s="10">
        <f>TO_EHG_E!R45+TO_EHG_CHP!R45+TO_EHG_H!R45+TO_EHG_EDHP!R45+TO_EHG_EB!R45+TO_EHG_PH!R45+TO_EHG_CB!R45</f>
        <v>0</v>
      </c>
      <c r="S45" s="10">
        <f>TO_EHG_E!S45+TO_EHG_CHP!S45+TO_EHG_H!S45+TO_EHG_EDHP!S45+TO_EHG_EB!S45+TO_EHG_PH!S45+TO_EHG_CB!S45</f>
        <v>0</v>
      </c>
      <c r="T45" s="10">
        <f>TO_EHG_E!T45+TO_EHG_CHP!T45+TO_EHG_H!T45+TO_EHG_EDHP!T45+TO_EHG_EB!T45+TO_EHG_PH!T45+TO_EHG_CB!T45</f>
        <v>0</v>
      </c>
      <c r="U45" s="10">
        <f>TO_EHG_E!U45+TO_EHG_CHP!U45+TO_EHG_H!U45+TO_EHG_EDHP!U45+TO_EHG_EB!U45+TO_EHG_PH!U45+TO_EHG_CB!U45</f>
        <v>0</v>
      </c>
      <c r="V45" s="10">
        <f>TO_EHG_E!V45+TO_EHG_CHP!V45+TO_EHG_H!V45+TO_EHG_EDHP!V45+TO_EHG_EB!V45+TO_EHG_PH!V45+TO_EHG_CB!V45</f>
        <v>0</v>
      </c>
      <c r="W45" s="10">
        <f>TO_EHG_E!W45+TO_EHG_CHP!W45+TO_EHG_H!W45+TO_EHG_EDHP!W45+TO_EHG_EB!W45+TO_EHG_PH!W45+TO_EHG_CB!W45</f>
        <v>0</v>
      </c>
      <c r="X45" s="10">
        <f>TO_EHG_E!X45+TO_EHG_CHP!X45+TO_EHG_H!X45+TO_EHG_EDHP!X45+TO_EHG_EB!X45+TO_EHG_PH!X45+TO_EHG_CB!X45</f>
        <v>0</v>
      </c>
      <c r="Y45" s="10">
        <f>TO_EHG_E!Y45+TO_EHG_CHP!Y45+TO_EHG_H!Y45+TO_EHG_EDHP!Y45+TO_EHG_EB!Y45+TO_EHG_PH!Y45+TO_EHG_CB!Y45</f>
        <v>0</v>
      </c>
      <c r="Z45" s="10">
        <f>TO_EHG_E!Z45+TO_EHG_CHP!Z45+TO_EHG_H!Z45+TO_EHG_EDHP!Z45+TO_EHG_EB!Z45+TO_EHG_PH!Z45+TO_EHG_CB!Z45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TO_EHG_E!C46+TO_EHG_CHP!C46+TO_EHG_H!C46+TO_EHG_EDHP!C46+TO_EHG_EB!C46+TO_EHG_PH!C46+TO_EHG_CB!C46</f>
        <v>0</v>
      </c>
      <c r="D46" s="10">
        <f>TO_EHG_E!D46+TO_EHG_CHP!D46+TO_EHG_H!D46+TO_EHG_EDHP!D46+TO_EHG_EB!D46+TO_EHG_PH!D46+TO_EHG_CB!D46</f>
        <v>0</v>
      </c>
      <c r="E46" s="10">
        <f>TO_EHG_E!E46+TO_EHG_CHP!E46+TO_EHG_H!E46+TO_EHG_EDHP!E46+TO_EHG_EB!E46+TO_EHG_PH!E46+TO_EHG_CB!E46</f>
        <v>0</v>
      </c>
      <c r="F46" s="10">
        <f>TO_EHG_E!F46+TO_EHG_CHP!F46+TO_EHG_H!F46+TO_EHG_EDHP!F46+TO_EHG_EB!F46+TO_EHG_PH!F46+TO_EHG_CB!F46</f>
        <v>0</v>
      </c>
      <c r="G46" s="10">
        <f>TO_EHG_E!G46+TO_EHG_CHP!G46+TO_EHG_H!G46+TO_EHG_EDHP!G46+TO_EHG_EB!G46+TO_EHG_PH!G46+TO_EHG_CB!G46</f>
        <v>0</v>
      </c>
      <c r="H46" s="10">
        <f>TO_EHG_E!H46+TO_EHG_CHP!H46+TO_EHG_H!H46+TO_EHG_EDHP!H46+TO_EHG_EB!H46+TO_EHG_PH!H46+TO_EHG_CB!H46</f>
        <v>0</v>
      </c>
      <c r="I46" s="10">
        <f>TO_EHG_E!I46+TO_EHG_CHP!I46+TO_EHG_H!I46+TO_EHG_EDHP!I46+TO_EHG_EB!I46+TO_EHG_PH!I46+TO_EHG_CB!I46</f>
        <v>0</v>
      </c>
      <c r="J46" s="10">
        <f>TO_EHG_E!J46+TO_EHG_CHP!J46+TO_EHG_H!J46+TO_EHG_EDHP!J46+TO_EHG_EB!J46+TO_EHG_PH!J46+TO_EHG_CB!J46</f>
        <v>0</v>
      </c>
      <c r="K46" s="10">
        <f>TO_EHG_E!K46+TO_EHG_CHP!K46+TO_EHG_H!K46+TO_EHG_EDHP!K46+TO_EHG_EB!K46+TO_EHG_PH!K46+TO_EHG_CB!K46</f>
        <v>0</v>
      </c>
      <c r="L46" s="10">
        <f>TO_EHG_E!L46+TO_EHG_CHP!L46+TO_EHG_H!L46+TO_EHG_EDHP!L46+TO_EHG_EB!L46+TO_EHG_PH!L46+TO_EHG_CB!L46</f>
        <v>0</v>
      </c>
      <c r="M46" s="10">
        <f>TO_EHG_E!M46+TO_EHG_CHP!M46+TO_EHG_H!M46+TO_EHG_EDHP!M46+TO_EHG_EB!M46+TO_EHG_PH!M46+TO_EHG_CB!M46</f>
        <v>0</v>
      </c>
      <c r="N46" s="10">
        <f>TO_EHG_E!N46+TO_EHG_CHP!N46+TO_EHG_H!N46+TO_EHG_EDHP!N46+TO_EHG_EB!N46+TO_EHG_PH!N46+TO_EHG_CB!N46</f>
        <v>0</v>
      </c>
      <c r="O46" s="10">
        <f>TO_EHG_E!O46+TO_EHG_CHP!O46+TO_EHG_H!O46+TO_EHG_EDHP!O46+TO_EHG_EB!O46+TO_EHG_PH!O46+TO_EHG_CB!O46</f>
        <v>0</v>
      </c>
      <c r="P46" s="10">
        <f>TO_EHG_E!P46+TO_EHG_CHP!P46+TO_EHG_H!P46+TO_EHG_EDHP!P46+TO_EHG_EB!P46+TO_EHG_PH!P46+TO_EHG_CB!P46</f>
        <v>0</v>
      </c>
      <c r="Q46" s="10">
        <f>TO_EHG_E!Q46+TO_EHG_CHP!Q46+TO_EHG_H!Q46+TO_EHG_EDHP!Q46+TO_EHG_EB!Q46+TO_EHG_PH!Q46+TO_EHG_CB!Q46</f>
        <v>0</v>
      </c>
      <c r="R46" s="10">
        <f>TO_EHG_E!R46+TO_EHG_CHP!R46+TO_EHG_H!R46+TO_EHG_EDHP!R46+TO_EHG_EB!R46+TO_EHG_PH!R46+TO_EHG_CB!R46</f>
        <v>0</v>
      </c>
      <c r="S46" s="10">
        <f>TO_EHG_E!S46+TO_EHG_CHP!S46+TO_EHG_H!S46+TO_EHG_EDHP!S46+TO_EHG_EB!S46+TO_EHG_PH!S46+TO_EHG_CB!S46</f>
        <v>0</v>
      </c>
      <c r="T46" s="10">
        <f>TO_EHG_E!T46+TO_EHG_CHP!T46+TO_EHG_H!T46+TO_EHG_EDHP!T46+TO_EHG_EB!T46+TO_EHG_PH!T46+TO_EHG_CB!T46</f>
        <v>0</v>
      </c>
      <c r="U46" s="10">
        <f>TO_EHG_E!U46+TO_EHG_CHP!U46+TO_EHG_H!U46+TO_EHG_EDHP!U46+TO_EHG_EB!U46+TO_EHG_PH!U46+TO_EHG_CB!U46</f>
        <v>0</v>
      </c>
      <c r="V46" s="10">
        <f>TO_EHG_E!V46+TO_EHG_CHP!V46+TO_EHG_H!V46+TO_EHG_EDHP!V46+TO_EHG_EB!V46+TO_EHG_PH!V46+TO_EHG_CB!V46</f>
        <v>0</v>
      </c>
      <c r="W46" s="10">
        <f>TO_EHG_E!W46+TO_EHG_CHP!W46+TO_EHG_H!W46+TO_EHG_EDHP!W46+TO_EHG_EB!W46+TO_EHG_PH!W46+TO_EHG_CB!W46</f>
        <v>0</v>
      </c>
      <c r="X46" s="10">
        <f>TO_EHG_E!X46+TO_EHG_CHP!X46+TO_EHG_H!X46+TO_EHG_EDHP!X46+TO_EHG_EB!X46+TO_EHG_PH!X46+TO_EHG_CB!X46</f>
        <v>0</v>
      </c>
      <c r="Y46" s="10">
        <f>TO_EHG_E!Y46+TO_EHG_CHP!Y46+TO_EHG_H!Y46+TO_EHG_EDHP!Y46+TO_EHG_EB!Y46+TO_EHG_PH!Y46+TO_EHG_CB!Y46</f>
        <v>0</v>
      </c>
      <c r="Z46" s="10">
        <f>TO_EHG_E!Z46+TO_EHG_CHP!Z46+TO_EHG_H!Z46+TO_EHG_EDHP!Z46+TO_EHG_EB!Z46+TO_EHG_PH!Z46+TO_EHG_CB!Z46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TO_EHG_E!C47+TO_EHG_CHP!C47+TO_EHG_H!C47+TO_EHG_EDHP!C47+TO_EHG_EB!C47+TO_EHG_PH!C47+TO_EHG_CB!C47</f>
        <v>0</v>
      </c>
      <c r="D47" s="10">
        <f>TO_EHG_E!D47+TO_EHG_CHP!D47+TO_EHG_H!D47+TO_EHG_EDHP!D47+TO_EHG_EB!D47+TO_EHG_PH!D47+TO_EHG_CB!D47</f>
        <v>0</v>
      </c>
      <c r="E47" s="10">
        <f>TO_EHG_E!E47+TO_EHG_CHP!E47+TO_EHG_H!E47+TO_EHG_EDHP!E47+TO_EHG_EB!E47+TO_EHG_PH!E47+TO_EHG_CB!E47</f>
        <v>0</v>
      </c>
      <c r="F47" s="10">
        <f>TO_EHG_E!F47+TO_EHG_CHP!F47+TO_EHG_H!F47+TO_EHG_EDHP!F47+TO_EHG_EB!F47+TO_EHG_PH!F47+TO_EHG_CB!F47</f>
        <v>0</v>
      </c>
      <c r="G47" s="10">
        <f>TO_EHG_E!G47+TO_EHG_CHP!G47+TO_EHG_H!G47+TO_EHG_EDHP!G47+TO_EHG_EB!G47+TO_EHG_PH!G47+TO_EHG_CB!G47</f>
        <v>0</v>
      </c>
      <c r="H47" s="10">
        <f>TO_EHG_E!H47+TO_EHG_CHP!H47+TO_EHG_H!H47+TO_EHG_EDHP!H47+TO_EHG_EB!H47+TO_EHG_PH!H47+TO_EHG_CB!H47</f>
        <v>0</v>
      </c>
      <c r="I47" s="10">
        <f>TO_EHG_E!I47+TO_EHG_CHP!I47+TO_EHG_H!I47+TO_EHG_EDHP!I47+TO_EHG_EB!I47+TO_EHG_PH!I47+TO_EHG_CB!I47</f>
        <v>0</v>
      </c>
      <c r="J47" s="10">
        <f>TO_EHG_E!J47+TO_EHG_CHP!J47+TO_EHG_H!J47+TO_EHG_EDHP!J47+TO_EHG_EB!J47+TO_EHG_PH!J47+TO_EHG_CB!J47</f>
        <v>0</v>
      </c>
      <c r="K47" s="10">
        <f>TO_EHG_E!K47+TO_EHG_CHP!K47+TO_EHG_H!K47+TO_EHG_EDHP!K47+TO_EHG_EB!K47+TO_EHG_PH!K47+TO_EHG_CB!K47</f>
        <v>0</v>
      </c>
      <c r="L47" s="10">
        <f>TO_EHG_E!L47+TO_EHG_CHP!L47+TO_EHG_H!L47+TO_EHG_EDHP!L47+TO_EHG_EB!L47+TO_EHG_PH!L47+TO_EHG_CB!L47</f>
        <v>0</v>
      </c>
      <c r="M47" s="10">
        <f>TO_EHG_E!M47+TO_EHG_CHP!M47+TO_EHG_H!M47+TO_EHG_EDHP!M47+TO_EHG_EB!M47+TO_EHG_PH!M47+TO_EHG_CB!M47</f>
        <v>0</v>
      </c>
      <c r="N47" s="10">
        <f>TO_EHG_E!N47+TO_EHG_CHP!N47+TO_EHG_H!N47+TO_EHG_EDHP!N47+TO_EHG_EB!N47+TO_EHG_PH!N47+TO_EHG_CB!N47</f>
        <v>0</v>
      </c>
      <c r="O47" s="10">
        <f>TO_EHG_E!O47+TO_EHG_CHP!O47+TO_EHG_H!O47+TO_EHG_EDHP!O47+TO_EHG_EB!O47+TO_EHG_PH!O47+TO_EHG_CB!O47</f>
        <v>0</v>
      </c>
      <c r="P47" s="10">
        <f>TO_EHG_E!P47+TO_EHG_CHP!P47+TO_EHG_H!P47+TO_EHG_EDHP!P47+TO_EHG_EB!P47+TO_EHG_PH!P47+TO_EHG_CB!P47</f>
        <v>0</v>
      </c>
      <c r="Q47" s="10">
        <f>TO_EHG_E!Q47+TO_EHG_CHP!Q47+TO_EHG_H!Q47+TO_EHG_EDHP!Q47+TO_EHG_EB!Q47+TO_EHG_PH!Q47+TO_EHG_CB!Q47</f>
        <v>0</v>
      </c>
      <c r="R47" s="10">
        <f>TO_EHG_E!R47+TO_EHG_CHP!R47+TO_EHG_H!R47+TO_EHG_EDHP!R47+TO_EHG_EB!R47+TO_EHG_PH!R47+TO_EHG_CB!R47</f>
        <v>0</v>
      </c>
      <c r="S47" s="10">
        <f>TO_EHG_E!S47+TO_EHG_CHP!S47+TO_EHG_H!S47+TO_EHG_EDHP!S47+TO_EHG_EB!S47+TO_EHG_PH!S47+TO_EHG_CB!S47</f>
        <v>0</v>
      </c>
      <c r="T47" s="10">
        <f>TO_EHG_E!T47+TO_EHG_CHP!T47+TO_EHG_H!T47+TO_EHG_EDHP!T47+TO_EHG_EB!T47+TO_EHG_PH!T47+TO_EHG_CB!T47</f>
        <v>0</v>
      </c>
      <c r="U47" s="10">
        <f>TO_EHG_E!U47+TO_EHG_CHP!U47+TO_EHG_H!U47+TO_EHG_EDHP!U47+TO_EHG_EB!U47+TO_EHG_PH!U47+TO_EHG_CB!U47</f>
        <v>0</v>
      </c>
      <c r="V47" s="10">
        <f>TO_EHG_E!V47+TO_EHG_CHP!V47+TO_EHG_H!V47+TO_EHG_EDHP!V47+TO_EHG_EB!V47+TO_EHG_PH!V47+TO_EHG_CB!V47</f>
        <v>0</v>
      </c>
      <c r="W47" s="10">
        <f>TO_EHG_E!W47+TO_EHG_CHP!W47+TO_EHG_H!W47+TO_EHG_EDHP!W47+TO_EHG_EB!W47+TO_EHG_PH!W47+TO_EHG_CB!W47</f>
        <v>0</v>
      </c>
      <c r="X47" s="10">
        <f>TO_EHG_E!X47+TO_EHG_CHP!X47+TO_EHG_H!X47+TO_EHG_EDHP!X47+TO_EHG_EB!X47+TO_EHG_PH!X47+TO_EHG_CB!X47</f>
        <v>0</v>
      </c>
      <c r="Y47" s="10">
        <f>TO_EHG_E!Y47+TO_EHG_CHP!Y47+TO_EHG_H!Y47+TO_EHG_EDHP!Y47+TO_EHG_EB!Y47+TO_EHG_PH!Y47+TO_EHG_CB!Y47</f>
        <v>0</v>
      </c>
      <c r="Z47" s="10">
        <f>TO_EHG_E!Z47+TO_EHG_CHP!Z47+TO_EHG_H!Z47+TO_EHG_EDHP!Z47+TO_EHG_EB!Z47+TO_EHG_PH!Z47+TO_EHG_CB!Z47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TO_EHG_E!C48+TO_EHG_CHP!C48+TO_EHG_H!C48+TO_EHG_EDHP!C48+TO_EHG_EB!C48+TO_EHG_PH!C48+TO_EHG_CB!C48</f>
        <v>0</v>
      </c>
      <c r="D48" s="10">
        <f>TO_EHG_E!D48+TO_EHG_CHP!D48+TO_EHG_H!D48+TO_EHG_EDHP!D48+TO_EHG_EB!D48+TO_EHG_PH!D48+TO_EHG_CB!D48</f>
        <v>0</v>
      </c>
      <c r="E48" s="10">
        <f>TO_EHG_E!E48+TO_EHG_CHP!E48+TO_EHG_H!E48+TO_EHG_EDHP!E48+TO_EHG_EB!E48+TO_EHG_PH!E48+TO_EHG_CB!E48</f>
        <v>0</v>
      </c>
      <c r="F48" s="10">
        <f>TO_EHG_E!F48+TO_EHG_CHP!F48+TO_EHG_H!F48+TO_EHG_EDHP!F48+TO_EHG_EB!F48+TO_EHG_PH!F48+TO_EHG_CB!F48</f>
        <v>0</v>
      </c>
      <c r="G48" s="10">
        <f>TO_EHG_E!G48+TO_EHG_CHP!G48+TO_EHG_H!G48+TO_EHG_EDHP!G48+TO_EHG_EB!G48+TO_EHG_PH!G48+TO_EHG_CB!G48</f>
        <v>0</v>
      </c>
      <c r="H48" s="10">
        <f>TO_EHG_E!H48+TO_EHG_CHP!H48+TO_EHG_H!H48+TO_EHG_EDHP!H48+TO_EHG_EB!H48+TO_EHG_PH!H48+TO_EHG_CB!H48</f>
        <v>0</v>
      </c>
      <c r="I48" s="10">
        <f>TO_EHG_E!I48+TO_EHG_CHP!I48+TO_EHG_H!I48+TO_EHG_EDHP!I48+TO_EHG_EB!I48+TO_EHG_PH!I48+TO_EHG_CB!I48</f>
        <v>0</v>
      </c>
      <c r="J48" s="10">
        <f>TO_EHG_E!J48+TO_EHG_CHP!J48+TO_EHG_H!J48+TO_EHG_EDHP!J48+TO_EHG_EB!J48+TO_EHG_PH!J48+TO_EHG_CB!J48</f>
        <v>0</v>
      </c>
      <c r="K48" s="10">
        <f>TO_EHG_E!K48+TO_EHG_CHP!K48+TO_EHG_H!K48+TO_EHG_EDHP!K48+TO_EHG_EB!K48+TO_EHG_PH!K48+TO_EHG_CB!K48</f>
        <v>0</v>
      </c>
      <c r="L48" s="10">
        <f>TO_EHG_E!L48+TO_EHG_CHP!L48+TO_EHG_H!L48+TO_EHG_EDHP!L48+TO_EHG_EB!L48+TO_EHG_PH!L48+TO_EHG_CB!L48</f>
        <v>0</v>
      </c>
      <c r="M48" s="10">
        <f>TO_EHG_E!M48+TO_EHG_CHP!M48+TO_EHG_H!M48+TO_EHG_EDHP!M48+TO_EHG_EB!M48+TO_EHG_PH!M48+TO_EHG_CB!M48</f>
        <v>0</v>
      </c>
      <c r="N48" s="10">
        <f>TO_EHG_E!N48+TO_EHG_CHP!N48+TO_EHG_H!N48+TO_EHG_EDHP!N48+TO_EHG_EB!N48+TO_EHG_PH!N48+TO_EHG_CB!N48</f>
        <v>0</v>
      </c>
      <c r="O48" s="10">
        <f>TO_EHG_E!O48+TO_EHG_CHP!O48+TO_EHG_H!O48+TO_EHG_EDHP!O48+TO_EHG_EB!O48+TO_EHG_PH!O48+TO_EHG_CB!O48</f>
        <v>0</v>
      </c>
      <c r="P48" s="10">
        <f>TO_EHG_E!P48+TO_EHG_CHP!P48+TO_EHG_H!P48+TO_EHG_EDHP!P48+TO_EHG_EB!P48+TO_EHG_PH!P48+TO_EHG_CB!P48</f>
        <v>0</v>
      </c>
      <c r="Q48" s="10">
        <f>TO_EHG_E!Q48+TO_EHG_CHP!Q48+TO_EHG_H!Q48+TO_EHG_EDHP!Q48+TO_EHG_EB!Q48+TO_EHG_PH!Q48+TO_EHG_CB!Q48</f>
        <v>0</v>
      </c>
      <c r="R48" s="10">
        <f>TO_EHG_E!R48+TO_EHG_CHP!R48+TO_EHG_H!R48+TO_EHG_EDHP!R48+TO_EHG_EB!R48+TO_EHG_PH!R48+TO_EHG_CB!R48</f>
        <v>0</v>
      </c>
      <c r="S48" s="10">
        <f>TO_EHG_E!S48+TO_EHG_CHP!S48+TO_EHG_H!S48+TO_EHG_EDHP!S48+TO_EHG_EB!S48+TO_EHG_PH!S48+TO_EHG_CB!S48</f>
        <v>0</v>
      </c>
      <c r="T48" s="10">
        <f>TO_EHG_E!T48+TO_EHG_CHP!T48+TO_EHG_H!T48+TO_EHG_EDHP!T48+TO_EHG_EB!T48+TO_EHG_PH!T48+TO_EHG_CB!T48</f>
        <v>0</v>
      </c>
      <c r="U48" s="10">
        <f>TO_EHG_E!U48+TO_EHG_CHP!U48+TO_EHG_H!U48+TO_EHG_EDHP!U48+TO_EHG_EB!U48+TO_EHG_PH!U48+TO_EHG_CB!U48</f>
        <v>0</v>
      </c>
      <c r="V48" s="10">
        <f>TO_EHG_E!V48+TO_EHG_CHP!V48+TO_EHG_H!V48+TO_EHG_EDHP!V48+TO_EHG_EB!V48+TO_EHG_PH!V48+TO_EHG_CB!V48</f>
        <v>0</v>
      </c>
      <c r="W48" s="10">
        <f>TO_EHG_E!W48+TO_EHG_CHP!W48+TO_EHG_H!W48+TO_EHG_EDHP!W48+TO_EHG_EB!W48+TO_EHG_PH!W48+TO_EHG_CB!W48</f>
        <v>0</v>
      </c>
      <c r="X48" s="10">
        <f>TO_EHG_E!X48+TO_EHG_CHP!X48+TO_EHG_H!X48+TO_EHG_EDHP!X48+TO_EHG_EB!X48+TO_EHG_PH!X48+TO_EHG_CB!X48</f>
        <v>0</v>
      </c>
      <c r="Y48" s="10">
        <f>TO_EHG_E!Y48+TO_EHG_CHP!Y48+TO_EHG_H!Y48+TO_EHG_EDHP!Y48+TO_EHG_EB!Y48+TO_EHG_PH!Y48+TO_EHG_CB!Y48</f>
        <v>0</v>
      </c>
      <c r="Z48" s="10">
        <f>TO_EHG_E!Z48+TO_EHG_CHP!Z48+TO_EHG_H!Z48+TO_EHG_EDHP!Z48+TO_EHG_EB!Z48+TO_EHG_PH!Z48+TO_EHG_CB!Z48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TO_EHG_E!C49+TO_EHG_CHP!C49+TO_EHG_H!C49+TO_EHG_EDHP!C49+TO_EHG_EB!C49+TO_EHG_PH!C49+TO_EHG_CB!C49</f>
        <v>0</v>
      </c>
      <c r="D49" s="10">
        <f>TO_EHG_E!D49+TO_EHG_CHP!D49+TO_EHG_H!D49+TO_EHG_EDHP!D49+TO_EHG_EB!D49+TO_EHG_PH!D49+TO_EHG_CB!D49</f>
        <v>0</v>
      </c>
      <c r="E49" s="10">
        <f>TO_EHG_E!E49+TO_EHG_CHP!E49+TO_EHG_H!E49+TO_EHG_EDHP!E49+TO_EHG_EB!E49+TO_EHG_PH!E49+TO_EHG_CB!E49</f>
        <v>0</v>
      </c>
      <c r="F49" s="10">
        <f>TO_EHG_E!F49+TO_EHG_CHP!F49+TO_EHG_H!F49+TO_EHG_EDHP!F49+TO_EHG_EB!F49+TO_EHG_PH!F49+TO_EHG_CB!F49</f>
        <v>0</v>
      </c>
      <c r="G49" s="10">
        <f>TO_EHG_E!G49+TO_EHG_CHP!G49+TO_EHG_H!G49+TO_EHG_EDHP!G49+TO_EHG_EB!G49+TO_EHG_PH!G49+TO_EHG_CB!G49</f>
        <v>0</v>
      </c>
      <c r="H49" s="10">
        <f>TO_EHG_E!H49+TO_EHG_CHP!H49+TO_EHG_H!H49+TO_EHG_EDHP!H49+TO_EHG_EB!H49+TO_EHG_PH!H49+TO_EHG_CB!H49</f>
        <v>0</v>
      </c>
      <c r="I49" s="10">
        <f>TO_EHG_E!I49+TO_EHG_CHP!I49+TO_EHG_H!I49+TO_EHG_EDHP!I49+TO_EHG_EB!I49+TO_EHG_PH!I49+TO_EHG_CB!I49</f>
        <v>0</v>
      </c>
      <c r="J49" s="10">
        <f>TO_EHG_E!J49+TO_EHG_CHP!J49+TO_EHG_H!J49+TO_EHG_EDHP!J49+TO_EHG_EB!J49+TO_EHG_PH!J49+TO_EHG_CB!J49</f>
        <v>0</v>
      </c>
      <c r="K49" s="10">
        <f>TO_EHG_E!K49+TO_EHG_CHP!K49+TO_EHG_H!K49+TO_EHG_EDHP!K49+TO_EHG_EB!K49+TO_EHG_PH!K49+TO_EHG_CB!K49</f>
        <v>0</v>
      </c>
      <c r="L49" s="10">
        <f>TO_EHG_E!L49+TO_EHG_CHP!L49+TO_EHG_H!L49+TO_EHG_EDHP!L49+TO_EHG_EB!L49+TO_EHG_PH!L49+TO_EHG_CB!L49</f>
        <v>0</v>
      </c>
      <c r="M49" s="10">
        <f>TO_EHG_E!M49+TO_EHG_CHP!M49+TO_EHG_H!M49+TO_EHG_EDHP!M49+TO_EHG_EB!M49+TO_EHG_PH!M49+TO_EHG_CB!M49</f>
        <v>0</v>
      </c>
      <c r="N49" s="10">
        <f>TO_EHG_E!N49+TO_EHG_CHP!N49+TO_EHG_H!N49+TO_EHG_EDHP!N49+TO_EHG_EB!N49+TO_EHG_PH!N49+TO_EHG_CB!N49</f>
        <v>0</v>
      </c>
      <c r="O49" s="10">
        <f>TO_EHG_E!O49+TO_EHG_CHP!O49+TO_EHG_H!O49+TO_EHG_EDHP!O49+TO_EHG_EB!O49+TO_EHG_PH!O49+TO_EHG_CB!O49</f>
        <v>0</v>
      </c>
      <c r="P49" s="10">
        <f>TO_EHG_E!P49+TO_EHG_CHP!P49+TO_EHG_H!P49+TO_EHG_EDHP!P49+TO_EHG_EB!P49+TO_EHG_PH!P49+TO_EHG_CB!P49</f>
        <v>0</v>
      </c>
      <c r="Q49" s="10">
        <f>TO_EHG_E!Q49+TO_EHG_CHP!Q49+TO_EHG_H!Q49+TO_EHG_EDHP!Q49+TO_EHG_EB!Q49+TO_EHG_PH!Q49+TO_EHG_CB!Q49</f>
        <v>0</v>
      </c>
      <c r="R49" s="10">
        <f>TO_EHG_E!R49+TO_EHG_CHP!R49+TO_EHG_H!R49+TO_EHG_EDHP!R49+TO_EHG_EB!R49+TO_EHG_PH!R49+TO_EHG_CB!R49</f>
        <v>0</v>
      </c>
      <c r="S49" s="10">
        <f>TO_EHG_E!S49+TO_EHG_CHP!S49+TO_EHG_H!S49+TO_EHG_EDHP!S49+TO_EHG_EB!S49+TO_EHG_PH!S49+TO_EHG_CB!S49</f>
        <v>0</v>
      </c>
      <c r="T49" s="10">
        <f>TO_EHG_E!T49+TO_EHG_CHP!T49+TO_EHG_H!T49+TO_EHG_EDHP!T49+TO_EHG_EB!T49+TO_EHG_PH!T49+TO_EHG_CB!T49</f>
        <v>0</v>
      </c>
      <c r="U49" s="10">
        <f>TO_EHG_E!U49+TO_EHG_CHP!U49+TO_EHG_H!U49+TO_EHG_EDHP!U49+TO_EHG_EB!U49+TO_EHG_PH!U49+TO_EHG_CB!U49</f>
        <v>0</v>
      </c>
      <c r="V49" s="10">
        <f>TO_EHG_E!V49+TO_EHG_CHP!V49+TO_EHG_H!V49+TO_EHG_EDHP!V49+TO_EHG_EB!V49+TO_EHG_PH!V49+TO_EHG_CB!V49</f>
        <v>0</v>
      </c>
      <c r="W49" s="10">
        <f>TO_EHG_E!W49+TO_EHG_CHP!W49+TO_EHG_H!W49+TO_EHG_EDHP!W49+TO_EHG_EB!W49+TO_EHG_PH!W49+TO_EHG_CB!W49</f>
        <v>0</v>
      </c>
      <c r="X49" s="10">
        <f>TO_EHG_E!X49+TO_EHG_CHP!X49+TO_EHG_H!X49+TO_EHG_EDHP!X49+TO_EHG_EB!X49+TO_EHG_PH!X49+TO_EHG_CB!X49</f>
        <v>0</v>
      </c>
      <c r="Y49" s="10">
        <f>TO_EHG_E!Y49+TO_EHG_CHP!Y49+TO_EHG_H!Y49+TO_EHG_EDHP!Y49+TO_EHG_EB!Y49+TO_EHG_PH!Y49+TO_EHG_CB!Y49</f>
        <v>0</v>
      </c>
      <c r="Z49" s="10">
        <f>TO_EHG_E!Z49+TO_EHG_CHP!Z49+TO_EHG_H!Z49+TO_EHG_EDHP!Z49+TO_EHG_EB!Z49+TO_EHG_PH!Z49+TO_EHG_CB!Z49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TO_EHG_E!C50+TO_EHG_CHP!C50+TO_EHG_H!C50+TO_EHG_EDHP!C50+TO_EHG_EB!C50+TO_EHG_PH!C50+TO_EHG_CB!C50</f>
        <v>0</v>
      </c>
      <c r="D50" s="10">
        <f>TO_EHG_E!D50+TO_EHG_CHP!D50+TO_EHG_H!D50+TO_EHG_EDHP!D50+TO_EHG_EB!D50+TO_EHG_PH!D50+TO_EHG_CB!D50</f>
        <v>0</v>
      </c>
      <c r="E50" s="10">
        <f>TO_EHG_E!E50+TO_EHG_CHP!E50+TO_EHG_H!E50+TO_EHG_EDHP!E50+TO_EHG_EB!E50+TO_EHG_PH!E50+TO_EHG_CB!E50</f>
        <v>0</v>
      </c>
      <c r="F50" s="10">
        <f>TO_EHG_E!F50+TO_EHG_CHP!F50+TO_EHG_H!F50+TO_EHG_EDHP!F50+TO_EHG_EB!F50+TO_EHG_PH!F50+TO_EHG_CB!F50</f>
        <v>0</v>
      </c>
      <c r="G50" s="10">
        <f>TO_EHG_E!G50+TO_EHG_CHP!G50+TO_EHG_H!G50+TO_EHG_EDHP!G50+TO_EHG_EB!G50+TO_EHG_PH!G50+TO_EHG_CB!G50</f>
        <v>0</v>
      </c>
      <c r="H50" s="10">
        <f>TO_EHG_E!H50+TO_EHG_CHP!H50+TO_EHG_H!H50+TO_EHG_EDHP!H50+TO_EHG_EB!H50+TO_EHG_PH!H50+TO_EHG_CB!H50</f>
        <v>0</v>
      </c>
      <c r="I50" s="10">
        <f>TO_EHG_E!I50+TO_EHG_CHP!I50+TO_EHG_H!I50+TO_EHG_EDHP!I50+TO_EHG_EB!I50+TO_EHG_PH!I50+TO_EHG_CB!I50</f>
        <v>0</v>
      </c>
      <c r="J50" s="10">
        <f>TO_EHG_E!J50+TO_EHG_CHP!J50+TO_EHG_H!J50+TO_EHG_EDHP!J50+TO_EHG_EB!J50+TO_EHG_PH!J50+TO_EHG_CB!J50</f>
        <v>0</v>
      </c>
      <c r="K50" s="10">
        <f>TO_EHG_E!K50+TO_EHG_CHP!K50+TO_EHG_H!K50+TO_EHG_EDHP!K50+TO_EHG_EB!K50+TO_EHG_PH!K50+TO_EHG_CB!K50</f>
        <v>0</v>
      </c>
      <c r="L50" s="10">
        <f>TO_EHG_E!L50+TO_EHG_CHP!L50+TO_EHG_H!L50+TO_EHG_EDHP!L50+TO_EHG_EB!L50+TO_EHG_PH!L50+TO_EHG_CB!L50</f>
        <v>0</v>
      </c>
      <c r="M50" s="10">
        <f>TO_EHG_E!M50+TO_EHG_CHP!M50+TO_EHG_H!M50+TO_EHG_EDHP!M50+TO_EHG_EB!M50+TO_EHG_PH!M50+TO_EHG_CB!M50</f>
        <v>0</v>
      </c>
      <c r="N50" s="10">
        <f>TO_EHG_E!N50+TO_EHG_CHP!N50+TO_EHG_H!N50+TO_EHG_EDHP!N50+TO_EHG_EB!N50+TO_EHG_PH!N50+TO_EHG_CB!N50</f>
        <v>0</v>
      </c>
      <c r="O50" s="10">
        <f>TO_EHG_E!O50+TO_EHG_CHP!O50+TO_EHG_H!O50+TO_EHG_EDHP!O50+TO_EHG_EB!O50+TO_EHG_PH!O50+TO_EHG_CB!O50</f>
        <v>0</v>
      </c>
      <c r="P50" s="10">
        <f>TO_EHG_E!P50+TO_EHG_CHP!P50+TO_EHG_H!P50+TO_EHG_EDHP!P50+TO_EHG_EB!P50+TO_EHG_PH!P50+TO_EHG_CB!P50</f>
        <v>0</v>
      </c>
      <c r="Q50" s="10">
        <f>TO_EHG_E!Q50+TO_EHG_CHP!Q50+TO_EHG_H!Q50+TO_EHG_EDHP!Q50+TO_EHG_EB!Q50+TO_EHG_PH!Q50+TO_EHG_CB!Q50</f>
        <v>0</v>
      </c>
      <c r="R50" s="10">
        <f>TO_EHG_E!R50+TO_EHG_CHP!R50+TO_EHG_H!R50+TO_EHG_EDHP!R50+TO_EHG_EB!R50+TO_EHG_PH!R50+TO_EHG_CB!R50</f>
        <v>0</v>
      </c>
      <c r="S50" s="10">
        <f>TO_EHG_E!S50+TO_EHG_CHP!S50+TO_EHG_H!S50+TO_EHG_EDHP!S50+TO_EHG_EB!S50+TO_EHG_PH!S50+TO_EHG_CB!S50</f>
        <v>0</v>
      </c>
      <c r="T50" s="10">
        <f>TO_EHG_E!T50+TO_EHG_CHP!T50+TO_EHG_H!T50+TO_EHG_EDHP!T50+TO_EHG_EB!T50+TO_EHG_PH!T50+TO_EHG_CB!T50</f>
        <v>0</v>
      </c>
      <c r="U50" s="10">
        <f>TO_EHG_E!U50+TO_EHG_CHP!U50+TO_EHG_H!U50+TO_EHG_EDHP!U50+TO_EHG_EB!U50+TO_EHG_PH!U50+TO_EHG_CB!U50</f>
        <v>0</v>
      </c>
      <c r="V50" s="10">
        <f>TO_EHG_E!V50+TO_EHG_CHP!V50+TO_EHG_H!V50+TO_EHG_EDHP!V50+TO_EHG_EB!V50+TO_EHG_PH!V50+TO_EHG_CB!V50</f>
        <v>0</v>
      </c>
      <c r="W50" s="10">
        <f>TO_EHG_E!W50+TO_EHG_CHP!W50+TO_EHG_H!W50+TO_EHG_EDHP!W50+TO_EHG_EB!W50+TO_EHG_PH!W50+TO_EHG_CB!W50</f>
        <v>0</v>
      </c>
      <c r="X50" s="10">
        <f>TO_EHG_E!X50+TO_EHG_CHP!X50+TO_EHG_H!X50+TO_EHG_EDHP!X50+TO_EHG_EB!X50+TO_EHG_PH!X50+TO_EHG_CB!X50</f>
        <v>0</v>
      </c>
      <c r="Y50" s="10">
        <f>TO_EHG_E!Y50+TO_EHG_CHP!Y50+TO_EHG_H!Y50+TO_EHG_EDHP!Y50+TO_EHG_EB!Y50+TO_EHG_PH!Y50+TO_EHG_CB!Y50</f>
        <v>0</v>
      </c>
      <c r="Z50" s="10">
        <f>TO_EHG_E!Z50+TO_EHG_CHP!Z50+TO_EHG_H!Z50+TO_EHG_EDHP!Z50+TO_EHG_EB!Z50+TO_EHG_PH!Z50+TO_EHG_CB!Z50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TO_EHG_E!C51+TO_EHG_CHP!C51+TO_EHG_H!C51+TO_EHG_EDHP!C51+TO_EHG_EB!C51+TO_EHG_PH!C51+TO_EHG_CB!C51</f>
        <v>0</v>
      </c>
      <c r="D51" s="37">
        <f>TO_EHG_E!D51+TO_EHG_CHP!D51+TO_EHG_H!D51+TO_EHG_EDHP!D51+TO_EHG_EB!D51+TO_EHG_PH!D51+TO_EHG_CB!D51</f>
        <v>0</v>
      </c>
      <c r="E51" s="37">
        <f>TO_EHG_E!E51+TO_EHG_CHP!E51+TO_EHG_H!E51+TO_EHG_EDHP!E51+TO_EHG_EB!E51+TO_EHG_PH!E51+TO_EHG_CB!E51</f>
        <v>0</v>
      </c>
      <c r="F51" s="37">
        <f>TO_EHG_E!F51+TO_EHG_CHP!F51+TO_EHG_H!F51+TO_EHG_EDHP!F51+TO_EHG_EB!F51+TO_EHG_PH!F51+TO_EHG_CB!F51</f>
        <v>0</v>
      </c>
      <c r="G51" s="37">
        <f>TO_EHG_E!G51+TO_EHG_CHP!G51+TO_EHG_H!G51+TO_EHG_EDHP!G51+TO_EHG_EB!G51+TO_EHG_PH!G51+TO_EHG_CB!G51</f>
        <v>0</v>
      </c>
      <c r="H51" s="37">
        <f>TO_EHG_E!H51+TO_EHG_CHP!H51+TO_EHG_H!H51+TO_EHG_EDHP!H51+TO_EHG_EB!H51+TO_EHG_PH!H51+TO_EHG_CB!H51</f>
        <v>0</v>
      </c>
      <c r="I51" s="37">
        <f>TO_EHG_E!I51+TO_EHG_CHP!I51+TO_EHG_H!I51+TO_EHG_EDHP!I51+TO_EHG_EB!I51+TO_EHG_PH!I51+TO_EHG_CB!I51</f>
        <v>0</v>
      </c>
      <c r="J51" s="37">
        <f>TO_EHG_E!J51+TO_EHG_CHP!J51+TO_EHG_H!J51+TO_EHG_EDHP!J51+TO_EHG_EB!J51+TO_EHG_PH!J51+TO_EHG_CB!J51</f>
        <v>0</v>
      </c>
      <c r="K51" s="37">
        <f>TO_EHG_E!K51+TO_EHG_CHP!K51+TO_EHG_H!K51+TO_EHG_EDHP!K51+TO_EHG_EB!K51+TO_EHG_PH!K51+TO_EHG_CB!K51</f>
        <v>0</v>
      </c>
      <c r="L51" s="37">
        <f>TO_EHG_E!L51+TO_EHG_CHP!L51+TO_EHG_H!L51+TO_EHG_EDHP!L51+TO_EHG_EB!L51+TO_EHG_PH!L51+TO_EHG_CB!L51</f>
        <v>0</v>
      </c>
      <c r="M51" s="37">
        <f>TO_EHG_E!M51+TO_EHG_CHP!M51+TO_EHG_H!M51+TO_EHG_EDHP!M51+TO_EHG_EB!M51+TO_EHG_PH!M51+TO_EHG_CB!M51</f>
        <v>0</v>
      </c>
      <c r="N51" s="37">
        <f>TO_EHG_E!N51+TO_EHG_CHP!N51+TO_EHG_H!N51+TO_EHG_EDHP!N51+TO_EHG_EB!N51+TO_EHG_PH!N51+TO_EHG_CB!N51</f>
        <v>0</v>
      </c>
      <c r="O51" s="37">
        <f>TO_EHG_E!O51+TO_EHG_CHP!O51+TO_EHG_H!O51+TO_EHG_EDHP!O51+TO_EHG_EB!O51+TO_EHG_PH!O51+TO_EHG_CB!O51</f>
        <v>0</v>
      </c>
      <c r="P51" s="37">
        <f>TO_EHG_E!P51+TO_EHG_CHP!P51+TO_EHG_H!P51+TO_EHG_EDHP!P51+TO_EHG_EB!P51+TO_EHG_PH!P51+TO_EHG_CB!P51</f>
        <v>0</v>
      </c>
      <c r="Q51" s="37">
        <f>TO_EHG_E!Q51+TO_EHG_CHP!Q51+TO_EHG_H!Q51+TO_EHG_EDHP!Q51+TO_EHG_EB!Q51+TO_EHG_PH!Q51+TO_EHG_CB!Q51</f>
        <v>0</v>
      </c>
      <c r="R51" s="37">
        <f>TO_EHG_E!R51+TO_EHG_CHP!R51+TO_EHG_H!R51+TO_EHG_EDHP!R51+TO_EHG_EB!R51+TO_EHG_PH!R51+TO_EHG_CB!R51</f>
        <v>0</v>
      </c>
      <c r="S51" s="37">
        <f>TO_EHG_E!S51+TO_EHG_CHP!S51+TO_EHG_H!S51+TO_EHG_EDHP!S51+TO_EHG_EB!S51+TO_EHG_PH!S51+TO_EHG_CB!S51</f>
        <v>0</v>
      </c>
      <c r="T51" s="37">
        <f>TO_EHG_E!T51+TO_EHG_CHP!T51+TO_EHG_H!T51+TO_EHG_EDHP!T51+TO_EHG_EB!T51+TO_EHG_PH!T51+TO_EHG_CB!T51</f>
        <v>0</v>
      </c>
      <c r="U51" s="37">
        <f>TO_EHG_E!U51+TO_EHG_CHP!U51+TO_EHG_H!U51+TO_EHG_EDHP!U51+TO_EHG_EB!U51+TO_EHG_PH!U51+TO_EHG_CB!U51</f>
        <v>0</v>
      </c>
      <c r="V51" s="37">
        <f>TO_EHG_E!V51+TO_EHG_CHP!V51+TO_EHG_H!V51+TO_EHG_EDHP!V51+TO_EHG_EB!V51+TO_EHG_PH!V51+TO_EHG_CB!V51</f>
        <v>0</v>
      </c>
      <c r="W51" s="37">
        <f>TO_EHG_E!W51+TO_EHG_CHP!W51+TO_EHG_H!W51+TO_EHG_EDHP!W51+TO_EHG_EB!W51+TO_EHG_PH!W51+TO_EHG_CB!W51</f>
        <v>0</v>
      </c>
      <c r="X51" s="37">
        <f>TO_EHG_E!X51+TO_EHG_CHP!X51+TO_EHG_H!X51+TO_EHG_EDHP!X51+TO_EHG_EB!X51+TO_EHG_PH!X51+TO_EHG_CB!X51</f>
        <v>0</v>
      </c>
      <c r="Y51" s="37">
        <f>TO_EHG_E!Y51+TO_EHG_CHP!Y51+TO_EHG_H!Y51+TO_EHG_EDHP!Y51+TO_EHG_EB!Y51+TO_EHG_PH!Y51+TO_EHG_CB!Y51</f>
        <v>0</v>
      </c>
      <c r="Z51" s="37">
        <f>TO_EHG_E!Z51+TO_EHG_CHP!Z51+TO_EHG_H!Z51+TO_EHG_EDHP!Z51+TO_EHG_EB!Z51+TO_EHG_PH!Z51+TO_EHG_CB!Z51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Z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  <c r="Y52" s="37">
        <f t="shared" si="10"/>
        <v>0</v>
      </c>
      <c r="Z52" s="37">
        <f t="shared" si="10"/>
        <v>0</v>
      </c>
    </row>
    <row r="53" spans="1:26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TO_EHG_E!C53+TO_EHG_CHP!C53+TO_EHG_H!C53+TO_EHG_EDHP!C53+TO_EHG_EB!C53+TO_EHG_PH!C53+TO_EHG_CB!C53</f>
        <v>0</v>
      </c>
      <c r="D53" s="10">
        <f>TO_EHG_E!D53+TO_EHG_CHP!D53+TO_EHG_H!D53+TO_EHG_EDHP!D53+TO_EHG_EB!D53+TO_EHG_PH!D53+TO_EHG_CB!D53</f>
        <v>0</v>
      </c>
      <c r="E53" s="10">
        <f>TO_EHG_E!E53+TO_EHG_CHP!E53+TO_EHG_H!E53+TO_EHG_EDHP!E53+TO_EHG_EB!E53+TO_EHG_PH!E53+TO_EHG_CB!E53</f>
        <v>0</v>
      </c>
      <c r="F53" s="10">
        <f>TO_EHG_E!F53+TO_EHG_CHP!F53+TO_EHG_H!F53+TO_EHG_EDHP!F53+TO_EHG_EB!F53+TO_EHG_PH!F53+TO_EHG_CB!F53</f>
        <v>0</v>
      </c>
      <c r="G53" s="10">
        <f>TO_EHG_E!G53+TO_EHG_CHP!G53+TO_EHG_H!G53+TO_EHG_EDHP!G53+TO_EHG_EB!G53+TO_EHG_PH!G53+TO_EHG_CB!G53</f>
        <v>0</v>
      </c>
      <c r="H53" s="10">
        <f>TO_EHG_E!H53+TO_EHG_CHP!H53+TO_EHG_H!H53+TO_EHG_EDHP!H53+TO_EHG_EB!H53+TO_EHG_PH!H53+TO_EHG_CB!H53</f>
        <v>0</v>
      </c>
      <c r="I53" s="10">
        <f>TO_EHG_E!I53+TO_EHG_CHP!I53+TO_EHG_H!I53+TO_EHG_EDHP!I53+TO_EHG_EB!I53+TO_EHG_PH!I53+TO_EHG_CB!I53</f>
        <v>0</v>
      </c>
      <c r="J53" s="10">
        <f>TO_EHG_E!J53+TO_EHG_CHP!J53+TO_EHG_H!J53+TO_EHG_EDHP!J53+TO_EHG_EB!J53+TO_EHG_PH!J53+TO_EHG_CB!J53</f>
        <v>0</v>
      </c>
      <c r="K53" s="10">
        <f>TO_EHG_E!K53+TO_EHG_CHP!K53+TO_EHG_H!K53+TO_EHG_EDHP!K53+TO_EHG_EB!K53+TO_EHG_PH!K53+TO_EHG_CB!K53</f>
        <v>0</v>
      </c>
      <c r="L53" s="10">
        <f>TO_EHG_E!L53+TO_EHG_CHP!L53+TO_EHG_H!L53+TO_EHG_EDHP!L53+TO_EHG_EB!L53+TO_EHG_PH!L53+TO_EHG_CB!L53</f>
        <v>0</v>
      </c>
      <c r="M53" s="10">
        <f>TO_EHG_E!M53+TO_EHG_CHP!M53+TO_EHG_H!M53+TO_EHG_EDHP!M53+TO_EHG_EB!M53+TO_EHG_PH!M53+TO_EHG_CB!M53</f>
        <v>0</v>
      </c>
      <c r="N53" s="10">
        <f>TO_EHG_E!N53+TO_EHG_CHP!N53+TO_EHG_H!N53+TO_EHG_EDHP!N53+TO_EHG_EB!N53+TO_EHG_PH!N53+TO_EHG_CB!N53</f>
        <v>0</v>
      </c>
      <c r="O53" s="10">
        <f>TO_EHG_E!O53+TO_EHG_CHP!O53+TO_EHG_H!O53+TO_EHG_EDHP!O53+TO_EHG_EB!O53+TO_EHG_PH!O53+TO_EHG_CB!O53</f>
        <v>0</v>
      </c>
      <c r="P53" s="10">
        <f>TO_EHG_E!P53+TO_EHG_CHP!P53+TO_EHG_H!P53+TO_EHG_EDHP!P53+TO_EHG_EB!P53+TO_EHG_PH!P53+TO_EHG_CB!P53</f>
        <v>0</v>
      </c>
      <c r="Q53" s="10">
        <f>TO_EHG_E!Q53+TO_EHG_CHP!Q53+TO_EHG_H!Q53+TO_EHG_EDHP!Q53+TO_EHG_EB!Q53+TO_EHG_PH!Q53+TO_EHG_CB!Q53</f>
        <v>0</v>
      </c>
      <c r="R53" s="10">
        <f>TO_EHG_E!R53+TO_EHG_CHP!R53+TO_EHG_H!R53+TO_EHG_EDHP!R53+TO_EHG_EB!R53+TO_EHG_PH!R53+TO_EHG_CB!R53</f>
        <v>0</v>
      </c>
      <c r="S53" s="10">
        <f>TO_EHG_E!S53+TO_EHG_CHP!S53+TO_EHG_H!S53+TO_EHG_EDHP!S53+TO_EHG_EB!S53+TO_EHG_PH!S53+TO_EHG_CB!S53</f>
        <v>0</v>
      </c>
      <c r="T53" s="10">
        <f>TO_EHG_E!T53+TO_EHG_CHP!T53+TO_EHG_H!T53+TO_EHG_EDHP!T53+TO_EHG_EB!T53+TO_EHG_PH!T53+TO_EHG_CB!T53</f>
        <v>0</v>
      </c>
      <c r="U53" s="10">
        <f>TO_EHG_E!U53+TO_EHG_CHP!U53+TO_EHG_H!U53+TO_EHG_EDHP!U53+TO_EHG_EB!U53+TO_EHG_PH!U53+TO_EHG_CB!U53</f>
        <v>0</v>
      </c>
      <c r="V53" s="10">
        <f>TO_EHG_E!V53+TO_EHG_CHP!V53+TO_EHG_H!V53+TO_EHG_EDHP!V53+TO_EHG_EB!V53+TO_EHG_PH!V53+TO_EHG_CB!V53</f>
        <v>0</v>
      </c>
      <c r="W53" s="10">
        <f>TO_EHG_E!W53+TO_EHG_CHP!W53+TO_EHG_H!W53+TO_EHG_EDHP!W53+TO_EHG_EB!W53+TO_EHG_PH!W53+TO_EHG_CB!W53</f>
        <v>0</v>
      </c>
      <c r="X53" s="10">
        <f>TO_EHG_E!X53+TO_EHG_CHP!X53+TO_EHG_H!X53+TO_EHG_EDHP!X53+TO_EHG_EB!X53+TO_EHG_PH!X53+TO_EHG_CB!X53</f>
        <v>0</v>
      </c>
      <c r="Y53" s="10">
        <f>TO_EHG_E!Y53+TO_EHG_CHP!Y53+TO_EHG_H!Y53+TO_EHG_EDHP!Y53+TO_EHG_EB!Y53+TO_EHG_PH!Y53+TO_EHG_CB!Y53</f>
        <v>0</v>
      </c>
      <c r="Z53" s="10">
        <f>TO_EHG_E!Z53+TO_EHG_CHP!Z53+TO_EHG_H!Z53+TO_EHG_EDHP!Z53+TO_EHG_EB!Z53+TO_EHG_PH!Z53+TO_EHG_CB!Z53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TO_EHG_E!C54+TO_EHG_CHP!C54+TO_EHG_H!C54+TO_EHG_EDHP!C54+TO_EHG_EB!C54+TO_EHG_PH!C54+TO_EHG_CB!C54</f>
        <v>0</v>
      </c>
      <c r="D54" s="10">
        <f>TO_EHG_E!D54+TO_EHG_CHP!D54+TO_EHG_H!D54+TO_EHG_EDHP!D54+TO_EHG_EB!D54+TO_EHG_PH!D54+TO_EHG_CB!D54</f>
        <v>0</v>
      </c>
      <c r="E54" s="10">
        <f>TO_EHG_E!E54+TO_EHG_CHP!E54+TO_EHG_H!E54+TO_EHG_EDHP!E54+TO_EHG_EB!E54+TO_EHG_PH!E54+TO_EHG_CB!E54</f>
        <v>0</v>
      </c>
      <c r="F54" s="10">
        <f>TO_EHG_E!F54+TO_EHG_CHP!F54+TO_EHG_H!F54+TO_EHG_EDHP!F54+TO_EHG_EB!F54+TO_EHG_PH!F54+TO_EHG_CB!F54</f>
        <v>0</v>
      </c>
      <c r="G54" s="10">
        <f>TO_EHG_E!G54+TO_EHG_CHP!G54+TO_EHG_H!G54+TO_EHG_EDHP!G54+TO_EHG_EB!G54+TO_EHG_PH!G54+TO_EHG_CB!G54</f>
        <v>0</v>
      </c>
      <c r="H54" s="10">
        <f>TO_EHG_E!H54+TO_EHG_CHP!H54+TO_EHG_H!H54+TO_EHG_EDHP!H54+TO_EHG_EB!H54+TO_EHG_PH!H54+TO_EHG_CB!H54</f>
        <v>0</v>
      </c>
      <c r="I54" s="10">
        <f>TO_EHG_E!I54+TO_EHG_CHP!I54+TO_EHG_H!I54+TO_EHG_EDHP!I54+TO_EHG_EB!I54+TO_EHG_PH!I54+TO_EHG_CB!I54</f>
        <v>0</v>
      </c>
      <c r="J54" s="10">
        <f>TO_EHG_E!J54+TO_EHG_CHP!J54+TO_EHG_H!J54+TO_EHG_EDHP!J54+TO_EHG_EB!J54+TO_EHG_PH!J54+TO_EHG_CB!J54</f>
        <v>0</v>
      </c>
      <c r="K54" s="10">
        <f>TO_EHG_E!K54+TO_EHG_CHP!K54+TO_EHG_H!K54+TO_EHG_EDHP!K54+TO_EHG_EB!K54+TO_EHG_PH!K54+TO_EHG_CB!K54</f>
        <v>0</v>
      </c>
      <c r="L54" s="10">
        <f>TO_EHG_E!L54+TO_EHG_CHP!L54+TO_EHG_H!L54+TO_EHG_EDHP!L54+TO_EHG_EB!L54+TO_EHG_PH!L54+TO_EHG_CB!L54</f>
        <v>0</v>
      </c>
      <c r="M54" s="10">
        <f>TO_EHG_E!M54+TO_EHG_CHP!M54+TO_EHG_H!M54+TO_EHG_EDHP!M54+TO_EHG_EB!M54+TO_EHG_PH!M54+TO_EHG_CB!M54</f>
        <v>0</v>
      </c>
      <c r="N54" s="10">
        <f>TO_EHG_E!N54+TO_EHG_CHP!N54+TO_EHG_H!N54+TO_EHG_EDHP!N54+TO_EHG_EB!N54+TO_EHG_PH!N54+TO_EHG_CB!N54</f>
        <v>0</v>
      </c>
      <c r="O54" s="10">
        <f>TO_EHG_E!O54+TO_EHG_CHP!O54+TO_EHG_H!O54+TO_EHG_EDHP!O54+TO_EHG_EB!O54+TO_EHG_PH!O54+TO_EHG_CB!O54</f>
        <v>0</v>
      </c>
      <c r="P54" s="10">
        <f>TO_EHG_E!P54+TO_EHG_CHP!P54+TO_EHG_H!P54+TO_EHG_EDHP!P54+TO_EHG_EB!P54+TO_EHG_PH!P54+TO_EHG_CB!P54</f>
        <v>0</v>
      </c>
      <c r="Q54" s="10">
        <f>TO_EHG_E!Q54+TO_EHG_CHP!Q54+TO_EHG_H!Q54+TO_EHG_EDHP!Q54+TO_EHG_EB!Q54+TO_EHG_PH!Q54+TO_EHG_CB!Q54</f>
        <v>0</v>
      </c>
      <c r="R54" s="10">
        <f>TO_EHG_E!R54+TO_EHG_CHP!R54+TO_EHG_H!R54+TO_EHG_EDHP!R54+TO_EHG_EB!R54+TO_EHG_PH!R54+TO_EHG_CB!R54</f>
        <v>0</v>
      </c>
      <c r="S54" s="10">
        <f>TO_EHG_E!S54+TO_EHG_CHP!S54+TO_EHG_H!S54+TO_EHG_EDHP!S54+TO_EHG_EB!S54+TO_EHG_PH!S54+TO_EHG_CB!S54</f>
        <v>0</v>
      </c>
      <c r="T54" s="10">
        <f>TO_EHG_E!T54+TO_EHG_CHP!T54+TO_EHG_H!T54+TO_EHG_EDHP!T54+TO_EHG_EB!T54+TO_EHG_PH!T54+TO_EHG_CB!T54</f>
        <v>0</v>
      </c>
      <c r="U54" s="10">
        <f>TO_EHG_E!U54+TO_EHG_CHP!U54+TO_EHG_H!U54+TO_EHG_EDHP!U54+TO_EHG_EB!U54+TO_EHG_PH!U54+TO_EHG_CB!U54</f>
        <v>0</v>
      </c>
      <c r="V54" s="10">
        <f>TO_EHG_E!V54+TO_EHG_CHP!V54+TO_EHG_H!V54+TO_EHG_EDHP!V54+TO_EHG_EB!V54+TO_EHG_PH!V54+TO_EHG_CB!V54</f>
        <v>0</v>
      </c>
      <c r="W54" s="10">
        <f>TO_EHG_E!W54+TO_EHG_CHP!W54+TO_EHG_H!W54+TO_EHG_EDHP!W54+TO_EHG_EB!W54+TO_EHG_PH!W54+TO_EHG_CB!W54</f>
        <v>0</v>
      </c>
      <c r="X54" s="10">
        <f>TO_EHG_E!X54+TO_EHG_CHP!X54+TO_EHG_H!X54+TO_EHG_EDHP!X54+TO_EHG_EB!X54+TO_EHG_PH!X54+TO_EHG_CB!X54</f>
        <v>0</v>
      </c>
      <c r="Y54" s="10">
        <f>TO_EHG_E!Y54+TO_EHG_CHP!Y54+TO_EHG_H!Y54+TO_EHG_EDHP!Y54+TO_EHG_EB!Y54+TO_EHG_PH!Y54+TO_EHG_CB!Y54</f>
        <v>0</v>
      </c>
      <c r="Z54" s="10">
        <f>TO_EHG_E!Z54+TO_EHG_CHP!Z54+TO_EHG_H!Z54+TO_EHG_EDHP!Z54+TO_EHG_EB!Z54+TO_EHG_PH!Z54+TO_EHG_CB!Z54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TO_EHG_E!C55+TO_EHG_CHP!C55+TO_EHG_H!C55+TO_EHG_EDHP!C55+TO_EHG_EB!C55+TO_EHG_PH!C55+TO_EHG_CB!C55</f>
        <v>0</v>
      </c>
      <c r="D55" s="10">
        <f>TO_EHG_E!D55+TO_EHG_CHP!D55+TO_EHG_H!D55+TO_EHG_EDHP!D55+TO_EHG_EB!D55+TO_EHG_PH!D55+TO_EHG_CB!D55</f>
        <v>0</v>
      </c>
      <c r="E55" s="10">
        <f>TO_EHG_E!E55+TO_EHG_CHP!E55+TO_EHG_H!E55+TO_EHG_EDHP!E55+TO_EHG_EB!E55+TO_EHG_PH!E55+TO_EHG_CB!E55</f>
        <v>0</v>
      </c>
      <c r="F55" s="10">
        <f>TO_EHG_E!F55+TO_EHG_CHP!F55+TO_EHG_H!F55+TO_EHG_EDHP!F55+TO_EHG_EB!F55+TO_EHG_PH!F55+TO_EHG_CB!F55</f>
        <v>0</v>
      </c>
      <c r="G55" s="10">
        <f>TO_EHG_E!G55+TO_EHG_CHP!G55+TO_EHG_H!G55+TO_EHG_EDHP!G55+TO_EHG_EB!G55+TO_EHG_PH!G55+TO_EHG_CB!G55</f>
        <v>0</v>
      </c>
      <c r="H55" s="10">
        <f>TO_EHG_E!H55+TO_EHG_CHP!H55+TO_EHG_H!H55+TO_EHG_EDHP!H55+TO_EHG_EB!H55+TO_EHG_PH!H55+TO_EHG_CB!H55</f>
        <v>0</v>
      </c>
      <c r="I55" s="10">
        <f>TO_EHG_E!I55+TO_EHG_CHP!I55+TO_EHG_H!I55+TO_EHG_EDHP!I55+TO_EHG_EB!I55+TO_EHG_PH!I55+TO_EHG_CB!I55</f>
        <v>0</v>
      </c>
      <c r="J55" s="10">
        <f>TO_EHG_E!J55+TO_EHG_CHP!J55+TO_EHG_H!J55+TO_EHG_EDHP!J55+TO_EHG_EB!J55+TO_EHG_PH!J55+TO_EHG_CB!J55</f>
        <v>0</v>
      </c>
      <c r="K55" s="10">
        <f>TO_EHG_E!K55+TO_EHG_CHP!K55+TO_EHG_H!K55+TO_EHG_EDHP!K55+TO_EHG_EB!K55+TO_EHG_PH!K55+TO_EHG_CB!K55</f>
        <v>0</v>
      </c>
      <c r="L55" s="10">
        <f>TO_EHG_E!L55+TO_EHG_CHP!L55+TO_EHG_H!L55+TO_EHG_EDHP!L55+TO_EHG_EB!L55+TO_EHG_PH!L55+TO_EHG_CB!L55</f>
        <v>0</v>
      </c>
      <c r="M55" s="10">
        <f>TO_EHG_E!M55+TO_EHG_CHP!M55+TO_EHG_H!M55+TO_EHG_EDHP!M55+TO_EHG_EB!M55+TO_EHG_PH!M55+TO_EHG_CB!M55</f>
        <v>0</v>
      </c>
      <c r="N55" s="10">
        <f>TO_EHG_E!N55+TO_EHG_CHP!N55+TO_EHG_H!N55+TO_EHG_EDHP!N55+TO_EHG_EB!N55+TO_EHG_PH!N55+TO_EHG_CB!N55</f>
        <v>0</v>
      </c>
      <c r="O55" s="10">
        <f>TO_EHG_E!O55+TO_EHG_CHP!O55+TO_EHG_H!O55+TO_EHG_EDHP!O55+TO_EHG_EB!O55+TO_EHG_PH!O55+TO_EHG_CB!O55</f>
        <v>0</v>
      </c>
      <c r="P55" s="10">
        <f>TO_EHG_E!P55+TO_EHG_CHP!P55+TO_EHG_H!P55+TO_EHG_EDHP!P55+TO_EHG_EB!P55+TO_EHG_PH!P55+TO_EHG_CB!P55</f>
        <v>0</v>
      </c>
      <c r="Q55" s="10">
        <f>TO_EHG_E!Q55+TO_EHG_CHP!Q55+TO_EHG_H!Q55+TO_EHG_EDHP!Q55+TO_EHG_EB!Q55+TO_EHG_PH!Q55+TO_EHG_CB!Q55</f>
        <v>0</v>
      </c>
      <c r="R55" s="10">
        <f>TO_EHG_E!R55+TO_EHG_CHP!R55+TO_EHG_H!R55+TO_EHG_EDHP!R55+TO_EHG_EB!R55+TO_EHG_PH!R55+TO_EHG_CB!R55</f>
        <v>0</v>
      </c>
      <c r="S55" s="10">
        <f>TO_EHG_E!S55+TO_EHG_CHP!S55+TO_EHG_H!S55+TO_EHG_EDHP!S55+TO_EHG_EB!S55+TO_EHG_PH!S55+TO_EHG_CB!S55</f>
        <v>0</v>
      </c>
      <c r="T55" s="10">
        <f>TO_EHG_E!T55+TO_EHG_CHP!T55+TO_EHG_H!T55+TO_EHG_EDHP!T55+TO_EHG_EB!T55+TO_EHG_PH!T55+TO_EHG_CB!T55</f>
        <v>0</v>
      </c>
      <c r="U55" s="10">
        <f>TO_EHG_E!U55+TO_EHG_CHP!U55+TO_EHG_H!U55+TO_EHG_EDHP!U55+TO_EHG_EB!U55+TO_EHG_PH!U55+TO_EHG_CB!U55</f>
        <v>0</v>
      </c>
      <c r="V55" s="10">
        <f>TO_EHG_E!V55+TO_EHG_CHP!V55+TO_EHG_H!V55+TO_EHG_EDHP!V55+TO_EHG_EB!V55+TO_EHG_PH!V55+TO_EHG_CB!V55</f>
        <v>0</v>
      </c>
      <c r="W55" s="10">
        <f>TO_EHG_E!W55+TO_EHG_CHP!W55+TO_EHG_H!W55+TO_EHG_EDHP!W55+TO_EHG_EB!W55+TO_EHG_PH!W55+TO_EHG_CB!W55</f>
        <v>0</v>
      </c>
      <c r="X55" s="10">
        <f>TO_EHG_E!X55+TO_EHG_CHP!X55+TO_EHG_H!X55+TO_EHG_EDHP!X55+TO_EHG_EB!X55+TO_EHG_PH!X55+TO_EHG_CB!X55</f>
        <v>0</v>
      </c>
      <c r="Y55" s="10">
        <f>TO_EHG_E!Y55+TO_EHG_CHP!Y55+TO_EHG_H!Y55+TO_EHG_EDHP!Y55+TO_EHG_EB!Y55+TO_EHG_PH!Y55+TO_EHG_CB!Y55</f>
        <v>0</v>
      </c>
      <c r="Z55" s="10">
        <f>TO_EHG_E!Z55+TO_EHG_CHP!Z55+TO_EHG_H!Z55+TO_EHG_EDHP!Z55+TO_EHG_EB!Z55+TO_EHG_PH!Z55+TO_EHG_CB!Z55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TO_EHG_E!C56+TO_EHG_CHP!C56+TO_EHG_H!C56+TO_EHG_EDHP!C56+TO_EHG_EB!C56+TO_EHG_PH!C56+TO_EHG_CB!C56</f>
        <v>0</v>
      </c>
      <c r="D56" s="10">
        <f>TO_EHG_E!D56+TO_EHG_CHP!D56+TO_EHG_H!D56+TO_EHG_EDHP!D56+TO_EHG_EB!D56+TO_EHG_PH!D56+TO_EHG_CB!D56</f>
        <v>0</v>
      </c>
      <c r="E56" s="10">
        <f>TO_EHG_E!E56+TO_EHG_CHP!E56+TO_EHG_H!E56+TO_EHG_EDHP!E56+TO_EHG_EB!E56+TO_EHG_PH!E56+TO_EHG_CB!E56</f>
        <v>0</v>
      </c>
      <c r="F56" s="10">
        <f>TO_EHG_E!F56+TO_EHG_CHP!F56+TO_EHG_H!F56+TO_EHG_EDHP!F56+TO_EHG_EB!F56+TO_EHG_PH!F56+TO_EHG_CB!F56</f>
        <v>0</v>
      </c>
      <c r="G56" s="10">
        <f>TO_EHG_E!G56+TO_EHG_CHP!G56+TO_EHG_H!G56+TO_EHG_EDHP!G56+TO_EHG_EB!G56+TO_EHG_PH!G56+TO_EHG_CB!G56</f>
        <v>0</v>
      </c>
      <c r="H56" s="10">
        <f>TO_EHG_E!H56+TO_EHG_CHP!H56+TO_EHG_H!H56+TO_EHG_EDHP!H56+TO_EHG_EB!H56+TO_EHG_PH!H56+TO_EHG_CB!H56</f>
        <v>0</v>
      </c>
      <c r="I56" s="10">
        <f>TO_EHG_E!I56+TO_EHG_CHP!I56+TO_EHG_H!I56+TO_EHG_EDHP!I56+TO_EHG_EB!I56+TO_EHG_PH!I56+TO_EHG_CB!I56</f>
        <v>0</v>
      </c>
      <c r="J56" s="10">
        <f>TO_EHG_E!J56+TO_EHG_CHP!J56+TO_EHG_H!J56+TO_EHG_EDHP!J56+TO_EHG_EB!J56+TO_EHG_PH!J56+TO_EHG_CB!J56</f>
        <v>0</v>
      </c>
      <c r="K56" s="10">
        <f>TO_EHG_E!K56+TO_EHG_CHP!K56+TO_EHG_H!K56+TO_EHG_EDHP!K56+TO_EHG_EB!K56+TO_EHG_PH!K56+TO_EHG_CB!K56</f>
        <v>0</v>
      </c>
      <c r="L56" s="10">
        <f>TO_EHG_E!L56+TO_EHG_CHP!L56+TO_EHG_H!L56+TO_EHG_EDHP!L56+TO_EHG_EB!L56+TO_EHG_PH!L56+TO_EHG_CB!L56</f>
        <v>0</v>
      </c>
      <c r="M56" s="10">
        <f>TO_EHG_E!M56+TO_EHG_CHP!M56+TO_EHG_H!M56+TO_EHG_EDHP!M56+TO_EHG_EB!M56+TO_EHG_PH!M56+TO_EHG_CB!M56</f>
        <v>0</v>
      </c>
      <c r="N56" s="10">
        <f>TO_EHG_E!N56+TO_EHG_CHP!N56+TO_EHG_H!N56+TO_EHG_EDHP!N56+TO_EHG_EB!N56+TO_EHG_PH!N56+TO_EHG_CB!N56</f>
        <v>0</v>
      </c>
      <c r="O56" s="10">
        <f>TO_EHG_E!O56+TO_EHG_CHP!O56+TO_EHG_H!O56+TO_EHG_EDHP!O56+TO_EHG_EB!O56+TO_EHG_PH!O56+TO_EHG_CB!O56</f>
        <v>0</v>
      </c>
      <c r="P56" s="10">
        <f>TO_EHG_E!P56+TO_EHG_CHP!P56+TO_EHG_H!P56+TO_EHG_EDHP!P56+TO_EHG_EB!P56+TO_EHG_PH!P56+TO_EHG_CB!P56</f>
        <v>0</v>
      </c>
      <c r="Q56" s="10">
        <f>TO_EHG_E!Q56+TO_EHG_CHP!Q56+TO_EHG_H!Q56+TO_EHG_EDHP!Q56+TO_EHG_EB!Q56+TO_EHG_PH!Q56+TO_EHG_CB!Q56</f>
        <v>0</v>
      </c>
      <c r="R56" s="10">
        <f>TO_EHG_E!R56+TO_EHG_CHP!R56+TO_EHG_H!R56+TO_EHG_EDHP!R56+TO_EHG_EB!R56+TO_EHG_PH!R56+TO_EHG_CB!R56</f>
        <v>0</v>
      </c>
      <c r="S56" s="10">
        <f>TO_EHG_E!S56+TO_EHG_CHP!S56+TO_EHG_H!S56+TO_EHG_EDHP!S56+TO_EHG_EB!S56+TO_EHG_PH!S56+TO_EHG_CB!S56</f>
        <v>0</v>
      </c>
      <c r="T56" s="10">
        <f>TO_EHG_E!T56+TO_EHG_CHP!T56+TO_EHG_H!T56+TO_EHG_EDHP!T56+TO_EHG_EB!T56+TO_EHG_PH!T56+TO_EHG_CB!T56</f>
        <v>0</v>
      </c>
      <c r="U56" s="10">
        <f>TO_EHG_E!U56+TO_EHG_CHP!U56+TO_EHG_H!U56+TO_EHG_EDHP!U56+TO_EHG_EB!U56+TO_EHG_PH!U56+TO_EHG_CB!U56</f>
        <v>0</v>
      </c>
      <c r="V56" s="10">
        <f>TO_EHG_E!V56+TO_EHG_CHP!V56+TO_EHG_H!V56+TO_EHG_EDHP!V56+TO_EHG_EB!V56+TO_EHG_PH!V56+TO_EHG_CB!V56</f>
        <v>0</v>
      </c>
      <c r="W56" s="10">
        <f>TO_EHG_E!W56+TO_EHG_CHP!W56+TO_EHG_H!W56+TO_EHG_EDHP!W56+TO_EHG_EB!W56+TO_EHG_PH!W56+TO_EHG_CB!W56</f>
        <v>0</v>
      </c>
      <c r="X56" s="10">
        <f>TO_EHG_E!X56+TO_EHG_CHP!X56+TO_EHG_H!X56+TO_EHG_EDHP!X56+TO_EHG_EB!X56+TO_EHG_PH!X56+TO_EHG_CB!X56</f>
        <v>0</v>
      </c>
      <c r="Y56" s="10">
        <f>TO_EHG_E!Y56+TO_EHG_CHP!Y56+TO_EHG_H!Y56+TO_EHG_EDHP!Y56+TO_EHG_EB!Y56+TO_EHG_PH!Y56+TO_EHG_CB!Y56</f>
        <v>0</v>
      </c>
      <c r="Z56" s="10">
        <f>TO_EHG_E!Z56+TO_EHG_CHP!Z56+TO_EHG_H!Z56+TO_EHG_EDHP!Z56+TO_EHG_EB!Z56+TO_EHG_PH!Z56+TO_EHG_CB!Z56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TO_EHG_E!C57+TO_EHG_CHP!C57+TO_EHG_H!C57+TO_EHG_EDHP!C57+TO_EHG_EB!C57+TO_EHG_PH!C57+TO_EHG_CB!C57</f>
        <v>0</v>
      </c>
      <c r="D57" s="10">
        <f>TO_EHG_E!D57+TO_EHG_CHP!D57+TO_EHG_H!D57+TO_EHG_EDHP!D57+TO_EHG_EB!D57+TO_EHG_PH!D57+TO_EHG_CB!D57</f>
        <v>0</v>
      </c>
      <c r="E57" s="10">
        <f>TO_EHG_E!E57+TO_EHG_CHP!E57+TO_EHG_H!E57+TO_EHG_EDHP!E57+TO_EHG_EB!E57+TO_EHG_PH!E57+TO_EHG_CB!E57</f>
        <v>0</v>
      </c>
      <c r="F57" s="10">
        <f>TO_EHG_E!F57+TO_EHG_CHP!F57+TO_EHG_H!F57+TO_EHG_EDHP!F57+TO_EHG_EB!F57+TO_EHG_PH!F57+TO_EHG_CB!F57</f>
        <v>0</v>
      </c>
      <c r="G57" s="10">
        <f>TO_EHG_E!G57+TO_EHG_CHP!G57+TO_EHG_H!G57+TO_EHG_EDHP!G57+TO_EHG_EB!G57+TO_EHG_PH!G57+TO_EHG_CB!G57</f>
        <v>0</v>
      </c>
      <c r="H57" s="10">
        <f>TO_EHG_E!H57+TO_EHG_CHP!H57+TO_EHG_H!H57+TO_EHG_EDHP!H57+TO_EHG_EB!H57+TO_EHG_PH!H57+TO_EHG_CB!H57</f>
        <v>0</v>
      </c>
      <c r="I57" s="10">
        <f>TO_EHG_E!I57+TO_EHG_CHP!I57+TO_EHG_H!I57+TO_EHG_EDHP!I57+TO_EHG_EB!I57+TO_EHG_PH!I57+TO_EHG_CB!I57</f>
        <v>0</v>
      </c>
      <c r="J57" s="10">
        <f>TO_EHG_E!J57+TO_EHG_CHP!J57+TO_EHG_H!J57+TO_EHG_EDHP!J57+TO_EHG_EB!J57+TO_EHG_PH!J57+TO_EHG_CB!J57</f>
        <v>0</v>
      </c>
      <c r="K57" s="10">
        <f>TO_EHG_E!K57+TO_EHG_CHP!K57+TO_EHG_H!K57+TO_EHG_EDHP!K57+TO_EHG_EB!K57+TO_EHG_PH!K57+TO_EHG_CB!K57</f>
        <v>0</v>
      </c>
      <c r="L57" s="10">
        <f>TO_EHG_E!L57+TO_EHG_CHP!L57+TO_EHG_H!L57+TO_EHG_EDHP!L57+TO_EHG_EB!L57+TO_EHG_PH!L57+TO_EHG_CB!L57</f>
        <v>0</v>
      </c>
      <c r="M57" s="10">
        <f>TO_EHG_E!M57+TO_EHG_CHP!M57+TO_EHG_H!M57+TO_EHG_EDHP!M57+TO_EHG_EB!M57+TO_EHG_PH!M57+TO_EHG_CB!M57</f>
        <v>0</v>
      </c>
      <c r="N57" s="10">
        <f>TO_EHG_E!N57+TO_EHG_CHP!N57+TO_EHG_H!N57+TO_EHG_EDHP!N57+TO_EHG_EB!N57+TO_EHG_PH!N57+TO_EHG_CB!N57</f>
        <v>0</v>
      </c>
      <c r="O57" s="10">
        <f>TO_EHG_E!O57+TO_EHG_CHP!O57+TO_EHG_H!O57+TO_EHG_EDHP!O57+TO_EHG_EB!O57+TO_EHG_PH!O57+TO_EHG_CB!O57</f>
        <v>0</v>
      </c>
      <c r="P57" s="10">
        <f>TO_EHG_E!P57+TO_EHG_CHP!P57+TO_EHG_H!P57+TO_EHG_EDHP!P57+TO_EHG_EB!P57+TO_EHG_PH!P57+TO_EHG_CB!P57</f>
        <v>0</v>
      </c>
      <c r="Q57" s="10">
        <f>TO_EHG_E!Q57+TO_EHG_CHP!Q57+TO_EHG_H!Q57+TO_EHG_EDHP!Q57+TO_EHG_EB!Q57+TO_EHG_PH!Q57+TO_EHG_CB!Q57</f>
        <v>0</v>
      </c>
      <c r="R57" s="10">
        <f>TO_EHG_E!R57+TO_EHG_CHP!R57+TO_EHG_H!R57+TO_EHG_EDHP!R57+TO_EHG_EB!R57+TO_EHG_PH!R57+TO_EHG_CB!R57</f>
        <v>0</v>
      </c>
      <c r="S57" s="10">
        <f>TO_EHG_E!S57+TO_EHG_CHP!S57+TO_EHG_H!S57+TO_EHG_EDHP!S57+TO_EHG_EB!S57+TO_EHG_PH!S57+TO_EHG_CB!S57</f>
        <v>0</v>
      </c>
      <c r="T57" s="10">
        <f>TO_EHG_E!T57+TO_EHG_CHP!T57+TO_EHG_H!T57+TO_EHG_EDHP!T57+TO_EHG_EB!T57+TO_EHG_PH!T57+TO_EHG_CB!T57</f>
        <v>0</v>
      </c>
      <c r="U57" s="10">
        <f>TO_EHG_E!U57+TO_EHG_CHP!U57+TO_EHG_H!U57+TO_EHG_EDHP!U57+TO_EHG_EB!U57+TO_EHG_PH!U57+TO_EHG_CB!U57</f>
        <v>0</v>
      </c>
      <c r="V57" s="10">
        <f>TO_EHG_E!V57+TO_EHG_CHP!V57+TO_EHG_H!V57+TO_EHG_EDHP!V57+TO_EHG_EB!V57+TO_EHG_PH!V57+TO_EHG_CB!V57</f>
        <v>0</v>
      </c>
      <c r="W57" s="10">
        <f>TO_EHG_E!W57+TO_EHG_CHP!W57+TO_EHG_H!W57+TO_EHG_EDHP!W57+TO_EHG_EB!W57+TO_EHG_PH!W57+TO_EHG_CB!W57</f>
        <v>0</v>
      </c>
      <c r="X57" s="10">
        <f>TO_EHG_E!X57+TO_EHG_CHP!X57+TO_EHG_H!X57+TO_EHG_EDHP!X57+TO_EHG_EB!X57+TO_EHG_PH!X57+TO_EHG_CB!X57</f>
        <v>0</v>
      </c>
      <c r="Y57" s="10">
        <f>TO_EHG_E!Y57+TO_EHG_CHP!Y57+TO_EHG_H!Y57+TO_EHG_EDHP!Y57+TO_EHG_EB!Y57+TO_EHG_PH!Y57+TO_EHG_CB!Y57</f>
        <v>0</v>
      </c>
      <c r="Z57" s="10">
        <f>TO_EHG_E!Z57+TO_EHG_CHP!Z57+TO_EHG_H!Z57+TO_EHG_EDHP!Z57+TO_EHG_EB!Z57+TO_EHG_PH!Z57+TO_EHG_CB!Z57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TO_EHG_E!C58+TO_EHG_CHP!C58+TO_EHG_H!C58+TO_EHG_EDHP!C58+TO_EHG_EB!C58+TO_EHG_PH!C58+TO_EHG_CB!C58</f>
        <v>0</v>
      </c>
      <c r="D58" s="10">
        <f>TO_EHG_E!D58+TO_EHG_CHP!D58+TO_EHG_H!D58+TO_EHG_EDHP!D58+TO_EHG_EB!D58+TO_EHG_PH!D58+TO_EHG_CB!D58</f>
        <v>0</v>
      </c>
      <c r="E58" s="10">
        <f>TO_EHG_E!E58+TO_EHG_CHP!E58+TO_EHG_H!E58+TO_EHG_EDHP!E58+TO_EHG_EB!E58+TO_EHG_PH!E58+TO_EHG_CB!E58</f>
        <v>0</v>
      </c>
      <c r="F58" s="10">
        <f>TO_EHG_E!F58+TO_EHG_CHP!F58+TO_EHG_H!F58+TO_EHG_EDHP!F58+TO_EHG_EB!F58+TO_EHG_PH!F58+TO_EHG_CB!F58</f>
        <v>0</v>
      </c>
      <c r="G58" s="10">
        <f>TO_EHG_E!G58+TO_EHG_CHP!G58+TO_EHG_H!G58+TO_EHG_EDHP!G58+TO_EHG_EB!G58+TO_EHG_PH!G58+TO_EHG_CB!G58</f>
        <v>0</v>
      </c>
      <c r="H58" s="10">
        <f>TO_EHG_E!H58+TO_EHG_CHP!H58+TO_EHG_H!H58+TO_EHG_EDHP!H58+TO_EHG_EB!H58+TO_EHG_PH!H58+TO_EHG_CB!H58</f>
        <v>0</v>
      </c>
      <c r="I58" s="10">
        <f>TO_EHG_E!I58+TO_EHG_CHP!I58+TO_EHG_H!I58+TO_EHG_EDHP!I58+TO_EHG_EB!I58+TO_EHG_PH!I58+TO_EHG_CB!I58</f>
        <v>0</v>
      </c>
      <c r="J58" s="10">
        <f>TO_EHG_E!J58+TO_EHG_CHP!J58+TO_EHG_H!J58+TO_EHG_EDHP!J58+TO_EHG_EB!J58+TO_EHG_PH!J58+TO_EHG_CB!J58</f>
        <v>0</v>
      </c>
      <c r="K58" s="10">
        <f>TO_EHG_E!K58+TO_EHG_CHP!K58+TO_EHG_H!K58+TO_EHG_EDHP!K58+TO_EHG_EB!K58+TO_EHG_PH!K58+TO_EHG_CB!K58</f>
        <v>0</v>
      </c>
      <c r="L58" s="10">
        <f>TO_EHG_E!L58+TO_EHG_CHP!L58+TO_EHG_H!L58+TO_EHG_EDHP!L58+TO_EHG_EB!L58+TO_EHG_PH!L58+TO_EHG_CB!L58</f>
        <v>0</v>
      </c>
      <c r="M58" s="10">
        <f>TO_EHG_E!M58+TO_EHG_CHP!M58+TO_EHG_H!M58+TO_EHG_EDHP!M58+TO_EHG_EB!M58+TO_EHG_PH!M58+TO_EHG_CB!M58</f>
        <v>0</v>
      </c>
      <c r="N58" s="10">
        <f>TO_EHG_E!N58+TO_EHG_CHP!N58+TO_EHG_H!N58+TO_EHG_EDHP!N58+TO_EHG_EB!N58+TO_EHG_PH!N58+TO_EHG_CB!N58</f>
        <v>0</v>
      </c>
      <c r="O58" s="10">
        <f>TO_EHG_E!O58+TO_EHG_CHP!O58+TO_EHG_H!O58+TO_EHG_EDHP!O58+TO_EHG_EB!O58+TO_EHG_PH!O58+TO_EHG_CB!O58</f>
        <v>0</v>
      </c>
      <c r="P58" s="10">
        <f>TO_EHG_E!P58+TO_EHG_CHP!P58+TO_EHG_H!P58+TO_EHG_EDHP!P58+TO_EHG_EB!P58+TO_EHG_PH!P58+TO_EHG_CB!P58</f>
        <v>0</v>
      </c>
      <c r="Q58" s="10">
        <f>TO_EHG_E!Q58+TO_EHG_CHP!Q58+TO_EHG_H!Q58+TO_EHG_EDHP!Q58+TO_EHG_EB!Q58+TO_EHG_PH!Q58+TO_EHG_CB!Q58</f>
        <v>0</v>
      </c>
      <c r="R58" s="10">
        <f>TO_EHG_E!R58+TO_EHG_CHP!R58+TO_EHG_H!R58+TO_EHG_EDHP!R58+TO_EHG_EB!R58+TO_EHG_PH!R58+TO_EHG_CB!R58</f>
        <v>0</v>
      </c>
      <c r="S58" s="10">
        <f>TO_EHG_E!S58+TO_EHG_CHP!S58+TO_EHG_H!S58+TO_EHG_EDHP!S58+TO_EHG_EB!S58+TO_EHG_PH!S58+TO_EHG_CB!S58</f>
        <v>0</v>
      </c>
      <c r="T58" s="10">
        <f>TO_EHG_E!T58+TO_EHG_CHP!T58+TO_EHG_H!T58+TO_EHG_EDHP!T58+TO_EHG_EB!T58+TO_EHG_PH!T58+TO_EHG_CB!T58</f>
        <v>0</v>
      </c>
      <c r="U58" s="10">
        <f>TO_EHG_E!U58+TO_EHG_CHP!U58+TO_EHG_H!U58+TO_EHG_EDHP!U58+TO_EHG_EB!U58+TO_EHG_PH!U58+TO_EHG_CB!U58</f>
        <v>0</v>
      </c>
      <c r="V58" s="10">
        <f>TO_EHG_E!V58+TO_EHG_CHP!V58+TO_EHG_H!V58+TO_EHG_EDHP!V58+TO_EHG_EB!V58+TO_EHG_PH!V58+TO_EHG_CB!V58</f>
        <v>0</v>
      </c>
      <c r="W58" s="10">
        <f>TO_EHG_E!W58+TO_EHG_CHP!W58+TO_EHG_H!W58+TO_EHG_EDHP!W58+TO_EHG_EB!W58+TO_EHG_PH!W58+TO_EHG_CB!W58</f>
        <v>0</v>
      </c>
      <c r="X58" s="10">
        <f>TO_EHG_E!X58+TO_EHG_CHP!X58+TO_EHG_H!X58+TO_EHG_EDHP!X58+TO_EHG_EB!X58+TO_EHG_PH!X58+TO_EHG_CB!X58</f>
        <v>0</v>
      </c>
      <c r="Y58" s="10">
        <f>TO_EHG_E!Y58+TO_EHG_CHP!Y58+TO_EHG_H!Y58+TO_EHG_EDHP!Y58+TO_EHG_EB!Y58+TO_EHG_PH!Y58+TO_EHG_CB!Y58</f>
        <v>0</v>
      </c>
      <c r="Z58" s="10">
        <f>TO_EHG_E!Z58+TO_EHG_CHP!Z58+TO_EHG_H!Z58+TO_EHG_EDHP!Z58+TO_EHG_EB!Z58+TO_EHG_PH!Z58+TO_EHG_CB!Z58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TO_EHG_E!C59+TO_EHG_CHP!C59+TO_EHG_H!C59+TO_EHG_EDHP!C59+TO_EHG_EB!C59+TO_EHG_PH!C59+TO_EHG_CB!C59</f>
        <v>0</v>
      </c>
      <c r="D59" s="10">
        <f>TO_EHG_E!D59+TO_EHG_CHP!D59+TO_EHG_H!D59+TO_EHG_EDHP!D59+TO_EHG_EB!D59+TO_EHG_PH!D59+TO_EHG_CB!D59</f>
        <v>0</v>
      </c>
      <c r="E59" s="10">
        <f>TO_EHG_E!E59+TO_EHG_CHP!E59+TO_EHG_H!E59+TO_EHG_EDHP!E59+TO_EHG_EB!E59+TO_EHG_PH!E59+TO_EHG_CB!E59</f>
        <v>0</v>
      </c>
      <c r="F59" s="10">
        <f>TO_EHG_E!F59+TO_EHG_CHP!F59+TO_EHG_H!F59+TO_EHG_EDHP!F59+TO_EHG_EB!F59+TO_EHG_PH!F59+TO_EHG_CB!F59</f>
        <v>0</v>
      </c>
      <c r="G59" s="10">
        <f>TO_EHG_E!G59+TO_EHG_CHP!G59+TO_EHG_H!G59+TO_EHG_EDHP!G59+TO_EHG_EB!G59+TO_EHG_PH!G59+TO_EHG_CB!G59</f>
        <v>0</v>
      </c>
      <c r="H59" s="10">
        <f>TO_EHG_E!H59+TO_EHG_CHP!H59+TO_EHG_H!H59+TO_EHG_EDHP!H59+TO_EHG_EB!H59+TO_EHG_PH!H59+TO_EHG_CB!H59</f>
        <v>0</v>
      </c>
      <c r="I59" s="10">
        <f>TO_EHG_E!I59+TO_EHG_CHP!I59+TO_EHG_H!I59+TO_EHG_EDHP!I59+TO_EHG_EB!I59+TO_EHG_PH!I59+TO_EHG_CB!I59</f>
        <v>0</v>
      </c>
      <c r="J59" s="10">
        <f>TO_EHG_E!J59+TO_EHG_CHP!J59+TO_EHG_H!J59+TO_EHG_EDHP!J59+TO_EHG_EB!J59+TO_EHG_PH!J59+TO_EHG_CB!J59</f>
        <v>0</v>
      </c>
      <c r="K59" s="10">
        <f>TO_EHG_E!K59+TO_EHG_CHP!K59+TO_EHG_H!K59+TO_EHG_EDHP!K59+TO_EHG_EB!K59+TO_EHG_PH!K59+TO_EHG_CB!K59</f>
        <v>0</v>
      </c>
      <c r="L59" s="10">
        <f>TO_EHG_E!L59+TO_EHG_CHP!L59+TO_EHG_H!L59+TO_EHG_EDHP!L59+TO_EHG_EB!L59+TO_EHG_PH!L59+TO_EHG_CB!L59</f>
        <v>0</v>
      </c>
      <c r="M59" s="10">
        <f>TO_EHG_E!M59+TO_EHG_CHP!M59+TO_EHG_H!M59+TO_EHG_EDHP!M59+TO_EHG_EB!M59+TO_EHG_PH!M59+TO_EHG_CB!M59</f>
        <v>0</v>
      </c>
      <c r="N59" s="10">
        <f>TO_EHG_E!N59+TO_EHG_CHP!N59+TO_EHG_H!N59+TO_EHG_EDHP!N59+TO_EHG_EB!N59+TO_EHG_PH!N59+TO_EHG_CB!N59</f>
        <v>0</v>
      </c>
      <c r="O59" s="10">
        <f>TO_EHG_E!O59+TO_EHG_CHP!O59+TO_EHG_H!O59+TO_EHG_EDHP!O59+TO_EHG_EB!O59+TO_EHG_PH!O59+TO_EHG_CB!O59</f>
        <v>0</v>
      </c>
      <c r="P59" s="10">
        <f>TO_EHG_E!P59+TO_EHG_CHP!P59+TO_EHG_H!P59+TO_EHG_EDHP!P59+TO_EHG_EB!P59+TO_EHG_PH!P59+TO_EHG_CB!P59</f>
        <v>0</v>
      </c>
      <c r="Q59" s="10">
        <f>TO_EHG_E!Q59+TO_EHG_CHP!Q59+TO_EHG_H!Q59+TO_EHG_EDHP!Q59+TO_EHG_EB!Q59+TO_EHG_PH!Q59+TO_EHG_CB!Q59</f>
        <v>0</v>
      </c>
      <c r="R59" s="10">
        <f>TO_EHG_E!R59+TO_EHG_CHP!R59+TO_EHG_H!R59+TO_EHG_EDHP!R59+TO_EHG_EB!R59+TO_EHG_PH!R59+TO_EHG_CB!R59</f>
        <v>0</v>
      </c>
      <c r="S59" s="10">
        <f>TO_EHG_E!S59+TO_EHG_CHP!S59+TO_EHG_H!S59+TO_EHG_EDHP!S59+TO_EHG_EB!S59+TO_EHG_PH!S59+TO_EHG_CB!S59</f>
        <v>0</v>
      </c>
      <c r="T59" s="10">
        <f>TO_EHG_E!T59+TO_EHG_CHP!T59+TO_EHG_H!T59+TO_EHG_EDHP!T59+TO_EHG_EB!T59+TO_EHG_PH!T59+TO_EHG_CB!T59</f>
        <v>0</v>
      </c>
      <c r="U59" s="10">
        <f>TO_EHG_E!U59+TO_EHG_CHP!U59+TO_EHG_H!U59+TO_EHG_EDHP!U59+TO_EHG_EB!U59+TO_EHG_PH!U59+TO_EHG_CB!U59</f>
        <v>0</v>
      </c>
      <c r="V59" s="10">
        <f>TO_EHG_E!V59+TO_EHG_CHP!V59+TO_EHG_H!V59+TO_EHG_EDHP!V59+TO_EHG_EB!V59+TO_EHG_PH!V59+TO_EHG_CB!V59</f>
        <v>0</v>
      </c>
      <c r="W59" s="10">
        <f>TO_EHG_E!W59+TO_EHG_CHP!W59+TO_EHG_H!W59+TO_EHG_EDHP!W59+TO_EHG_EB!W59+TO_EHG_PH!W59+TO_EHG_CB!W59</f>
        <v>0</v>
      </c>
      <c r="X59" s="10">
        <f>TO_EHG_E!X59+TO_EHG_CHP!X59+TO_EHG_H!X59+TO_EHG_EDHP!X59+TO_EHG_EB!X59+TO_EHG_PH!X59+TO_EHG_CB!X59</f>
        <v>0</v>
      </c>
      <c r="Y59" s="10">
        <f>TO_EHG_E!Y59+TO_EHG_CHP!Y59+TO_EHG_H!Y59+TO_EHG_EDHP!Y59+TO_EHG_EB!Y59+TO_EHG_PH!Y59+TO_EHG_CB!Y59</f>
        <v>0</v>
      </c>
      <c r="Z59" s="10">
        <f>TO_EHG_E!Z59+TO_EHG_CHP!Z59+TO_EHG_H!Z59+TO_EHG_EDHP!Z59+TO_EHG_EB!Z59+TO_EHG_PH!Z59+TO_EHG_CB!Z59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TO_EHG_E!C60+TO_EHG_CHP!C60+TO_EHG_H!C60+TO_EHG_EDHP!C60+TO_EHG_EB!C60+TO_EHG_PH!C60+TO_EHG_CB!C60</f>
        <v>0</v>
      </c>
      <c r="D60" s="10">
        <f>TO_EHG_E!D60+TO_EHG_CHP!D60+TO_EHG_H!D60+TO_EHG_EDHP!D60+TO_EHG_EB!D60+TO_EHG_PH!D60+TO_EHG_CB!D60</f>
        <v>0</v>
      </c>
      <c r="E60" s="10">
        <f>TO_EHG_E!E60+TO_EHG_CHP!E60+TO_EHG_H!E60+TO_EHG_EDHP!E60+TO_EHG_EB!E60+TO_EHG_PH!E60+TO_EHG_CB!E60</f>
        <v>0</v>
      </c>
      <c r="F60" s="10">
        <f>TO_EHG_E!F60+TO_EHG_CHP!F60+TO_EHG_H!F60+TO_EHG_EDHP!F60+TO_EHG_EB!F60+TO_EHG_PH!F60+TO_EHG_CB!F60</f>
        <v>0</v>
      </c>
      <c r="G60" s="10">
        <f>TO_EHG_E!G60+TO_EHG_CHP!G60+TO_EHG_H!G60+TO_EHG_EDHP!G60+TO_EHG_EB!G60+TO_EHG_PH!G60+TO_EHG_CB!G60</f>
        <v>0</v>
      </c>
      <c r="H60" s="10">
        <f>TO_EHG_E!H60+TO_EHG_CHP!H60+TO_EHG_H!H60+TO_EHG_EDHP!H60+TO_EHG_EB!H60+TO_EHG_PH!H60+TO_EHG_CB!H60</f>
        <v>0</v>
      </c>
      <c r="I60" s="10">
        <f>TO_EHG_E!I60+TO_EHG_CHP!I60+TO_EHG_H!I60+TO_EHG_EDHP!I60+TO_EHG_EB!I60+TO_EHG_PH!I60+TO_EHG_CB!I60</f>
        <v>0</v>
      </c>
      <c r="J60" s="10">
        <f>TO_EHG_E!J60+TO_EHG_CHP!J60+TO_EHG_H!J60+TO_EHG_EDHP!J60+TO_EHG_EB!J60+TO_EHG_PH!J60+TO_EHG_CB!J60</f>
        <v>0</v>
      </c>
      <c r="K60" s="10">
        <f>TO_EHG_E!K60+TO_EHG_CHP!K60+TO_EHG_H!K60+TO_EHG_EDHP!K60+TO_EHG_EB!K60+TO_EHG_PH!K60+TO_EHG_CB!K60</f>
        <v>0</v>
      </c>
      <c r="L60" s="10">
        <f>TO_EHG_E!L60+TO_EHG_CHP!L60+TO_EHG_H!L60+TO_EHG_EDHP!L60+TO_EHG_EB!L60+TO_EHG_PH!L60+TO_EHG_CB!L60</f>
        <v>0</v>
      </c>
      <c r="M60" s="10">
        <f>TO_EHG_E!M60+TO_EHG_CHP!M60+TO_EHG_H!M60+TO_EHG_EDHP!M60+TO_EHG_EB!M60+TO_EHG_PH!M60+TO_EHG_CB!M60</f>
        <v>0</v>
      </c>
      <c r="N60" s="10">
        <f>TO_EHG_E!N60+TO_EHG_CHP!N60+TO_EHG_H!N60+TO_EHG_EDHP!N60+TO_EHG_EB!N60+TO_EHG_PH!N60+TO_EHG_CB!N60</f>
        <v>0</v>
      </c>
      <c r="O60" s="10">
        <f>TO_EHG_E!O60+TO_EHG_CHP!O60+TO_EHG_H!O60+TO_EHG_EDHP!O60+TO_EHG_EB!O60+TO_EHG_PH!O60+TO_EHG_CB!O60</f>
        <v>0</v>
      </c>
      <c r="P60" s="10">
        <f>TO_EHG_E!P60+TO_EHG_CHP!P60+TO_EHG_H!P60+TO_EHG_EDHP!P60+TO_EHG_EB!P60+TO_EHG_PH!P60+TO_EHG_CB!P60</f>
        <v>0</v>
      </c>
      <c r="Q60" s="10">
        <f>TO_EHG_E!Q60+TO_EHG_CHP!Q60+TO_EHG_H!Q60+TO_EHG_EDHP!Q60+TO_EHG_EB!Q60+TO_EHG_PH!Q60+TO_EHG_CB!Q60</f>
        <v>0</v>
      </c>
      <c r="R60" s="10">
        <f>TO_EHG_E!R60+TO_EHG_CHP!R60+TO_EHG_H!R60+TO_EHG_EDHP!R60+TO_EHG_EB!R60+TO_EHG_PH!R60+TO_EHG_CB!R60</f>
        <v>0</v>
      </c>
      <c r="S60" s="10">
        <f>TO_EHG_E!S60+TO_EHG_CHP!S60+TO_EHG_H!S60+TO_EHG_EDHP!S60+TO_EHG_EB!S60+TO_EHG_PH!S60+TO_EHG_CB!S60</f>
        <v>0</v>
      </c>
      <c r="T60" s="10">
        <f>TO_EHG_E!T60+TO_EHG_CHP!T60+TO_EHG_H!T60+TO_EHG_EDHP!T60+TO_EHG_EB!T60+TO_EHG_PH!T60+TO_EHG_CB!T60</f>
        <v>0</v>
      </c>
      <c r="U60" s="10">
        <f>TO_EHG_E!U60+TO_EHG_CHP!U60+TO_EHG_H!U60+TO_EHG_EDHP!U60+TO_EHG_EB!U60+TO_EHG_PH!U60+TO_EHG_CB!U60</f>
        <v>0</v>
      </c>
      <c r="V60" s="10">
        <f>TO_EHG_E!V60+TO_EHG_CHP!V60+TO_EHG_H!V60+TO_EHG_EDHP!V60+TO_EHG_EB!V60+TO_EHG_PH!V60+TO_EHG_CB!V60</f>
        <v>0</v>
      </c>
      <c r="W60" s="10">
        <f>TO_EHG_E!W60+TO_EHG_CHP!W60+TO_EHG_H!W60+TO_EHG_EDHP!W60+TO_EHG_EB!W60+TO_EHG_PH!W60+TO_EHG_CB!W60</f>
        <v>0</v>
      </c>
      <c r="X60" s="10">
        <f>TO_EHG_E!X60+TO_EHG_CHP!X60+TO_EHG_H!X60+TO_EHG_EDHP!X60+TO_EHG_EB!X60+TO_EHG_PH!X60+TO_EHG_CB!X60</f>
        <v>0</v>
      </c>
      <c r="Y60" s="10">
        <f>TO_EHG_E!Y60+TO_EHG_CHP!Y60+TO_EHG_H!Y60+TO_EHG_EDHP!Y60+TO_EHG_EB!Y60+TO_EHG_PH!Y60+TO_EHG_CB!Y60</f>
        <v>0</v>
      </c>
      <c r="Z60" s="10">
        <f>TO_EHG_E!Z60+TO_EHG_CHP!Z60+TO_EHG_H!Z60+TO_EHG_EDHP!Z60+TO_EHG_EB!Z60+TO_EHG_PH!Z60+TO_EHG_CB!Z60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TO_EHG_E!C61+TO_EHG_CHP!C61+TO_EHG_H!C61+TO_EHG_EDHP!C61+TO_EHG_EB!C61+TO_EHG_PH!C61+TO_EHG_CB!C61</f>
        <v>0</v>
      </c>
      <c r="D61" s="10">
        <f>TO_EHG_E!D61+TO_EHG_CHP!D61+TO_EHG_H!D61+TO_EHG_EDHP!D61+TO_EHG_EB!D61+TO_EHG_PH!D61+TO_EHG_CB!D61</f>
        <v>0</v>
      </c>
      <c r="E61" s="10">
        <f>TO_EHG_E!E61+TO_EHG_CHP!E61+TO_EHG_H!E61+TO_EHG_EDHP!E61+TO_EHG_EB!E61+TO_EHG_PH!E61+TO_EHG_CB!E61</f>
        <v>0</v>
      </c>
      <c r="F61" s="10">
        <f>TO_EHG_E!F61+TO_EHG_CHP!F61+TO_EHG_H!F61+TO_EHG_EDHP!F61+TO_EHG_EB!F61+TO_EHG_PH!F61+TO_EHG_CB!F61</f>
        <v>0</v>
      </c>
      <c r="G61" s="10">
        <f>TO_EHG_E!G61+TO_EHG_CHP!G61+TO_EHG_H!G61+TO_EHG_EDHP!G61+TO_EHG_EB!G61+TO_EHG_PH!G61+TO_EHG_CB!G61</f>
        <v>0</v>
      </c>
      <c r="H61" s="10">
        <f>TO_EHG_E!H61+TO_EHG_CHP!H61+TO_EHG_H!H61+TO_EHG_EDHP!H61+TO_EHG_EB!H61+TO_EHG_PH!H61+TO_EHG_CB!H61</f>
        <v>0</v>
      </c>
      <c r="I61" s="10">
        <f>TO_EHG_E!I61+TO_EHG_CHP!I61+TO_EHG_H!I61+TO_EHG_EDHP!I61+TO_EHG_EB!I61+TO_EHG_PH!I61+TO_EHG_CB!I61</f>
        <v>0</v>
      </c>
      <c r="J61" s="10">
        <f>TO_EHG_E!J61+TO_EHG_CHP!J61+TO_EHG_H!J61+TO_EHG_EDHP!J61+TO_EHG_EB!J61+TO_EHG_PH!J61+TO_EHG_CB!J61</f>
        <v>0</v>
      </c>
      <c r="K61" s="10">
        <f>TO_EHG_E!K61+TO_EHG_CHP!K61+TO_EHG_H!K61+TO_EHG_EDHP!K61+TO_EHG_EB!K61+TO_EHG_PH!K61+TO_EHG_CB!K61</f>
        <v>0</v>
      </c>
      <c r="L61" s="10">
        <f>TO_EHG_E!L61+TO_EHG_CHP!L61+TO_EHG_H!L61+TO_EHG_EDHP!L61+TO_EHG_EB!L61+TO_EHG_PH!L61+TO_EHG_CB!L61</f>
        <v>0</v>
      </c>
      <c r="M61" s="10">
        <f>TO_EHG_E!M61+TO_EHG_CHP!M61+TO_EHG_H!M61+TO_EHG_EDHP!M61+TO_EHG_EB!M61+TO_EHG_PH!M61+TO_EHG_CB!M61</f>
        <v>0</v>
      </c>
      <c r="N61" s="10">
        <f>TO_EHG_E!N61+TO_EHG_CHP!N61+TO_EHG_H!N61+TO_EHG_EDHP!N61+TO_EHG_EB!N61+TO_EHG_PH!N61+TO_EHG_CB!N61</f>
        <v>0</v>
      </c>
      <c r="O61" s="10">
        <f>TO_EHG_E!O61+TO_EHG_CHP!O61+TO_EHG_H!O61+TO_EHG_EDHP!O61+TO_EHG_EB!O61+TO_EHG_PH!O61+TO_EHG_CB!O61</f>
        <v>0</v>
      </c>
      <c r="P61" s="10">
        <f>TO_EHG_E!P61+TO_EHG_CHP!P61+TO_EHG_H!P61+TO_EHG_EDHP!P61+TO_EHG_EB!P61+TO_EHG_PH!P61+TO_EHG_CB!P61</f>
        <v>0</v>
      </c>
      <c r="Q61" s="10">
        <f>TO_EHG_E!Q61+TO_EHG_CHP!Q61+TO_EHG_H!Q61+TO_EHG_EDHP!Q61+TO_EHG_EB!Q61+TO_EHG_PH!Q61+TO_EHG_CB!Q61</f>
        <v>0</v>
      </c>
      <c r="R61" s="10">
        <f>TO_EHG_E!R61+TO_EHG_CHP!R61+TO_EHG_H!R61+TO_EHG_EDHP!R61+TO_EHG_EB!R61+TO_EHG_PH!R61+TO_EHG_CB!R61</f>
        <v>0</v>
      </c>
      <c r="S61" s="10">
        <f>TO_EHG_E!S61+TO_EHG_CHP!S61+TO_EHG_H!S61+TO_EHG_EDHP!S61+TO_EHG_EB!S61+TO_EHG_PH!S61+TO_EHG_CB!S61</f>
        <v>0</v>
      </c>
      <c r="T61" s="10">
        <f>TO_EHG_E!T61+TO_EHG_CHP!T61+TO_EHG_H!T61+TO_EHG_EDHP!T61+TO_EHG_EB!T61+TO_EHG_PH!T61+TO_EHG_CB!T61</f>
        <v>0</v>
      </c>
      <c r="U61" s="10">
        <f>TO_EHG_E!U61+TO_EHG_CHP!U61+TO_EHG_H!U61+TO_EHG_EDHP!U61+TO_EHG_EB!U61+TO_EHG_PH!U61+TO_EHG_CB!U61</f>
        <v>0</v>
      </c>
      <c r="V61" s="10">
        <f>TO_EHG_E!V61+TO_EHG_CHP!V61+TO_EHG_H!V61+TO_EHG_EDHP!V61+TO_EHG_EB!V61+TO_EHG_PH!V61+TO_EHG_CB!V61</f>
        <v>0</v>
      </c>
      <c r="W61" s="10">
        <f>TO_EHG_E!W61+TO_EHG_CHP!W61+TO_EHG_H!W61+TO_EHG_EDHP!W61+TO_EHG_EB!W61+TO_EHG_PH!W61+TO_EHG_CB!W61</f>
        <v>0</v>
      </c>
      <c r="X61" s="10">
        <f>TO_EHG_E!X61+TO_EHG_CHP!X61+TO_EHG_H!X61+TO_EHG_EDHP!X61+TO_EHG_EB!X61+TO_EHG_PH!X61+TO_EHG_CB!X61</f>
        <v>0</v>
      </c>
      <c r="Y61" s="10">
        <f>TO_EHG_E!Y61+TO_EHG_CHP!Y61+TO_EHG_H!Y61+TO_EHG_EDHP!Y61+TO_EHG_EB!Y61+TO_EHG_PH!Y61+TO_EHG_CB!Y61</f>
        <v>0</v>
      </c>
      <c r="Z61" s="10">
        <f>TO_EHG_E!Z61+TO_EHG_CHP!Z61+TO_EHG_H!Z61+TO_EHG_EDHP!Z61+TO_EHG_EB!Z61+TO_EHG_PH!Z61+TO_EHG_CB!Z61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TO_EHG_E!C62+TO_EHG_CHP!C62+TO_EHG_H!C62+TO_EHG_EDHP!C62+TO_EHG_EB!C62+TO_EHG_PH!C62+TO_EHG_CB!C62</f>
        <v>0</v>
      </c>
      <c r="D62" s="10">
        <f>TO_EHG_E!D62+TO_EHG_CHP!D62+TO_EHG_H!D62+TO_EHG_EDHP!D62+TO_EHG_EB!D62+TO_EHG_PH!D62+TO_EHG_CB!D62</f>
        <v>0</v>
      </c>
      <c r="E62" s="10">
        <f>TO_EHG_E!E62+TO_EHG_CHP!E62+TO_EHG_H!E62+TO_EHG_EDHP!E62+TO_EHG_EB!E62+TO_EHG_PH!E62+TO_EHG_CB!E62</f>
        <v>0</v>
      </c>
      <c r="F62" s="10">
        <f>TO_EHG_E!F62+TO_EHG_CHP!F62+TO_EHG_H!F62+TO_EHG_EDHP!F62+TO_EHG_EB!F62+TO_EHG_PH!F62+TO_EHG_CB!F62</f>
        <v>0</v>
      </c>
      <c r="G62" s="10">
        <f>TO_EHG_E!G62+TO_EHG_CHP!G62+TO_EHG_H!G62+TO_EHG_EDHP!G62+TO_EHG_EB!G62+TO_EHG_PH!G62+TO_EHG_CB!G62</f>
        <v>0</v>
      </c>
      <c r="H62" s="10">
        <f>TO_EHG_E!H62+TO_EHG_CHP!H62+TO_EHG_H!H62+TO_EHG_EDHP!H62+TO_EHG_EB!H62+TO_EHG_PH!H62+TO_EHG_CB!H62</f>
        <v>0</v>
      </c>
      <c r="I62" s="10">
        <f>TO_EHG_E!I62+TO_EHG_CHP!I62+TO_EHG_H!I62+TO_EHG_EDHP!I62+TO_EHG_EB!I62+TO_EHG_PH!I62+TO_EHG_CB!I62</f>
        <v>0</v>
      </c>
      <c r="J62" s="10">
        <f>TO_EHG_E!J62+TO_EHG_CHP!J62+TO_EHG_H!J62+TO_EHG_EDHP!J62+TO_EHG_EB!J62+TO_EHG_PH!J62+TO_EHG_CB!J62</f>
        <v>0</v>
      </c>
      <c r="K62" s="10">
        <f>TO_EHG_E!K62+TO_EHG_CHP!K62+TO_EHG_H!K62+TO_EHG_EDHP!K62+TO_EHG_EB!K62+TO_EHG_PH!K62+TO_EHG_CB!K62</f>
        <v>0</v>
      </c>
      <c r="L62" s="10">
        <f>TO_EHG_E!L62+TO_EHG_CHP!L62+TO_EHG_H!L62+TO_EHG_EDHP!L62+TO_EHG_EB!L62+TO_EHG_PH!L62+TO_EHG_CB!L62</f>
        <v>0</v>
      </c>
      <c r="M62" s="10">
        <f>TO_EHG_E!M62+TO_EHG_CHP!M62+TO_EHG_H!M62+TO_EHG_EDHP!M62+TO_EHG_EB!M62+TO_EHG_PH!M62+TO_EHG_CB!M62</f>
        <v>0</v>
      </c>
      <c r="N62" s="10">
        <f>TO_EHG_E!N62+TO_EHG_CHP!N62+TO_EHG_H!N62+TO_EHG_EDHP!N62+TO_EHG_EB!N62+TO_EHG_PH!N62+TO_EHG_CB!N62</f>
        <v>0</v>
      </c>
      <c r="O62" s="10">
        <f>TO_EHG_E!O62+TO_EHG_CHP!O62+TO_EHG_H!O62+TO_EHG_EDHP!O62+TO_EHG_EB!O62+TO_EHG_PH!O62+TO_EHG_CB!O62</f>
        <v>0</v>
      </c>
      <c r="P62" s="10">
        <f>TO_EHG_E!P62+TO_EHG_CHP!P62+TO_EHG_H!P62+TO_EHG_EDHP!P62+TO_EHG_EB!P62+TO_EHG_PH!P62+TO_EHG_CB!P62</f>
        <v>0</v>
      </c>
      <c r="Q62" s="10">
        <f>TO_EHG_E!Q62+TO_EHG_CHP!Q62+TO_EHG_H!Q62+TO_EHG_EDHP!Q62+TO_EHG_EB!Q62+TO_EHG_PH!Q62+TO_EHG_CB!Q62</f>
        <v>0</v>
      </c>
      <c r="R62" s="10">
        <f>TO_EHG_E!R62+TO_EHG_CHP!R62+TO_EHG_H!R62+TO_EHG_EDHP!R62+TO_EHG_EB!R62+TO_EHG_PH!R62+TO_EHG_CB!R62</f>
        <v>0</v>
      </c>
      <c r="S62" s="10">
        <f>TO_EHG_E!S62+TO_EHG_CHP!S62+TO_EHG_H!S62+TO_EHG_EDHP!S62+TO_EHG_EB!S62+TO_EHG_PH!S62+TO_EHG_CB!S62</f>
        <v>0</v>
      </c>
      <c r="T62" s="10">
        <f>TO_EHG_E!T62+TO_EHG_CHP!T62+TO_EHG_H!T62+TO_EHG_EDHP!T62+TO_EHG_EB!T62+TO_EHG_PH!T62+TO_EHG_CB!T62</f>
        <v>0</v>
      </c>
      <c r="U62" s="10">
        <f>TO_EHG_E!U62+TO_EHG_CHP!U62+TO_EHG_H!U62+TO_EHG_EDHP!U62+TO_EHG_EB!U62+TO_EHG_PH!U62+TO_EHG_CB!U62</f>
        <v>0</v>
      </c>
      <c r="V62" s="10">
        <f>TO_EHG_E!V62+TO_EHG_CHP!V62+TO_EHG_H!V62+TO_EHG_EDHP!V62+TO_EHG_EB!V62+TO_EHG_PH!V62+TO_EHG_CB!V62</f>
        <v>0</v>
      </c>
      <c r="W62" s="10">
        <f>TO_EHG_E!W62+TO_EHG_CHP!W62+TO_EHG_H!W62+TO_EHG_EDHP!W62+TO_EHG_EB!W62+TO_EHG_PH!W62+TO_EHG_CB!W62</f>
        <v>0</v>
      </c>
      <c r="X62" s="10">
        <f>TO_EHG_E!X62+TO_EHG_CHP!X62+TO_EHG_H!X62+TO_EHG_EDHP!X62+TO_EHG_EB!X62+TO_EHG_PH!X62+TO_EHG_CB!X62</f>
        <v>0</v>
      </c>
      <c r="Y62" s="10">
        <f>TO_EHG_E!Y62+TO_EHG_CHP!Y62+TO_EHG_H!Y62+TO_EHG_EDHP!Y62+TO_EHG_EB!Y62+TO_EHG_PH!Y62+TO_EHG_CB!Y62</f>
        <v>0</v>
      </c>
      <c r="Z62" s="10">
        <f>TO_EHG_E!Z62+TO_EHG_CHP!Z62+TO_EHG_H!Z62+TO_EHG_EDHP!Z62+TO_EHG_EB!Z62+TO_EHG_PH!Z62+TO_EHG_CB!Z62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TO_EHG_E!C63+TO_EHG_CHP!C63+TO_EHG_H!C63+TO_EHG_EDHP!C63+TO_EHG_EB!C63+TO_EHG_PH!C63+TO_EHG_CB!C63</f>
        <v>0</v>
      </c>
      <c r="D63" s="10">
        <f>TO_EHG_E!D63+TO_EHG_CHP!D63+TO_EHG_H!D63+TO_EHG_EDHP!D63+TO_EHG_EB!D63+TO_EHG_PH!D63+TO_EHG_CB!D63</f>
        <v>0</v>
      </c>
      <c r="E63" s="10">
        <f>TO_EHG_E!E63+TO_EHG_CHP!E63+TO_EHG_H!E63+TO_EHG_EDHP!E63+TO_EHG_EB!E63+TO_EHG_PH!E63+TO_EHG_CB!E63</f>
        <v>0</v>
      </c>
      <c r="F63" s="10">
        <f>TO_EHG_E!F63+TO_EHG_CHP!F63+TO_EHG_H!F63+TO_EHG_EDHP!F63+TO_EHG_EB!F63+TO_EHG_PH!F63+TO_EHG_CB!F63</f>
        <v>0</v>
      </c>
      <c r="G63" s="10">
        <f>TO_EHG_E!G63+TO_EHG_CHP!G63+TO_EHG_H!G63+TO_EHG_EDHP!G63+TO_EHG_EB!G63+TO_EHG_PH!G63+TO_EHG_CB!G63</f>
        <v>0</v>
      </c>
      <c r="H63" s="10">
        <f>TO_EHG_E!H63+TO_EHG_CHP!H63+TO_EHG_H!H63+TO_EHG_EDHP!H63+TO_EHG_EB!H63+TO_EHG_PH!H63+TO_EHG_CB!H63</f>
        <v>0</v>
      </c>
      <c r="I63" s="10">
        <f>TO_EHG_E!I63+TO_EHG_CHP!I63+TO_EHG_H!I63+TO_EHG_EDHP!I63+TO_EHG_EB!I63+TO_EHG_PH!I63+TO_EHG_CB!I63</f>
        <v>0</v>
      </c>
      <c r="J63" s="10">
        <f>TO_EHG_E!J63+TO_EHG_CHP!J63+TO_EHG_H!J63+TO_EHG_EDHP!J63+TO_EHG_EB!J63+TO_EHG_PH!J63+TO_EHG_CB!J63</f>
        <v>0</v>
      </c>
      <c r="K63" s="10">
        <f>TO_EHG_E!K63+TO_EHG_CHP!K63+TO_EHG_H!K63+TO_EHG_EDHP!K63+TO_EHG_EB!K63+TO_EHG_PH!K63+TO_EHG_CB!K63</f>
        <v>0</v>
      </c>
      <c r="L63" s="10">
        <f>TO_EHG_E!L63+TO_EHG_CHP!L63+TO_EHG_H!L63+TO_EHG_EDHP!L63+TO_EHG_EB!L63+TO_EHG_PH!L63+TO_EHG_CB!L63</f>
        <v>0</v>
      </c>
      <c r="M63" s="10">
        <f>TO_EHG_E!M63+TO_EHG_CHP!M63+TO_EHG_H!M63+TO_EHG_EDHP!M63+TO_EHG_EB!M63+TO_EHG_PH!M63+TO_EHG_CB!M63</f>
        <v>0</v>
      </c>
      <c r="N63" s="10">
        <f>TO_EHG_E!N63+TO_EHG_CHP!N63+TO_EHG_H!N63+TO_EHG_EDHP!N63+TO_EHG_EB!N63+TO_EHG_PH!N63+TO_EHG_CB!N63</f>
        <v>0</v>
      </c>
      <c r="O63" s="10">
        <f>TO_EHG_E!O63+TO_EHG_CHP!O63+TO_EHG_H!O63+TO_EHG_EDHP!O63+TO_EHG_EB!O63+TO_EHG_PH!O63+TO_EHG_CB!O63</f>
        <v>0</v>
      </c>
      <c r="P63" s="10">
        <f>TO_EHG_E!P63+TO_EHG_CHP!P63+TO_EHG_H!P63+TO_EHG_EDHP!P63+TO_EHG_EB!P63+TO_EHG_PH!P63+TO_EHG_CB!P63</f>
        <v>0</v>
      </c>
      <c r="Q63" s="10">
        <f>TO_EHG_E!Q63+TO_EHG_CHP!Q63+TO_EHG_H!Q63+TO_EHG_EDHP!Q63+TO_EHG_EB!Q63+TO_EHG_PH!Q63+TO_EHG_CB!Q63</f>
        <v>0</v>
      </c>
      <c r="R63" s="10">
        <f>TO_EHG_E!R63+TO_EHG_CHP!R63+TO_EHG_H!R63+TO_EHG_EDHP!R63+TO_EHG_EB!R63+TO_EHG_PH!R63+TO_EHG_CB!R63</f>
        <v>0</v>
      </c>
      <c r="S63" s="10">
        <f>TO_EHG_E!S63+TO_EHG_CHP!S63+TO_EHG_H!S63+TO_EHG_EDHP!S63+TO_EHG_EB!S63+TO_EHG_PH!S63+TO_EHG_CB!S63</f>
        <v>0</v>
      </c>
      <c r="T63" s="10">
        <f>TO_EHG_E!T63+TO_EHG_CHP!T63+TO_EHG_H!T63+TO_EHG_EDHP!T63+TO_EHG_EB!T63+TO_EHG_PH!T63+TO_EHG_CB!T63</f>
        <v>0</v>
      </c>
      <c r="U63" s="10">
        <f>TO_EHG_E!U63+TO_EHG_CHP!U63+TO_EHG_H!U63+TO_EHG_EDHP!U63+TO_EHG_EB!U63+TO_EHG_PH!U63+TO_EHG_CB!U63</f>
        <v>0</v>
      </c>
      <c r="V63" s="10">
        <f>TO_EHG_E!V63+TO_EHG_CHP!V63+TO_EHG_H!V63+TO_EHG_EDHP!V63+TO_EHG_EB!V63+TO_EHG_PH!V63+TO_EHG_CB!V63</f>
        <v>0</v>
      </c>
      <c r="W63" s="10">
        <f>TO_EHG_E!W63+TO_EHG_CHP!W63+TO_EHG_H!W63+TO_EHG_EDHP!W63+TO_EHG_EB!W63+TO_EHG_PH!W63+TO_EHG_CB!W63</f>
        <v>0</v>
      </c>
      <c r="X63" s="10">
        <f>TO_EHG_E!X63+TO_EHG_CHP!X63+TO_EHG_H!X63+TO_EHG_EDHP!X63+TO_EHG_EB!X63+TO_EHG_PH!X63+TO_EHG_CB!X63</f>
        <v>0</v>
      </c>
      <c r="Y63" s="10">
        <f>TO_EHG_E!Y63+TO_EHG_CHP!Y63+TO_EHG_H!Y63+TO_EHG_EDHP!Y63+TO_EHG_EB!Y63+TO_EHG_PH!Y63+TO_EHG_CB!Y63</f>
        <v>0</v>
      </c>
      <c r="Z63" s="10">
        <f>TO_EHG_E!Z63+TO_EHG_CHP!Z63+TO_EHG_H!Z63+TO_EHG_EDHP!Z63+TO_EHG_EB!Z63+TO_EHG_PH!Z63+TO_EHG_CB!Z63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TO_EHG_E!C64+TO_EHG_CHP!C64+TO_EHG_H!C64+TO_EHG_EDHP!C64+TO_EHG_EB!C64+TO_EHG_PH!C64+TO_EHG_CB!C64</f>
        <v>0</v>
      </c>
      <c r="D64" s="10">
        <f>TO_EHG_E!D64+TO_EHG_CHP!D64+TO_EHG_H!D64+TO_EHG_EDHP!D64+TO_EHG_EB!D64+TO_EHG_PH!D64+TO_EHG_CB!D64</f>
        <v>0</v>
      </c>
      <c r="E64" s="10">
        <f>TO_EHG_E!E64+TO_EHG_CHP!E64+TO_EHG_H!E64+TO_EHG_EDHP!E64+TO_EHG_EB!E64+TO_EHG_PH!E64+TO_EHG_CB!E64</f>
        <v>0</v>
      </c>
      <c r="F64" s="10">
        <f>TO_EHG_E!F64+TO_EHG_CHP!F64+TO_EHG_H!F64+TO_EHG_EDHP!F64+TO_EHG_EB!F64+TO_EHG_PH!F64+TO_EHG_CB!F64</f>
        <v>0</v>
      </c>
      <c r="G64" s="10">
        <f>TO_EHG_E!G64+TO_EHG_CHP!G64+TO_EHG_H!G64+TO_EHG_EDHP!G64+TO_EHG_EB!G64+TO_EHG_PH!G64+TO_EHG_CB!G64</f>
        <v>0</v>
      </c>
      <c r="H64" s="10">
        <f>TO_EHG_E!H64+TO_EHG_CHP!H64+TO_EHG_H!H64+TO_EHG_EDHP!H64+TO_EHG_EB!H64+TO_EHG_PH!H64+TO_EHG_CB!H64</f>
        <v>0</v>
      </c>
      <c r="I64" s="10">
        <f>TO_EHG_E!I64+TO_EHG_CHP!I64+TO_EHG_H!I64+TO_EHG_EDHP!I64+TO_EHG_EB!I64+TO_EHG_PH!I64+TO_EHG_CB!I64</f>
        <v>0</v>
      </c>
      <c r="J64" s="10">
        <f>TO_EHG_E!J64+TO_EHG_CHP!J64+TO_EHG_H!J64+TO_EHG_EDHP!J64+TO_EHG_EB!J64+TO_EHG_PH!J64+TO_EHG_CB!J64</f>
        <v>0</v>
      </c>
      <c r="K64" s="10">
        <f>TO_EHG_E!K64+TO_EHG_CHP!K64+TO_EHG_H!K64+TO_EHG_EDHP!K64+TO_EHG_EB!K64+TO_EHG_PH!K64+TO_EHG_CB!K64</f>
        <v>0</v>
      </c>
      <c r="L64" s="10">
        <f>TO_EHG_E!L64+TO_EHG_CHP!L64+TO_EHG_H!L64+TO_EHG_EDHP!L64+TO_EHG_EB!L64+TO_EHG_PH!L64+TO_EHG_CB!L64</f>
        <v>0</v>
      </c>
      <c r="M64" s="10">
        <f>TO_EHG_E!M64+TO_EHG_CHP!M64+TO_EHG_H!M64+TO_EHG_EDHP!M64+TO_EHG_EB!M64+TO_EHG_PH!M64+TO_EHG_CB!M64</f>
        <v>0</v>
      </c>
      <c r="N64" s="10">
        <f>TO_EHG_E!N64+TO_EHG_CHP!N64+TO_EHG_H!N64+TO_EHG_EDHP!N64+TO_EHG_EB!N64+TO_EHG_PH!N64+TO_EHG_CB!N64</f>
        <v>0</v>
      </c>
      <c r="O64" s="10">
        <f>TO_EHG_E!O64+TO_EHG_CHP!O64+TO_EHG_H!O64+TO_EHG_EDHP!O64+TO_EHG_EB!O64+TO_EHG_PH!O64+TO_EHG_CB!O64</f>
        <v>0</v>
      </c>
      <c r="P64" s="10">
        <f>TO_EHG_E!P64+TO_EHG_CHP!P64+TO_EHG_H!P64+TO_EHG_EDHP!P64+TO_EHG_EB!P64+TO_EHG_PH!P64+TO_EHG_CB!P64</f>
        <v>0</v>
      </c>
      <c r="Q64" s="10">
        <f>TO_EHG_E!Q64+TO_EHG_CHP!Q64+TO_EHG_H!Q64+TO_EHG_EDHP!Q64+TO_EHG_EB!Q64+TO_EHG_PH!Q64+TO_EHG_CB!Q64</f>
        <v>0</v>
      </c>
      <c r="R64" s="10">
        <f>TO_EHG_E!R64+TO_EHG_CHP!R64+TO_EHG_H!R64+TO_EHG_EDHP!R64+TO_EHG_EB!R64+TO_EHG_PH!R64+TO_EHG_CB!R64</f>
        <v>0</v>
      </c>
      <c r="S64" s="10">
        <f>TO_EHG_E!S64+TO_EHG_CHP!S64+TO_EHG_H!S64+TO_EHG_EDHP!S64+TO_EHG_EB!S64+TO_EHG_PH!S64+TO_EHG_CB!S64</f>
        <v>0</v>
      </c>
      <c r="T64" s="10">
        <f>TO_EHG_E!T64+TO_EHG_CHP!T64+TO_EHG_H!T64+TO_EHG_EDHP!T64+TO_EHG_EB!T64+TO_EHG_PH!T64+TO_EHG_CB!T64</f>
        <v>0</v>
      </c>
      <c r="U64" s="10">
        <f>TO_EHG_E!U64+TO_EHG_CHP!U64+TO_EHG_H!U64+TO_EHG_EDHP!U64+TO_EHG_EB!U64+TO_EHG_PH!U64+TO_EHG_CB!U64</f>
        <v>0</v>
      </c>
      <c r="V64" s="10">
        <f>TO_EHG_E!V64+TO_EHG_CHP!V64+TO_EHG_H!V64+TO_EHG_EDHP!V64+TO_EHG_EB!V64+TO_EHG_PH!V64+TO_EHG_CB!V64</f>
        <v>0</v>
      </c>
      <c r="W64" s="10">
        <f>TO_EHG_E!W64+TO_EHG_CHP!W64+TO_EHG_H!W64+TO_EHG_EDHP!W64+TO_EHG_EB!W64+TO_EHG_PH!W64+TO_EHG_CB!W64</f>
        <v>0</v>
      </c>
      <c r="X64" s="10">
        <f>TO_EHG_E!X64+TO_EHG_CHP!X64+TO_EHG_H!X64+TO_EHG_EDHP!X64+TO_EHG_EB!X64+TO_EHG_PH!X64+TO_EHG_CB!X64</f>
        <v>0</v>
      </c>
      <c r="Y64" s="10">
        <f>TO_EHG_E!Y64+TO_EHG_CHP!Y64+TO_EHG_H!Y64+TO_EHG_EDHP!Y64+TO_EHG_EB!Y64+TO_EHG_PH!Y64+TO_EHG_CB!Y64</f>
        <v>0</v>
      </c>
      <c r="Z64" s="10">
        <f>TO_EHG_E!Z64+TO_EHG_CHP!Z64+TO_EHG_H!Z64+TO_EHG_EDHP!Z64+TO_EHG_EB!Z64+TO_EHG_PH!Z64+TO_EHG_CB!Z64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TO_EHG_E!C65+TO_EHG_CHP!C65+TO_EHG_H!C65+TO_EHG_EDHP!C65+TO_EHG_EB!C65+TO_EHG_PH!C65+TO_EHG_CB!C65</f>
        <v>0</v>
      </c>
      <c r="D65" s="10">
        <f>TO_EHG_E!D65+TO_EHG_CHP!D65+TO_EHG_H!D65+TO_EHG_EDHP!D65+TO_EHG_EB!D65+TO_EHG_PH!D65+TO_EHG_CB!D65</f>
        <v>0</v>
      </c>
      <c r="E65" s="10">
        <f>TO_EHG_E!E65+TO_EHG_CHP!E65+TO_EHG_H!E65+TO_EHG_EDHP!E65+TO_EHG_EB!E65+TO_EHG_PH!E65+TO_EHG_CB!E65</f>
        <v>0</v>
      </c>
      <c r="F65" s="10">
        <f>TO_EHG_E!F65+TO_EHG_CHP!F65+TO_EHG_H!F65+TO_EHG_EDHP!F65+TO_EHG_EB!F65+TO_EHG_PH!F65+TO_EHG_CB!F65</f>
        <v>0</v>
      </c>
      <c r="G65" s="10">
        <f>TO_EHG_E!G65+TO_EHG_CHP!G65+TO_EHG_H!G65+TO_EHG_EDHP!G65+TO_EHG_EB!G65+TO_EHG_PH!G65+TO_EHG_CB!G65</f>
        <v>0</v>
      </c>
      <c r="H65" s="10">
        <f>TO_EHG_E!H65+TO_EHG_CHP!H65+TO_EHG_H!H65+TO_EHG_EDHP!H65+TO_EHG_EB!H65+TO_EHG_PH!H65+TO_EHG_CB!H65</f>
        <v>0</v>
      </c>
      <c r="I65" s="10">
        <f>TO_EHG_E!I65+TO_EHG_CHP!I65+TO_EHG_H!I65+TO_EHG_EDHP!I65+TO_EHG_EB!I65+TO_EHG_PH!I65+TO_EHG_CB!I65</f>
        <v>0</v>
      </c>
      <c r="J65" s="10">
        <f>TO_EHG_E!J65+TO_EHG_CHP!J65+TO_EHG_H!J65+TO_EHG_EDHP!J65+TO_EHG_EB!J65+TO_EHG_PH!J65+TO_EHG_CB!J65</f>
        <v>0</v>
      </c>
      <c r="K65" s="10">
        <f>TO_EHG_E!K65+TO_EHG_CHP!K65+TO_EHG_H!K65+TO_EHG_EDHP!K65+TO_EHG_EB!K65+TO_EHG_PH!K65+TO_EHG_CB!K65</f>
        <v>0</v>
      </c>
      <c r="L65" s="10">
        <f>TO_EHG_E!L65+TO_EHG_CHP!L65+TO_EHG_H!L65+TO_EHG_EDHP!L65+TO_EHG_EB!L65+TO_EHG_PH!L65+TO_EHG_CB!L65</f>
        <v>0</v>
      </c>
      <c r="M65" s="10">
        <f>TO_EHG_E!M65+TO_EHG_CHP!M65+TO_EHG_H!M65+TO_EHG_EDHP!M65+TO_EHG_EB!M65+TO_EHG_PH!M65+TO_EHG_CB!M65</f>
        <v>0</v>
      </c>
      <c r="N65" s="10">
        <f>TO_EHG_E!N65+TO_EHG_CHP!N65+TO_EHG_H!N65+TO_EHG_EDHP!N65+TO_EHG_EB!N65+TO_EHG_PH!N65+TO_EHG_CB!N65</f>
        <v>0</v>
      </c>
      <c r="O65" s="10">
        <f>TO_EHG_E!O65+TO_EHG_CHP!O65+TO_EHG_H!O65+TO_EHG_EDHP!O65+TO_EHG_EB!O65+TO_EHG_PH!O65+TO_EHG_CB!O65</f>
        <v>0</v>
      </c>
      <c r="P65" s="10">
        <f>TO_EHG_E!P65+TO_EHG_CHP!P65+TO_EHG_H!P65+TO_EHG_EDHP!P65+TO_EHG_EB!P65+TO_EHG_PH!P65+TO_EHG_CB!P65</f>
        <v>0</v>
      </c>
      <c r="Q65" s="10">
        <f>TO_EHG_E!Q65+TO_EHG_CHP!Q65+TO_EHG_H!Q65+TO_EHG_EDHP!Q65+TO_EHG_EB!Q65+TO_EHG_PH!Q65+TO_EHG_CB!Q65</f>
        <v>0</v>
      </c>
      <c r="R65" s="10">
        <f>TO_EHG_E!R65+TO_EHG_CHP!R65+TO_EHG_H!R65+TO_EHG_EDHP!R65+TO_EHG_EB!R65+TO_EHG_PH!R65+TO_EHG_CB!R65</f>
        <v>0</v>
      </c>
      <c r="S65" s="10">
        <f>TO_EHG_E!S65+TO_EHG_CHP!S65+TO_EHG_H!S65+TO_EHG_EDHP!S65+TO_EHG_EB!S65+TO_EHG_PH!S65+TO_EHG_CB!S65</f>
        <v>0</v>
      </c>
      <c r="T65" s="10">
        <f>TO_EHG_E!T65+TO_EHG_CHP!T65+TO_EHG_H!T65+TO_EHG_EDHP!T65+TO_EHG_EB!T65+TO_EHG_PH!T65+TO_EHG_CB!T65</f>
        <v>0</v>
      </c>
      <c r="U65" s="10">
        <f>TO_EHG_E!U65+TO_EHG_CHP!U65+TO_EHG_H!U65+TO_EHG_EDHP!U65+TO_EHG_EB!U65+TO_EHG_PH!U65+TO_EHG_CB!U65</f>
        <v>0</v>
      </c>
      <c r="V65" s="10">
        <f>TO_EHG_E!V65+TO_EHG_CHP!V65+TO_EHG_H!V65+TO_EHG_EDHP!V65+TO_EHG_EB!V65+TO_EHG_PH!V65+TO_EHG_CB!V65</f>
        <v>0</v>
      </c>
      <c r="W65" s="10">
        <f>TO_EHG_E!W65+TO_EHG_CHP!W65+TO_EHG_H!W65+TO_EHG_EDHP!W65+TO_EHG_EB!W65+TO_EHG_PH!W65+TO_EHG_CB!W65</f>
        <v>0</v>
      </c>
      <c r="X65" s="10">
        <f>TO_EHG_E!X65+TO_EHG_CHP!X65+TO_EHG_H!X65+TO_EHG_EDHP!X65+TO_EHG_EB!X65+TO_EHG_PH!X65+TO_EHG_CB!X65</f>
        <v>0</v>
      </c>
      <c r="Y65" s="10">
        <f>TO_EHG_E!Y65+TO_EHG_CHP!Y65+TO_EHG_H!Y65+TO_EHG_EDHP!Y65+TO_EHG_EB!Y65+TO_EHG_PH!Y65+TO_EHG_CB!Y65</f>
        <v>0</v>
      </c>
      <c r="Z65" s="10">
        <f>TO_EHG_E!Z65+TO_EHG_CHP!Z65+TO_EHG_H!Z65+TO_EHG_EDHP!Z65+TO_EHG_EB!Z65+TO_EHG_PH!Z65+TO_EHG_CB!Z65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TO_EHG_E!C66+TO_EHG_CHP!C66+TO_EHG_H!C66+TO_EHG_EDHP!C66+TO_EHG_EB!C66+TO_EHG_PH!C66+TO_EHG_CB!C66</f>
        <v>0</v>
      </c>
      <c r="D66" s="10">
        <f>TO_EHG_E!D66+TO_EHG_CHP!D66+TO_EHG_H!D66+TO_EHG_EDHP!D66+TO_EHG_EB!D66+TO_EHG_PH!D66+TO_EHG_CB!D66</f>
        <v>0</v>
      </c>
      <c r="E66" s="10">
        <f>TO_EHG_E!E66+TO_EHG_CHP!E66+TO_EHG_H!E66+TO_EHG_EDHP!E66+TO_EHG_EB!E66+TO_EHG_PH!E66+TO_EHG_CB!E66</f>
        <v>0</v>
      </c>
      <c r="F66" s="10">
        <f>TO_EHG_E!F66+TO_EHG_CHP!F66+TO_EHG_H!F66+TO_EHG_EDHP!F66+TO_EHG_EB!F66+TO_EHG_PH!F66+TO_EHG_CB!F66</f>
        <v>0</v>
      </c>
      <c r="G66" s="10">
        <f>TO_EHG_E!G66+TO_EHG_CHP!G66+TO_EHG_H!G66+TO_EHG_EDHP!G66+TO_EHG_EB!G66+TO_EHG_PH!G66+TO_EHG_CB!G66</f>
        <v>0</v>
      </c>
      <c r="H66" s="10">
        <f>TO_EHG_E!H66+TO_EHG_CHP!H66+TO_EHG_H!H66+TO_EHG_EDHP!H66+TO_EHG_EB!H66+TO_EHG_PH!H66+TO_EHG_CB!H66</f>
        <v>0</v>
      </c>
      <c r="I66" s="10">
        <f>TO_EHG_E!I66+TO_EHG_CHP!I66+TO_EHG_H!I66+TO_EHG_EDHP!I66+TO_EHG_EB!I66+TO_EHG_PH!I66+TO_EHG_CB!I66</f>
        <v>0</v>
      </c>
      <c r="J66" s="10">
        <f>TO_EHG_E!J66+TO_EHG_CHP!J66+TO_EHG_H!J66+TO_EHG_EDHP!J66+TO_EHG_EB!J66+TO_EHG_PH!J66+TO_EHG_CB!J66</f>
        <v>0</v>
      </c>
      <c r="K66" s="10">
        <f>TO_EHG_E!K66+TO_EHG_CHP!K66+TO_EHG_H!K66+TO_EHG_EDHP!K66+TO_EHG_EB!K66+TO_EHG_PH!K66+TO_EHG_CB!K66</f>
        <v>0</v>
      </c>
      <c r="L66" s="10">
        <f>TO_EHG_E!L66+TO_EHG_CHP!L66+TO_EHG_H!L66+TO_EHG_EDHP!L66+TO_EHG_EB!L66+TO_EHG_PH!L66+TO_EHG_CB!L66</f>
        <v>0</v>
      </c>
      <c r="M66" s="10">
        <f>TO_EHG_E!M66+TO_EHG_CHP!M66+TO_EHG_H!M66+TO_EHG_EDHP!M66+TO_EHG_EB!M66+TO_EHG_PH!M66+TO_EHG_CB!M66</f>
        <v>0</v>
      </c>
      <c r="N66" s="10">
        <f>TO_EHG_E!N66+TO_EHG_CHP!N66+TO_EHG_H!N66+TO_EHG_EDHP!N66+TO_EHG_EB!N66+TO_EHG_PH!N66+TO_EHG_CB!N66</f>
        <v>0</v>
      </c>
      <c r="O66" s="10">
        <f>TO_EHG_E!O66+TO_EHG_CHP!O66+TO_EHG_H!O66+TO_EHG_EDHP!O66+TO_EHG_EB!O66+TO_EHG_PH!O66+TO_EHG_CB!O66</f>
        <v>0</v>
      </c>
      <c r="P66" s="10">
        <f>TO_EHG_E!P66+TO_EHG_CHP!P66+TO_EHG_H!P66+TO_EHG_EDHP!P66+TO_EHG_EB!P66+TO_EHG_PH!P66+TO_EHG_CB!P66</f>
        <v>0</v>
      </c>
      <c r="Q66" s="10">
        <f>TO_EHG_E!Q66+TO_EHG_CHP!Q66+TO_EHG_H!Q66+TO_EHG_EDHP!Q66+TO_EHG_EB!Q66+TO_EHG_PH!Q66+TO_EHG_CB!Q66</f>
        <v>0</v>
      </c>
      <c r="R66" s="10">
        <f>TO_EHG_E!R66+TO_EHG_CHP!R66+TO_EHG_H!R66+TO_EHG_EDHP!R66+TO_EHG_EB!R66+TO_EHG_PH!R66+TO_EHG_CB!R66</f>
        <v>0</v>
      </c>
      <c r="S66" s="10">
        <f>TO_EHG_E!S66+TO_EHG_CHP!S66+TO_EHG_H!S66+TO_EHG_EDHP!S66+TO_EHG_EB!S66+TO_EHG_PH!S66+TO_EHG_CB!S66</f>
        <v>0</v>
      </c>
      <c r="T66" s="10">
        <f>TO_EHG_E!T66+TO_EHG_CHP!T66+TO_EHG_H!T66+TO_EHG_EDHP!T66+TO_EHG_EB!T66+TO_EHG_PH!T66+TO_EHG_CB!T66</f>
        <v>0</v>
      </c>
      <c r="U66" s="10">
        <f>TO_EHG_E!U66+TO_EHG_CHP!U66+TO_EHG_H!U66+TO_EHG_EDHP!U66+TO_EHG_EB!U66+TO_EHG_PH!U66+TO_EHG_CB!U66</f>
        <v>0</v>
      </c>
      <c r="V66" s="10">
        <f>TO_EHG_E!V66+TO_EHG_CHP!V66+TO_EHG_H!V66+TO_EHG_EDHP!V66+TO_EHG_EB!V66+TO_EHG_PH!V66+TO_EHG_CB!V66</f>
        <v>0</v>
      </c>
      <c r="W66" s="10">
        <f>TO_EHG_E!W66+TO_EHG_CHP!W66+TO_EHG_H!W66+TO_EHG_EDHP!W66+TO_EHG_EB!W66+TO_EHG_PH!W66+TO_EHG_CB!W66</f>
        <v>0</v>
      </c>
      <c r="X66" s="10">
        <f>TO_EHG_E!X66+TO_EHG_CHP!X66+TO_EHG_H!X66+TO_EHG_EDHP!X66+TO_EHG_EB!X66+TO_EHG_PH!X66+TO_EHG_CB!X66</f>
        <v>0</v>
      </c>
      <c r="Y66" s="10">
        <f>TO_EHG_E!Y66+TO_EHG_CHP!Y66+TO_EHG_H!Y66+TO_EHG_EDHP!Y66+TO_EHG_EB!Y66+TO_EHG_PH!Y66+TO_EHG_CB!Y66</f>
        <v>0</v>
      </c>
      <c r="Z66" s="10">
        <f>TO_EHG_E!Z66+TO_EHG_CHP!Z66+TO_EHG_H!Z66+TO_EHG_EDHP!Z66+TO_EHG_EB!Z66+TO_EHG_PH!Z66+TO_EHG_CB!Z66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TO_EHG_E!C67+TO_EHG_CHP!C67+TO_EHG_H!C67+TO_EHG_EDHP!C67+TO_EHG_EB!C67+TO_EHG_PH!C67+TO_EHG_CB!C67</f>
        <v>0</v>
      </c>
      <c r="D67" s="10">
        <f>TO_EHG_E!D67+TO_EHG_CHP!D67+TO_EHG_H!D67+TO_EHG_EDHP!D67+TO_EHG_EB!D67+TO_EHG_PH!D67+TO_EHG_CB!D67</f>
        <v>0</v>
      </c>
      <c r="E67" s="10">
        <f>TO_EHG_E!E67+TO_EHG_CHP!E67+TO_EHG_H!E67+TO_EHG_EDHP!E67+TO_EHG_EB!E67+TO_EHG_PH!E67+TO_EHG_CB!E67</f>
        <v>0</v>
      </c>
      <c r="F67" s="10">
        <f>TO_EHG_E!F67+TO_EHG_CHP!F67+TO_EHG_H!F67+TO_EHG_EDHP!F67+TO_EHG_EB!F67+TO_EHG_PH!F67+TO_EHG_CB!F67</f>
        <v>0</v>
      </c>
      <c r="G67" s="10">
        <f>TO_EHG_E!G67+TO_EHG_CHP!G67+TO_EHG_H!G67+TO_EHG_EDHP!G67+TO_EHG_EB!G67+TO_EHG_PH!G67+TO_EHG_CB!G67</f>
        <v>0</v>
      </c>
      <c r="H67" s="10">
        <f>TO_EHG_E!H67+TO_EHG_CHP!H67+TO_EHG_H!H67+TO_EHG_EDHP!H67+TO_EHG_EB!H67+TO_EHG_PH!H67+TO_EHG_CB!H67</f>
        <v>0</v>
      </c>
      <c r="I67" s="10">
        <f>TO_EHG_E!I67+TO_EHG_CHP!I67+TO_EHG_H!I67+TO_EHG_EDHP!I67+TO_EHG_EB!I67+TO_EHG_PH!I67+TO_EHG_CB!I67</f>
        <v>0</v>
      </c>
      <c r="J67" s="10">
        <f>TO_EHG_E!J67+TO_EHG_CHP!J67+TO_EHG_H!J67+TO_EHG_EDHP!J67+TO_EHG_EB!J67+TO_EHG_PH!J67+TO_EHG_CB!J67</f>
        <v>0</v>
      </c>
      <c r="K67" s="10">
        <f>TO_EHG_E!K67+TO_EHG_CHP!K67+TO_EHG_H!K67+TO_EHG_EDHP!K67+TO_EHG_EB!K67+TO_EHG_PH!K67+TO_EHG_CB!K67</f>
        <v>0</v>
      </c>
      <c r="L67" s="10">
        <f>TO_EHG_E!L67+TO_EHG_CHP!L67+TO_EHG_H!L67+TO_EHG_EDHP!L67+TO_EHG_EB!L67+TO_EHG_PH!L67+TO_EHG_CB!L67</f>
        <v>0</v>
      </c>
      <c r="M67" s="10">
        <f>TO_EHG_E!M67+TO_EHG_CHP!M67+TO_EHG_H!M67+TO_EHG_EDHP!M67+TO_EHG_EB!M67+TO_EHG_PH!M67+TO_EHG_CB!M67</f>
        <v>0</v>
      </c>
      <c r="N67" s="10">
        <f>TO_EHG_E!N67+TO_EHG_CHP!N67+TO_EHG_H!N67+TO_EHG_EDHP!N67+TO_EHG_EB!N67+TO_EHG_PH!N67+TO_EHG_CB!N67</f>
        <v>0</v>
      </c>
      <c r="O67" s="10">
        <f>TO_EHG_E!O67+TO_EHG_CHP!O67+TO_EHG_H!O67+TO_EHG_EDHP!O67+TO_EHG_EB!O67+TO_EHG_PH!O67+TO_EHG_CB!O67</f>
        <v>0</v>
      </c>
      <c r="P67" s="10">
        <f>TO_EHG_E!P67+TO_EHG_CHP!P67+TO_EHG_H!P67+TO_EHG_EDHP!P67+TO_EHG_EB!P67+TO_EHG_PH!P67+TO_EHG_CB!P67</f>
        <v>0</v>
      </c>
      <c r="Q67" s="10">
        <f>TO_EHG_E!Q67+TO_EHG_CHP!Q67+TO_EHG_H!Q67+TO_EHG_EDHP!Q67+TO_EHG_EB!Q67+TO_EHG_PH!Q67+TO_EHG_CB!Q67</f>
        <v>0</v>
      </c>
      <c r="R67" s="10">
        <f>TO_EHG_E!R67+TO_EHG_CHP!R67+TO_EHG_H!R67+TO_EHG_EDHP!R67+TO_EHG_EB!R67+TO_EHG_PH!R67+TO_EHG_CB!R67</f>
        <v>0</v>
      </c>
      <c r="S67" s="10">
        <f>TO_EHG_E!S67+TO_EHG_CHP!S67+TO_EHG_H!S67+TO_EHG_EDHP!S67+TO_EHG_EB!S67+TO_EHG_PH!S67+TO_EHG_CB!S67</f>
        <v>0</v>
      </c>
      <c r="T67" s="10">
        <f>TO_EHG_E!T67+TO_EHG_CHP!T67+TO_EHG_H!T67+TO_EHG_EDHP!T67+TO_EHG_EB!T67+TO_EHG_PH!T67+TO_EHG_CB!T67</f>
        <v>0</v>
      </c>
      <c r="U67" s="10">
        <f>TO_EHG_E!U67+TO_EHG_CHP!U67+TO_EHG_H!U67+TO_EHG_EDHP!U67+TO_EHG_EB!U67+TO_EHG_PH!U67+TO_EHG_CB!U67</f>
        <v>0</v>
      </c>
      <c r="V67" s="10">
        <f>TO_EHG_E!V67+TO_EHG_CHP!V67+TO_EHG_H!V67+TO_EHG_EDHP!V67+TO_EHG_EB!V67+TO_EHG_PH!V67+TO_EHG_CB!V67</f>
        <v>0</v>
      </c>
      <c r="W67" s="10">
        <f>TO_EHG_E!W67+TO_EHG_CHP!W67+TO_EHG_H!W67+TO_EHG_EDHP!W67+TO_EHG_EB!W67+TO_EHG_PH!W67+TO_EHG_CB!W67</f>
        <v>0</v>
      </c>
      <c r="X67" s="10">
        <f>TO_EHG_E!X67+TO_EHG_CHP!X67+TO_EHG_H!X67+TO_EHG_EDHP!X67+TO_EHG_EB!X67+TO_EHG_PH!X67+TO_EHG_CB!X67</f>
        <v>0</v>
      </c>
      <c r="Y67" s="10">
        <f>TO_EHG_E!Y67+TO_EHG_CHP!Y67+TO_EHG_H!Y67+TO_EHG_EDHP!Y67+TO_EHG_EB!Y67+TO_EHG_PH!Y67+TO_EHG_CB!Y67</f>
        <v>0</v>
      </c>
      <c r="Z67" s="10">
        <f>TO_EHG_E!Z67+TO_EHG_CHP!Z67+TO_EHG_H!Z67+TO_EHG_EDHP!Z67+TO_EHG_EB!Z67+TO_EHG_PH!Z67+TO_EHG_CB!Z67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TO_EHG_E!C68+TO_EHG_CHP!C68+TO_EHG_H!C68+TO_EHG_EDHP!C68+TO_EHG_EB!C68+TO_EHG_PH!C68+TO_EHG_CB!C68</f>
        <v>0</v>
      </c>
      <c r="D68" s="10">
        <f>TO_EHG_E!D68+TO_EHG_CHP!D68+TO_EHG_H!D68+TO_EHG_EDHP!D68+TO_EHG_EB!D68+TO_EHG_PH!D68+TO_EHG_CB!D68</f>
        <v>0</v>
      </c>
      <c r="E68" s="10">
        <f>TO_EHG_E!E68+TO_EHG_CHP!E68+TO_EHG_H!E68+TO_EHG_EDHP!E68+TO_EHG_EB!E68+TO_EHG_PH!E68+TO_EHG_CB!E68</f>
        <v>0</v>
      </c>
      <c r="F68" s="10">
        <f>TO_EHG_E!F68+TO_EHG_CHP!F68+TO_EHG_H!F68+TO_EHG_EDHP!F68+TO_EHG_EB!F68+TO_EHG_PH!F68+TO_EHG_CB!F68</f>
        <v>0</v>
      </c>
      <c r="G68" s="10">
        <f>TO_EHG_E!G68+TO_EHG_CHP!G68+TO_EHG_H!G68+TO_EHG_EDHP!G68+TO_EHG_EB!G68+TO_EHG_PH!G68+TO_EHG_CB!G68</f>
        <v>0</v>
      </c>
      <c r="H68" s="10">
        <f>TO_EHG_E!H68+TO_EHG_CHP!H68+TO_EHG_H!H68+TO_EHG_EDHP!H68+TO_EHG_EB!H68+TO_EHG_PH!H68+TO_EHG_CB!H68</f>
        <v>0</v>
      </c>
      <c r="I68" s="10">
        <f>TO_EHG_E!I68+TO_EHG_CHP!I68+TO_EHG_H!I68+TO_EHG_EDHP!I68+TO_EHG_EB!I68+TO_EHG_PH!I68+TO_EHG_CB!I68</f>
        <v>0</v>
      </c>
      <c r="J68" s="10">
        <f>TO_EHG_E!J68+TO_EHG_CHP!J68+TO_EHG_H!J68+TO_EHG_EDHP!J68+TO_EHG_EB!J68+TO_EHG_PH!J68+TO_EHG_CB!J68</f>
        <v>0</v>
      </c>
      <c r="K68" s="10">
        <f>TO_EHG_E!K68+TO_EHG_CHP!K68+TO_EHG_H!K68+TO_EHG_EDHP!K68+TO_EHG_EB!K68+TO_EHG_PH!K68+TO_EHG_CB!K68</f>
        <v>0</v>
      </c>
      <c r="L68" s="10">
        <f>TO_EHG_E!L68+TO_EHG_CHP!L68+TO_EHG_H!L68+TO_EHG_EDHP!L68+TO_EHG_EB!L68+TO_EHG_PH!L68+TO_EHG_CB!L68</f>
        <v>0</v>
      </c>
      <c r="M68" s="10">
        <f>TO_EHG_E!M68+TO_EHG_CHP!M68+TO_EHG_H!M68+TO_EHG_EDHP!M68+TO_EHG_EB!M68+TO_EHG_PH!M68+TO_EHG_CB!M68</f>
        <v>0</v>
      </c>
      <c r="N68" s="10">
        <f>TO_EHG_E!N68+TO_EHG_CHP!N68+TO_EHG_H!N68+TO_EHG_EDHP!N68+TO_EHG_EB!N68+TO_EHG_PH!N68+TO_EHG_CB!N68</f>
        <v>0</v>
      </c>
      <c r="O68" s="10">
        <f>TO_EHG_E!O68+TO_EHG_CHP!O68+TO_EHG_H!O68+TO_EHG_EDHP!O68+TO_EHG_EB!O68+TO_EHG_PH!O68+TO_EHG_CB!O68</f>
        <v>0</v>
      </c>
      <c r="P68" s="10">
        <f>TO_EHG_E!P68+TO_EHG_CHP!P68+TO_EHG_H!P68+TO_EHG_EDHP!P68+TO_EHG_EB!P68+TO_EHG_PH!P68+TO_EHG_CB!P68</f>
        <v>0</v>
      </c>
      <c r="Q68" s="10">
        <f>TO_EHG_E!Q68+TO_EHG_CHP!Q68+TO_EHG_H!Q68+TO_EHG_EDHP!Q68+TO_EHG_EB!Q68+TO_EHG_PH!Q68+TO_EHG_CB!Q68</f>
        <v>0</v>
      </c>
      <c r="R68" s="10">
        <f>TO_EHG_E!R68+TO_EHG_CHP!R68+TO_EHG_H!R68+TO_EHG_EDHP!R68+TO_EHG_EB!R68+TO_EHG_PH!R68+TO_EHG_CB!R68</f>
        <v>0</v>
      </c>
      <c r="S68" s="10">
        <f>TO_EHG_E!S68+TO_EHG_CHP!S68+TO_EHG_H!S68+TO_EHG_EDHP!S68+TO_EHG_EB!S68+TO_EHG_PH!S68+TO_EHG_CB!S68</f>
        <v>0</v>
      </c>
      <c r="T68" s="10">
        <f>TO_EHG_E!T68+TO_EHG_CHP!T68+TO_EHG_H!T68+TO_EHG_EDHP!T68+TO_EHG_EB!T68+TO_EHG_PH!T68+TO_EHG_CB!T68</f>
        <v>0</v>
      </c>
      <c r="U68" s="10">
        <f>TO_EHG_E!U68+TO_EHG_CHP!U68+TO_EHG_H!U68+TO_EHG_EDHP!U68+TO_EHG_EB!U68+TO_EHG_PH!U68+TO_EHG_CB!U68</f>
        <v>0</v>
      </c>
      <c r="V68" s="10">
        <f>TO_EHG_E!V68+TO_EHG_CHP!V68+TO_EHG_H!V68+TO_EHG_EDHP!V68+TO_EHG_EB!V68+TO_EHG_PH!V68+TO_EHG_CB!V68</f>
        <v>0</v>
      </c>
      <c r="W68" s="10">
        <f>TO_EHG_E!W68+TO_EHG_CHP!W68+TO_EHG_H!W68+TO_EHG_EDHP!W68+TO_EHG_EB!W68+TO_EHG_PH!W68+TO_EHG_CB!W68</f>
        <v>0</v>
      </c>
      <c r="X68" s="10">
        <f>TO_EHG_E!X68+TO_EHG_CHP!X68+TO_EHG_H!X68+TO_EHG_EDHP!X68+TO_EHG_EB!X68+TO_EHG_PH!X68+TO_EHG_CB!X68</f>
        <v>0</v>
      </c>
      <c r="Y68" s="10">
        <f>TO_EHG_E!Y68+TO_EHG_CHP!Y68+TO_EHG_H!Y68+TO_EHG_EDHP!Y68+TO_EHG_EB!Y68+TO_EHG_PH!Y68+TO_EHG_CB!Y68</f>
        <v>0</v>
      </c>
      <c r="Z68" s="10">
        <f>TO_EHG_E!Z68+TO_EHG_CHP!Z68+TO_EHG_H!Z68+TO_EHG_EDHP!Z68+TO_EHG_EB!Z68+TO_EHG_PH!Z68+TO_EHG_CB!Z68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TO_EHG_E!C69+TO_EHG_CHP!C69+TO_EHG_H!C69+TO_EHG_EDHP!C69+TO_EHG_EB!C69+TO_EHG_PH!C69+TO_EHG_CB!C69</f>
        <v>0</v>
      </c>
      <c r="D69" s="10">
        <f>TO_EHG_E!D69+TO_EHG_CHP!D69+TO_EHG_H!D69+TO_EHG_EDHP!D69+TO_EHG_EB!D69+TO_EHG_PH!D69+TO_EHG_CB!D69</f>
        <v>0</v>
      </c>
      <c r="E69" s="10">
        <f>TO_EHG_E!E69+TO_EHG_CHP!E69+TO_EHG_H!E69+TO_EHG_EDHP!E69+TO_EHG_EB!E69+TO_EHG_PH!E69+TO_EHG_CB!E69</f>
        <v>0</v>
      </c>
      <c r="F69" s="10">
        <f>TO_EHG_E!F69+TO_EHG_CHP!F69+TO_EHG_H!F69+TO_EHG_EDHP!F69+TO_EHG_EB!F69+TO_EHG_PH!F69+TO_EHG_CB!F69</f>
        <v>0</v>
      </c>
      <c r="G69" s="10">
        <f>TO_EHG_E!G69+TO_EHG_CHP!G69+TO_EHG_H!G69+TO_EHG_EDHP!G69+TO_EHG_EB!G69+TO_EHG_PH!G69+TO_EHG_CB!G69</f>
        <v>0</v>
      </c>
      <c r="H69" s="10">
        <f>TO_EHG_E!H69+TO_EHG_CHP!H69+TO_EHG_H!H69+TO_EHG_EDHP!H69+TO_EHG_EB!H69+TO_EHG_PH!H69+TO_EHG_CB!H69</f>
        <v>0</v>
      </c>
      <c r="I69" s="10">
        <f>TO_EHG_E!I69+TO_EHG_CHP!I69+TO_EHG_H!I69+TO_EHG_EDHP!I69+TO_EHG_EB!I69+TO_EHG_PH!I69+TO_EHG_CB!I69</f>
        <v>0</v>
      </c>
      <c r="J69" s="10">
        <f>TO_EHG_E!J69+TO_EHG_CHP!J69+TO_EHG_H!J69+TO_EHG_EDHP!J69+TO_EHG_EB!J69+TO_EHG_PH!J69+TO_EHG_CB!J69</f>
        <v>0</v>
      </c>
      <c r="K69" s="10">
        <f>TO_EHG_E!K69+TO_EHG_CHP!K69+TO_EHG_H!K69+TO_EHG_EDHP!K69+TO_EHG_EB!K69+TO_EHG_PH!K69+TO_EHG_CB!K69</f>
        <v>0</v>
      </c>
      <c r="L69" s="10">
        <f>TO_EHG_E!L69+TO_EHG_CHP!L69+TO_EHG_H!L69+TO_EHG_EDHP!L69+TO_EHG_EB!L69+TO_EHG_PH!L69+TO_EHG_CB!L69</f>
        <v>0</v>
      </c>
      <c r="M69" s="10">
        <f>TO_EHG_E!M69+TO_EHG_CHP!M69+TO_EHG_H!M69+TO_EHG_EDHP!M69+TO_EHG_EB!M69+TO_EHG_PH!M69+TO_EHG_CB!M69</f>
        <v>0</v>
      </c>
      <c r="N69" s="10">
        <f>TO_EHG_E!N69+TO_EHG_CHP!N69+TO_EHG_H!N69+TO_EHG_EDHP!N69+TO_EHG_EB!N69+TO_EHG_PH!N69+TO_EHG_CB!N69</f>
        <v>0</v>
      </c>
      <c r="O69" s="10">
        <f>TO_EHG_E!O69+TO_EHG_CHP!O69+TO_EHG_H!O69+TO_EHG_EDHP!O69+TO_EHG_EB!O69+TO_EHG_PH!O69+TO_EHG_CB!O69</f>
        <v>0</v>
      </c>
      <c r="P69" s="10">
        <f>TO_EHG_E!P69+TO_EHG_CHP!P69+TO_EHG_H!P69+TO_EHG_EDHP!P69+TO_EHG_EB!P69+TO_EHG_PH!P69+TO_EHG_CB!P69</f>
        <v>0</v>
      </c>
      <c r="Q69" s="10">
        <f>TO_EHG_E!Q69+TO_EHG_CHP!Q69+TO_EHG_H!Q69+TO_EHG_EDHP!Q69+TO_EHG_EB!Q69+TO_EHG_PH!Q69+TO_EHG_CB!Q69</f>
        <v>0</v>
      </c>
      <c r="R69" s="10">
        <f>TO_EHG_E!R69+TO_EHG_CHP!R69+TO_EHG_H!R69+TO_EHG_EDHP!R69+TO_EHG_EB!R69+TO_EHG_PH!R69+TO_EHG_CB!R69</f>
        <v>0</v>
      </c>
      <c r="S69" s="10">
        <f>TO_EHG_E!S69+TO_EHG_CHP!S69+TO_EHG_H!S69+TO_EHG_EDHP!S69+TO_EHG_EB!S69+TO_EHG_PH!S69+TO_EHG_CB!S69</f>
        <v>0</v>
      </c>
      <c r="T69" s="10">
        <f>TO_EHG_E!T69+TO_EHG_CHP!T69+TO_EHG_H!T69+TO_EHG_EDHP!T69+TO_EHG_EB!T69+TO_EHG_PH!T69+TO_EHG_CB!T69</f>
        <v>0</v>
      </c>
      <c r="U69" s="10">
        <f>TO_EHG_E!U69+TO_EHG_CHP!U69+TO_EHG_H!U69+TO_EHG_EDHP!U69+TO_EHG_EB!U69+TO_EHG_PH!U69+TO_EHG_CB!U69</f>
        <v>0</v>
      </c>
      <c r="V69" s="10">
        <f>TO_EHG_E!V69+TO_EHG_CHP!V69+TO_EHG_H!V69+TO_EHG_EDHP!V69+TO_EHG_EB!V69+TO_EHG_PH!V69+TO_EHG_CB!V69</f>
        <v>0</v>
      </c>
      <c r="W69" s="10">
        <f>TO_EHG_E!W69+TO_EHG_CHP!W69+TO_EHG_H!W69+TO_EHG_EDHP!W69+TO_EHG_EB!W69+TO_EHG_PH!W69+TO_EHG_CB!W69</f>
        <v>0</v>
      </c>
      <c r="X69" s="10">
        <f>TO_EHG_E!X69+TO_EHG_CHP!X69+TO_EHG_H!X69+TO_EHG_EDHP!X69+TO_EHG_EB!X69+TO_EHG_PH!X69+TO_EHG_CB!X69</f>
        <v>0</v>
      </c>
      <c r="Y69" s="10">
        <f>TO_EHG_E!Y69+TO_EHG_CHP!Y69+TO_EHG_H!Y69+TO_EHG_EDHP!Y69+TO_EHG_EB!Y69+TO_EHG_PH!Y69+TO_EHG_CB!Y69</f>
        <v>0</v>
      </c>
      <c r="Z69" s="10">
        <f>TO_EHG_E!Z69+TO_EHG_CHP!Z69+TO_EHG_H!Z69+TO_EHG_EDHP!Z69+TO_EHG_EB!Z69+TO_EHG_PH!Z69+TO_EHG_CB!Z69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TO_EHG_E!C70+TO_EHG_CHP!C70+TO_EHG_H!C70+TO_EHG_EDHP!C70+TO_EHG_EB!C70+TO_EHG_PH!C70+TO_EHG_CB!C70</f>
        <v>0</v>
      </c>
      <c r="D70" s="10">
        <f>TO_EHG_E!D70+TO_EHG_CHP!D70+TO_EHG_H!D70+TO_EHG_EDHP!D70+TO_EHG_EB!D70+TO_EHG_PH!D70+TO_EHG_CB!D70</f>
        <v>0</v>
      </c>
      <c r="E70" s="10">
        <f>TO_EHG_E!E70+TO_EHG_CHP!E70+TO_EHG_H!E70+TO_EHG_EDHP!E70+TO_EHG_EB!E70+TO_EHG_PH!E70+TO_EHG_CB!E70</f>
        <v>0</v>
      </c>
      <c r="F70" s="10">
        <f>TO_EHG_E!F70+TO_EHG_CHP!F70+TO_EHG_H!F70+TO_EHG_EDHP!F70+TO_EHG_EB!F70+TO_EHG_PH!F70+TO_EHG_CB!F70</f>
        <v>0</v>
      </c>
      <c r="G70" s="10">
        <f>TO_EHG_E!G70+TO_EHG_CHP!G70+TO_EHG_H!G70+TO_EHG_EDHP!G70+TO_EHG_EB!G70+TO_EHG_PH!G70+TO_EHG_CB!G70</f>
        <v>0</v>
      </c>
      <c r="H70" s="10">
        <f>TO_EHG_E!H70+TO_EHG_CHP!H70+TO_EHG_H!H70+TO_EHG_EDHP!H70+TO_EHG_EB!H70+TO_EHG_PH!H70+TO_EHG_CB!H70</f>
        <v>0</v>
      </c>
      <c r="I70" s="10">
        <f>TO_EHG_E!I70+TO_EHG_CHP!I70+TO_EHG_H!I70+TO_EHG_EDHP!I70+TO_EHG_EB!I70+TO_EHG_PH!I70+TO_EHG_CB!I70</f>
        <v>0</v>
      </c>
      <c r="J70" s="10">
        <f>TO_EHG_E!J70+TO_EHG_CHP!J70+TO_EHG_H!J70+TO_EHG_EDHP!J70+TO_EHG_EB!J70+TO_EHG_PH!J70+TO_EHG_CB!J70</f>
        <v>0</v>
      </c>
      <c r="K70" s="10">
        <f>TO_EHG_E!K70+TO_EHG_CHP!K70+TO_EHG_H!K70+TO_EHG_EDHP!K70+TO_EHG_EB!K70+TO_EHG_PH!K70+TO_EHG_CB!K70</f>
        <v>0</v>
      </c>
      <c r="L70" s="10">
        <f>TO_EHG_E!L70+TO_EHG_CHP!L70+TO_EHG_H!L70+TO_EHG_EDHP!L70+TO_EHG_EB!L70+TO_EHG_PH!L70+TO_EHG_CB!L70</f>
        <v>0</v>
      </c>
      <c r="M70" s="10">
        <f>TO_EHG_E!M70+TO_EHG_CHP!M70+TO_EHG_H!M70+TO_EHG_EDHP!M70+TO_EHG_EB!M70+TO_EHG_PH!M70+TO_EHG_CB!M70</f>
        <v>0</v>
      </c>
      <c r="N70" s="10">
        <f>TO_EHG_E!N70+TO_EHG_CHP!N70+TO_EHG_H!N70+TO_EHG_EDHP!N70+TO_EHG_EB!N70+TO_EHG_PH!N70+TO_EHG_CB!N70</f>
        <v>0</v>
      </c>
      <c r="O70" s="10">
        <f>TO_EHG_E!O70+TO_EHG_CHP!O70+TO_EHG_H!O70+TO_EHG_EDHP!O70+TO_EHG_EB!O70+TO_EHG_PH!O70+TO_EHG_CB!O70</f>
        <v>0</v>
      </c>
      <c r="P70" s="10">
        <f>TO_EHG_E!P70+TO_EHG_CHP!P70+TO_EHG_H!P70+TO_EHG_EDHP!P70+TO_EHG_EB!P70+TO_EHG_PH!P70+TO_EHG_CB!P70</f>
        <v>0</v>
      </c>
      <c r="Q70" s="10">
        <f>TO_EHG_E!Q70+TO_EHG_CHP!Q70+TO_EHG_H!Q70+TO_EHG_EDHP!Q70+TO_EHG_EB!Q70+TO_EHG_PH!Q70+TO_EHG_CB!Q70</f>
        <v>0</v>
      </c>
      <c r="R70" s="10">
        <f>TO_EHG_E!R70+TO_EHG_CHP!R70+TO_EHG_H!R70+TO_EHG_EDHP!R70+TO_EHG_EB!R70+TO_EHG_PH!R70+TO_EHG_CB!R70</f>
        <v>0</v>
      </c>
      <c r="S70" s="10">
        <f>TO_EHG_E!S70+TO_EHG_CHP!S70+TO_EHG_H!S70+TO_EHG_EDHP!S70+TO_EHG_EB!S70+TO_EHG_PH!S70+TO_EHG_CB!S70</f>
        <v>0</v>
      </c>
      <c r="T70" s="10">
        <f>TO_EHG_E!T70+TO_EHG_CHP!T70+TO_EHG_H!T70+TO_EHG_EDHP!T70+TO_EHG_EB!T70+TO_EHG_PH!T70+TO_EHG_CB!T70</f>
        <v>0</v>
      </c>
      <c r="U70" s="10">
        <f>TO_EHG_E!U70+TO_EHG_CHP!U70+TO_EHG_H!U70+TO_EHG_EDHP!U70+TO_EHG_EB!U70+TO_EHG_PH!U70+TO_EHG_CB!U70</f>
        <v>0</v>
      </c>
      <c r="V70" s="10">
        <f>TO_EHG_E!V70+TO_EHG_CHP!V70+TO_EHG_H!V70+TO_EHG_EDHP!V70+TO_EHG_EB!V70+TO_EHG_PH!V70+TO_EHG_CB!V70</f>
        <v>0</v>
      </c>
      <c r="W70" s="10">
        <f>TO_EHG_E!W70+TO_EHG_CHP!W70+TO_EHG_H!W70+TO_EHG_EDHP!W70+TO_EHG_EB!W70+TO_EHG_PH!W70+TO_EHG_CB!W70</f>
        <v>0</v>
      </c>
      <c r="X70" s="10">
        <f>TO_EHG_E!X70+TO_EHG_CHP!X70+TO_EHG_H!X70+TO_EHG_EDHP!X70+TO_EHG_EB!X70+TO_EHG_PH!X70+TO_EHG_CB!X70</f>
        <v>0</v>
      </c>
      <c r="Y70" s="10">
        <f>TO_EHG_E!Y70+TO_EHG_CHP!Y70+TO_EHG_H!Y70+TO_EHG_EDHP!Y70+TO_EHG_EB!Y70+TO_EHG_PH!Y70+TO_EHG_CB!Y70</f>
        <v>0</v>
      </c>
      <c r="Z70" s="10">
        <f>TO_EHG_E!Z70+TO_EHG_CHP!Z70+TO_EHG_H!Z70+TO_EHG_EDHP!Z70+TO_EHG_EB!Z70+TO_EHG_PH!Z70+TO_EHG_CB!Z70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Z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  <c r="Y71" s="37">
        <f t="shared" si="11"/>
        <v>0</v>
      </c>
      <c r="Z71" s="37">
        <f t="shared" si="11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TO_EHG_E!C72+TO_EHG_CHP!C72+TO_EHG_H!C72+TO_EHG_EDHP!C72+TO_EHG_EB!C72+TO_EHG_PH!C72+TO_EHG_CB!C72</f>
        <v>0</v>
      </c>
      <c r="D72" s="10">
        <f>TO_EHG_E!D72+TO_EHG_CHP!D72+TO_EHG_H!D72+TO_EHG_EDHP!D72+TO_EHG_EB!D72+TO_EHG_PH!D72+TO_EHG_CB!D72</f>
        <v>0</v>
      </c>
      <c r="E72" s="10">
        <f>TO_EHG_E!E72+TO_EHG_CHP!E72+TO_EHG_H!E72+TO_EHG_EDHP!E72+TO_EHG_EB!E72+TO_EHG_PH!E72+TO_EHG_CB!E72</f>
        <v>0</v>
      </c>
      <c r="F72" s="10">
        <f>TO_EHG_E!F72+TO_EHG_CHP!F72+TO_EHG_H!F72+TO_EHG_EDHP!F72+TO_EHG_EB!F72+TO_EHG_PH!F72+TO_EHG_CB!F72</f>
        <v>0</v>
      </c>
      <c r="G72" s="10">
        <f>TO_EHG_E!G72+TO_EHG_CHP!G72+TO_EHG_H!G72+TO_EHG_EDHP!G72+TO_EHG_EB!G72+TO_EHG_PH!G72+TO_EHG_CB!G72</f>
        <v>0</v>
      </c>
      <c r="H72" s="10">
        <f>TO_EHG_E!H72+TO_EHG_CHP!H72+TO_EHG_H!H72+TO_EHG_EDHP!H72+TO_EHG_EB!H72+TO_EHG_PH!H72+TO_EHG_CB!H72</f>
        <v>0</v>
      </c>
      <c r="I72" s="10">
        <f>TO_EHG_E!I72+TO_EHG_CHP!I72+TO_EHG_H!I72+TO_EHG_EDHP!I72+TO_EHG_EB!I72+TO_EHG_PH!I72+TO_EHG_CB!I72</f>
        <v>0</v>
      </c>
      <c r="J72" s="10">
        <f>TO_EHG_E!J72+TO_EHG_CHP!J72+TO_EHG_H!J72+TO_EHG_EDHP!J72+TO_EHG_EB!J72+TO_EHG_PH!J72+TO_EHG_CB!J72</f>
        <v>0</v>
      </c>
      <c r="K72" s="10">
        <f>TO_EHG_E!K72+TO_EHG_CHP!K72+TO_EHG_H!K72+TO_EHG_EDHP!K72+TO_EHG_EB!K72+TO_EHG_PH!K72+TO_EHG_CB!K72</f>
        <v>0</v>
      </c>
      <c r="L72" s="10">
        <f>TO_EHG_E!L72+TO_EHG_CHP!L72+TO_EHG_H!L72+TO_EHG_EDHP!L72+TO_EHG_EB!L72+TO_EHG_PH!L72+TO_EHG_CB!L72</f>
        <v>0</v>
      </c>
      <c r="M72" s="10">
        <f>TO_EHG_E!M72+TO_EHG_CHP!M72+TO_EHG_H!M72+TO_EHG_EDHP!M72+TO_EHG_EB!M72+TO_EHG_PH!M72+TO_EHG_CB!M72</f>
        <v>0</v>
      </c>
      <c r="N72" s="10">
        <f>TO_EHG_E!N72+TO_EHG_CHP!N72+TO_EHG_H!N72+TO_EHG_EDHP!N72+TO_EHG_EB!N72+TO_EHG_PH!N72+TO_EHG_CB!N72</f>
        <v>0</v>
      </c>
      <c r="O72" s="10">
        <f>TO_EHG_E!O72+TO_EHG_CHP!O72+TO_EHG_H!O72+TO_EHG_EDHP!O72+TO_EHG_EB!O72+TO_EHG_PH!O72+TO_EHG_CB!O72</f>
        <v>0</v>
      </c>
      <c r="P72" s="10">
        <f>TO_EHG_E!P72+TO_EHG_CHP!P72+TO_EHG_H!P72+TO_EHG_EDHP!P72+TO_EHG_EB!P72+TO_EHG_PH!P72+TO_EHG_CB!P72</f>
        <v>0</v>
      </c>
      <c r="Q72" s="10">
        <f>TO_EHG_E!Q72+TO_EHG_CHP!Q72+TO_EHG_H!Q72+TO_EHG_EDHP!Q72+TO_EHG_EB!Q72+TO_EHG_PH!Q72+TO_EHG_CB!Q72</f>
        <v>0</v>
      </c>
      <c r="R72" s="10">
        <f>TO_EHG_E!R72+TO_EHG_CHP!R72+TO_EHG_H!R72+TO_EHG_EDHP!R72+TO_EHG_EB!R72+TO_EHG_PH!R72+TO_EHG_CB!R72</f>
        <v>0</v>
      </c>
      <c r="S72" s="10">
        <f>TO_EHG_E!S72+TO_EHG_CHP!S72+TO_EHG_H!S72+TO_EHG_EDHP!S72+TO_EHG_EB!S72+TO_EHG_PH!S72+TO_EHG_CB!S72</f>
        <v>0</v>
      </c>
      <c r="T72" s="10">
        <f>TO_EHG_E!T72+TO_EHG_CHP!T72+TO_EHG_H!T72+TO_EHG_EDHP!T72+TO_EHG_EB!T72+TO_EHG_PH!T72+TO_EHG_CB!T72</f>
        <v>0</v>
      </c>
      <c r="U72" s="10">
        <f>TO_EHG_E!U72+TO_EHG_CHP!U72+TO_EHG_H!U72+TO_EHG_EDHP!U72+TO_EHG_EB!U72+TO_EHG_PH!U72+TO_EHG_CB!U72</f>
        <v>0</v>
      </c>
      <c r="V72" s="10">
        <f>TO_EHG_E!V72+TO_EHG_CHP!V72+TO_EHG_H!V72+TO_EHG_EDHP!V72+TO_EHG_EB!V72+TO_EHG_PH!V72+TO_EHG_CB!V72</f>
        <v>0</v>
      </c>
      <c r="W72" s="10">
        <f>TO_EHG_E!W72+TO_EHG_CHP!W72+TO_EHG_H!W72+TO_EHG_EDHP!W72+TO_EHG_EB!W72+TO_EHG_PH!W72+TO_EHG_CB!W72</f>
        <v>0</v>
      </c>
      <c r="X72" s="10">
        <f>TO_EHG_E!X72+TO_EHG_CHP!X72+TO_EHG_H!X72+TO_EHG_EDHP!X72+TO_EHG_EB!X72+TO_EHG_PH!X72+TO_EHG_CB!X72</f>
        <v>0</v>
      </c>
      <c r="Y72" s="10">
        <f>TO_EHG_E!Y72+TO_EHG_CHP!Y72+TO_EHG_H!Y72+TO_EHG_EDHP!Y72+TO_EHG_EB!Y72+TO_EHG_PH!Y72+TO_EHG_CB!Y72</f>
        <v>0</v>
      </c>
      <c r="Z72" s="10">
        <f>TO_EHG_E!Z72+TO_EHG_CHP!Z72+TO_EHG_H!Z72+TO_EHG_EDHP!Z72+TO_EHG_EB!Z72+TO_EHG_PH!Z72+TO_EHG_CB!Z72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TO_EHG_E!C73+TO_EHG_CHP!C73+TO_EHG_H!C73+TO_EHG_EDHP!C73+TO_EHG_EB!C73+TO_EHG_PH!C73+TO_EHG_CB!C73</f>
        <v>0</v>
      </c>
      <c r="D73" s="10">
        <f>TO_EHG_E!D73+TO_EHG_CHP!D73+TO_EHG_H!D73+TO_EHG_EDHP!D73+TO_EHG_EB!D73+TO_EHG_PH!D73+TO_EHG_CB!D73</f>
        <v>0</v>
      </c>
      <c r="E73" s="10">
        <f>TO_EHG_E!E73+TO_EHG_CHP!E73+TO_EHG_H!E73+TO_EHG_EDHP!E73+TO_EHG_EB!E73+TO_EHG_PH!E73+TO_EHG_CB!E73</f>
        <v>0</v>
      </c>
      <c r="F73" s="10">
        <f>TO_EHG_E!F73+TO_EHG_CHP!F73+TO_EHG_H!F73+TO_EHG_EDHP!F73+TO_EHG_EB!F73+TO_EHG_PH!F73+TO_EHG_CB!F73</f>
        <v>0</v>
      </c>
      <c r="G73" s="10">
        <f>TO_EHG_E!G73+TO_EHG_CHP!G73+TO_EHG_H!G73+TO_EHG_EDHP!G73+TO_EHG_EB!G73+TO_EHG_PH!G73+TO_EHG_CB!G73</f>
        <v>0</v>
      </c>
      <c r="H73" s="10">
        <f>TO_EHG_E!H73+TO_EHG_CHP!H73+TO_EHG_H!H73+TO_EHG_EDHP!H73+TO_EHG_EB!H73+TO_EHG_PH!H73+TO_EHG_CB!H73</f>
        <v>0</v>
      </c>
      <c r="I73" s="10">
        <f>TO_EHG_E!I73+TO_EHG_CHP!I73+TO_EHG_H!I73+TO_EHG_EDHP!I73+TO_EHG_EB!I73+TO_EHG_PH!I73+TO_EHG_CB!I73</f>
        <v>0</v>
      </c>
      <c r="J73" s="10">
        <f>TO_EHG_E!J73+TO_EHG_CHP!J73+TO_EHG_H!J73+TO_EHG_EDHP!J73+TO_EHG_EB!J73+TO_EHG_PH!J73+TO_EHG_CB!J73</f>
        <v>0</v>
      </c>
      <c r="K73" s="10">
        <f>TO_EHG_E!K73+TO_EHG_CHP!K73+TO_EHG_H!K73+TO_EHG_EDHP!K73+TO_EHG_EB!K73+TO_EHG_PH!K73+TO_EHG_CB!K73</f>
        <v>0</v>
      </c>
      <c r="L73" s="10">
        <f>TO_EHG_E!L73+TO_EHG_CHP!L73+TO_EHG_H!L73+TO_EHG_EDHP!L73+TO_EHG_EB!L73+TO_EHG_PH!L73+TO_EHG_CB!L73</f>
        <v>0</v>
      </c>
      <c r="M73" s="10">
        <f>TO_EHG_E!M73+TO_EHG_CHP!M73+TO_EHG_H!M73+TO_EHG_EDHP!M73+TO_EHG_EB!M73+TO_EHG_PH!M73+TO_EHG_CB!M73</f>
        <v>0</v>
      </c>
      <c r="N73" s="10">
        <f>TO_EHG_E!N73+TO_EHG_CHP!N73+TO_EHG_H!N73+TO_EHG_EDHP!N73+TO_EHG_EB!N73+TO_EHG_PH!N73+TO_EHG_CB!N73</f>
        <v>0</v>
      </c>
      <c r="O73" s="10">
        <f>TO_EHG_E!O73+TO_EHG_CHP!O73+TO_EHG_H!O73+TO_EHG_EDHP!O73+TO_EHG_EB!O73+TO_EHG_PH!O73+TO_EHG_CB!O73</f>
        <v>0</v>
      </c>
      <c r="P73" s="10">
        <f>TO_EHG_E!P73+TO_EHG_CHP!P73+TO_EHG_H!P73+TO_EHG_EDHP!P73+TO_EHG_EB!P73+TO_EHG_PH!P73+TO_EHG_CB!P73</f>
        <v>0</v>
      </c>
      <c r="Q73" s="10">
        <f>TO_EHG_E!Q73+TO_EHG_CHP!Q73+TO_EHG_H!Q73+TO_EHG_EDHP!Q73+TO_EHG_EB!Q73+TO_EHG_PH!Q73+TO_EHG_CB!Q73</f>
        <v>0</v>
      </c>
      <c r="R73" s="10">
        <f>TO_EHG_E!R73+TO_EHG_CHP!R73+TO_EHG_H!R73+TO_EHG_EDHP!R73+TO_EHG_EB!R73+TO_EHG_PH!R73+TO_EHG_CB!R73</f>
        <v>0</v>
      </c>
      <c r="S73" s="10">
        <f>TO_EHG_E!S73+TO_EHG_CHP!S73+TO_EHG_H!S73+TO_EHG_EDHP!S73+TO_EHG_EB!S73+TO_EHG_PH!S73+TO_EHG_CB!S73</f>
        <v>0</v>
      </c>
      <c r="T73" s="10">
        <f>TO_EHG_E!T73+TO_EHG_CHP!T73+TO_EHG_H!T73+TO_EHG_EDHP!T73+TO_EHG_EB!T73+TO_EHG_PH!T73+TO_EHG_CB!T73</f>
        <v>0</v>
      </c>
      <c r="U73" s="10">
        <f>TO_EHG_E!U73+TO_EHG_CHP!U73+TO_EHG_H!U73+TO_EHG_EDHP!U73+TO_EHG_EB!U73+TO_EHG_PH!U73+TO_EHG_CB!U73</f>
        <v>0</v>
      </c>
      <c r="V73" s="10">
        <f>TO_EHG_E!V73+TO_EHG_CHP!V73+TO_EHG_H!V73+TO_EHG_EDHP!V73+TO_EHG_EB!V73+TO_EHG_PH!V73+TO_EHG_CB!V73</f>
        <v>0</v>
      </c>
      <c r="W73" s="10">
        <f>TO_EHG_E!W73+TO_EHG_CHP!W73+TO_EHG_H!W73+TO_EHG_EDHP!W73+TO_EHG_EB!W73+TO_EHG_PH!W73+TO_EHG_CB!W73</f>
        <v>0</v>
      </c>
      <c r="X73" s="10">
        <f>TO_EHG_E!X73+TO_EHG_CHP!X73+TO_EHG_H!X73+TO_EHG_EDHP!X73+TO_EHG_EB!X73+TO_EHG_PH!X73+TO_EHG_CB!X73</f>
        <v>0</v>
      </c>
      <c r="Y73" s="10">
        <f>TO_EHG_E!Y73+TO_EHG_CHP!Y73+TO_EHG_H!Y73+TO_EHG_EDHP!Y73+TO_EHG_EB!Y73+TO_EHG_PH!Y73+TO_EHG_CB!Y73</f>
        <v>0</v>
      </c>
      <c r="Z73" s="10">
        <f>TO_EHG_E!Z73+TO_EHG_CHP!Z73+TO_EHG_H!Z73+TO_EHG_EDHP!Z73+TO_EHG_EB!Z73+TO_EHG_PH!Z73+TO_EHG_CB!Z73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TO_EHG_E!C74+TO_EHG_CHP!C74+TO_EHG_H!C74+TO_EHG_EDHP!C74+TO_EHG_EB!C74+TO_EHG_PH!C74+TO_EHG_CB!C74</f>
        <v>0</v>
      </c>
      <c r="D74" s="37">
        <f>TO_EHG_E!D74+TO_EHG_CHP!D74+TO_EHG_H!D74+TO_EHG_EDHP!D74+TO_EHG_EB!D74+TO_EHG_PH!D74+TO_EHG_CB!D74</f>
        <v>0</v>
      </c>
      <c r="E74" s="37">
        <f>TO_EHG_E!E74+TO_EHG_CHP!E74+TO_EHG_H!E74+TO_EHG_EDHP!E74+TO_EHG_EB!E74+TO_EHG_PH!E74+TO_EHG_CB!E74</f>
        <v>0</v>
      </c>
      <c r="F74" s="37">
        <f>TO_EHG_E!F74+TO_EHG_CHP!F74+TO_EHG_H!F74+TO_EHG_EDHP!F74+TO_EHG_EB!F74+TO_EHG_PH!F74+TO_EHG_CB!F74</f>
        <v>0</v>
      </c>
      <c r="G74" s="37">
        <f>TO_EHG_E!G74+TO_EHG_CHP!G74+TO_EHG_H!G74+TO_EHG_EDHP!G74+TO_EHG_EB!G74+TO_EHG_PH!G74+TO_EHG_CB!G74</f>
        <v>0</v>
      </c>
      <c r="H74" s="37">
        <f>TO_EHG_E!H74+TO_EHG_CHP!H74+TO_EHG_H!H74+TO_EHG_EDHP!H74+TO_EHG_EB!H74+TO_EHG_PH!H74+TO_EHG_CB!H74</f>
        <v>0</v>
      </c>
      <c r="I74" s="37">
        <f>TO_EHG_E!I74+TO_EHG_CHP!I74+TO_EHG_H!I74+TO_EHG_EDHP!I74+TO_EHG_EB!I74+TO_EHG_PH!I74+TO_EHG_CB!I74</f>
        <v>0</v>
      </c>
      <c r="J74" s="37">
        <f>TO_EHG_E!J74+TO_EHG_CHP!J74+TO_EHG_H!J74+TO_EHG_EDHP!J74+TO_EHG_EB!J74+TO_EHG_PH!J74+TO_EHG_CB!J74</f>
        <v>0</v>
      </c>
      <c r="K74" s="37">
        <f>TO_EHG_E!K74+TO_EHG_CHP!K74+TO_EHG_H!K74+TO_EHG_EDHP!K74+TO_EHG_EB!K74+TO_EHG_PH!K74+TO_EHG_CB!K74</f>
        <v>0</v>
      </c>
      <c r="L74" s="37">
        <f>TO_EHG_E!L74+TO_EHG_CHP!L74+TO_EHG_H!L74+TO_EHG_EDHP!L74+TO_EHG_EB!L74+TO_EHG_PH!L74+TO_EHG_CB!L74</f>
        <v>0</v>
      </c>
      <c r="M74" s="37">
        <f>TO_EHG_E!M74+TO_EHG_CHP!M74+TO_EHG_H!M74+TO_EHG_EDHP!M74+TO_EHG_EB!M74+TO_EHG_PH!M74+TO_EHG_CB!M74</f>
        <v>0</v>
      </c>
      <c r="N74" s="37">
        <f>TO_EHG_E!N74+TO_EHG_CHP!N74+TO_EHG_H!N74+TO_EHG_EDHP!N74+TO_EHG_EB!N74+TO_EHG_PH!N74+TO_EHG_CB!N74</f>
        <v>0</v>
      </c>
      <c r="O74" s="37">
        <f>TO_EHG_E!O74+TO_EHG_CHP!O74+TO_EHG_H!O74+TO_EHG_EDHP!O74+TO_EHG_EB!O74+TO_EHG_PH!O74+TO_EHG_CB!O74</f>
        <v>0</v>
      </c>
      <c r="P74" s="37">
        <f>TO_EHG_E!P74+TO_EHG_CHP!P74+TO_EHG_H!P74+TO_EHG_EDHP!P74+TO_EHG_EB!P74+TO_EHG_PH!P74+TO_EHG_CB!P74</f>
        <v>0</v>
      </c>
      <c r="Q74" s="37">
        <f>TO_EHG_E!Q74+TO_EHG_CHP!Q74+TO_EHG_H!Q74+TO_EHG_EDHP!Q74+TO_EHG_EB!Q74+TO_EHG_PH!Q74+TO_EHG_CB!Q74</f>
        <v>0</v>
      </c>
      <c r="R74" s="37">
        <f>TO_EHG_E!R74+TO_EHG_CHP!R74+TO_EHG_H!R74+TO_EHG_EDHP!R74+TO_EHG_EB!R74+TO_EHG_PH!R74+TO_EHG_CB!R74</f>
        <v>0</v>
      </c>
      <c r="S74" s="37">
        <f>TO_EHG_E!S74+TO_EHG_CHP!S74+TO_EHG_H!S74+TO_EHG_EDHP!S74+TO_EHG_EB!S74+TO_EHG_PH!S74+TO_EHG_CB!S74</f>
        <v>0</v>
      </c>
      <c r="T74" s="37">
        <f>TO_EHG_E!T74+TO_EHG_CHP!T74+TO_EHG_H!T74+TO_EHG_EDHP!T74+TO_EHG_EB!T74+TO_EHG_PH!T74+TO_EHG_CB!T74</f>
        <v>0</v>
      </c>
      <c r="U74" s="37">
        <f>TO_EHG_E!U74+TO_EHG_CHP!U74+TO_EHG_H!U74+TO_EHG_EDHP!U74+TO_EHG_EB!U74+TO_EHG_PH!U74+TO_EHG_CB!U74</f>
        <v>0</v>
      </c>
      <c r="V74" s="37">
        <f>TO_EHG_E!V74+TO_EHG_CHP!V74+TO_EHG_H!V74+TO_EHG_EDHP!V74+TO_EHG_EB!V74+TO_EHG_PH!V74+TO_EHG_CB!V74</f>
        <v>0</v>
      </c>
      <c r="W74" s="37">
        <f>TO_EHG_E!W74+TO_EHG_CHP!W74+TO_EHG_H!W74+TO_EHG_EDHP!W74+TO_EHG_EB!W74+TO_EHG_PH!W74+TO_EHG_CB!W74</f>
        <v>0</v>
      </c>
      <c r="X74" s="37">
        <f>TO_EHG_E!X74+TO_EHG_CHP!X74+TO_EHG_H!X74+TO_EHG_EDHP!X74+TO_EHG_EB!X74+TO_EHG_PH!X74+TO_EHG_CB!X74</f>
        <v>0</v>
      </c>
      <c r="Y74" s="37">
        <f>TO_EHG_E!Y74+TO_EHG_CHP!Y74+TO_EHG_H!Y74+TO_EHG_EDHP!Y74+TO_EHG_EB!Y74+TO_EHG_PH!Y74+TO_EHG_CB!Y74</f>
        <v>0</v>
      </c>
      <c r="Z74" s="37">
        <f>TO_EHG_E!Z74+TO_EHG_CHP!Z74+TO_EHG_H!Z74+TO_EHG_EDHP!Z74+TO_EHG_EB!Z74+TO_EHG_PH!Z74+TO_EHG_CB!Z74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TO_EHG_E!C75+TO_EHG_CHP!C75+TO_EHG_H!C75+TO_EHG_EDHP!C75+TO_EHG_EB!C75+TO_EHG_PH!C75+TO_EHG_CB!C75</f>
        <v>0</v>
      </c>
      <c r="D75" s="37">
        <f>TO_EHG_E!D75+TO_EHG_CHP!D75+TO_EHG_H!D75+TO_EHG_EDHP!D75+TO_EHG_EB!D75+TO_EHG_PH!D75+TO_EHG_CB!D75</f>
        <v>0</v>
      </c>
      <c r="E75" s="37">
        <f>TO_EHG_E!E75+TO_EHG_CHP!E75+TO_EHG_H!E75+TO_EHG_EDHP!E75+TO_EHG_EB!E75+TO_EHG_PH!E75+TO_EHG_CB!E75</f>
        <v>0</v>
      </c>
      <c r="F75" s="37">
        <f>TO_EHG_E!F75+TO_EHG_CHP!F75+TO_EHG_H!F75+TO_EHG_EDHP!F75+TO_EHG_EB!F75+TO_EHG_PH!F75+TO_EHG_CB!F75</f>
        <v>0</v>
      </c>
      <c r="G75" s="37">
        <f>TO_EHG_E!G75+TO_EHG_CHP!G75+TO_EHG_H!G75+TO_EHG_EDHP!G75+TO_EHG_EB!G75+TO_EHG_PH!G75+TO_EHG_CB!G75</f>
        <v>0</v>
      </c>
      <c r="H75" s="37">
        <f>TO_EHG_E!H75+TO_EHG_CHP!H75+TO_EHG_H!H75+TO_EHG_EDHP!H75+TO_EHG_EB!H75+TO_EHG_PH!H75+TO_EHG_CB!H75</f>
        <v>0</v>
      </c>
      <c r="I75" s="37">
        <f>TO_EHG_E!I75+TO_EHG_CHP!I75+TO_EHG_H!I75+TO_EHG_EDHP!I75+TO_EHG_EB!I75+TO_EHG_PH!I75+TO_EHG_CB!I75</f>
        <v>0</v>
      </c>
      <c r="J75" s="37">
        <f>TO_EHG_E!J75+TO_EHG_CHP!J75+TO_EHG_H!J75+TO_EHG_EDHP!J75+TO_EHG_EB!J75+TO_EHG_PH!J75+TO_EHG_CB!J75</f>
        <v>0</v>
      </c>
      <c r="K75" s="37">
        <f>TO_EHG_E!K75+TO_EHG_CHP!K75+TO_EHG_H!K75+TO_EHG_EDHP!K75+TO_EHG_EB!K75+TO_EHG_PH!K75+TO_EHG_CB!K75</f>
        <v>0</v>
      </c>
      <c r="L75" s="37">
        <f>TO_EHG_E!L75+TO_EHG_CHP!L75+TO_EHG_H!L75+TO_EHG_EDHP!L75+TO_EHG_EB!L75+TO_EHG_PH!L75+TO_EHG_CB!L75</f>
        <v>0</v>
      </c>
      <c r="M75" s="37">
        <f>TO_EHG_E!M75+TO_EHG_CHP!M75+TO_EHG_H!M75+TO_EHG_EDHP!M75+TO_EHG_EB!M75+TO_EHG_PH!M75+TO_EHG_CB!M75</f>
        <v>0</v>
      </c>
      <c r="N75" s="37">
        <f>TO_EHG_E!N75+TO_EHG_CHP!N75+TO_EHG_H!N75+TO_EHG_EDHP!N75+TO_EHG_EB!N75+TO_EHG_PH!N75+TO_EHG_CB!N75</f>
        <v>0.1194325021496131</v>
      </c>
      <c r="O75" s="37">
        <f>TO_EHG_E!O75+TO_EHG_CHP!O75+TO_EHG_H!O75+TO_EHG_EDHP!O75+TO_EHG_EB!O75+TO_EHG_PH!O75+TO_EHG_CB!O75</f>
        <v>0.19105760963026661</v>
      </c>
      <c r="P75" s="37">
        <f>TO_EHG_E!P75+TO_EHG_CHP!P75+TO_EHG_H!P75+TO_EHG_EDHP!P75+TO_EHG_EB!P75+TO_EHG_PH!P75+TO_EHG_CB!P75</f>
        <v>2.3903697334479789E-2</v>
      </c>
      <c r="Q75" s="37">
        <f>TO_EHG_E!Q75+TO_EHG_CHP!Q75+TO_EHG_H!Q75+TO_EHG_EDHP!Q75+TO_EHG_EB!Q75+TO_EHG_PH!Q75+TO_EHG_CB!Q75</f>
        <v>2.3903697334479789E-2</v>
      </c>
      <c r="R75" s="37">
        <f>TO_EHG_E!R75+TO_EHG_CHP!R75+TO_EHG_H!R75+TO_EHG_EDHP!R75+TO_EHG_EB!R75+TO_EHG_PH!R75+TO_EHG_CB!R75</f>
        <v>0.14333619948409279</v>
      </c>
      <c r="S75" s="37">
        <f>TO_EHG_E!S75+TO_EHG_CHP!S75+TO_EHG_H!S75+TO_EHG_EDHP!S75+TO_EHG_EB!S75+TO_EHG_PH!S75+TO_EHG_CB!S75</f>
        <v>7.1625107480653469E-2</v>
      </c>
      <c r="T75" s="37">
        <f>TO_EHG_E!T75+TO_EHG_CHP!T75+TO_EHG_H!T75+TO_EHG_EDHP!T75+TO_EHG_EB!T75+TO_EHG_PH!T75+TO_EHG_CB!T75</f>
        <v>1.0632383993522352E-2</v>
      </c>
      <c r="U75" s="37">
        <f>TO_EHG_E!U75+TO_EHG_CHP!U75+TO_EHG_H!U75+TO_EHG_EDHP!U75+TO_EHG_EB!U75+TO_EHG_PH!U75+TO_EHG_CB!U75</f>
        <v>9.9742046431642306E-3</v>
      </c>
      <c r="V75" s="37">
        <f>TO_EHG_E!V75+TO_EHG_CHP!V75+TO_EHG_H!V75+TO_EHG_EDHP!V75+TO_EHG_EB!V75+TO_EHG_PH!V75+TO_EHG_CB!V75</f>
        <v>2.106620808254514E-2</v>
      </c>
      <c r="W75" s="37">
        <f>TO_EHG_E!W75+TO_EHG_CHP!W75+TO_EHG_H!W75+TO_EHG_EDHP!W75+TO_EHG_EB!W75+TO_EHG_PH!W75+TO_EHG_CB!W75</f>
        <v>0</v>
      </c>
      <c r="X75" s="37">
        <f>TO_EHG_E!X75+TO_EHG_CHP!X75+TO_EHG_H!X75+TO_EHG_EDHP!X75+TO_EHG_EB!X75+TO_EHG_PH!X75+TO_EHG_CB!X75</f>
        <v>0</v>
      </c>
      <c r="Y75" s="37">
        <f>TO_EHG_E!Y75+TO_EHG_CHP!Y75+TO_EHG_H!Y75+TO_EHG_EDHP!Y75+TO_EHG_EB!Y75+TO_EHG_PH!Y75+TO_EHG_CB!Y75</f>
        <v>0</v>
      </c>
      <c r="Z75" s="37">
        <f>TO_EHG_E!Z75+TO_EHG_CHP!Z75+TO_EHG_H!Z75+TO_EHG_EDHP!Z75+TO_EHG_EB!Z75+TO_EHG_PH!Z75+TO_EHG_CB!Z75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TO_EHG_E!C76+TO_EHG_CHP!C76+TO_EHG_H!C76+TO_EHG_EDHP!C76+TO_EHG_EB!C76+TO_EHG_PH!C76+TO_EHG_CB!C76</f>
        <v>164.83233018056748</v>
      </c>
      <c r="D76" s="40">
        <f>TO_EHG_E!D76+TO_EHG_CHP!D76+TO_EHG_H!D76+TO_EHG_EDHP!D76+TO_EHG_EB!D76+TO_EHG_PH!D76+TO_EHG_CB!D76</f>
        <v>167.06792777300089</v>
      </c>
      <c r="E76" s="40">
        <f>TO_EHG_E!E76+TO_EHG_CHP!E76+TO_EHG_H!E76+TO_EHG_EDHP!E76+TO_EHG_EB!E76+TO_EHG_PH!E76+TO_EHG_CB!E76</f>
        <v>176.4402407566638</v>
      </c>
      <c r="F76" s="40">
        <f>TO_EHG_E!F76+TO_EHG_CHP!F76+TO_EHG_H!F76+TO_EHG_EDHP!F76+TO_EHG_EB!F76+TO_EHG_PH!F76+TO_EHG_CB!F76</f>
        <v>192.26139294926907</v>
      </c>
      <c r="G76" s="40">
        <f>TO_EHG_E!G76+TO_EHG_CHP!G76+TO_EHG_H!G76+TO_EHG_EDHP!G76+TO_EHG_EB!G76+TO_EHG_PH!G76+TO_EHG_CB!G76</f>
        <v>190.54170249355124</v>
      </c>
      <c r="H76" s="40">
        <f>TO_EHG_E!H76+TO_EHG_CHP!H76+TO_EHG_H!H76+TO_EHG_EDHP!H76+TO_EHG_EB!H76+TO_EHG_PH!H76+TO_EHG_CB!H76</f>
        <v>192.60533104041272</v>
      </c>
      <c r="I76" s="40">
        <f>TO_EHG_E!I76+TO_EHG_CHP!I76+TO_EHG_H!I76+TO_EHG_EDHP!I76+TO_EHG_EB!I76+TO_EHG_PH!I76+TO_EHG_CB!I76</f>
        <v>194.41100601891659</v>
      </c>
      <c r="J76" s="40">
        <f>TO_EHG_E!J76+TO_EHG_CHP!J76+TO_EHG_H!J76+TO_EHG_EDHP!J76+TO_EHG_EB!J76+TO_EHG_PH!J76+TO_EHG_CB!J76</f>
        <v>197.42046431642299</v>
      </c>
      <c r="K76" s="40">
        <f>TO_EHG_E!K76+TO_EHG_CHP!K76+TO_EHG_H!K76+TO_EHG_EDHP!K76+TO_EHG_EB!K76+TO_EHG_PH!K76+TO_EHG_CB!K76</f>
        <v>198.79621668099739</v>
      </c>
      <c r="L76" s="40">
        <f>TO_EHG_E!L76+TO_EHG_CHP!L76+TO_EHG_H!L76+TO_EHG_EDHP!L76+TO_EHG_EB!L76+TO_EHG_PH!L76+TO_EHG_CB!L76</f>
        <v>186.414445399828</v>
      </c>
      <c r="M76" s="40">
        <f>TO_EHG_E!M76+TO_EHG_CHP!M76+TO_EHG_H!M76+TO_EHG_EDHP!M76+TO_EHG_EB!M76+TO_EHG_PH!M76+TO_EHG_CB!M76</f>
        <v>181.74376612209801</v>
      </c>
      <c r="N76" s="40">
        <f>TO_EHG_E!N76+TO_EHG_CHP!N76+TO_EHG_H!N76+TO_EHG_EDHP!N76+TO_EHG_EB!N76+TO_EHG_PH!N76+TO_EHG_CB!N76</f>
        <v>187.3516766981943</v>
      </c>
      <c r="O76" s="40">
        <f>TO_EHG_E!O76+TO_EHG_CHP!O76+TO_EHG_H!O76+TO_EHG_EDHP!O76+TO_EHG_EB!O76+TO_EHG_PH!O76+TO_EHG_CB!O76</f>
        <v>197.2193465176268</v>
      </c>
      <c r="P76" s="40">
        <f>TO_EHG_E!P76+TO_EHG_CHP!P76+TO_EHG_H!P76+TO_EHG_EDHP!P76+TO_EHG_EB!P76+TO_EHG_PH!P76+TO_EHG_CB!P76</f>
        <v>193.58959587274296</v>
      </c>
      <c r="Q76" s="40">
        <f>TO_EHG_E!Q76+TO_EHG_CHP!Q76+TO_EHG_H!Q76+TO_EHG_EDHP!Q76+TO_EHG_EB!Q76+TO_EHG_PH!Q76+TO_EHG_CB!Q76</f>
        <v>193.02579535683572</v>
      </c>
      <c r="R76" s="40">
        <f>TO_EHG_E!R76+TO_EHG_CHP!R76+TO_EHG_H!R76+TO_EHG_EDHP!R76+TO_EHG_EB!R76+TO_EHG_PH!R76+TO_EHG_CB!R76</f>
        <v>112.18340498710228</v>
      </c>
      <c r="S76" s="40">
        <f>TO_EHG_E!S76+TO_EHG_CHP!S76+TO_EHG_H!S76+TO_EHG_EDHP!S76+TO_EHG_EB!S76+TO_EHG_PH!S76+TO_EHG_CB!S76</f>
        <v>73.695958727429044</v>
      </c>
      <c r="T76" s="40">
        <f>TO_EHG_E!T76+TO_EHG_CHP!T76+TO_EHG_H!T76+TO_EHG_EDHP!T76+TO_EHG_EB!T76+TO_EHG_PH!T76+TO_EHG_CB!T76</f>
        <v>142.02734307824593</v>
      </c>
      <c r="U76" s="40">
        <f>TO_EHG_E!U76+TO_EHG_CHP!U76+TO_EHG_H!U76+TO_EHG_EDHP!U76+TO_EHG_EB!U76+TO_EHG_PH!U76+TO_EHG_CB!U76</f>
        <v>168.7429062768702</v>
      </c>
      <c r="V76" s="40">
        <f>TO_EHG_E!V76+TO_EHG_CHP!V76+TO_EHG_H!V76+TO_EHG_EDHP!V76+TO_EHG_EB!V76+TO_EHG_PH!V76+TO_EHG_CB!V76</f>
        <v>177.11341358555458</v>
      </c>
      <c r="W76" s="40">
        <f>TO_EHG_E!W76+TO_EHG_CHP!W76+TO_EHG_H!W76+TO_EHG_EDHP!W76+TO_EHG_EB!W76+TO_EHG_PH!W76+TO_EHG_CB!W76</f>
        <v>184.27136715391231</v>
      </c>
      <c r="X76" s="40">
        <f>TO_EHG_E!X76+TO_EHG_CHP!X76+TO_EHG_H!X76+TO_EHG_EDHP!X76+TO_EHG_EB!X76+TO_EHG_PH!X76+TO_EHG_CB!X76</f>
        <v>190.44393809114356</v>
      </c>
      <c r="Y76" s="40">
        <f>TO_EHG_E!Y76+TO_EHG_CHP!Y76+TO_EHG_H!Y76+TO_EHG_EDHP!Y76+TO_EHG_EB!Y76+TO_EHG_PH!Y76+TO_EHG_CB!Y76</f>
        <v>197.19260533104031</v>
      </c>
      <c r="Z76" s="40">
        <f>TO_EHG_E!Z76+TO_EHG_CHP!Z76+TO_EHG_H!Z76+TO_EHG_EDHP!Z76+TO_EHG_EB!Z76+TO_EHG_PH!Z76+TO_EHG_CB!Z76</f>
        <v>201.60171969045567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164.83233018056748</v>
      </c>
      <c r="D2" s="31">
        <f t="shared" ref="D2:W2" si="1">SUM(D3,D17,D22,D25,D26,D51,D52,D71,D74,D75,D76)</f>
        <v>167.06792777300089</v>
      </c>
      <c r="E2" s="31">
        <f t="shared" si="1"/>
        <v>176.4402407566638</v>
      </c>
      <c r="F2" s="31">
        <f t="shared" si="1"/>
        <v>192.26139294926907</v>
      </c>
      <c r="G2" s="31">
        <f t="shared" si="1"/>
        <v>190.54170249355124</v>
      </c>
      <c r="H2" s="31">
        <f t="shared" si="1"/>
        <v>192.60533104041272</v>
      </c>
      <c r="I2" s="31">
        <f t="shared" si="1"/>
        <v>194.41100601891659</v>
      </c>
      <c r="J2" s="31">
        <f t="shared" si="1"/>
        <v>197.42046431642299</v>
      </c>
      <c r="K2" s="31">
        <f t="shared" si="1"/>
        <v>198.79621668099739</v>
      </c>
      <c r="L2" s="31">
        <f t="shared" si="1"/>
        <v>186.414445399828</v>
      </c>
      <c r="M2" s="31">
        <f t="shared" si="1"/>
        <v>181.74376612209801</v>
      </c>
      <c r="N2" s="31">
        <f t="shared" si="1"/>
        <v>187.04594085251938</v>
      </c>
      <c r="O2" s="31">
        <f t="shared" si="1"/>
        <v>196.67344370754381</v>
      </c>
      <c r="P2" s="31">
        <f t="shared" si="1"/>
        <v>193.26340258901033</v>
      </c>
      <c r="Q2" s="31">
        <f t="shared" si="1"/>
        <v>192.67006283279844</v>
      </c>
      <c r="R2" s="31">
        <f t="shared" si="1"/>
        <v>111.74020857754725</v>
      </c>
      <c r="S2" s="31">
        <f t="shared" si="1"/>
        <v>73.293369039782618</v>
      </c>
      <c r="T2" s="31">
        <f t="shared" si="1"/>
        <v>141.56753203443952</v>
      </c>
      <c r="U2" s="31">
        <f t="shared" si="1"/>
        <v>168.30737397266759</v>
      </c>
      <c r="V2" s="31">
        <f t="shared" si="1"/>
        <v>176.80837603484818</v>
      </c>
      <c r="W2" s="31">
        <f t="shared" si="1"/>
        <v>184.00815202043165</v>
      </c>
      <c r="X2" s="31">
        <f t="shared" ref="X2:Z2" si="2">SUM(X3,X17,X22,X25,X26,X51,X52,X71,X74,X75,X76)</f>
        <v>189.89033181034645</v>
      </c>
      <c r="Y2" s="31">
        <f t="shared" si="2"/>
        <v>196.79172119738135</v>
      </c>
      <c r="Z2" s="31">
        <f t="shared" si="2"/>
        <v>200.96552594036052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164.83233018056748</v>
      </c>
      <c r="D76" s="40">
        <v>167.06792777300089</v>
      </c>
      <c r="E76" s="40">
        <v>176.4402407566638</v>
      </c>
      <c r="F76" s="40">
        <v>192.26139294926907</v>
      </c>
      <c r="G76" s="40">
        <v>190.54170249355124</v>
      </c>
      <c r="H76" s="40">
        <v>192.60533104041272</v>
      </c>
      <c r="I76" s="40">
        <v>194.41100601891659</v>
      </c>
      <c r="J76" s="40">
        <v>197.42046431642299</v>
      </c>
      <c r="K76" s="40">
        <v>198.79621668099739</v>
      </c>
      <c r="L76" s="40">
        <v>186.414445399828</v>
      </c>
      <c r="M76" s="40">
        <v>181.74376612209801</v>
      </c>
      <c r="N76" s="40">
        <v>187.04594085251938</v>
      </c>
      <c r="O76" s="40">
        <v>196.67344370754381</v>
      </c>
      <c r="P76" s="40">
        <v>193.26340258901033</v>
      </c>
      <c r="Q76" s="40">
        <v>192.67006283279844</v>
      </c>
      <c r="R76" s="40">
        <v>111.74020857754725</v>
      </c>
      <c r="S76" s="40">
        <v>73.293369039782618</v>
      </c>
      <c r="T76" s="40">
        <v>141.56753203443952</v>
      </c>
      <c r="U76" s="40">
        <v>168.30737397266759</v>
      </c>
      <c r="V76" s="40">
        <v>176.80837603484818</v>
      </c>
      <c r="W76" s="40">
        <v>184.00815202043165</v>
      </c>
      <c r="X76" s="40">
        <v>189.89033181034645</v>
      </c>
      <c r="Y76" s="40">
        <v>196.79172119738135</v>
      </c>
      <c r="Z76" s="40">
        <v>200.96552594036052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Z33 C22:Z22 C71:Z71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0.42516834782452989</v>
      </c>
      <c r="O2" s="31">
        <f t="shared" si="0"/>
        <v>0.73696041971324633</v>
      </c>
      <c r="P2" s="31">
        <f t="shared" si="0"/>
        <v>0.35009698106712611</v>
      </c>
      <c r="Q2" s="31">
        <f t="shared" si="0"/>
        <v>0.37963622137177194</v>
      </c>
      <c r="R2" s="31">
        <f t="shared" si="0"/>
        <v>0.58653260903912163</v>
      </c>
      <c r="S2" s="31">
        <f t="shared" si="0"/>
        <v>0.47421479512708592</v>
      </c>
      <c r="T2" s="31">
        <f t="shared" si="0"/>
        <v>0.47044342779992199</v>
      </c>
      <c r="U2" s="31">
        <f t="shared" si="0"/>
        <v>0.44550650884576681</v>
      </c>
      <c r="V2" s="31">
        <f t="shared" si="0"/>
        <v>0.32610375878895947</v>
      </c>
      <c r="W2" s="31">
        <f t="shared" si="0"/>
        <v>0.26321513348064735</v>
      </c>
      <c r="X2" s="31">
        <f t="shared" ref="X2:Z2" si="1">SUM(X3,X17,X22,X25,X26,X51,X52,X71,X74,X75,X76)</f>
        <v>0.55360628079712459</v>
      </c>
      <c r="Y2" s="31">
        <f t="shared" si="1"/>
        <v>0.40088413365896214</v>
      </c>
      <c r="Z2" s="31">
        <f t="shared" si="1"/>
        <v>0.63619375009515544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0.1194325021496131</v>
      </c>
      <c r="O75" s="37">
        <v>0.19105760963026661</v>
      </c>
      <c r="P75" s="37">
        <v>2.3903697334479789E-2</v>
      </c>
      <c r="Q75" s="37">
        <v>2.3903697334479789E-2</v>
      </c>
      <c r="R75" s="37">
        <v>0.14333619948409279</v>
      </c>
      <c r="S75" s="37">
        <v>7.1625107480653469E-2</v>
      </c>
      <c r="T75" s="37">
        <v>1.0632383993522352E-2</v>
      </c>
      <c r="U75" s="37">
        <v>9.9742046431642306E-3</v>
      </c>
      <c r="V75" s="37">
        <v>2.106620808254514E-2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0.3057358456749168</v>
      </c>
      <c r="O76" s="40">
        <v>0.54590281008297969</v>
      </c>
      <c r="P76" s="40">
        <v>0.32619328373264633</v>
      </c>
      <c r="Q76" s="40">
        <v>0.35573252403729216</v>
      </c>
      <c r="R76" s="40">
        <v>0.44319640955502881</v>
      </c>
      <c r="S76" s="40">
        <v>0.40258968764643244</v>
      </c>
      <c r="T76" s="40">
        <v>0.45981104380639964</v>
      </c>
      <c r="U76" s="40">
        <v>0.43553230420260258</v>
      </c>
      <c r="V76" s="40">
        <v>0.30503755070641431</v>
      </c>
      <c r="W76" s="40">
        <v>0.26321513348064735</v>
      </c>
      <c r="X76" s="40">
        <v>0.55360628079712459</v>
      </c>
      <c r="Y76" s="40">
        <v>0.40088413365896214</v>
      </c>
      <c r="Z76" s="40">
        <v>0.63619375009515544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Z33 C71:Z71 C22:Z22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:Z22 X33:Z33 X71:Z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489</v>
      </c>
      <c r="B1" s="4" t="s">
        <v>490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Z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Z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Z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Z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Z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Z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Z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Z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Z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Z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Z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Z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75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  <c r="Y5" s="10">
        <f>TO_RPI_RO!Y5+TO_RPI_BKFLOW!Y5+TO_RPI_PT!Y5+TO_RPI_IT!Y5+TO_RPI_PPR!Y5+TO_RPI_PIR!Y5</f>
        <v>0</v>
      </c>
      <c r="Z5" s="10">
        <f>TO_RPI_RO!Z5+TO_RPI_BKFLOW!Z5+TO_RPI_PT!Z5+TO_RPI_IT!Z5+TO_RPI_PPR!Z5+TO_RPI_PIR!Z5</f>
        <v>0</v>
      </c>
    </row>
    <row r="6" spans="1:26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  <c r="Y6" s="10">
        <f>TO_RPI_RO!Y6+TO_RPI_BKFLOW!Y6+TO_RPI_PT!Y6+TO_RPI_IT!Y6+TO_RPI_PPR!Y6+TO_RPI_PIR!Y6</f>
        <v>0</v>
      </c>
      <c r="Z6" s="10">
        <f>TO_RPI_RO!Z6+TO_RPI_BKFLOW!Z6+TO_RPI_PT!Z6+TO_RPI_IT!Z6+TO_RPI_PPR!Z6+TO_RPI_PIR!Z6</f>
        <v>0</v>
      </c>
    </row>
    <row r="7" spans="1:26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  <c r="Y7" s="10">
        <f>TO_RPI_RO!Y7+TO_RPI_BKFLOW!Y7+TO_RPI_PT!Y7+TO_RPI_IT!Y7+TO_RPI_PPR!Y7+TO_RPI_PIR!Y7</f>
        <v>0</v>
      </c>
      <c r="Z7" s="10">
        <f>TO_RPI_RO!Z7+TO_RPI_BKFLOW!Z7+TO_RPI_PT!Z7+TO_RPI_IT!Z7+TO_RPI_PPR!Z7+TO_RPI_PIR!Z7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  <c r="Y9" s="10">
        <f>TO_RPI_RO!Y9+TO_RPI_BKFLOW!Y9+TO_RPI_PT!Y9+TO_RPI_IT!Y9+TO_RPI_PPR!Y9+TO_RPI_PIR!Y9</f>
        <v>0</v>
      </c>
      <c r="Z9" s="10">
        <f>TO_RPI_RO!Z9+TO_RPI_BKFLOW!Z9+TO_RPI_PT!Z9+TO_RPI_IT!Z9+TO_RPI_PPR!Z9+TO_RPI_PIR!Z9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  <c r="Y10" s="10">
        <f>TO_RPI_RO!Y10+TO_RPI_BKFLOW!Y10+TO_RPI_PT!Y10+TO_RPI_IT!Y10+TO_RPI_PPR!Y10+TO_RPI_PIR!Y10</f>
        <v>0</v>
      </c>
      <c r="Z10" s="10">
        <f>TO_RPI_RO!Z10+TO_RPI_BKFLOW!Z10+TO_RPI_PT!Z10+TO_RPI_IT!Z10+TO_RPI_PPR!Z10+TO_RPI_PIR!Z10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  <c r="Y12" s="10">
        <f>TO_RPI_RO!Y12+TO_RPI_BKFLOW!Y12+TO_RPI_PT!Y12+TO_RPI_IT!Y12+TO_RPI_PPR!Y12+TO_RPI_PIR!Y12</f>
        <v>0</v>
      </c>
      <c r="Z12" s="10">
        <f>TO_RPI_RO!Z12+TO_RPI_BKFLOW!Z12+TO_RPI_PT!Z12+TO_RPI_IT!Z12+TO_RPI_PPR!Z12+TO_RPI_PIR!Z12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  <c r="Y13" s="10">
        <f>TO_RPI_RO!Y13+TO_RPI_BKFLOW!Y13+TO_RPI_PT!Y13+TO_RPI_IT!Y13+TO_RPI_PPR!Y13+TO_RPI_PIR!Y13</f>
        <v>0</v>
      </c>
      <c r="Z13" s="10">
        <f>TO_RPI_RO!Z13+TO_RPI_BKFLOW!Z13+TO_RPI_PT!Z13+TO_RPI_IT!Z13+TO_RPI_PPR!Z13+TO_RPI_PIR!Z13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  <c r="Y14" s="10">
        <f>TO_RPI_RO!Y14+TO_RPI_BKFLOW!Y14+TO_RPI_PT!Y14+TO_RPI_IT!Y14+TO_RPI_PPR!Y14+TO_RPI_PIR!Y14</f>
        <v>0</v>
      </c>
      <c r="Z14" s="10">
        <f>TO_RPI_RO!Z14+TO_RPI_BKFLOW!Z14+TO_RPI_PT!Z14+TO_RPI_IT!Z14+TO_RPI_PPR!Z14+TO_RPI_PIR!Z14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  <c r="Y15" s="10">
        <f>TO_RPI_RO!Y15+TO_RPI_BKFLOW!Y15+TO_RPI_PT!Y15+TO_RPI_IT!Y15+TO_RPI_PPR!Y15+TO_RPI_PIR!Y15</f>
        <v>0</v>
      </c>
      <c r="Z15" s="10">
        <f>TO_RPI_RO!Z15+TO_RPI_BKFLOW!Z15+TO_RPI_PT!Z15+TO_RPI_IT!Z15+TO_RPI_PPR!Z15+TO_RPI_PIR!Z15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  <c r="Y16" s="10">
        <f>TO_RPI_RO!Y16+TO_RPI_BKFLOW!Y16+TO_RPI_PT!Y16+TO_RPI_IT!Y16+TO_RPI_PPR!Y16+TO_RPI_PIR!Y16</f>
        <v>0</v>
      </c>
      <c r="Z16" s="10">
        <f>TO_RPI_RO!Z16+TO_RPI_BKFLOW!Z16+TO_RPI_PT!Z16+TO_RPI_IT!Z16+TO_RPI_PPR!Z16+TO_RPI_PIR!Z16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  <c r="Y18" s="10">
        <f>TO_RPI_RO!Y18+TO_RPI_BKFLOW!Y18+TO_RPI_PT!Y18+TO_RPI_IT!Y18+TO_RPI_PPR!Y18+TO_RPI_PIR!Y18</f>
        <v>0</v>
      </c>
      <c r="Z18" s="10">
        <f>TO_RPI_RO!Z18+TO_RPI_BKFLOW!Z18+TO_RPI_PT!Z18+TO_RPI_IT!Z18+TO_RPI_PPR!Z18+TO_RPI_PIR!Z18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  <c r="Y19" s="10">
        <f>TO_RPI_RO!Y19+TO_RPI_BKFLOW!Y19+TO_RPI_PT!Y19+TO_RPI_IT!Y19+TO_RPI_PPR!Y19+TO_RPI_PIR!Y19</f>
        <v>0</v>
      </c>
      <c r="Z19" s="10">
        <f>TO_RPI_RO!Z19+TO_RPI_BKFLOW!Z19+TO_RPI_PT!Z19+TO_RPI_IT!Z19+TO_RPI_PPR!Z19+TO_RPI_PIR!Z19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  <c r="Y20" s="10">
        <f>TO_RPI_RO!Y20+TO_RPI_BKFLOW!Y20+TO_RPI_PT!Y20+TO_RPI_IT!Y20+TO_RPI_PPR!Y20+TO_RPI_PIR!Y20</f>
        <v>0</v>
      </c>
      <c r="Z20" s="10">
        <f>TO_RPI_RO!Z20+TO_RPI_BKFLOW!Z20+TO_RPI_PT!Z20+TO_RPI_IT!Z20+TO_RPI_PPR!Z20+TO_RPI_PIR!Z20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  <c r="Y21" s="10">
        <f>TO_RPI_RO!Y21+TO_RPI_BKFLOW!Y21+TO_RPI_PT!Y21+TO_RPI_IT!Y21+TO_RPI_PPR!Y21+TO_RPI_PIR!Y21</f>
        <v>0</v>
      </c>
      <c r="Z21" s="10">
        <f>TO_RPI_RO!Z21+TO_RPI_BKFLOW!Z21+TO_RPI_PT!Z21+TO_RPI_IT!Z21+TO_RPI_PPR!Z21+TO_RPI_PIR!Z21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  <c r="Y23" s="10">
        <f>TO_RPI_RO!Y23+TO_RPI_BKFLOW!Y23+TO_RPI_PT!Y23+TO_RPI_IT!Y23+TO_RPI_PPR!Y23+TO_RPI_PIR!Y23</f>
        <v>0</v>
      </c>
      <c r="Z23" s="10">
        <f>TO_RPI_RO!Z23+TO_RPI_BKFLOW!Z23+TO_RPI_PT!Z23+TO_RPI_IT!Z23+TO_RPI_PPR!Z23+TO_RPI_PIR!Z23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  <c r="Y24" s="10">
        <f>TO_RPI_RO!Y24+TO_RPI_BKFLOW!Y24+TO_RPI_PT!Y24+TO_RPI_IT!Y24+TO_RPI_PPR!Y24+TO_RPI_PIR!Y24</f>
        <v>0</v>
      </c>
      <c r="Z24" s="10">
        <f>TO_RPI_RO!Z24+TO_RPI_BKFLOW!Z24+TO_RPI_PT!Z24+TO_RPI_IT!Z24+TO_RPI_PPR!Z24+TO_RPI_PIR!Z24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  <c r="Y25" s="37">
        <f>TO_RPI_RO!Y25+TO_RPI_BKFLOW!Y25+TO_RPI_PT!Y25+TO_RPI_IT!Y25+TO_RPI_PPR!Y25+TO_RPI_PIR!Y25</f>
        <v>0</v>
      </c>
      <c r="Z25" s="37">
        <f>TO_RPI_RO!Z25+TO_RPI_BKFLOW!Z25+TO_RPI_PT!Z25+TO_RPI_IT!Z25+TO_RPI_PPR!Z25+TO_RPI_PIR!Z25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  <c r="Y28" s="10">
        <f>TO_RPI_RO!Y28+TO_RPI_BKFLOW!Y28+TO_RPI_PT!Y28+TO_RPI_IT!Y28+TO_RPI_PPR!Y28+TO_RPI_PIR!Y28</f>
        <v>0</v>
      </c>
      <c r="Z28" s="10">
        <f>TO_RPI_RO!Z28+TO_RPI_BKFLOW!Z28+TO_RPI_PT!Z28+TO_RPI_IT!Z28+TO_RPI_PPR!Z28+TO_RPI_PIR!Z28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  <c r="Y29" s="10">
        <f>TO_RPI_RO!Y29+TO_RPI_BKFLOW!Y29+TO_RPI_PT!Y29+TO_RPI_IT!Y29+TO_RPI_PPR!Y29+TO_RPI_PIR!Y29</f>
        <v>0</v>
      </c>
      <c r="Z29" s="10">
        <f>TO_RPI_RO!Z29+TO_RPI_BKFLOW!Z29+TO_RPI_PT!Z29+TO_RPI_IT!Z29+TO_RPI_PPR!Z29+TO_RPI_PIR!Z29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  <c r="Y30" s="10">
        <f>TO_RPI_RO!Y30+TO_RPI_BKFLOW!Y30+TO_RPI_PT!Y30+TO_RPI_IT!Y30+TO_RPI_PPR!Y30+TO_RPI_PIR!Y30</f>
        <v>0</v>
      </c>
      <c r="Z30" s="10">
        <f>TO_RPI_RO!Z30+TO_RPI_BKFLOW!Z30+TO_RPI_PT!Z30+TO_RPI_IT!Z30+TO_RPI_PPR!Z30+TO_RPI_PIR!Z30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  <c r="Y31" s="10">
        <f>TO_RPI_RO!Y31+TO_RPI_BKFLOW!Y31+TO_RPI_PT!Y31+TO_RPI_IT!Y31+TO_RPI_PPR!Y31+TO_RPI_PIR!Y31</f>
        <v>0</v>
      </c>
      <c r="Z31" s="10">
        <f>TO_RPI_RO!Z31+TO_RPI_BKFLOW!Z31+TO_RPI_PT!Z31+TO_RPI_IT!Z31+TO_RPI_PPR!Z31+TO_RPI_PIR!Z31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  <c r="Y32" s="10">
        <f>TO_RPI_RO!Y32+TO_RPI_BKFLOW!Y32+TO_RPI_PT!Y32+TO_RPI_IT!Y32+TO_RPI_PPR!Y32+TO_RPI_PIR!Y32</f>
        <v>0</v>
      </c>
      <c r="Z32" s="10">
        <f>TO_RPI_RO!Z32+TO_RPI_BKFLOW!Z32+TO_RPI_PT!Z32+TO_RPI_IT!Z32+TO_RPI_PPR!Z32+TO_RPI_PIR!Z32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0</v>
      </c>
      <c r="D34" s="10">
        <f>TO_RPI_RO!D34+TO_RPI_BKFLOW!D34+TO_RPI_PT!D34+TO_RPI_IT!D34+TO_RPI_PPR!D34+TO_RPI_PIR!D34</f>
        <v>0</v>
      </c>
      <c r="E34" s="10">
        <f>TO_RPI_RO!E34+TO_RPI_BKFLOW!E34+TO_RPI_PT!E34+TO_RPI_IT!E34+TO_RPI_PPR!E34+TO_RPI_PIR!E34</f>
        <v>0</v>
      </c>
      <c r="F34" s="10">
        <f>TO_RPI_RO!F34+TO_RPI_BKFLOW!F34+TO_RPI_PT!F34+TO_RPI_IT!F34+TO_RPI_PPR!F34+TO_RPI_PIR!F34</f>
        <v>0</v>
      </c>
      <c r="G34" s="10">
        <f>TO_RPI_RO!G34+TO_RPI_BKFLOW!G34+TO_RPI_PT!G34+TO_RPI_IT!G34+TO_RPI_PPR!G34+TO_RPI_PIR!G34</f>
        <v>0</v>
      </c>
      <c r="H34" s="10">
        <f>TO_RPI_RO!H34+TO_RPI_BKFLOW!H34+TO_RPI_PT!H34+TO_RPI_IT!H34+TO_RPI_PPR!H34+TO_RPI_PIR!H34</f>
        <v>0</v>
      </c>
      <c r="I34" s="10">
        <f>TO_RPI_RO!I34+TO_RPI_BKFLOW!I34+TO_RPI_PT!I34+TO_RPI_IT!I34+TO_RPI_PPR!I34+TO_RPI_PIR!I34</f>
        <v>0</v>
      </c>
      <c r="J34" s="10">
        <f>TO_RPI_RO!J34+TO_RPI_BKFLOW!J34+TO_RPI_PT!J34+TO_RPI_IT!J34+TO_RPI_PPR!J34+TO_RPI_PIR!J34</f>
        <v>0</v>
      </c>
      <c r="K34" s="10">
        <f>TO_RPI_RO!K34+TO_RPI_BKFLOW!K34+TO_RPI_PT!K34+TO_RPI_IT!K34+TO_RPI_PPR!K34+TO_RPI_PIR!K34</f>
        <v>0</v>
      </c>
      <c r="L34" s="10">
        <f>TO_RPI_RO!L34+TO_RPI_BKFLOW!L34+TO_RPI_PT!L34+TO_RPI_IT!L34+TO_RPI_PPR!L34+TO_RPI_PIR!L34</f>
        <v>0</v>
      </c>
      <c r="M34" s="10">
        <f>TO_RPI_RO!M34+TO_RPI_BKFLOW!M34+TO_RPI_PT!M34+TO_RPI_IT!M34+TO_RPI_PPR!M34+TO_RPI_PIR!M34</f>
        <v>0</v>
      </c>
      <c r="N34" s="10">
        <f>TO_RPI_RO!N34+TO_RPI_BKFLOW!N34+TO_RPI_PT!N34+TO_RPI_IT!N34+TO_RPI_PPR!N34+TO_RPI_PIR!N34</f>
        <v>0</v>
      </c>
      <c r="O34" s="10">
        <f>TO_RPI_RO!O34+TO_RPI_BKFLOW!O34+TO_RPI_PT!O34+TO_RPI_IT!O34+TO_RPI_PPR!O34+TO_RPI_PIR!O34</f>
        <v>0</v>
      </c>
      <c r="P34" s="10">
        <f>TO_RPI_RO!P34+TO_RPI_BKFLOW!P34+TO_RPI_PT!P34+TO_RPI_IT!P34+TO_RPI_PPR!P34+TO_RPI_PIR!P34</f>
        <v>0</v>
      </c>
      <c r="Q34" s="10">
        <f>TO_RPI_RO!Q34+TO_RPI_BKFLOW!Q34+TO_RPI_PT!Q34+TO_RPI_IT!Q34+TO_RPI_PPR!Q34+TO_RPI_PIR!Q34</f>
        <v>0</v>
      </c>
      <c r="R34" s="10">
        <f>TO_RPI_RO!R34+TO_RPI_BKFLOW!R34+TO_RPI_PT!R34+TO_RPI_IT!R34+TO_RPI_PPR!R34+TO_RPI_PIR!R34</f>
        <v>0</v>
      </c>
      <c r="S34" s="10">
        <f>TO_RPI_RO!S34+TO_RPI_BKFLOW!S34+TO_RPI_PT!S34+TO_RPI_IT!S34+TO_RPI_PPR!S34+TO_RPI_PIR!S34</f>
        <v>0</v>
      </c>
      <c r="T34" s="10">
        <f>TO_RPI_RO!T34+TO_RPI_BKFLOW!T34+TO_RPI_PT!T34+TO_RPI_IT!T34+TO_RPI_PPR!T34+TO_RPI_PIR!T34</f>
        <v>0</v>
      </c>
      <c r="U34" s="10">
        <f>TO_RPI_RO!U34+TO_RPI_BKFLOW!U34+TO_RPI_PT!U34+TO_RPI_IT!U34+TO_RPI_PPR!U34+TO_RPI_PIR!U34</f>
        <v>0</v>
      </c>
      <c r="V34" s="10">
        <f>TO_RPI_RO!V34+TO_RPI_BKFLOW!V34+TO_RPI_PT!V34+TO_RPI_IT!V34+TO_RPI_PPR!V34+TO_RPI_PIR!V34</f>
        <v>0</v>
      </c>
      <c r="W34" s="10">
        <f>TO_RPI_RO!W34+TO_RPI_BKFLOW!W34+TO_RPI_PT!W34+TO_RPI_IT!W34+TO_RPI_PPR!W34+TO_RPI_PIR!W34</f>
        <v>0</v>
      </c>
      <c r="X34" s="10">
        <f>TO_RPI_RO!X34+TO_RPI_BKFLOW!X34+TO_RPI_PT!X34+TO_RPI_IT!X34+TO_RPI_PPR!X34+TO_RPI_PIR!X34</f>
        <v>0</v>
      </c>
      <c r="Y34" s="10">
        <f>TO_RPI_RO!Y34+TO_RPI_BKFLOW!Y34+TO_RPI_PT!Y34+TO_RPI_IT!Y34+TO_RPI_PPR!Y34+TO_RPI_PIR!Y34</f>
        <v>0</v>
      </c>
      <c r="Z34" s="10">
        <f>TO_RPI_RO!Z34+TO_RPI_BKFLOW!Z34+TO_RPI_PT!Z34+TO_RPI_IT!Z34+TO_RPI_PPR!Z34+TO_RPI_PIR!Z34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  <c r="Y35" s="10">
        <f>TO_RPI_RO!Y35+TO_RPI_BKFLOW!Y35+TO_RPI_PT!Y35+TO_RPI_IT!Y35+TO_RPI_PPR!Y35+TO_RPI_PIR!Y35</f>
        <v>0</v>
      </c>
      <c r="Z35" s="10">
        <f>TO_RPI_RO!Z35+TO_RPI_BKFLOW!Z35+TO_RPI_PT!Z35+TO_RPI_IT!Z35+TO_RPI_PPR!Z35+TO_RPI_PIR!Z35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0</v>
      </c>
      <c r="D36" s="10">
        <f>TO_RPI_RO!D36+TO_RPI_BKFLOW!D36+TO_RPI_PT!D36+TO_RPI_IT!D36+TO_RPI_PPR!D36+TO_RPI_PIR!D36</f>
        <v>0</v>
      </c>
      <c r="E36" s="10">
        <f>TO_RPI_RO!E36+TO_RPI_BKFLOW!E36+TO_RPI_PT!E36+TO_RPI_IT!E36+TO_RPI_PPR!E36+TO_RPI_PIR!E36</f>
        <v>0</v>
      </c>
      <c r="F36" s="10">
        <f>TO_RPI_RO!F36+TO_RPI_BKFLOW!F36+TO_RPI_PT!F36+TO_RPI_IT!F36+TO_RPI_PPR!F36+TO_RPI_PIR!F36</f>
        <v>0</v>
      </c>
      <c r="G36" s="10">
        <f>TO_RPI_RO!G36+TO_RPI_BKFLOW!G36+TO_RPI_PT!G36+TO_RPI_IT!G36+TO_RPI_PPR!G36+TO_RPI_PIR!G36</f>
        <v>0</v>
      </c>
      <c r="H36" s="10">
        <f>TO_RPI_RO!H36+TO_RPI_BKFLOW!H36+TO_RPI_PT!H36+TO_RPI_IT!H36+TO_RPI_PPR!H36+TO_RPI_PIR!H36</f>
        <v>0</v>
      </c>
      <c r="I36" s="10">
        <f>TO_RPI_RO!I36+TO_RPI_BKFLOW!I36+TO_RPI_PT!I36+TO_RPI_IT!I36+TO_RPI_PPR!I36+TO_RPI_PIR!I36</f>
        <v>0</v>
      </c>
      <c r="J36" s="10">
        <f>TO_RPI_RO!J36+TO_RPI_BKFLOW!J36+TO_RPI_PT!J36+TO_RPI_IT!J36+TO_RPI_PPR!J36+TO_RPI_PIR!J36</f>
        <v>0</v>
      </c>
      <c r="K36" s="10">
        <f>TO_RPI_RO!K36+TO_RPI_BKFLOW!K36+TO_RPI_PT!K36+TO_RPI_IT!K36+TO_RPI_PPR!K36+TO_RPI_PIR!K36</f>
        <v>0</v>
      </c>
      <c r="L36" s="10">
        <f>TO_RPI_RO!L36+TO_RPI_BKFLOW!L36+TO_RPI_PT!L36+TO_RPI_IT!L36+TO_RPI_PPR!L36+TO_RPI_PIR!L36</f>
        <v>0</v>
      </c>
      <c r="M36" s="10">
        <f>TO_RPI_RO!M36+TO_RPI_BKFLOW!M36+TO_RPI_PT!M36+TO_RPI_IT!M36+TO_RPI_PPR!M36+TO_RPI_PIR!M36</f>
        <v>0</v>
      </c>
      <c r="N36" s="10">
        <f>TO_RPI_RO!N36+TO_RPI_BKFLOW!N36+TO_RPI_PT!N36+TO_RPI_IT!N36+TO_RPI_PPR!N36+TO_RPI_PIR!N36</f>
        <v>0</v>
      </c>
      <c r="O36" s="10">
        <f>TO_RPI_RO!O36+TO_RPI_BKFLOW!O36+TO_RPI_PT!O36+TO_RPI_IT!O36+TO_RPI_PPR!O36+TO_RPI_PIR!O36</f>
        <v>0</v>
      </c>
      <c r="P36" s="10">
        <f>TO_RPI_RO!P36+TO_RPI_BKFLOW!P36+TO_RPI_PT!P36+TO_RPI_IT!P36+TO_RPI_PPR!P36+TO_RPI_PIR!P36</f>
        <v>0</v>
      </c>
      <c r="Q36" s="10">
        <f>TO_RPI_RO!Q36+TO_RPI_BKFLOW!Q36+TO_RPI_PT!Q36+TO_RPI_IT!Q36+TO_RPI_PPR!Q36+TO_RPI_PIR!Q36</f>
        <v>0</v>
      </c>
      <c r="R36" s="10">
        <f>TO_RPI_RO!R36+TO_RPI_BKFLOW!R36+TO_RPI_PT!R36+TO_RPI_IT!R36+TO_RPI_PPR!R36+TO_RPI_PIR!R36</f>
        <v>0</v>
      </c>
      <c r="S36" s="10">
        <f>TO_RPI_RO!S36+TO_RPI_BKFLOW!S36+TO_RPI_PT!S36+TO_RPI_IT!S36+TO_RPI_PPR!S36+TO_RPI_PIR!S36</f>
        <v>0</v>
      </c>
      <c r="T36" s="10">
        <f>TO_RPI_RO!T36+TO_RPI_BKFLOW!T36+TO_RPI_PT!T36+TO_RPI_IT!T36+TO_RPI_PPR!T36+TO_RPI_PIR!T36</f>
        <v>0</v>
      </c>
      <c r="U36" s="10">
        <f>TO_RPI_RO!U36+TO_RPI_BKFLOW!U36+TO_RPI_PT!U36+TO_RPI_IT!U36+TO_RPI_PPR!U36+TO_RPI_PIR!U36</f>
        <v>0</v>
      </c>
      <c r="V36" s="10">
        <f>TO_RPI_RO!V36+TO_RPI_BKFLOW!V36+TO_RPI_PT!V36+TO_RPI_IT!V36+TO_RPI_PPR!V36+TO_RPI_PIR!V36</f>
        <v>0</v>
      </c>
      <c r="W36" s="10">
        <f>TO_RPI_RO!W36+TO_RPI_BKFLOW!W36+TO_RPI_PT!W36+TO_RPI_IT!W36+TO_RPI_PPR!W36+TO_RPI_PIR!W36</f>
        <v>0</v>
      </c>
      <c r="X36" s="10">
        <f>TO_RPI_RO!X36+TO_RPI_BKFLOW!X36+TO_RPI_PT!X36+TO_RPI_IT!X36+TO_RPI_PPR!X36+TO_RPI_PIR!X36</f>
        <v>0</v>
      </c>
      <c r="Y36" s="10">
        <f>TO_RPI_RO!Y36+TO_RPI_BKFLOW!Y36+TO_RPI_PT!Y36+TO_RPI_IT!Y36+TO_RPI_PPR!Y36+TO_RPI_PIR!Y36</f>
        <v>0</v>
      </c>
      <c r="Z36" s="10">
        <f>TO_RPI_RO!Z36+TO_RPI_BKFLOW!Z36+TO_RPI_PT!Z36+TO_RPI_IT!Z36+TO_RPI_PPR!Z36+TO_RPI_PIR!Z36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0</v>
      </c>
      <c r="D37" s="10">
        <f>TO_RPI_RO!D37+TO_RPI_BKFLOW!D37+TO_RPI_PT!D37+TO_RPI_IT!D37+TO_RPI_PPR!D37+TO_RPI_PIR!D37</f>
        <v>0</v>
      </c>
      <c r="E37" s="10">
        <f>TO_RPI_RO!E37+TO_RPI_BKFLOW!E37+TO_RPI_PT!E37+TO_RPI_IT!E37+TO_RPI_PPR!E37+TO_RPI_PIR!E37</f>
        <v>0</v>
      </c>
      <c r="F37" s="10">
        <f>TO_RPI_RO!F37+TO_RPI_BKFLOW!F37+TO_RPI_PT!F37+TO_RPI_IT!F37+TO_RPI_PPR!F37+TO_RPI_PIR!F37</f>
        <v>0</v>
      </c>
      <c r="G37" s="10">
        <f>TO_RPI_RO!G37+TO_RPI_BKFLOW!G37+TO_RPI_PT!G37+TO_RPI_IT!G37+TO_RPI_PPR!G37+TO_RPI_PIR!G37</f>
        <v>0</v>
      </c>
      <c r="H37" s="10">
        <f>TO_RPI_RO!H37+TO_RPI_BKFLOW!H37+TO_RPI_PT!H37+TO_RPI_IT!H37+TO_RPI_PPR!H37+TO_RPI_PIR!H37</f>
        <v>0</v>
      </c>
      <c r="I37" s="10">
        <f>TO_RPI_RO!I37+TO_RPI_BKFLOW!I37+TO_RPI_PT!I37+TO_RPI_IT!I37+TO_RPI_PPR!I37+TO_RPI_PIR!I37</f>
        <v>0</v>
      </c>
      <c r="J37" s="10">
        <f>TO_RPI_RO!J37+TO_RPI_BKFLOW!J37+TO_RPI_PT!J37+TO_RPI_IT!J37+TO_RPI_PPR!J37+TO_RPI_PIR!J37</f>
        <v>0</v>
      </c>
      <c r="K37" s="10">
        <f>TO_RPI_RO!K37+TO_RPI_BKFLOW!K37+TO_RPI_PT!K37+TO_RPI_IT!K37+TO_RPI_PPR!K37+TO_RPI_PIR!K37</f>
        <v>0</v>
      </c>
      <c r="L37" s="10">
        <f>TO_RPI_RO!L37+TO_RPI_BKFLOW!L37+TO_RPI_PT!L37+TO_RPI_IT!L37+TO_RPI_PPR!L37+TO_RPI_PIR!L37</f>
        <v>0</v>
      </c>
      <c r="M37" s="10">
        <f>TO_RPI_RO!M37+TO_RPI_BKFLOW!M37+TO_RPI_PT!M37+TO_RPI_IT!M37+TO_RPI_PPR!M37+TO_RPI_PIR!M37</f>
        <v>0</v>
      </c>
      <c r="N37" s="10">
        <f>TO_RPI_RO!N37+TO_RPI_BKFLOW!N37+TO_RPI_PT!N37+TO_RPI_IT!N37+TO_RPI_PPR!N37+TO_RPI_PIR!N37</f>
        <v>0</v>
      </c>
      <c r="O37" s="10">
        <f>TO_RPI_RO!O37+TO_RPI_BKFLOW!O37+TO_RPI_PT!O37+TO_RPI_IT!O37+TO_RPI_PPR!O37+TO_RPI_PIR!O37</f>
        <v>0</v>
      </c>
      <c r="P37" s="10">
        <f>TO_RPI_RO!P37+TO_RPI_BKFLOW!P37+TO_RPI_PT!P37+TO_RPI_IT!P37+TO_RPI_PPR!P37+TO_RPI_PIR!P37</f>
        <v>0</v>
      </c>
      <c r="Q37" s="10">
        <f>TO_RPI_RO!Q37+TO_RPI_BKFLOW!Q37+TO_RPI_PT!Q37+TO_RPI_IT!Q37+TO_RPI_PPR!Q37+TO_RPI_PIR!Q37</f>
        <v>0</v>
      </c>
      <c r="R37" s="10">
        <f>TO_RPI_RO!R37+TO_RPI_BKFLOW!R37+TO_RPI_PT!R37+TO_RPI_IT!R37+TO_RPI_PPR!R37+TO_RPI_PIR!R37</f>
        <v>0</v>
      </c>
      <c r="S37" s="10">
        <f>TO_RPI_RO!S37+TO_RPI_BKFLOW!S37+TO_RPI_PT!S37+TO_RPI_IT!S37+TO_RPI_PPR!S37+TO_RPI_PIR!S37</f>
        <v>0</v>
      </c>
      <c r="T37" s="10">
        <f>TO_RPI_RO!T37+TO_RPI_BKFLOW!T37+TO_RPI_PT!T37+TO_RPI_IT!T37+TO_RPI_PPR!T37+TO_RPI_PIR!T37</f>
        <v>0</v>
      </c>
      <c r="U37" s="10">
        <f>TO_RPI_RO!U37+TO_RPI_BKFLOW!U37+TO_RPI_PT!U37+TO_RPI_IT!U37+TO_RPI_PPR!U37+TO_RPI_PIR!U37</f>
        <v>0</v>
      </c>
      <c r="V37" s="10">
        <f>TO_RPI_RO!V37+TO_RPI_BKFLOW!V37+TO_RPI_PT!V37+TO_RPI_IT!V37+TO_RPI_PPR!V37+TO_RPI_PIR!V37</f>
        <v>0</v>
      </c>
      <c r="W37" s="10">
        <f>TO_RPI_RO!W37+TO_RPI_BKFLOW!W37+TO_RPI_PT!W37+TO_RPI_IT!W37+TO_RPI_PPR!W37+TO_RPI_PIR!W37</f>
        <v>0</v>
      </c>
      <c r="X37" s="10">
        <f>TO_RPI_RO!X37+TO_RPI_BKFLOW!X37+TO_RPI_PT!X37+TO_RPI_IT!X37+TO_RPI_PPR!X37+TO_RPI_PIR!X37</f>
        <v>0</v>
      </c>
      <c r="Y37" s="10">
        <f>TO_RPI_RO!Y37+TO_RPI_BKFLOW!Y37+TO_RPI_PT!Y37+TO_RPI_IT!Y37+TO_RPI_PPR!Y37+TO_RPI_PIR!Y37</f>
        <v>0</v>
      </c>
      <c r="Z37" s="10">
        <f>TO_RPI_RO!Z37+TO_RPI_BKFLOW!Z37+TO_RPI_PT!Z37+TO_RPI_IT!Z37+TO_RPI_PPR!Z37+TO_RPI_PIR!Z37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  <c r="Y38" s="10">
        <f>TO_RPI_RO!Y38+TO_RPI_BKFLOW!Y38+TO_RPI_PT!Y38+TO_RPI_IT!Y38+TO_RPI_PPR!Y38+TO_RPI_PIR!Y38</f>
        <v>0</v>
      </c>
      <c r="Z38" s="10">
        <f>TO_RPI_RO!Z38+TO_RPI_BKFLOW!Z38+TO_RPI_PT!Z38+TO_RPI_IT!Z38+TO_RPI_PPR!Z38+TO_RPI_PIR!Z38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  <c r="Y39" s="10">
        <f>TO_RPI_RO!Y39+TO_RPI_BKFLOW!Y39+TO_RPI_PT!Y39+TO_RPI_IT!Y39+TO_RPI_PPR!Y39+TO_RPI_PIR!Y39</f>
        <v>0</v>
      </c>
      <c r="Z39" s="10">
        <f>TO_RPI_RO!Z39+TO_RPI_BKFLOW!Z39+TO_RPI_PT!Z39+TO_RPI_IT!Z39+TO_RPI_PPR!Z39+TO_RPI_PIR!Z39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0</v>
      </c>
      <c r="D40" s="10">
        <f>TO_RPI_RO!D40+TO_RPI_BKFLOW!D40+TO_RPI_PT!D40+TO_RPI_IT!D40+TO_RPI_PPR!D40+TO_RPI_PIR!D40</f>
        <v>0</v>
      </c>
      <c r="E40" s="10">
        <f>TO_RPI_RO!E40+TO_RPI_BKFLOW!E40+TO_RPI_PT!E40+TO_RPI_IT!E40+TO_RPI_PPR!E40+TO_RPI_PIR!E40</f>
        <v>0</v>
      </c>
      <c r="F40" s="10">
        <f>TO_RPI_RO!F40+TO_RPI_BKFLOW!F40+TO_RPI_PT!F40+TO_RPI_IT!F40+TO_RPI_PPR!F40+TO_RPI_PIR!F40</f>
        <v>0</v>
      </c>
      <c r="G40" s="10">
        <f>TO_RPI_RO!G40+TO_RPI_BKFLOW!G40+TO_RPI_PT!G40+TO_RPI_IT!G40+TO_RPI_PPR!G40+TO_RPI_PIR!G40</f>
        <v>0</v>
      </c>
      <c r="H40" s="10">
        <f>TO_RPI_RO!H40+TO_RPI_BKFLOW!H40+TO_RPI_PT!H40+TO_RPI_IT!H40+TO_RPI_PPR!H40+TO_RPI_PIR!H40</f>
        <v>0</v>
      </c>
      <c r="I40" s="10">
        <f>TO_RPI_RO!I40+TO_RPI_BKFLOW!I40+TO_RPI_PT!I40+TO_RPI_IT!I40+TO_RPI_PPR!I40+TO_RPI_PIR!I40</f>
        <v>0</v>
      </c>
      <c r="J40" s="10">
        <f>TO_RPI_RO!J40+TO_RPI_BKFLOW!J40+TO_RPI_PT!J40+TO_RPI_IT!J40+TO_RPI_PPR!J40+TO_RPI_PIR!J40</f>
        <v>0</v>
      </c>
      <c r="K40" s="10">
        <f>TO_RPI_RO!K40+TO_RPI_BKFLOW!K40+TO_RPI_PT!K40+TO_RPI_IT!K40+TO_RPI_PPR!K40+TO_RPI_PIR!K40</f>
        <v>0</v>
      </c>
      <c r="L40" s="10">
        <f>TO_RPI_RO!L40+TO_RPI_BKFLOW!L40+TO_RPI_PT!L40+TO_RPI_IT!L40+TO_RPI_PPR!L40+TO_RPI_PIR!L40</f>
        <v>0</v>
      </c>
      <c r="M40" s="10">
        <f>TO_RPI_RO!M40+TO_RPI_BKFLOW!M40+TO_RPI_PT!M40+TO_RPI_IT!M40+TO_RPI_PPR!M40+TO_RPI_PIR!M40</f>
        <v>0</v>
      </c>
      <c r="N40" s="10">
        <f>TO_RPI_RO!N40+TO_RPI_BKFLOW!N40+TO_RPI_PT!N40+TO_RPI_IT!N40+TO_RPI_PPR!N40+TO_RPI_PIR!N40</f>
        <v>0</v>
      </c>
      <c r="O40" s="10">
        <f>TO_RPI_RO!O40+TO_RPI_BKFLOW!O40+TO_RPI_PT!O40+TO_RPI_IT!O40+TO_RPI_PPR!O40+TO_RPI_PIR!O40</f>
        <v>0</v>
      </c>
      <c r="P40" s="10">
        <f>TO_RPI_RO!P40+TO_RPI_BKFLOW!P40+TO_RPI_PT!P40+TO_RPI_IT!P40+TO_RPI_PPR!P40+TO_RPI_PIR!P40</f>
        <v>0</v>
      </c>
      <c r="Q40" s="10">
        <f>TO_RPI_RO!Q40+TO_RPI_BKFLOW!Q40+TO_RPI_PT!Q40+TO_RPI_IT!Q40+TO_RPI_PPR!Q40+TO_RPI_PIR!Q40</f>
        <v>0</v>
      </c>
      <c r="R40" s="10">
        <f>TO_RPI_RO!R40+TO_RPI_BKFLOW!R40+TO_RPI_PT!R40+TO_RPI_IT!R40+TO_RPI_PPR!R40+TO_RPI_PIR!R40</f>
        <v>0</v>
      </c>
      <c r="S40" s="10">
        <f>TO_RPI_RO!S40+TO_RPI_BKFLOW!S40+TO_RPI_PT!S40+TO_RPI_IT!S40+TO_RPI_PPR!S40+TO_RPI_PIR!S40</f>
        <v>0</v>
      </c>
      <c r="T40" s="10">
        <f>TO_RPI_RO!T40+TO_RPI_BKFLOW!T40+TO_RPI_PT!T40+TO_RPI_IT!T40+TO_RPI_PPR!T40+TO_RPI_PIR!T40</f>
        <v>0</v>
      </c>
      <c r="U40" s="10">
        <f>TO_RPI_RO!U40+TO_RPI_BKFLOW!U40+TO_RPI_PT!U40+TO_RPI_IT!U40+TO_RPI_PPR!U40+TO_RPI_PIR!U40</f>
        <v>0</v>
      </c>
      <c r="V40" s="10">
        <f>TO_RPI_RO!V40+TO_RPI_BKFLOW!V40+TO_RPI_PT!V40+TO_RPI_IT!V40+TO_RPI_PPR!V40+TO_RPI_PIR!V40</f>
        <v>0</v>
      </c>
      <c r="W40" s="10">
        <f>TO_RPI_RO!W40+TO_RPI_BKFLOW!W40+TO_RPI_PT!W40+TO_RPI_IT!W40+TO_RPI_PPR!W40+TO_RPI_PIR!W40</f>
        <v>0</v>
      </c>
      <c r="X40" s="10">
        <f>TO_RPI_RO!X40+TO_RPI_BKFLOW!X40+TO_RPI_PT!X40+TO_RPI_IT!X40+TO_RPI_PPR!X40+TO_RPI_PIR!X40</f>
        <v>0</v>
      </c>
      <c r="Y40" s="10">
        <f>TO_RPI_RO!Y40+TO_RPI_BKFLOW!Y40+TO_RPI_PT!Y40+TO_RPI_IT!Y40+TO_RPI_PPR!Y40+TO_RPI_PIR!Y40</f>
        <v>0</v>
      </c>
      <c r="Z40" s="10">
        <f>TO_RPI_RO!Z40+TO_RPI_BKFLOW!Z40+TO_RPI_PT!Z40+TO_RPI_IT!Z40+TO_RPI_PPR!Z40+TO_RPI_PIR!Z40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  <c r="Y41" s="10">
        <f>TO_RPI_RO!Y41+TO_RPI_BKFLOW!Y41+TO_RPI_PT!Y41+TO_RPI_IT!Y41+TO_RPI_PPR!Y41+TO_RPI_PIR!Y41</f>
        <v>0</v>
      </c>
      <c r="Z41" s="10">
        <f>TO_RPI_RO!Z41+TO_RPI_BKFLOW!Z41+TO_RPI_PT!Z41+TO_RPI_IT!Z41+TO_RPI_PPR!Z41+TO_RPI_PIR!Z41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0</v>
      </c>
      <c r="D42" s="10">
        <f>TO_RPI_RO!D42+TO_RPI_BKFLOW!D42+TO_RPI_PT!D42+TO_RPI_IT!D42+TO_RPI_PPR!D42+TO_RPI_PIR!D42</f>
        <v>0</v>
      </c>
      <c r="E42" s="10">
        <f>TO_RPI_RO!E42+TO_RPI_BKFLOW!E42+TO_RPI_PT!E42+TO_RPI_IT!E42+TO_RPI_PPR!E42+TO_RPI_PIR!E42</f>
        <v>0</v>
      </c>
      <c r="F42" s="10">
        <f>TO_RPI_RO!F42+TO_RPI_BKFLOW!F42+TO_RPI_PT!F42+TO_RPI_IT!F42+TO_RPI_PPR!F42+TO_RPI_PIR!F42</f>
        <v>0</v>
      </c>
      <c r="G42" s="10">
        <f>TO_RPI_RO!G42+TO_RPI_BKFLOW!G42+TO_RPI_PT!G42+TO_RPI_IT!G42+TO_RPI_PPR!G42+TO_RPI_PIR!G42</f>
        <v>0</v>
      </c>
      <c r="H42" s="10">
        <f>TO_RPI_RO!H42+TO_RPI_BKFLOW!H42+TO_RPI_PT!H42+TO_RPI_IT!H42+TO_RPI_PPR!H42+TO_RPI_PIR!H42</f>
        <v>0</v>
      </c>
      <c r="I42" s="10">
        <f>TO_RPI_RO!I42+TO_RPI_BKFLOW!I42+TO_RPI_PT!I42+TO_RPI_IT!I42+TO_RPI_PPR!I42+TO_RPI_PIR!I42</f>
        <v>0</v>
      </c>
      <c r="J42" s="10">
        <f>TO_RPI_RO!J42+TO_RPI_BKFLOW!J42+TO_RPI_PT!J42+TO_RPI_IT!J42+TO_RPI_PPR!J42+TO_RPI_PIR!J42</f>
        <v>0</v>
      </c>
      <c r="K42" s="10">
        <f>TO_RPI_RO!K42+TO_RPI_BKFLOW!K42+TO_RPI_PT!K42+TO_RPI_IT!K42+TO_RPI_PPR!K42+TO_RPI_PIR!K42</f>
        <v>0</v>
      </c>
      <c r="L42" s="10">
        <f>TO_RPI_RO!L42+TO_RPI_BKFLOW!L42+TO_RPI_PT!L42+TO_RPI_IT!L42+TO_RPI_PPR!L42+TO_RPI_PIR!L42</f>
        <v>0</v>
      </c>
      <c r="M42" s="10">
        <f>TO_RPI_RO!M42+TO_RPI_BKFLOW!M42+TO_RPI_PT!M42+TO_RPI_IT!M42+TO_RPI_PPR!M42+TO_RPI_PIR!M42</f>
        <v>0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</v>
      </c>
      <c r="Y42" s="10">
        <f>TO_RPI_RO!Y42+TO_RPI_BKFLOW!Y42+TO_RPI_PT!Y42+TO_RPI_IT!Y42+TO_RPI_PPR!Y42+TO_RPI_PIR!Y42</f>
        <v>0</v>
      </c>
      <c r="Z42" s="10">
        <f>TO_RPI_RO!Z42+TO_RPI_BKFLOW!Z42+TO_RPI_PT!Z42+TO_RPI_IT!Z42+TO_RPI_PPR!Z42+TO_RPI_PIR!Z42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0</v>
      </c>
      <c r="D43" s="10">
        <f>TO_RPI_RO!D43+TO_RPI_BKFLOW!D43+TO_RPI_PT!D43+TO_RPI_IT!D43+TO_RPI_PPR!D43+TO_RPI_PIR!D43</f>
        <v>0</v>
      </c>
      <c r="E43" s="10">
        <f>TO_RPI_RO!E43+TO_RPI_BKFLOW!E43+TO_RPI_PT!E43+TO_RPI_IT!E43+TO_RPI_PPR!E43+TO_RPI_PIR!E43</f>
        <v>0</v>
      </c>
      <c r="F43" s="10">
        <f>TO_RPI_RO!F43+TO_RPI_BKFLOW!F43+TO_RPI_PT!F43+TO_RPI_IT!F43+TO_RPI_PPR!F43+TO_RPI_PIR!F43</f>
        <v>0</v>
      </c>
      <c r="G43" s="10">
        <f>TO_RPI_RO!G43+TO_RPI_BKFLOW!G43+TO_RPI_PT!G43+TO_RPI_IT!G43+TO_RPI_PPR!G43+TO_RPI_PIR!G43</f>
        <v>0</v>
      </c>
      <c r="H43" s="10">
        <f>TO_RPI_RO!H43+TO_RPI_BKFLOW!H43+TO_RPI_PT!H43+TO_RPI_IT!H43+TO_RPI_PPR!H43+TO_RPI_PIR!H43</f>
        <v>0</v>
      </c>
      <c r="I43" s="10">
        <f>TO_RPI_RO!I43+TO_RPI_BKFLOW!I43+TO_RPI_PT!I43+TO_RPI_IT!I43+TO_RPI_PPR!I43+TO_RPI_PIR!I43</f>
        <v>0</v>
      </c>
      <c r="J43" s="10">
        <f>TO_RPI_RO!J43+TO_RPI_BKFLOW!J43+TO_RPI_PT!J43+TO_RPI_IT!J43+TO_RPI_PPR!J43+TO_RPI_PIR!J43</f>
        <v>0</v>
      </c>
      <c r="K43" s="10">
        <f>TO_RPI_RO!K43+TO_RPI_BKFLOW!K43+TO_RPI_PT!K43+TO_RPI_IT!K43+TO_RPI_PPR!K43+TO_RPI_PIR!K43</f>
        <v>0</v>
      </c>
      <c r="L43" s="10">
        <f>TO_RPI_RO!L43+TO_RPI_BKFLOW!L43+TO_RPI_PT!L43+TO_RPI_IT!L43+TO_RPI_PPR!L43+TO_RPI_PIR!L43</f>
        <v>0</v>
      </c>
      <c r="M43" s="10">
        <f>TO_RPI_RO!M43+TO_RPI_BKFLOW!M43+TO_RPI_PT!M43+TO_RPI_IT!M43+TO_RPI_PPR!M43+TO_RPI_PIR!M43</f>
        <v>0</v>
      </c>
      <c r="N43" s="10">
        <f>TO_RPI_RO!N43+TO_RPI_BKFLOW!N43+TO_RPI_PT!N43+TO_RPI_IT!N43+TO_RPI_PPR!N43+TO_RPI_PIR!N43</f>
        <v>0</v>
      </c>
      <c r="O43" s="10">
        <f>TO_RPI_RO!O43+TO_RPI_BKFLOW!O43+TO_RPI_PT!O43+TO_RPI_IT!O43+TO_RPI_PPR!O43+TO_RPI_PIR!O43</f>
        <v>0</v>
      </c>
      <c r="P43" s="10">
        <f>TO_RPI_RO!P43+TO_RPI_BKFLOW!P43+TO_RPI_PT!P43+TO_RPI_IT!P43+TO_RPI_PPR!P43+TO_RPI_PIR!P43</f>
        <v>0</v>
      </c>
      <c r="Q43" s="10">
        <f>TO_RPI_RO!Q43+TO_RPI_BKFLOW!Q43+TO_RPI_PT!Q43+TO_RPI_IT!Q43+TO_RPI_PPR!Q43+TO_RPI_PIR!Q43</f>
        <v>0</v>
      </c>
      <c r="R43" s="10">
        <f>TO_RPI_RO!R43+TO_RPI_BKFLOW!R43+TO_RPI_PT!R43+TO_RPI_IT!R43+TO_RPI_PPR!R43+TO_RPI_PIR!R43</f>
        <v>0</v>
      </c>
      <c r="S43" s="10">
        <f>TO_RPI_RO!S43+TO_RPI_BKFLOW!S43+TO_RPI_PT!S43+TO_RPI_IT!S43+TO_RPI_PPR!S43+TO_RPI_PIR!S43</f>
        <v>0</v>
      </c>
      <c r="T43" s="10">
        <f>TO_RPI_RO!T43+TO_RPI_BKFLOW!T43+TO_RPI_PT!T43+TO_RPI_IT!T43+TO_RPI_PPR!T43+TO_RPI_PIR!T43</f>
        <v>0</v>
      </c>
      <c r="U43" s="10">
        <f>TO_RPI_RO!U43+TO_RPI_BKFLOW!U43+TO_RPI_PT!U43+TO_RPI_IT!U43+TO_RPI_PPR!U43+TO_RPI_PIR!U43</f>
        <v>0</v>
      </c>
      <c r="V43" s="10">
        <f>TO_RPI_RO!V43+TO_RPI_BKFLOW!V43+TO_RPI_PT!V43+TO_RPI_IT!V43+TO_RPI_PPR!V43+TO_RPI_PIR!V43</f>
        <v>0</v>
      </c>
      <c r="W43" s="10">
        <f>TO_RPI_RO!W43+TO_RPI_BKFLOW!W43+TO_RPI_PT!W43+TO_RPI_IT!W43+TO_RPI_PPR!W43+TO_RPI_PIR!W43</f>
        <v>0</v>
      </c>
      <c r="X43" s="10">
        <f>TO_RPI_RO!X43+TO_RPI_BKFLOW!X43+TO_RPI_PT!X43+TO_RPI_IT!X43+TO_RPI_PPR!X43+TO_RPI_PIR!X43</f>
        <v>0</v>
      </c>
      <c r="Y43" s="10">
        <f>TO_RPI_RO!Y43+TO_RPI_BKFLOW!Y43+TO_RPI_PT!Y43+TO_RPI_IT!Y43+TO_RPI_PPR!Y43+TO_RPI_PIR!Y43</f>
        <v>0</v>
      </c>
      <c r="Z43" s="10">
        <f>TO_RPI_RO!Z43+TO_RPI_BKFLOW!Z43+TO_RPI_PT!Z43+TO_RPI_IT!Z43+TO_RPI_PPR!Z43+TO_RPI_PIR!Z43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0</v>
      </c>
      <c r="D44" s="10">
        <f>TO_RPI_RO!D44+TO_RPI_BKFLOW!D44+TO_RPI_PT!D44+TO_RPI_IT!D44+TO_RPI_PPR!D44+TO_RPI_PIR!D44</f>
        <v>0</v>
      </c>
      <c r="E44" s="10">
        <f>TO_RPI_RO!E44+TO_RPI_BKFLOW!E44+TO_RPI_PT!E44+TO_RPI_IT!E44+TO_RPI_PPR!E44+TO_RPI_PIR!E44</f>
        <v>0</v>
      </c>
      <c r="F44" s="10">
        <f>TO_RPI_RO!F44+TO_RPI_BKFLOW!F44+TO_RPI_PT!F44+TO_RPI_IT!F44+TO_RPI_PPR!F44+TO_RPI_PIR!F44</f>
        <v>0</v>
      </c>
      <c r="G44" s="10">
        <f>TO_RPI_RO!G44+TO_RPI_BKFLOW!G44+TO_RPI_PT!G44+TO_RPI_IT!G44+TO_RPI_PPR!G44+TO_RPI_PIR!G44</f>
        <v>0</v>
      </c>
      <c r="H44" s="10">
        <f>TO_RPI_RO!H44+TO_RPI_BKFLOW!H44+TO_RPI_PT!H44+TO_RPI_IT!H44+TO_RPI_PPR!H44+TO_RPI_PIR!H44</f>
        <v>0</v>
      </c>
      <c r="I44" s="10">
        <f>TO_RPI_RO!I44+TO_RPI_BKFLOW!I44+TO_RPI_PT!I44+TO_RPI_IT!I44+TO_RPI_PPR!I44+TO_RPI_PIR!I44</f>
        <v>0</v>
      </c>
      <c r="J44" s="10">
        <f>TO_RPI_RO!J44+TO_RPI_BKFLOW!J44+TO_RPI_PT!J44+TO_RPI_IT!J44+TO_RPI_PPR!J44+TO_RPI_PIR!J44</f>
        <v>0</v>
      </c>
      <c r="K44" s="10">
        <f>TO_RPI_RO!K44+TO_RPI_BKFLOW!K44+TO_RPI_PT!K44+TO_RPI_IT!K44+TO_RPI_PPR!K44+TO_RPI_PIR!K44</f>
        <v>0</v>
      </c>
      <c r="L44" s="10">
        <f>TO_RPI_RO!L44+TO_RPI_BKFLOW!L44+TO_RPI_PT!L44+TO_RPI_IT!L44+TO_RPI_PPR!L44+TO_RPI_PIR!L44</f>
        <v>0</v>
      </c>
      <c r="M44" s="10">
        <f>TO_RPI_RO!M44+TO_RPI_BKFLOW!M44+TO_RPI_PT!M44+TO_RPI_IT!M44+TO_RPI_PPR!M44+TO_RPI_PIR!M44</f>
        <v>0</v>
      </c>
      <c r="N44" s="10">
        <f>TO_RPI_RO!N44+TO_RPI_BKFLOW!N44+TO_RPI_PT!N44+TO_RPI_IT!N44+TO_RPI_PPR!N44+TO_RPI_PIR!N44</f>
        <v>0</v>
      </c>
      <c r="O44" s="10">
        <f>TO_RPI_RO!O44+TO_RPI_BKFLOW!O44+TO_RPI_PT!O44+TO_RPI_IT!O44+TO_RPI_PPR!O44+TO_RPI_PIR!O44</f>
        <v>0</v>
      </c>
      <c r="P44" s="10">
        <f>TO_RPI_RO!P44+TO_RPI_BKFLOW!P44+TO_RPI_PT!P44+TO_RPI_IT!P44+TO_RPI_PPR!P44+TO_RPI_PIR!P44</f>
        <v>0</v>
      </c>
      <c r="Q44" s="10">
        <f>TO_RPI_RO!Q44+TO_RPI_BKFLOW!Q44+TO_RPI_PT!Q44+TO_RPI_IT!Q44+TO_RPI_PPR!Q44+TO_RPI_PIR!Q44</f>
        <v>0</v>
      </c>
      <c r="R44" s="10">
        <f>TO_RPI_RO!R44+TO_RPI_BKFLOW!R44+TO_RPI_PT!R44+TO_RPI_IT!R44+TO_RPI_PPR!R44+TO_RPI_PIR!R44</f>
        <v>0</v>
      </c>
      <c r="S44" s="10">
        <f>TO_RPI_RO!S44+TO_RPI_BKFLOW!S44+TO_RPI_PT!S44+TO_RPI_IT!S44+TO_RPI_PPR!S44+TO_RPI_PIR!S44</f>
        <v>0</v>
      </c>
      <c r="T44" s="10">
        <f>TO_RPI_RO!T44+TO_RPI_BKFLOW!T44+TO_RPI_PT!T44+TO_RPI_IT!T44+TO_RPI_PPR!T44+TO_RPI_PIR!T44</f>
        <v>0</v>
      </c>
      <c r="U44" s="10">
        <f>TO_RPI_RO!U44+TO_RPI_BKFLOW!U44+TO_RPI_PT!U44+TO_RPI_IT!U44+TO_RPI_PPR!U44+TO_RPI_PIR!U44</f>
        <v>0</v>
      </c>
      <c r="V44" s="10">
        <f>TO_RPI_RO!V44+TO_RPI_BKFLOW!V44+TO_RPI_PT!V44+TO_RPI_IT!V44+TO_RPI_PPR!V44+TO_RPI_PIR!V44</f>
        <v>0</v>
      </c>
      <c r="W44" s="10">
        <f>TO_RPI_RO!W44+TO_RPI_BKFLOW!W44+TO_RPI_PT!W44+TO_RPI_IT!W44+TO_RPI_PPR!W44+TO_RPI_PIR!W44</f>
        <v>0</v>
      </c>
      <c r="X44" s="10">
        <f>TO_RPI_RO!X44+TO_RPI_BKFLOW!X44+TO_RPI_PT!X44+TO_RPI_IT!X44+TO_RPI_PPR!X44+TO_RPI_PIR!X44</f>
        <v>0</v>
      </c>
      <c r="Y44" s="10">
        <f>TO_RPI_RO!Y44+TO_RPI_BKFLOW!Y44+TO_RPI_PT!Y44+TO_RPI_IT!Y44+TO_RPI_PPR!Y44+TO_RPI_PIR!Y44</f>
        <v>0</v>
      </c>
      <c r="Z44" s="10">
        <f>TO_RPI_RO!Z44+TO_RPI_BKFLOW!Z44+TO_RPI_PT!Z44+TO_RPI_IT!Z44+TO_RPI_PPR!Z44+TO_RPI_PIR!Z44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  <c r="Y45" s="10">
        <f>TO_RPI_RO!Y45+TO_RPI_BKFLOW!Y45+TO_RPI_PT!Y45+TO_RPI_IT!Y45+TO_RPI_PPR!Y45+TO_RPI_PIR!Y45</f>
        <v>0</v>
      </c>
      <c r="Z45" s="10">
        <f>TO_RPI_RO!Z45+TO_RPI_BKFLOW!Z45+TO_RPI_PT!Z45+TO_RPI_IT!Z45+TO_RPI_PPR!Z45+TO_RPI_PIR!Z45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</v>
      </c>
      <c r="D46" s="10">
        <f>TO_RPI_RO!D46+TO_RPI_BKFLOW!D46+TO_RPI_PT!D46+TO_RPI_IT!D46+TO_RPI_PPR!D46+TO_RPI_PIR!D46</f>
        <v>0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0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  <c r="Y46" s="10">
        <f>TO_RPI_RO!Y46+TO_RPI_BKFLOW!Y46+TO_RPI_PT!Y46+TO_RPI_IT!Y46+TO_RPI_PPR!Y46+TO_RPI_PIR!Y46</f>
        <v>0</v>
      </c>
      <c r="Z46" s="10">
        <f>TO_RPI_RO!Z46+TO_RPI_BKFLOW!Z46+TO_RPI_PT!Z46+TO_RPI_IT!Z46+TO_RPI_PPR!Z46+TO_RPI_PIR!Z46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0</v>
      </c>
      <c r="D47" s="10">
        <f>TO_RPI_RO!D47+TO_RPI_BKFLOW!D47+TO_RPI_PT!D47+TO_RPI_IT!D47+TO_RPI_PPR!D47+TO_RPI_PIR!D47</f>
        <v>0</v>
      </c>
      <c r="E47" s="10">
        <f>TO_RPI_RO!E47+TO_RPI_BKFLOW!E47+TO_RPI_PT!E47+TO_RPI_IT!E47+TO_RPI_PPR!E47+TO_RPI_PIR!E47</f>
        <v>0</v>
      </c>
      <c r="F47" s="10">
        <f>TO_RPI_RO!F47+TO_RPI_BKFLOW!F47+TO_RPI_PT!F47+TO_RPI_IT!F47+TO_RPI_PPR!F47+TO_RPI_PIR!F47</f>
        <v>0</v>
      </c>
      <c r="G47" s="10">
        <f>TO_RPI_RO!G47+TO_RPI_BKFLOW!G47+TO_RPI_PT!G47+TO_RPI_IT!G47+TO_RPI_PPR!G47+TO_RPI_PIR!G47</f>
        <v>0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  <c r="Y47" s="10">
        <f>TO_RPI_RO!Y47+TO_RPI_BKFLOW!Y47+TO_RPI_PT!Y47+TO_RPI_IT!Y47+TO_RPI_PPR!Y47+TO_RPI_PIR!Y47</f>
        <v>0</v>
      </c>
      <c r="Z47" s="10">
        <f>TO_RPI_RO!Z47+TO_RPI_BKFLOW!Z47+TO_RPI_PT!Z47+TO_RPI_IT!Z47+TO_RPI_PPR!Z47+TO_RPI_PIR!Z47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  <c r="Y48" s="10">
        <f>TO_RPI_RO!Y48+TO_RPI_BKFLOW!Y48+TO_RPI_PT!Y48+TO_RPI_IT!Y48+TO_RPI_PPR!Y48+TO_RPI_PIR!Y48</f>
        <v>0</v>
      </c>
      <c r="Z48" s="10">
        <f>TO_RPI_RO!Z48+TO_RPI_BKFLOW!Z48+TO_RPI_PT!Z48+TO_RPI_IT!Z48+TO_RPI_PPR!Z48+TO_RPI_PIR!Z48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  <c r="Y49" s="10">
        <f>TO_RPI_RO!Y49+TO_RPI_BKFLOW!Y49+TO_RPI_PT!Y49+TO_RPI_IT!Y49+TO_RPI_PPR!Y49+TO_RPI_PIR!Y49</f>
        <v>0</v>
      </c>
      <c r="Z49" s="10">
        <f>TO_RPI_RO!Z49+TO_RPI_BKFLOW!Z49+TO_RPI_PT!Z49+TO_RPI_IT!Z49+TO_RPI_PPR!Z49+TO_RPI_PIR!Z49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0</v>
      </c>
      <c r="F50" s="10">
        <f>TO_RPI_RO!F50+TO_RPI_BKFLOW!F50+TO_RPI_PT!F50+TO_RPI_IT!F50+TO_RPI_PPR!F50+TO_RPI_PIR!F50</f>
        <v>0</v>
      </c>
      <c r="G50" s="10">
        <f>TO_RPI_RO!G50+TO_RPI_BKFLOW!G50+TO_RPI_PT!G50+TO_RPI_IT!G50+TO_RPI_PPR!G50+TO_RPI_PIR!G50</f>
        <v>0</v>
      </c>
      <c r="H50" s="10">
        <f>TO_RPI_RO!H50+TO_RPI_BKFLOW!H50+TO_RPI_PT!H50+TO_RPI_IT!H50+TO_RPI_PPR!H50+TO_RPI_PIR!H50</f>
        <v>0</v>
      </c>
      <c r="I50" s="10">
        <f>TO_RPI_RO!I50+TO_RPI_BKFLOW!I50+TO_RPI_PT!I50+TO_RPI_IT!I50+TO_RPI_PPR!I50+TO_RPI_PIR!I50</f>
        <v>0</v>
      </c>
      <c r="J50" s="10">
        <f>TO_RPI_RO!J50+TO_RPI_BKFLOW!J50+TO_RPI_PT!J50+TO_RPI_IT!J50+TO_RPI_PPR!J50+TO_RPI_PIR!J50</f>
        <v>0</v>
      </c>
      <c r="K50" s="10">
        <f>TO_RPI_RO!K50+TO_RPI_BKFLOW!K50+TO_RPI_PT!K50+TO_RPI_IT!K50+TO_RPI_PPR!K50+TO_RPI_PIR!K50</f>
        <v>0</v>
      </c>
      <c r="L50" s="10">
        <f>TO_RPI_RO!L50+TO_RPI_BKFLOW!L50+TO_RPI_PT!L50+TO_RPI_IT!L50+TO_RPI_PPR!L50+TO_RPI_PIR!L50</f>
        <v>0</v>
      </c>
      <c r="M50" s="10">
        <f>TO_RPI_RO!M50+TO_RPI_BKFLOW!M50+TO_RPI_PT!M50+TO_RPI_IT!M50+TO_RPI_PPR!M50+TO_RPI_PIR!M50</f>
        <v>0</v>
      </c>
      <c r="N50" s="10">
        <f>TO_RPI_RO!N50+TO_RPI_BKFLOW!N50+TO_RPI_PT!N50+TO_RPI_IT!N50+TO_RPI_PPR!N50+TO_RPI_PIR!N50</f>
        <v>0</v>
      </c>
      <c r="O50" s="10">
        <f>TO_RPI_RO!O50+TO_RPI_BKFLOW!O50+TO_RPI_PT!O50+TO_RPI_IT!O50+TO_RPI_PPR!O50+TO_RPI_PIR!O50</f>
        <v>0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0</v>
      </c>
      <c r="R50" s="10">
        <f>TO_RPI_RO!R50+TO_RPI_BKFLOW!R50+TO_RPI_PT!R50+TO_RPI_IT!R50+TO_RPI_PPR!R50+TO_RPI_PIR!R50</f>
        <v>0</v>
      </c>
      <c r="S50" s="10">
        <f>TO_RPI_RO!S50+TO_RPI_BKFLOW!S50+TO_RPI_PT!S50+TO_RPI_IT!S50+TO_RPI_PPR!S50+TO_RPI_PIR!S50</f>
        <v>0</v>
      </c>
      <c r="T50" s="10">
        <f>TO_RPI_RO!T50+TO_RPI_BKFLOW!T50+TO_RPI_PT!T50+TO_RPI_IT!T50+TO_RPI_PPR!T50+TO_RPI_PIR!T50</f>
        <v>0</v>
      </c>
      <c r="U50" s="10">
        <f>TO_RPI_RO!U50+TO_RPI_BKFLOW!U50+TO_RPI_PT!U50+TO_RPI_IT!U50+TO_RPI_PPR!U50+TO_RPI_PIR!U50</f>
        <v>0</v>
      </c>
      <c r="V50" s="10">
        <f>TO_RPI_RO!V50+TO_RPI_BKFLOW!V50+TO_RPI_PT!V50+TO_RPI_IT!V50+TO_RPI_PPR!V50+TO_RPI_PIR!V50</f>
        <v>0</v>
      </c>
      <c r="W50" s="10">
        <f>TO_RPI_RO!W50+TO_RPI_BKFLOW!W50+TO_RPI_PT!W50+TO_RPI_IT!W50+TO_RPI_PPR!W50+TO_RPI_PIR!W50</f>
        <v>0</v>
      </c>
      <c r="X50" s="10">
        <f>TO_RPI_RO!X50+TO_RPI_BKFLOW!X50+TO_RPI_PT!X50+TO_RPI_IT!X50+TO_RPI_PPR!X50+TO_RPI_PIR!X50</f>
        <v>0</v>
      </c>
      <c r="Y50" s="10">
        <f>TO_RPI_RO!Y50+TO_RPI_BKFLOW!Y50+TO_RPI_PT!Y50+TO_RPI_IT!Y50+TO_RPI_PPR!Y50+TO_RPI_PIR!Y50</f>
        <v>0</v>
      </c>
      <c r="Z50" s="10">
        <f>TO_RPI_RO!Z50+TO_RPI_BKFLOW!Z50+TO_RPI_PT!Z50+TO_RPI_IT!Z50+TO_RPI_PPR!Z50+TO_RPI_PIR!Z50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  <c r="Y51" s="37">
        <f>TO_RPI_RO!Y51+TO_RPI_BKFLOW!Y51+TO_RPI_PT!Y51+TO_RPI_IT!Y51+TO_RPI_PPR!Y51+TO_RPI_PIR!Y51</f>
        <v>0</v>
      </c>
      <c r="Z51" s="37">
        <f>TO_RPI_RO!Z51+TO_RPI_BKFLOW!Z51+TO_RPI_PT!Z51+TO_RPI_IT!Z51+TO_RPI_PPR!Z51+TO_RPI_PIR!Z51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  <c r="Y53" s="10">
        <f>TO_RPI_RO!Y53+TO_RPI_BKFLOW!Y53+TO_RPI_PT!Y53+TO_RPI_IT!Y53+TO_RPI_PPR!Y53+TO_RPI_PIR!Y53</f>
        <v>0</v>
      </c>
      <c r="Z53" s="10">
        <f>TO_RPI_RO!Z53+TO_RPI_BKFLOW!Z53+TO_RPI_PT!Z53+TO_RPI_IT!Z53+TO_RPI_PPR!Z53+TO_RPI_PIR!Z53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  <c r="Y54" s="10">
        <f>TO_RPI_RO!Y54+TO_RPI_BKFLOW!Y54+TO_RPI_PT!Y54+TO_RPI_IT!Y54+TO_RPI_PPR!Y54+TO_RPI_PIR!Y54</f>
        <v>0</v>
      </c>
      <c r="Z54" s="10">
        <f>TO_RPI_RO!Z54+TO_RPI_BKFLOW!Z54+TO_RPI_PT!Z54+TO_RPI_IT!Z54+TO_RPI_PPR!Z54+TO_RPI_PIR!Z54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  <c r="Y55" s="10">
        <f>TO_RPI_RO!Y55+TO_RPI_BKFLOW!Y55+TO_RPI_PT!Y55+TO_RPI_IT!Y55+TO_RPI_PPR!Y55+TO_RPI_PIR!Y55</f>
        <v>0</v>
      </c>
      <c r="Z55" s="10">
        <f>TO_RPI_RO!Z55+TO_RPI_BKFLOW!Z55+TO_RPI_PT!Z55+TO_RPI_IT!Z55+TO_RPI_PPR!Z55+TO_RPI_PIR!Z55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  <c r="Y56" s="10">
        <f>TO_RPI_RO!Y56+TO_RPI_BKFLOW!Y56+TO_RPI_PT!Y56+TO_RPI_IT!Y56+TO_RPI_PPR!Y56+TO_RPI_PIR!Y56</f>
        <v>0</v>
      </c>
      <c r="Z56" s="10">
        <f>TO_RPI_RO!Z56+TO_RPI_BKFLOW!Z56+TO_RPI_PT!Z56+TO_RPI_IT!Z56+TO_RPI_PPR!Z56+TO_RPI_PIR!Z56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  <c r="Y57" s="10">
        <f>TO_RPI_RO!Y57+TO_RPI_BKFLOW!Y57+TO_RPI_PT!Y57+TO_RPI_IT!Y57+TO_RPI_PPR!Y57+TO_RPI_PIR!Y57</f>
        <v>0</v>
      </c>
      <c r="Z57" s="10">
        <f>TO_RPI_RO!Z57+TO_RPI_BKFLOW!Z57+TO_RPI_PT!Z57+TO_RPI_IT!Z57+TO_RPI_PPR!Z57+TO_RPI_PIR!Z57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  <c r="Y58" s="10">
        <f>TO_RPI_RO!Y58+TO_RPI_BKFLOW!Y58+TO_RPI_PT!Y58+TO_RPI_IT!Y58+TO_RPI_PPR!Y58+TO_RPI_PIR!Y58</f>
        <v>0</v>
      </c>
      <c r="Z58" s="10">
        <f>TO_RPI_RO!Z58+TO_RPI_BKFLOW!Z58+TO_RPI_PT!Z58+TO_RPI_IT!Z58+TO_RPI_PPR!Z58+TO_RPI_PIR!Z58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  <c r="Y59" s="10">
        <f>TO_RPI_RO!Y59+TO_RPI_BKFLOW!Y59+TO_RPI_PT!Y59+TO_RPI_IT!Y59+TO_RPI_PPR!Y59+TO_RPI_PIR!Y59</f>
        <v>0</v>
      </c>
      <c r="Z59" s="10">
        <f>TO_RPI_RO!Z59+TO_RPI_BKFLOW!Z59+TO_RPI_PT!Z59+TO_RPI_IT!Z59+TO_RPI_PPR!Z59+TO_RPI_PIR!Z59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  <c r="Y60" s="10">
        <f>TO_RPI_RO!Y60+TO_RPI_BKFLOW!Y60+TO_RPI_PT!Y60+TO_RPI_IT!Y60+TO_RPI_PPR!Y60+TO_RPI_PIR!Y60</f>
        <v>0</v>
      </c>
      <c r="Z60" s="10">
        <f>TO_RPI_RO!Z60+TO_RPI_BKFLOW!Z60+TO_RPI_PT!Z60+TO_RPI_IT!Z60+TO_RPI_PPR!Z60+TO_RPI_PIR!Z60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  <c r="Y61" s="10">
        <f>TO_RPI_RO!Y61+TO_RPI_BKFLOW!Y61+TO_RPI_PT!Y61+TO_RPI_IT!Y61+TO_RPI_PPR!Y61+TO_RPI_PIR!Y61</f>
        <v>0</v>
      </c>
      <c r="Z61" s="10">
        <f>TO_RPI_RO!Z61+TO_RPI_BKFLOW!Z61+TO_RPI_PT!Z61+TO_RPI_IT!Z61+TO_RPI_PPR!Z61+TO_RPI_PIR!Z61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  <c r="Y62" s="10">
        <f>TO_RPI_RO!Y62+TO_RPI_BKFLOW!Y62+TO_RPI_PT!Y62+TO_RPI_IT!Y62+TO_RPI_PPR!Y62+TO_RPI_PIR!Y62</f>
        <v>0</v>
      </c>
      <c r="Z62" s="10">
        <f>TO_RPI_RO!Z62+TO_RPI_BKFLOW!Z62+TO_RPI_PT!Z62+TO_RPI_IT!Z62+TO_RPI_PPR!Z62+TO_RPI_PIR!Z62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  <c r="Y63" s="10">
        <f>TO_RPI_RO!Y63+TO_RPI_BKFLOW!Y63+TO_RPI_PT!Y63+TO_RPI_IT!Y63+TO_RPI_PPR!Y63+TO_RPI_PIR!Y63</f>
        <v>0</v>
      </c>
      <c r="Z63" s="10">
        <f>TO_RPI_RO!Z63+TO_RPI_BKFLOW!Z63+TO_RPI_PT!Z63+TO_RPI_IT!Z63+TO_RPI_PPR!Z63+TO_RPI_PIR!Z63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  <c r="Y64" s="10">
        <f>TO_RPI_RO!Y64+TO_RPI_BKFLOW!Y64+TO_RPI_PT!Y64+TO_RPI_IT!Y64+TO_RPI_PPR!Y64+TO_RPI_PIR!Y64</f>
        <v>0</v>
      </c>
      <c r="Z64" s="10">
        <f>TO_RPI_RO!Z64+TO_RPI_BKFLOW!Z64+TO_RPI_PT!Z64+TO_RPI_IT!Z64+TO_RPI_PPR!Z64+TO_RPI_PIR!Z64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  <c r="Y65" s="10">
        <f>TO_RPI_RO!Y65+TO_RPI_BKFLOW!Y65+TO_RPI_PT!Y65+TO_RPI_IT!Y65+TO_RPI_PPR!Y65+TO_RPI_PIR!Y65</f>
        <v>0</v>
      </c>
      <c r="Z65" s="10">
        <f>TO_RPI_RO!Z65+TO_RPI_BKFLOW!Z65+TO_RPI_PT!Z65+TO_RPI_IT!Z65+TO_RPI_PPR!Z65+TO_RPI_PIR!Z65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  <c r="Y66" s="10">
        <f>TO_RPI_RO!Y66+TO_RPI_BKFLOW!Y66+TO_RPI_PT!Y66+TO_RPI_IT!Y66+TO_RPI_PPR!Y66+TO_RPI_PIR!Y66</f>
        <v>0</v>
      </c>
      <c r="Z66" s="10">
        <f>TO_RPI_RO!Z66+TO_RPI_BKFLOW!Z66+TO_RPI_PT!Z66+TO_RPI_IT!Z66+TO_RPI_PPR!Z66+TO_RPI_PIR!Z66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  <c r="Y67" s="10">
        <f>TO_RPI_RO!Y67+TO_RPI_BKFLOW!Y67+TO_RPI_PT!Y67+TO_RPI_IT!Y67+TO_RPI_PPR!Y67+TO_RPI_PIR!Y67</f>
        <v>0</v>
      </c>
      <c r="Z67" s="10">
        <f>TO_RPI_RO!Z67+TO_RPI_BKFLOW!Z67+TO_RPI_PT!Z67+TO_RPI_IT!Z67+TO_RPI_PPR!Z67+TO_RPI_PIR!Z67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  <c r="Y68" s="10">
        <f>TO_RPI_RO!Y68+TO_RPI_BKFLOW!Y68+TO_RPI_PT!Y68+TO_RPI_IT!Y68+TO_RPI_PPR!Y68+TO_RPI_PIR!Y68</f>
        <v>0</v>
      </c>
      <c r="Z68" s="10">
        <f>TO_RPI_RO!Z68+TO_RPI_BKFLOW!Z68+TO_RPI_PT!Z68+TO_RPI_IT!Z68+TO_RPI_PPR!Z68+TO_RPI_PIR!Z68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  <c r="Y69" s="10">
        <f>TO_RPI_RO!Y69+TO_RPI_BKFLOW!Y69+TO_RPI_PT!Y69+TO_RPI_IT!Y69+TO_RPI_PPR!Y69+TO_RPI_PIR!Y69</f>
        <v>0</v>
      </c>
      <c r="Z69" s="10">
        <f>TO_RPI_RO!Z69+TO_RPI_BKFLOW!Z69+TO_RPI_PT!Z69+TO_RPI_IT!Z69+TO_RPI_PPR!Z69+TO_RPI_PIR!Z69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  <c r="Y70" s="10">
        <f>TO_RPI_RO!Y70+TO_RPI_BKFLOW!Y70+TO_RPI_PT!Y70+TO_RPI_IT!Y70+TO_RPI_PPR!Y70+TO_RPI_PIR!Y70</f>
        <v>0</v>
      </c>
      <c r="Z70" s="10">
        <f>TO_RPI_RO!Z70+TO_RPI_BKFLOW!Z70+TO_RPI_PT!Z70+TO_RPI_IT!Z70+TO_RPI_PPR!Z70+TO_RPI_PIR!Z70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  <c r="Y72" s="10">
        <f>TO_RPI_RO!Y72+TO_RPI_BKFLOW!Y72+TO_RPI_PT!Y72+TO_RPI_IT!Y72+TO_RPI_PPR!Y72+TO_RPI_PIR!Y72</f>
        <v>0</v>
      </c>
      <c r="Z72" s="10">
        <f>TO_RPI_RO!Z72+TO_RPI_BKFLOW!Z72+TO_RPI_PT!Z72+TO_RPI_IT!Z72+TO_RPI_PPR!Z72+TO_RPI_PIR!Z72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  <c r="Y73" s="10">
        <f>TO_RPI_RO!Y73+TO_RPI_BKFLOW!Y73+TO_RPI_PT!Y73+TO_RPI_IT!Y73+TO_RPI_PPR!Y73+TO_RPI_PIR!Y73</f>
        <v>0</v>
      </c>
      <c r="Z73" s="10">
        <f>TO_RPI_RO!Z73+TO_RPI_BKFLOW!Z73+TO_RPI_PT!Z73+TO_RPI_IT!Z73+TO_RPI_PPR!Z73+TO_RPI_PIR!Z73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  <c r="Y74" s="37">
        <f>TO_RPI_RO!Y74+TO_RPI_BKFLOW!Y74+TO_RPI_PT!Y74+TO_RPI_IT!Y74+TO_RPI_PPR!Y74+TO_RPI_PIR!Y74</f>
        <v>0</v>
      </c>
      <c r="Z74" s="37">
        <f>TO_RPI_RO!Z74+TO_RPI_BKFLOW!Z74+TO_RPI_PT!Z74+TO_RPI_IT!Z74+TO_RPI_PPR!Z74+TO_RPI_PIR!Z74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  <c r="Y75" s="37">
        <f>TO_RPI_RO!Y75+TO_RPI_BKFLOW!Y75+TO_RPI_PT!Y75+TO_RPI_IT!Y75+TO_RPI_PPR!Y75+TO_RPI_PIR!Y75</f>
        <v>0</v>
      </c>
      <c r="Z75" s="37">
        <f>TO_RPI_RO!Z75+TO_RPI_BKFLOW!Z75+TO_RPI_PT!Z75+TO_RPI_IT!Z75+TO_RPI_PPR!Z75+TO_RPI_PIR!Z75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  <c r="Y76" s="40">
        <f>TO_RPI_RO!Y76+TO_RPI_BKFLOW!Y76+TO_RPI_PT!Y76+TO_RPI_IT!Y76+TO_RPI_PPR!Y76+TO_RPI_PIR!Y76</f>
        <v>0</v>
      </c>
      <c r="Z76" s="40">
        <f>TO_RPI_RO!Z76+TO_RPI_BKFLOW!Z76+TO_RPI_PT!Z76+TO_RPI_IT!Z76+TO_RPI_PPR!Z76+TO_RPI_PIR!Z76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0.88374892519346515</v>
      </c>
      <c r="O2" s="31">
        <f t="shared" si="0"/>
        <v>1.7674978503869301</v>
      </c>
      <c r="P2" s="31">
        <f t="shared" si="0"/>
        <v>1.882115219260533</v>
      </c>
      <c r="Q2" s="31">
        <f t="shared" si="0"/>
        <v>3.7642304385210661</v>
      </c>
      <c r="R2" s="31">
        <f t="shared" si="0"/>
        <v>4.7052450558899386</v>
      </c>
      <c r="S2" s="31">
        <f t="shared" si="0"/>
        <v>5.6463456577815991</v>
      </c>
      <c r="T2" s="31">
        <f t="shared" si="0"/>
        <v>7.4169389509888219</v>
      </c>
      <c r="U2" s="31">
        <f t="shared" si="0"/>
        <v>10.4085124677558</v>
      </c>
      <c r="V2" s="31">
        <f t="shared" si="0"/>
        <v>11.08521066208082</v>
      </c>
      <c r="W2" s="31">
        <f t="shared" si="0"/>
        <v>14.55881341358555</v>
      </c>
      <c r="X2" s="31">
        <f t="shared" ref="X2:Z2" si="1">SUM(X3,X17,X22,X25,X26,X51,X52,X71,X74,X75,X76)</f>
        <v>11.043164230438521</v>
      </c>
      <c r="Y2" s="31">
        <f t="shared" si="1"/>
        <v>13.09716251074806</v>
      </c>
      <c r="Z2" s="31">
        <f t="shared" si="1"/>
        <v>13.801375752364571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0.88374892519346515</v>
      </c>
      <c r="O52" s="37">
        <f t="shared" si="20"/>
        <v>1.7674978503869301</v>
      </c>
      <c r="P52" s="37">
        <f t="shared" si="20"/>
        <v>1.882115219260533</v>
      </c>
      <c r="Q52" s="37">
        <f t="shared" si="20"/>
        <v>3.7642304385210661</v>
      </c>
      <c r="R52" s="37">
        <f t="shared" si="20"/>
        <v>4.7052450558899386</v>
      </c>
      <c r="S52" s="37">
        <f t="shared" si="20"/>
        <v>5.6463456577815991</v>
      </c>
      <c r="T52" s="37">
        <f t="shared" si="20"/>
        <v>7.4169389509888219</v>
      </c>
      <c r="U52" s="37">
        <f t="shared" si="20"/>
        <v>10.4085124677558</v>
      </c>
      <c r="V52" s="37">
        <f t="shared" si="20"/>
        <v>11.08521066208082</v>
      </c>
      <c r="W52" s="37">
        <f t="shared" si="20"/>
        <v>14.55881341358555</v>
      </c>
      <c r="X52" s="37">
        <f t="shared" ref="X52:Z52" si="21">SUM(X53:X70)</f>
        <v>11.043164230438521</v>
      </c>
      <c r="Y52" s="37">
        <f t="shared" si="21"/>
        <v>13.09716251074806</v>
      </c>
      <c r="Z52" s="37">
        <f t="shared" si="21"/>
        <v>13.801375752364571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0.88374892519346515</v>
      </c>
      <c r="O66" s="10">
        <v>1.7674978503869301</v>
      </c>
      <c r="P66" s="10">
        <v>1.882115219260533</v>
      </c>
      <c r="Q66" s="10">
        <v>3.7642304385210661</v>
      </c>
      <c r="R66" s="10">
        <v>4.7052450558899386</v>
      </c>
      <c r="S66" s="10">
        <v>5.6463456577815991</v>
      </c>
      <c r="T66" s="10">
        <v>7.4169389509888219</v>
      </c>
      <c r="U66" s="10">
        <v>10.4085124677558</v>
      </c>
      <c r="V66" s="10">
        <v>11.08521066208082</v>
      </c>
      <c r="W66" s="10">
        <v>14.55881341358555</v>
      </c>
      <c r="X66" s="10">
        <v>11.043164230438521</v>
      </c>
      <c r="Y66" s="10">
        <v>13.09716251074806</v>
      </c>
      <c r="Z66" s="10">
        <v>13.801375752364571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9.8882201203783318</v>
      </c>
      <c r="D2" s="31">
        <f t="shared" si="0"/>
        <v>10.146173688736029</v>
      </c>
      <c r="E2" s="31">
        <f t="shared" si="0"/>
        <v>10.74806534823732</v>
      </c>
      <c r="F2" s="31">
        <f t="shared" si="0"/>
        <v>11.6938950988822</v>
      </c>
      <c r="G2" s="31">
        <f t="shared" si="0"/>
        <v>11.6079105760963</v>
      </c>
      <c r="H2" s="31">
        <f t="shared" si="0"/>
        <v>10.834049871023209</v>
      </c>
      <c r="I2" s="31">
        <f t="shared" si="0"/>
        <v>11.34995700773861</v>
      </c>
      <c r="J2" s="31">
        <f t="shared" si="0"/>
        <v>11.26397248495271</v>
      </c>
      <c r="K2" s="31">
        <f t="shared" si="0"/>
        <v>10.920034393809109</v>
      </c>
      <c r="L2" s="31">
        <f t="shared" si="0"/>
        <v>10.490111779879619</v>
      </c>
      <c r="M2" s="31">
        <f t="shared" si="0"/>
        <v>10.40412725709372</v>
      </c>
      <c r="N2" s="31">
        <f t="shared" si="0"/>
        <v>10.834049871023209</v>
      </c>
      <c r="O2" s="31">
        <f t="shared" si="0"/>
        <v>10.490111779879619</v>
      </c>
      <c r="P2" s="31">
        <f t="shared" si="0"/>
        <v>9.802235597592432</v>
      </c>
      <c r="Q2" s="31">
        <f t="shared" si="0"/>
        <v>9.2863284608770407</v>
      </c>
      <c r="R2" s="31">
        <f t="shared" si="0"/>
        <v>5.5030094582975062</v>
      </c>
      <c r="S2" s="31">
        <f t="shared" si="0"/>
        <v>4.3458297506448842</v>
      </c>
      <c r="T2" s="31">
        <f t="shared" si="0"/>
        <v>4.4549441100601896</v>
      </c>
      <c r="U2" s="31">
        <f t="shared" si="0"/>
        <v>4.5374032674118663</v>
      </c>
      <c r="V2" s="31">
        <f t="shared" si="0"/>
        <v>5.4953568357695612</v>
      </c>
      <c r="W2" s="31">
        <f t="shared" si="0"/>
        <v>5.8083404987102316</v>
      </c>
      <c r="X2" s="31">
        <f t="shared" ref="X2:Z2" si="1">SUM(X3,X17,X22,X25,X26,X51,X52,X71,X74,X75,X76)</f>
        <v>4.9402407566638002</v>
      </c>
      <c r="Y2" s="31">
        <f t="shared" si="1"/>
        <v>4.7029234737747201</v>
      </c>
      <c r="Z2" s="31">
        <f t="shared" si="1"/>
        <v>4.5674118658641438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  <c r="Y5" s="10">
        <f>NRG_EHG_E!Y5+NRG_CM_E!Y5+NRG_OIL_NG_E!Y5+NRG_PF_E!Y5+NRG_CO_E!Y5+NRG_BKBPB_E!Y5+NRG_GW_E!Y5+NRG_BF_E!Y5+NRG_PR_E!Y5+NRG_NI_E!Y5+NRG_CL_E!Y5+NRG_LNG_E!Y5+NRG_BIOG_E!Y5+NRG_GTL_E!Y5+NRG_CPP_E!Y5+NRG_NSP_E!Y5</f>
        <v>0</v>
      </c>
      <c r="Z5" s="10">
        <f>NRG_EHG_E!Z5+NRG_CM_E!Z5+NRG_OIL_NG_E!Z5+NRG_PF_E!Z5+NRG_CO_E!Z5+NRG_BKBPB_E!Z5+NRG_GW_E!Z5+NRG_BF_E!Z5+NRG_PR_E!Z5+NRG_NI_E!Z5+NRG_CL_E!Z5+NRG_LNG_E!Z5+NRG_BIOG_E!Z5+NRG_GTL_E!Z5+NRG_CPP_E!Z5+NRG_NSP_E!Z5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  <c r="Y6" s="10">
        <f>NRG_EHG_E!Y6+NRG_CM_E!Y6+NRG_OIL_NG_E!Y6+NRG_PF_E!Y6+NRG_CO_E!Y6+NRG_BKBPB_E!Y6+NRG_GW_E!Y6+NRG_BF_E!Y6+NRG_PR_E!Y6+NRG_NI_E!Y6+NRG_CL_E!Y6+NRG_LNG_E!Y6+NRG_BIOG_E!Y6+NRG_GTL_E!Y6+NRG_CPP_E!Y6+NRG_NSP_E!Y6</f>
        <v>0</v>
      </c>
      <c r="Z6" s="10">
        <f>NRG_EHG_E!Z6+NRG_CM_E!Z6+NRG_OIL_NG_E!Z6+NRG_PF_E!Z6+NRG_CO_E!Z6+NRG_BKBPB_E!Z6+NRG_GW_E!Z6+NRG_BF_E!Z6+NRG_PR_E!Z6+NRG_NI_E!Z6+NRG_CL_E!Z6+NRG_LNG_E!Z6+NRG_BIOG_E!Z6+NRG_GTL_E!Z6+NRG_CPP_E!Z6+NRG_NSP_E!Z6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  <c r="Y7" s="10">
        <f>NRG_EHG_E!Y7+NRG_CM_E!Y7+NRG_OIL_NG_E!Y7+NRG_PF_E!Y7+NRG_CO_E!Y7+NRG_BKBPB_E!Y7+NRG_GW_E!Y7+NRG_BF_E!Y7+NRG_PR_E!Y7+NRG_NI_E!Y7+NRG_CL_E!Y7+NRG_LNG_E!Y7+NRG_BIOG_E!Y7+NRG_GTL_E!Y7+NRG_CPP_E!Y7+NRG_NSP_E!Y7</f>
        <v>0</v>
      </c>
      <c r="Z7" s="10">
        <f>NRG_EHG_E!Z7+NRG_CM_E!Z7+NRG_OIL_NG_E!Z7+NRG_PF_E!Z7+NRG_CO_E!Z7+NRG_BKBPB_E!Z7+NRG_GW_E!Z7+NRG_BF_E!Z7+NRG_PR_E!Z7+NRG_NI_E!Z7+NRG_CL_E!Z7+NRG_LNG_E!Z7+NRG_BIOG_E!Z7+NRG_GTL_E!Z7+NRG_CPP_E!Z7+NRG_NSP_E!Z7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  <c r="Y9" s="10">
        <f>NRG_EHG_E!Y9+NRG_CM_E!Y9+NRG_OIL_NG_E!Y9+NRG_PF_E!Y9+NRG_CO_E!Y9+NRG_BKBPB_E!Y9+NRG_GW_E!Y9+NRG_BF_E!Y9+NRG_PR_E!Y9+NRG_NI_E!Y9+NRG_CL_E!Y9+NRG_LNG_E!Y9+NRG_BIOG_E!Y9+NRG_GTL_E!Y9+NRG_CPP_E!Y9+NRG_NSP_E!Y9</f>
        <v>0</v>
      </c>
      <c r="Z9" s="10">
        <f>NRG_EHG_E!Z9+NRG_CM_E!Z9+NRG_OIL_NG_E!Z9+NRG_PF_E!Z9+NRG_CO_E!Z9+NRG_BKBPB_E!Z9+NRG_GW_E!Z9+NRG_BF_E!Z9+NRG_PR_E!Z9+NRG_NI_E!Z9+NRG_CL_E!Z9+NRG_LNG_E!Z9+NRG_BIOG_E!Z9+NRG_GTL_E!Z9+NRG_CPP_E!Z9+NRG_NSP_E!Z9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  <c r="Y10" s="10">
        <f>NRG_EHG_E!Y10+NRG_CM_E!Y10+NRG_OIL_NG_E!Y10+NRG_PF_E!Y10+NRG_CO_E!Y10+NRG_BKBPB_E!Y10+NRG_GW_E!Y10+NRG_BF_E!Y10+NRG_PR_E!Y10+NRG_NI_E!Y10+NRG_CL_E!Y10+NRG_LNG_E!Y10+NRG_BIOG_E!Y10+NRG_GTL_E!Y10+NRG_CPP_E!Y10+NRG_NSP_E!Y10</f>
        <v>0</v>
      </c>
      <c r="Z10" s="10">
        <f>NRG_EHG_E!Z10+NRG_CM_E!Z10+NRG_OIL_NG_E!Z10+NRG_PF_E!Z10+NRG_CO_E!Z10+NRG_BKBPB_E!Z10+NRG_GW_E!Z10+NRG_BF_E!Z10+NRG_PR_E!Z10+NRG_NI_E!Z10+NRG_CL_E!Z10+NRG_LNG_E!Z10+NRG_BIOG_E!Z10+NRG_GTL_E!Z10+NRG_CPP_E!Z10+NRG_NSP_E!Z10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  <c r="Y12" s="10">
        <f>NRG_EHG_E!Y12+NRG_CM_E!Y12+NRG_OIL_NG_E!Y12+NRG_PF_E!Y12+NRG_CO_E!Y12+NRG_BKBPB_E!Y12+NRG_GW_E!Y12+NRG_BF_E!Y12+NRG_PR_E!Y12+NRG_NI_E!Y12+NRG_CL_E!Y12+NRG_LNG_E!Y12+NRG_BIOG_E!Y12+NRG_GTL_E!Y12+NRG_CPP_E!Y12+NRG_NSP_E!Y12</f>
        <v>0</v>
      </c>
      <c r="Z12" s="10">
        <f>NRG_EHG_E!Z12+NRG_CM_E!Z12+NRG_OIL_NG_E!Z12+NRG_PF_E!Z12+NRG_CO_E!Z12+NRG_BKBPB_E!Z12+NRG_GW_E!Z12+NRG_BF_E!Z12+NRG_PR_E!Z12+NRG_NI_E!Z12+NRG_CL_E!Z12+NRG_LNG_E!Z12+NRG_BIOG_E!Z12+NRG_GTL_E!Z12+NRG_CPP_E!Z12+NRG_NSP_E!Z12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  <c r="Y13" s="10">
        <f>NRG_EHG_E!Y13+NRG_CM_E!Y13+NRG_OIL_NG_E!Y13+NRG_PF_E!Y13+NRG_CO_E!Y13+NRG_BKBPB_E!Y13+NRG_GW_E!Y13+NRG_BF_E!Y13+NRG_PR_E!Y13+NRG_NI_E!Y13+NRG_CL_E!Y13+NRG_LNG_E!Y13+NRG_BIOG_E!Y13+NRG_GTL_E!Y13+NRG_CPP_E!Y13+NRG_NSP_E!Y13</f>
        <v>0</v>
      </c>
      <c r="Z13" s="10">
        <f>NRG_EHG_E!Z13+NRG_CM_E!Z13+NRG_OIL_NG_E!Z13+NRG_PF_E!Z13+NRG_CO_E!Z13+NRG_BKBPB_E!Z13+NRG_GW_E!Z13+NRG_BF_E!Z13+NRG_PR_E!Z13+NRG_NI_E!Z13+NRG_CL_E!Z13+NRG_LNG_E!Z13+NRG_BIOG_E!Z13+NRG_GTL_E!Z13+NRG_CPP_E!Z13+NRG_NSP_E!Z13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  <c r="Y14" s="10">
        <f>NRG_EHG_E!Y14+NRG_CM_E!Y14+NRG_OIL_NG_E!Y14+NRG_PF_E!Y14+NRG_CO_E!Y14+NRG_BKBPB_E!Y14+NRG_GW_E!Y14+NRG_BF_E!Y14+NRG_PR_E!Y14+NRG_NI_E!Y14+NRG_CL_E!Y14+NRG_LNG_E!Y14+NRG_BIOG_E!Y14+NRG_GTL_E!Y14+NRG_CPP_E!Y14+NRG_NSP_E!Y14</f>
        <v>0</v>
      </c>
      <c r="Z14" s="10">
        <f>NRG_EHG_E!Z14+NRG_CM_E!Z14+NRG_OIL_NG_E!Z14+NRG_PF_E!Z14+NRG_CO_E!Z14+NRG_BKBPB_E!Z14+NRG_GW_E!Z14+NRG_BF_E!Z14+NRG_PR_E!Z14+NRG_NI_E!Z14+NRG_CL_E!Z14+NRG_LNG_E!Z14+NRG_BIOG_E!Z14+NRG_GTL_E!Z14+NRG_CPP_E!Z14+NRG_NSP_E!Z14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  <c r="Y15" s="10">
        <f>NRG_EHG_E!Y15+NRG_CM_E!Y15+NRG_OIL_NG_E!Y15+NRG_PF_E!Y15+NRG_CO_E!Y15+NRG_BKBPB_E!Y15+NRG_GW_E!Y15+NRG_BF_E!Y15+NRG_PR_E!Y15+NRG_NI_E!Y15+NRG_CL_E!Y15+NRG_LNG_E!Y15+NRG_BIOG_E!Y15+NRG_GTL_E!Y15+NRG_CPP_E!Y15+NRG_NSP_E!Y15</f>
        <v>0</v>
      </c>
      <c r="Z15" s="10">
        <f>NRG_EHG_E!Z15+NRG_CM_E!Z15+NRG_OIL_NG_E!Z15+NRG_PF_E!Z15+NRG_CO_E!Z15+NRG_BKBPB_E!Z15+NRG_GW_E!Z15+NRG_BF_E!Z15+NRG_PR_E!Z15+NRG_NI_E!Z15+NRG_CL_E!Z15+NRG_LNG_E!Z15+NRG_BIOG_E!Z15+NRG_GTL_E!Z15+NRG_CPP_E!Z15+NRG_NSP_E!Z15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  <c r="Y16" s="10">
        <f>NRG_EHG_E!Y16+NRG_CM_E!Y16+NRG_OIL_NG_E!Y16+NRG_PF_E!Y16+NRG_CO_E!Y16+NRG_BKBPB_E!Y16+NRG_GW_E!Y16+NRG_BF_E!Y16+NRG_PR_E!Y16+NRG_NI_E!Y16+NRG_CL_E!Y16+NRG_LNG_E!Y16+NRG_BIOG_E!Y16+NRG_GTL_E!Y16+NRG_CPP_E!Y16+NRG_NSP_E!Y16</f>
        <v>0</v>
      </c>
      <c r="Z16" s="10">
        <f>NRG_EHG_E!Z16+NRG_CM_E!Z16+NRG_OIL_NG_E!Z16+NRG_PF_E!Z16+NRG_CO_E!Z16+NRG_BKBPB_E!Z16+NRG_GW_E!Z16+NRG_BF_E!Z16+NRG_PR_E!Z16+NRG_NI_E!Z16+NRG_CL_E!Z16+NRG_LNG_E!Z16+NRG_BIOG_E!Z16+NRG_GTL_E!Z16+NRG_CPP_E!Z16+NRG_NSP_E!Z16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  <c r="Y18" s="10">
        <f>NRG_EHG_E!Y18+NRG_CM_E!Y18+NRG_OIL_NG_E!Y18+NRG_PF_E!Y18+NRG_CO_E!Y18+NRG_BKBPB_E!Y18+NRG_GW_E!Y18+NRG_BF_E!Y18+NRG_PR_E!Y18+NRG_NI_E!Y18+NRG_CL_E!Y18+NRG_LNG_E!Y18+NRG_BIOG_E!Y18+NRG_GTL_E!Y18+NRG_CPP_E!Y18+NRG_NSP_E!Y18</f>
        <v>0</v>
      </c>
      <c r="Z18" s="10">
        <f>NRG_EHG_E!Z18+NRG_CM_E!Z18+NRG_OIL_NG_E!Z18+NRG_PF_E!Z18+NRG_CO_E!Z18+NRG_BKBPB_E!Z18+NRG_GW_E!Z18+NRG_BF_E!Z18+NRG_PR_E!Z18+NRG_NI_E!Z18+NRG_CL_E!Z18+NRG_LNG_E!Z18+NRG_BIOG_E!Z18+NRG_GTL_E!Z18+NRG_CPP_E!Z18+NRG_NSP_E!Z18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  <c r="Y19" s="10">
        <f>NRG_EHG_E!Y19+NRG_CM_E!Y19+NRG_OIL_NG_E!Y19+NRG_PF_E!Y19+NRG_CO_E!Y19+NRG_BKBPB_E!Y19+NRG_GW_E!Y19+NRG_BF_E!Y19+NRG_PR_E!Y19+NRG_NI_E!Y19+NRG_CL_E!Y19+NRG_LNG_E!Y19+NRG_BIOG_E!Y19+NRG_GTL_E!Y19+NRG_CPP_E!Y19+NRG_NSP_E!Y19</f>
        <v>0</v>
      </c>
      <c r="Z19" s="10">
        <f>NRG_EHG_E!Z19+NRG_CM_E!Z19+NRG_OIL_NG_E!Z19+NRG_PF_E!Z19+NRG_CO_E!Z19+NRG_BKBPB_E!Z19+NRG_GW_E!Z19+NRG_BF_E!Z19+NRG_PR_E!Z19+NRG_NI_E!Z19+NRG_CL_E!Z19+NRG_LNG_E!Z19+NRG_BIOG_E!Z19+NRG_GTL_E!Z19+NRG_CPP_E!Z19+NRG_NSP_E!Z19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  <c r="Y20" s="10">
        <f>NRG_EHG_E!Y20+NRG_CM_E!Y20+NRG_OIL_NG_E!Y20+NRG_PF_E!Y20+NRG_CO_E!Y20+NRG_BKBPB_E!Y20+NRG_GW_E!Y20+NRG_BF_E!Y20+NRG_PR_E!Y20+NRG_NI_E!Y20+NRG_CL_E!Y20+NRG_LNG_E!Y20+NRG_BIOG_E!Y20+NRG_GTL_E!Y20+NRG_CPP_E!Y20+NRG_NSP_E!Y20</f>
        <v>0</v>
      </c>
      <c r="Z20" s="10">
        <f>NRG_EHG_E!Z20+NRG_CM_E!Z20+NRG_OIL_NG_E!Z20+NRG_PF_E!Z20+NRG_CO_E!Z20+NRG_BKBPB_E!Z20+NRG_GW_E!Z20+NRG_BF_E!Z20+NRG_PR_E!Z20+NRG_NI_E!Z20+NRG_CL_E!Z20+NRG_LNG_E!Z20+NRG_BIOG_E!Z20+NRG_GTL_E!Z20+NRG_CPP_E!Z20+NRG_NSP_E!Z20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  <c r="Y21" s="10">
        <f>NRG_EHG_E!Y21+NRG_CM_E!Y21+NRG_OIL_NG_E!Y21+NRG_PF_E!Y21+NRG_CO_E!Y21+NRG_BKBPB_E!Y21+NRG_GW_E!Y21+NRG_BF_E!Y21+NRG_PR_E!Y21+NRG_NI_E!Y21+NRG_CL_E!Y21+NRG_LNG_E!Y21+NRG_BIOG_E!Y21+NRG_GTL_E!Y21+NRG_CPP_E!Y21+NRG_NSP_E!Y21</f>
        <v>0</v>
      </c>
      <c r="Z21" s="10">
        <f>NRG_EHG_E!Z21+NRG_CM_E!Z21+NRG_OIL_NG_E!Z21+NRG_PF_E!Z21+NRG_CO_E!Z21+NRG_BKBPB_E!Z21+NRG_GW_E!Z21+NRG_BF_E!Z21+NRG_PR_E!Z21+NRG_NI_E!Z21+NRG_CL_E!Z21+NRG_LNG_E!Z21+NRG_BIOG_E!Z21+NRG_GTL_E!Z21+NRG_CPP_E!Z21+NRG_NSP_E!Z21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  <c r="Y23" s="10">
        <f>NRG_EHG_E!Y23+NRG_CM_E!Y23+NRG_OIL_NG_E!Y23+NRG_PF_E!Y23+NRG_CO_E!Y23+NRG_BKBPB_E!Y23+NRG_GW_E!Y23+NRG_BF_E!Y23+NRG_PR_E!Y23+NRG_NI_E!Y23+NRG_CL_E!Y23+NRG_LNG_E!Y23+NRG_BIOG_E!Y23+NRG_GTL_E!Y23+NRG_CPP_E!Y23+NRG_NSP_E!Y23</f>
        <v>0</v>
      </c>
      <c r="Z23" s="10">
        <f>NRG_EHG_E!Z23+NRG_CM_E!Z23+NRG_OIL_NG_E!Z23+NRG_PF_E!Z23+NRG_CO_E!Z23+NRG_BKBPB_E!Z23+NRG_GW_E!Z23+NRG_BF_E!Z23+NRG_PR_E!Z23+NRG_NI_E!Z23+NRG_CL_E!Z23+NRG_LNG_E!Z23+NRG_BIOG_E!Z23+NRG_GTL_E!Z23+NRG_CPP_E!Z23+NRG_NSP_E!Z23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  <c r="Y24" s="10">
        <f>NRG_EHG_E!Y24+NRG_CM_E!Y24+NRG_OIL_NG_E!Y24+NRG_PF_E!Y24+NRG_CO_E!Y24+NRG_BKBPB_E!Y24+NRG_GW_E!Y24+NRG_BF_E!Y24+NRG_PR_E!Y24+NRG_NI_E!Y24+NRG_CL_E!Y24+NRG_LNG_E!Y24+NRG_BIOG_E!Y24+NRG_GTL_E!Y24+NRG_CPP_E!Y24+NRG_NSP_E!Y24</f>
        <v>0</v>
      </c>
      <c r="Z24" s="10">
        <f>NRG_EHG_E!Z24+NRG_CM_E!Z24+NRG_OIL_NG_E!Z24+NRG_PF_E!Z24+NRG_CO_E!Z24+NRG_BKBPB_E!Z24+NRG_GW_E!Z24+NRG_BF_E!Z24+NRG_PR_E!Z24+NRG_NI_E!Z24+NRG_CL_E!Z24+NRG_LNG_E!Z24+NRG_BIOG_E!Z24+NRG_GTL_E!Z24+NRG_CPP_E!Z24+NRG_NSP_E!Z24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  <c r="Y25" s="37">
        <f>NRG_EHG_E!Y25+NRG_CM_E!Y25+NRG_OIL_NG_E!Y25+NRG_PF_E!Y25+NRG_CO_E!Y25+NRG_BKBPB_E!Y25+NRG_GW_E!Y25+NRG_BF_E!Y25+NRG_PR_E!Y25+NRG_NI_E!Y25+NRG_CL_E!Y25+NRG_LNG_E!Y25+NRG_BIOG_E!Y25+NRG_GTL_E!Y25+NRG_CPP_E!Y25+NRG_NSP_E!Y25</f>
        <v>0</v>
      </c>
      <c r="Z25" s="37">
        <f>NRG_EHG_E!Z25+NRG_CM_E!Z25+NRG_OIL_NG_E!Z25+NRG_PF_E!Z25+NRG_CO_E!Z25+NRG_BKBPB_E!Z25+NRG_GW_E!Z25+NRG_BF_E!Z25+NRG_PR_E!Z25+NRG_NI_E!Z25+NRG_CL_E!Z25+NRG_LNG_E!Z25+NRG_BIOG_E!Z25+NRG_GTL_E!Z25+NRG_CPP_E!Z25+NRG_NSP_E!Z25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  <c r="Y28" s="10">
        <f>NRG_EHG_E!Y28+NRG_CM_E!Y28+NRG_OIL_NG_E!Y28+NRG_PF_E!Y28+NRG_CO_E!Y28+NRG_BKBPB_E!Y28+NRG_GW_E!Y28+NRG_BF_E!Y28+NRG_PR_E!Y28+NRG_NI_E!Y28+NRG_CL_E!Y28+NRG_LNG_E!Y28+NRG_BIOG_E!Y28+NRG_GTL_E!Y28+NRG_CPP_E!Y28+NRG_NSP_E!Y28</f>
        <v>0</v>
      </c>
      <c r="Z28" s="10">
        <f>NRG_EHG_E!Z28+NRG_CM_E!Z28+NRG_OIL_NG_E!Z28+NRG_PF_E!Z28+NRG_CO_E!Z28+NRG_BKBPB_E!Z28+NRG_GW_E!Z28+NRG_BF_E!Z28+NRG_PR_E!Z28+NRG_NI_E!Z28+NRG_CL_E!Z28+NRG_LNG_E!Z28+NRG_BIOG_E!Z28+NRG_GTL_E!Z28+NRG_CPP_E!Z28+NRG_NSP_E!Z28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  <c r="Y29" s="10">
        <f>NRG_EHG_E!Y29+NRG_CM_E!Y29+NRG_OIL_NG_E!Y29+NRG_PF_E!Y29+NRG_CO_E!Y29+NRG_BKBPB_E!Y29+NRG_GW_E!Y29+NRG_BF_E!Y29+NRG_PR_E!Y29+NRG_NI_E!Y29+NRG_CL_E!Y29+NRG_LNG_E!Y29+NRG_BIOG_E!Y29+NRG_GTL_E!Y29+NRG_CPP_E!Y29+NRG_NSP_E!Y29</f>
        <v>0</v>
      </c>
      <c r="Z29" s="10">
        <f>NRG_EHG_E!Z29+NRG_CM_E!Z29+NRG_OIL_NG_E!Z29+NRG_PF_E!Z29+NRG_CO_E!Z29+NRG_BKBPB_E!Z29+NRG_GW_E!Z29+NRG_BF_E!Z29+NRG_PR_E!Z29+NRG_NI_E!Z29+NRG_CL_E!Z29+NRG_LNG_E!Z29+NRG_BIOG_E!Z29+NRG_GTL_E!Z29+NRG_CPP_E!Z29+NRG_NSP_E!Z29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  <c r="Y30" s="10">
        <f>NRG_EHG_E!Y30+NRG_CM_E!Y30+NRG_OIL_NG_E!Y30+NRG_PF_E!Y30+NRG_CO_E!Y30+NRG_BKBPB_E!Y30+NRG_GW_E!Y30+NRG_BF_E!Y30+NRG_PR_E!Y30+NRG_NI_E!Y30+NRG_CL_E!Y30+NRG_LNG_E!Y30+NRG_BIOG_E!Y30+NRG_GTL_E!Y30+NRG_CPP_E!Y30+NRG_NSP_E!Y30</f>
        <v>0</v>
      </c>
      <c r="Z30" s="10">
        <f>NRG_EHG_E!Z30+NRG_CM_E!Z30+NRG_OIL_NG_E!Z30+NRG_PF_E!Z30+NRG_CO_E!Z30+NRG_BKBPB_E!Z30+NRG_GW_E!Z30+NRG_BF_E!Z30+NRG_PR_E!Z30+NRG_NI_E!Z30+NRG_CL_E!Z30+NRG_LNG_E!Z30+NRG_BIOG_E!Z30+NRG_GTL_E!Z30+NRG_CPP_E!Z30+NRG_NSP_E!Z30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  <c r="Y31" s="10">
        <f>NRG_EHG_E!Y31+NRG_CM_E!Y31+NRG_OIL_NG_E!Y31+NRG_PF_E!Y31+NRG_CO_E!Y31+NRG_BKBPB_E!Y31+NRG_GW_E!Y31+NRG_BF_E!Y31+NRG_PR_E!Y31+NRG_NI_E!Y31+NRG_CL_E!Y31+NRG_LNG_E!Y31+NRG_BIOG_E!Y31+NRG_GTL_E!Y31+NRG_CPP_E!Y31+NRG_NSP_E!Y31</f>
        <v>0</v>
      </c>
      <c r="Z31" s="10">
        <f>NRG_EHG_E!Z31+NRG_CM_E!Z31+NRG_OIL_NG_E!Z31+NRG_PF_E!Z31+NRG_CO_E!Z31+NRG_BKBPB_E!Z31+NRG_GW_E!Z31+NRG_BF_E!Z31+NRG_PR_E!Z31+NRG_NI_E!Z31+NRG_CL_E!Z31+NRG_LNG_E!Z31+NRG_BIOG_E!Z31+NRG_GTL_E!Z31+NRG_CPP_E!Z31+NRG_NSP_E!Z31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  <c r="Y32" s="10">
        <f>NRG_EHG_E!Y32+NRG_CM_E!Y32+NRG_OIL_NG_E!Y32+NRG_PF_E!Y32+NRG_CO_E!Y32+NRG_BKBPB_E!Y32+NRG_GW_E!Y32+NRG_BF_E!Y32+NRG_PR_E!Y32+NRG_NI_E!Y32+NRG_CL_E!Y32+NRG_LNG_E!Y32+NRG_BIOG_E!Y32+NRG_GTL_E!Y32+NRG_CPP_E!Y32+NRG_NSP_E!Y32</f>
        <v>0</v>
      </c>
      <c r="Z32" s="10">
        <f>NRG_EHG_E!Z32+NRG_CM_E!Z32+NRG_OIL_NG_E!Z32+NRG_PF_E!Z32+NRG_CO_E!Z32+NRG_BKBPB_E!Z32+NRG_GW_E!Z32+NRG_BF_E!Z32+NRG_PR_E!Z32+NRG_NI_E!Z32+NRG_CL_E!Z32+NRG_LNG_E!Z32+NRG_BIOG_E!Z32+NRG_GTL_E!Z32+NRG_CPP_E!Z32+NRG_NSP_E!Z32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0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0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0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0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0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0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0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0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0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0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0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0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0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0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0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0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0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0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0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0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0</v>
      </c>
      <c r="Y34" s="10">
        <f>NRG_EHG_E!Y34+NRG_CM_E!Y34+NRG_OIL_NG_E!Y34+NRG_PF_E!Y34+NRG_CO_E!Y34+NRG_BKBPB_E!Y34+NRG_GW_E!Y34+NRG_BF_E!Y34+NRG_PR_E!Y34+NRG_NI_E!Y34+NRG_CL_E!Y34+NRG_LNG_E!Y34+NRG_BIOG_E!Y34+NRG_GTL_E!Y34+NRG_CPP_E!Y34+NRG_NSP_E!Y34</f>
        <v>0</v>
      </c>
      <c r="Z34" s="10">
        <f>NRG_EHG_E!Z34+NRG_CM_E!Z34+NRG_OIL_NG_E!Z34+NRG_PF_E!Z34+NRG_CO_E!Z34+NRG_BKBPB_E!Z34+NRG_GW_E!Z34+NRG_BF_E!Z34+NRG_PR_E!Z34+NRG_NI_E!Z34+NRG_CL_E!Z34+NRG_LNG_E!Z34+NRG_BIOG_E!Z34+NRG_GTL_E!Z34+NRG_CPP_E!Z34+NRG_NSP_E!Z34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  <c r="Y35" s="10">
        <f>NRG_EHG_E!Y35+NRG_CM_E!Y35+NRG_OIL_NG_E!Y35+NRG_PF_E!Y35+NRG_CO_E!Y35+NRG_BKBPB_E!Y35+NRG_GW_E!Y35+NRG_BF_E!Y35+NRG_PR_E!Y35+NRG_NI_E!Y35+NRG_CL_E!Y35+NRG_LNG_E!Y35+NRG_BIOG_E!Y35+NRG_GTL_E!Y35+NRG_CPP_E!Y35+NRG_NSP_E!Y35</f>
        <v>0</v>
      </c>
      <c r="Z35" s="10">
        <f>NRG_EHG_E!Z35+NRG_CM_E!Z35+NRG_OIL_NG_E!Z35+NRG_PF_E!Z35+NRG_CO_E!Z35+NRG_BKBPB_E!Z35+NRG_GW_E!Z35+NRG_BF_E!Z35+NRG_PR_E!Z35+NRG_NI_E!Z35+NRG_CL_E!Z35+NRG_LNG_E!Z35+NRG_BIOG_E!Z35+NRG_GTL_E!Z35+NRG_CPP_E!Z35+NRG_NSP_E!Z35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  <c r="Y36" s="10">
        <f>NRG_EHG_E!Y36+NRG_CM_E!Y36+NRG_OIL_NG_E!Y36+NRG_PF_E!Y36+NRG_CO_E!Y36+NRG_BKBPB_E!Y36+NRG_GW_E!Y36+NRG_BF_E!Y36+NRG_PR_E!Y36+NRG_NI_E!Y36+NRG_CL_E!Y36+NRG_LNG_E!Y36+NRG_BIOG_E!Y36+NRG_GTL_E!Y36+NRG_CPP_E!Y36+NRG_NSP_E!Y36</f>
        <v>0</v>
      </c>
      <c r="Z36" s="10">
        <f>NRG_EHG_E!Z36+NRG_CM_E!Z36+NRG_OIL_NG_E!Z36+NRG_PF_E!Z36+NRG_CO_E!Z36+NRG_BKBPB_E!Z36+NRG_GW_E!Z36+NRG_BF_E!Z36+NRG_PR_E!Z36+NRG_NI_E!Z36+NRG_CL_E!Z36+NRG_LNG_E!Z36+NRG_BIOG_E!Z36+NRG_GTL_E!Z36+NRG_CPP_E!Z36+NRG_NSP_E!Z36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  <c r="Y37" s="10">
        <f>NRG_EHG_E!Y37+NRG_CM_E!Y37+NRG_OIL_NG_E!Y37+NRG_PF_E!Y37+NRG_CO_E!Y37+NRG_BKBPB_E!Y37+NRG_GW_E!Y37+NRG_BF_E!Y37+NRG_PR_E!Y37+NRG_NI_E!Y37+NRG_CL_E!Y37+NRG_LNG_E!Y37+NRG_BIOG_E!Y37+NRG_GTL_E!Y37+NRG_CPP_E!Y37+NRG_NSP_E!Y37</f>
        <v>0</v>
      </c>
      <c r="Z37" s="10">
        <f>NRG_EHG_E!Z37+NRG_CM_E!Z37+NRG_OIL_NG_E!Z37+NRG_PF_E!Z37+NRG_CO_E!Z37+NRG_BKBPB_E!Z37+NRG_GW_E!Z37+NRG_BF_E!Z37+NRG_PR_E!Z37+NRG_NI_E!Z37+NRG_CL_E!Z37+NRG_LNG_E!Z37+NRG_BIOG_E!Z37+NRG_GTL_E!Z37+NRG_CPP_E!Z37+NRG_NSP_E!Z37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  <c r="Y38" s="10">
        <f>NRG_EHG_E!Y38+NRG_CM_E!Y38+NRG_OIL_NG_E!Y38+NRG_PF_E!Y38+NRG_CO_E!Y38+NRG_BKBPB_E!Y38+NRG_GW_E!Y38+NRG_BF_E!Y38+NRG_PR_E!Y38+NRG_NI_E!Y38+NRG_CL_E!Y38+NRG_LNG_E!Y38+NRG_BIOG_E!Y38+NRG_GTL_E!Y38+NRG_CPP_E!Y38+NRG_NSP_E!Y38</f>
        <v>0</v>
      </c>
      <c r="Z38" s="10">
        <f>NRG_EHG_E!Z38+NRG_CM_E!Z38+NRG_OIL_NG_E!Z38+NRG_PF_E!Z38+NRG_CO_E!Z38+NRG_BKBPB_E!Z38+NRG_GW_E!Z38+NRG_BF_E!Z38+NRG_PR_E!Z38+NRG_NI_E!Z38+NRG_CL_E!Z38+NRG_LNG_E!Z38+NRG_BIOG_E!Z38+NRG_GTL_E!Z38+NRG_CPP_E!Z38+NRG_NSP_E!Z38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  <c r="Y39" s="10">
        <f>NRG_EHG_E!Y39+NRG_CM_E!Y39+NRG_OIL_NG_E!Y39+NRG_PF_E!Y39+NRG_CO_E!Y39+NRG_BKBPB_E!Y39+NRG_GW_E!Y39+NRG_BF_E!Y39+NRG_PR_E!Y39+NRG_NI_E!Y39+NRG_CL_E!Y39+NRG_LNG_E!Y39+NRG_BIOG_E!Y39+NRG_GTL_E!Y39+NRG_CPP_E!Y39+NRG_NSP_E!Y39</f>
        <v>0</v>
      </c>
      <c r="Z39" s="10">
        <f>NRG_EHG_E!Z39+NRG_CM_E!Z39+NRG_OIL_NG_E!Z39+NRG_PF_E!Z39+NRG_CO_E!Z39+NRG_BKBPB_E!Z39+NRG_GW_E!Z39+NRG_BF_E!Z39+NRG_PR_E!Z39+NRG_NI_E!Z39+NRG_CL_E!Z39+NRG_LNG_E!Z39+NRG_BIOG_E!Z39+NRG_GTL_E!Z39+NRG_CPP_E!Z39+NRG_NSP_E!Z39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  <c r="Y40" s="10">
        <f>NRG_EHG_E!Y40+NRG_CM_E!Y40+NRG_OIL_NG_E!Y40+NRG_PF_E!Y40+NRG_CO_E!Y40+NRG_BKBPB_E!Y40+NRG_GW_E!Y40+NRG_BF_E!Y40+NRG_PR_E!Y40+NRG_NI_E!Y40+NRG_CL_E!Y40+NRG_LNG_E!Y40+NRG_BIOG_E!Y40+NRG_GTL_E!Y40+NRG_CPP_E!Y40+NRG_NSP_E!Y40</f>
        <v>0</v>
      </c>
      <c r="Z40" s="10">
        <f>NRG_EHG_E!Z40+NRG_CM_E!Z40+NRG_OIL_NG_E!Z40+NRG_PF_E!Z40+NRG_CO_E!Z40+NRG_BKBPB_E!Z40+NRG_GW_E!Z40+NRG_BF_E!Z40+NRG_PR_E!Z40+NRG_NI_E!Z40+NRG_CL_E!Z40+NRG_LNG_E!Z40+NRG_BIOG_E!Z40+NRG_GTL_E!Z40+NRG_CPP_E!Z40+NRG_NSP_E!Z40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  <c r="Y41" s="10">
        <f>NRG_EHG_E!Y41+NRG_CM_E!Y41+NRG_OIL_NG_E!Y41+NRG_PF_E!Y41+NRG_CO_E!Y41+NRG_BKBPB_E!Y41+NRG_GW_E!Y41+NRG_BF_E!Y41+NRG_PR_E!Y41+NRG_NI_E!Y41+NRG_CL_E!Y41+NRG_LNG_E!Y41+NRG_BIOG_E!Y41+NRG_GTL_E!Y41+NRG_CPP_E!Y41+NRG_NSP_E!Y41</f>
        <v>0</v>
      </c>
      <c r="Z41" s="10">
        <f>NRG_EHG_E!Z41+NRG_CM_E!Z41+NRG_OIL_NG_E!Z41+NRG_PF_E!Z41+NRG_CO_E!Z41+NRG_BKBPB_E!Z41+NRG_GW_E!Z41+NRG_BF_E!Z41+NRG_PR_E!Z41+NRG_NI_E!Z41+NRG_CL_E!Z41+NRG_LNG_E!Z41+NRG_BIOG_E!Z41+NRG_GTL_E!Z41+NRG_CPP_E!Z41+NRG_NSP_E!Z41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  <c r="Y42" s="10">
        <f>NRG_EHG_E!Y42+NRG_CM_E!Y42+NRG_OIL_NG_E!Y42+NRG_PF_E!Y42+NRG_CO_E!Y42+NRG_BKBPB_E!Y42+NRG_GW_E!Y42+NRG_BF_E!Y42+NRG_PR_E!Y42+NRG_NI_E!Y42+NRG_CL_E!Y42+NRG_LNG_E!Y42+NRG_BIOG_E!Y42+NRG_GTL_E!Y42+NRG_CPP_E!Y42+NRG_NSP_E!Y42</f>
        <v>0</v>
      </c>
      <c r="Z42" s="10">
        <f>NRG_EHG_E!Z42+NRG_CM_E!Z42+NRG_OIL_NG_E!Z42+NRG_PF_E!Z42+NRG_CO_E!Z42+NRG_BKBPB_E!Z42+NRG_GW_E!Z42+NRG_BF_E!Z42+NRG_PR_E!Z42+NRG_NI_E!Z42+NRG_CL_E!Z42+NRG_LNG_E!Z42+NRG_BIOG_E!Z42+NRG_GTL_E!Z42+NRG_CPP_E!Z42+NRG_NSP_E!Z42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  <c r="Y43" s="10">
        <f>NRG_EHG_E!Y43+NRG_CM_E!Y43+NRG_OIL_NG_E!Y43+NRG_PF_E!Y43+NRG_CO_E!Y43+NRG_BKBPB_E!Y43+NRG_GW_E!Y43+NRG_BF_E!Y43+NRG_PR_E!Y43+NRG_NI_E!Y43+NRG_CL_E!Y43+NRG_LNG_E!Y43+NRG_BIOG_E!Y43+NRG_GTL_E!Y43+NRG_CPP_E!Y43+NRG_NSP_E!Y43</f>
        <v>0</v>
      </c>
      <c r="Z43" s="10">
        <f>NRG_EHG_E!Z43+NRG_CM_E!Z43+NRG_OIL_NG_E!Z43+NRG_PF_E!Z43+NRG_CO_E!Z43+NRG_BKBPB_E!Z43+NRG_GW_E!Z43+NRG_BF_E!Z43+NRG_PR_E!Z43+NRG_NI_E!Z43+NRG_CL_E!Z43+NRG_LNG_E!Z43+NRG_BIOG_E!Z43+NRG_GTL_E!Z43+NRG_CPP_E!Z43+NRG_NSP_E!Z43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0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0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0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0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0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0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0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0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0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0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  <c r="Y44" s="10">
        <f>NRG_EHG_E!Y44+NRG_CM_E!Y44+NRG_OIL_NG_E!Y44+NRG_PF_E!Y44+NRG_CO_E!Y44+NRG_BKBPB_E!Y44+NRG_GW_E!Y44+NRG_BF_E!Y44+NRG_PR_E!Y44+NRG_NI_E!Y44+NRG_CL_E!Y44+NRG_LNG_E!Y44+NRG_BIOG_E!Y44+NRG_GTL_E!Y44+NRG_CPP_E!Y44+NRG_NSP_E!Y44</f>
        <v>0</v>
      </c>
      <c r="Z44" s="10">
        <f>NRG_EHG_E!Z44+NRG_CM_E!Z44+NRG_OIL_NG_E!Z44+NRG_PF_E!Z44+NRG_CO_E!Z44+NRG_BKBPB_E!Z44+NRG_GW_E!Z44+NRG_BF_E!Z44+NRG_PR_E!Z44+NRG_NI_E!Z44+NRG_CL_E!Z44+NRG_LNG_E!Z44+NRG_BIOG_E!Z44+NRG_GTL_E!Z44+NRG_CPP_E!Z44+NRG_NSP_E!Z44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  <c r="Y45" s="10">
        <f>NRG_EHG_E!Y45+NRG_CM_E!Y45+NRG_OIL_NG_E!Y45+NRG_PF_E!Y45+NRG_CO_E!Y45+NRG_BKBPB_E!Y45+NRG_GW_E!Y45+NRG_BF_E!Y45+NRG_PR_E!Y45+NRG_NI_E!Y45+NRG_CL_E!Y45+NRG_LNG_E!Y45+NRG_BIOG_E!Y45+NRG_GTL_E!Y45+NRG_CPP_E!Y45+NRG_NSP_E!Y45</f>
        <v>0</v>
      </c>
      <c r="Z45" s="10">
        <f>NRG_EHG_E!Z45+NRG_CM_E!Z45+NRG_OIL_NG_E!Z45+NRG_PF_E!Z45+NRG_CO_E!Z45+NRG_BKBPB_E!Z45+NRG_GW_E!Z45+NRG_BF_E!Z45+NRG_PR_E!Z45+NRG_NI_E!Z45+NRG_CL_E!Z45+NRG_LNG_E!Z45+NRG_BIOG_E!Z45+NRG_GTL_E!Z45+NRG_CPP_E!Z45+NRG_NSP_E!Z45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  <c r="Y46" s="10">
        <f>NRG_EHG_E!Y46+NRG_CM_E!Y46+NRG_OIL_NG_E!Y46+NRG_PF_E!Y46+NRG_CO_E!Y46+NRG_BKBPB_E!Y46+NRG_GW_E!Y46+NRG_BF_E!Y46+NRG_PR_E!Y46+NRG_NI_E!Y46+NRG_CL_E!Y46+NRG_LNG_E!Y46+NRG_BIOG_E!Y46+NRG_GTL_E!Y46+NRG_CPP_E!Y46+NRG_NSP_E!Y46</f>
        <v>0</v>
      </c>
      <c r="Z46" s="10">
        <f>NRG_EHG_E!Z46+NRG_CM_E!Z46+NRG_OIL_NG_E!Z46+NRG_PF_E!Z46+NRG_CO_E!Z46+NRG_BKBPB_E!Z46+NRG_GW_E!Z46+NRG_BF_E!Z46+NRG_PR_E!Z46+NRG_NI_E!Z46+NRG_CL_E!Z46+NRG_LNG_E!Z46+NRG_BIOG_E!Z46+NRG_GTL_E!Z46+NRG_CPP_E!Z46+NRG_NSP_E!Z46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  <c r="Y47" s="10">
        <f>NRG_EHG_E!Y47+NRG_CM_E!Y47+NRG_OIL_NG_E!Y47+NRG_PF_E!Y47+NRG_CO_E!Y47+NRG_BKBPB_E!Y47+NRG_GW_E!Y47+NRG_BF_E!Y47+NRG_PR_E!Y47+NRG_NI_E!Y47+NRG_CL_E!Y47+NRG_LNG_E!Y47+NRG_BIOG_E!Y47+NRG_GTL_E!Y47+NRG_CPP_E!Y47+NRG_NSP_E!Y47</f>
        <v>0</v>
      </c>
      <c r="Z47" s="10">
        <f>NRG_EHG_E!Z47+NRG_CM_E!Z47+NRG_OIL_NG_E!Z47+NRG_PF_E!Z47+NRG_CO_E!Z47+NRG_BKBPB_E!Z47+NRG_GW_E!Z47+NRG_BF_E!Z47+NRG_PR_E!Z47+NRG_NI_E!Z47+NRG_CL_E!Z47+NRG_LNG_E!Z47+NRG_BIOG_E!Z47+NRG_GTL_E!Z47+NRG_CPP_E!Z47+NRG_NSP_E!Z47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  <c r="Y48" s="10">
        <f>NRG_EHG_E!Y48+NRG_CM_E!Y48+NRG_OIL_NG_E!Y48+NRG_PF_E!Y48+NRG_CO_E!Y48+NRG_BKBPB_E!Y48+NRG_GW_E!Y48+NRG_BF_E!Y48+NRG_PR_E!Y48+NRG_NI_E!Y48+NRG_CL_E!Y48+NRG_LNG_E!Y48+NRG_BIOG_E!Y48+NRG_GTL_E!Y48+NRG_CPP_E!Y48+NRG_NSP_E!Y48</f>
        <v>0</v>
      </c>
      <c r="Z48" s="10">
        <f>NRG_EHG_E!Z48+NRG_CM_E!Z48+NRG_OIL_NG_E!Z48+NRG_PF_E!Z48+NRG_CO_E!Z48+NRG_BKBPB_E!Z48+NRG_GW_E!Z48+NRG_BF_E!Z48+NRG_PR_E!Z48+NRG_NI_E!Z48+NRG_CL_E!Z48+NRG_LNG_E!Z48+NRG_BIOG_E!Z48+NRG_GTL_E!Z48+NRG_CPP_E!Z48+NRG_NSP_E!Z48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  <c r="Y49" s="10">
        <f>NRG_EHG_E!Y49+NRG_CM_E!Y49+NRG_OIL_NG_E!Y49+NRG_PF_E!Y49+NRG_CO_E!Y49+NRG_BKBPB_E!Y49+NRG_GW_E!Y49+NRG_BF_E!Y49+NRG_PR_E!Y49+NRG_NI_E!Y49+NRG_CL_E!Y49+NRG_LNG_E!Y49+NRG_BIOG_E!Y49+NRG_GTL_E!Y49+NRG_CPP_E!Y49+NRG_NSP_E!Y49</f>
        <v>0</v>
      </c>
      <c r="Z49" s="10">
        <f>NRG_EHG_E!Z49+NRG_CM_E!Z49+NRG_OIL_NG_E!Z49+NRG_PF_E!Z49+NRG_CO_E!Z49+NRG_BKBPB_E!Z49+NRG_GW_E!Z49+NRG_BF_E!Z49+NRG_PR_E!Z49+NRG_NI_E!Z49+NRG_CL_E!Z49+NRG_LNG_E!Z49+NRG_BIOG_E!Z49+NRG_GTL_E!Z49+NRG_CPP_E!Z49+NRG_NSP_E!Z49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  <c r="Y50" s="10">
        <f>NRG_EHG_E!Y50+NRG_CM_E!Y50+NRG_OIL_NG_E!Y50+NRG_PF_E!Y50+NRG_CO_E!Y50+NRG_BKBPB_E!Y50+NRG_GW_E!Y50+NRG_BF_E!Y50+NRG_PR_E!Y50+NRG_NI_E!Y50+NRG_CL_E!Y50+NRG_LNG_E!Y50+NRG_BIOG_E!Y50+NRG_GTL_E!Y50+NRG_CPP_E!Y50+NRG_NSP_E!Y50</f>
        <v>0</v>
      </c>
      <c r="Z50" s="10">
        <f>NRG_EHG_E!Z50+NRG_CM_E!Z50+NRG_OIL_NG_E!Z50+NRG_PF_E!Z50+NRG_CO_E!Z50+NRG_BKBPB_E!Z50+NRG_GW_E!Z50+NRG_BF_E!Z50+NRG_PR_E!Z50+NRG_NI_E!Z50+NRG_CL_E!Z50+NRG_LNG_E!Z50+NRG_BIOG_E!Z50+NRG_GTL_E!Z50+NRG_CPP_E!Z50+NRG_NSP_E!Z50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0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0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0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0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0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0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0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0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0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0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0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0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0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0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0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0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0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0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0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0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0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0</v>
      </c>
      <c r="Y51" s="37">
        <f>NRG_EHG_E!Y51+NRG_CM_E!Y51+NRG_OIL_NG_E!Y51+NRG_PF_E!Y51+NRG_CO_E!Y51+NRG_BKBPB_E!Y51+NRG_GW_E!Y51+NRG_BF_E!Y51+NRG_PR_E!Y51+NRG_NI_E!Y51+NRG_CL_E!Y51+NRG_LNG_E!Y51+NRG_BIOG_E!Y51+NRG_GTL_E!Y51+NRG_CPP_E!Y51+NRG_NSP_E!Y51</f>
        <v>0</v>
      </c>
      <c r="Z51" s="37">
        <f>NRG_EHG_E!Z51+NRG_CM_E!Z51+NRG_OIL_NG_E!Z51+NRG_PF_E!Z51+NRG_CO_E!Z51+NRG_BKBPB_E!Z51+NRG_GW_E!Z51+NRG_BF_E!Z51+NRG_PR_E!Z51+NRG_NI_E!Z51+NRG_CL_E!Z51+NRG_LNG_E!Z51+NRG_BIOG_E!Z51+NRG_GTL_E!Z51+NRG_CPP_E!Z51+NRG_NSP_E!Z51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  <c r="Y53" s="10">
        <f>NRG_EHG_E!Y53+NRG_CM_E!Y53+NRG_OIL_NG_E!Y53+NRG_PF_E!Y53+NRG_CO_E!Y53+NRG_BKBPB_E!Y53+NRG_GW_E!Y53+NRG_BF_E!Y53+NRG_PR_E!Y53+NRG_NI_E!Y53+NRG_CL_E!Y53+NRG_LNG_E!Y53+NRG_BIOG_E!Y53+NRG_GTL_E!Y53+NRG_CPP_E!Y53+NRG_NSP_E!Y53</f>
        <v>0</v>
      </c>
      <c r="Z53" s="10">
        <f>NRG_EHG_E!Z53+NRG_CM_E!Z53+NRG_OIL_NG_E!Z53+NRG_PF_E!Z53+NRG_CO_E!Z53+NRG_BKBPB_E!Z53+NRG_GW_E!Z53+NRG_BF_E!Z53+NRG_PR_E!Z53+NRG_NI_E!Z53+NRG_CL_E!Z53+NRG_LNG_E!Z53+NRG_BIOG_E!Z53+NRG_GTL_E!Z53+NRG_CPP_E!Z53+NRG_NSP_E!Z53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  <c r="Y54" s="10">
        <f>NRG_EHG_E!Y54+NRG_CM_E!Y54+NRG_OIL_NG_E!Y54+NRG_PF_E!Y54+NRG_CO_E!Y54+NRG_BKBPB_E!Y54+NRG_GW_E!Y54+NRG_BF_E!Y54+NRG_PR_E!Y54+NRG_NI_E!Y54+NRG_CL_E!Y54+NRG_LNG_E!Y54+NRG_BIOG_E!Y54+NRG_GTL_E!Y54+NRG_CPP_E!Y54+NRG_NSP_E!Y54</f>
        <v>0</v>
      </c>
      <c r="Z54" s="10">
        <f>NRG_EHG_E!Z54+NRG_CM_E!Z54+NRG_OIL_NG_E!Z54+NRG_PF_E!Z54+NRG_CO_E!Z54+NRG_BKBPB_E!Z54+NRG_GW_E!Z54+NRG_BF_E!Z54+NRG_PR_E!Z54+NRG_NI_E!Z54+NRG_CL_E!Z54+NRG_LNG_E!Z54+NRG_BIOG_E!Z54+NRG_GTL_E!Z54+NRG_CPP_E!Z54+NRG_NSP_E!Z54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  <c r="Y55" s="10">
        <f>NRG_EHG_E!Y55+NRG_CM_E!Y55+NRG_OIL_NG_E!Y55+NRG_PF_E!Y55+NRG_CO_E!Y55+NRG_BKBPB_E!Y55+NRG_GW_E!Y55+NRG_BF_E!Y55+NRG_PR_E!Y55+NRG_NI_E!Y55+NRG_CL_E!Y55+NRG_LNG_E!Y55+NRG_BIOG_E!Y55+NRG_GTL_E!Y55+NRG_CPP_E!Y55+NRG_NSP_E!Y55</f>
        <v>0</v>
      </c>
      <c r="Z55" s="10">
        <f>NRG_EHG_E!Z55+NRG_CM_E!Z55+NRG_OIL_NG_E!Z55+NRG_PF_E!Z55+NRG_CO_E!Z55+NRG_BKBPB_E!Z55+NRG_GW_E!Z55+NRG_BF_E!Z55+NRG_PR_E!Z55+NRG_NI_E!Z55+NRG_CL_E!Z55+NRG_LNG_E!Z55+NRG_BIOG_E!Z55+NRG_GTL_E!Z55+NRG_CPP_E!Z55+NRG_NSP_E!Z55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  <c r="Y56" s="10">
        <f>NRG_EHG_E!Y56+NRG_CM_E!Y56+NRG_OIL_NG_E!Y56+NRG_PF_E!Y56+NRG_CO_E!Y56+NRG_BKBPB_E!Y56+NRG_GW_E!Y56+NRG_BF_E!Y56+NRG_PR_E!Y56+NRG_NI_E!Y56+NRG_CL_E!Y56+NRG_LNG_E!Y56+NRG_BIOG_E!Y56+NRG_GTL_E!Y56+NRG_CPP_E!Y56+NRG_NSP_E!Y56</f>
        <v>0</v>
      </c>
      <c r="Z56" s="10">
        <f>NRG_EHG_E!Z56+NRG_CM_E!Z56+NRG_OIL_NG_E!Z56+NRG_PF_E!Z56+NRG_CO_E!Z56+NRG_BKBPB_E!Z56+NRG_GW_E!Z56+NRG_BF_E!Z56+NRG_PR_E!Z56+NRG_NI_E!Z56+NRG_CL_E!Z56+NRG_LNG_E!Z56+NRG_BIOG_E!Z56+NRG_GTL_E!Z56+NRG_CPP_E!Z56+NRG_NSP_E!Z56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  <c r="Y57" s="10">
        <f>NRG_EHG_E!Y57+NRG_CM_E!Y57+NRG_OIL_NG_E!Y57+NRG_PF_E!Y57+NRG_CO_E!Y57+NRG_BKBPB_E!Y57+NRG_GW_E!Y57+NRG_BF_E!Y57+NRG_PR_E!Y57+NRG_NI_E!Y57+NRG_CL_E!Y57+NRG_LNG_E!Y57+NRG_BIOG_E!Y57+NRG_GTL_E!Y57+NRG_CPP_E!Y57+NRG_NSP_E!Y57</f>
        <v>0</v>
      </c>
      <c r="Z57" s="10">
        <f>NRG_EHG_E!Z57+NRG_CM_E!Z57+NRG_OIL_NG_E!Z57+NRG_PF_E!Z57+NRG_CO_E!Z57+NRG_BKBPB_E!Z57+NRG_GW_E!Z57+NRG_BF_E!Z57+NRG_PR_E!Z57+NRG_NI_E!Z57+NRG_CL_E!Z57+NRG_LNG_E!Z57+NRG_BIOG_E!Z57+NRG_GTL_E!Z57+NRG_CPP_E!Z57+NRG_NSP_E!Z57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  <c r="Y58" s="10">
        <f>NRG_EHG_E!Y58+NRG_CM_E!Y58+NRG_OIL_NG_E!Y58+NRG_PF_E!Y58+NRG_CO_E!Y58+NRG_BKBPB_E!Y58+NRG_GW_E!Y58+NRG_BF_E!Y58+NRG_PR_E!Y58+NRG_NI_E!Y58+NRG_CL_E!Y58+NRG_LNG_E!Y58+NRG_BIOG_E!Y58+NRG_GTL_E!Y58+NRG_CPP_E!Y58+NRG_NSP_E!Y58</f>
        <v>0</v>
      </c>
      <c r="Z58" s="10">
        <f>NRG_EHG_E!Z58+NRG_CM_E!Z58+NRG_OIL_NG_E!Z58+NRG_PF_E!Z58+NRG_CO_E!Z58+NRG_BKBPB_E!Z58+NRG_GW_E!Z58+NRG_BF_E!Z58+NRG_PR_E!Z58+NRG_NI_E!Z58+NRG_CL_E!Z58+NRG_LNG_E!Z58+NRG_BIOG_E!Z58+NRG_GTL_E!Z58+NRG_CPP_E!Z58+NRG_NSP_E!Z58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  <c r="Y59" s="10">
        <f>NRG_EHG_E!Y59+NRG_CM_E!Y59+NRG_OIL_NG_E!Y59+NRG_PF_E!Y59+NRG_CO_E!Y59+NRG_BKBPB_E!Y59+NRG_GW_E!Y59+NRG_BF_E!Y59+NRG_PR_E!Y59+NRG_NI_E!Y59+NRG_CL_E!Y59+NRG_LNG_E!Y59+NRG_BIOG_E!Y59+NRG_GTL_E!Y59+NRG_CPP_E!Y59+NRG_NSP_E!Y59</f>
        <v>0</v>
      </c>
      <c r="Z59" s="10">
        <f>NRG_EHG_E!Z59+NRG_CM_E!Z59+NRG_OIL_NG_E!Z59+NRG_PF_E!Z59+NRG_CO_E!Z59+NRG_BKBPB_E!Z59+NRG_GW_E!Z59+NRG_BF_E!Z59+NRG_PR_E!Z59+NRG_NI_E!Z59+NRG_CL_E!Z59+NRG_LNG_E!Z59+NRG_BIOG_E!Z59+NRG_GTL_E!Z59+NRG_CPP_E!Z59+NRG_NSP_E!Z59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  <c r="Y60" s="10">
        <f>NRG_EHG_E!Y60+NRG_CM_E!Y60+NRG_OIL_NG_E!Y60+NRG_PF_E!Y60+NRG_CO_E!Y60+NRG_BKBPB_E!Y60+NRG_GW_E!Y60+NRG_BF_E!Y60+NRG_PR_E!Y60+NRG_NI_E!Y60+NRG_CL_E!Y60+NRG_LNG_E!Y60+NRG_BIOG_E!Y60+NRG_GTL_E!Y60+NRG_CPP_E!Y60+NRG_NSP_E!Y60</f>
        <v>0</v>
      </c>
      <c r="Z60" s="10">
        <f>NRG_EHG_E!Z60+NRG_CM_E!Z60+NRG_OIL_NG_E!Z60+NRG_PF_E!Z60+NRG_CO_E!Z60+NRG_BKBPB_E!Z60+NRG_GW_E!Z60+NRG_BF_E!Z60+NRG_PR_E!Z60+NRG_NI_E!Z60+NRG_CL_E!Z60+NRG_LNG_E!Z60+NRG_BIOG_E!Z60+NRG_GTL_E!Z60+NRG_CPP_E!Z60+NRG_NSP_E!Z60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  <c r="Y61" s="10">
        <f>NRG_EHG_E!Y61+NRG_CM_E!Y61+NRG_OIL_NG_E!Y61+NRG_PF_E!Y61+NRG_CO_E!Y61+NRG_BKBPB_E!Y61+NRG_GW_E!Y61+NRG_BF_E!Y61+NRG_PR_E!Y61+NRG_NI_E!Y61+NRG_CL_E!Y61+NRG_LNG_E!Y61+NRG_BIOG_E!Y61+NRG_GTL_E!Y61+NRG_CPP_E!Y61+NRG_NSP_E!Y61</f>
        <v>0</v>
      </c>
      <c r="Z61" s="10">
        <f>NRG_EHG_E!Z61+NRG_CM_E!Z61+NRG_OIL_NG_E!Z61+NRG_PF_E!Z61+NRG_CO_E!Z61+NRG_BKBPB_E!Z61+NRG_GW_E!Z61+NRG_BF_E!Z61+NRG_PR_E!Z61+NRG_NI_E!Z61+NRG_CL_E!Z61+NRG_LNG_E!Z61+NRG_BIOG_E!Z61+NRG_GTL_E!Z61+NRG_CPP_E!Z61+NRG_NSP_E!Z61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  <c r="Y62" s="10">
        <f>NRG_EHG_E!Y62+NRG_CM_E!Y62+NRG_OIL_NG_E!Y62+NRG_PF_E!Y62+NRG_CO_E!Y62+NRG_BKBPB_E!Y62+NRG_GW_E!Y62+NRG_BF_E!Y62+NRG_PR_E!Y62+NRG_NI_E!Y62+NRG_CL_E!Y62+NRG_LNG_E!Y62+NRG_BIOG_E!Y62+NRG_GTL_E!Y62+NRG_CPP_E!Y62+NRG_NSP_E!Y62</f>
        <v>0</v>
      </c>
      <c r="Z62" s="10">
        <f>NRG_EHG_E!Z62+NRG_CM_E!Z62+NRG_OIL_NG_E!Z62+NRG_PF_E!Z62+NRG_CO_E!Z62+NRG_BKBPB_E!Z62+NRG_GW_E!Z62+NRG_BF_E!Z62+NRG_PR_E!Z62+NRG_NI_E!Z62+NRG_CL_E!Z62+NRG_LNG_E!Z62+NRG_BIOG_E!Z62+NRG_GTL_E!Z62+NRG_CPP_E!Z62+NRG_NSP_E!Z62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  <c r="Y63" s="10">
        <f>NRG_EHG_E!Y63+NRG_CM_E!Y63+NRG_OIL_NG_E!Y63+NRG_PF_E!Y63+NRG_CO_E!Y63+NRG_BKBPB_E!Y63+NRG_GW_E!Y63+NRG_BF_E!Y63+NRG_PR_E!Y63+NRG_NI_E!Y63+NRG_CL_E!Y63+NRG_LNG_E!Y63+NRG_BIOG_E!Y63+NRG_GTL_E!Y63+NRG_CPP_E!Y63+NRG_NSP_E!Y63</f>
        <v>0</v>
      </c>
      <c r="Z63" s="10">
        <f>NRG_EHG_E!Z63+NRG_CM_E!Z63+NRG_OIL_NG_E!Z63+NRG_PF_E!Z63+NRG_CO_E!Z63+NRG_BKBPB_E!Z63+NRG_GW_E!Z63+NRG_BF_E!Z63+NRG_PR_E!Z63+NRG_NI_E!Z63+NRG_CL_E!Z63+NRG_LNG_E!Z63+NRG_BIOG_E!Z63+NRG_GTL_E!Z63+NRG_CPP_E!Z63+NRG_NSP_E!Z63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  <c r="Y64" s="10">
        <f>NRG_EHG_E!Y64+NRG_CM_E!Y64+NRG_OIL_NG_E!Y64+NRG_PF_E!Y64+NRG_CO_E!Y64+NRG_BKBPB_E!Y64+NRG_GW_E!Y64+NRG_BF_E!Y64+NRG_PR_E!Y64+NRG_NI_E!Y64+NRG_CL_E!Y64+NRG_LNG_E!Y64+NRG_BIOG_E!Y64+NRG_GTL_E!Y64+NRG_CPP_E!Y64+NRG_NSP_E!Y64</f>
        <v>0</v>
      </c>
      <c r="Z64" s="10">
        <f>NRG_EHG_E!Z64+NRG_CM_E!Z64+NRG_OIL_NG_E!Z64+NRG_PF_E!Z64+NRG_CO_E!Z64+NRG_BKBPB_E!Z64+NRG_GW_E!Z64+NRG_BF_E!Z64+NRG_PR_E!Z64+NRG_NI_E!Z64+NRG_CL_E!Z64+NRG_LNG_E!Z64+NRG_BIOG_E!Z64+NRG_GTL_E!Z64+NRG_CPP_E!Z64+NRG_NSP_E!Z64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  <c r="Y65" s="10">
        <f>NRG_EHG_E!Y65+NRG_CM_E!Y65+NRG_OIL_NG_E!Y65+NRG_PF_E!Y65+NRG_CO_E!Y65+NRG_BKBPB_E!Y65+NRG_GW_E!Y65+NRG_BF_E!Y65+NRG_PR_E!Y65+NRG_NI_E!Y65+NRG_CL_E!Y65+NRG_LNG_E!Y65+NRG_BIOG_E!Y65+NRG_GTL_E!Y65+NRG_CPP_E!Y65+NRG_NSP_E!Y65</f>
        <v>0</v>
      </c>
      <c r="Z65" s="10">
        <f>NRG_EHG_E!Z65+NRG_CM_E!Z65+NRG_OIL_NG_E!Z65+NRG_PF_E!Z65+NRG_CO_E!Z65+NRG_BKBPB_E!Z65+NRG_GW_E!Z65+NRG_BF_E!Z65+NRG_PR_E!Z65+NRG_NI_E!Z65+NRG_CL_E!Z65+NRG_LNG_E!Z65+NRG_BIOG_E!Z65+NRG_GTL_E!Z65+NRG_CPP_E!Z65+NRG_NSP_E!Z65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  <c r="Y66" s="10">
        <f>NRG_EHG_E!Y66+NRG_CM_E!Y66+NRG_OIL_NG_E!Y66+NRG_PF_E!Y66+NRG_CO_E!Y66+NRG_BKBPB_E!Y66+NRG_GW_E!Y66+NRG_BF_E!Y66+NRG_PR_E!Y66+NRG_NI_E!Y66+NRG_CL_E!Y66+NRG_LNG_E!Y66+NRG_BIOG_E!Y66+NRG_GTL_E!Y66+NRG_CPP_E!Y66+NRG_NSP_E!Y66</f>
        <v>0</v>
      </c>
      <c r="Z66" s="10">
        <f>NRG_EHG_E!Z66+NRG_CM_E!Z66+NRG_OIL_NG_E!Z66+NRG_PF_E!Z66+NRG_CO_E!Z66+NRG_BKBPB_E!Z66+NRG_GW_E!Z66+NRG_BF_E!Z66+NRG_PR_E!Z66+NRG_NI_E!Z66+NRG_CL_E!Z66+NRG_LNG_E!Z66+NRG_BIOG_E!Z66+NRG_GTL_E!Z66+NRG_CPP_E!Z66+NRG_NSP_E!Z66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  <c r="Y67" s="10">
        <f>NRG_EHG_E!Y67+NRG_CM_E!Y67+NRG_OIL_NG_E!Y67+NRG_PF_E!Y67+NRG_CO_E!Y67+NRG_BKBPB_E!Y67+NRG_GW_E!Y67+NRG_BF_E!Y67+NRG_PR_E!Y67+NRG_NI_E!Y67+NRG_CL_E!Y67+NRG_LNG_E!Y67+NRG_BIOG_E!Y67+NRG_GTL_E!Y67+NRG_CPP_E!Y67+NRG_NSP_E!Y67</f>
        <v>0</v>
      </c>
      <c r="Z67" s="10">
        <f>NRG_EHG_E!Z67+NRG_CM_E!Z67+NRG_OIL_NG_E!Z67+NRG_PF_E!Z67+NRG_CO_E!Z67+NRG_BKBPB_E!Z67+NRG_GW_E!Z67+NRG_BF_E!Z67+NRG_PR_E!Z67+NRG_NI_E!Z67+NRG_CL_E!Z67+NRG_LNG_E!Z67+NRG_BIOG_E!Z67+NRG_GTL_E!Z67+NRG_CPP_E!Z67+NRG_NSP_E!Z67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  <c r="Y68" s="10">
        <f>NRG_EHG_E!Y68+NRG_CM_E!Y68+NRG_OIL_NG_E!Y68+NRG_PF_E!Y68+NRG_CO_E!Y68+NRG_BKBPB_E!Y68+NRG_GW_E!Y68+NRG_BF_E!Y68+NRG_PR_E!Y68+NRG_NI_E!Y68+NRG_CL_E!Y68+NRG_LNG_E!Y68+NRG_BIOG_E!Y68+NRG_GTL_E!Y68+NRG_CPP_E!Y68+NRG_NSP_E!Y68</f>
        <v>0</v>
      </c>
      <c r="Z68" s="10">
        <f>NRG_EHG_E!Z68+NRG_CM_E!Z68+NRG_OIL_NG_E!Z68+NRG_PF_E!Z68+NRG_CO_E!Z68+NRG_BKBPB_E!Z68+NRG_GW_E!Z68+NRG_BF_E!Z68+NRG_PR_E!Z68+NRG_NI_E!Z68+NRG_CL_E!Z68+NRG_LNG_E!Z68+NRG_BIOG_E!Z68+NRG_GTL_E!Z68+NRG_CPP_E!Z68+NRG_NSP_E!Z68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  <c r="Y69" s="10">
        <f>NRG_EHG_E!Y69+NRG_CM_E!Y69+NRG_OIL_NG_E!Y69+NRG_PF_E!Y69+NRG_CO_E!Y69+NRG_BKBPB_E!Y69+NRG_GW_E!Y69+NRG_BF_E!Y69+NRG_PR_E!Y69+NRG_NI_E!Y69+NRG_CL_E!Y69+NRG_LNG_E!Y69+NRG_BIOG_E!Y69+NRG_GTL_E!Y69+NRG_CPP_E!Y69+NRG_NSP_E!Y69</f>
        <v>0</v>
      </c>
      <c r="Z69" s="10">
        <f>NRG_EHG_E!Z69+NRG_CM_E!Z69+NRG_OIL_NG_E!Z69+NRG_PF_E!Z69+NRG_CO_E!Z69+NRG_BKBPB_E!Z69+NRG_GW_E!Z69+NRG_BF_E!Z69+NRG_PR_E!Z69+NRG_NI_E!Z69+NRG_CL_E!Z69+NRG_LNG_E!Z69+NRG_BIOG_E!Z69+NRG_GTL_E!Z69+NRG_CPP_E!Z69+NRG_NSP_E!Z69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  <c r="Y70" s="10">
        <f>NRG_EHG_E!Y70+NRG_CM_E!Y70+NRG_OIL_NG_E!Y70+NRG_PF_E!Y70+NRG_CO_E!Y70+NRG_BKBPB_E!Y70+NRG_GW_E!Y70+NRG_BF_E!Y70+NRG_PR_E!Y70+NRG_NI_E!Y70+NRG_CL_E!Y70+NRG_LNG_E!Y70+NRG_BIOG_E!Y70+NRG_GTL_E!Y70+NRG_CPP_E!Y70+NRG_NSP_E!Y70</f>
        <v>0</v>
      </c>
      <c r="Z70" s="10">
        <f>NRG_EHG_E!Z70+NRG_CM_E!Z70+NRG_OIL_NG_E!Z70+NRG_PF_E!Z70+NRG_CO_E!Z70+NRG_BKBPB_E!Z70+NRG_GW_E!Z70+NRG_BF_E!Z70+NRG_PR_E!Z70+NRG_NI_E!Z70+NRG_CL_E!Z70+NRG_LNG_E!Z70+NRG_BIOG_E!Z70+NRG_GTL_E!Z70+NRG_CPP_E!Z70+NRG_NSP_E!Z70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  <c r="Y72" s="10">
        <f>NRG_EHG_E!Y72+NRG_CM_E!Y72+NRG_OIL_NG_E!Y72+NRG_PF_E!Y72+NRG_CO_E!Y72+NRG_BKBPB_E!Y72+NRG_GW_E!Y72+NRG_BF_E!Y72+NRG_PR_E!Y72+NRG_NI_E!Y72+NRG_CL_E!Y72+NRG_LNG_E!Y72+NRG_BIOG_E!Y72+NRG_GTL_E!Y72+NRG_CPP_E!Y72+NRG_NSP_E!Y72</f>
        <v>0</v>
      </c>
      <c r="Z72" s="10">
        <f>NRG_EHG_E!Z72+NRG_CM_E!Z72+NRG_OIL_NG_E!Z72+NRG_PF_E!Z72+NRG_CO_E!Z72+NRG_BKBPB_E!Z72+NRG_GW_E!Z72+NRG_BF_E!Z72+NRG_PR_E!Z72+NRG_NI_E!Z72+NRG_CL_E!Z72+NRG_LNG_E!Z72+NRG_BIOG_E!Z72+NRG_GTL_E!Z72+NRG_CPP_E!Z72+NRG_NSP_E!Z72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  <c r="Y73" s="10">
        <f>NRG_EHG_E!Y73+NRG_CM_E!Y73+NRG_OIL_NG_E!Y73+NRG_PF_E!Y73+NRG_CO_E!Y73+NRG_BKBPB_E!Y73+NRG_GW_E!Y73+NRG_BF_E!Y73+NRG_PR_E!Y73+NRG_NI_E!Y73+NRG_CL_E!Y73+NRG_LNG_E!Y73+NRG_BIOG_E!Y73+NRG_GTL_E!Y73+NRG_CPP_E!Y73+NRG_NSP_E!Y73</f>
        <v>0</v>
      </c>
      <c r="Z73" s="10">
        <f>NRG_EHG_E!Z73+NRG_CM_E!Z73+NRG_OIL_NG_E!Z73+NRG_PF_E!Z73+NRG_CO_E!Z73+NRG_BKBPB_E!Z73+NRG_GW_E!Z73+NRG_BF_E!Z73+NRG_PR_E!Z73+NRG_NI_E!Z73+NRG_CL_E!Z73+NRG_LNG_E!Z73+NRG_BIOG_E!Z73+NRG_GTL_E!Z73+NRG_CPP_E!Z73+NRG_NSP_E!Z73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  <c r="Y74" s="37">
        <f>NRG_EHG_E!Y74+NRG_CM_E!Y74+NRG_OIL_NG_E!Y74+NRG_PF_E!Y74+NRG_CO_E!Y74+NRG_BKBPB_E!Y74+NRG_GW_E!Y74+NRG_BF_E!Y74+NRG_PR_E!Y74+NRG_NI_E!Y74+NRG_CL_E!Y74+NRG_LNG_E!Y74+NRG_BIOG_E!Y74+NRG_GTL_E!Y74+NRG_CPP_E!Y74+NRG_NSP_E!Y74</f>
        <v>0</v>
      </c>
      <c r="Z74" s="37">
        <f>NRG_EHG_E!Z74+NRG_CM_E!Z74+NRG_OIL_NG_E!Z74+NRG_PF_E!Z74+NRG_CO_E!Z74+NRG_BKBPB_E!Z74+NRG_GW_E!Z74+NRG_BF_E!Z74+NRG_PR_E!Z74+NRG_NI_E!Z74+NRG_CL_E!Z74+NRG_LNG_E!Z74+NRG_BIOG_E!Z74+NRG_GTL_E!Z74+NRG_CPP_E!Z74+NRG_NSP_E!Z74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  <c r="Y75" s="37">
        <f>NRG_EHG_E!Y75+NRG_CM_E!Y75+NRG_OIL_NG_E!Y75+NRG_PF_E!Y75+NRG_CO_E!Y75+NRG_BKBPB_E!Y75+NRG_GW_E!Y75+NRG_BF_E!Y75+NRG_PR_E!Y75+NRG_NI_E!Y75+NRG_CL_E!Y75+NRG_LNG_E!Y75+NRG_BIOG_E!Y75+NRG_GTL_E!Y75+NRG_CPP_E!Y75+NRG_NSP_E!Y75</f>
        <v>0</v>
      </c>
      <c r="Z75" s="37">
        <f>NRG_EHG_E!Z75+NRG_CM_E!Z75+NRG_OIL_NG_E!Z75+NRG_PF_E!Z75+NRG_CO_E!Z75+NRG_BKBPB_E!Z75+NRG_GW_E!Z75+NRG_BF_E!Z75+NRG_PR_E!Z75+NRG_NI_E!Z75+NRG_CL_E!Z75+NRG_LNG_E!Z75+NRG_BIOG_E!Z75+NRG_GTL_E!Z75+NRG_CPP_E!Z75+NRG_NSP_E!Z75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9.8882201203783318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10.146173688736029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10.74806534823732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11.6938950988822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11.6079105760963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10.834049871023209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11.34995700773861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11.26397248495271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10.920034393809109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10.490111779879619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10.40412725709372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10.834049871023209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10.490111779879619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9.802235597592432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9.2863284608770407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5.5030094582975062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4.3458297506448842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4.4549441100601896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4.5374032674118663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5.4953568357695612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5.8083404987102316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4.9402407566638002</v>
      </c>
      <c r="Y76" s="40">
        <f>NRG_EHG_E!Y76+NRG_CM_E!Y76+NRG_OIL_NG_E!Y76+NRG_PF_E!Y76+NRG_CO_E!Y76+NRG_BKBPB_E!Y76+NRG_GW_E!Y76+NRG_BF_E!Y76+NRG_PR_E!Y76+NRG_NI_E!Y76+NRG_CL_E!Y76+NRG_LNG_E!Y76+NRG_BIOG_E!Y76+NRG_GTL_E!Y76+NRG_CPP_E!Y76+NRG_NSP_E!Y76</f>
        <v>4.7029234737747201</v>
      </c>
      <c r="Z76" s="40">
        <f>NRG_EHG_E!Z76+NRG_CM_E!Z76+NRG_OIL_NG_E!Z76+NRG_PF_E!Z76+NRG_CO_E!Z76+NRG_BKBPB_E!Z76+NRG_GW_E!Z76+NRG_BF_E!Z76+NRG_PR_E!Z76+NRG_NI_E!Z76+NRG_CL_E!Z76+NRG_LNG_E!Z76+NRG_BIOG_E!Z76+NRG_GTL_E!Z76+NRG_CPP_E!Z76+NRG_NSP_E!Z76</f>
        <v>4.5674118658641438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9.8882201203783318</v>
      </c>
      <c r="D2" s="31">
        <f t="shared" si="0"/>
        <v>10.146173688736029</v>
      </c>
      <c r="E2" s="31">
        <f t="shared" si="0"/>
        <v>10.74806534823732</v>
      </c>
      <c r="F2" s="31">
        <f t="shared" si="0"/>
        <v>11.6938950988822</v>
      </c>
      <c r="G2" s="31">
        <f t="shared" si="0"/>
        <v>11.6079105760963</v>
      </c>
      <c r="H2" s="31">
        <f t="shared" si="0"/>
        <v>10.834049871023209</v>
      </c>
      <c r="I2" s="31">
        <f t="shared" si="0"/>
        <v>11.34995700773861</v>
      </c>
      <c r="J2" s="31">
        <f t="shared" si="0"/>
        <v>11.26397248495271</v>
      </c>
      <c r="K2" s="31">
        <f t="shared" si="0"/>
        <v>10.920034393809109</v>
      </c>
      <c r="L2" s="31">
        <f t="shared" si="0"/>
        <v>10.490111779879619</v>
      </c>
      <c r="M2" s="31">
        <f t="shared" si="0"/>
        <v>10.40412725709372</v>
      </c>
      <c r="N2" s="31">
        <f t="shared" si="0"/>
        <v>10.834049871023209</v>
      </c>
      <c r="O2" s="31">
        <f t="shared" si="0"/>
        <v>10.490111779879619</v>
      </c>
      <c r="P2" s="31">
        <f t="shared" si="0"/>
        <v>9.802235597592432</v>
      </c>
      <c r="Q2" s="31">
        <f t="shared" si="0"/>
        <v>9.2863284608770407</v>
      </c>
      <c r="R2" s="31">
        <f t="shared" si="0"/>
        <v>5.5030094582975062</v>
      </c>
      <c r="S2" s="31">
        <f t="shared" si="0"/>
        <v>4.3458297506448842</v>
      </c>
      <c r="T2" s="31">
        <f t="shared" si="0"/>
        <v>4.4549441100601896</v>
      </c>
      <c r="U2" s="31">
        <f t="shared" si="0"/>
        <v>4.5374032674118663</v>
      </c>
      <c r="V2" s="31">
        <f t="shared" si="0"/>
        <v>5.4953568357695612</v>
      </c>
      <c r="W2" s="31">
        <f t="shared" si="0"/>
        <v>5.8083404987102316</v>
      </c>
      <c r="X2" s="31">
        <f t="shared" ref="X2:Z2" si="1">SUM(X3,X17,X22,X25,X26,X51,X52,X71,X74,X75,X76)</f>
        <v>4.9402407566638002</v>
      </c>
      <c r="Y2" s="31">
        <f t="shared" si="1"/>
        <v>4.7029234737747201</v>
      </c>
      <c r="Z2" s="31">
        <f t="shared" si="1"/>
        <v>4.5674118658641438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9.8882201203783318</v>
      </c>
      <c r="D76" s="40">
        <v>10.146173688736029</v>
      </c>
      <c r="E76" s="40">
        <v>10.74806534823732</v>
      </c>
      <c r="F76" s="40">
        <v>11.6938950988822</v>
      </c>
      <c r="G76" s="40">
        <v>11.6079105760963</v>
      </c>
      <c r="H76" s="40">
        <v>10.834049871023209</v>
      </c>
      <c r="I76" s="40">
        <v>11.34995700773861</v>
      </c>
      <c r="J76" s="40">
        <v>11.26397248495271</v>
      </c>
      <c r="K76" s="40">
        <v>10.920034393809109</v>
      </c>
      <c r="L76" s="40">
        <v>10.490111779879619</v>
      </c>
      <c r="M76" s="40">
        <v>10.40412725709372</v>
      </c>
      <c r="N76" s="40">
        <v>10.834049871023209</v>
      </c>
      <c r="O76" s="40">
        <v>10.490111779879619</v>
      </c>
      <c r="P76" s="40">
        <v>9.802235597592432</v>
      </c>
      <c r="Q76" s="40">
        <v>9.2863284608770407</v>
      </c>
      <c r="R76" s="40">
        <v>5.5030094582975062</v>
      </c>
      <c r="S76" s="40">
        <v>4.3458297506448842</v>
      </c>
      <c r="T76" s="40">
        <v>4.4549441100601896</v>
      </c>
      <c r="U76" s="40">
        <v>4.5374032674118663</v>
      </c>
      <c r="V76" s="40">
        <v>5.4953568357695612</v>
      </c>
      <c r="W76" s="40">
        <v>5.8083404987102316</v>
      </c>
      <c r="X76" s="40">
        <v>4.9402407566638002</v>
      </c>
      <c r="Y76" s="40">
        <v>4.7029234737747201</v>
      </c>
      <c r="Z76" s="40">
        <v>4.5674118658641438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20.206362854686159</v>
      </c>
      <c r="D2" s="31">
        <f t="shared" si="0"/>
        <v>22.012037833190021</v>
      </c>
      <c r="E2" s="31">
        <f t="shared" si="0"/>
        <v>23.2158211521926</v>
      </c>
      <c r="F2" s="31">
        <f t="shared" si="0"/>
        <v>25.279449699054169</v>
      </c>
      <c r="G2" s="31">
        <f t="shared" si="0"/>
        <v>25.02149613069647</v>
      </c>
      <c r="H2" s="31">
        <f t="shared" si="0"/>
        <v>22.012037833190021</v>
      </c>
      <c r="I2" s="31">
        <f t="shared" si="0"/>
        <v>23.731728288907991</v>
      </c>
      <c r="J2" s="31">
        <f t="shared" si="0"/>
        <v>26.999140154772139</v>
      </c>
      <c r="K2" s="31">
        <f t="shared" si="0"/>
        <v>28.546861564918309</v>
      </c>
      <c r="L2" s="31">
        <f t="shared" si="0"/>
        <v>29.1487532244196</v>
      </c>
      <c r="M2" s="31">
        <f t="shared" si="0"/>
        <v>14.53138435081685</v>
      </c>
      <c r="N2" s="31">
        <f t="shared" si="0"/>
        <v>16.079105760963021</v>
      </c>
      <c r="O2" s="31">
        <f t="shared" si="0"/>
        <v>19.432502149613072</v>
      </c>
      <c r="P2" s="31">
        <f t="shared" si="0"/>
        <v>16.079105760963021</v>
      </c>
      <c r="Q2" s="31">
        <f t="shared" si="0"/>
        <v>11.34995700773861</v>
      </c>
      <c r="R2" s="31">
        <f t="shared" si="0"/>
        <v>15.391229578675841</v>
      </c>
      <c r="S2" s="31">
        <f t="shared" si="0"/>
        <v>18.572656921754081</v>
      </c>
      <c r="T2" s="31">
        <f t="shared" si="0"/>
        <v>22.492261392949267</v>
      </c>
      <c r="U2" s="31">
        <f t="shared" si="0"/>
        <v>12.548667239896815</v>
      </c>
      <c r="V2" s="31">
        <f t="shared" si="0"/>
        <v>13.903955288048156</v>
      </c>
      <c r="W2" s="31">
        <f t="shared" si="0"/>
        <v>11.088220120378326</v>
      </c>
      <c r="X2" s="31">
        <f t="shared" ref="X2:Z2" si="1">SUM(X3,X17,X22,X25,X26,X51,X52,X71,X74,X75,X76)</f>
        <v>15.089079965606185</v>
      </c>
      <c r="Y2" s="31">
        <f t="shared" si="1"/>
        <v>15.92201203783319</v>
      </c>
      <c r="Z2" s="31">
        <f t="shared" si="1"/>
        <v>15.518830610490113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10.085296646603609</v>
      </c>
      <c r="U51" s="37">
        <v>0.27033533963886502</v>
      </c>
      <c r="V51" s="37">
        <v>0.3028374892519346</v>
      </c>
      <c r="W51" s="37">
        <v>5.9845227858985377E-2</v>
      </c>
      <c r="X51" s="37">
        <v>0.7374032674118659</v>
      </c>
      <c r="Y51" s="37">
        <v>5.6405846947549437E-2</v>
      </c>
      <c r="Z51" s="37">
        <v>5.4428202923473772E-2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20.206362854686159</v>
      </c>
      <c r="D76" s="40">
        <v>22.012037833190021</v>
      </c>
      <c r="E76" s="40">
        <v>23.2158211521926</v>
      </c>
      <c r="F76" s="40">
        <v>25.279449699054169</v>
      </c>
      <c r="G76" s="40">
        <v>25.02149613069647</v>
      </c>
      <c r="H76" s="40">
        <v>22.012037833190021</v>
      </c>
      <c r="I76" s="40">
        <v>23.731728288907991</v>
      </c>
      <c r="J76" s="40">
        <v>26.999140154772139</v>
      </c>
      <c r="K76" s="40">
        <v>28.546861564918309</v>
      </c>
      <c r="L76" s="40">
        <v>29.1487532244196</v>
      </c>
      <c r="M76" s="40">
        <v>14.53138435081685</v>
      </c>
      <c r="N76" s="40">
        <v>16.079105760963021</v>
      </c>
      <c r="O76" s="40">
        <v>19.432502149613072</v>
      </c>
      <c r="P76" s="40">
        <v>16.079105760963021</v>
      </c>
      <c r="Q76" s="40">
        <v>11.34995700773861</v>
      </c>
      <c r="R76" s="40">
        <v>15.391229578675841</v>
      </c>
      <c r="S76" s="40">
        <v>18.572656921754081</v>
      </c>
      <c r="T76" s="40">
        <v>12.406964746345659</v>
      </c>
      <c r="U76" s="40">
        <v>12.27833190025795</v>
      </c>
      <c r="V76" s="40">
        <v>13.601117798796221</v>
      </c>
      <c r="W76" s="40">
        <v>11.02837489251934</v>
      </c>
      <c r="X76" s="40">
        <v>14.35167669819432</v>
      </c>
      <c r="Y76" s="40">
        <v>15.865606190885639</v>
      </c>
      <c r="Z76" s="40">
        <v>15.46440240756664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319.33465176268277</v>
      </c>
      <c r="D2" s="31">
        <f t="shared" si="0"/>
        <v>309.11195184866767</v>
      </c>
      <c r="E2" s="31">
        <f t="shared" si="0"/>
        <v>275.19819432502106</v>
      </c>
      <c r="F2" s="31">
        <f t="shared" si="0"/>
        <v>316.74075666380054</v>
      </c>
      <c r="G2" s="31">
        <f t="shared" si="0"/>
        <v>350.45150472914929</v>
      </c>
      <c r="H2" s="31">
        <f t="shared" si="0"/>
        <v>395.9395528804813</v>
      </c>
      <c r="I2" s="31">
        <f t="shared" si="0"/>
        <v>389.39999999999964</v>
      </c>
      <c r="J2" s="31">
        <f t="shared" si="0"/>
        <v>396.47016337059324</v>
      </c>
      <c r="K2" s="31">
        <f t="shared" si="0"/>
        <v>422.67609630266497</v>
      </c>
      <c r="L2" s="31">
        <f t="shared" si="0"/>
        <v>372.05494411005986</v>
      </c>
      <c r="M2" s="31">
        <f t="shared" si="0"/>
        <v>415.20008598452273</v>
      </c>
      <c r="N2" s="31">
        <f t="shared" si="0"/>
        <v>399.28220120378302</v>
      </c>
      <c r="O2" s="31">
        <f t="shared" si="0"/>
        <v>419.93267411865884</v>
      </c>
      <c r="P2" s="31">
        <f t="shared" si="0"/>
        <v>428.26440240756648</v>
      </c>
      <c r="Q2" s="31">
        <f t="shared" si="0"/>
        <v>444.63396388650142</v>
      </c>
      <c r="R2" s="31">
        <f t="shared" si="0"/>
        <v>460.76268271711035</v>
      </c>
      <c r="S2" s="31">
        <f t="shared" si="0"/>
        <v>460.99458297506465</v>
      </c>
      <c r="T2" s="31">
        <f t="shared" si="0"/>
        <v>502.64614399190441</v>
      </c>
      <c r="U2" s="31">
        <f t="shared" si="0"/>
        <v>526.41152192605455</v>
      </c>
      <c r="V2" s="31">
        <f t="shared" si="0"/>
        <v>561.26612209802283</v>
      </c>
      <c r="W2" s="31">
        <f t="shared" si="0"/>
        <v>506.30825451418741</v>
      </c>
      <c r="X2" s="31">
        <f t="shared" ref="X2:Z2" si="1">SUM(X3,X17,X22,X25,X26,X51,X52,X71,X74,X75,X76)</f>
        <v>541.17609630266543</v>
      </c>
      <c r="Y2" s="31">
        <f t="shared" si="1"/>
        <v>603.71117798796172</v>
      </c>
      <c r="Z2" s="31">
        <f t="shared" si="1"/>
        <v>603.96766981943301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  <c r="Y5" s="10">
        <f>NRGSUP!Y5-TI_E!Y5+TO!Y5-NRG_E!Y5-DL!Y5</f>
        <v>0</v>
      </c>
      <c r="Z5" s="10">
        <f>NRGSUP!Z5-TI_E!Z5+TO!Z5-NRG_E!Z5-DL!Z5</f>
        <v>0</v>
      </c>
    </row>
    <row r="6" spans="1:26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  <c r="Y6" s="10">
        <f>NRGSUP!Y6-TI_E!Y6+TO!Y6-NRG_E!Y6-DL!Y6</f>
        <v>0</v>
      </c>
      <c r="Z6" s="10">
        <f>NRGSUP!Z6-TI_E!Z6+TO!Z6-NRG_E!Z6-DL!Z6</f>
        <v>0</v>
      </c>
    </row>
    <row r="7" spans="1:26" ht="11.25" customHeight="1" x14ac:dyDescent="0.2">
      <c r="A7" s="41" t="s">
        <v>9</v>
      </c>
      <c r="B7" s="9" t="s">
        <v>10</v>
      </c>
      <c r="C7" s="10">
        <f>NRGSUP!C7-TI_E!C7+TO!C7-NRG_E!C7-DL!C7</f>
        <v>0</v>
      </c>
      <c r="D7" s="10">
        <f>NRGSUP!D7-TI_E!D7+TO!D7-NRG_E!D7-DL!D7</f>
        <v>0</v>
      </c>
      <c r="E7" s="10">
        <f>NRGSUP!E7-TI_E!E7+TO!E7-NRG_E!E7-DL!E7</f>
        <v>0</v>
      </c>
      <c r="F7" s="10">
        <f>NRGSUP!F7-TI_E!F7+TO!F7-NRG_E!F7-DL!F7</f>
        <v>0</v>
      </c>
      <c r="G7" s="10">
        <f>NRGSUP!G7-TI_E!G7+TO!G7-NRG_E!G7-DL!G7</f>
        <v>0</v>
      </c>
      <c r="H7" s="10">
        <f>NRGSUP!H7-TI_E!H7+TO!H7-NRG_E!H7-DL!H7</f>
        <v>0</v>
      </c>
      <c r="I7" s="10">
        <f>NRGSUP!I7-TI_E!I7+TO!I7-NRG_E!I7-DL!I7</f>
        <v>0</v>
      </c>
      <c r="J7" s="10">
        <f>NRGSUP!J7-TI_E!J7+TO!J7-NRG_E!J7-DL!J7</f>
        <v>0</v>
      </c>
      <c r="K7" s="10">
        <f>NRGSUP!K7-TI_E!K7+TO!K7-NRG_E!K7-DL!K7</f>
        <v>0</v>
      </c>
      <c r="L7" s="10">
        <f>NRGSUP!L7-TI_E!L7+TO!L7-NRG_E!L7-DL!L7</f>
        <v>0</v>
      </c>
      <c r="M7" s="10">
        <f>NRGSUP!M7-TI_E!M7+TO!M7-NRG_E!M7-DL!M7</f>
        <v>0</v>
      </c>
      <c r="N7" s="10">
        <f>NRGSUP!N7-TI_E!N7+TO!N7-NRG_E!N7-DL!N7</f>
        <v>0</v>
      </c>
      <c r="O7" s="10">
        <f>NRGSUP!O7-TI_E!O7+TO!O7-NRG_E!O7-DL!O7</f>
        <v>0</v>
      </c>
      <c r="P7" s="10">
        <f>NRGSUP!P7-TI_E!P7+TO!P7-NRG_E!P7-DL!P7</f>
        <v>0</v>
      </c>
      <c r="Q7" s="10">
        <f>NRGSUP!Q7-TI_E!Q7+TO!Q7-NRG_E!Q7-DL!Q7</f>
        <v>0</v>
      </c>
      <c r="R7" s="10">
        <f>NRGSUP!R7-TI_E!R7+TO!R7-NRG_E!R7-DL!R7</f>
        <v>0</v>
      </c>
      <c r="S7" s="10">
        <f>NRGSUP!S7-TI_E!S7+TO!S7-NRG_E!S7-DL!S7</f>
        <v>0</v>
      </c>
      <c r="T7" s="10">
        <f>NRGSUP!T7-TI_E!T7+TO!T7-NRG_E!T7-DL!T7</f>
        <v>0</v>
      </c>
      <c r="U7" s="10">
        <f>NRGSUP!U7-TI_E!U7+TO!U7-NRG_E!U7-DL!U7</f>
        <v>0</v>
      </c>
      <c r="V7" s="10">
        <f>NRGSUP!V7-TI_E!V7+TO!V7-NRG_E!V7-DL!V7</f>
        <v>0</v>
      </c>
      <c r="W7" s="10">
        <f>NRGSUP!W7-TI_E!W7+TO!W7-NRG_E!W7-DL!W7</f>
        <v>0</v>
      </c>
      <c r="X7" s="10">
        <f>NRGSUP!X7-TI_E!X7+TO!X7-NRG_E!X7-DL!X7</f>
        <v>0</v>
      </c>
      <c r="Y7" s="10">
        <f>NRGSUP!Y7-TI_E!Y7+TO!Y7-NRG_E!Y7-DL!Y7</f>
        <v>0</v>
      </c>
      <c r="Z7" s="10">
        <f>NRGSUP!Z7-TI_E!Z7+TO!Z7-NRG_E!Z7-DL!Z7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  <c r="Y9" s="10">
        <f>NRGSUP!Y9-TI_E!Y9+TO!Y9-NRG_E!Y9-DL!Y9</f>
        <v>0</v>
      </c>
      <c r="Z9" s="10">
        <f>NRGSUP!Z9-TI_E!Z9+TO!Z9-NRG_E!Z9-DL!Z9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  <c r="Y10" s="10">
        <f>NRGSUP!Y10-TI_E!Y10+TO!Y10-NRG_E!Y10-DL!Y10</f>
        <v>0</v>
      </c>
      <c r="Z10" s="10">
        <f>NRGSUP!Z10-TI_E!Z10+TO!Z10-NRG_E!Z10-DL!Z10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  <c r="Y12" s="10">
        <f>NRGSUP!Y12-TI_E!Y12+TO!Y12-NRG_E!Y12-DL!Y12</f>
        <v>0</v>
      </c>
      <c r="Z12" s="10">
        <f>NRGSUP!Z12-TI_E!Z12+TO!Z12-NRG_E!Z12-DL!Z12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NRGSUP!C13-TI_E!C13+TO!C13-NRG_E!C13-DL!C13</f>
        <v>0</v>
      </c>
      <c r="D13" s="10">
        <f>NRGSUP!D13-TI_E!D13+TO!D13-NRG_E!D13-DL!D13</f>
        <v>0</v>
      </c>
      <c r="E13" s="10">
        <f>NRGSUP!E13-TI_E!E13+TO!E13-NRG_E!E13-DL!E13</f>
        <v>0</v>
      </c>
      <c r="F13" s="10">
        <f>NRGSUP!F13-TI_E!F13+TO!F13-NRG_E!F13-DL!F13</f>
        <v>0</v>
      </c>
      <c r="G13" s="10">
        <f>NRGSUP!G13-TI_E!G13+TO!G13-NRG_E!G13-DL!G13</f>
        <v>0</v>
      </c>
      <c r="H13" s="10">
        <f>NRGSUP!H13-TI_E!H13+TO!H13-NRG_E!H13-DL!H13</f>
        <v>0</v>
      </c>
      <c r="I13" s="10">
        <f>NRGSUP!I13-TI_E!I13+TO!I13-NRG_E!I13-DL!I13</f>
        <v>0</v>
      </c>
      <c r="J13" s="10">
        <f>NRGSUP!J13-TI_E!J13+TO!J13-NRG_E!J13-DL!J13</f>
        <v>0</v>
      </c>
      <c r="K13" s="10">
        <f>NRGSUP!K13-TI_E!K13+TO!K13-NRG_E!K13-DL!K13</f>
        <v>0</v>
      </c>
      <c r="L13" s="10">
        <f>NRGSUP!L13-TI_E!L13+TO!L13-NRG_E!L13-DL!L13</f>
        <v>0</v>
      </c>
      <c r="M13" s="10">
        <f>NRGSUP!M13-TI_E!M13+TO!M13-NRG_E!M13-DL!M13</f>
        <v>0</v>
      </c>
      <c r="N13" s="10">
        <f>NRGSUP!N13-TI_E!N13+TO!N13-NRG_E!N13-DL!N13</f>
        <v>0</v>
      </c>
      <c r="O13" s="10">
        <f>NRGSUP!O13-TI_E!O13+TO!O13-NRG_E!O13-DL!O13</f>
        <v>0</v>
      </c>
      <c r="P13" s="10">
        <f>NRGSUP!P13-TI_E!P13+TO!P13-NRG_E!P13-DL!P13</f>
        <v>0</v>
      </c>
      <c r="Q13" s="10">
        <f>NRGSUP!Q13-TI_E!Q13+TO!Q13-NRG_E!Q13-DL!Q13</f>
        <v>0</v>
      </c>
      <c r="R13" s="10">
        <f>NRGSUP!R13-TI_E!R13+TO!R13-NRG_E!R13-DL!R13</f>
        <v>0</v>
      </c>
      <c r="S13" s="10">
        <f>NRGSUP!S13-TI_E!S13+TO!S13-NRG_E!S13-DL!S13</f>
        <v>0</v>
      </c>
      <c r="T13" s="10">
        <f>NRGSUP!T13-TI_E!T13+TO!T13-NRG_E!T13-DL!T13</f>
        <v>0</v>
      </c>
      <c r="U13" s="10">
        <f>NRGSUP!U13-TI_E!U13+TO!U13-NRG_E!U13-DL!U13</f>
        <v>0</v>
      </c>
      <c r="V13" s="10">
        <f>NRGSUP!V13-TI_E!V13+TO!V13-NRG_E!V13-DL!V13</f>
        <v>0</v>
      </c>
      <c r="W13" s="10">
        <f>NRGSUP!W13-TI_E!W13+TO!W13-NRG_E!W13-DL!W13</f>
        <v>0</v>
      </c>
      <c r="X13" s="10">
        <f>NRGSUP!X13-TI_E!X13+TO!X13-NRG_E!X13-DL!X13</f>
        <v>0</v>
      </c>
      <c r="Y13" s="10">
        <f>NRGSUP!Y13-TI_E!Y13+TO!Y13-NRG_E!Y13-DL!Y13</f>
        <v>0</v>
      </c>
      <c r="Z13" s="10">
        <f>NRGSUP!Z13-TI_E!Z13+TO!Z13-NRG_E!Z13-DL!Z13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  <c r="Y14" s="10">
        <f>NRGSUP!Y14-TI_E!Y14+TO!Y14-NRG_E!Y14-DL!Y14</f>
        <v>0</v>
      </c>
      <c r="Z14" s="10">
        <f>NRGSUP!Z14-TI_E!Z14+TO!Z14-NRG_E!Z14-DL!Z14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  <c r="Y15" s="10">
        <f>NRGSUP!Y15-TI_E!Y15+TO!Y15-NRG_E!Y15-DL!Y15</f>
        <v>0</v>
      </c>
      <c r="Z15" s="10">
        <f>NRGSUP!Z15-TI_E!Z15+TO!Z15-NRG_E!Z15-DL!Z15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  <c r="Y16" s="10">
        <f>NRGSUP!Y16-TI_E!Y16+TO!Y16-NRG_E!Y16-DL!Y16</f>
        <v>0</v>
      </c>
      <c r="Z16" s="10">
        <f>NRGSUP!Z16-TI_E!Z16+TO!Z16-NRG_E!Z16-DL!Z16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  <c r="Y18" s="10">
        <f>NRGSUP!Y18-TI_E!Y18+TO!Y18-NRG_E!Y18-DL!Y18</f>
        <v>0</v>
      </c>
      <c r="Z18" s="10">
        <f>NRGSUP!Z18-TI_E!Z18+TO!Z18-NRG_E!Z18-DL!Z18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  <c r="Y19" s="10">
        <f>NRGSUP!Y19-TI_E!Y19+TO!Y19-NRG_E!Y19-DL!Y19</f>
        <v>0</v>
      </c>
      <c r="Z19" s="10">
        <f>NRGSUP!Z19-TI_E!Z19+TO!Z19-NRG_E!Z19-DL!Z19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  <c r="Y20" s="10">
        <f>NRGSUP!Y20-TI_E!Y20+TO!Y20-NRG_E!Y20-DL!Y20</f>
        <v>0</v>
      </c>
      <c r="Z20" s="10">
        <f>NRGSUP!Z20-TI_E!Z20+TO!Z20-NRG_E!Z20-DL!Z20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  <c r="Y21" s="10">
        <f>NRGSUP!Y21-TI_E!Y21+TO!Y21-NRG_E!Y21-DL!Y21</f>
        <v>0</v>
      </c>
      <c r="Z21" s="10">
        <f>NRGSUP!Z21-TI_E!Z21+TO!Z21-NRG_E!Z21-DL!Z21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  <c r="Y23" s="10">
        <f>NRGSUP!Y23-TI_E!Y23+TO!Y23-NRG_E!Y23-DL!Y23</f>
        <v>0</v>
      </c>
      <c r="Z23" s="10">
        <f>NRGSUP!Z23-TI_E!Z23+TO!Z23-NRG_E!Z23-DL!Z23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  <c r="Y24" s="10">
        <f>NRGSUP!Y24-TI_E!Y24+TO!Y24-NRG_E!Y24-DL!Y24</f>
        <v>0</v>
      </c>
      <c r="Z24" s="10">
        <f>NRGSUP!Z24-TI_E!Z24+TO!Z24-NRG_E!Z24-DL!Z24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  <c r="Y25" s="37">
        <f>NRGSUP!Y25-TI_E!Y25+TO!Y25-NRG_E!Y25-DL!Y25</f>
        <v>0</v>
      </c>
      <c r="Z25" s="37">
        <f>NRGSUP!Z25-TI_E!Z25+TO!Z25-NRG_E!Z25-DL!Z25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184.59690455717976</v>
      </c>
      <c r="D26" s="37">
        <f t="shared" si="14"/>
        <v>174.20223559759287</v>
      </c>
      <c r="E26" s="37">
        <f t="shared" si="14"/>
        <v>132.48297506448799</v>
      </c>
      <c r="F26" s="37">
        <f t="shared" si="14"/>
        <v>161.14221840068799</v>
      </c>
      <c r="G26" s="37">
        <f t="shared" si="14"/>
        <v>196.13319002579581</v>
      </c>
      <c r="H26" s="37">
        <f t="shared" si="14"/>
        <v>235.65485812553715</v>
      </c>
      <c r="I26" s="37">
        <f t="shared" si="14"/>
        <v>229.42579535683535</v>
      </c>
      <c r="J26" s="37">
        <f t="shared" si="14"/>
        <v>236.52459157351674</v>
      </c>
      <c r="K26" s="37">
        <f t="shared" si="14"/>
        <v>262.43912295786703</v>
      </c>
      <c r="L26" s="37">
        <f t="shared" si="14"/>
        <v>224.34789337919142</v>
      </c>
      <c r="M26" s="37">
        <f t="shared" si="14"/>
        <v>253.39183147033526</v>
      </c>
      <c r="N26" s="37">
        <f t="shared" si="14"/>
        <v>231.65649183147005</v>
      </c>
      <c r="O26" s="37">
        <f t="shared" si="14"/>
        <v>243.43181427343103</v>
      </c>
      <c r="P26" s="37">
        <f t="shared" si="14"/>
        <v>251.17050730868422</v>
      </c>
      <c r="Q26" s="37">
        <f t="shared" si="14"/>
        <v>260.41848667239998</v>
      </c>
      <c r="R26" s="37">
        <f t="shared" si="14"/>
        <v>266.86251074806484</v>
      </c>
      <c r="S26" s="37">
        <f t="shared" si="14"/>
        <v>266.28925193465193</v>
      </c>
      <c r="T26" s="37">
        <f t="shared" si="14"/>
        <v>279.40705073086872</v>
      </c>
      <c r="U26" s="37">
        <f t="shared" si="14"/>
        <v>292.88796216681106</v>
      </c>
      <c r="V26" s="37">
        <f t="shared" si="14"/>
        <v>316.80584694754998</v>
      </c>
      <c r="W26" s="37">
        <f t="shared" si="14"/>
        <v>266.69853826311265</v>
      </c>
      <c r="X26" s="37">
        <f t="shared" ref="X26:Z26" si="15">SUM(X27,X33)</f>
        <v>290.78194325021497</v>
      </c>
      <c r="Y26" s="37">
        <f t="shared" si="15"/>
        <v>333.60696474634528</v>
      </c>
      <c r="Z26" s="37">
        <f t="shared" si="15"/>
        <v>328.13164230438588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NRGSUP!C28-TI_E!C28+TO!C28-NRG_E!C28-DL!C28</f>
        <v>0</v>
      </c>
      <c r="D28" s="10">
        <f>NRGSUP!D28-TI_E!D28+TO!D28-NRG_E!D28-DL!D28</f>
        <v>0</v>
      </c>
      <c r="E28" s="10">
        <f>NRGSUP!E28-TI_E!E28+TO!E28-NRG_E!E28-DL!E28</f>
        <v>0</v>
      </c>
      <c r="F28" s="10">
        <f>NRGSUP!F28-TI_E!F28+TO!F28-NRG_E!F28-DL!F28</f>
        <v>0</v>
      </c>
      <c r="G28" s="10">
        <f>NRGSUP!G28-TI_E!G28+TO!G28-NRG_E!G28-DL!G28</f>
        <v>0</v>
      </c>
      <c r="H28" s="10">
        <f>NRGSUP!H28-TI_E!H28+TO!H28-NRG_E!H28-DL!H28</f>
        <v>0</v>
      </c>
      <c r="I28" s="10">
        <f>NRGSUP!I28-TI_E!I28+TO!I28-NRG_E!I28-DL!I28</f>
        <v>0</v>
      </c>
      <c r="J28" s="10">
        <f>NRGSUP!J28-TI_E!J28+TO!J28-NRG_E!J28-DL!J28</f>
        <v>0</v>
      </c>
      <c r="K28" s="10">
        <f>NRGSUP!K28-TI_E!K28+TO!K28-NRG_E!K28-DL!K28</f>
        <v>0</v>
      </c>
      <c r="L28" s="10">
        <f>NRGSUP!L28-TI_E!L28+TO!L28-NRG_E!L28-DL!L28</f>
        <v>0</v>
      </c>
      <c r="M28" s="10">
        <f>NRGSUP!M28-TI_E!M28+TO!M28-NRG_E!M28-DL!M28</f>
        <v>0</v>
      </c>
      <c r="N28" s="10">
        <f>NRGSUP!N28-TI_E!N28+TO!N28-NRG_E!N28-DL!N28</f>
        <v>0</v>
      </c>
      <c r="O28" s="10">
        <f>NRGSUP!O28-TI_E!O28+TO!O28-NRG_E!O28-DL!O28</f>
        <v>0</v>
      </c>
      <c r="P28" s="10">
        <f>NRGSUP!P28-TI_E!P28+TO!P28-NRG_E!P28-DL!P28</f>
        <v>0</v>
      </c>
      <c r="Q28" s="10">
        <f>NRGSUP!Q28-TI_E!Q28+TO!Q28-NRG_E!Q28-DL!Q28</f>
        <v>0</v>
      </c>
      <c r="R28" s="10">
        <f>NRGSUP!R28-TI_E!R28+TO!R28-NRG_E!R28-DL!R28</f>
        <v>0</v>
      </c>
      <c r="S28" s="10">
        <f>NRGSUP!S28-TI_E!S28+TO!S28-NRG_E!S28-DL!S28</f>
        <v>0</v>
      </c>
      <c r="T28" s="10">
        <f>NRGSUP!T28-TI_E!T28+TO!T28-NRG_E!T28-DL!T28</f>
        <v>0</v>
      </c>
      <c r="U28" s="10">
        <f>NRGSUP!U28-TI_E!U28+TO!U28-NRG_E!U28-DL!U28</f>
        <v>0</v>
      </c>
      <c r="V28" s="10">
        <f>NRGSUP!V28-TI_E!V28+TO!V28-NRG_E!V28-DL!V28</f>
        <v>0</v>
      </c>
      <c r="W28" s="10">
        <f>NRGSUP!W28-TI_E!W28+TO!W28-NRG_E!W28-DL!W28</f>
        <v>0</v>
      </c>
      <c r="X28" s="10">
        <f>NRGSUP!X28-TI_E!X28+TO!X28-NRG_E!X28-DL!X28</f>
        <v>0</v>
      </c>
      <c r="Y28" s="10">
        <f>NRGSUP!Y28-TI_E!Y28+TO!Y28-NRG_E!Y28-DL!Y28</f>
        <v>0</v>
      </c>
      <c r="Z28" s="10">
        <f>NRGSUP!Z28-TI_E!Z28+TO!Z28-NRG_E!Z28-DL!Z28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  <c r="Y29" s="10">
        <f>NRGSUP!Y29-TI_E!Y29+TO!Y29-NRG_E!Y29-DL!Y29</f>
        <v>0</v>
      </c>
      <c r="Z29" s="10">
        <f>NRGSUP!Z29-TI_E!Z29+TO!Z29-NRG_E!Z29-DL!Z29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0</v>
      </c>
      <c r="G30" s="10">
        <f>NRGSUP!G30-TI_E!G30+TO!G30-NRG_E!G30-DL!G30</f>
        <v>0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0</v>
      </c>
      <c r="N30" s="10">
        <f>NRGSUP!N30-TI_E!N30+TO!N30-NRG_E!N30-DL!N30</f>
        <v>0</v>
      </c>
      <c r="O30" s="10">
        <f>NRGSUP!O30-TI_E!O30+TO!O30-NRG_E!O30-DL!O30</f>
        <v>0</v>
      </c>
      <c r="P30" s="10">
        <f>NRGSUP!P30-TI_E!P30+TO!P30-NRG_E!P30-DL!P30</f>
        <v>0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  <c r="Y30" s="10">
        <f>NRGSUP!Y30-TI_E!Y30+TO!Y30-NRG_E!Y30-DL!Y30</f>
        <v>0</v>
      </c>
      <c r="Z30" s="10">
        <f>NRGSUP!Z30-TI_E!Z30+TO!Z30-NRG_E!Z30-DL!Z30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  <c r="Y31" s="10">
        <f>NRGSUP!Y31-TI_E!Y31+TO!Y31-NRG_E!Y31-DL!Y31</f>
        <v>0</v>
      </c>
      <c r="Z31" s="10">
        <f>NRGSUP!Z31-TI_E!Z31+TO!Z31-NRG_E!Z31-DL!Z31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  <c r="Y32" s="10">
        <f>NRGSUP!Y32-TI_E!Y32+TO!Y32-NRG_E!Y32-DL!Y32</f>
        <v>0</v>
      </c>
      <c r="Z32" s="10">
        <f>NRGSUP!Z32-TI_E!Z32+TO!Z32-NRG_E!Z32-DL!Z32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184.59690455717976</v>
      </c>
      <c r="D33" s="29">
        <f t="shared" si="18"/>
        <v>174.20223559759287</v>
      </c>
      <c r="E33" s="29">
        <f t="shared" si="18"/>
        <v>132.48297506448799</v>
      </c>
      <c r="F33" s="29">
        <f t="shared" si="18"/>
        <v>161.14221840068799</v>
      </c>
      <c r="G33" s="29">
        <f t="shared" si="18"/>
        <v>196.13319002579581</v>
      </c>
      <c r="H33" s="29">
        <f t="shared" si="18"/>
        <v>235.65485812553715</v>
      </c>
      <c r="I33" s="29">
        <f t="shared" si="18"/>
        <v>229.42579535683535</v>
      </c>
      <c r="J33" s="29">
        <f t="shared" si="18"/>
        <v>236.52459157351674</v>
      </c>
      <c r="K33" s="29">
        <f t="shared" si="18"/>
        <v>262.43912295786703</v>
      </c>
      <c r="L33" s="29">
        <f t="shared" si="18"/>
        <v>224.34789337919142</v>
      </c>
      <c r="M33" s="29">
        <f t="shared" si="18"/>
        <v>253.39183147033526</v>
      </c>
      <c r="N33" s="29">
        <f t="shared" si="18"/>
        <v>231.65649183147005</v>
      </c>
      <c r="O33" s="29">
        <f t="shared" si="18"/>
        <v>243.43181427343103</v>
      </c>
      <c r="P33" s="29">
        <f t="shared" si="18"/>
        <v>251.17050730868422</v>
      </c>
      <c r="Q33" s="29">
        <f t="shared" si="18"/>
        <v>260.41848667239998</v>
      </c>
      <c r="R33" s="29">
        <f t="shared" si="18"/>
        <v>266.86251074806484</v>
      </c>
      <c r="S33" s="29">
        <f t="shared" si="18"/>
        <v>266.28925193465193</v>
      </c>
      <c r="T33" s="29">
        <f t="shared" si="18"/>
        <v>279.40705073086872</v>
      </c>
      <c r="U33" s="29">
        <f t="shared" si="18"/>
        <v>292.88796216681106</v>
      </c>
      <c r="V33" s="29">
        <f t="shared" si="18"/>
        <v>316.80584694754998</v>
      </c>
      <c r="W33" s="29">
        <f t="shared" si="18"/>
        <v>266.69853826311265</v>
      </c>
      <c r="X33" s="29">
        <f t="shared" ref="X33:Z33" si="19">SUM(X34:X50)</f>
        <v>290.78194325021497</v>
      </c>
      <c r="Y33" s="29">
        <f t="shared" si="19"/>
        <v>333.60696474634528</v>
      </c>
      <c r="Z33" s="29">
        <f t="shared" si="19"/>
        <v>328.13164230438588</v>
      </c>
    </row>
    <row r="34" spans="1:26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  <c r="Y34" s="10">
        <f>NRGSUP!Y34-TI_E!Y34+TO!Y34-NRG_E!Y34-DL!Y34</f>
        <v>0</v>
      </c>
      <c r="Z34" s="10">
        <f>NRGSUP!Z34-TI_E!Z34+TO!Z34-NRG_E!Z34-DL!Z34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  <c r="Y35" s="10">
        <f>NRGSUP!Y35-TI_E!Y35+TO!Y35-NRG_E!Y35-DL!Y35</f>
        <v>0</v>
      </c>
      <c r="Z35" s="10">
        <f>NRGSUP!Z35-TI_E!Z35+TO!Z35-NRG_E!Z35-DL!Z35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NRGSUP!C36-TI_E!C36+TO!C36-NRG_E!C36-DL!C36</f>
        <v>18.075838349097161</v>
      </c>
      <c r="D36" s="10">
        <f>NRGSUP!D36-TI_E!D36+TO!D36-NRG_E!D36-DL!D36</f>
        <v>18.075838349097161</v>
      </c>
      <c r="E36" s="10">
        <f>NRGSUP!E36-TI_E!E36+TO!E36-NRG_E!E36-DL!E36</f>
        <v>19.205588993981081</v>
      </c>
      <c r="F36" s="10">
        <f>NRGSUP!F36-TI_E!F36+TO!F36-NRG_E!F36-DL!F36</f>
        <v>19.205588993981081</v>
      </c>
      <c r="G36" s="10">
        <f>NRGSUP!G36-TI_E!G36+TO!G36-NRG_E!G36-DL!G36</f>
        <v>19.205588993981081</v>
      </c>
      <c r="H36" s="10">
        <f>NRGSUP!H36-TI_E!H36+TO!H36-NRG_E!H36-DL!H36</f>
        <v>19.77644024075666</v>
      </c>
      <c r="I36" s="10">
        <f>NRGSUP!I36-TI_E!I36+TO!I36-NRG_E!I36-DL!I36</f>
        <v>21.97386070507309</v>
      </c>
      <c r="J36" s="10">
        <f>NRGSUP!J36-TI_E!J36+TO!J36-NRG_E!J36-DL!J36</f>
        <v>21.97386070507309</v>
      </c>
      <c r="K36" s="10">
        <f>NRGSUP!K36-TI_E!K36+TO!K36-NRG_E!K36-DL!K36</f>
        <v>23.072484952708511</v>
      </c>
      <c r="L36" s="10">
        <f>NRGSUP!L36-TI_E!L36+TO!L36-NRG_E!L36-DL!L36</f>
        <v>25.26990541702493</v>
      </c>
      <c r="M36" s="10">
        <f>NRGSUP!M36-TI_E!M36+TO!M36-NRG_E!M36-DL!M36</f>
        <v>25.26990541702493</v>
      </c>
      <c r="N36" s="10">
        <f>NRGSUP!N36-TI_E!N36+TO!N36-NRG_E!N36-DL!N36</f>
        <v>23.072484952708511</v>
      </c>
      <c r="O36" s="10">
        <f>NRGSUP!O36-TI_E!O36+TO!O36-NRG_E!O36-DL!O36</f>
        <v>24.171195184866718</v>
      </c>
      <c r="P36" s="10">
        <f>NRGSUP!P36-TI_E!P36+TO!P36-NRG_E!P36-DL!P36</f>
        <v>23.072484952708507</v>
      </c>
      <c r="Q36" s="10">
        <f>NRGSUP!Q36-TI_E!Q36+TO!Q36-NRG_E!Q36-DL!Q36</f>
        <v>23.072484952708507</v>
      </c>
      <c r="R36" s="10">
        <f>NRGSUP!R36-TI_E!R36+TO!R36-NRG_E!R36-DL!R36</f>
        <v>25.26990541702493</v>
      </c>
      <c r="S36" s="10">
        <f>NRGSUP!S36-TI_E!S36+TO!S36-NRG_E!S36-DL!S36</f>
        <v>17.579019776440237</v>
      </c>
      <c r="T36" s="10">
        <f>NRGSUP!T36-TI_E!T36+TO!T36-NRG_E!T36-DL!T36</f>
        <v>28.542820292347379</v>
      </c>
      <c r="U36" s="10">
        <f>NRGSUP!U36-TI_E!U36+TO!U36-NRG_E!U36-DL!U36</f>
        <v>27.937489251934654</v>
      </c>
      <c r="V36" s="10">
        <f>NRGSUP!V36-TI_E!V36+TO!V36-NRG_E!V36-DL!V36</f>
        <v>29.324075666380054</v>
      </c>
      <c r="W36" s="10">
        <f>NRGSUP!W36-TI_E!W36+TO!W36-NRG_E!W36-DL!W36</f>
        <v>25.954342218400683</v>
      </c>
      <c r="X36" s="10">
        <f>NRGSUP!X36-TI_E!X36+TO!X36-NRG_E!X36-DL!X36</f>
        <v>26.043336199484092</v>
      </c>
      <c r="Y36" s="10">
        <f>NRGSUP!Y36-TI_E!Y36+TO!Y36-NRG_E!Y36-DL!Y36</f>
        <v>27.89251934651762</v>
      </c>
      <c r="Z36" s="10">
        <f>NRGSUP!Z36-TI_E!Z36+TO!Z36-NRG_E!Z36-DL!Z36</f>
        <v>27.43877901977644</v>
      </c>
    </row>
    <row r="37" spans="1:26" ht="11.25" customHeight="1" x14ac:dyDescent="0.2">
      <c r="A37" s="41" t="s">
        <v>61</v>
      </c>
      <c r="B37" s="9" t="s">
        <v>62</v>
      </c>
      <c r="C37" s="10">
        <f>NRGSUP!C37-TI_E!C37+TO!C37-NRG_E!C37-DL!C37</f>
        <v>75.124247635425618</v>
      </c>
      <c r="D37" s="10">
        <f>NRGSUP!D37-TI_E!D37+TO!D37-NRG_E!D37-DL!D37</f>
        <v>70.891831470335333</v>
      </c>
      <c r="E37" s="10">
        <f>NRGSUP!E37-TI_E!E37+TO!E37-NRG_E!E37-DL!E37</f>
        <v>79.35657781599312</v>
      </c>
      <c r="F37" s="10">
        <f>NRGSUP!F37-TI_E!F37+TO!F37-NRG_E!F37-DL!F37</f>
        <v>74.066122098022348</v>
      </c>
      <c r="G37" s="10">
        <f>NRGSUP!G37-TI_E!G37+TO!G37-NRG_E!G37-DL!G37</f>
        <v>61.369045571797074</v>
      </c>
      <c r="H37" s="10">
        <f>NRGSUP!H37-TI_E!H37+TO!H37-NRG_E!H37-DL!H37</f>
        <v>67.784436801375747</v>
      </c>
      <c r="I37" s="10">
        <f>NRGSUP!I37-TI_E!I37+TO!I37-NRG_E!I37-DL!I37</f>
        <v>67.784436801375747</v>
      </c>
      <c r="J37" s="10">
        <f>NRGSUP!J37-TI_E!J37+TO!J37-NRG_E!J37-DL!J37</f>
        <v>70.865606190885643</v>
      </c>
      <c r="K37" s="10">
        <f>NRGSUP!K37-TI_E!K37+TO!K37-NRG_E!K37-DL!K37</f>
        <v>87.298194325021498</v>
      </c>
      <c r="L37" s="10">
        <f>NRGSUP!L37-TI_E!L37+TO!L37-NRG_E!L37-DL!L37</f>
        <v>74.973688736027512</v>
      </c>
      <c r="M37" s="10">
        <f>NRGSUP!M37-TI_E!M37+TO!M37-NRG_E!M37-DL!M37</f>
        <v>74.973774720550296</v>
      </c>
      <c r="N37" s="10">
        <f>NRGSUP!N37-TI_E!N37+TO!N37-NRG_E!N37-DL!N37</f>
        <v>74.973688736027512</v>
      </c>
      <c r="O37" s="10">
        <f>NRGSUP!O37-TI_E!O37+TO!O37-NRG_E!O37-DL!O37</f>
        <v>74.973688736027512</v>
      </c>
      <c r="P37" s="10">
        <f>NRGSUP!P37-TI_E!P37+TO!P37-NRG_E!P37-DL!P37</f>
        <v>73.946689595872741</v>
      </c>
      <c r="Q37" s="10">
        <f>NRGSUP!Q37-TI_E!Q37+TO!Q37-NRG_E!Q37-DL!Q37</f>
        <v>74.973774720550296</v>
      </c>
      <c r="R37" s="10">
        <f>NRGSUP!R37-TI_E!R37+TO!R37-NRG_E!R37-DL!R37</f>
        <v>78.054858125537393</v>
      </c>
      <c r="S37" s="10">
        <f>NRGSUP!S37-TI_E!S37+TO!S37-NRG_E!S37-DL!S37</f>
        <v>79.081857265692165</v>
      </c>
      <c r="T37" s="10">
        <f>NRGSUP!T37-TI_E!T37+TO!T37-NRG_E!T37-DL!T37</f>
        <v>80.0164230438521</v>
      </c>
      <c r="U37" s="10">
        <f>NRGSUP!U37-TI_E!U37+TO!U37-NRG_E!U37-DL!U37</f>
        <v>80.585468615649177</v>
      </c>
      <c r="V37" s="10">
        <f>NRGSUP!V37-TI_E!V37+TO!V37-NRG_E!V37-DL!V37</f>
        <v>85.317024935511597</v>
      </c>
      <c r="W37" s="10">
        <f>NRGSUP!W37-TI_E!W37+TO!W37-NRG_E!W37-DL!W37</f>
        <v>71.780653482373168</v>
      </c>
      <c r="X37" s="10">
        <f>NRGSUP!X37-TI_E!X37+TO!X37-NRG_E!X37-DL!X37</f>
        <v>77.641960447119516</v>
      </c>
      <c r="Y37" s="10">
        <f>NRGSUP!Y37-TI_E!Y37+TO!Y37-NRG_E!Y37-DL!Y37</f>
        <v>85.435167669819421</v>
      </c>
      <c r="Z37" s="10">
        <f>NRGSUP!Z37-TI_E!Z37+TO!Z37-NRG_E!Z37-DL!Z37</f>
        <v>89.050300945829747</v>
      </c>
    </row>
    <row r="38" spans="1:26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0</v>
      </c>
      <c r="E38" s="10">
        <f>NRGSUP!E38-TI_E!E38+TO!E38-NRG_E!E38-DL!E38</f>
        <v>0</v>
      </c>
      <c r="F38" s="10">
        <f>NRGSUP!F38-TI_E!F38+TO!F38-NRG_E!F38-DL!F38</f>
        <v>0</v>
      </c>
      <c r="G38" s="10">
        <f>NRGSUP!G38-TI_E!G38+TO!G38-NRG_E!G38-DL!G38</f>
        <v>0</v>
      </c>
      <c r="H38" s="10">
        <f>NRGSUP!H38-TI_E!H38+TO!H38-NRG_E!H38-DL!H38</f>
        <v>0</v>
      </c>
      <c r="I38" s="10">
        <f>NRGSUP!I38-TI_E!I38+TO!I38-NRG_E!I38-DL!I38</f>
        <v>0</v>
      </c>
      <c r="J38" s="10">
        <f>NRGSUP!J38-TI_E!J38+TO!J38-NRG_E!J38-DL!J38</f>
        <v>0</v>
      </c>
      <c r="K38" s="10">
        <f>NRGSUP!K38-TI_E!K38+TO!K38-NRG_E!K38-DL!K38</f>
        <v>0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0</v>
      </c>
      <c r="T38" s="10">
        <f>NRGSUP!T38-TI_E!T38+TO!T38-NRG_E!T38-DL!T38</f>
        <v>3.258813413585554E-2</v>
      </c>
      <c r="U38" s="10">
        <f>NRGSUP!U38-TI_E!U38+TO!U38-NRG_E!U38-DL!U38</f>
        <v>3.8865004299226132E-2</v>
      </c>
      <c r="V38" s="10">
        <f>NRGSUP!V38-TI_E!V38+TO!V38-NRG_E!V38-DL!V38</f>
        <v>3.0524505588993989E-2</v>
      </c>
      <c r="W38" s="10">
        <f>NRGSUP!W38-TI_E!W38+TO!W38-NRG_E!W38-DL!W38</f>
        <v>2.0034393809114356E-2</v>
      </c>
      <c r="X38" s="10">
        <f>NRGSUP!X38-TI_E!X38+TO!X38-NRG_E!X38-DL!X38</f>
        <v>3.2588134135855526E-2</v>
      </c>
      <c r="Y38" s="10">
        <f>NRGSUP!Y38-TI_E!Y38+TO!Y38-NRG_E!Y38-DL!Y38</f>
        <v>3.155631986242477E-2</v>
      </c>
      <c r="Z38" s="10">
        <f>NRGSUP!Z38-TI_E!Z38+TO!Z38-NRG_E!Z38-DL!Z38</f>
        <v>3.0438521066208091E-2</v>
      </c>
    </row>
    <row r="39" spans="1:26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  <c r="Y39" s="10">
        <f>NRGSUP!Y39-TI_E!Y39+TO!Y39-NRG_E!Y39-DL!Y39</f>
        <v>0</v>
      </c>
      <c r="Z39" s="10">
        <f>NRGSUP!Z39-TI_E!Z39+TO!Z39-NRG_E!Z39-DL!Z39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NRGSUP!C40-TI_E!C40+TO!C40-NRG_E!C40-DL!C40</f>
        <v>0</v>
      </c>
      <c r="D40" s="10">
        <f>NRGSUP!D40-TI_E!D40+TO!D40-NRG_E!D40-DL!D40</f>
        <v>0</v>
      </c>
      <c r="E40" s="10">
        <f>NRGSUP!E40-TI_E!E40+TO!E40-NRG_E!E40-DL!E40</f>
        <v>0</v>
      </c>
      <c r="F40" s="10">
        <f>NRGSUP!F40-TI_E!F40+TO!F40-NRG_E!F40-DL!F40</f>
        <v>0</v>
      </c>
      <c r="G40" s="10">
        <f>NRGSUP!G40-TI_E!G40+TO!G40-NRG_E!G40-DL!G40</f>
        <v>0</v>
      </c>
      <c r="H40" s="10">
        <f>NRGSUP!H40-TI_E!H40+TO!H40-NRG_E!H40-DL!H40</f>
        <v>1.0270851246775408</v>
      </c>
      <c r="I40" s="10">
        <f>NRGSUP!I40-TI_E!I40+TO!I40-NRG_E!I40-DL!I40</f>
        <v>1.0269991401547856</v>
      </c>
      <c r="J40" s="10">
        <f>NRGSUP!J40-TI_E!J40+TO!J40-NRG_E!J40-DL!J40</f>
        <v>1.0270851246775408</v>
      </c>
      <c r="K40" s="10">
        <f>NRGSUP!K40-TI_E!K40+TO!K40-NRG_E!K40-DL!K40</f>
        <v>1.0269991401547713</v>
      </c>
      <c r="L40" s="10">
        <f>NRGSUP!L40-TI_E!L40+TO!L40-NRG_E!L40-DL!L40</f>
        <v>1.0269991401547713</v>
      </c>
      <c r="M40" s="10">
        <f>NRGSUP!M40-TI_E!M40+TO!M40-NRG_E!M40-DL!M40</f>
        <v>0</v>
      </c>
      <c r="N40" s="10">
        <f>NRGSUP!N40-TI_E!N40+TO!N40-NRG_E!N40-DL!N40</f>
        <v>1.027085124677555</v>
      </c>
      <c r="O40" s="10">
        <f>NRGSUP!O40-TI_E!O40+TO!O40-NRG_E!O40-DL!O40</f>
        <v>2.0540842648323547</v>
      </c>
      <c r="P40" s="10">
        <f>NRGSUP!P40-TI_E!P40+TO!P40-NRG_E!P40-DL!P40</f>
        <v>1.0270851246775408</v>
      </c>
      <c r="Q40" s="10">
        <f>NRGSUP!Q40-TI_E!Q40+TO!Q40-NRG_E!Q40-DL!Q40</f>
        <v>0</v>
      </c>
      <c r="R40" s="10">
        <f>NRGSUP!R40-TI_E!R40+TO!R40-NRG_E!R40-DL!R40</f>
        <v>1.0270851246775692</v>
      </c>
      <c r="S40" s="10">
        <f>NRGSUP!S40-TI_E!S40+TO!S40-NRG_E!S40-DL!S40</f>
        <v>2.0540842648322695</v>
      </c>
      <c r="T40" s="10">
        <f>NRGSUP!T40-TI_E!T40+TO!T40-NRG_E!T40-DL!T40</f>
        <v>0.51865864144448892</v>
      </c>
      <c r="U40" s="10">
        <f>NRGSUP!U40-TI_E!U40+TO!U40-NRG_E!U40-DL!U40</f>
        <v>0.65735167669816974</v>
      </c>
      <c r="V40" s="10">
        <f>NRGSUP!V40-TI_E!V40+TO!V40-NRG_E!V40-DL!V40</f>
        <v>0.58950988822013528</v>
      </c>
      <c r="W40" s="10">
        <f>NRGSUP!W40-TI_E!W40+TO!W40-NRG_E!W40-DL!W40</f>
        <v>0.65313843508166514</v>
      </c>
      <c r="X40" s="10">
        <f>NRGSUP!X40-TI_E!X40+TO!X40-NRG_E!X40-DL!X40</f>
        <v>0.67790197764401228</v>
      </c>
      <c r="Y40" s="10">
        <f>NRGSUP!Y40-TI_E!Y40+TO!Y40-NRG_E!Y40-DL!Y40</f>
        <v>0.68400687876177813</v>
      </c>
      <c r="Z40" s="10">
        <f>NRGSUP!Z40-TI_E!Z40+TO!Z40-NRG_E!Z40-DL!Z40</f>
        <v>0.83396388650044173</v>
      </c>
    </row>
    <row r="41" spans="1:26" ht="11.25" customHeight="1" x14ac:dyDescent="0.2">
      <c r="A41" s="41" t="s">
        <v>69</v>
      </c>
      <c r="B41" s="9" t="s">
        <v>70</v>
      </c>
      <c r="C41" s="10">
        <f>NRGSUP!C41-TI_E!C41+TO!C41-NRG_E!C41-DL!C41</f>
        <v>10.46147893379192</v>
      </c>
      <c r="D41" s="10">
        <f>NRGSUP!D41-TI_E!D41+TO!D41-NRG_E!D41-DL!D41</f>
        <v>10.46147893379192</v>
      </c>
      <c r="E41" s="10">
        <f>NRGSUP!E41-TI_E!E41+TO!E41-NRG_E!E41-DL!E41</f>
        <v>12.55374032674119</v>
      </c>
      <c r="F41" s="10">
        <f>NRGSUP!F41-TI_E!F41+TO!F41-NRG_E!F41-DL!F41</f>
        <v>15.692175408426481</v>
      </c>
      <c r="G41" s="10">
        <f>NRGSUP!G41-TI_E!G41+TO!G41-NRG_E!G41-DL!G41</f>
        <v>16.738349097162509</v>
      </c>
      <c r="H41" s="10">
        <f>NRGSUP!H41-TI_E!H41+TO!H41-NRG_E!H41-DL!H41</f>
        <v>3.1384350816852971</v>
      </c>
      <c r="I41" s="10">
        <f>NRGSUP!I41-TI_E!I41+TO!I41-NRG_E!I41-DL!I41</f>
        <v>2.0922613929492688</v>
      </c>
      <c r="J41" s="10">
        <f>NRGSUP!J41-TI_E!J41+TO!J41-NRG_E!J41-DL!J41</f>
        <v>1.0461736887360269</v>
      </c>
      <c r="K41" s="10">
        <f>NRGSUP!K41-TI_E!K41+TO!K41-NRG_E!K41-DL!K41</f>
        <v>1.0461736887360269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0</v>
      </c>
      <c r="O41" s="10">
        <f>NRGSUP!O41-TI_E!O41+TO!O41-NRG_E!O41-DL!O41</f>
        <v>0</v>
      </c>
      <c r="P41" s="10">
        <f>NRGSUP!P41-TI_E!P41+TO!P41-NRG_E!P41-DL!P41</f>
        <v>0</v>
      </c>
      <c r="Q41" s="10">
        <f>NRGSUP!Q41-TI_E!Q41+TO!Q41-NRG_E!Q41-DL!Q41</f>
        <v>0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0.68916595012897675</v>
      </c>
      <c r="U41" s="10">
        <f>NRGSUP!U41-TI_E!U41+TO!U41-NRG_E!U41-DL!U41</f>
        <v>0.73018056749785032</v>
      </c>
      <c r="V41" s="10">
        <f>NRGSUP!V41-TI_E!V41+TO!V41-NRG_E!V41-DL!V41</f>
        <v>0.66500429922613924</v>
      </c>
      <c r="W41" s="10">
        <f>NRGSUP!W41-TI_E!W41+TO!W41-NRG_E!W41-DL!W41</f>
        <v>0.51195184866723986</v>
      </c>
      <c r="X41" s="10">
        <f>NRGSUP!X41-TI_E!X41+TO!X41-NRG_E!X41-DL!X41</f>
        <v>0.47730008598452278</v>
      </c>
      <c r="Y41" s="10">
        <f>NRGSUP!Y41-TI_E!Y41+TO!Y41-NRG_E!Y41-DL!Y41</f>
        <v>0.47411865864144453</v>
      </c>
      <c r="Z41" s="10">
        <f>NRGSUP!Z41-TI_E!Z41+TO!Z41-NRG_E!Z41-DL!Z41</f>
        <v>0.35666380051590713</v>
      </c>
    </row>
    <row r="42" spans="1:26" ht="11.25" customHeight="1" x14ac:dyDescent="0.2">
      <c r="A42" s="41" t="s">
        <v>71</v>
      </c>
      <c r="B42" s="9" t="s">
        <v>72</v>
      </c>
      <c r="C42" s="10">
        <f>NRGSUP!C42-TI_E!C42+TO!C42-NRG_E!C42-DL!C42</f>
        <v>0</v>
      </c>
      <c r="D42" s="10">
        <f>NRGSUP!D42-TI_E!D42+TO!D42-NRG_E!D42-DL!D42</f>
        <v>0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0</v>
      </c>
      <c r="H42" s="10">
        <f>NRGSUP!H42-TI_E!H42+TO!H42-NRG_E!H42-DL!H42</f>
        <v>0</v>
      </c>
      <c r="I42" s="10">
        <f>NRGSUP!I42-TI_E!I42+TO!I42-NRG_E!I42-DL!I42</f>
        <v>0</v>
      </c>
      <c r="J42" s="10">
        <f>NRGSUP!J42-TI_E!J42+TO!J42-NRG_E!J42-DL!J42</f>
        <v>0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0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  <c r="Y42" s="10">
        <f>NRGSUP!Y42-TI_E!Y42+TO!Y42-NRG_E!Y42-DL!Y42</f>
        <v>0</v>
      </c>
      <c r="Z42" s="10">
        <f>NRGSUP!Z42-TI_E!Z42+TO!Z42-NRG_E!Z42-DL!Z42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NRGSUP!C43-TI_E!C43+TO!C43-NRG_E!C43-DL!C43</f>
        <v>78.054858125537436</v>
      </c>
      <c r="D43" s="10">
        <f>NRGSUP!D43-TI_E!D43+TO!D43-NRG_E!D43-DL!D43</f>
        <v>71.8926053310404</v>
      </c>
      <c r="E43" s="10">
        <f>NRGSUP!E43-TI_E!E43+TO!E43-NRG_E!E43-DL!E43</f>
        <v>18.486672398968139</v>
      </c>
      <c r="F43" s="10">
        <f>NRGSUP!F43-TI_E!F43+TO!F43-NRG_E!F43-DL!F43</f>
        <v>49.297850386930264</v>
      </c>
      <c r="G43" s="10">
        <f>NRGSUP!G43-TI_E!G43+TO!G43-NRG_E!G43-DL!G43</f>
        <v>87.298194325021484</v>
      </c>
      <c r="H43" s="10">
        <f>NRGSUP!H43-TI_E!H43+TO!H43-NRG_E!H43-DL!H43</f>
        <v>106.81186586414449</v>
      </c>
      <c r="I43" s="10">
        <f>NRGSUP!I43-TI_E!I43+TO!I43-NRG_E!I43-DL!I43</f>
        <v>107.83895098882192</v>
      </c>
      <c r="J43" s="10">
        <f>NRGSUP!J43-TI_E!J43+TO!J43-NRG_E!J43-DL!J43</f>
        <v>111.94711951848666</v>
      </c>
      <c r="K43" s="10">
        <f>NRGSUP!K43-TI_E!K43+TO!K43-NRG_E!K43-DL!K43</f>
        <v>110.92012037833189</v>
      </c>
      <c r="L43" s="10">
        <f>NRGSUP!L43-TI_E!L43+TO!L43-NRG_E!L43-DL!L43</f>
        <v>105.78486672398971</v>
      </c>
      <c r="M43" s="10">
        <f>NRGSUP!M43-TI_E!M43+TO!M43-NRG_E!M43-DL!M43</f>
        <v>126.32562338779012</v>
      </c>
      <c r="N43" s="10">
        <f>NRGSUP!N43-TI_E!N43+TO!N43-NRG_E!N43-DL!N43</f>
        <v>118.10928632846087</v>
      </c>
      <c r="O43" s="10">
        <f>NRGSUP!O43-TI_E!O43+TO!O43-NRG_E!O43-DL!O43</f>
        <v>121.19045571797072</v>
      </c>
      <c r="P43" s="10">
        <f>NRGSUP!P43-TI_E!P43+TO!P43-NRG_E!P43-DL!P43</f>
        <v>136.59604471195175</v>
      </c>
      <c r="Q43" s="10">
        <f>NRGSUP!Q43-TI_E!Q43+TO!Q43-NRG_E!Q43-DL!Q43</f>
        <v>144.81229578675845</v>
      </c>
      <c r="R43" s="10">
        <f>NRGSUP!R43-TI_E!R43+TO!R43-NRG_E!R43-DL!R43</f>
        <v>148.9203783319002</v>
      </c>
      <c r="S43" s="10">
        <f>NRGSUP!S43-TI_E!S43+TO!S43-NRG_E!S43-DL!S43</f>
        <v>153.02863284608776</v>
      </c>
      <c r="T43" s="10">
        <f>NRGSUP!T43-TI_E!T43+TO!T43-NRG_E!T43-DL!T43</f>
        <v>153.79157351676702</v>
      </c>
      <c r="U43" s="10">
        <f>NRGSUP!U43-TI_E!U43+TO!U43-NRG_E!U43-DL!U43</f>
        <v>166.16440240756671</v>
      </c>
      <c r="V43" s="10">
        <f>NRGSUP!V43-TI_E!V43+TO!V43-NRG_E!V43-DL!V43</f>
        <v>179.54256233877899</v>
      </c>
      <c r="W43" s="10">
        <f>NRGSUP!W43-TI_E!W43+TO!W43-NRG_E!W43-DL!W43</f>
        <v>155.55503009458306</v>
      </c>
      <c r="X43" s="10">
        <f>NRGSUP!X43-TI_E!X43+TO!X43-NRG_E!X43-DL!X43</f>
        <v>163.87807394668957</v>
      </c>
      <c r="Y43" s="10">
        <f>NRGSUP!Y43-TI_E!Y43+TO!Y43-NRG_E!Y43-DL!Y43</f>
        <v>200.65846947549446</v>
      </c>
      <c r="Z43" s="10">
        <f>NRGSUP!Z43-TI_E!Z43+TO!Z43-NRG_E!Z43-DL!Z43</f>
        <v>194.32570937231296</v>
      </c>
    </row>
    <row r="44" spans="1:26" ht="11.25" customHeight="1" x14ac:dyDescent="0.2">
      <c r="A44" s="41" t="s">
        <v>75</v>
      </c>
      <c r="B44" s="9" t="s">
        <v>76</v>
      </c>
      <c r="C44" s="10">
        <f>NRGSUP!C44-TI_E!C44+TO!C44-NRG_E!C44-DL!C44</f>
        <v>0</v>
      </c>
      <c r="D44" s="10">
        <f>NRGSUP!D44-TI_E!D44+TO!D44-NRG_E!D44-DL!D44</f>
        <v>4.5474735088646412E-13</v>
      </c>
      <c r="E44" s="10">
        <f>NRGSUP!E44-TI_E!E44+TO!E44-NRG_E!E44-DL!E44</f>
        <v>-8.5984523138904478E-5</v>
      </c>
      <c r="F44" s="10">
        <f>NRGSUP!F44-TI_E!F44+TO!F44-NRG_E!F44-DL!F44</f>
        <v>2.2737367544323206E-13</v>
      </c>
      <c r="G44" s="10">
        <f>NRGSUP!G44-TI_E!G44+TO!G44-NRG_E!G44-DL!G44</f>
        <v>8.5984523252591316E-5</v>
      </c>
      <c r="H44" s="10">
        <f>NRGSUP!H44-TI_E!H44+TO!H44-NRG_E!H44-DL!H44</f>
        <v>17.196904557179437</v>
      </c>
      <c r="I44" s="10">
        <f>NRGSUP!I44-TI_E!I44+TO!I44-NRG_E!I44-DL!I44</f>
        <v>16.241530524505265</v>
      </c>
      <c r="J44" s="10">
        <f>NRGSUP!J44-TI_E!J44+TO!J44-NRG_E!J44-DL!J44</f>
        <v>20.063112639724864</v>
      </c>
      <c r="K44" s="10">
        <f>NRGSUP!K44-TI_E!K44+TO!K44-NRG_E!K44-DL!K44</f>
        <v>21.018400687875669</v>
      </c>
      <c r="L44" s="10">
        <f>NRGSUP!L44-TI_E!L44+TO!L44-NRG_E!L44-DL!L44</f>
        <v>6.6877042132412612</v>
      </c>
      <c r="M44" s="10">
        <f>NRGSUP!M44-TI_E!M44+TO!M44-NRG_E!M44-DL!M44</f>
        <v>18.152364574376634</v>
      </c>
      <c r="N44" s="10">
        <f>NRGSUP!N44-TI_E!N44+TO!N44-NRG_E!N44-DL!N44</f>
        <v>5.7322441960444621</v>
      </c>
      <c r="O44" s="10">
        <f>NRGSUP!O44-TI_E!O44+TO!O44-NRG_E!O44-DL!O44</f>
        <v>10.509286328461144</v>
      </c>
      <c r="P44" s="10">
        <f>NRGSUP!P44-TI_E!P44+TO!P44-NRG_E!P44-DL!P44</f>
        <v>9.6494411006017913</v>
      </c>
      <c r="Q44" s="10">
        <f>NRGSUP!Q44-TI_E!Q44+TO!Q44-NRG_E!Q44-DL!Q44</f>
        <v>12.544196044712862</v>
      </c>
      <c r="R44" s="10">
        <f>NRGSUP!R44-TI_E!R44+TO!R44-NRG_E!R44-DL!R44</f>
        <v>7.6430782459152624</v>
      </c>
      <c r="S44" s="10">
        <f>NRGSUP!S44-TI_E!S44+TO!S44-NRG_E!S44-DL!S44</f>
        <v>5.7322441960449169</v>
      </c>
      <c r="T44" s="10">
        <f>NRGSUP!T44-TI_E!T44+TO!T44-NRG_E!T44-DL!T44</f>
        <v>5.5603611349960076</v>
      </c>
      <c r="U44" s="10">
        <f>NRGSUP!U44-TI_E!U44+TO!U44-NRG_E!U44-DL!U44</f>
        <v>5.0262252794507276</v>
      </c>
      <c r="V44" s="10">
        <f>NRGSUP!V44-TI_E!V44+TO!V44-NRG_E!V44-DL!V44</f>
        <v>5.801977644024646</v>
      </c>
      <c r="W44" s="10">
        <f>NRGSUP!W44-TI_E!W44+TO!W44-NRG_E!W44-DL!W44</f>
        <v>6.72777300085977</v>
      </c>
      <c r="X44" s="10">
        <f>NRGSUP!X44-TI_E!X44+TO!X44-NRG_E!X44-DL!X44</f>
        <v>7.8819432502150448</v>
      </c>
      <c r="Y44" s="10">
        <f>NRGSUP!Y44-TI_E!Y44+TO!Y44-NRG_E!Y44-DL!Y44</f>
        <v>7.5417884780736131</v>
      </c>
      <c r="Z44" s="10">
        <f>NRGSUP!Z44-TI_E!Z44+TO!Z44-NRG_E!Z44-DL!Z44</f>
        <v>7.9019776440247824</v>
      </c>
    </row>
    <row r="45" spans="1:26" ht="11.25" customHeight="1" x14ac:dyDescent="0.2">
      <c r="A45" s="41" t="s">
        <v>77</v>
      </c>
      <c r="B45" s="9" t="s">
        <v>78</v>
      </c>
      <c r="C45" s="10">
        <f>NRGSUP!C45-TI_E!C45+TO!C45-NRG_E!C45-DL!C45</f>
        <v>0</v>
      </c>
      <c r="D45" s="10">
        <f>NRGSUP!D45-TI_E!D45+TO!D45-NRG_E!D45-DL!D45</f>
        <v>0</v>
      </c>
      <c r="E45" s="10">
        <f>NRGSUP!E45-TI_E!E45+TO!E45-NRG_E!E45-DL!E45</f>
        <v>0</v>
      </c>
      <c r="F45" s="10">
        <f>NRGSUP!F45-TI_E!F45+TO!F45-NRG_E!F45-DL!F45</f>
        <v>0</v>
      </c>
      <c r="G45" s="10">
        <f>NRGSUP!G45-TI_E!G45+TO!G45-NRG_E!G45-DL!G45</f>
        <v>0</v>
      </c>
      <c r="H45" s="10">
        <f>NRGSUP!H45-TI_E!H45+TO!H45-NRG_E!H45-DL!H45</f>
        <v>0</v>
      </c>
      <c r="I45" s="10">
        <f>NRGSUP!I45-TI_E!I45+TO!I45-NRG_E!I45-DL!I45</f>
        <v>0</v>
      </c>
      <c r="J45" s="10">
        <f>NRGSUP!J45-TI_E!J45+TO!J45-NRG_E!J45-DL!J45</f>
        <v>0</v>
      </c>
      <c r="K45" s="10">
        <f>NRGSUP!K45-TI_E!K45+TO!K45-NRG_E!K45-DL!K45</f>
        <v>0</v>
      </c>
      <c r="L45" s="10">
        <f>NRGSUP!L45-TI_E!L45+TO!L45-NRG_E!L45-DL!L45</f>
        <v>0</v>
      </c>
      <c r="M45" s="10">
        <f>NRGSUP!M45-TI_E!M45+TO!M45-NRG_E!M45-DL!M45</f>
        <v>0</v>
      </c>
      <c r="N45" s="10">
        <f>NRGSUP!N45-TI_E!N45+TO!N45-NRG_E!N45-DL!N45</f>
        <v>0</v>
      </c>
      <c r="O45" s="10">
        <f>NRGSUP!O45-TI_E!O45+TO!O45-NRG_E!O45-DL!O45</f>
        <v>0</v>
      </c>
      <c r="P45" s="10">
        <f>NRGSUP!P45-TI_E!P45+TO!P45-NRG_E!P45-DL!P45</f>
        <v>0</v>
      </c>
      <c r="Q45" s="10">
        <f>NRGSUP!Q45-TI_E!Q45+TO!Q45-NRG_E!Q45-DL!Q45</f>
        <v>0</v>
      </c>
      <c r="R45" s="10">
        <f>NRGSUP!R45-TI_E!R45+TO!R45-NRG_E!R45-DL!R45</f>
        <v>0</v>
      </c>
      <c r="S45" s="10">
        <f>NRGSUP!S45-TI_E!S45+TO!S45-NRG_E!S45-DL!S45</f>
        <v>0</v>
      </c>
      <c r="T45" s="10">
        <f>NRGSUP!T45-TI_E!T45+TO!T45-NRG_E!T45-DL!T45</f>
        <v>0</v>
      </c>
      <c r="U45" s="10">
        <f>NRGSUP!U45-TI_E!U45+TO!U45-NRG_E!U45-DL!U45</f>
        <v>0</v>
      </c>
      <c r="V45" s="10">
        <f>NRGSUP!V45-TI_E!V45+TO!V45-NRG_E!V45-DL!V45</f>
        <v>0</v>
      </c>
      <c r="W45" s="10">
        <f>NRGSUP!W45-TI_E!W45+TO!W45-NRG_E!W45-DL!W45</f>
        <v>0</v>
      </c>
      <c r="X45" s="10">
        <f>NRGSUP!X45-TI_E!X45+TO!X45-NRG_E!X45-DL!X45</f>
        <v>0</v>
      </c>
      <c r="Y45" s="10">
        <f>NRGSUP!Y45-TI_E!Y45+TO!Y45-NRG_E!Y45-DL!Y45</f>
        <v>0</v>
      </c>
      <c r="Z45" s="10">
        <f>NRGSUP!Z45-TI_E!Z45+TO!Z45-NRG_E!Z45-DL!Z45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NRGSUP!C46-TI_E!C46+TO!C46-NRG_E!C46-DL!C46</f>
        <v>0</v>
      </c>
      <c r="D46" s="10">
        <f>NRGSUP!D46-TI_E!D46+TO!D46-NRG_E!D46-DL!D46</f>
        <v>0</v>
      </c>
      <c r="E46" s="10">
        <f>NRGSUP!E46-TI_E!E46+TO!E46-NRG_E!E46-DL!E46</f>
        <v>0</v>
      </c>
      <c r="F46" s="10">
        <f>NRGSUP!F46-TI_E!F46+TO!F46-NRG_E!F46-DL!F46</f>
        <v>0</v>
      </c>
      <c r="G46" s="10">
        <f>NRGSUP!G46-TI_E!G46+TO!G46-NRG_E!G46-DL!G46</f>
        <v>4.8007738607050729</v>
      </c>
      <c r="H46" s="10">
        <f>NRGSUP!H46-TI_E!H46+TO!H46-NRG_E!H46-DL!H46</f>
        <v>5.0157351676698188</v>
      </c>
      <c r="I46" s="10">
        <f>NRGSUP!I46-TI_E!I46+TO!I46-NRG_E!I46-DL!I46</f>
        <v>5.0157351676698188</v>
      </c>
      <c r="J46" s="10">
        <f>NRGSUP!J46-TI_E!J46+TO!J46-NRG_E!J46-DL!J46</f>
        <v>4.0126397248495271</v>
      </c>
      <c r="K46" s="10">
        <f>NRGSUP!K46-TI_E!K46+TO!K46-NRG_E!K46-DL!K46</f>
        <v>5.0157351676698188</v>
      </c>
      <c r="L46" s="10">
        <f>NRGSUP!L46-TI_E!L46+TO!L46-NRG_E!L46-DL!L46</f>
        <v>5.0157351676698188</v>
      </c>
      <c r="M46" s="10">
        <f>NRGSUP!M46-TI_E!M46+TO!M46-NRG_E!M46-DL!M46</f>
        <v>4.0126397248495271</v>
      </c>
      <c r="N46" s="10">
        <f>NRGSUP!N46-TI_E!N46+TO!N46-NRG_E!N46-DL!N46</f>
        <v>5.0157351676698188</v>
      </c>
      <c r="O46" s="10">
        <f>NRGSUP!O46-TI_E!O46+TO!O46-NRG_E!O46-DL!O46</f>
        <v>4.0126397248495271</v>
      </c>
      <c r="P46" s="10">
        <f>NRGSUP!P46-TI_E!P46+TO!P46-NRG_E!P46-DL!P46</f>
        <v>5.0157351676698188</v>
      </c>
      <c r="Q46" s="10">
        <f>NRGSUP!Q46-TI_E!Q46+TO!Q46-NRG_E!Q46-DL!Q46</f>
        <v>5.0157351676698188</v>
      </c>
      <c r="R46" s="10">
        <f>NRGSUP!R46-TI_E!R46+TO!R46-NRG_E!R46-DL!R46</f>
        <v>5.0157351676698188</v>
      </c>
      <c r="S46" s="10">
        <f>NRGSUP!S46-TI_E!S46+TO!S46-NRG_E!S46-DL!S46</f>
        <v>6.0189165950128984</v>
      </c>
      <c r="T46" s="10">
        <f>NRGSUP!T46-TI_E!T46+TO!T46-NRG_E!T46-DL!T46</f>
        <v>6.385038693035253</v>
      </c>
      <c r="U46" s="10">
        <f>NRGSUP!U46-TI_E!U46+TO!U46-NRG_E!U46-DL!U46</f>
        <v>7.1715391229578671</v>
      </c>
      <c r="V46" s="10">
        <f>NRGSUP!V46-TI_E!V46+TO!V46-NRG_E!V46-DL!V46</f>
        <v>5.1070507308684432</v>
      </c>
      <c r="W46" s="10">
        <f>NRGSUP!W46-TI_E!W46+TO!W46-NRG_E!W46-DL!W46</f>
        <v>5.4210662080825447</v>
      </c>
      <c r="X46" s="10">
        <f>NRGSUP!X46-TI_E!X46+TO!X46-NRG_E!X46-DL!X46</f>
        <v>6.0690455717970764</v>
      </c>
      <c r="Y46" s="10">
        <f>NRGSUP!Y46-TI_E!Y46+TO!Y46-NRG_E!Y46-DL!Y46</f>
        <v>7.1614789337919156</v>
      </c>
      <c r="Z46" s="10">
        <f>NRGSUP!Z46-TI_E!Z46+TO!Z46-NRG_E!Z46-DL!Z46</f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f>NRGSUP!C47-TI_E!C47+TO!C47-NRG_E!C47-DL!C47</f>
        <v>0</v>
      </c>
      <c r="D47" s="10">
        <f>NRGSUP!D47-TI_E!D47+TO!D47-NRG_E!D47-DL!D47</f>
        <v>0</v>
      </c>
      <c r="E47" s="10">
        <f>NRGSUP!E47-TI_E!E47+TO!E47-NRG_E!E47-DL!E47</f>
        <v>0</v>
      </c>
      <c r="F47" s="10">
        <f>NRGSUP!F47-TI_E!F47+TO!F47-NRG_E!F47-DL!F47</f>
        <v>0</v>
      </c>
      <c r="G47" s="10">
        <f>NRGSUP!G47-TI_E!G47+TO!G47-NRG_E!G47-DL!G47</f>
        <v>3.8406706792777299</v>
      </c>
      <c r="H47" s="10">
        <f>NRGSUP!H47-TI_E!H47+TO!H47-NRG_E!H47-DL!H47</f>
        <v>14.903955288048151</v>
      </c>
      <c r="I47" s="10">
        <f>NRGSUP!I47-TI_E!I47+TO!I47-NRG_E!I47-DL!I47</f>
        <v>7.452020636285468</v>
      </c>
      <c r="J47" s="10">
        <f>NRGSUP!J47-TI_E!J47+TO!J47-NRG_E!J47-DL!J47</f>
        <v>5.5889939810834042</v>
      </c>
      <c r="K47" s="10">
        <f>NRGSUP!K47-TI_E!K47+TO!K47-NRG_E!K47-DL!K47</f>
        <v>13.041014617368869</v>
      </c>
      <c r="L47" s="10">
        <f>NRGSUP!L47-TI_E!L47+TO!L47-NRG_E!L47-DL!L47</f>
        <v>5.5889939810834042</v>
      </c>
      <c r="M47" s="10">
        <f>NRGSUP!M47-TI_E!M47+TO!M47-NRG_E!M47-DL!M47</f>
        <v>4.6575236457437663</v>
      </c>
      <c r="N47" s="10">
        <f>NRGSUP!N47-TI_E!N47+TO!N47-NRG_E!N47-DL!N47</f>
        <v>3.7259673258813408</v>
      </c>
      <c r="O47" s="10">
        <f>NRGSUP!O47-TI_E!O47+TO!O47-NRG_E!O47-DL!O47</f>
        <v>6.5204643164230429</v>
      </c>
      <c r="P47" s="10">
        <f>NRGSUP!P47-TI_E!P47+TO!P47-NRG_E!P47-DL!P47</f>
        <v>1.863026655202064</v>
      </c>
      <c r="Q47" s="10">
        <f>NRGSUP!Q47-TI_E!Q47+TO!Q47-NRG_E!Q47-DL!Q47</f>
        <v>0</v>
      </c>
      <c r="R47" s="10">
        <f>NRGSUP!R47-TI_E!R47+TO!R47-NRG_E!R47-DL!R47</f>
        <v>0.93147033533963886</v>
      </c>
      <c r="S47" s="10">
        <f>NRGSUP!S47-TI_E!S47+TO!S47-NRG_E!S47-DL!S47</f>
        <v>2.7944969905417021</v>
      </c>
      <c r="T47" s="10">
        <f>NRGSUP!T47-TI_E!T47+TO!T47-NRG_E!T47-DL!T47</f>
        <v>3.8704213241616499</v>
      </c>
      <c r="U47" s="10">
        <f>NRGSUP!U47-TI_E!U47+TO!U47-NRG_E!U47-DL!U47</f>
        <v>4.5764402407566633</v>
      </c>
      <c r="V47" s="10">
        <f>NRGSUP!V47-TI_E!V47+TO!V47-NRG_E!V47-DL!V47</f>
        <v>10.428116938950989</v>
      </c>
      <c r="W47" s="10">
        <f>NRGSUP!W47-TI_E!W47+TO!W47-NRG_E!W47-DL!W47</f>
        <v>7.454858125537403E-2</v>
      </c>
      <c r="X47" s="10">
        <f>NRGSUP!X47-TI_E!X47+TO!X47-NRG_E!X47-DL!X47</f>
        <v>8.079793637145313</v>
      </c>
      <c r="Y47" s="10">
        <f>NRGSUP!Y47-TI_E!Y47+TO!Y47-NRG_E!Y47-DL!Y47</f>
        <v>3.7278589853826301</v>
      </c>
      <c r="Z47" s="10">
        <f>NRGSUP!Z47-TI_E!Z47+TO!Z47-NRG_E!Z47-DL!Z47</f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0</v>
      </c>
      <c r="E48" s="10">
        <f>NRGSUP!E48-TI_E!E48+TO!E48-NRG_E!E48-DL!E48</f>
        <v>0</v>
      </c>
      <c r="F48" s="10">
        <f>NRGSUP!F48-TI_E!F48+TO!F48-NRG_E!F48-DL!F48</f>
        <v>0</v>
      </c>
      <c r="G48" s="10">
        <f>NRGSUP!G48-TI_E!G48+TO!G48-NRG_E!G48-DL!G48</f>
        <v>0</v>
      </c>
      <c r="H48" s="10">
        <f>NRGSUP!H48-TI_E!H48+TO!H48-NRG_E!H48-DL!H48</f>
        <v>0</v>
      </c>
      <c r="I48" s="10">
        <f>NRGSUP!I48-TI_E!I48+TO!I48-NRG_E!I48-DL!I48</f>
        <v>0</v>
      </c>
      <c r="J48" s="10">
        <f>NRGSUP!J48-TI_E!J48+TO!J48-NRG_E!J48-DL!J48</f>
        <v>0</v>
      </c>
      <c r="K48" s="10">
        <f>NRGSUP!K48-TI_E!K48+TO!K48-NRG_E!K48-DL!K48</f>
        <v>0</v>
      </c>
      <c r="L48" s="10">
        <f>NRGSUP!L48-TI_E!L48+TO!L48-NRG_E!L48-DL!L48</f>
        <v>0</v>
      </c>
      <c r="M48" s="10">
        <f>NRGSUP!M48-TI_E!M48+TO!M48-NRG_E!M48-DL!M48</f>
        <v>0</v>
      </c>
      <c r="N48" s="10">
        <f>NRGSUP!N48-TI_E!N48+TO!N48-NRG_E!N48-DL!N48</f>
        <v>0</v>
      </c>
      <c r="O48" s="10">
        <f>NRGSUP!O48-TI_E!O48+TO!O48-NRG_E!O48-DL!O48</f>
        <v>0</v>
      </c>
      <c r="P48" s="10">
        <f>NRGSUP!P48-TI_E!P48+TO!P48-NRG_E!P48-DL!P48</f>
        <v>0</v>
      </c>
      <c r="Q48" s="10">
        <f>NRGSUP!Q48-TI_E!Q48+TO!Q48-NRG_E!Q48-DL!Q48</f>
        <v>0</v>
      </c>
      <c r="R48" s="10">
        <f>NRGSUP!R48-TI_E!R48+TO!R48-NRG_E!R48-DL!R48</f>
        <v>0</v>
      </c>
      <c r="S48" s="10">
        <f>NRGSUP!S48-TI_E!S48+TO!S48-NRG_E!S48-DL!S48</f>
        <v>0</v>
      </c>
      <c r="T48" s="10">
        <f>NRGSUP!T48-TI_E!T48+TO!T48-NRG_E!T48-DL!T48</f>
        <v>0</v>
      </c>
      <c r="U48" s="10">
        <f>NRGSUP!U48-TI_E!U48+TO!U48-NRG_E!U48-DL!U48</f>
        <v>0</v>
      </c>
      <c r="V48" s="10">
        <f>NRGSUP!V48-TI_E!V48+TO!V48-NRG_E!V48-DL!V48</f>
        <v>0</v>
      </c>
      <c r="W48" s="10">
        <f>NRGSUP!W48-TI_E!W48+TO!W48-NRG_E!W48-DL!W48</f>
        <v>0</v>
      </c>
      <c r="X48" s="10">
        <f>NRGSUP!X48-TI_E!X48+TO!X48-NRG_E!X48-DL!X48</f>
        <v>0</v>
      </c>
      <c r="Y48" s="10">
        <f>NRGSUP!Y48-TI_E!Y48+TO!Y48-NRG_E!Y48-DL!Y48</f>
        <v>0</v>
      </c>
      <c r="Z48" s="10">
        <f>NRGSUP!Z48-TI_E!Z48+TO!Z48-NRG_E!Z48-DL!Z48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  <c r="Y49" s="10">
        <f>NRGSUP!Y49-TI_E!Y49+TO!Y49-NRG_E!Y49-DL!Y49</f>
        <v>0</v>
      </c>
      <c r="Z49" s="10">
        <f>NRGSUP!Z49-TI_E!Z49+TO!Z49-NRG_E!Z49-DL!Z49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NRGSUP!C50-TI_E!C50+TO!C50-NRG_E!C50-DL!C50</f>
        <v>2.8804815133276009</v>
      </c>
      <c r="D50" s="10">
        <f>NRGSUP!D50-TI_E!D50+TO!D50-NRG_E!D50-DL!D50</f>
        <v>2.8804815133276009</v>
      </c>
      <c r="E50" s="10">
        <f>NRGSUP!E50-TI_E!E50+TO!E50-NRG_E!E50-DL!E50</f>
        <v>2.8804815133276009</v>
      </c>
      <c r="F50" s="10">
        <f>NRGSUP!F50-TI_E!F50+TO!F50-NRG_E!F50-DL!F50</f>
        <v>2.8804815133276009</v>
      </c>
      <c r="G50" s="10">
        <f>NRGSUP!G50-TI_E!G50+TO!G50-NRG_E!G50-DL!G50</f>
        <v>2.8804815133276009</v>
      </c>
      <c r="H50" s="10">
        <f>NRGSUP!H50-TI_E!H50+TO!H50-NRG_E!H50-DL!H50</f>
        <v>0</v>
      </c>
      <c r="I50" s="10">
        <f>NRGSUP!I50-TI_E!I50+TO!I50-NRG_E!I50-DL!I50</f>
        <v>0</v>
      </c>
      <c r="J50" s="10">
        <f>NRGSUP!J50-TI_E!J50+TO!J50-NRG_E!J50-DL!J50</f>
        <v>0</v>
      </c>
      <c r="K50" s="10">
        <f>NRGSUP!K50-TI_E!K50+TO!K50-NRG_E!K50-DL!K50</f>
        <v>0</v>
      </c>
      <c r="L50" s="10">
        <f>NRGSUP!L50-TI_E!L50+TO!L50-NRG_E!L50-DL!L50</f>
        <v>0</v>
      </c>
      <c r="M50" s="10">
        <f>NRGSUP!M50-TI_E!M50+TO!M50-NRG_E!M50-DL!M50</f>
        <v>0</v>
      </c>
      <c r="N50" s="10">
        <f>NRGSUP!N50-TI_E!N50+TO!N50-NRG_E!N50-DL!N50</f>
        <v>0</v>
      </c>
      <c r="O50" s="10">
        <f>NRGSUP!O50-TI_E!O50+TO!O50-NRG_E!O50-DL!O50</f>
        <v>0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0</v>
      </c>
      <c r="S50" s="10">
        <f>NRGSUP!S50-TI_E!S50+TO!S50-NRG_E!S50-DL!S50</f>
        <v>0</v>
      </c>
      <c r="T50" s="10">
        <f>NRGSUP!T50-TI_E!T50+TO!T50-NRG_E!T50-DL!T50</f>
        <v>0</v>
      </c>
      <c r="U50" s="10">
        <f>NRGSUP!U50-TI_E!U50+TO!U50-NRG_E!U50-DL!U50</f>
        <v>0</v>
      </c>
      <c r="V50" s="10">
        <f>NRGSUP!V50-TI_E!V50+TO!V50-NRG_E!V50-DL!V50</f>
        <v>0</v>
      </c>
      <c r="W50" s="10">
        <f>NRGSUP!W50-TI_E!W50+TO!W50-NRG_E!W50-DL!W50</f>
        <v>0</v>
      </c>
      <c r="X50" s="10">
        <f>NRGSUP!X50-TI_E!X50+TO!X50-NRG_E!X50-DL!X50</f>
        <v>0</v>
      </c>
      <c r="Y50" s="10">
        <f>NRGSUP!Y50-TI_E!Y50+TO!Y50-NRG_E!Y50-DL!Y50</f>
        <v>0</v>
      </c>
      <c r="Z50" s="10">
        <f>NRGSUP!Z50-TI_E!Z50+TO!Z50-NRG_E!Z50-DL!Z50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NRGSUP!C51-TI_E!C51+TO!C51-NRG_E!C51-DL!C51</f>
        <v>0</v>
      </c>
      <c r="D51" s="37">
        <f>NRGSUP!D51-TI_E!D51+TO!D51-NRG_E!D51-DL!D51</f>
        <v>0</v>
      </c>
      <c r="E51" s="37">
        <f>NRGSUP!E51-TI_E!E51+TO!E51-NRG_E!E51-DL!E51</f>
        <v>0</v>
      </c>
      <c r="F51" s="37">
        <f>NRGSUP!F51-TI_E!F51+TO!F51-NRG_E!F51-DL!F51</f>
        <v>0</v>
      </c>
      <c r="G51" s="37">
        <f>NRGSUP!G51-TI_E!G51+TO!G51-NRG_E!G51-DL!G51</f>
        <v>0</v>
      </c>
      <c r="H51" s="37">
        <f>NRGSUP!H51-TI_E!H51+TO!H51-NRG_E!H51-DL!H51</f>
        <v>0</v>
      </c>
      <c r="I51" s="37">
        <f>NRGSUP!I51-TI_E!I51+TO!I51-NRG_E!I51-DL!I51</f>
        <v>0</v>
      </c>
      <c r="J51" s="37">
        <f>NRGSUP!J51-TI_E!J51+TO!J51-NRG_E!J51-DL!J51</f>
        <v>0</v>
      </c>
      <c r="K51" s="37">
        <f>NRGSUP!K51-TI_E!K51+TO!K51-NRG_E!K51-DL!K51</f>
        <v>0</v>
      </c>
      <c r="L51" s="37">
        <f>NRGSUP!L51-TI_E!L51+TO!L51-NRG_E!L51-DL!L51</f>
        <v>0</v>
      </c>
      <c r="M51" s="37">
        <f>NRGSUP!M51-TI_E!M51+TO!M51-NRG_E!M51-DL!M51</f>
        <v>0</v>
      </c>
      <c r="N51" s="37">
        <f>NRGSUP!N51-TI_E!N51+TO!N51-NRG_E!N51-DL!N51</f>
        <v>0</v>
      </c>
      <c r="O51" s="37">
        <f>NRGSUP!O51-TI_E!O51+TO!O51-NRG_E!O51-DL!O51</f>
        <v>0</v>
      </c>
      <c r="P51" s="37">
        <f>NRGSUP!P51-TI_E!P51+TO!P51-NRG_E!P51-DL!P51</f>
        <v>0</v>
      </c>
      <c r="Q51" s="37">
        <f>NRGSUP!Q51-TI_E!Q51+TO!Q51-NRG_E!Q51-DL!Q51</f>
        <v>0</v>
      </c>
      <c r="R51" s="37">
        <f>NRGSUP!R51-TI_E!R51+TO!R51-NRG_E!R51-DL!R51</f>
        <v>0</v>
      </c>
      <c r="S51" s="37">
        <f>NRGSUP!S51-TI_E!S51+TO!S51-NRG_E!S51-DL!S51</f>
        <v>0</v>
      </c>
      <c r="T51" s="37">
        <f>NRGSUP!T51-TI_E!T51+TO!T51-NRG_E!T51-DL!T51</f>
        <v>0</v>
      </c>
      <c r="U51" s="37">
        <f>NRGSUP!U51-TI_E!U51+TO!U51-NRG_E!U51-DL!U51</f>
        <v>0.27454858125541359</v>
      </c>
      <c r="V51" s="37">
        <f>NRGSUP!V51-TI_E!V51+TO!V51-NRG_E!V51-DL!V51</f>
        <v>0.30275150472909534</v>
      </c>
      <c r="W51" s="37">
        <f>NRGSUP!W51-TI_E!W51+TO!W51-NRG_E!W51-DL!W51</f>
        <v>5.9931212381756145E-2</v>
      </c>
      <c r="X51" s="37">
        <f>NRGSUP!X51-TI_E!X51+TO!X51-NRG_E!X51-DL!X51</f>
        <v>0.73731728288909226</v>
      </c>
      <c r="Y51" s="37">
        <f>NRGSUP!Y51-TI_E!Y51+TO!Y51-NRG_E!Y51-DL!Y51</f>
        <v>5.6319862424792061E-2</v>
      </c>
      <c r="Z51" s="37">
        <f>NRGSUP!Z51-TI_E!Z51+TO!Z51-NRG_E!Z51-DL!Z51</f>
        <v>5.4342218400621652E-2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5</v>
      </c>
      <c r="N52" s="37">
        <f t="shared" si="20"/>
        <v>7.0677558039552899</v>
      </c>
      <c r="O52" s="37">
        <f t="shared" si="20"/>
        <v>9.0130696474634551</v>
      </c>
      <c r="P52" s="37">
        <f t="shared" si="20"/>
        <v>9.3617368873602747</v>
      </c>
      <c r="Q52" s="37">
        <f t="shared" si="20"/>
        <v>11.802063628546859</v>
      </c>
      <c r="R52" s="37">
        <f t="shared" si="20"/>
        <v>11.839982803095442</v>
      </c>
      <c r="S52" s="37">
        <f t="shared" si="20"/>
        <v>12.58469475494411</v>
      </c>
      <c r="T52" s="37">
        <f t="shared" si="20"/>
        <v>23.998452278589852</v>
      </c>
      <c r="U52" s="37">
        <f t="shared" si="20"/>
        <v>27.937489251934647</v>
      </c>
      <c r="V52" s="37">
        <f t="shared" si="20"/>
        <v>31.407136715391232</v>
      </c>
      <c r="W52" s="37">
        <f t="shared" si="20"/>
        <v>36.38194325021496</v>
      </c>
      <c r="X52" s="37">
        <f t="shared" ref="X52:Z52" si="21">SUM(X53:X70)</f>
        <v>34.535511607910578</v>
      </c>
      <c r="Y52" s="37">
        <f t="shared" si="21"/>
        <v>38.45511607910575</v>
      </c>
      <c r="Z52" s="37">
        <f t="shared" si="21"/>
        <v>40.718486672398967</v>
      </c>
    </row>
    <row r="53" spans="1:26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  <c r="Y53" s="10">
        <f>NRGSUP!Y53-TI_E!Y53+TO!Y53-NRG_E!Y53-DL!Y53</f>
        <v>0</v>
      </c>
      <c r="Z53" s="10">
        <f>NRGSUP!Z53-TI_E!Z53+TO!Z53-NRG_E!Z53-DL!Z53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  <c r="Y54" s="10">
        <f>NRGSUP!Y54-TI_E!Y54+TO!Y54-NRG_E!Y54-DL!Y54</f>
        <v>0</v>
      </c>
      <c r="Z54" s="10">
        <f>NRGSUP!Z54-TI_E!Z54+TO!Z54-NRG_E!Z54-DL!Z54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  <c r="Y55" s="10">
        <f>NRGSUP!Y55-TI_E!Y55+TO!Y55-NRG_E!Y55-DL!Y55</f>
        <v>0</v>
      </c>
      <c r="Z55" s="10">
        <f>NRGSUP!Z55-TI_E!Z55+TO!Z55-NRG_E!Z55-DL!Z55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  <c r="Y56" s="10">
        <f>NRGSUP!Y56-TI_E!Y56+TO!Y56-NRG_E!Y56-DL!Y56</f>
        <v>0</v>
      </c>
      <c r="Z56" s="10">
        <f>NRGSUP!Z56-TI_E!Z56+TO!Z56-NRG_E!Z56-DL!Z56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0.23886500429922611</v>
      </c>
      <c r="F57" s="10">
        <f>NRGSUP!F57-TI_E!F57+TO!F57-NRG_E!F57-DL!F57</f>
        <v>0.31049011177987962</v>
      </c>
      <c r="G57" s="10">
        <f>NRGSUP!G57-TI_E!G57+TO!G57-NRG_E!G57-DL!G57</f>
        <v>0.40601891659501288</v>
      </c>
      <c r="H57" s="10">
        <f>NRGSUP!H57-TI_E!H57+TO!H57-NRG_E!H57-DL!H57</f>
        <v>0.52545141874462586</v>
      </c>
      <c r="I57" s="10">
        <f>NRGSUP!I57-TI_E!I57+TO!I57-NRG_E!I57-DL!I57</f>
        <v>0.64488392089423896</v>
      </c>
      <c r="J57" s="10">
        <f>NRGSUP!J57-TI_E!J57+TO!J57-NRG_E!J57-DL!J57</f>
        <v>0.78822012037833178</v>
      </c>
      <c r="K57" s="10">
        <f>NRGSUP!K57-TI_E!K57+TO!K57-NRG_E!K57-DL!K57</f>
        <v>0.90765262252794487</v>
      </c>
      <c r="L57" s="10">
        <f>NRGSUP!L57-TI_E!L57+TO!L57-NRG_E!L57-DL!L57</f>
        <v>0.93147033533963886</v>
      </c>
      <c r="M57" s="10">
        <f>NRGSUP!M57-TI_E!M57+TO!M57-NRG_E!M57-DL!M57</f>
        <v>3.5772141014617369</v>
      </c>
      <c r="N57" s="10">
        <f>NRGSUP!N57-TI_E!N57+TO!N57-NRG_E!N57-DL!N57</f>
        <v>3.7842648323301811</v>
      </c>
      <c r="O57" s="10">
        <f>NRGSUP!O57-TI_E!O57+TO!O57-NRG_E!O57-DL!O57</f>
        <v>4.1453998280309543</v>
      </c>
      <c r="P57" s="10">
        <f>NRGSUP!P57-TI_E!P57+TO!P57-NRG_E!P57-DL!P57</f>
        <v>4.3663800515907134</v>
      </c>
      <c r="Q57" s="10">
        <f>NRGSUP!Q57-TI_E!Q57+TO!Q57-NRG_E!Q57-DL!Q57</f>
        <v>4.6388650042992259</v>
      </c>
      <c r="R57" s="10">
        <f>NRGSUP!R57-TI_E!R57+TO!R57-NRG_E!R57-DL!R57</f>
        <v>4.8055889939810834</v>
      </c>
      <c r="S57" s="10">
        <f>NRGSUP!S57-TI_E!S57+TO!S57-NRG_E!S57-DL!S57</f>
        <v>4.9441100601891659</v>
      </c>
      <c r="T57" s="10">
        <f>NRGSUP!T57-TI_E!T57+TO!T57-NRG_E!T57-DL!T57</f>
        <v>4.9887360275150474</v>
      </c>
      <c r="U57" s="10">
        <f>NRGSUP!U57-TI_E!U57+TO!U57-NRG_E!U57-DL!U57</f>
        <v>5.0306104901117799</v>
      </c>
      <c r="V57" s="10">
        <f>NRGSUP!V57-TI_E!V57+TO!V57-NRG_E!V57-DL!V57</f>
        <v>5.0680997420464324</v>
      </c>
      <c r="W57" s="10">
        <f>NRGSUP!W57-TI_E!W57+TO!W57-NRG_E!W57-DL!W57</f>
        <v>5.1151332760103179</v>
      </c>
      <c r="X57" s="10">
        <f>NRGSUP!X57-TI_E!X57+TO!X57-NRG_E!X57-DL!X57</f>
        <v>3.5998280309544279</v>
      </c>
      <c r="Y57" s="10">
        <f>NRGSUP!Y57-TI_E!Y57+TO!Y57-NRG_E!Y57-DL!Y57</f>
        <v>3.2095442820292339</v>
      </c>
      <c r="Z57" s="10">
        <f>NRGSUP!Z57-TI_E!Z57+TO!Z57-NRG_E!Z57-DL!Z57</f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  <c r="Y58" s="10">
        <f>NRGSUP!Y58-TI_E!Y58+TO!Y58-NRG_E!Y58-DL!Y58</f>
        <v>0</v>
      </c>
      <c r="Z58" s="10">
        <f>NRGSUP!Z58-TI_E!Z58+TO!Z58-NRG_E!Z58-DL!Z58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NRGSUP!C59-TI_E!C59+TO!C59-NRG_E!C59-DL!C59</f>
        <v>0</v>
      </c>
      <c r="D59" s="10">
        <f>NRGSUP!D59-TI_E!D59+TO!D59-NRG_E!D59-DL!D59</f>
        <v>0</v>
      </c>
      <c r="E59" s="10">
        <f>NRGSUP!E59-TI_E!E59+TO!E59-NRG_E!E59-DL!E59</f>
        <v>0</v>
      </c>
      <c r="F59" s="10">
        <f>NRGSUP!F59-TI_E!F59+TO!F59-NRG_E!F59-DL!F59</f>
        <v>0</v>
      </c>
      <c r="G59" s="10">
        <f>NRGSUP!G59-TI_E!G59+TO!G59-NRG_E!G59-DL!G59</f>
        <v>0</v>
      </c>
      <c r="H59" s="10">
        <f>NRGSUP!H59-TI_E!H59+TO!H59-NRG_E!H59-DL!H59</f>
        <v>0</v>
      </c>
      <c r="I59" s="10">
        <f>NRGSUP!I59-TI_E!I59+TO!I59-NRG_E!I59-DL!I59</f>
        <v>0</v>
      </c>
      <c r="J59" s="10">
        <f>NRGSUP!J59-TI_E!J59+TO!J59-NRG_E!J59-DL!J59</f>
        <v>0</v>
      </c>
      <c r="K59" s="10">
        <f>NRGSUP!K59-TI_E!K59+TO!K59-NRG_E!K59-DL!K59</f>
        <v>0</v>
      </c>
      <c r="L59" s="10">
        <f>NRGSUP!L59-TI_E!L59+TO!L59-NRG_E!L59-DL!L59</f>
        <v>0</v>
      </c>
      <c r="M59" s="10">
        <f>NRGSUP!M59-TI_E!M59+TO!M59-NRG_E!M59-DL!M59</f>
        <v>0.74041272570937233</v>
      </c>
      <c r="N59" s="10">
        <f>NRGSUP!N59-TI_E!N59+TO!N59-NRG_E!N59-DL!N59</f>
        <v>0.7165090283748925</v>
      </c>
      <c r="O59" s="10">
        <f>NRGSUP!O59-TI_E!O59+TO!O59-NRG_E!O59-DL!O59</f>
        <v>0.95537403267411869</v>
      </c>
      <c r="P59" s="10">
        <f>NRGSUP!P59-TI_E!P59+TO!P59-NRG_E!P59-DL!P59</f>
        <v>0.85984522785898532</v>
      </c>
      <c r="Q59" s="10">
        <f>NRGSUP!Q59-TI_E!Q59+TO!Q59-NRG_E!Q59-DL!Q59</f>
        <v>1.0748065348237319</v>
      </c>
      <c r="R59" s="10">
        <f>NRGSUP!R59-TI_E!R59+TO!R59-NRG_E!R59-DL!R59</f>
        <v>1.146431642304385</v>
      </c>
      <c r="S59" s="10">
        <f>NRGSUP!S59-TI_E!S59+TO!S59-NRG_E!S59-DL!S59</f>
        <v>1.086758383490972</v>
      </c>
      <c r="T59" s="10">
        <f>NRGSUP!T59-TI_E!T59+TO!T59-NRG_E!T59-DL!T59</f>
        <v>1.3545141874462601</v>
      </c>
      <c r="U59" s="10">
        <f>NRGSUP!U59-TI_E!U59+TO!U59-NRG_E!U59-DL!U59</f>
        <v>1.3377472055030091</v>
      </c>
      <c r="V59" s="10">
        <f>NRGSUP!V59-TI_E!V59+TO!V59-NRG_E!V59-DL!V59</f>
        <v>1.674118658641444</v>
      </c>
      <c r="W59" s="10">
        <f>NRGSUP!W59-TI_E!W59+TO!W59-NRG_E!W59-DL!W59</f>
        <v>1.441616509028375</v>
      </c>
      <c r="X59" s="10">
        <f>NRGSUP!X59-TI_E!X59+TO!X59-NRG_E!X59-DL!X59</f>
        <v>1.5659501289767841</v>
      </c>
      <c r="Y59" s="10">
        <f>NRGSUP!Y59-TI_E!Y59+TO!Y59-NRG_E!Y59-DL!Y59</f>
        <v>1.1400687876182289</v>
      </c>
      <c r="Z59" s="10">
        <f>NRGSUP!Z59-TI_E!Z59+TO!Z59-NRG_E!Z59-DL!Z59</f>
        <v>0.87575236457437655</v>
      </c>
    </row>
    <row r="60" spans="1:26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  <c r="Y60" s="10">
        <f>NRGSUP!Y60-TI_E!Y60+TO!Y60-NRG_E!Y60-DL!Y60</f>
        <v>0</v>
      </c>
      <c r="Z60" s="10">
        <f>NRGSUP!Z60-TI_E!Z60+TO!Z60-NRG_E!Z60-DL!Z60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0</v>
      </c>
      <c r="G61" s="10">
        <f>NRGSUP!G61-TI_E!G61+TO!G61-NRG_E!G61-DL!G61</f>
        <v>0</v>
      </c>
      <c r="H61" s="10">
        <f>NRGSUP!H61-TI_E!H61+TO!H61-NRG_E!H61-DL!H61</f>
        <v>0</v>
      </c>
      <c r="I61" s="10">
        <f>NRGSUP!I61-TI_E!I61+TO!I61-NRG_E!I61-DL!I61</f>
        <v>0</v>
      </c>
      <c r="J61" s="10">
        <f>NRGSUP!J61-TI_E!J61+TO!J61-NRG_E!J61-DL!J61</f>
        <v>0</v>
      </c>
      <c r="K61" s="10">
        <f>NRGSUP!K61-TI_E!K61+TO!K61-NRG_E!K61-DL!K61</f>
        <v>0</v>
      </c>
      <c r="L61" s="10">
        <f>NRGSUP!L61-TI_E!L61+TO!L61-NRG_E!L61-DL!L61</f>
        <v>0</v>
      </c>
      <c r="M61" s="10">
        <f>NRGSUP!M61-TI_E!M61+TO!M61-NRG_E!M61-DL!M61</f>
        <v>0.14333619948409279</v>
      </c>
      <c r="N61" s="10">
        <f>NRGSUP!N61-TI_E!N61+TO!N61-NRG_E!N61-DL!N61</f>
        <v>0.64488392089423896</v>
      </c>
      <c r="O61" s="10">
        <f>NRGSUP!O61-TI_E!O61+TO!O61-NRG_E!O61-DL!O61</f>
        <v>0.85984522785898609</v>
      </c>
      <c r="P61" s="10">
        <f>NRGSUP!P61-TI_E!P61+TO!P61-NRG_E!P61-DL!P61</f>
        <v>0.59716251074806515</v>
      </c>
      <c r="Q61" s="10">
        <f>NRGSUP!Q61-TI_E!Q61+TO!Q61-NRG_E!Q61-DL!Q61</f>
        <v>0.85984522785898476</v>
      </c>
      <c r="R61" s="10">
        <f>NRGSUP!R61-TI_E!R61+TO!R61-NRG_E!R61-DL!R61</f>
        <v>0.74041272570937311</v>
      </c>
      <c r="S61" s="10">
        <f>NRGSUP!S61-TI_E!S61+TO!S61-NRG_E!S61-DL!S61</f>
        <v>0.90756663800515902</v>
      </c>
      <c r="T61" s="10">
        <f>NRGSUP!T61-TI_E!T61+TO!T61-NRG_E!T61-DL!T61</f>
        <v>0.74041272570937311</v>
      </c>
      <c r="U61" s="10">
        <f>NRGSUP!U61-TI_E!U61+TO!U61-NRG_E!U61-DL!U61</f>
        <v>0.637231298366294</v>
      </c>
      <c r="V61" s="10">
        <f>NRGSUP!V61-TI_E!V61+TO!V61-NRG_E!V61-DL!V61</f>
        <v>1.0239036973344799</v>
      </c>
      <c r="W61" s="10">
        <f>NRGSUP!W61-TI_E!W61+TO!W61-NRG_E!W61-DL!W61</f>
        <v>0.78374892519346551</v>
      </c>
      <c r="X61" s="10">
        <f>NRGSUP!X61-TI_E!X61+TO!X61-NRG_E!X61-DL!X61</f>
        <v>0.59527085124677592</v>
      </c>
      <c r="Y61" s="10">
        <f>NRGSUP!Y61-TI_E!Y61+TO!Y61-NRG_E!Y61-DL!Y61</f>
        <v>0.99183147033533914</v>
      </c>
      <c r="Z61" s="10">
        <f>NRGSUP!Z61-TI_E!Z61+TO!Z61-NRG_E!Z61-DL!Z61</f>
        <v>1.0767841788478072</v>
      </c>
    </row>
    <row r="62" spans="1:26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0</v>
      </c>
      <c r="T62" s="10">
        <f>NRGSUP!T62-TI_E!T62+TO!T62-NRG_E!T62-DL!T62</f>
        <v>0</v>
      </c>
      <c r="U62" s="10">
        <f>NRGSUP!U62-TI_E!U62+TO!U62-NRG_E!U62-DL!U62</f>
        <v>0</v>
      </c>
      <c r="V62" s="10">
        <f>NRGSUP!V62-TI_E!V62+TO!V62-NRG_E!V62-DL!V62</f>
        <v>0</v>
      </c>
      <c r="W62" s="10">
        <f>NRGSUP!W62-TI_E!W62+TO!W62-NRG_E!W62-DL!W62</f>
        <v>0</v>
      </c>
      <c r="X62" s="10">
        <f>NRGSUP!X62-TI_E!X62+TO!X62-NRG_E!X62-DL!X62</f>
        <v>0</v>
      </c>
      <c r="Y62" s="10">
        <f>NRGSUP!Y62-TI_E!Y62+TO!Y62-NRG_E!Y62-DL!Y62</f>
        <v>0</v>
      </c>
      <c r="Z62" s="10">
        <f>NRGSUP!Z62-TI_E!Z62+TO!Z62-NRG_E!Z62-DL!Z62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0</v>
      </c>
      <c r="U63" s="10">
        <f>NRGSUP!U63-TI_E!U63+TO!U63-NRG_E!U63-DL!U63</f>
        <v>0</v>
      </c>
      <c r="V63" s="10">
        <f>NRGSUP!V63-TI_E!V63+TO!V63-NRG_E!V63-DL!V63</f>
        <v>0</v>
      </c>
      <c r="W63" s="10">
        <f>NRGSUP!W63-TI_E!W63+TO!W63-NRG_E!W63-DL!W63</f>
        <v>0</v>
      </c>
      <c r="X63" s="10">
        <f>NRGSUP!X63-TI_E!X63+TO!X63-NRG_E!X63-DL!X63</f>
        <v>0</v>
      </c>
      <c r="Y63" s="10">
        <f>NRGSUP!Y63-TI_E!Y63+TO!Y63-NRG_E!Y63-DL!Y63</f>
        <v>0</v>
      </c>
      <c r="Z63" s="10">
        <f>NRGSUP!Z63-TI_E!Z63+TO!Z63-NRG_E!Z63-DL!Z63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0</v>
      </c>
      <c r="M64" s="10">
        <f>NRGSUP!M64-TI_E!M64+TO!M64-NRG_E!M64-DL!M64</f>
        <v>0</v>
      </c>
      <c r="N64" s="10">
        <f>NRGSUP!N64-TI_E!N64+TO!N64-NRG_E!N64-DL!N64</f>
        <v>0</v>
      </c>
      <c r="O64" s="10">
        <f>NRGSUP!O64-TI_E!O64+TO!O64-NRG_E!O64-DL!O64</f>
        <v>0</v>
      </c>
      <c r="P64" s="10">
        <f>NRGSUP!P64-TI_E!P64+TO!P64-NRG_E!P64-DL!P64</f>
        <v>0</v>
      </c>
      <c r="Q64" s="10">
        <f>NRGSUP!Q64-TI_E!Q64+TO!Q64-NRG_E!Q64-DL!Q64</f>
        <v>0</v>
      </c>
      <c r="R64" s="10">
        <f>NRGSUP!R64-TI_E!R64+TO!R64-NRG_E!R64-DL!R64</f>
        <v>0</v>
      </c>
      <c r="S64" s="10">
        <f>NRGSUP!S64-TI_E!S64+TO!S64-NRG_E!S64-DL!S64</f>
        <v>0</v>
      </c>
      <c r="T64" s="10">
        <f>NRGSUP!T64-TI_E!T64+TO!T64-NRG_E!T64-DL!T64</f>
        <v>0</v>
      </c>
      <c r="U64" s="10">
        <f>NRGSUP!U64-TI_E!U64+TO!U64-NRG_E!U64-DL!U64</f>
        <v>0</v>
      </c>
      <c r="V64" s="10">
        <f>NRGSUP!V64-TI_E!V64+TO!V64-NRG_E!V64-DL!V64</f>
        <v>0</v>
      </c>
      <c r="W64" s="10">
        <f>NRGSUP!W64-TI_E!W64+TO!W64-NRG_E!W64-DL!W64</f>
        <v>0</v>
      </c>
      <c r="X64" s="10">
        <f>NRGSUP!X64-TI_E!X64+TO!X64-NRG_E!X64-DL!X64</f>
        <v>0</v>
      </c>
      <c r="Y64" s="10">
        <f>NRGSUP!Y64-TI_E!Y64+TO!Y64-NRG_E!Y64-DL!Y64</f>
        <v>0</v>
      </c>
      <c r="Z64" s="10">
        <f>NRGSUP!Z64-TI_E!Z64+TO!Z64-NRG_E!Z64-DL!Z64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0</v>
      </c>
      <c r="L65" s="10">
        <f>NRGSUP!L65-TI_E!L65+TO!L65-NRG_E!L65-DL!L65</f>
        <v>0</v>
      </c>
      <c r="M65" s="10">
        <f>NRGSUP!M65-TI_E!M65+TO!M65-NRG_E!M65-DL!M65</f>
        <v>0.53903697334479794</v>
      </c>
      <c r="N65" s="10">
        <f>NRGSUP!N65-TI_E!N65+TO!N65-NRG_E!N65-DL!N65</f>
        <v>1.0383490971625107</v>
      </c>
      <c r="O65" s="10">
        <f>NRGSUP!O65-TI_E!O65+TO!O65-NRG_E!O65-DL!O65</f>
        <v>1.2849527085124672</v>
      </c>
      <c r="P65" s="10">
        <f>NRGSUP!P65-TI_E!P65+TO!P65-NRG_E!P65-DL!P65</f>
        <v>1.6562338779019781</v>
      </c>
      <c r="Q65" s="10">
        <f>NRGSUP!Q65-TI_E!Q65+TO!Q65-NRG_E!Q65-DL!Q65</f>
        <v>1.4643164230438508</v>
      </c>
      <c r="R65" s="10">
        <f>NRGSUP!R65-TI_E!R65+TO!R65-NRG_E!R65-DL!R65</f>
        <v>0.44230438521066251</v>
      </c>
      <c r="S65" s="10">
        <f>NRGSUP!S65-TI_E!S65+TO!S65-NRG_E!S65-DL!S65</f>
        <v>-8.5984522785409467E-5</v>
      </c>
      <c r="T65" s="10">
        <f>NRGSUP!T65-TI_E!T65+TO!T65-NRG_E!T65-DL!T65</f>
        <v>0</v>
      </c>
      <c r="U65" s="10">
        <f>NRGSUP!U65-TI_E!U65+TO!U65-NRG_E!U65-DL!U65</f>
        <v>3.5527136788005009E-15</v>
      </c>
      <c r="V65" s="10">
        <f>NRGSUP!V65-TI_E!V65+TO!V65-NRG_E!V65-DL!V65</f>
        <v>1.7763568394002505E-15</v>
      </c>
      <c r="W65" s="10">
        <f>NRGSUP!W65-TI_E!W65+TO!W65-NRG_E!W65-DL!W65</f>
        <v>3.5527136788005009E-15</v>
      </c>
      <c r="X65" s="10">
        <f>NRGSUP!X65-TI_E!X65+TO!X65-NRG_E!X65-DL!X65</f>
        <v>3.5527136788005009E-15</v>
      </c>
      <c r="Y65" s="10">
        <f>NRGSUP!Y65-TI_E!Y65+TO!Y65-NRG_E!Y65-DL!Y65</f>
        <v>0</v>
      </c>
      <c r="Z65" s="10">
        <f>NRGSUP!Z65-TI_E!Z65+TO!Z65-NRG_E!Z65-DL!Z65</f>
        <v>8.5984522790738538E-5</v>
      </c>
    </row>
    <row r="66" spans="1:26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0</v>
      </c>
      <c r="K66" s="10">
        <f>NRGSUP!K66-TI_E!K66+TO!K66-NRG_E!K66-DL!K66</f>
        <v>0</v>
      </c>
      <c r="L66" s="10">
        <f>NRGSUP!L66-TI_E!L66+TO!L66-NRG_E!L66-DL!L66</f>
        <v>0</v>
      </c>
      <c r="M66" s="10">
        <f>NRGSUP!M66-TI_E!M66+TO!M66-NRG_E!M66-DL!M66</f>
        <v>0</v>
      </c>
      <c r="N66" s="10">
        <f>NRGSUP!N66-TI_E!N66+TO!N66-NRG_E!N66-DL!N66</f>
        <v>0.88374892519346515</v>
      </c>
      <c r="O66" s="10">
        <f>NRGSUP!O66-TI_E!O66+TO!O66-NRG_E!O66-DL!O66</f>
        <v>1.7674978503869301</v>
      </c>
      <c r="P66" s="10">
        <f>NRGSUP!P66-TI_E!P66+TO!P66-NRG_E!P66-DL!P66</f>
        <v>1.882115219260533</v>
      </c>
      <c r="Q66" s="10">
        <f>NRGSUP!Q66-TI_E!Q66+TO!Q66-NRG_E!Q66-DL!Q66</f>
        <v>3.7642304385210661</v>
      </c>
      <c r="R66" s="10">
        <f>NRGSUP!R66-TI_E!R66+TO!R66-NRG_E!R66-DL!R66</f>
        <v>4.7052450558899386</v>
      </c>
      <c r="S66" s="10">
        <f>NRGSUP!S66-TI_E!S66+TO!S66-NRG_E!S66-DL!S66</f>
        <v>5.6463456577815991</v>
      </c>
      <c r="T66" s="10">
        <f>NRGSUP!T66-TI_E!T66+TO!T66-NRG_E!T66-DL!T66</f>
        <v>7.4169389509888219</v>
      </c>
      <c r="U66" s="10">
        <f>NRGSUP!U66-TI_E!U66+TO!U66-NRG_E!U66-DL!U66</f>
        <v>10.4085124677558</v>
      </c>
      <c r="V66" s="10">
        <f>NRGSUP!V66-TI_E!V66+TO!V66-NRG_E!V66-DL!V66</f>
        <v>11.08521066208082</v>
      </c>
      <c r="W66" s="10">
        <f>NRGSUP!W66-TI_E!W66+TO!W66-NRG_E!W66-DL!W66</f>
        <v>14.55881341358555</v>
      </c>
      <c r="X66" s="10">
        <f>NRGSUP!X66-TI_E!X66+TO!X66-NRG_E!X66-DL!X66</f>
        <v>11.043164230438521</v>
      </c>
      <c r="Y66" s="10">
        <f>NRGSUP!Y66-TI_E!Y66+TO!Y66-NRG_E!Y66-DL!Y66</f>
        <v>13.09716251074806</v>
      </c>
      <c r="Z66" s="10">
        <f>NRGSUP!Z66-TI_E!Z66+TO!Z66-NRG_E!Z66-DL!Z66</f>
        <v>13.801375752364571</v>
      </c>
    </row>
    <row r="67" spans="1:26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  <c r="Y67" s="10">
        <f>NRGSUP!Y67-TI_E!Y67+TO!Y67-NRG_E!Y67-DL!Y67</f>
        <v>0</v>
      </c>
      <c r="Z67" s="10">
        <f>NRGSUP!Z67-TI_E!Z67+TO!Z67-NRG_E!Z67-DL!Z67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  <c r="Y68" s="10">
        <f>NRGSUP!Y68-TI_E!Y68+TO!Y68-NRG_E!Y68-DL!Y68</f>
        <v>0</v>
      </c>
      <c r="Z68" s="10">
        <f>NRGSUP!Z68-TI_E!Z68+TO!Z68-NRG_E!Z68-DL!Z68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  <c r="Y69" s="10">
        <f>NRGSUP!Y69-TI_E!Y69+TO!Y69-NRG_E!Y69-DL!Y69</f>
        <v>0</v>
      </c>
      <c r="Z69" s="10">
        <f>NRGSUP!Z69-TI_E!Z69+TO!Z69-NRG_E!Z69-DL!Z69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9.4978503869303506</v>
      </c>
      <c r="U70" s="10">
        <f>NRGSUP!U70-TI_E!U70+TO!U70-NRG_E!U70-DL!U70</f>
        <v>10.523387790197759</v>
      </c>
      <c r="V70" s="10">
        <f>NRGSUP!V70-TI_E!V70+TO!V70-NRG_E!V70-DL!V70</f>
        <v>12.55580395528805</v>
      </c>
      <c r="W70" s="10">
        <f>NRGSUP!W70-TI_E!W70+TO!W70-NRG_E!W70-DL!W70</f>
        <v>14.48263112639725</v>
      </c>
      <c r="X70" s="10">
        <f>NRGSUP!X70-TI_E!X70+TO!X70-NRG_E!X70-DL!X70</f>
        <v>17.73129836629407</v>
      </c>
      <c r="Y70" s="10">
        <f>NRGSUP!Y70-TI_E!Y70+TO!Y70-NRG_E!Y70-DL!Y70</f>
        <v>20.016509028374891</v>
      </c>
      <c r="Z70" s="10">
        <f>NRGSUP!Z70-TI_E!Z70+TO!Z70-NRG_E!Z70-DL!Z70</f>
        <v>22.077214101461731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0</v>
      </c>
      <c r="M72" s="10">
        <f>NRGSUP!M72-TI_E!M72+TO!M72-NRG_E!M72-DL!M72</f>
        <v>0</v>
      </c>
      <c r="N72" s="10">
        <f>NRGSUP!N72-TI_E!N72+TO!N72-NRG_E!N72-DL!N72</f>
        <v>0</v>
      </c>
      <c r="O72" s="10">
        <f>NRGSUP!O72-TI_E!O72+TO!O72-NRG_E!O72-DL!O72</f>
        <v>0</v>
      </c>
      <c r="P72" s="10">
        <f>NRGSUP!P72-TI_E!P72+TO!P72-NRG_E!P72-DL!P72</f>
        <v>0</v>
      </c>
      <c r="Q72" s="10">
        <f>NRGSUP!Q72-TI_E!Q72+TO!Q72-NRG_E!Q72-DL!Q72</f>
        <v>0</v>
      </c>
      <c r="R72" s="10">
        <f>NRGSUP!R72-TI_E!R72+TO!R72-NRG_E!R72-DL!R72</f>
        <v>0</v>
      </c>
      <c r="S72" s="10">
        <f>NRGSUP!S72-TI_E!S72+TO!S72-NRG_E!S72-DL!S72</f>
        <v>0</v>
      </c>
      <c r="T72" s="10">
        <f>NRGSUP!T72-TI_E!T72+TO!T72-NRG_E!T72-DL!T72</f>
        <v>0</v>
      </c>
      <c r="U72" s="10">
        <f>NRGSUP!U72-TI_E!U72+TO!U72-NRG_E!U72-DL!U72</f>
        <v>0</v>
      </c>
      <c r="V72" s="10">
        <f>NRGSUP!V72-TI_E!V72+TO!V72-NRG_E!V72-DL!V72</f>
        <v>0</v>
      </c>
      <c r="W72" s="10">
        <f>NRGSUP!W72-TI_E!W72+TO!W72-NRG_E!W72-DL!W72</f>
        <v>0</v>
      </c>
      <c r="X72" s="10">
        <f>NRGSUP!X72-TI_E!X72+TO!X72-NRG_E!X72-DL!X72</f>
        <v>0</v>
      </c>
      <c r="Y72" s="10">
        <f>NRGSUP!Y72-TI_E!Y72+TO!Y72-NRG_E!Y72-DL!Y72</f>
        <v>0</v>
      </c>
      <c r="Z72" s="10">
        <f>NRGSUP!Z72-TI_E!Z72+TO!Z72-NRG_E!Z72-DL!Z72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0</v>
      </c>
      <c r="Q73" s="10">
        <f>NRGSUP!Q73-TI_E!Q73+TO!Q73-NRG_E!Q73-DL!Q73</f>
        <v>0</v>
      </c>
      <c r="R73" s="10">
        <f>NRGSUP!R73-TI_E!R73+TO!R73-NRG_E!R73-DL!R73</f>
        <v>0</v>
      </c>
      <c r="S73" s="10">
        <f>NRGSUP!S73-TI_E!S73+TO!S73-NRG_E!S73-DL!S73</f>
        <v>0</v>
      </c>
      <c r="T73" s="10">
        <f>NRGSUP!T73-TI_E!T73+TO!T73-NRG_E!T73-DL!T73</f>
        <v>0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0</v>
      </c>
      <c r="X73" s="10">
        <f>NRGSUP!X73-TI_E!X73+TO!X73-NRG_E!X73-DL!X73</f>
        <v>0</v>
      </c>
      <c r="Y73" s="10">
        <f>NRGSUP!Y73-TI_E!Y73+TO!Y73-NRG_E!Y73-DL!Y73</f>
        <v>0</v>
      </c>
      <c r="Z73" s="10">
        <f>NRGSUP!Z73-TI_E!Z73+TO!Z73-NRG_E!Z73-DL!Z73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  <c r="Y74" s="37">
        <f>NRGSUP!Y74-TI_E!Y74+TO!Y74-NRG_E!Y74-DL!Y74</f>
        <v>0</v>
      </c>
      <c r="Z74" s="37">
        <f>NRGSUP!Z74-TI_E!Z74+TO!Z74-NRG_E!Z74-DL!Z74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NRGSUP!C75-TI_E!C75+TO!C75-NRG_E!C75-DL!C75</f>
        <v>0</v>
      </c>
      <c r="D75" s="37">
        <f>NRGSUP!D75-TI_E!D75+TO!D75-NRG_E!D75-DL!D75</f>
        <v>0</v>
      </c>
      <c r="E75" s="37">
        <f>NRGSUP!E75-TI_E!E75+TO!E75-NRG_E!E75-DL!E75</f>
        <v>0</v>
      </c>
      <c r="F75" s="37">
        <f>NRGSUP!F75-TI_E!F75+TO!F75-NRG_E!F75-DL!F75</f>
        <v>0</v>
      </c>
      <c r="G75" s="37">
        <f>NRGSUP!G75-TI_E!G75+TO!G75-NRG_E!G75-DL!G75</f>
        <v>0</v>
      </c>
      <c r="H75" s="37">
        <f>NRGSUP!H75-TI_E!H75+TO!H75-NRG_E!H75-DL!H75</f>
        <v>0</v>
      </c>
      <c r="I75" s="37">
        <f>NRGSUP!I75-TI_E!I75+TO!I75-NRG_E!I75-DL!I75</f>
        <v>0</v>
      </c>
      <c r="J75" s="37">
        <f>NRGSUP!J75-TI_E!J75+TO!J75-NRG_E!J75-DL!J75</f>
        <v>0</v>
      </c>
      <c r="K75" s="37">
        <f>NRGSUP!K75-TI_E!K75+TO!K75-NRG_E!K75-DL!K75</f>
        <v>0</v>
      </c>
      <c r="L75" s="37">
        <f>NRGSUP!L75-TI_E!L75+TO!L75-NRG_E!L75-DL!L75</f>
        <v>0</v>
      </c>
      <c r="M75" s="37">
        <f>NRGSUP!M75-TI_E!M75+TO!M75-NRG_E!M75-DL!M75</f>
        <v>0</v>
      </c>
      <c r="N75" s="37">
        <f>NRGSUP!N75-TI_E!N75+TO!N75-NRG_E!N75-DL!N75</f>
        <v>0.1194325021496131</v>
      </c>
      <c r="O75" s="37">
        <f>NRGSUP!O75-TI_E!O75+TO!O75-NRG_E!O75-DL!O75</f>
        <v>0.19105760963026661</v>
      </c>
      <c r="P75" s="37">
        <f>NRGSUP!P75-TI_E!P75+TO!P75-NRG_E!P75-DL!P75</f>
        <v>2.3903697334479789E-2</v>
      </c>
      <c r="Q75" s="37">
        <f>NRGSUP!Q75-TI_E!Q75+TO!Q75-NRG_E!Q75-DL!Q75</f>
        <v>2.3903697334479789E-2</v>
      </c>
      <c r="R75" s="37">
        <f>NRGSUP!R75-TI_E!R75+TO!R75-NRG_E!R75-DL!R75</f>
        <v>0.14333619948409279</v>
      </c>
      <c r="S75" s="37">
        <f>NRGSUP!S75-TI_E!S75+TO!S75-NRG_E!S75-DL!S75</f>
        <v>7.1625107480653469E-2</v>
      </c>
      <c r="T75" s="37">
        <f>NRGSUP!T75-TI_E!T75+TO!T75-NRG_E!T75-DL!T75</f>
        <v>1.0632383993522352E-2</v>
      </c>
      <c r="U75" s="37">
        <f>NRGSUP!U75-TI_E!U75+TO!U75-NRG_E!U75-DL!U75</f>
        <v>9.9742046431642306E-3</v>
      </c>
      <c r="V75" s="37">
        <f>NRGSUP!V75-TI_E!V75+TO!V75-NRG_E!V75-DL!V75</f>
        <v>2.106620808254514E-2</v>
      </c>
      <c r="W75" s="37">
        <f>NRGSUP!W75-TI_E!W75+TO!W75-NRG_E!W75-DL!W75</f>
        <v>0</v>
      </c>
      <c r="X75" s="37">
        <f>NRGSUP!X75-TI_E!X75+TO!X75-NRG_E!X75-DL!X75</f>
        <v>0</v>
      </c>
      <c r="Y75" s="37">
        <f>NRGSUP!Y75-TI_E!Y75+TO!Y75-NRG_E!Y75-DL!Y75</f>
        <v>0</v>
      </c>
      <c r="Z75" s="37">
        <f>NRGSUP!Z75-TI_E!Z75+TO!Z75-NRG_E!Z75-DL!Z75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NRGSUP!C76-TI_E!C76+TO!C76-NRG_E!C76-DL!C76</f>
        <v>134.73774720550301</v>
      </c>
      <c r="D76" s="40">
        <f>NRGSUP!D76-TI_E!D76+TO!D76-NRG_E!D76-DL!D76</f>
        <v>134.90971625107483</v>
      </c>
      <c r="E76" s="40">
        <f>NRGSUP!E76-TI_E!E76+TO!E76-NRG_E!E76-DL!E76</f>
        <v>142.47635425623386</v>
      </c>
      <c r="F76" s="40">
        <f>NRGSUP!F76-TI_E!F76+TO!F76-NRG_E!F76-DL!F76</f>
        <v>155.2880481513327</v>
      </c>
      <c r="G76" s="40">
        <f>NRGSUP!G76-TI_E!G76+TO!G76-NRG_E!G76-DL!G76</f>
        <v>153.91229578675848</v>
      </c>
      <c r="H76" s="40">
        <f>NRGSUP!H76-TI_E!H76+TO!H76-NRG_E!H76-DL!H76</f>
        <v>159.75924333619949</v>
      </c>
      <c r="I76" s="40">
        <f>NRGSUP!I76-TI_E!I76+TO!I76-NRG_E!I76-DL!I76</f>
        <v>159.32932072227001</v>
      </c>
      <c r="J76" s="40">
        <f>NRGSUP!J76-TI_E!J76+TO!J76-NRG_E!J76-DL!J76</f>
        <v>159.15735167669814</v>
      </c>
      <c r="K76" s="40">
        <f>NRGSUP!K76-TI_E!K76+TO!K76-NRG_E!K76-DL!K76</f>
        <v>159.32932072226996</v>
      </c>
      <c r="L76" s="40">
        <f>NRGSUP!L76-TI_E!L76+TO!L76-NRG_E!L76-DL!L76</f>
        <v>146.77558039552878</v>
      </c>
      <c r="M76" s="40">
        <f>NRGSUP!M76-TI_E!M76+TO!M76-NRG_E!M76-DL!M76</f>
        <v>156.80825451418747</v>
      </c>
      <c r="N76" s="40">
        <f>NRGSUP!N76-TI_E!N76+TO!N76-NRG_E!N76-DL!N76</f>
        <v>160.43852106620807</v>
      </c>
      <c r="O76" s="40">
        <f>NRGSUP!O76-TI_E!O76+TO!O76-NRG_E!O76-DL!O76</f>
        <v>167.29673258813412</v>
      </c>
      <c r="P76" s="40">
        <f>NRGSUP!P76-TI_E!P76+TO!P76-NRG_E!P76-DL!P76</f>
        <v>167.7082545141875</v>
      </c>
      <c r="Q76" s="40">
        <f>NRGSUP!Q76-TI_E!Q76+TO!Q76-NRG_E!Q76-DL!Q76</f>
        <v>172.38950988822006</v>
      </c>
      <c r="R76" s="40">
        <f>NRGSUP!R76-TI_E!R76+TO!R76-NRG_E!R76-DL!R76</f>
        <v>181.916852966466</v>
      </c>
      <c r="S76" s="40">
        <f>NRGSUP!S76-TI_E!S76+TO!S76-NRG_E!S76-DL!S76</f>
        <v>182.04901117798798</v>
      </c>
      <c r="T76" s="40">
        <f>NRGSUP!T76-TI_E!T76+TO!T76-NRG_E!T76-DL!T76</f>
        <v>199.23000859845232</v>
      </c>
      <c r="U76" s="40">
        <f>NRGSUP!U76-TI_E!U76+TO!U76-NRG_E!U76-DL!U76</f>
        <v>205.3015477214102</v>
      </c>
      <c r="V76" s="40">
        <f>NRGSUP!V76-TI_E!V76+TO!V76-NRG_E!V76-DL!V76</f>
        <v>212.72932072226993</v>
      </c>
      <c r="W76" s="40">
        <f>NRGSUP!W76-TI_E!W76+TO!W76-NRG_E!W76-DL!W76</f>
        <v>203.16784178847809</v>
      </c>
      <c r="X76" s="40">
        <f>NRGSUP!X76-TI_E!X76+TO!X76-NRG_E!X76-DL!X76</f>
        <v>215.12132416165088</v>
      </c>
      <c r="Y76" s="40">
        <f>NRGSUP!Y76-TI_E!Y76+TO!Y76-NRG_E!Y76-DL!Y76</f>
        <v>231.59277730008588</v>
      </c>
      <c r="Z76" s="40">
        <f>NRGSUP!Z76-TI_E!Z76+TO!Z76-NRG_E!Z76-DL!Z76</f>
        <v>235.0631986242476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8.6414445399828033</v>
      </c>
      <c r="H2" s="31">
        <f t="shared" si="0"/>
        <v>19.919690455717969</v>
      </c>
      <c r="I2" s="31">
        <f t="shared" si="0"/>
        <v>12.467755803955287</v>
      </c>
      <c r="J2" s="31">
        <f t="shared" si="0"/>
        <v>9.6016337059329313</v>
      </c>
      <c r="K2" s="31">
        <f t="shared" si="0"/>
        <v>18.05674978503869</v>
      </c>
      <c r="L2" s="31">
        <f t="shared" si="0"/>
        <v>10.604729148753222</v>
      </c>
      <c r="M2" s="31">
        <f t="shared" si="0"/>
        <v>8.6701633705932935</v>
      </c>
      <c r="N2" s="31">
        <f t="shared" si="0"/>
        <v>8.7417024935511591</v>
      </c>
      <c r="O2" s="31">
        <f t="shared" si="0"/>
        <v>10.533104041272569</v>
      </c>
      <c r="P2" s="31">
        <f t="shared" si="0"/>
        <v>6.8787618228718825</v>
      </c>
      <c r="Q2" s="31">
        <f t="shared" si="0"/>
        <v>5.0157351676698188</v>
      </c>
      <c r="R2" s="31">
        <f t="shared" si="0"/>
        <v>5.9472055030094575</v>
      </c>
      <c r="S2" s="31">
        <f t="shared" si="0"/>
        <v>8.813413585554601</v>
      </c>
      <c r="T2" s="31">
        <f t="shared" si="0"/>
        <v>10.255460017196903</v>
      </c>
      <c r="U2" s="31">
        <f t="shared" si="0"/>
        <v>11.747979363714531</v>
      </c>
      <c r="V2" s="31">
        <f t="shared" si="0"/>
        <v>15.535167669819433</v>
      </c>
      <c r="W2" s="31">
        <f t="shared" si="0"/>
        <v>5.4956147893379184</v>
      </c>
      <c r="X2" s="31">
        <f t="shared" ref="X2:Z2" si="1">SUM(X3,X17,X22,X25,X26,X51,X52,X71,X74,X75,X76)</f>
        <v>14.148839208942389</v>
      </c>
      <c r="Y2" s="31">
        <f t="shared" si="1"/>
        <v>10.889337919174546</v>
      </c>
      <c r="Z2" s="31">
        <f t="shared" si="1"/>
        <v>8.1938091143594143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  <c r="Y5" s="10">
        <f>TI_NRG_FC_IND_NE!Y5+FC_TRA_NE!Y5+FC_OTH_NE!Y5</f>
        <v>0</v>
      </c>
      <c r="Z5" s="10">
        <f>TI_NRG_FC_IND_NE!Z5+FC_TRA_NE!Z5+FC_OTH_NE!Z5</f>
        <v>0</v>
      </c>
    </row>
    <row r="6" spans="1:26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  <c r="Y6" s="10">
        <f>TI_NRG_FC_IND_NE!Y6+FC_TRA_NE!Y6+FC_OTH_NE!Y6</f>
        <v>0</v>
      </c>
      <c r="Z6" s="10">
        <f>TI_NRG_FC_IND_NE!Z6+FC_TRA_NE!Z6+FC_OTH_NE!Z6</f>
        <v>0</v>
      </c>
    </row>
    <row r="7" spans="1:26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  <c r="Y7" s="10">
        <f>TI_NRG_FC_IND_NE!Y7+FC_TRA_NE!Y7+FC_OTH_NE!Y7</f>
        <v>0</v>
      </c>
      <c r="Z7" s="10">
        <f>TI_NRG_FC_IND_NE!Z7+FC_TRA_NE!Z7+FC_OTH_NE!Z7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  <c r="Y9" s="10">
        <f>TI_NRG_FC_IND_NE!Y9+FC_TRA_NE!Y9+FC_OTH_NE!Y9</f>
        <v>0</v>
      </c>
      <c r="Z9" s="10">
        <f>TI_NRG_FC_IND_NE!Z9+FC_TRA_NE!Z9+FC_OTH_NE!Z9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  <c r="Y10" s="10">
        <f>TI_NRG_FC_IND_NE!Y10+FC_TRA_NE!Y10+FC_OTH_NE!Y10</f>
        <v>0</v>
      </c>
      <c r="Z10" s="10">
        <f>TI_NRG_FC_IND_NE!Z10+FC_TRA_NE!Z10+FC_OTH_NE!Z10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  <c r="Y12" s="10">
        <f>TI_NRG_FC_IND_NE!Y12+FC_TRA_NE!Y12+FC_OTH_NE!Y12</f>
        <v>0</v>
      </c>
      <c r="Z12" s="10">
        <f>TI_NRG_FC_IND_NE!Z12+FC_TRA_NE!Z12+FC_OTH_NE!Z12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  <c r="Y13" s="10">
        <f>TI_NRG_FC_IND_NE!Y13+FC_TRA_NE!Y13+FC_OTH_NE!Y13</f>
        <v>0</v>
      </c>
      <c r="Z13" s="10">
        <f>TI_NRG_FC_IND_NE!Z13+FC_TRA_NE!Z13+FC_OTH_NE!Z13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  <c r="Y14" s="10">
        <f>TI_NRG_FC_IND_NE!Y14+FC_TRA_NE!Y14+FC_OTH_NE!Y14</f>
        <v>0</v>
      </c>
      <c r="Z14" s="10">
        <f>TI_NRG_FC_IND_NE!Z14+FC_TRA_NE!Z14+FC_OTH_NE!Z14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  <c r="Y15" s="10">
        <f>TI_NRG_FC_IND_NE!Y15+FC_TRA_NE!Y15+FC_OTH_NE!Y15</f>
        <v>0</v>
      </c>
      <c r="Z15" s="10">
        <f>TI_NRG_FC_IND_NE!Z15+FC_TRA_NE!Z15+FC_OTH_NE!Z15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  <c r="Y16" s="10">
        <f>TI_NRG_FC_IND_NE!Y16+FC_TRA_NE!Y16+FC_OTH_NE!Y16</f>
        <v>0</v>
      </c>
      <c r="Z16" s="10">
        <f>TI_NRG_FC_IND_NE!Z16+FC_TRA_NE!Z16+FC_OTH_NE!Z16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  <c r="Y18" s="10">
        <f>TI_NRG_FC_IND_NE!Y18+FC_TRA_NE!Y18+FC_OTH_NE!Y18</f>
        <v>0</v>
      </c>
      <c r="Z18" s="10">
        <f>TI_NRG_FC_IND_NE!Z18+FC_TRA_NE!Z18+FC_OTH_NE!Z18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  <c r="Y19" s="10">
        <f>TI_NRG_FC_IND_NE!Y19+FC_TRA_NE!Y19+FC_OTH_NE!Y19</f>
        <v>0</v>
      </c>
      <c r="Z19" s="10">
        <f>TI_NRG_FC_IND_NE!Z19+FC_TRA_NE!Z19+FC_OTH_NE!Z19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  <c r="Y20" s="10">
        <f>TI_NRG_FC_IND_NE!Y20+FC_TRA_NE!Y20+FC_OTH_NE!Y20</f>
        <v>0</v>
      </c>
      <c r="Z20" s="10">
        <f>TI_NRG_FC_IND_NE!Z20+FC_TRA_NE!Z20+FC_OTH_NE!Z20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  <c r="Y21" s="10">
        <f>TI_NRG_FC_IND_NE!Y21+FC_TRA_NE!Y21+FC_OTH_NE!Y21</f>
        <v>0</v>
      </c>
      <c r="Z21" s="10">
        <f>TI_NRG_FC_IND_NE!Z21+FC_TRA_NE!Z21+FC_OTH_NE!Z21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  <c r="Y23" s="10">
        <f>TI_NRG_FC_IND_NE!Y23+FC_TRA_NE!Y23+FC_OTH_NE!Y23</f>
        <v>0</v>
      </c>
      <c r="Z23" s="10">
        <f>TI_NRG_FC_IND_NE!Z23+FC_TRA_NE!Z23+FC_OTH_NE!Z23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  <c r="Y24" s="10">
        <f>TI_NRG_FC_IND_NE!Y24+FC_TRA_NE!Y24+FC_OTH_NE!Y24</f>
        <v>0</v>
      </c>
      <c r="Z24" s="10">
        <f>TI_NRG_FC_IND_NE!Z24+FC_TRA_NE!Z24+FC_OTH_NE!Z24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  <c r="Y25" s="37">
        <f>TI_NRG_FC_IND_NE!Y25+FC_TRA_NE!Y25+FC_OTH_NE!Y25</f>
        <v>0</v>
      </c>
      <c r="Z25" s="37">
        <f>TI_NRG_FC_IND_NE!Z25+FC_TRA_NE!Z25+FC_OTH_NE!Z25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8.6414445399828033</v>
      </c>
      <c r="H26" s="37">
        <f t="shared" si="14"/>
        <v>19.919690455717969</v>
      </c>
      <c r="I26" s="37">
        <f t="shared" si="14"/>
        <v>12.467755803955287</v>
      </c>
      <c r="J26" s="37">
        <f t="shared" si="14"/>
        <v>9.6016337059329313</v>
      </c>
      <c r="K26" s="37">
        <f t="shared" si="14"/>
        <v>18.05674978503869</v>
      </c>
      <c r="L26" s="37">
        <f t="shared" si="14"/>
        <v>10.604729148753222</v>
      </c>
      <c r="M26" s="37">
        <f t="shared" si="14"/>
        <v>8.6701633705932935</v>
      </c>
      <c r="N26" s="37">
        <f t="shared" si="14"/>
        <v>8.7417024935511591</v>
      </c>
      <c r="O26" s="37">
        <f t="shared" si="14"/>
        <v>10.533104041272569</v>
      </c>
      <c r="P26" s="37">
        <f t="shared" si="14"/>
        <v>6.8787618228718825</v>
      </c>
      <c r="Q26" s="37">
        <f t="shared" si="14"/>
        <v>5.0157351676698188</v>
      </c>
      <c r="R26" s="37">
        <f t="shared" si="14"/>
        <v>5.9472055030094575</v>
      </c>
      <c r="S26" s="37">
        <f t="shared" si="14"/>
        <v>8.813413585554601</v>
      </c>
      <c r="T26" s="37">
        <f t="shared" si="14"/>
        <v>10.255460017196903</v>
      </c>
      <c r="U26" s="37">
        <f t="shared" si="14"/>
        <v>11.747979363714531</v>
      </c>
      <c r="V26" s="37">
        <f t="shared" si="14"/>
        <v>15.535167669819433</v>
      </c>
      <c r="W26" s="37">
        <f t="shared" si="14"/>
        <v>5.4956147893379184</v>
      </c>
      <c r="X26" s="37">
        <f t="shared" ref="X26:Z26" si="15">SUM(X27,X33)</f>
        <v>14.148839208942389</v>
      </c>
      <c r="Y26" s="37">
        <f t="shared" si="15"/>
        <v>10.889337919174546</v>
      </c>
      <c r="Z26" s="37">
        <f t="shared" si="15"/>
        <v>8.1938091143594143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  <c r="Y28" s="10">
        <f>TI_NRG_FC_IND_NE!Y28+FC_TRA_NE!Y28+FC_OTH_NE!Y28</f>
        <v>0</v>
      </c>
      <c r="Z28" s="10">
        <f>TI_NRG_FC_IND_NE!Z28+FC_TRA_NE!Z28+FC_OTH_NE!Z28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  <c r="Y29" s="10">
        <f>TI_NRG_FC_IND_NE!Y29+FC_TRA_NE!Y29+FC_OTH_NE!Y29</f>
        <v>0</v>
      </c>
      <c r="Z29" s="10">
        <f>TI_NRG_FC_IND_NE!Z29+FC_TRA_NE!Z29+FC_OTH_NE!Z29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  <c r="Y30" s="10">
        <f>TI_NRG_FC_IND_NE!Y30+FC_TRA_NE!Y30+FC_OTH_NE!Y30</f>
        <v>0</v>
      </c>
      <c r="Z30" s="10">
        <f>TI_NRG_FC_IND_NE!Z30+FC_TRA_NE!Z30+FC_OTH_NE!Z30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  <c r="Y31" s="10">
        <f>TI_NRG_FC_IND_NE!Y31+FC_TRA_NE!Y31+FC_OTH_NE!Y31</f>
        <v>0</v>
      </c>
      <c r="Z31" s="10">
        <f>TI_NRG_FC_IND_NE!Z31+FC_TRA_NE!Z31+FC_OTH_NE!Z31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  <c r="Y32" s="10">
        <f>TI_NRG_FC_IND_NE!Y32+FC_TRA_NE!Y32+FC_OTH_NE!Y32</f>
        <v>0</v>
      </c>
      <c r="Z32" s="10">
        <f>TI_NRG_FC_IND_NE!Z32+FC_TRA_NE!Z32+FC_OTH_NE!Z32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8.6414445399828033</v>
      </c>
      <c r="H33" s="29">
        <f t="shared" si="18"/>
        <v>19.919690455717969</v>
      </c>
      <c r="I33" s="29">
        <f t="shared" si="18"/>
        <v>12.467755803955287</v>
      </c>
      <c r="J33" s="29">
        <f t="shared" si="18"/>
        <v>9.6016337059329313</v>
      </c>
      <c r="K33" s="29">
        <f t="shared" si="18"/>
        <v>18.05674978503869</v>
      </c>
      <c r="L33" s="29">
        <f t="shared" si="18"/>
        <v>10.604729148753222</v>
      </c>
      <c r="M33" s="29">
        <f t="shared" si="18"/>
        <v>8.6701633705932935</v>
      </c>
      <c r="N33" s="29">
        <f t="shared" si="18"/>
        <v>8.7417024935511591</v>
      </c>
      <c r="O33" s="29">
        <f t="shared" si="18"/>
        <v>10.533104041272569</v>
      </c>
      <c r="P33" s="29">
        <f t="shared" si="18"/>
        <v>6.8787618228718825</v>
      </c>
      <c r="Q33" s="29">
        <f t="shared" si="18"/>
        <v>5.0157351676698188</v>
      </c>
      <c r="R33" s="29">
        <f t="shared" si="18"/>
        <v>5.9472055030094575</v>
      </c>
      <c r="S33" s="29">
        <f t="shared" si="18"/>
        <v>8.813413585554601</v>
      </c>
      <c r="T33" s="29">
        <f t="shared" si="18"/>
        <v>10.255460017196903</v>
      </c>
      <c r="U33" s="29">
        <f t="shared" si="18"/>
        <v>11.747979363714531</v>
      </c>
      <c r="V33" s="29">
        <f t="shared" si="18"/>
        <v>15.535167669819433</v>
      </c>
      <c r="W33" s="29">
        <f t="shared" si="18"/>
        <v>5.4956147893379184</v>
      </c>
      <c r="X33" s="29">
        <f t="shared" ref="X33:Z33" si="19">SUM(X34:X50)</f>
        <v>14.148839208942389</v>
      </c>
      <c r="Y33" s="29">
        <f t="shared" si="19"/>
        <v>10.889337919174546</v>
      </c>
      <c r="Z33" s="29">
        <f t="shared" si="19"/>
        <v>8.1938091143594143</v>
      </c>
    </row>
    <row r="34" spans="1:26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  <c r="Y34" s="10">
        <f>TI_NRG_FC_IND_NE!Y34+FC_TRA_NE!Y34+FC_OTH_NE!Y34</f>
        <v>0</v>
      </c>
      <c r="Z34" s="10">
        <f>TI_NRG_FC_IND_NE!Z34+FC_TRA_NE!Z34+FC_OTH_NE!Z34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  <c r="Y35" s="10">
        <f>TI_NRG_FC_IND_NE!Y35+FC_TRA_NE!Y35+FC_OTH_NE!Y35</f>
        <v>0</v>
      </c>
      <c r="Z35" s="10">
        <f>TI_NRG_FC_IND_NE!Z35+FC_TRA_NE!Z35+FC_OTH_NE!Z35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  <c r="Y36" s="10">
        <f>TI_NRG_FC_IND_NE!Y36+FC_TRA_NE!Y36+FC_OTH_NE!Y36</f>
        <v>0</v>
      </c>
      <c r="Z36" s="10">
        <f>TI_NRG_FC_IND_NE!Z36+FC_TRA_NE!Z36+FC_OTH_NE!Z36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  <c r="Y37" s="10">
        <f>TI_NRG_FC_IND_NE!Y37+FC_TRA_NE!Y37+FC_OTH_NE!Y37</f>
        <v>0</v>
      </c>
      <c r="Z37" s="10">
        <f>TI_NRG_FC_IND_NE!Z37+FC_TRA_NE!Z37+FC_OTH_NE!Z37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  <c r="Y38" s="10">
        <f>TI_NRG_FC_IND_NE!Y38+FC_TRA_NE!Y38+FC_OTH_NE!Y38</f>
        <v>0</v>
      </c>
      <c r="Z38" s="10">
        <f>TI_NRG_FC_IND_NE!Z38+FC_TRA_NE!Z38+FC_OTH_NE!Z38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  <c r="Y39" s="10">
        <f>TI_NRG_FC_IND_NE!Y39+FC_TRA_NE!Y39+FC_OTH_NE!Y39</f>
        <v>0</v>
      </c>
      <c r="Z39" s="10">
        <f>TI_NRG_FC_IND_NE!Z39+FC_TRA_NE!Z39+FC_OTH_NE!Z39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  <c r="Y40" s="10">
        <f>TI_NRG_FC_IND_NE!Y40+FC_TRA_NE!Y40+FC_OTH_NE!Y40</f>
        <v>0</v>
      </c>
      <c r="Z40" s="10">
        <f>TI_NRG_FC_IND_NE!Z40+FC_TRA_NE!Z40+FC_OTH_NE!Z40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  <c r="Y41" s="10">
        <f>TI_NRG_FC_IND_NE!Y41+FC_TRA_NE!Y41+FC_OTH_NE!Y41</f>
        <v>0</v>
      </c>
      <c r="Z41" s="10">
        <f>TI_NRG_FC_IND_NE!Z41+FC_TRA_NE!Z41+FC_OTH_NE!Z41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  <c r="Y42" s="10">
        <f>TI_NRG_FC_IND_NE!Y42+FC_TRA_NE!Y42+FC_OTH_NE!Y42</f>
        <v>0</v>
      </c>
      <c r="Z42" s="10">
        <f>TI_NRG_FC_IND_NE!Z42+FC_TRA_NE!Z42+FC_OTH_NE!Z42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  <c r="Y43" s="10">
        <f>TI_NRG_FC_IND_NE!Y43+FC_TRA_NE!Y43+FC_OTH_NE!Y43</f>
        <v>0</v>
      </c>
      <c r="Z43" s="10">
        <f>TI_NRG_FC_IND_NE!Z43+FC_TRA_NE!Z43+FC_OTH_NE!Z43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  <c r="Y44" s="10">
        <f>TI_NRG_FC_IND_NE!Y44+FC_TRA_NE!Y44+FC_OTH_NE!Y44</f>
        <v>0</v>
      </c>
      <c r="Z44" s="10">
        <f>TI_NRG_FC_IND_NE!Z44+FC_TRA_NE!Z44+FC_OTH_NE!Z44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TI_NRG_FC_IND_NE!C45+FC_TRA_NE!C45+FC_OTH_NE!C45</f>
        <v>0</v>
      </c>
      <c r="D45" s="10">
        <f>TI_NRG_FC_IND_NE!D45+FC_TRA_NE!D45+FC_OTH_NE!D45</f>
        <v>0</v>
      </c>
      <c r="E45" s="10">
        <f>TI_NRG_FC_IND_NE!E45+FC_TRA_NE!E45+FC_OTH_NE!E45</f>
        <v>0</v>
      </c>
      <c r="F45" s="10">
        <f>TI_NRG_FC_IND_NE!F45+FC_TRA_NE!F45+FC_OTH_NE!F45</f>
        <v>0</v>
      </c>
      <c r="G45" s="10">
        <f>TI_NRG_FC_IND_NE!G45+FC_TRA_NE!G45+FC_OTH_NE!G45</f>
        <v>0</v>
      </c>
      <c r="H45" s="10">
        <f>TI_NRG_FC_IND_NE!H45+FC_TRA_NE!H45+FC_OTH_NE!H45</f>
        <v>0</v>
      </c>
      <c r="I45" s="10">
        <f>TI_NRG_FC_IND_NE!I45+FC_TRA_NE!I45+FC_OTH_NE!I45</f>
        <v>0</v>
      </c>
      <c r="J45" s="10">
        <f>TI_NRG_FC_IND_NE!J45+FC_TRA_NE!J45+FC_OTH_NE!J45</f>
        <v>0</v>
      </c>
      <c r="K45" s="10">
        <f>TI_NRG_FC_IND_NE!K45+FC_TRA_NE!K45+FC_OTH_NE!K45</f>
        <v>0</v>
      </c>
      <c r="L45" s="10">
        <f>TI_NRG_FC_IND_NE!L45+FC_TRA_NE!L45+FC_OTH_NE!L45</f>
        <v>0</v>
      </c>
      <c r="M45" s="10">
        <f>TI_NRG_FC_IND_NE!M45+FC_TRA_NE!M45+FC_OTH_NE!M45</f>
        <v>0</v>
      </c>
      <c r="N45" s="10">
        <f>TI_NRG_FC_IND_NE!N45+FC_TRA_NE!N45+FC_OTH_NE!N45</f>
        <v>0</v>
      </c>
      <c r="O45" s="10">
        <f>TI_NRG_FC_IND_NE!O45+FC_TRA_NE!O45+FC_OTH_NE!O45</f>
        <v>0</v>
      </c>
      <c r="P45" s="10">
        <f>TI_NRG_FC_IND_NE!P45+FC_TRA_NE!P45+FC_OTH_NE!P45</f>
        <v>0</v>
      </c>
      <c r="Q45" s="10">
        <f>TI_NRG_FC_IND_NE!Q45+FC_TRA_NE!Q45+FC_OTH_NE!Q45</f>
        <v>0</v>
      </c>
      <c r="R45" s="10">
        <f>TI_NRG_FC_IND_NE!R45+FC_TRA_NE!R45+FC_OTH_NE!R45</f>
        <v>0</v>
      </c>
      <c r="S45" s="10">
        <f>TI_NRG_FC_IND_NE!S45+FC_TRA_NE!S45+FC_OTH_NE!S45</f>
        <v>0</v>
      </c>
      <c r="T45" s="10">
        <f>TI_NRG_FC_IND_NE!T45+FC_TRA_NE!T45+FC_OTH_NE!T45</f>
        <v>0</v>
      </c>
      <c r="U45" s="10">
        <f>TI_NRG_FC_IND_NE!U45+FC_TRA_NE!U45+FC_OTH_NE!U45</f>
        <v>0</v>
      </c>
      <c r="V45" s="10">
        <f>TI_NRG_FC_IND_NE!V45+FC_TRA_NE!V45+FC_OTH_NE!V45</f>
        <v>0</v>
      </c>
      <c r="W45" s="10">
        <f>TI_NRG_FC_IND_NE!W45+FC_TRA_NE!W45+FC_OTH_NE!W45</f>
        <v>0</v>
      </c>
      <c r="X45" s="10">
        <f>TI_NRG_FC_IND_NE!X45+FC_TRA_NE!X45+FC_OTH_NE!X45</f>
        <v>0</v>
      </c>
      <c r="Y45" s="10">
        <f>TI_NRG_FC_IND_NE!Y45+FC_TRA_NE!Y45+FC_OTH_NE!Y45</f>
        <v>0</v>
      </c>
      <c r="Z45" s="10">
        <f>TI_NRG_FC_IND_NE!Z45+FC_TRA_NE!Z45+FC_OTH_NE!Z45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TI_NRG_FC_IND_NE!C46+FC_TRA_NE!C46+FC_OTH_NE!C46</f>
        <v>0</v>
      </c>
      <c r="D46" s="10">
        <f>TI_NRG_FC_IND_NE!D46+FC_TRA_NE!D46+FC_OTH_NE!D46</f>
        <v>0</v>
      </c>
      <c r="E46" s="10">
        <f>TI_NRG_FC_IND_NE!E46+FC_TRA_NE!E46+FC_OTH_NE!E46</f>
        <v>0</v>
      </c>
      <c r="F46" s="10">
        <f>TI_NRG_FC_IND_NE!F46+FC_TRA_NE!F46+FC_OTH_NE!F46</f>
        <v>0</v>
      </c>
      <c r="G46" s="10">
        <f>TI_NRG_FC_IND_NE!G46+FC_TRA_NE!G46+FC_OTH_NE!G46</f>
        <v>4.8007738607050729</v>
      </c>
      <c r="H46" s="10">
        <f>TI_NRG_FC_IND_NE!H46+FC_TRA_NE!H46+FC_OTH_NE!H46</f>
        <v>5.0157351676698188</v>
      </c>
      <c r="I46" s="10">
        <f>TI_NRG_FC_IND_NE!I46+FC_TRA_NE!I46+FC_OTH_NE!I46</f>
        <v>5.0157351676698188</v>
      </c>
      <c r="J46" s="10">
        <f>TI_NRG_FC_IND_NE!J46+FC_TRA_NE!J46+FC_OTH_NE!J46</f>
        <v>4.0126397248495271</v>
      </c>
      <c r="K46" s="10">
        <f>TI_NRG_FC_IND_NE!K46+FC_TRA_NE!K46+FC_OTH_NE!K46</f>
        <v>5.0157351676698188</v>
      </c>
      <c r="L46" s="10">
        <f>TI_NRG_FC_IND_NE!L46+FC_TRA_NE!L46+FC_OTH_NE!L46</f>
        <v>5.0157351676698188</v>
      </c>
      <c r="M46" s="10">
        <f>TI_NRG_FC_IND_NE!M46+FC_TRA_NE!M46+FC_OTH_NE!M46</f>
        <v>4.0126397248495271</v>
      </c>
      <c r="N46" s="10">
        <f>TI_NRG_FC_IND_NE!N46+FC_TRA_NE!N46+FC_OTH_NE!N46</f>
        <v>5.0157351676698188</v>
      </c>
      <c r="O46" s="10">
        <f>TI_NRG_FC_IND_NE!O46+FC_TRA_NE!O46+FC_OTH_NE!O46</f>
        <v>4.0126397248495271</v>
      </c>
      <c r="P46" s="10">
        <f>TI_NRG_FC_IND_NE!P46+FC_TRA_NE!P46+FC_OTH_NE!P46</f>
        <v>5.0157351676698188</v>
      </c>
      <c r="Q46" s="10">
        <f>TI_NRG_FC_IND_NE!Q46+FC_TRA_NE!Q46+FC_OTH_NE!Q46</f>
        <v>5.0157351676698188</v>
      </c>
      <c r="R46" s="10">
        <f>TI_NRG_FC_IND_NE!R46+FC_TRA_NE!R46+FC_OTH_NE!R46</f>
        <v>5.0157351676698188</v>
      </c>
      <c r="S46" s="10">
        <f>TI_NRG_FC_IND_NE!S46+FC_TRA_NE!S46+FC_OTH_NE!S46</f>
        <v>6.0189165950128984</v>
      </c>
      <c r="T46" s="10">
        <f>TI_NRG_FC_IND_NE!T46+FC_TRA_NE!T46+FC_OTH_NE!T46</f>
        <v>6.385038693035253</v>
      </c>
      <c r="U46" s="10">
        <f>TI_NRG_FC_IND_NE!U46+FC_TRA_NE!U46+FC_OTH_NE!U46</f>
        <v>7.1715391229578671</v>
      </c>
      <c r="V46" s="10">
        <f>TI_NRG_FC_IND_NE!V46+FC_TRA_NE!V46+FC_OTH_NE!V46</f>
        <v>5.1070507308684432</v>
      </c>
      <c r="W46" s="10">
        <f>TI_NRG_FC_IND_NE!W46+FC_TRA_NE!W46+FC_OTH_NE!W46</f>
        <v>5.4210662080825447</v>
      </c>
      <c r="X46" s="10">
        <f>TI_NRG_FC_IND_NE!X46+FC_TRA_NE!X46+FC_OTH_NE!X46</f>
        <v>6.0690455717970764</v>
      </c>
      <c r="Y46" s="10">
        <f>TI_NRG_FC_IND_NE!Y46+FC_TRA_NE!Y46+FC_OTH_NE!Y46</f>
        <v>7.1614789337919156</v>
      </c>
      <c r="Z46" s="10">
        <f>TI_NRG_FC_IND_NE!Z46+FC_TRA_NE!Z46+FC_OTH_NE!Z46</f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f>TI_NRG_FC_IND_NE!C47+FC_TRA_NE!C47+FC_OTH_NE!C47</f>
        <v>0</v>
      </c>
      <c r="D47" s="10">
        <f>TI_NRG_FC_IND_NE!D47+FC_TRA_NE!D47+FC_OTH_NE!D47</f>
        <v>0</v>
      </c>
      <c r="E47" s="10">
        <f>TI_NRG_FC_IND_NE!E47+FC_TRA_NE!E47+FC_OTH_NE!E47</f>
        <v>0</v>
      </c>
      <c r="F47" s="10">
        <f>TI_NRG_FC_IND_NE!F47+FC_TRA_NE!F47+FC_OTH_NE!F47</f>
        <v>0</v>
      </c>
      <c r="G47" s="10">
        <f>TI_NRG_FC_IND_NE!G47+FC_TRA_NE!G47+FC_OTH_NE!G47</f>
        <v>3.8406706792777299</v>
      </c>
      <c r="H47" s="10">
        <f>TI_NRG_FC_IND_NE!H47+FC_TRA_NE!H47+FC_OTH_NE!H47</f>
        <v>14.903955288048151</v>
      </c>
      <c r="I47" s="10">
        <f>TI_NRG_FC_IND_NE!I47+FC_TRA_NE!I47+FC_OTH_NE!I47</f>
        <v>7.452020636285468</v>
      </c>
      <c r="J47" s="10">
        <f>TI_NRG_FC_IND_NE!J47+FC_TRA_NE!J47+FC_OTH_NE!J47</f>
        <v>5.5889939810834042</v>
      </c>
      <c r="K47" s="10">
        <f>TI_NRG_FC_IND_NE!K47+FC_TRA_NE!K47+FC_OTH_NE!K47</f>
        <v>13.041014617368869</v>
      </c>
      <c r="L47" s="10">
        <f>TI_NRG_FC_IND_NE!L47+FC_TRA_NE!L47+FC_OTH_NE!L47</f>
        <v>5.5889939810834042</v>
      </c>
      <c r="M47" s="10">
        <f>TI_NRG_FC_IND_NE!M47+FC_TRA_NE!M47+FC_OTH_NE!M47</f>
        <v>4.6575236457437663</v>
      </c>
      <c r="N47" s="10">
        <f>TI_NRG_FC_IND_NE!N47+FC_TRA_NE!N47+FC_OTH_NE!N47</f>
        <v>3.7259673258813408</v>
      </c>
      <c r="O47" s="10">
        <f>TI_NRG_FC_IND_NE!O47+FC_TRA_NE!O47+FC_OTH_NE!O47</f>
        <v>6.5204643164230429</v>
      </c>
      <c r="P47" s="10">
        <f>TI_NRG_FC_IND_NE!P47+FC_TRA_NE!P47+FC_OTH_NE!P47</f>
        <v>1.863026655202064</v>
      </c>
      <c r="Q47" s="10">
        <f>TI_NRG_FC_IND_NE!Q47+FC_TRA_NE!Q47+FC_OTH_NE!Q47</f>
        <v>0</v>
      </c>
      <c r="R47" s="10">
        <f>TI_NRG_FC_IND_NE!R47+FC_TRA_NE!R47+FC_OTH_NE!R47</f>
        <v>0.93147033533963886</v>
      </c>
      <c r="S47" s="10">
        <f>TI_NRG_FC_IND_NE!S47+FC_TRA_NE!S47+FC_OTH_NE!S47</f>
        <v>2.7944969905417021</v>
      </c>
      <c r="T47" s="10">
        <f>TI_NRG_FC_IND_NE!T47+FC_TRA_NE!T47+FC_OTH_NE!T47</f>
        <v>3.8704213241616499</v>
      </c>
      <c r="U47" s="10">
        <f>TI_NRG_FC_IND_NE!U47+FC_TRA_NE!U47+FC_OTH_NE!U47</f>
        <v>4.5764402407566633</v>
      </c>
      <c r="V47" s="10">
        <f>TI_NRG_FC_IND_NE!V47+FC_TRA_NE!V47+FC_OTH_NE!V47</f>
        <v>10.428116938950989</v>
      </c>
      <c r="W47" s="10">
        <f>TI_NRG_FC_IND_NE!W47+FC_TRA_NE!W47+FC_OTH_NE!W47</f>
        <v>7.454858125537403E-2</v>
      </c>
      <c r="X47" s="10">
        <f>TI_NRG_FC_IND_NE!X47+FC_TRA_NE!X47+FC_OTH_NE!X47</f>
        <v>8.079793637145313</v>
      </c>
      <c r="Y47" s="10">
        <f>TI_NRG_FC_IND_NE!Y47+FC_TRA_NE!Y47+FC_OTH_NE!Y47</f>
        <v>3.7278589853826301</v>
      </c>
      <c r="Z47" s="10">
        <f>TI_NRG_FC_IND_NE!Z47+FC_TRA_NE!Z47+FC_OTH_NE!Z47</f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  <c r="Y48" s="10">
        <f>TI_NRG_FC_IND_NE!Y48+FC_TRA_NE!Y48+FC_OTH_NE!Y48</f>
        <v>0</v>
      </c>
      <c r="Z48" s="10">
        <f>TI_NRG_FC_IND_NE!Z48+FC_TRA_NE!Z48+FC_OTH_NE!Z48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  <c r="Y49" s="10">
        <f>TI_NRG_FC_IND_NE!Y49+FC_TRA_NE!Y49+FC_OTH_NE!Y49</f>
        <v>0</v>
      </c>
      <c r="Z49" s="10">
        <f>TI_NRG_FC_IND_NE!Z49+FC_TRA_NE!Z49+FC_OTH_NE!Z49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0</v>
      </c>
      <c r="H50" s="10">
        <f>TI_NRG_FC_IND_NE!H50+FC_TRA_NE!H50+FC_OTH_NE!H50</f>
        <v>0</v>
      </c>
      <c r="I50" s="10">
        <f>TI_NRG_FC_IND_NE!I50+FC_TRA_NE!I50+FC_OTH_NE!I50</f>
        <v>0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  <c r="Y50" s="10">
        <f>TI_NRG_FC_IND_NE!Y50+FC_TRA_NE!Y50+FC_OTH_NE!Y50</f>
        <v>0</v>
      </c>
      <c r="Z50" s="10">
        <f>TI_NRG_FC_IND_NE!Z50+FC_TRA_NE!Z50+FC_OTH_NE!Z50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0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0</v>
      </c>
      <c r="P51" s="37">
        <f>TI_NRG_FC_IND_NE!P51+FC_TRA_NE!P51+FC_OTH_NE!P51</f>
        <v>0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0</v>
      </c>
      <c r="X51" s="37">
        <f>TI_NRG_FC_IND_NE!X51+FC_TRA_NE!X51+FC_OTH_NE!X51</f>
        <v>0</v>
      </c>
      <c r="Y51" s="37">
        <f>TI_NRG_FC_IND_NE!Y51+FC_TRA_NE!Y51+FC_OTH_NE!Y51</f>
        <v>0</v>
      </c>
      <c r="Z51" s="37">
        <f>TI_NRG_FC_IND_NE!Z51+FC_TRA_NE!Z51+FC_OTH_NE!Z51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  <c r="Y53" s="10">
        <f>TI_NRG_FC_IND_NE!Y53+FC_TRA_NE!Y53+FC_OTH_NE!Y53</f>
        <v>0</v>
      </c>
      <c r="Z53" s="10">
        <f>TI_NRG_FC_IND_NE!Z53+FC_TRA_NE!Z53+FC_OTH_NE!Z53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  <c r="Y54" s="10">
        <f>TI_NRG_FC_IND_NE!Y54+FC_TRA_NE!Y54+FC_OTH_NE!Y54</f>
        <v>0</v>
      </c>
      <c r="Z54" s="10">
        <f>TI_NRG_FC_IND_NE!Z54+FC_TRA_NE!Z54+FC_OTH_NE!Z54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  <c r="Y55" s="10">
        <f>TI_NRG_FC_IND_NE!Y55+FC_TRA_NE!Y55+FC_OTH_NE!Y55</f>
        <v>0</v>
      </c>
      <c r="Z55" s="10">
        <f>TI_NRG_FC_IND_NE!Z55+FC_TRA_NE!Z55+FC_OTH_NE!Z55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  <c r="Y56" s="10">
        <f>TI_NRG_FC_IND_NE!Y56+FC_TRA_NE!Y56+FC_OTH_NE!Y56</f>
        <v>0</v>
      </c>
      <c r="Z56" s="10">
        <f>TI_NRG_FC_IND_NE!Z56+FC_TRA_NE!Z56+FC_OTH_NE!Z56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  <c r="Y57" s="10">
        <f>TI_NRG_FC_IND_NE!Y57+FC_TRA_NE!Y57+FC_OTH_NE!Y57</f>
        <v>0</v>
      </c>
      <c r="Z57" s="10">
        <f>TI_NRG_FC_IND_NE!Z57+FC_TRA_NE!Z57+FC_OTH_NE!Z57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  <c r="Y58" s="10">
        <f>TI_NRG_FC_IND_NE!Y58+FC_TRA_NE!Y58+FC_OTH_NE!Y58</f>
        <v>0</v>
      </c>
      <c r="Z58" s="10">
        <f>TI_NRG_FC_IND_NE!Z58+FC_TRA_NE!Z58+FC_OTH_NE!Z58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  <c r="Y59" s="10">
        <f>TI_NRG_FC_IND_NE!Y59+FC_TRA_NE!Y59+FC_OTH_NE!Y59</f>
        <v>0</v>
      </c>
      <c r="Z59" s="10">
        <f>TI_NRG_FC_IND_NE!Z59+FC_TRA_NE!Z59+FC_OTH_NE!Z59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  <c r="Y60" s="10">
        <f>TI_NRG_FC_IND_NE!Y60+FC_TRA_NE!Y60+FC_OTH_NE!Y60</f>
        <v>0</v>
      </c>
      <c r="Z60" s="10">
        <f>TI_NRG_FC_IND_NE!Z60+FC_TRA_NE!Z60+FC_OTH_NE!Z60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  <c r="Y61" s="10">
        <f>TI_NRG_FC_IND_NE!Y61+FC_TRA_NE!Y61+FC_OTH_NE!Y61</f>
        <v>0</v>
      </c>
      <c r="Z61" s="10">
        <f>TI_NRG_FC_IND_NE!Z61+FC_TRA_NE!Z61+FC_OTH_NE!Z61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  <c r="Y62" s="10">
        <f>TI_NRG_FC_IND_NE!Y62+FC_TRA_NE!Y62+FC_OTH_NE!Y62</f>
        <v>0</v>
      </c>
      <c r="Z62" s="10">
        <f>TI_NRG_FC_IND_NE!Z62+FC_TRA_NE!Z62+FC_OTH_NE!Z62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  <c r="Y63" s="10">
        <f>TI_NRG_FC_IND_NE!Y63+FC_TRA_NE!Y63+FC_OTH_NE!Y63</f>
        <v>0</v>
      </c>
      <c r="Z63" s="10">
        <f>TI_NRG_FC_IND_NE!Z63+FC_TRA_NE!Z63+FC_OTH_NE!Z63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  <c r="Y64" s="10">
        <f>TI_NRG_FC_IND_NE!Y64+FC_TRA_NE!Y64+FC_OTH_NE!Y64</f>
        <v>0</v>
      </c>
      <c r="Z64" s="10">
        <f>TI_NRG_FC_IND_NE!Z64+FC_TRA_NE!Z64+FC_OTH_NE!Z64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  <c r="Y65" s="10">
        <f>TI_NRG_FC_IND_NE!Y65+FC_TRA_NE!Y65+FC_OTH_NE!Y65</f>
        <v>0</v>
      </c>
      <c r="Z65" s="10">
        <f>TI_NRG_FC_IND_NE!Z65+FC_TRA_NE!Z65+FC_OTH_NE!Z65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  <c r="Y66" s="10">
        <f>TI_NRG_FC_IND_NE!Y66+FC_TRA_NE!Y66+FC_OTH_NE!Y66</f>
        <v>0</v>
      </c>
      <c r="Z66" s="10">
        <f>TI_NRG_FC_IND_NE!Z66+FC_TRA_NE!Z66+FC_OTH_NE!Z66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  <c r="Y67" s="10">
        <f>TI_NRG_FC_IND_NE!Y67+FC_TRA_NE!Y67+FC_OTH_NE!Y67</f>
        <v>0</v>
      </c>
      <c r="Z67" s="10">
        <f>TI_NRG_FC_IND_NE!Z67+FC_TRA_NE!Z67+FC_OTH_NE!Z67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  <c r="Y68" s="10">
        <f>TI_NRG_FC_IND_NE!Y68+FC_TRA_NE!Y68+FC_OTH_NE!Y68</f>
        <v>0</v>
      </c>
      <c r="Z68" s="10">
        <f>TI_NRG_FC_IND_NE!Z68+FC_TRA_NE!Z68+FC_OTH_NE!Z68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  <c r="Y69" s="10">
        <f>TI_NRG_FC_IND_NE!Y69+FC_TRA_NE!Y69+FC_OTH_NE!Y69</f>
        <v>0</v>
      </c>
      <c r="Z69" s="10">
        <f>TI_NRG_FC_IND_NE!Z69+FC_TRA_NE!Z69+FC_OTH_NE!Z69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  <c r="Y70" s="10">
        <f>TI_NRG_FC_IND_NE!Y70+FC_TRA_NE!Y70+FC_OTH_NE!Y70</f>
        <v>0</v>
      </c>
      <c r="Z70" s="10">
        <f>TI_NRG_FC_IND_NE!Z70+FC_TRA_NE!Z70+FC_OTH_NE!Z70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  <c r="Y72" s="10">
        <f>TI_NRG_FC_IND_NE!Y72+FC_TRA_NE!Y72+FC_OTH_NE!Y72</f>
        <v>0</v>
      </c>
      <c r="Z72" s="10">
        <f>TI_NRG_FC_IND_NE!Z72+FC_TRA_NE!Z72+FC_OTH_NE!Z72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  <c r="Y73" s="10">
        <f>TI_NRG_FC_IND_NE!Y73+FC_TRA_NE!Y73+FC_OTH_NE!Y73</f>
        <v>0</v>
      </c>
      <c r="Z73" s="10">
        <f>TI_NRG_FC_IND_NE!Z73+FC_TRA_NE!Z73+FC_OTH_NE!Z73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  <c r="Y74" s="37">
        <f>TI_NRG_FC_IND_NE!Y74+FC_TRA_NE!Y74+FC_OTH_NE!Y74</f>
        <v>0</v>
      </c>
      <c r="Z74" s="37">
        <f>TI_NRG_FC_IND_NE!Z74+FC_TRA_NE!Z74+FC_OTH_NE!Z74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  <c r="Y75" s="37">
        <f>TI_NRG_FC_IND_NE!Y75+FC_TRA_NE!Y75+FC_OTH_NE!Y75</f>
        <v>0</v>
      </c>
      <c r="Z75" s="37">
        <f>TI_NRG_FC_IND_NE!Z75+FC_TRA_NE!Z75+FC_OTH_NE!Z75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  <c r="Y76" s="40">
        <f>TI_NRG_FC_IND_NE!Y76+FC_TRA_NE!Y76+FC_OTH_NE!Y76</f>
        <v>0</v>
      </c>
      <c r="Z76" s="40">
        <f>TI_NRG_FC_IND_NE!Z76+FC_TRA_NE!Z76+FC_OTH_NE!Z76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8.6414445399828033</v>
      </c>
      <c r="H2" s="31">
        <f t="shared" si="0"/>
        <v>19.919690455717969</v>
      </c>
      <c r="I2" s="31">
        <f t="shared" si="0"/>
        <v>12.467755803955287</v>
      </c>
      <c r="J2" s="31">
        <f t="shared" si="0"/>
        <v>9.6016337059329313</v>
      </c>
      <c r="K2" s="31">
        <f t="shared" si="0"/>
        <v>18.05674978503869</v>
      </c>
      <c r="L2" s="31">
        <f t="shared" si="0"/>
        <v>10.604729148753222</v>
      </c>
      <c r="M2" s="31">
        <f t="shared" si="0"/>
        <v>8.6701633705932935</v>
      </c>
      <c r="N2" s="31">
        <f t="shared" si="0"/>
        <v>8.7417024935511591</v>
      </c>
      <c r="O2" s="31">
        <f t="shared" si="0"/>
        <v>10.533104041272569</v>
      </c>
      <c r="P2" s="31">
        <f t="shared" si="0"/>
        <v>6.8787618228718825</v>
      </c>
      <c r="Q2" s="31">
        <f t="shared" si="0"/>
        <v>5.0157351676698188</v>
      </c>
      <c r="R2" s="31">
        <f t="shared" si="0"/>
        <v>5.9472055030094575</v>
      </c>
      <c r="S2" s="31">
        <f t="shared" si="0"/>
        <v>8.813413585554601</v>
      </c>
      <c r="T2" s="31">
        <f t="shared" si="0"/>
        <v>10.255460017196903</v>
      </c>
      <c r="U2" s="31">
        <f t="shared" si="0"/>
        <v>11.747979363714531</v>
      </c>
      <c r="V2" s="31">
        <f t="shared" si="0"/>
        <v>15.535167669819433</v>
      </c>
      <c r="W2" s="31">
        <f t="shared" si="0"/>
        <v>5.4956147893379184</v>
      </c>
      <c r="X2" s="31">
        <f t="shared" ref="X2:Z2" si="1">SUM(X3,X17,X22,X25,X26,X51,X52,X71,X74,X75,X76)</f>
        <v>14.148839208942389</v>
      </c>
      <c r="Y2" s="31">
        <f t="shared" si="1"/>
        <v>10.889337919174546</v>
      </c>
      <c r="Z2" s="31">
        <f t="shared" si="1"/>
        <v>8.1938091143594143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8.6414445399828033</v>
      </c>
      <c r="H26" s="37">
        <f t="shared" si="14"/>
        <v>19.919690455717969</v>
      </c>
      <c r="I26" s="37">
        <f t="shared" si="14"/>
        <v>12.467755803955287</v>
      </c>
      <c r="J26" s="37">
        <f t="shared" si="14"/>
        <v>9.6016337059329313</v>
      </c>
      <c r="K26" s="37">
        <f t="shared" si="14"/>
        <v>18.05674978503869</v>
      </c>
      <c r="L26" s="37">
        <f t="shared" si="14"/>
        <v>10.604729148753222</v>
      </c>
      <c r="M26" s="37">
        <f t="shared" si="14"/>
        <v>8.6701633705932935</v>
      </c>
      <c r="N26" s="37">
        <f t="shared" si="14"/>
        <v>8.7417024935511591</v>
      </c>
      <c r="O26" s="37">
        <f t="shared" si="14"/>
        <v>10.533104041272569</v>
      </c>
      <c r="P26" s="37">
        <f t="shared" si="14"/>
        <v>6.8787618228718825</v>
      </c>
      <c r="Q26" s="37">
        <f t="shared" si="14"/>
        <v>5.0157351676698188</v>
      </c>
      <c r="R26" s="37">
        <f t="shared" si="14"/>
        <v>5.9472055030094575</v>
      </c>
      <c r="S26" s="37">
        <f t="shared" si="14"/>
        <v>8.813413585554601</v>
      </c>
      <c r="T26" s="37">
        <f t="shared" si="14"/>
        <v>10.255460017196903</v>
      </c>
      <c r="U26" s="37">
        <f t="shared" si="14"/>
        <v>11.747979363714531</v>
      </c>
      <c r="V26" s="37">
        <f t="shared" si="14"/>
        <v>15.535167669819433</v>
      </c>
      <c r="W26" s="37">
        <f t="shared" si="14"/>
        <v>5.4956147893379184</v>
      </c>
      <c r="X26" s="37">
        <f t="shared" ref="X26:Z26" si="15">SUM(X27,X33)</f>
        <v>14.148839208942389</v>
      </c>
      <c r="Y26" s="37">
        <f t="shared" si="15"/>
        <v>10.889337919174546</v>
      </c>
      <c r="Z26" s="37">
        <f t="shared" si="15"/>
        <v>8.1938091143594143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8.6414445399828033</v>
      </c>
      <c r="H33" s="29">
        <f t="shared" si="18"/>
        <v>19.919690455717969</v>
      </c>
      <c r="I33" s="29">
        <f t="shared" si="18"/>
        <v>12.467755803955287</v>
      </c>
      <c r="J33" s="29">
        <f t="shared" si="18"/>
        <v>9.6016337059329313</v>
      </c>
      <c r="K33" s="29">
        <f t="shared" si="18"/>
        <v>18.05674978503869</v>
      </c>
      <c r="L33" s="29">
        <f t="shared" si="18"/>
        <v>10.604729148753222</v>
      </c>
      <c r="M33" s="29">
        <f t="shared" si="18"/>
        <v>8.6701633705932935</v>
      </c>
      <c r="N33" s="29">
        <f t="shared" si="18"/>
        <v>8.7417024935511591</v>
      </c>
      <c r="O33" s="29">
        <f t="shared" si="18"/>
        <v>10.533104041272569</v>
      </c>
      <c r="P33" s="29">
        <f t="shared" si="18"/>
        <v>6.8787618228718825</v>
      </c>
      <c r="Q33" s="29">
        <f t="shared" si="18"/>
        <v>5.0157351676698188</v>
      </c>
      <c r="R33" s="29">
        <f t="shared" si="18"/>
        <v>5.9472055030094575</v>
      </c>
      <c r="S33" s="29">
        <f t="shared" si="18"/>
        <v>8.813413585554601</v>
      </c>
      <c r="T33" s="29">
        <f t="shared" si="18"/>
        <v>10.255460017196903</v>
      </c>
      <c r="U33" s="29">
        <f t="shared" si="18"/>
        <v>11.747979363714531</v>
      </c>
      <c r="V33" s="29">
        <f t="shared" si="18"/>
        <v>15.535167669819433</v>
      </c>
      <c r="W33" s="29">
        <f t="shared" si="18"/>
        <v>5.4956147893379184</v>
      </c>
      <c r="X33" s="29">
        <f t="shared" ref="X33:Z33" si="19">SUM(X34:X50)</f>
        <v>14.148839208942389</v>
      </c>
      <c r="Y33" s="29">
        <f t="shared" si="19"/>
        <v>10.889337919174546</v>
      </c>
      <c r="Z33" s="29">
        <f t="shared" si="19"/>
        <v>8.1938091143594143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4.8007738607050729</v>
      </c>
      <c r="H46" s="10">
        <v>5.0157351676698188</v>
      </c>
      <c r="I46" s="10">
        <v>5.0157351676698188</v>
      </c>
      <c r="J46" s="10">
        <v>4.0126397248495271</v>
      </c>
      <c r="K46" s="10">
        <v>5.0157351676698188</v>
      </c>
      <c r="L46" s="10">
        <v>5.0157351676698188</v>
      </c>
      <c r="M46" s="10">
        <v>4.0126397248495271</v>
      </c>
      <c r="N46" s="10">
        <v>5.0157351676698188</v>
      </c>
      <c r="O46" s="10">
        <v>4.0126397248495271</v>
      </c>
      <c r="P46" s="10">
        <v>5.0157351676698188</v>
      </c>
      <c r="Q46" s="10">
        <v>5.0157351676698188</v>
      </c>
      <c r="R46" s="10">
        <v>5.0157351676698188</v>
      </c>
      <c r="S46" s="10">
        <v>6.0189165950128984</v>
      </c>
      <c r="T46" s="10">
        <v>6.385038693035253</v>
      </c>
      <c r="U46" s="10">
        <v>7.1715391229578671</v>
      </c>
      <c r="V46" s="10">
        <v>5.1070507308684432</v>
      </c>
      <c r="W46" s="10">
        <v>5.4210662080825447</v>
      </c>
      <c r="X46" s="10">
        <v>6.0690455717970764</v>
      </c>
      <c r="Y46" s="10">
        <v>7.1614789337919156</v>
      </c>
      <c r="Z46" s="10"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3.8406706792777299</v>
      </c>
      <c r="H47" s="10">
        <v>14.903955288048151</v>
      </c>
      <c r="I47" s="10">
        <v>7.452020636285468</v>
      </c>
      <c r="J47" s="10">
        <v>5.5889939810834042</v>
      </c>
      <c r="K47" s="10">
        <v>13.041014617368869</v>
      </c>
      <c r="L47" s="10">
        <v>5.5889939810834042</v>
      </c>
      <c r="M47" s="10">
        <v>4.6575236457437663</v>
      </c>
      <c r="N47" s="10">
        <v>3.7259673258813408</v>
      </c>
      <c r="O47" s="10">
        <v>6.5204643164230429</v>
      </c>
      <c r="P47" s="10">
        <v>1.863026655202064</v>
      </c>
      <c r="Q47" s="10">
        <v>0</v>
      </c>
      <c r="R47" s="10">
        <v>0.93147033533963886</v>
      </c>
      <c r="S47" s="10">
        <v>2.7944969905417021</v>
      </c>
      <c r="T47" s="10">
        <v>3.8704213241616499</v>
      </c>
      <c r="U47" s="10">
        <v>4.5764402407566633</v>
      </c>
      <c r="V47" s="10">
        <v>10.428116938950989</v>
      </c>
      <c r="W47" s="10">
        <v>7.454858125537403E-2</v>
      </c>
      <c r="X47" s="10">
        <v>8.079793637145313</v>
      </c>
      <c r="Y47" s="10">
        <v>3.7278589853826301</v>
      </c>
      <c r="Z47" s="10"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8.6414445399828033</v>
      </c>
      <c r="H2" s="31">
        <f t="shared" si="0"/>
        <v>19.919690455717969</v>
      </c>
      <c r="I2" s="31">
        <f t="shared" si="0"/>
        <v>12.467755803955287</v>
      </c>
      <c r="J2" s="31">
        <f t="shared" si="0"/>
        <v>9.6016337059329313</v>
      </c>
      <c r="K2" s="31">
        <f t="shared" si="0"/>
        <v>18.05674978503869</v>
      </c>
      <c r="L2" s="31">
        <f t="shared" si="0"/>
        <v>10.604729148753222</v>
      </c>
      <c r="M2" s="31">
        <f t="shared" si="0"/>
        <v>8.6701633705932935</v>
      </c>
      <c r="N2" s="31">
        <f t="shared" si="0"/>
        <v>8.7417024935511591</v>
      </c>
      <c r="O2" s="31">
        <f t="shared" si="0"/>
        <v>10.533104041272569</v>
      </c>
      <c r="P2" s="31">
        <f t="shared" si="0"/>
        <v>6.8787618228718825</v>
      </c>
      <c r="Q2" s="31">
        <f t="shared" si="0"/>
        <v>5.0157351676698188</v>
      </c>
      <c r="R2" s="31">
        <f t="shared" si="0"/>
        <v>5.9472055030094575</v>
      </c>
      <c r="S2" s="31">
        <f t="shared" si="0"/>
        <v>8.813413585554601</v>
      </c>
      <c r="T2" s="31">
        <f t="shared" si="0"/>
        <v>10.255460017196903</v>
      </c>
      <c r="U2" s="31">
        <f t="shared" si="0"/>
        <v>11.747979363714531</v>
      </c>
      <c r="V2" s="31">
        <f t="shared" si="0"/>
        <v>15.535167669819433</v>
      </c>
      <c r="W2" s="31">
        <f t="shared" si="0"/>
        <v>5.4956147893379184</v>
      </c>
      <c r="X2" s="31">
        <f t="shared" ref="X2:Z2" si="1">SUM(X3,X17,X22,X25,X26,X51,X52,X71,X74,X75,X76)</f>
        <v>14.148839208942389</v>
      </c>
      <c r="Y2" s="31">
        <f t="shared" si="1"/>
        <v>10.889337919174546</v>
      </c>
      <c r="Z2" s="31">
        <f t="shared" si="1"/>
        <v>8.1938091143594143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8.6414445399828033</v>
      </c>
      <c r="H26" s="37">
        <f t="shared" si="14"/>
        <v>19.919690455717969</v>
      </c>
      <c r="I26" s="37">
        <f t="shared" si="14"/>
        <v>12.467755803955287</v>
      </c>
      <c r="J26" s="37">
        <f t="shared" si="14"/>
        <v>9.6016337059329313</v>
      </c>
      <c r="K26" s="37">
        <f t="shared" si="14"/>
        <v>18.05674978503869</v>
      </c>
      <c r="L26" s="37">
        <f t="shared" si="14"/>
        <v>10.604729148753222</v>
      </c>
      <c r="M26" s="37">
        <f t="shared" si="14"/>
        <v>8.6701633705932935</v>
      </c>
      <c r="N26" s="37">
        <f t="shared" si="14"/>
        <v>8.7417024935511591</v>
      </c>
      <c r="O26" s="37">
        <f t="shared" si="14"/>
        <v>10.533104041272569</v>
      </c>
      <c r="P26" s="37">
        <f t="shared" si="14"/>
        <v>6.8787618228718825</v>
      </c>
      <c r="Q26" s="37">
        <f t="shared" si="14"/>
        <v>5.0157351676698188</v>
      </c>
      <c r="R26" s="37">
        <f t="shared" si="14"/>
        <v>5.9472055030094575</v>
      </c>
      <c r="S26" s="37">
        <f t="shared" si="14"/>
        <v>8.813413585554601</v>
      </c>
      <c r="T26" s="37">
        <f t="shared" si="14"/>
        <v>10.255460017196903</v>
      </c>
      <c r="U26" s="37">
        <f t="shared" si="14"/>
        <v>11.747979363714531</v>
      </c>
      <c r="V26" s="37">
        <f t="shared" si="14"/>
        <v>15.535167669819433</v>
      </c>
      <c r="W26" s="37">
        <f t="shared" si="14"/>
        <v>5.4956147893379184</v>
      </c>
      <c r="X26" s="37">
        <f t="shared" ref="X26:Z26" si="15">SUM(X27,X33)</f>
        <v>14.148839208942389</v>
      </c>
      <c r="Y26" s="37">
        <f t="shared" si="15"/>
        <v>10.889337919174546</v>
      </c>
      <c r="Z26" s="37">
        <f t="shared" si="15"/>
        <v>8.1938091143594143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8.6414445399828033</v>
      </c>
      <c r="H33" s="29">
        <f t="shared" si="18"/>
        <v>19.919690455717969</v>
      </c>
      <c r="I33" s="29">
        <f t="shared" si="18"/>
        <v>12.467755803955287</v>
      </c>
      <c r="J33" s="29">
        <f t="shared" si="18"/>
        <v>9.6016337059329313</v>
      </c>
      <c r="K33" s="29">
        <f t="shared" si="18"/>
        <v>18.05674978503869</v>
      </c>
      <c r="L33" s="29">
        <f t="shared" si="18"/>
        <v>10.604729148753222</v>
      </c>
      <c r="M33" s="29">
        <f t="shared" si="18"/>
        <v>8.6701633705932935</v>
      </c>
      <c r="N33" s="29">
        <f t="shared" si="18"/>
        <v>8.7417024935511591</v>
      </c>
      <c r="O33" s="29">
        <f t="shared" si="18"/>
        <v>10.533104041272569</v>
      </c>
      <c r="P33" s="29">
        <f t="shared" si="18"/>
        <v>6.8787618228718825</v>
      </c>
      <c r="Q33" s="29">
        <f t="shared" si="18"/>
        <v>5.0157351676698188</v>
      </c>
      <c r="R33" s="29">
        <f t="shared" si="18"/>
        <v>5.9472055030094575</v>
      </c>
      <c r="S33" s="29">
        <f t="shared" si="18"/>
        <v>8.813413585554601</v>
      </c>
      <c r="T33" s="29">
        <f t="shared" si="18"/>
        <v>10.255460017196903</v>
      </c>
      <c r="U33" s="29">
        <f t="shared" si="18"/>
        <v>11.747979363714531</v>
      </c>
      <c r="V33" s="29">
        <f t="shared" si="18"/>
        <v>15.535167669819433</v>
      </c>
      <c r="W33" s="29">
        <f t="shared" si="18"/>
        <v>5.4956147893379184</v>
      </c>
      <c r="X33" s="29">
        <f t="shared" ref="X33:Z33" si="19">SUM(X34:X50)</f>
        <v>14.148839208942389</v>
      </c>
      <c r="Y33" s="29">
        <f t="shared" si="19"/>
        <v>10.889337919174546</v>
      </c>
      <c r="Z33" s="29">
        <f t="shared" si="19"/>
        <v>8.1938091143594143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4.8007738607050729</v>
      </c>
      <c r="H46" s="10">
        <v>5.0157351676698188</v>
      </c>
      <c r="I46" s="10">
        <v>5.0157351676698188</v>
      </c>
      <c r="J46" s="10">
        <v>4.0126397248495271</v>
      </c>
      <c r="K46" s="10">
        <v>5.0157351676698188</v>
      </c>
      <c r="L46" s="10">
        <v>5.0157351676698188</v>
      </c>
      <c r="M46" s="10">
        <v>4.0126397248495271</v>
      </c>
      <c r="N46" s="10">
        <v>5.0157351676698188</v>
      </c>
      <c r="O46" s="10">
        <v>4.0126397248495271</v>
      </c>
      <c r="P46" s="10">
        <v>5.0157351676698188</v>
      </c>
      <c r="Q46" s="10">
        <v>5.0157351676698188</v>
      </c>
      <c r="R46" s="10">
        <v>5.0157351676698188</v>
      </c>
      <c r="S46" s="10">
        <v>6.0189165950128984</v>
      </c>
      <c r="T46" s="10">
        <v>6.385038693035253</v>
      </c>
      <c r="U46" s="10">
        <v>7.1715391229578671</v>
      </c>
      <c r="V46" s="10">
        <v>5.1070507308684432</v>
      </c>
      <c r="W46" s="10">
        <v>5.4210662080825447</v>
      </c>
      <c r="X46" s="10">
        <v>6.0690455717970764</v>
      </c>
      <c r="Y46" s="10">
        <v>7.1614789337919156</v>
      </c>
      <c r="Z46" s="10">
        <v>7.9860705073086837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3.8406706792777299</v>
      </c>
      <c r="H47" s="10">
        <v>14.903955288048151</v>
      </c>
      <c r="I47" s="10">
        <v>7.452020636285468</v>
      </c>
      <c r="J47" s="10">
        <v>5.5889939810834042</v>
      </c>
      <c r="K47" s="10">
        <v>13.041014617368869</v>
      </c>
      <c r="L47" s="10">
        <v>5.5889939810834042</v>
      </c>
      <c r="M47" s="10">
        <v>4.6575236457437663</v>
      </c>
      <c r="N47" s="10">
        <v>3.7259673258813408</v>
      </c>
      <c r="O47" s="10">
        <v>6.5204643164230429</v>
      </c>
      <c r="P47" s="10">
        <v>1.863026655202064</v>
      </c>
      <c r="Q47" s="10">
        <v>0</v>
      </c>
      <c r="R47" s="10">
        <v>0.93147033533963886</v>
      </c>
      <c r="S47" s="10">
        <v>2.7944969905417021</v>
      </c>
      <c r="T47" s="10">
        <v>3.8704213241616499</v>
      </c>
      <c r="U47" s="10">
        <v>4.5764402407566633</v>
      </c>
      <c r="V47" s="10">
        <v>10.428116938950989</v>
      </c>
      <c r="W47" s="10">
        <v>7.454858125537403E-2</v>
      </c>
      <c r="X47" s="10">
        <v>8.079793637145313</v>
      </c>
      <c r="Y47" s="10">
        <v>3.7278589853826301</v>
      </c>
      <c r="Z47" s="10">
        <v>0.20773860705073091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319.33456577815991</v>
      </c>
      <c r="D2" s="31">
        <f t="shared" si="0"/>
        <v>309.11195184866722</v>
      </c>
      <c r="E2" s="31">
        <f t="shared" si="0"/>
        <v>275.19828030954426</v>
      </c>
      <c r="F2" s="31">
        <f t="shared" si="0"/>
        <v>316.74067067927768</v>
      </c>
      <c r="G2" s="31">
        <f t="shared" si="0"/>
        <v>341.80997420464314</v>
      </c>
      <c r="H2" s="31">
        <f t="shared" si="0"/>
        <v>376.01977644024078</v>
      </c>
      <c r="I2" s="31">
        <f t="shared" si="0"/>
        <v>376.93207222699914</v>
      </c>
      <c r="J2" s="31">
        <f t="shared" si="0"/>
        <v>386.86818572656921</v>
      </c>
      <c r="K2" s="31">
        <f t="shared" si="0"/>
        <v>404.61926053310395</v>
      </c>
      <c r="L2" s="31">
        <f t="shared" si="0"/>
        <v>362.49630266552015</v>
      </c>
      <c r="M2" s="31">
        <f t="shared" si="0"/>
        <v>401.35047291487535</v>
      </c>
      <c r="N2" s="31">
        <f t="shared" si="0"/>
        <v>388.46087704213238</v>
      </c>
      <c r="O2" s="31">
        <f t="shared" si="0"/>
        <v>407.25709372312974</v>
      </c>
      <c r="P2" s="31">
        <f t="shared" si="0"/>
        <v>421.11358555460015</v>
      </c>
      <c r="Q2" s="31">
        <f t="shared" si="0"/>
        <v>435.71590713671537</v>
      </c>
      <c r="R2" s="31">
        <f t="shared" si="0"/>
        <v>462.34307824591554</v>
      </c>
      <c r="S2" s="31">
        <f t="shared" si="0"/>
        <v>458.75889939810827</v>
      </c>
      <c r="T2" s="31">
        <f t="shared" si="0"/>
        <v>492.39111389732113</v>
      </c>
      <c r="U2" s="31">
        <f t="shared" si="0"/>
        <v>514.38899398108344</v>
      </c>
      <c r="V2" s="31">
        <f t="shared" si="0"/>
        <v>545.42863284608768</v>
      </c>
      <c r="W2" s="31">
        <f t="shared" si="0"/>
        <v>500.75339638865012</v>
      </c>
      <c r="X2" s="31">
        <f t="shared" ref="X2:Z2" si="1">SUM(X3,X17,X22,X25,X26,X51,X52,X71,X74,X75,X76)</f>
        <v>526.29114359415291</v>
      </c>
      <c r="Y2" s="31">
        <f t="shared" si="1"/>
        <v>592.7752364574377</v>
      </c>
      <c r="Z2" s="31">
        <f t="shared" si="1"/>
        <v>592.76027515047281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  <c r="Y5" s="10">
        <f>FC_IND_E!Y5+FC_TRA_E!Y5+FC_OTH_E!Y5</f>
        <v>0</v>
      </c>
      <c r="Z5" s="10">
        <f>FC_IND_E!Z5+FC_TRA_E!Z5+FC_OTH_E!Z5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  <c r="Y6" s="10">
        <f>FC_IND_E!Y6+FC_TRA_E!Y6+FC_OTH_E!Y6</f>
        <v>0</v>
      </c>
      <c r="Z6" s="10">
        <f>FC_IND_E!Z6+FC_TRA_E!Z6+FC_OTH_E!Z6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FC_IND_E!C7+FC_TRA_E!C7+FC_OTH_E!C7</f>
        <v>0</v>
      </c>
      <c r="D7" s="10">
        <f>FC_IND_E!D7+FC_TRA_E!D7+FC_OTH_E!D7</f>
        <v>0</v>
      </c>
      <c r="E7" s="10">
        <f>FC_IND_E!E7+FC_TRA_E!E7+FC_OTH_E!E7</f>
        <v>0</v>
      </c>
      <c r="F7" s="10">
        <f>FC_IND_E!F7+FC_TRA_E!F7+FC_OTH_E!F7</f>
        <v>0</v>
      </c>
      <c r="G7" s="10">
        <f>FC_IND_E!G7+FC_TRA_E!G7+FC_OTH_E!G7</f>
        <v>0</v>
      </c>
      <c r="H7" s="10">
        <f>FC_IND_E!H7+FC_TRA_E!H7+FC_OTH_E!H7</f>
        <v>0</v>
      </c>
      <c r="I7" s="10">
        <f>FC_IND_E!I7+FC_TRA_E!I7+FC_OTH_E!I7</f>
        <v>0</v>
      </c>
      <c r="J7" s="10">
        <f>FC_IND_E!J7+FC_TRA_E!J7+FC_OTH_E!J7</f>
        <v>0</v>
      </c>
      <c r="K7" s="10">
        <f>FC_IND_E!K7+FC_TRA_E!K7+FC_OTH_E!K7</f>
        <v>0</v>
      </c>
      <c r="L7" s="10">
        <f>FC_IND_E!L7+FC_TRA_E!L7+FC_OTH_E!L7</f>
        <v>0</v>
      </c>
      <c r="M7" s="10">
        <f>FC_IND_E!M7+FC_TRA_E!M7+FC_OTH_E!M7</f>
        <v>0</v>
      </c>
      <c r="N7" s="10">
        <f>FC_IND_E!N7+FC_TRA_E!N7+FC_OTH_E!N7</f>
        <v>0</v>
      </c>
      <c r="O7" s="10">
        <f>FC_IND_E!O7+FC_TRA_E!O7+FC_OTH_E!O7</f>
        <v>0</v>
      </c>
      <c r="P7" s="10">
        <f>FC_IND_E!P7+FC_TRA_E!P7+FC_OTH_E!P7</f>
        <v>0</v>
      </c>
      <c r="Q7" s="10">
        <f>FC_IND_E!Q7+FC_TRA_E!Q7+FC_OTH_E!Q7</f>
        <v>0</v>
      </c>
      <c r="R7" s="10">
        <f>FC_IND_E!R7+FC_TRA_E!R7+FC_OTH_E!R7</f>
        <v>0</v>
      </c>
      <c r="S7" s="10">
        <f>FC_IND_E!S7+FC_TRA_E!S7+FC_OTH_E!S7</f>
        <v>0</v>
      </c>
      <c r="T7" s="10">
        <f>FC_IND_E!T7+FC_TRA_E!T7+FC_OTH_E!T7</f>
        <v>0</v>
      </c>
      <c r="U7" s="10">
        <f>FC_IND_E!U7+FC_TRA_E!U7+FC_OTH_E!U7</f>
        <v>0</v>
      </c>
      <c r="V7" s="10">
        <f>FC_IND_E!V7+FC_TRA_E!V7+FC_OTH_E!V7</f>
        <v>0</v>
      </c>
      <c r="W7" s="10">
        <f>FC_IND_E!W7+FC_TRA_E!W7+FC_OTH_E!W7</f>
        <v>0</v>
      </c>
      <c r="X7" s="10">
        <f>FC_IND_E!X7+FC_TRA_E!X7+FC_OTH_E!X7</f>
        <v>0</v>
      </c>
      <c r="Y7" s="10">
        <f>FC_IND_E!Y7+FC_TRA_E!Y7+FC_OTH_E!Y7</f>
        <v>0</v>
      </c>
      <c r="Z7" s="10">
        <f>FC_IND_E!Z7+FC_TRA_E!Z7+FC_OTH_E!Z7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  <c r="Y9" s="10">
        <f>FC_IND_E!Y9+FC_TRA_E!Y9+FC_OTH_E!Y9</f>
        <v>0</v>
      </c>
      <c r="Z9" s="10">
        <f>FC_IND_E!Z9+FC_TRA_E!Z9+FC_OTH_E!Z9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  <c r="Y10" s="10">
        <f>FC_IND_E!Y10+FC_TRA_E!Y10+FC_OTH_E!Y10</f>
        <v>0</v>
      </c>
      <c r="Z10" s="10">
        <f>FC_IND_E!Z10+FC_TRA_E!Z10+FC_OTH_E!Z10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  <c r="Y12" s="10">
        <f>FC_IND_E!Y12+FC_TRA_E!Y12+FC_OTH_E!Y12</f>
        <v>0</v>
      </c>
      <c r="Z12" s="10">
        <f>FC_IND_E!Z12+FC_TRA_E!Z12+FC_OTH_E!Z12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FC_IND_E!C13+FC_TRA_E!C13+FC_OTH_E!C13</f>
        <v>0</v>
      </c>
      <c r="D13" s="10">
        <f>FC_IND_E!D13+FC_TRA_E!D13+FC_OTH_E!D13</f>
        <v>0</v>
      </c>
      <c r="E13" s="10">
        <f>FC_IND_E!E13+FC_TRA_E!E13+FC_OTH_E!E13</f>
        <v>0</v>
      </c>
      <c r="F13" s="10">
        <f>FC_IND_E!F13+FC_TRA_E!F13+FC_OTH_E!F13</f>
        <v>0</v>
      </c>
      <c r="G13" s="10">
        <f>FC_IND_E!G13+FC_TRA_E!G13+FC_OTH_E!G13</f>
        <v>0</v>
      </c>
      <c r="H13" s="10">
        <f>FC_IND_E!H13+FC_TRA_E!H13+FC_OTH_E!H13</f>
        <v>0</v>
      </c>
      <c r="I13" s="10">
        <f>FC_IND_E!I13+FC_TRA_E!I13+FC_OTH_E!I13</f>
        <v>0</v>
      </c>
      <c r="J13" s="10">
        <f>FC_IND_E!J13+FC_TRA_E!J13+FC_OTH_E!J13</f>
        <v>0</v>
      </c>
      <c r="K13" s="10">
        <f>FC_IND_E!K13+FC_TRA_E!K13+FC_OTH_E!K13</f>
        <v>0</v>
      </c>
      <c r="L13" s="10">
        <f>FC_IND_E!L13+FC_TRA_E!L13+FC_OTH_E!L13</f>
        <v>0</v>
      </c>
      <c r="M13" s="10">
        <f>FC_IND_E!M13+FC_TRA_E!M13+FC_OTH_E!M13</f>
        <v>0</v>
      </c>
      <c r="N13" s="10">
        <f>FC_IND_E!N13+FC_TRA_E!N13+FC_OTH_E!N13</f>
        <v>0</v>
      </c>
      <c r="O13" s="10">
        <f>FC_IND_E!O13+FC_TRA_E!O13+FC_OTH_E!O13</f>
        <v>0</v>
      </c>
      <c r="P13" s="10">
        <f>FC_IND_E!P13+FC_TRA_E!P13+FC_OTH_E!P13</f>
        <v>0</v>
      </c>
      <c r="Q13" s="10">
        <f>FC_IND_E!Q13+FC_TRA_E!Q13+FC_OTH_E!Q13</f>
        <v>0</v>
      </c>
      <c r="R13" s="10">
        <f>FC_IND_E!R13+FC_TRA_E!R13+FC_OTH_E!R13</f>
        <v>0</v>
      </c>
      <c r="S13" s="10">
        <f>FC_IND_E!S13+FC_TRA_E!S13+FC_OTH_E!S13</f>
        <v>0</v>
      </c>
      <c r="T13" s="10">
        <f>FC_IND_E!T13+FC_TRA_E!T13+FC_OTH_E!T13</f>
        <v>0</v>
      </c>
      <c r="U13" s="10">
        <f>FC_IND_E!U13+FC_TRA_E!U13+FC_OTH_E!U13</f>
        <v>0</v>
      </c>
      <c r="V13" s="10">
        <f>FC_IND_E!V13+FC_TRA_E!V13+FC_OTH_E!V13</f>
        <v>0</v>
      </c>
      <c r="W13" s="10">
        <f>FC_IND_E!W13+FC_TRA_E!W13+FC_OTH_E!W13</f>
        <v>0</v>
      </c>
      <c r="X13" s="10">
        <f>FC_IND_E!X13+FC_TRA_E!X13+FC_OTH_E!X13</f>
        <v>0</v>
      </c>
      <c r="Y13" s="10">
        <f>FC_IND_E!Y13+FC_TRA_E!Y13+FC_OTH_E!Y13</f>
        <v>0</v>
      </c>
      <c r="Z13" s="10">
        <f>FC_IND_E!Z13+FC_TRA_E!Z13+FC_OTH_E!Z13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  <c r="Y14" s="10">
        <f>FC_IND_E!Y14+FC_TRA_E!Y14+FC_OTH_E!Y14</f>
        <v>0</v>
      </c>
      <c r="Z14" s="10">
        <f>FC_IND_E!Z14+FC_TRA_E!Z14+FC_OTH_E!Z14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  <c r="Y15" s="10">
        <f>FC_IND_E!Y15+FC_TRA_E!Y15+FC_OTH_E!Y15</f>
        <v>0</v>
      </c>
      <c r="Z15" s="10">
        <f>FC_IND_E!Z15+FC_TRA_E!Z15+FC_OTH_E!Z15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  <c r="Y16" s="10">
        <f>FC_IND_E!Y16+FC_TRA_E!Y16+FC_OTH_E!Y16</f>
        <v>0</v>
      </c>
      <c r="Z16" s="10">
        <f>FC_IND_E!Z16+FC_TRA_E!Z16+FC_OTH_E!Z16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  <c r="Y18" s="10">
        <f>FC_IND_E!Y18+FC_TRA_E!Y18+FC_OTH_E!Y18</f>
        <v>0</v>
      </c>
      <c r="Z18" s="10">
        <f>FC_IND_E!Z18+FC_TRA_E!Z18+FC_OTH_E!Z18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  <c r="Y19" s="10">
        <f>FC_IND_E!Y19+FC_TRA_E!Y19+FC_OTH_E!Y19</f>
        <v>0</v>
      </c>
      <c r="Z19" s="10">
        <f>FC_IND_E!Z19+FC_TRA_E!Z19+FC_OTH_E!Z19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  <c r="Y20" s="10">
        <f>FC_IND_E!Y20+FC_TRA_E!Y20+FC_OTH_E!Y20</f>
        <v>0</v>
      </c>
      <c r="Z20" s="10">
        <f>FC_IND_E!Z20+FC_TRA_E!Z20+FC_OTH_E!Z20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  <c r="Y21" s="10">
        <f>FC_IND_E!Y21+FC_TRA_E!Y21+FC_OTH_E!Y21</f>
        <v>0</v>
      </c>
      <c r="Z21" s="10">
        <f>FC_IND_E!Z21+FC_TRA_E!Z21+FC_OTH_E!Z21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  <c r="Y23" s="10">
        <f>FC_IND_E!Y23+FC_TRA_E!Y23+FC_OTH_E!Y23</f>
        <v>0</v>
      </c>
      <c r="Z23" s="10">
        <f>FC_IND_E!Z23+FC_TRA_E!Z23+FC_OTH_E!Z23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  <c r="Y24" s="10">
        <f>FC_IND_E!Y24+FC_TRA_E!Y24+FC_OTH_E!Y24</f>
        <v>0</v>
      </c>
      <c r="Z24" s="10">
        <f>FC_IND_E!Z24+FC_TRA_E!Z24+FC_OTH_E!Z24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  <c r="Y25" s="37">
        <f>FC_IND_E!Y25+FC_TRA_E!Y25+FC_OTH_E!Y25</f>
        <v>0</v>
      </c>
      <c r="Z25" s="37">
        <f>FC_IND_E!Z25+FC_TRA_E!Z25+FC_OTH_E!Z25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184.5968185726569</v>
      </c>
      <c r="D26" s="37">
        <f t="shared" si="14"/>
        <v>174.20223559759242</v>
      </c>
      <c r="E26" s="37">
        <f t="shared" si="14"/>
        <v>132.48306104901118</v>
      </c>
      <c r="F26" s="37">
        <f t="shared" si="14"/>
        <v>161.14213241616505</v>
      </c>
      <c r="G26" s="37">
        <f t="shared" si="14"/>
        <v>187.49165950128977</v>
      </c>
      <c r="H26" s="37">
        <f t="shared" si="14"/>
        <v>215.73508168529662</v>
      </c>
      <c r="I26" s="37">
        <f t="shared" si="14"/>
        <v>216.95786758383488</v>
      </c>
      <c r="J26" s="37">
        <f t="shared" si="14"/>
        <v>226.92261392949268</v>
      </c>
      <c r="K26" s="37">
        <f t="shared" si="14"/>
        <v>244.38228718830607</v>
      </c>
      <c r="L26" s="37">
        <f t="shared" si="14"/>
        <v>214.78925193465173</v>
      </c>
      <c r="M26" s="37">
        <f t="shared" si="14"/>
        <v>239.65795356835767</v>
      </c>
      <c r="N26" s="37">
        <f t="shared" si="14"/>
        <v>221.07558039552879</v>
      </c>
      <c r="O26" s="37">
        <f t="shared" si="14"/>
        <v>230.91599312123813</v>
      </c>
      <c r="P26" s="37">
        <f t="shared" si="14"/>
        <v>242.37110920034388</v>
      </c>
      <c r="Q26" s="37">
        <f t="shared" si="14"/>
        <v>249.49828030954427</v>
      </c>
      <c r="R26" s="37">
        <f t="shared" si="14"/>
        <v>267.00558899398095</v>
      </c>
      <c r="S26" s="37">
        <f t="shared" si="14"/>
        <v>263.11238177128109</v>
      </c>
      <c r="T26" s="37">
        <f t="shared" si="14"/>
        <v>269.15202063628544</v>
      </c>
      <c r="U26" s="37">
        <f t="shared" si="14"/>
        <v>281.13989681857259</v>
      </c>
      <c r="V26" s="37">
        <f t="shared" si="14"/>
        <v>301.27102321582117</v>
      </c>
      <c r="W26" s="37">
        <f t="shared" si="14"/>
        <v>261.20352536543425</v>
      </c>
      <c r="X26" s="37">
        <f t="shared" ref="X26:Z26" si="15">SUM(X27,X33)</f>
        <v>276.63319002579527</v>
      </c>
      <c r="Y26" s="37">
        <f t="shared" si="15"/>
        <v>322.71754084264836</v>
      </c>
      <c r="Z26" s="37">
        <f t="shared" si="15"/>
        <v>319.93809114359402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  <c r="Y28" s="10">
        <f>FC_IND_E!Y28+FC_TRA_E!Y28+FC_OTH_E!Y28</f>
        <v>0</v>
      </c>
      <c r="Z28" s="10">
        <f>FC_IND_E!Z28+FC_TRA_E!Z28+FC_OTH_E!Z28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  <c r="Y29" s="10">
        <f>FC_IND_E!Y29+FC_TRA_E!Y29+FC_OTH_E!Y29</f>
        <v>0</v>
      </c>
      <c r="Z29" s="10">
        <f>FC_IND_E!Z29+FC_TRA_E!Z29+FC_OTH_E!Z29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  <c r="Y30" s="10">
        <f>FC_IND_E!Y30+FC_TRA_E!Y30+FC_OTH_E!Y30</f>
        <v>0</v>
      </c>
      <c r="Z30" s="10">
        <f>FC_IND_E!Z30+FC_TRA_E!Z30+FC_OTH_E!Z30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  <c r="Y31" s="10">
        <f>FC_IND_E!Y31+FC_TRA_E!Y31+FC_OTH_E!Y31</f>
        <v>0</v>
      </c>
      <c r="Z31" s="10">
        <f>FC_IND_E!Z31+FC_TRA_E!Z31+FC_OTH_E!Z31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  <c r="Y32" s="10">
        <f>FC_IND_E!Y32+FC_TRA_E!Y32+FC_OTH_E!Y32</f>
        <v>0</v>
      </c>
      <c r="Z32" s="10">
        <f>FC_IND_E!Z32+FC_TRA_E!Z32+FC_OTH_E!Z32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184.5968185726569</v>
      </c>
      <c r="D33" s="29">
        <f t="shared" si="18"/>
        <v>174.20223559759242</v>
      </c>
      <c r="E33" s="29">
        <f t="shared" si="18"/>
        <v>132.48306104901118</v>
      </c>
      <c r="F33" s="29">
        <f t="shared" si="18"/>
        <v>161.14213241616505</v>
      </c>
      <c r="G33" s="29">
        <f t="shared" si="18"/>
        <v>187.49165950128977</v>
      </c>
      <c r="H33" s="29">
        <f t="shared" si="18"/>
        <v>215.73508168529662</v>
      </c>
      <c r="I33" s="29">
        <f t="shared" si="18"/>
        <v>216.95786758383488</v>
      </c>
      <c r="J33" s="29">
        <f t="shared" si="18"/>
        <v>226.92261392949268</v>
      </c>
      <c r="K33" s="29">
        <f t="shared" si="18"/>
        <v>244.38228718830607</v>
      </c>
      <c r="L33" s="29">
        <f t="shared" si="18"/>
        <v>214.78925193465173</v>
      </c>
      <c r="M33" s="29">
        <f t="shared" si="18"/>
        <v>239.65795356835767</v>
      </c>
      <c r="N33" s="29">
        <f t="shared" si="18"/>
        <v>221.07558039552879</v>
      </c>
      <c r="O33" s="29">
        <f t="shared" si="18"/>
        <v>230.91599312123813</v>
      </c>
      <c r="P33" s="29">
        <f t="shared" si="18"/>
        <v>242.37110920034388</v>
      </c>
      <c r="Q33" s="29">
        <f t="shared" si="18"/>
        <v>249.49828030954427</v>
      </c>
      <c r="R33" s="29">
        <f t="shared" si="18"/>
        <v>267.00558899398095</v>
      </c>
      <c r="S33" s="29">
        <f t="shared" si="18"/>
        <v>263.11238177128109</v>
      </c>
      <c r="T33" s="29">
        <f t="shared" si="18"/>
        <v>269.15202063628544</v>
      </c>
      <c r="U33" s="29">
        <f t="shared" si="18"/>
        <v>281.13989681857259</v>
      </c>
      <c r="V33" s="29">
        <f t="shared" si="18"/>
        <v>301.27102321582117</v>
      </c>
      <c r="W33" s="29">
        <f t="shared" si="18"/>
        <v>261.20352536543425</v>
      </c>
      <c r="X33" s="29">
        <f t="shared" ref="X33:Z33" si="19">SUM(X34:X50)</f>
        <v>276.63319002579527</v>
      </c>
      <c r="Y33" s="29">
        <f t="shared" si="19"/>
        <v>322.71754084264836</v>
      </c>
      <c r="Z33" s="29">
        <f t="shared" si="19"/>
        <v>319.93809114359402</v>
      </c>
    </row>
    <row r="34" spans="1:26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  <c r="Y34" s="10">
        <f>FC_IND_E!Y34+FC_TRA_E!Y34+FC_OTH_E!Y34</f>
        <v>0</v>
      </c>
      <c r="Z34" s="10">
        <f>FC_IND_E!Z34+FC_TRA_E!Z34+FC_OTH_E!Z34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  <c r="Y35" s="10">
        <f>FC_IND_E!Y35+FC_TRA_E!Y35+FC_OTH_E!Y35</f>
        <v>0</v>
      </c>
      <c r="Z35" s="10">
        <f>FC_IND_E!Z35+FC_TRA_E!Z35+FC_OTH_E!Z35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FC_IND_E!C36+FC_TRA_E!C36+FC_OTH_E!C36</f>
        <v>18.075838349097161</v>
      </c>
      <c r="D36" s="10">
        <f>FC_IND_E!D36+FC_TRA_E!D36+FC_OTH_E!D36</f>
        <v>18.075838349097161</v>
      </c>
      <c r="E36" s="10">
        <f>FC_IND_E!E36+FC_TRA_E!E36+FC_OTH_E!E36</f>
        <v>19.205588993981081</v>
      </c>
      <c r="F36" s="10">
        <f>FC_IND_E!F36+FC_TRA_E!F36+FC_OTH_E!F36</f>
        <v>19.205588993981078</v>
      </c>
      <c r="G36" s="10">
        <f>FC_IND_E!G36+FC_TRA_E!G36+FC_OTH_E!G36</f>
        <v>19.205588993981081</v>
      </c>
      <c r="H36" s="10">
        <f>FC_IND_E!H36+FC_TRA_E!H36+FC_OTH_E!H36</f>
        <v>19.77644024075666</v>
      </c>
      <c r="I36" s="10">
        <f>FC_IND_E!I36+FC_TRA_E!I36+FC_OTH_E!I36</f>
        <v>21.973860705073083</v>
      </c>
      <c r="J36" s="10">
        <f>FC_IND_E!J36+FC_TRA_E!J36+FC_OTH_E!J36</f>
        <v>21.973860705073086</v>
      </c>
      <c r="K36" s="10">
        <f>FC_IND_E!K36+FC_TRA_E!K36+FC_OTH_E!K36</f>
        <v>23.072570937231294</v>
      </c>
      <c r="L36" s="10">
        <f>FC_IND_E!L36+FC_TRA_E!L36+FC_OTH_E!L36</f>
        <v>25.26990541702493</v>
      </c>
      <c r="M36" s="10">
        <f>FC_IND_E!M36+FC_TRA_E!M36+FC_OTH_E!M36</f>
        <v>24.171195184866722</v>
      </c>
      <c r="N36" s="10">
        <f>FC_IND_E!N36+FC_TRA_E!N36+FC_OTH_E!N36</f>
        <v>23.072484952708514</v>
      </c>
      <c r="O36" s="10">
        <f>FC_IND_E!O36+FC_TRA_E!O36+FC_OTH_E!O36</f>
        <v>24.171195184866718</v>
      </c>
      <c r="P36" s="10">
        <f>FC_IND_E!P36+FC_TRA_E!P36+FC_OTH_E!P36</f>
        <v>24.171281169389502</v>
      </c>
      <c r="Q36" s="10">
        <f>FC_IND_E!Q36+FC_TRA_E!Q36+FC_OTH_E!Q36</f>
        <v>24.171195184866718</v>
      </c>
      <c r="R36" s="10">
        <f>FC_IND_E!R36+FC_TRA_E!R36+FC_OTH_E!R36</f>
        <v>26.368615649183134</v>
      </c>
      <c r="S36" s="10">
        <f>FC_IND_E!S36+FC_TRA_E!S36+FC_OTH_E!S36</f>
        <v>25.269905417024933</v>
      </c>
      <c r="T36" s="10">
        <f>FC_IND_E!T36+FC_TRA_E!T36+FC_OTH_E!T36</f>
        <v>28.542992261392946</v>
      </c>
      <c r="U36" s="10">
        <f>FC_IND_E!U36+FC_TRA_E!U36+FC_OTH_E!U36</f>
        <v>27.937575236457437</v>
      </c>
      <c r="V36" s="10">
        <f>FC_IND_E!V36+FC_TRA_E!V36+FC_OTH_E!V36</f>
        <v>29.32416165090283</v>
      </c>
      <c r="W36" s="10">
        <f>FC_IND_E!W36+FC_TRA_E!W36+FC_OTH_E!W36</f>
        <v>25.954686156491839</v>
      </c>
      <c r="X36" s="10">
        <f>FC_IND_E!X36+FC_TRA_E!X36+FC_OTH_E!X36</f>
        <v>26.043336199484099</v>
      </c>
      <c r="Y36" s="10">
        <f>FC_IND_E!Y36+FC_TRA_E!Y36+FC_OTH_E!Y36</f>
        <v>27.892519346517624</v>
      </c>
      <c r="Z36" s="10">
        <f>FC_IND_E!Z36+FC_TRA_E!Z36+FC_OTH_E!Z36</f>
        <v>27.438607050730859</v>
      </c>
    </row>
    <row r="37" spans="1:26" ht="11.25" customHeight="1" x14ac:dyDescent="0.2">
      <c r="A37" s="41" t="s">
        <v>61</v>
      </c>
      <c r="B37" s="9" t="s">
        <v>62</v>
      </c>
      <c r="C37" s="10">
        <f>FC_IND_E!C37+FC_TRA_E!C37+FC_OTH_E!C37</f>
        <v>75.124161650902835</v>
      </c>
      <c r="D37" s="10">
        <f>FC_IND_E!D37+FC_TRA_E!D37+FC_OTH_E!D37</f>
        <v>70.891831470335333</v>
      </c>
      <c r="E37" s="10">
        <f>FC_IND_E!E37+FC_TRA_E!E37+FC_OTH_E!E37</f>
        <v>79.35657781599312</v>
      </c>
      <c r="F37" s="10">
        <f>FC_IND_E!F37+FC_TRA_E!F37+FC_OTH_E!F37</f>
        <v>74.066122098022348</v>
      </c>
      <c r="G37" s="10">
        <f>FC_IND_E!G37+FC_TRA_E!G37+FC_OTH_E!G37</f>
        <v>61.369045571797074</v>
      </c>
      <c r="H37" s="10">
        <f>FC_IND_E!H37+FC_TRA_E!H37+FC_OTH_E!H37</f>
        <v>67.784436801375747</v>
      </c>
      <c r="I37" s="10">
        <f>FC_IND_E!I37+FC_TRA_E!I37+FC_OTH_E!I37</f>
        <v>67.784436801375747</v>
      </c>
      <c r="J37" s="10">
        <f>FC_IND_E!J37+FC_TRA_E!J37+FC_OTH_E!J37</f>
        <v>70.865520206362845</v>
      </c>
      <c r="K37" s="10">
        <f>FC_IND_E!K37+FC_TRA_E!K37+FC_OTH_E!K37</f>
        <v>87.2981083404987</v>
      </c>
      <c r="L37" s="10">
        <f>FC_IND_E!L37+FC_TRA_E!L37+FC_OTH_E!L37</f>
        <v>74.973688736027512</v>
      </c>
      <c r="M37" s="10">
        <f>FC_IND_E!M37+FC_TRA_E!M37+FC_OTH_E!M37</f>
        <v>74.973688736027512</v>
      </c>
      <c r="N37" s="10">
        <f>FC_IND_E!N37+FC_TRA_E!N37+FC_OTH_E!N37</f>
        <v>74.973688736027512</v>
      </c>
      <c r="O37" s="10">
        <f>FC_IND_E!O37+FC_TRA_E!O37+FC_OTH_E!O37</f>
        <v>73.946689595872741</v>
      </c>
      <c r="P37" s="10">
        <f>FC_IND_E!P37+FC_TRA_E!P37+FC_OTH_E!P37</f>
        <v>74.973688736027526</v>
      </c>
      <c r="Q37" s="10">
        <f>FC_IND_E!Q37+FC_TRA_E!Q37+FC_OTH_E!Q37</f>
        <v>74.973688736027526</v>
      </c>
      <c r="R37" s="10">
        <f>FC_IND_E!R37+FC_TRA_E!R37+FC_OTH_E!R37</f>
        <v>78.054858125537393</v>
      </c>
      <c r="S37" s="10">
        <f>FC_IND_E!S37+FC_TRA_E!S37+FC_OTH_E!S37</f>
        <v>79.081857265692165</v>
      </c>
      <c r="T37" s="10">
        <f>FC_IND_E!T37+FC_TRA_E!T37+FC_OTH_E!T37</f>
        <v>80.016509028374884</v>
      </c>
      <c r="U37" s="10">
        <f>FC_IND_E!U37+FC_TRA_E!U37+FC_OTH_E!U37</f>
        <v>80.585382631126379</v>
      </c>
      <c r="V37" s="10">
        <f>FC_IND_E!V37+FC_TRA_E!V37+FC_OTH_E!V37</f>
        <v>85.317110920034395</v>
      </c>
      <c r="W37" s="10">
        <f>FC_IND_E!W37+FC_TRA_E!W37+FC_OTH_E!W37</f>
        <v>71.780739466895938</v>
      </c>
      <c r="X37" s="10">
        <f>FC_IND_E!X37+FC_TRA_E!X37+FC_OTH_E!X37</f>
        <v>77.642046431642285</v>
      </c>
      <c r="Y37" s="10">
        <f>FC_IND_E!Y37+FC_TRA_E!Y37+FC_OTH_E!Y37</f>
        <v>85.435253654342219</v>
      </c>
      <c r="Z37" s="10">
        <f>FC_IND_E!Z37+FC_TRA_E!Z37+FC_OTH_E!Z37</f>
        <v>89.050558899398112</v>
      </c>
    </row>
    <row r="38" spans="1:26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0</v>
      </c>
      <c r="F38" s="10">
        <f>FC_IND_E!F38+FC_TRA_E!F38+FC_OTH_E!F38</f>
        <v>0</v>
      </c>
      <c r="G38" s="10">
        <f>FC_IND_E!G38+FC_TRA_E!G38+FC_OTH_E!G38</f>
        <v>0</v>
      </c>
      <c r="H38" s="10">
        <f>FC_IND_E!H38+FC_TRA_E!H38+FC_OTH_E!H38</f>
        <v>0</v>
      </c>
      <c r="I38" s="10">
        <f>FC_IND_E!I38+FC_TRA_E!I38+FC_OTH_E!I38</f>
        <v>0</v>
      </c>
      <c r="J38" s="10">
        <f>FC_IND_E!J38+FC_TRA_E!J38+FC_OTH_E!J38</f>
        <v>0</v>
      </c>
      <c r="K38" s="10">
        <f>FC_IND_E!K38+FC_TRA_E!K38+FC_OTH_E!K38</f>
        <v>0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0</v>
      </c>
      <c r="T38" s="10">
        <f>FC_IND_E!T38+FC_TRA_E!T38+FC_OTH_E!T38</f>
        <v>3.2588134135855526E-2</v>
      </c>
      <c r="U38" s="10">
        <f>FC_IND_E!U38+FC_TRA_E!U38+FC_OTH_E!U38</f>
        <v>3.8865004299226118E-2</v>
      </c>
      <c r="V38" s="10">
        <f>FC_IND_E!V38+FC_TRA_E!V38+FC_OTH_E!V38</f>
        <v>3.0438521066208077E-2</v>
      </c>
      <c r="W38" s="10">
        <f>FC_IND_E!W38+FC_TRA_E!W38+FC_OTH_E!W38</f>
        <v>1.9948409286328451E-2</v>
      </c>
      <c r="X38" s="10">
        <f>FC_IND_E!X38+FC_TRA_E!X38+FC_OTH_E!X38</f>
        <v>3.2588134135855526E-2</v>
      </c>
      <c r="Y38" s="10">
        <f>FC_IND_E!Y38+FC_TRA_E!Y38+FC_OTH_E!Y38</f>
        <v>3.1556319862424756E-2</v>
      </c>
      <c r="Z38" s="10">
        <f>FC_IND_E!Z38+FC_TRA_E!Z38+FC_OTH_E!Z38</f>
        <v>3.043852106620806E-2</v>
      </c>
    </row>
    <row r="39" spans="1:26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  <c r="Y39" s="10">
        <f>FC_IND_E!Y39+FC_TRA_E!Y39+FC_OTH_E!Y39</f>
        <v>0</v>
      </c>
      <c r="Z39" s="10">
        <f>FC_IND_E!Z39+FC_TRA_E!Z39+FC_OTH_E!Z39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0</v>
      </c>
      <c r="H40" s="10">
        <f>FC_IND_E!H40+FC_TRA_E!H40+FC_OTH_E!H40</f>
        <v>1.026999140154772</v>
      </c>
      <c r="I40" s="10">
        <f>FC_IND_E!I40+FC_TRA_E!I40+FC_OTH_E!I40</f>
        <v>1.026999140154772</v>
      </c>
      <c r="J40" s="10">
        <f>FC_IND_E!J40+FC_TRA_E!J40+FC_OTH_E!J40</f>
        <v>1.0269991401547724</v>
      </c>
      <c r="K40" s="10">
        <f>FC_IND_E!K40+FC_TRA_E!K40+FC_OTH_E!K40</f>
        <v>1.0269991401547722</v>
      </c>
      <c r="L40" s="10">
        <f>FC_IND_E!L40+FC_TRA_E!L40+FC_OTH_E!L40</f>
        <v>1.0269991401547711</v>
      </c>
      <c r="M40" s="10">
        <f>FC_IND_E!M40+FC_TRA_E!M40+FC_OTH_E!M40</f>
        <v>0</v>
      </c>
      <c r="N40" s="10">
        <f>FC_IND_E!N40+FC_TRA_E!N40+FC_OTH_E!N40</f>
        <v>1.026999140154772</v>
      </c>
      <c r="O40" s="10">
        <f>FC_IND_E!O40+FC_TRA_E!O40+FC_OTH_E!O40</f>
        <v>1.026999140154772</v>
      </c>
      <c r="P40" s="10">
        <f>FC_IND_E!P40+FC_TRA_E!P40+FC_OTH_E!P40</f>
        <v>1.0269991401547718</v>
      </c>
      <c r="Q40" s="10">
        <f>FC_IND_E!Q40+FC_TRA_E!Q40+FC_OTH_E!Q40</f>
        <v>0</v>
      </c>
      <c r="R40" s="10">
        <f>FC_IND_E!R40+FC_TRA_E!R40+FC_OTH_E!R40</f>
        <v>1.0269991401547713</v>
      </c>
      <c r="S40" s="10">
        <f>FC_IND_E!S40+FC_TRA_E!S40+FC_OTH_E!S40</f>
        <v>1.0269991401547722</v>
      </c>
      <c r="T40" s="10">
        <f>FC_IND_E!T40+FC_TRA_E!T40+FC_OTH_E!T40</f>
        <v>0.51865864144453966</v>
      </c>
      <c r="U40" s="10">
        <f>FC_IND_E!U40+FC_TRA_E!U40+FC_OTH_E!U40</f>
        <v>0.65726569217540809</v>
      </c>
      <c r="V40" s="10">
        <f>FC_IND_E!V40+FC_TRA_E!V40+FC_OTH_E!V40</f>
        <v>0.58950988822012018</v>
      </c>
      <c r="W40" s="10">
        <f>FC_IND_E!W40+FC_TRA_E!W40+FC_OTH_E!W40</f>
        <v>0.65322441960447086</v>
      </c>
      <c r="X40" s="10">
        <f>FC_IND_E!X40+FC_TRA_E!X40+FC_OTH_E!X40</f>
        <v>0.67781599312123775</v>
      </c>
      <c r="Y40" s="10">
        <f>FC_IND_E!Y40+FC_TRA_E!Y40+FC_OTH_E!Y40</f>
        <v>0.68400687876182276</v>
      </c>
      <c r="Z40" s="10">
        <f>FC_IND_E!Z40+FC_TRA_E!Z40+FC_OTH_E!Z40</f>
        <v>0.8339638865004293</v>
      </c>
    </row>
    <row r="41" spans="1:26" ht="11.25" customHeight="1" x14ac:dyDescent="0.2">
      <c r="A41" s="41" t="s">
        <v>69</v>
      </c>
      <c r="B41" s="9" t="s">
        <v>70</v>
      </c>
      <c r="C41" s="10">
        <f>FC_IND_E!C41+FC_TRA_E!C41+FC_OTH_E!C41</f>
        <v>10.46147893379192</v>
      </c>
      <c r="D41" s="10">
        <f>FC_IND_E!D41+FC_TRA_E!D41+FC_OTH_E!D41</f>
        <v>10.46147893379192</v>
      </c>
      <c r="E41" s="10">
        <f>FC_IND_E!E41+FC_TRA_E!E41+FC_OTH_E!E41</f>
        <v>12.553740326741188</v>
      </c>
      <c r="F41" s="10">
        <f>FC_IND_E!F41+FC_TRA_E!F41+FC_OTH_E!F41</f>
        <v>15.692175408426476</v>
      </c>
      <c r="G41" s="10">
        <f>FC_IND_E!G41+FC_TRA_E!G41+FC_OTH_E!G41</f>
        <v>16.738349097162512</v>
      </c>
      <c r="H41" s="10">
        <f>FC_IND_E!H41+FC_TRA_E!H41+FC_OTH_E!H41</f>
        <v>3.1384350816852971</v>
      </c>
      <c r="I41" s="10">
        <f>FC_IND_E!I41+FC_TRA_E!I41+FC_OTH_E!I41</f>
        <v>2.0922613929492688</v>
      </c>
      <c r="J41" s="10">
        <f>FC_IND_E!J41+FC_TRA_E!J41+FC_OTH_E!J41</f>
        <v>1.0461736887360273</v>
      </c>
      <c r="K41" s="10">
        <f>FC_IND_E!K41+FC_TRA_E!K41+FC_OTH_E!K41</f>
        <v>1.0461736887360271</v>
      </c>
      <c r="L41" s="10">
        <f>FC_IND_E!L41+FC_TRA_E!L41+FC_OTH_E!L41</f>
        <v>1.0461736887360269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0.68916595012897663</v>
      </c>
      <c r="U41" s="10">
        <f>FC_IND_E!U41+FC_TRA_E!U41+FC_OTH_E!U41</f>
        <v>0.73009458297506424</v>
      </c>
      <c r="V41" s="10">
        <f>FC_IND_E!V41+FC_TRA_E!V41+FC_OTH_E!V41</f>
        <v>0.6650902837489252</v>
      </c>
      <c r="W41" s="10">
        <f>FC_IND_E!W41+FC_TRA_E!W41+FC_OTH_E!W41</f>
        <v>0.51195184866723975</v>
      </c>
      <c r="X41" s="10">
        <f>FC_IND_E!X41+FC_TRA_E!X41+FC_OTH_E!X41</f>
        <v>0.47730008598452267</v>
      </c>
      <c r="Y41" s="10">
        <f>FC_IND_E!Y41+FC_TRA_E!Y41+FC_OTH_E!Y41</f>
        <v>0.47420464316423039</v>
      </c>
      <c r="Z41" s="10">
        <f>FC_IND_E!Z41+FC_TRA_E!Z41+FC_OTH_E!Z41</f>
        <v>0.35666380051590696</v>
      </c>
    </row>
    <row r="42" spans="1:26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  <c r="Y42" s="10">
        <f>FC_IND_E!Y42+FC_TRA_E!Y42+FC_OTH_E!Y42</f>
        <v>0</v>
      </c>
      <c r="Z42" s="10">
        <f>FC_IND_E!Z42+FC_TRA_E!Z42+FC_OTH_E!Z42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FC_IND_E!C43+FC_TRA_E!C43+FC_OTH_E!C43</f>
        <v>78.054858125537407</v>
      </c>
      <c r="D43" s="10">
        <f>FC_IND_E!D43+FC_TRA_E!D43+FC_OTH_E!D43</f>
        <v>71.8926053310404</v>
      </c>
      <c r="E43" s="10">
        <f>FC_IND_E!E43+FC_TRA_E!E43+FC_OTH_E!E43</f>
        <v>18.486672398968189</v>
      </c>
      <c r="F43" s="10">
        <f>FC_IND_E!F43+FC_TRA_E!F43+FC_OTH_E!F43</f>
        <v>49.297764402407566</v>
      </c>
      <c r="G43" s="10">
        <f>FC_IND_E!G43+FC_TRA_E!G43+FC_OTH_E!G43</f>
        <v>87.298194325021512</v>
      </c>
      <c r="H43" s="10">
        <f>FC_IND_E!H43+FC_TRA_E!H43+FC_OTH_E!H43</f>
        <v>106.81186586414445</v>
      </c>
      <c r="I43" s="10">
        <f>FC_IND_E!I43+FC_TRA_E!I43+FC_OTH_E!I43</f>
        <v>107.83877901977644</v>
      </c>
      <c r="J43" s="10">
        <f>FC_IND_E!J43+FC_TRA_E!J43+FC_OTH_E!J43</f>
        <v>111.94703353396388</v>
      </c>
      <c r="K43" s="10">
        <f>FC_IND_E!K43+FC_TRA_E!K43+FC_OTH_E!K43</f>
        <v>110.9200343938091</v>
      </c>
      <c r="L43" s="10">
        <f>FC_IND_E!L43+FC_TRA_E!L43+FC_OTH_E!L43</f>
        <v>105.78486672398967</v>
      </c>
      <c r="M43" s="10">
        <f>FC_IND_E!M43+FC_TRA_E!M43+FC_OTH_E!M43</f>
        <v>124.27153912295786</v>
      </c>
      <c r="N43" s="10">
        <f>FC_IND_E!N43+FC_TRA_E!N43+FC_OTH_E!N43</f>
        <v>119.13628546861564</v>
      </c>
      <c r="O43" s="10">
        <f>FC_IND_E!O43+FC_TRA_E!O43+FC_OTH_E!O43</f>
        <v>122.21736887360274</v>
      </c>
      <c r="P43" s="10">
        <f>FC_IND_E!P43+FC_TRA_E!P43+FC_OTH_E!P43</f>
        <v>133.51470335339636</v>
      </c>
      <c r="Q43" s="10">
        <f>FC_IND_E!Q43+FC_TRA_E!Q43+FC_OTH_E!Q43</f>
        <v>140.70395528804812</v>
      </c>
      <c r="R43" s="10">
        <f>FC_IND_E!R43+FC_TRA_E!R43+FC_OTH_E!R43</f>
        <v>152.00128976784174</v>
      </c>
      <c r="S43" s="10">
        <f>FC_IND_E!S43+FC_TRA_E!S43+FC_OTH_E!S43</f>
        <v>152.00137575236454</v>
      </c>
      <c r="T43" s="10">
        <f>FC_IND_E!T43+FC_TRA_E!T43+FC_OTH_E!T43</f>
        <v>153.79165950128979</v>
      </c>
      <c r="U43" s="10">
        <f>FC_IND_E!U43+FC_TRA_E!U43+FC_OTH_E!U43</f>
        <v>166.16448839208937</v>
      </c>
      <c r="V43" s="10">
        <f>FC_IND_E!V43+FC_TRA_E!V43+FC_OTH_E!V43</f>
        <v>179.54264832330182</v>
      </c>
      <c r="W43" s="10">
        <f>FC_IND_E!W43+FC_TRA_E!W43+FC_OTH_E!W43</f>
        <v>155.55511607910577</v>
      </c>
      <c r="X43" s="10">
        <f>FC_IND_E!X43+FC_TRA_E!X43+FC_OTH_E!X43</f>
        <v>163.87815993121234</v>
      </c>
      <c r="Y43" s="10">
        <f>FC_IND_E!Y43+FC_TRA_E!Y43+FC_OTH_E!Y43</f>
        <v>200.65829750644886</v>
      </c>
      <c r="Z43" s="10">
        <f>FC_IND_E!Z43+FC_TRA_E!Z43+FC_OTH_E!Z43</f>
        <v>194.3257953568357</v>
      </c>
    </row>
    <row r="44" spans="1:26" ht="11.25" customHeight="1" x14ac:dyDescent="0.2">
      <c r="A44" s="41" t="s">
        <v>75</v>
      </c>
      <c r="B44" s="9" t="s">
        <v>76</v>
      </c>
      <c r="C44" s="10">
        <f>FC_IND_E!C44+FC_TRA_E!C44+FC_OTH_E!C44</f>
        <v>0</v>
      </c>
      <c r="D44" s="10">
        <f>FC_IND_E!D44+FC_TRA_E!D44+FC_OTH_E!D44</f>
        <v>0</v>
      </c>
      <c r="E44" s="10">
        <f>FC_IND_E!E44+FC_TRA_E!E44+FC_OTH_E!E44</f>
        <v>0</v>
      </c>
      <c r="F44" s="10">
        <f>FC_IND_E!F44+FC_TRA_E!F44+FC_OTH_E!F44</f>
        <v>0</v>
      </c>
      <c r="G44" s="10">
        <f>FC_IND_E!G44+FC_TRA_E!G44+FC_OTH_E!G44</f>
        <v>0</v>
      </c>
      <c r="H44" s="10">
        <f>FC_IND_E!H44+FC_TRA_E!H44+FC_OTH_E!H44</f>
        <v>17.196904557179707</v>
      </c>
      <c r="I44" s="10">
        <f>FC_IND_E!I44+FC_TRA_E!I44+FC_OTH_E!I44</f>
        <v>16.241530524505588</v>
      </c>
      <c r="J44" s="10">
        <f>FC_IND_E!J44+FC_TRA_E!J44+FC_OTH_E!J44</f>
        <v>20.063026655202066</v>
      </c>
      <c r="K44" s="10">
        <f>FC_IND_E!K44+FC_TRA_E!K44+FC_OTH_E!K44</f>
        <v>21.018400687876184</v>
      </c>
      <c r="L44" s="10">
        <f>FC_IND_E!L44+FC_TRA_E!L44+FC_OTH_E!L44</f>
        <v>6.6876182287188284</v>
      </c>
      <c r="M44" s="10">
        <f>FC_IND_E!M44+FC_TRA_E!M44+FC_OTH_E!M44</f>
        <v>16.241530524505588</v>
      </c>
      <c r="N44" s="10">
        <f>FC_IND_E!N44+FC_TRA_E!N44+FC_OTH_E!N44</f>
        <v>2.8661220980223563</v>
      </c>
      <c r="O44" s="10">
        <f>FC_IND_E!O44+FC_TRA_E!O44+FC_OTH_E!O44</f>
        <v>9.5537403267411882</v>
      </c>
      <c r="P44" s="10">
        <f>FC_IND_E!P44+FC_TRA_E!P44+FC_OTH_E!P44</f>
        <v>8.6844368013757496</v>
      </c>
      <c r="Q44" s="10">
        <f>FC_IND_E!Q44+FC_TRA_E!Q44+FC_OTH_E!Q44</f>
        <v>9.6494411006018925</v>
      </c>
      <c r="R44" s="10">
        <f>FC_IND_E!R44+FC_TRA_E!R44+FC_OTH_E!R44</f>
        <v>9.5538263112639665</v>
      </c>
      <c r="S44" s="10">
        <f>FC_IND_E!S44+FC_TRA_E!S44+FC_OTH_E!S44</f>
        <v>5.7322441960447126</v>
      </c>
      <c r="T44" s="10">
        <f>FC_IND_E!T44+FC_TRA_E!T44+FC_OTH_E!T44</f>
        <v>5.5604471195184839</v>
      </c>
      <c r="U44" s="10">
        <f>FC_IND_E!U44+FC_TRA_E!U44+FC_OTH_E!U44</f>
        <v>5.0262252794496973</v>
      </c>
      <c r="V44" s="10">
        <f>FC_IND_E!V44+FC_TRA_E!V44+FC_OTH_E!V44</f>
        <v>5.8020636285468612</v>
      </c>
      <c r="W44" s="10">
        <f>FC_IND_E!W44+FC_TRA_E!W44+FC_OTH_E!W44</f>
        <v>6.7278589853826283</v>
      </c>
      <c r="X44" s="10">
        <f>FC_IND_E!X44+FC_TRA_E!X44+FC_OTH_E!X44</f>
        <v>7.8819432502149578</v>
      </c>
      <c r="Y44" s="10">
        <f>FC_IND_E!Y44+FC_TRA_E!Y44+FC_OTH_E!Y44</f>
        <v>7.5417024935511581</v>
      </c>
      <c r="Z44" s="10">
        <f>FC_IND_E!Z44+FC_TRA_E!Z44+FC_OTH_E!Z44</f>
        <v>7.9020636285468573</v>
      </c>
    </row>
    <row r="45" spans="1:26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  <c r="Y45" s="10">
        <f>FC_IND_E!Y45+FC_TRA_E!Y45+FC_OTH_E!Y45</f>
        <v>0</v>
      </c>
      <c r="Z45" s="10">
        <f>FC_IND_E!Z45+FC_TRA_E!Z45+FC_OTH_E!Z45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  <c r="Y46" s="10">
        <f>FC_IND_E!Y46+FC_TRA_E!Y46+FC_OTH_E!Y46</f>
        <v>0</v>
      </c>
      <c r="Z46" s="10">
        <f>FC_IND_E!Z46+FC_TRA_E!Z46+FC_OTH_E!Z46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  <c r="Y47" s="10">
        <f>FC_IND_E!Y47+FC_TRA_E!Y47+FC_OTH_E!Y47</f>
        <v>0</v>
      </c>
      <c r="Z47" s="10">
        <f>FC_IND_E!Z47+FC_TRA_E!Z47+FC_OTH_E!Z47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0</v>
      </c>
      <c r="G48" s="10">
        <f>FC_IND_E!G48+FC_TRA_E!G48+FC_OTH_E!G48</f>
        <v>0</v>
      </c>
      <c r="H48" s="10">
        <f>FC_IND_E!H48+FC_TRA_E!H48+FC_OTH_E!H48</f>
        <v>0</v>
      </c>
      <c r="I48" s="10">
        <f>FC_IND_E!I48+FC_TRA_E!I48+FC_OTH_E!I48</f>
        <v>0</v>
      </c>
      <c r="J48" s="10">
        <f>FC_IND_E!J48+FC_TRA_E!J48+FC_OTH_E!J48</f>
        <v>0</v>
      </c>
      <c r="K48" s="10">
        <f>FC_IND_E!K48+FC_TRA_E!K48+FC_OTH_E!K48</f>
        <v>0</v>
      </c>
      <c r="L48" s="10">
        <f>FC_IND_E!L48+FC_TRA_E!L48+FC_OTH_E!L48</f>
        <v>0</v>
      </c>
      <c r="M48" s="10">
        <f>FC_IND_E!M48+FC_TRA_E!M48+FC_OTH_E!M48</f>
        <v>0</v>
      </c>
      <c r="N48" s="10">
        <f>FC_IND_E!N48+FC_TRA_E!N48+FC_OTH_E!N48</f>
        <v>0</v>
      </c>
      <c r="O48" s="10">
        <f>FC_IND_E!O48+FC_TRA_E!O48+FC_OTH_E!O48</f>
        <v>0</v>
      </c>
      <c r="P48" s="10">
        <f>FC_IND_E!P48+FC_TRA_E!P48+FC_OTH_E!P48</f>
        <v>0</v>
      </c>
      <c r="Q48" s="10">
        <f>FC_IND_E!Q48+FC_TRA_E!Q48+FC_OTH_E!Q48</f>
        <v>0</v>
      </c>
      <c r="R48" s="10">
        <f>FC_IND_E!R48+FC_TRA_E!R48+FC_OTH_E!R48</f>
        <v>0</v>
      </c>
      <c r="S48" s="10">
        <f>FC_IND_E!S48+FC_TRA_E!S48+FC_OTH_E!S48</f>
        <v>0</v>
      </c>
      <c r="T48" s="10">
        <f>FC_IND_E!T48+FC_TRA_E!T48+FC_OTH_E!T48</f>
        <v>0</v>
      </c>
      <c r="U48" s="10">
        <f>FC_IND_E!U48+FC_TRA_E!U48+FC_OTH_E!U48</f>
        <v>0</v>
      </c>
      <c r="V48" s="10">
        <f>FC_IND_E!V48+FC_TRA_E!V48+FC_OTH_E!V48</f>
        <v>0</v>
      </c>
      <c r="W48" s="10">
        <f>FC_IND_E!W48+FC_TRA_E!W48+FC_OTH_E!W48</f>
        <v>0</v>
      </c>
      <c r="X48" s="10">
        <f>FC_IND_E!X48+FC_TRA_E!X48+FC_OTH_E!X48</f>
        <v>0</v>
      </c>
      <c r="Y48" s="10">
        <f>FC_IND_E!Y48+FC_TRA_E!Y48+FC_OTH_E!Y48</f>
        <v>0</v>
      </c>
      <c r="Z48" s="10">
        <f>FC_IND_E!Z48+FC_TRA_E!Z48+FC_OTH_E!Z48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  <c r="Y49" s="10">
        <f>FC_IND_E!Y49+FC_TRA_E!Y49+FC_OTH_E!Y49</f>
        <v>0</v>
      </c>
      <c r="Z49" s="10">
        <f>FC_IND_E!Z49+FC_TRA_E!Z49+FC_OTH_E!Z49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FC_IND_E!C50+FC_TRA_E!C50+FC_OTH_E!C50</f>
        <v>2.8804815133276009</v>
      </c>
      <c r="D50" s="10">
        <f>FC_IND_E!D50+FC_TRA_E!D50+FC_OTH_E!D50</f>
        <v>2.8804815133276009</v>
      </c>
      <c r="E50" s="10">
        <f>FC_IND_E!E50+FC_TRA_E!E50+FC_OTH_E!E50</f>
        <v>2.8804815133276005</v>
      </c>
      <c r="F50" s="10">
        <f>FC_IND_E!F50+FC_TRA_E!F50+FC_OTH_E!F50</f>
        <v>2.8804815133276001</v>
      </c>
      <c r="G50" s="10">
        <f>FC_IND_E!G50+FC_TRA_E!G50+FC_OTH_E!G50</f>
        <v>2.8804815133276014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  <c r="Y50" s="10">
        <f>FC_IND_E!Y50+FC_TRA_E!Y50+FC_OTH_E!Y50</f>
        <v>0</v>
      </c>
      <c r="Z50" s="10">
        <f>FC_IND_E!Z50+FC_TRA_E!Z50+FC_OTH_E!Z50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FC_IND_E!C51+FC_TRA_E!C51+FC_OTH_E!C51</f>
        <v>0</v>
      </c>
      <c r="D51" s="37">
        <f>FC_IND_E!D51+FC_TRA_E!D51+FC_OTH_E!D51</f>
        <v>0</v>
      </c>
      <c r="E51" s="37">
        <f>FC_IND_E!E51+FC_TRA_E!E51+FC_OTH_E!E51</f>
        <v>0</v>
      </c>
      <c r="F51" s="37">
        <f>FC_IND_E!F51+FC_TRA_E!F51+FC_OTH_E!F51</f>
        <v>0</v>
      </c>
      <c r="G51" s="37">
        <f>FC_IND_E!G51+FC_TRA_E!G51+FC_OTH_E!G51</f>
        <v>0</v>
      </c>
      <c r="H51" s="37">
        <f>FC_IND_E!H51+FC_TRA_E!H51+FC_OTH_E!H51</f>
        <v>0</v>
      </c>
      <c r="I51" s="37">
        <f>FC_IND_E!I51+FC_TRA_E!I51+FC_OTH_E!I51</f>
        <v>0</v>
      </c>
      <c r="J51" s="37">
        <f>FC_IND_E!J51+FC_TRA_E!J51+FC_OTH_E!J51</f>
        <v>0</v>
      </c>
      <c r="K51" s="37">
        <f>FC_IND_E!K51+FC_TRA_E!K51+FC_OTH_E!K51</f>
        <v>0</v>
      </c>
      <c r="L51" s="37">
        <f>FC_IND_E!L51+FC_TRA_E!L51+FC_OTH_E!L51</f>
        <v>0</v>
      </c>
      <c r="M51" s="37">
        <f>FC_IND_E!M51+FC_TRA_E!M51+FC_OTH_E!M51</f>
        <v>0</v>
      </c>
      <c r="N51" s="37">
        <f>FC_IND_E!N51+FC_TRA_E!N51+FC_OTH_E!N51</f>
        <v>0</v>
      </c>
      <c r="O51" s="37">
        <f>FC_IND_E!O51+FC_TRA_E!O51+FC_OTH_E!O51</f>
        <v>0</v>
      </c>
      <c r="P51" s="37">
        <f>FC_IND_E!P51+FC_TRA_E!P51+FC_OTH_E!P51</f>
        <v>0</v>
      </c>
      <c r="Q51" s="37">
        <f>FC_IND_E!Q51+FC_TRA_E!Q51+FC_OTH_E!Q51</f>
        <v>0</v>
      </c>
      <c r="R51" s="37">
        <f>FC_IND_E!R51+FC_TRA_E!R51+FC_OTH_E!R51</f>
        <v>0</v>
      </c>
      <c r="S51" s="37">
        <f>FC_IND_E!S51+FC_TRA_E!S51+FC_OTH_E!S51</f>
        <v>0</v>
      </c>
      <c r="T51" s="37">
        <f>FC_IND_E!T51+FC_TRA_E!T51+FC_OTH_E!T51</f>
        <v>0</v>
      </c>
      <c r="U51" s="37">
        <f>FC_IND_E!U51+FC_TRA_E!U51+FC_OTH_E!U51</f>
        <v>0</v>
      </c>
      <c r="V51" s="37">
        <f>FC_IND_E!V51+FC_TRA_E!V51+FC_OTH_E!V51</f>
        <v>0</v>
      </c>
      <c r="W51" s="37">
        <f>FC_IND_E!W51+FC_TRA_E!W51+FC_OTH_E!W51</f>
        <v>0</v>
      </c>
      <c r="X51" s="37">
        <f>FC_IND_E!X51+FC_TRA_E!X51+FC_OTH_E!X51</f>
        <v>0</v>
      </c>
      <c r="Y51" s="37">
        <f>FC_IND_E!Y51+FC_TRA_E!Y51+FC_OTH_E!Y51</f>
        <v>0</v>
      </c>
      <c r="Z51" s="37">
        <f>FC_IND_E!Z51+FC_TRA_E!Z51+FC_OTH_E!Z51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0.23886500429922611</v>
      </c>
      <c r="F52" s="37">
        <f t="shared" si="20"/>
        <v>0.31049011177987962</v>
      </c>
      <c r="G52" s="37">
        <f t="shared" si="20"/>
        <v>0.40601891659501288</v>
      </c>
      <c r="H52" s="37">
        <f t="shared" si="20"/>
        <v>0.52545141874462586</v>
      </c>
      <c r="I52" s="37">
        <f t="shared" si="20"/>
        <v>0.64488392089423896</v>
      </c>
      <c r="J52" s="37">
        <f t="shared" si="20"/>
        <v>0.78822012037833178</v>
      </c>
      <c r="K52" s="37">
        <f t="shared" si="20"/>
        <v>0.90765262252794487</v>
      </c>
      <c r="L52" s="37">
        <f t="shared" si="20"/>
        <v>0.93147033533963886</v>
      </c>
      <c r="M52" s="37">
        <f t="shared" si="20"/>
        <v>4.8567497850386925</v>
      </c>
      <c r="N52" s="37">
        <f t="shared" si="20"/>
        <v>6.8187446259673266</v>
      </c>
      <c r="O52" s="37">
        <f t="shared" si="20"/>
        <v>8.8241616509028376</v>
      </c>
      <c r="P52" s="37">
        <f t="shared" si="20"/>
        <v>11.048753224419604</v>
      </c>
      <c r="Q52" s="37">
        <f t="shared" si="20"/>
        <v>13.794754944110061</v>
      </c>
      <c r="R52" s="37">
        <f t="shared" si="20"/>
        <v>13.422871883061049</v>
      </c>
      <c r="S52" s="37">
        <f t="shared" si="20"/>
        <v>13.525881341358556</v>
      </c>
      <c r="T52" s="37">
        <f t="shared" si="20"/>
        <v>23.998452278589852</v>
      </c>
      <c r="U52" s="37">
        <f t="shared" si="20"/>
        <v>27.937575236457437</v>
      </c>
      <c r="V52" s="37">
        <f t="shared" si="20"/>
        <v>31.407222699914012</v>
      </c>
      <c r="W52" s="37">
        <f t="shared" si="20"/>
        <v>36.382029234737743</v>
      </c>
      <c r="X52" s="37">
        <f t="shared" ref="X52:Z52" si="21">SUM(X53:X70)</f>
        <v>34.535339638864997</v>
      </c>
      <c r="Y52" s="37">
        <f t="shared" si="21"/>
        <v>38.455030094582966</v>
      </c>
      <c r="Z52" s="37">
        <f t="shared" si="21"/>
        <v>40.718486672398967</v>
      </c>
    </row>
    <row r="53" spans="1:26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  <c r="Y53" s="10">
        <f>FC_IND_E!Y53+FC_TRA_E!Y53+FC_OTH_E!Y53</f>
        <v>0</v>
      </c>
      <c r="Z53" s="10">
        <f>FC_IND_E!Z53+FC_TRA_E!Z53+FC_OTH_E!Z53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  <c r="Y54" s="10">
        <f>FC_IND_E!Y54+FC_TRA_E!Y54+FC_OTH_E!Y54</f>
        <v>0</v>
      </c>
      <c r="Z54" s="10">
        <f>FC_IND_E!Z54+FC_TRA_E!Z54+FC_OTH_E!Z54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  <c r="Y55" s="10">
        <f>FC_IND_E!Y55+FC_TRA_E!Y55+FC_OTH_E!Y55</f>
        <v>0</v>
      </c>
      <c r="Z55" s="10">
        <f>FC_IND_E!Z55+FC_TRA_E!Z55+FC_OTH_E!Z55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  <c r="Y56" s="10">
        <f>FC_IND_E!Y56+FC_TRA_E!Y56+FC_OTH_E!Y56</f>
        <v>0</v>
      </c>
      <c r="Z56" s="10">
        <f>FC_IND_E!Z56+FC_TRA_E!Z56+FC_OTH_E!Z56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0.23886500429922611</v>
      </c>
      <c r="F57" s="10">
        <f>FC_IND_E!F57+FC_TRA_E!F57+FC_OTH_E!F57</f>
        <v>0.31049011177987962</v>
      </c>
      <c r="G57" s="10">
        <f>FC_IND_E!G57+FC_TRA_E!G57+FC_OTH_E!G57</f>
        <v>0.40601891659501288</v>
      </c>
      <c r="H57" s="10">
        <f>FC_IND_E!H57+FC_TRA_E!H57+FC_OTH_E!H57</f>
        <v>0.52545141874462586</v>
      </c>
      <c r="I57" s="10">
        <f>FC_IND_E!I57+FC_TRA_E!I57+FC_OTH_E!I57</f>
        <v>0.64488392089423896</v>
      </c>
      <c r="J57" s="10">
        <f>FC_IND_E!J57+FC_TRA_E!J57+FC_OTH_E!J57</f>
        <v>0.78822012037833178</v>
      </c>
      <c r="K57" s="10">
        <f>FC_IND_E!K57+FC_TRA_E!K57+FC_OTH_E!K57</f>
        <v>0.90765262252794487</v>
      </c>
      <c r="L57" s="10">
        <f>FC_IND_E!L57+FC_TRA_E!L57+FC_OTH_E!L57</f>
        <v>0.93147033533963886</v>
      </c>
      <c r="M57" s="10">
        <f>FC_IND_E!M57+FC_TRA_E!M57+FC_OTH_E!M57</f>
        <v>3.5772141014617369</v>
      </c>
      <c r="N57" s="10">
        <f>FC_IND_E!N57+FC_TRA_E!N57+FC_OTH_E!N57</f>
        <v>3.7842648323301811</v>
      </c>
      <c r="O57" s="10">
        <f>FC_IND_E!O57+FC_TRA_E!O57+FC_OTH_E!O57</f>
        <v>4.1453998280309543</v>
      </c>
      <c r="P57" s="10">
        <f>FC_IND_E!P57+FC_TRA_E!P57+FC_OTH_E!P57</f>
        <v>4.3663800515907134</v>
      </c>
      <c r="Q57" s="10">
        <f>FC_IND_E!Q57+FC_TRA_E!Q57+FC_OTH_E!Q57</f>
        <v>4.6388650042992259</v>
      </c>
      <c r="R57" s="10">
        <f>FC_IND_E!R57+FC_TRA_E!R57+FC_OTH_E!R57</f>
        <v>4.8055889939810834</v>
      </c>
      <c r="S57" s="10">
        <f>FC_IND_E!S57+FC_TRA_E!S57+FC_OTH_E!S57</f>
        <v>4.9441100601891659</v>
      </c>
      <c r="T57" s="10">
        <f>FC_IND_E!T57+FC_TRA_E!T57+FC_OTH_E!T57</f>
        <v>4.9887360275150474</v>
      </c>
      <c r="U57" s="10">
        <f>FC_IND_E!U57+FC_TRA_E!U57+FC_OTH_E!U57</f>
        <v>5.0306104901117799</v>
      </c>
      <c r="V57" s="10">
        <f>FC_IND_E!V57+FC_TRA_E!V57+FC_OTH_E!V57</f>
        <v>5.0680997420464324</v>
      </c>
      <c r="W57" s="10">
        <f>FC_IND_E!W57+FC_TRA_E!W57+FC_OTH_E!W57</f>
        <v>5.1151332760103179</v>
      </c>
      <c r="X57" s="10">
        <f>FC_IND_E!X57+FC_TRA_E!X57+FC_OTH_E!X57</f>
        <v>3.5998280309544279</v>
      </c>
      <c r="Y57" s="10">
        <f>FC_IND_E!Y57+FC_TRA_E!Y57+FC_OTH_E!Y57</f>
        <v>3.2095442820292339</v>
      </c>
      <c r="Z57" s="10">
        <f>FC_IND_E!Z57+FC_TRA_E!Z57+FC_OTH_E!Z57</f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  <c r="Y58" s="10">
        <f>FC_IND_E!Y58+FC_TRA_E!Y58+FC_OTH_E!Y58</f>
        <v>0</v>
      </c>
      <c r="Z58" s="10">
        <f>FC_IND_E!Z58+FC_TRA_E!Z58+FC_OTH_E!Z58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FC_IND_E!C59+FC_TRA_E!C59+FC_OTH_E!C59</f>
        <v>0</v>
      </c>
      <c r="D59" s="10">
        <f>FC_IND_E!D59+FC_TRA_E!D59+FC_OTH_E!D59</f>
        <v>0</v>
      </c>
      <c r="E59" s="10">
        <f>FC_IND_E!E59+FC_TRA_E!E59+FC_OTH_E!E59</f>
        <v>0</v>
      </c>
      <c r="F59" s="10">
        <f>FC_IND_E!F59+FC_TRA_E!F59+FC_OTH_E!F59</f>
        <v>0</v>
      </c>
      <c r="G59" s="10">
        <f>FC_IND_E!G59+FC_TRA_E!G59+FC_OTH_E!G59</f>
        <v>0</v>
      </c>
      <c r="H59" s="10">
        <f>FC_IND_E!H59+FC_TRA_E!H59+FC_OTH_E!H59</f>
        <v>0</v>
      </c>
      <c r="I59" s="10">
        <f>FC_IND_E!I59+FC_TRA_E!I59+FC_OTH_E!I59</f>
        <v>0</v>
      </c>
      <c r="J59" s="10">
        <f>FC_IND_E!J59+FC_TRA_E!J59+FC_OTH_E!J59</f>
        <v>0</v>
      </c>
      <c r="K59" s="10">
        <f>FC_IND_E!K59+FC_TRA_E!K59+FC_OTH_E!K59</f>
        <v>0</v>
      </c>
      <c r="L59" s="10">
        <f>FC_IND_E!L59+FC_TRA_E!L59+FC_OTH_E!L59</f>
        <v>0</v>
      </c>
      <c r="M59" s="10">
        <f>FC_IND_E!M59+FC_TRA_E!M59+FC_OTH_E!M59</f>
        <v>0.74041272570937233</v>
      </c>
      <c r="N59" s="10">
        <f>FC_IND_E!N59+FC_TRA_E!N59+FC_OTH_E!N59</f>
        <v>0.7165090283748925</v>
      </c>
      <c r="O59" s="10">
        <f>FC_IND_E!O59+FC_TRA_E!O59+FC_OTH_E!O59</f>
        <v>0.95537403267411891</v>
      </c>
      <c r="P59" s="10">
        <f>FC_IND_E!P59+FC_TRA_E!P59+FC_OTH_E!P59</f>
        <v>0.85984522785898487</v>
      </c>
      <c r="Q59" s="10">
        <f>FC_IND_E!Q59+FC_TRA_E!Q59+FC_OTH_E!Q59</f>
        <v>1.0748065348237319</v>
      </c>
      <c r="R59" s="10">
        <f>FC_IND_E!R59+FC_TRA_E!R59+FC_OTH_E!R59</f>
        <v>1.1464316423043843</v>
      </c>
      <c r="S59" s="10">
        <f>FC_IND_E!S59+FC_TRA_E!S59+FC_OTH_E!S59</f>
        <v>1.0867583834909713</v>
      </c>
      <c r="T59" s="10">
        <f>FC_IND_E!T59+FC_TRA_E!T59+FC_OTH_E!T59</f>
        <v>1.3545141874462596</v>
      </c>
      <c r="U59" s="10">
        <f>FC_IND_E!U59+FC_TRA_E!U59+FC_OTH_E!U59</f>
        <v>1.3377472055030091</v>
      </c>
      <c r="V59" s="10">
        <f>FC_IND_E!V59+FC_TRA_E!V59+FC_OTH_E!V59</f>
        <v>1.6741186586414434</v>
      </c>
      <c r="W59" s="10">
        <f>FC_IND_E!W59+FC_TRA_E!W59+FC_OTH_E!W59</f>
        <v>1.4416165090283746</v>
      </c>
      <c r="X59" s="10">
        <f>FC_IND_E!X59+FC_TRA_E!X59+FC_OTH_E!X59</f>
        <v>1.5659501289767845</v>
      </c>
      <c r="Y59" s="10">
        <f>FC_IND_E!Y59+FC_TRA_E!Y59+FC_OTH_E!Y59</f>
        <v>1.1400687876182303</v>
      </c>
      <c r="Z59" s="10">
        <f>FC_IND_E!Z59+FC_TRA_E!Z59+FC_OTH_E!Z59</f>
        <v>0.87575236457437755</v>
      </c>
    </row>
    <row r="60" spans="1:26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  <c r="Y60" s="10">
        <f>FC_IND_E!Y60+FC_TRA_E!Y60+FC_OTH_E!Y60</f>
        <v>0</v>
      </c>
      <c r="Z60" s="10">
        <f>FC_IND_E!Z60+FC_TRA_E!Z60+FC_OTH_E!Z60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</v>
      </c>
      <c r="K61" s="10">
        <f>FC_IND_E!K61+FC_TRA_E!K61+FC_OTH_E!K61</f>
        <v>0</v>
      </c>
      <c r="L61" s="10">
        <f>FC_IND_E!L61+FC_TRA_E!L61+FC_OTH_E!L61</f>
        <v>0</v>
      </c>
      <c r="M61" s="10">
        <f>FC_IND_E!M61+FC_TRA_E!M61+FC_OTH_E!M61</f>
        <v>0</v>
      </c>
      <c r="N61" s="10">
        <f>FC_IND_E!N61+FC_TRA_E!N61+FC_OTH_E!N61</f>
        <v>0.76431642304385217</v>
      </c>
      <c r="O61" s="10">
        <f>FC_IND_E!O61+FC_TRA_E!O61+FC_OTH_E!O61</f>
        <v>1.050902837489252</v>
      </c>
      <c r="P61" s="10">
        <f>FC_IND_E!P61+FC_TRA_E!P61+FC_OTH_E!P61</f>
        <v>0.76431642304385217</v>
      </c>
      <c r="Q61" s="10">
        <f>FC_IND_E!Q61+FC_TRA_E!Q61+FC_OTH_E!Q61</f>
        <v>0.83594153052450537</v>
      </c>
      <c r="R61" s="10">
        <f>FC_IND_E!R61+FC_TRA_E!R61+FC_OTH_E!R61</f>
        <v>0.74041272570937244</v>
      </c>
      <c r="S61" s="10">
        <f>FC_IND_E!S61+FC_TRA_E!S61+FC_OTH_E!S61</f>
        <v>0.90765262252794476</v>
      </c>
      <c r="T61" s="10">
        <f>FC_IND_E!T61+FC_TRA_E!T61+FC_OTH_E!T61</f>
        <v>0.74041272570937244</v>
      </c>
      <c r="U61" s="10">
        <f>FC_IND_E!U61+FC_TRA_E!U61+FC_OTH_E!U61</f>
        <v>0.63731728288908052</v>
      </c>
      <c r="V61" s="10">
        <f>FC_IND_E!V61+FC_TRA_E!V61+FC_OTH_E!V61</f>
        <v>1.0239036973344806</v>
      </c>
      <c r="W61" s="10">
        <f>FC_IND_E!W61+FC_TRA_E!W61+FC_OTH_E!W61</f>
        <v>0.7837489251934654</v>
      </c>
      <c r="X61" s="10">
        <f>FC_IND_E!X61+FC_TRA_E!X61+FC_OTH_E!X61</f>
        <v>0.5952708512467757</v>
      </c>
      <c r="Y61" s="10">
        <f>FC_IND_E!Y61+FC_TRA_E!Y61+FC_OTH_E!Y61</f>
        <v>0.99183147033533958</v>
      </c>
      <c r="Z61" s="10">
        <f>FC_IND_E!Z61+FC_TRA_E!Z61+FC_OTH_E!Z61</f>
        <v>1.0768701633705924</v>
      </c>
    </row>
    <row r="62" spans="1:26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  <c r="Y62" s="10">
        <f>FC_IND_E!Y62+FC_TRA_E!Y62+FC_OTH_E!Y62</f>
        <v>0</v>
      </c>
      <c r="Z62" s="10">
        <f>FC_IND_E!Z62+FC_TRA_E!Z62+FC_OTH_E!Z62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  <c r="Y63" s="10">
        <f>FC_IND_E!Y63+FC_TRA_E!Y63+FC_OTH_E!Y63</f>
        <v>0</v>
      </c>
      <c r="Z63" s="10">
        <f>FC_IND_E!Z63+FC_TRA_E!Z63+FC_OTH_E!Z63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0</v>
      </c>
      <c r="M64" s="10">
        <f>FC_IND_E!M64+FC_TRA_E!M64+FC_OTH_E!M64</f>
        <v>0</v>
      </c>
      <c r="N64" s="10">
        <f>FC_IND_E!N64+FC_TRA_E!N64+FC_OTH_E!N64</f>
        <v>0</v>
      </c>
      <c r="O64" s="10">
        <f>FC_IND_E!O64+FC_TRA_E!O64+FC_OTH_E!O64</f>
        <v>0</v>
      </c>
      <c r="P64" s="10">
        <f>FC_IND_E!P64+FC_TRA_E!P64+FC_OTH_E!P64</f>
        <v>0</v>
      </c>
      <c r="Q64" s="10">
        <f>FC_IND_E!Q64+FC_TRA_E!Q64+FC_OTH_E!Q64</f>
        <v>0</v>
      </c>
      <c r="R64" s="10">
        <f>FC_IND_E!R64+FC_TRA_E!R64+FC_OTH_E!R64</f>
        <v>0</v>
      </c>
      <c r="S64" s="10">
        <f>FC_IND_E!S64+FC_TRA_E!S64+FC_OTH_E!S64</f>
        <v>0</v>
      </c>
      <c r="T64" s="10">
        <f>FC_IND_E!T64+FC_TRA_E!T64+FC_OTH_E!T64</f>
        <v>0</v>
      </c>
      <c r="U64" s="10">
        <f>FC_IND_E!U64+FC_TRA_E!U64+FC_OTH_E!U64</f>
        <v>0</v>
      </c>
      <c r="V64" s="10">
        <f>FC_IND_E!V64+FC_TRA_E!V64+FC_OTH_E!V64</f>
        <v>0</v>
      </c>
      <c r="W64" s="10">
        <f>FC_IND_E!W64+FC_TRA_E!W64+FC_OTH_E!W64</f>
        <v>0</v>
      </c>
      <c r="X64" s="10">
        <f>FC_IND_E!X64+FC_TRA_E!X64+FC_OTH_E!X64</f>
        <v>0</v>
      </c>
      <c r="Y64" s="10">
        <f>FC_IND_E!Y64+FC_TRA_E!Y64+FC_OTH_E!Y64</f>
        <v>0</v>
      </c>
      <c r="Z64" s="10">
        <f>FC_IND_E!Z64+FC_TRA_E!Z64+FC_OTH_E!Z64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0.5391229578675838</v>
      </c>
      <c r="N65" s="10">
        <f>FC_IND_E!N65+FC_TRA_E!N65+FC_OTH_E!N65</f>
        <v>0.66990541702493556</v>
      </c>
      <c r="O65" s="10">
        <f>FC_IND_E!O65+FC_TRA_E!O65+FC_OTH_E!O65</f>
        <v>0.90498710232158219</v>
      </c>
      <c r="P65" s="10">
        <f>FC_IND_E!P65+FC_TRA_E!P65+FC_OTH_E!P65</f>
        <v>1.293981083404987</v>
      </c>
      <c r="Q65" s="10">
        <f>FC_IND_E!Q65+FC_TRA_E!Q65+FC_OTH_E!Q65</f>
        <v>1.5987962166809977</v>
      </c>
      <c r="R65" s="10">
        <f>FC_IND_E!R65+FC_TRA_E!R65+FC_OTH_E!R65</f>
        <v>1.0840928632846081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  <c r="Y65" s="10">
        <f>FC_IND_E!Y65+FC_TRA_E!Y65+FC_OTH_E!Y65</f>
        <v>0</v>
      </c>
      <c r="Z65" s="10">
        <f>FC_IND_E!Z65+FC_TRA_E!Z65+FC_OTH_E!Z65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0</v>
      </c>
      <c r="K66" s="10">
        <f>FC_IND_E!K66+FC_TRA_E!K66+FC_OTH_E!K66</f>
        <v>0</v>
      </c>
      <c r="L66" s="10">
        <f>FC_IND_E!L66+FC_TRA_E!L66+FC_OTH_E!L66</f>
        <v>0</v>
      </c>
      <c r="M66" s="10">
        <f>FC_IND_E!M66+FC_TRA_E!M66+FC_OTH_E!M66</f>
        <v>0</v>
      </c>
      <c r="N66" s="10">
        <f>FC_IND_E!N66+FC_TRA_E!N66+FC_OTH_E!N66</f>
        <v>0.88374892519346515</v>
      </c>
      <c r="O66" s="10">
        <f>FC_IND_E!O66+FC_TRA_E!O66+FC_OTH_E!O66</f>
        <v>1.7674978503869301</v>
      </c>
      <c r="P66" s="10">
        <f>FC_IND_E!P66+FC_TRA_E!P66+FC_OTH_E!P66</f>
        <v>3.7642304385210661</v>
      </c>
      <c r="Q66" s="10">
        <f>FC_IND_E!Q66+FC_TRA_E!Q66+FC_OTH_E!Q66</f>
        <v>5.6463456577816</v>
      </c>
      <c r="R66" s="10">
        <f>FC_IND_E!R66+FC_TRA_E!R66+FC_OTH_E!R66</f>
        <v>5.6463456577815991</v>
      </c>
      <c r="S66" s="10">
        <f>FC_IND_E!S66+FC_TRA_E!S66+FC_OTH_E!S66</f>
        <v>6.5873602751504734</v>
      </c>
      <c r="T66" s="10">
        <f>FC_IND_E!T66+FC_TRA_E!T66+FC_OTH_E!T66</f>
        <v>7.4169389509888211</v>
      </c>
      <c r="U66" s="10">
        <f>FC_IND_E!U66+FC_TRA_E!U66+FC_OTH_E!U66</f>
        <v>10.408512467755806</v>
      </c>
      <c r="V66" s="10">
        <f>FC_IND_E!V66+FC_TRA_E!V66+FC_OTH_E!V66</f>
        <v>11.085296646603606</v>
      </c>
      <c r="W66" s="10">
        <f>FC_IND_E!W66+FC_TRA_E!W66+FC_OTH_E!W66</f>
        <v>14.558899398108334</v>
      </c>
      <c r="X66" s="10">
        <f>FC_IND_E!X66+FC_TRA_E!X66+FC_OTH_E!X66</f>
        <v>11.043078245915732</v>
      </c>
      <c r="Y66" s="10">
        <f>FC_IND_E!Y66+FC_TRA_E!Y66+FC_OTH_E!Y66</f>
        <v>13.097162510748063</v>
      </c>
      <c r="Z66" s="10">
        <f>FC_IND_E!Z66+FC_TRA_E!Z66+FC_OTH_E!Z66</f>
        <v>13.801375752364574</v>
      </c>
    </row>
    <row r="67" spans="1:26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  <c r="Y67" s="10">
        <f>FC_IND_E!Y67+FC_TRA_E!Y67+FC_OTH_E!Y67</f>
        <v>0</v>
      </c>
      <c r="Z67" s="10">
        <f>FC_IND_E!Z67+FC_TRA_E!Z67+FC_OTH_E!Z67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  <c r="Y68" s="10">
        <f>FC_IND_E!Y68+FC_TRA_E!Y68+FC_OTH_E!Y68</f>
        <v>0</v>
      </c>
      <c r="Z68" s="10">
        <f>FC_IND_E!Z68+FC_TRA_E!Z68+FC_OTH_E!Z68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  <c r="Y69" s="10">
        <f>FC_IND_E!Y69+FC_TRA_E!Y69+FC_OTH_E!Y69</f>
        <v>0</v>
      </c>
      <c r="Z69" s="10">
        <f>FC_IND_E!Z69+FC_TRA_E!Z69+FC_OTH_E!Z69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9.4978503869303523</v>
      </c>
      <c r="U70" s="10">
        <f>FC_IND_E!U70+FC_TRA_E!U70+FC_OTH_E!U70</f>
        <v>10.523387790197763</v>
      </c>
      <c r="V70" s="10">
        <f>FC_IND_E!V70+FC_TRA_E!V70+FC_OTH_E!V70</f>
        <v>12.555803955288049</v>
      </c>
      <c r="W70" s="10">
        <f>FC_IND_E!W70+FC_TRA_E!W70+FC_OTH_E!W70</f>
        <v>14.482631126397248</v>
      </c>
      <c r="X70" s="10">
        <f>FC_IND_E!X70+FC_TRA_E!X70+FC_OTH_E!X70</f>
        <v>17.731212381771275</v>
      </c>
      <c r="Y70" s="10">
        <f>FC_IND_E!Y70+FC_TRA_E!Y70+FC_OTH_E!Y70</f>
        <v>20.016423043852104</v>
      </c>
      <c r="Z70" s="10">
        <f>FC_IND_E!Z70+FC_TRA_E!Z70+FC_OTH_E!Z70</f>
        <v>22.077214101461738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0</v>
      </c>
      <c r="R72" s="10">
        <f>FC_IND_E!R72+FC_TRA_E!R72+FC_OTH_E!R72</f>
        <v>0</v>
      </c>
      <c r="S72" s="10">
        <f>FC_IND_E!S72+FC_TRA_E!S72+FC_OTH_E!S72</f>
        <v>0</v>
      </c>
      <c r="T72" s="10">
        <f>FC_IND_E!T72+FC_TRA_E!T72+FC_OTH_E!T72</f>
        <v>0</v>
      </c>
      <c r="U72" s="10">
        <f>FC_IND_E!U72+FC_TRA_E!U72+FC_OTH_E!U72</f>
        <v>0</v>
      </c>
      <c r="V72" s="10">
        <f>FC_IND_E!V72+FC_TRA_E!V72+FC_OTH_E!V72</f>
        <v>0</v>
      </c>
      <c r="W72" s="10">
        <f>FC_IND_E!W72+FC_TRA_E!W72+FC_OTH_E!W72</f>
        <v>0</v>
      </c>
      <c r="X72" s="10">
        <f>FC_IND_E!X72+FC_TRA_E!X72+FC_OTH_E!X72</f>
        <v>0</v>
      </c>
      <c r="Y72" s="10">
        <f>FC_IND_E!Y72+FC_TRA_E!Y72+FC_OTH_E!Y72</f>
        <v>0</v>
      </c>
      <c r="Z72" s="10">
        <f>FC_IND_E!Z72+FC_TRA_E!Z72+FC_OTH_E!Z72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  <c r="Y73" s="10">
        <f>FC_IND_E!Y73+FC_TRA_E!Y73+FC_OTH_E!Y73</f>
        <v>0</v>
      </c>
      <c r="Z73" s="10">
        <f>FC_IND_E!Z73+FC_TRA_E!Z73+FC_OTH_E!Z73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  <c r="Y74" s="37">
        <f>FC_IND_E!Y74+FC_TRA_E!Y74+FC_OTH_E!Y74</f>
        <v>0</v>
      </c>
      <c r="Z74" s="37">
        <f>FC_IND_E!Z74+FC_TRA_E!Z74+FC_OTH_E!Z74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FC_IND_E!C75+FC_TRA_E!C75+FC_OTH_E!C75</f>
        <v>0</v>
      </c>
      <c r="D75" s="37">
        <f>FC_IND_E!D75+FC_TRA_E!D75+FC_OTH_E!D75</f>
        <v>0</v>
      </c>
      <c r="E75" s="37">
        <f>FC_IND_E!E75+FC_TRA_E!E75+FC_OTH_E!E75</f>
        <v>0</v>
      </c>
      <c r="F75" s="37">
        <f>FC_IND_E!F75+FC_TRA_E!F75+FC_OTH_E!F75</f>
        <v>0</v>
      </c>
      <c r="G75" s="37">
        <f>FC_IND_E!G75+FC_TRA_E!G75+FC_OTH_E!G75</f>
        <v>0</v>
      </c>
      <c r="H75" s="37">
        <f>FC_IND_E!H75+FC_TRA_E!H75+FC_OTH_E!H75</f>
        <v>0</v>
      </c>
      <c r="I75" s="37">
        <f>FC_IND_E!I75+FC_TRA_E!I75+FC_OTH_E!I75</f>
        <v>0</v>
      </c>
      <c r="J75" s="37">
        <f>FC_IND_E!J75+FC_TRA_E!J75+FC_OTH_E!J75</f>
        <v>0</v>
      </c>
      <c r="K75" s="37">
        <f>FC_IND_E!K75+FC_TRA_E!K75+FC_OTH_E!K75</f>
        <v>0</v>
      </c>
      <c r="L75" s="37">
        <f>FC_IND_E!L75+FC_TRA_E!L75+FC_OTH_E!L75</f>
        <v>0</v>
      </c>
      <c r="M75" s="37">
        <f>FC_IND_E!M75+FC_TRA_E!M75+FC_OTH_E!M75</f>
        <v>0</v>
      </c>
      <c r="N75" s="37">
        <f>FC_IND_E!N75+FC_TRA_E!N75+FC_OTH_E!N75</f>
        <v>0.1194325021496131</v>
      </c>
      <c r="O75" s="37">
        <f>FC_IND_E!O75+FC_TRA_E!O75+FC_OTH_E!O75</f>
        <v>0.19105760963026652</v>
      </c>
      <c r="P75" s="37">
        <f>FC_IND_E!P75+FC_TRA_E!P75+FC_OTH_E!P75</f>
        <v>2.3903697334479789E-2</v>
      </c>
      <c r="Q75" s="37">
        <f>FC_IND_E!Q75+FC_TRA_E!Q75+FC_OTH_E!Q75</f>
        <v>2.3903697334479793E-2</v>
      </c>
      <c r="R75" s="37">
        <f>FC_IND_E!R75+FC_TRA_E!R75+FC_OTH_E!R75</f>
        <v>0.14333619948409282</v>
      </c>
      <c r="S75" s="37">
        <f>FC_IND_E!S75+FC_TRA_E!S75+FC_OTH_E!S75</f>
        <v>7.1625107480653483E-2</v>
      </c>
      <c r="T75" s="37">
        <f>FC_IND_E!T75+FC_TRA_E!T75+FC_OTH_E!T75</f>
        <v>1.0632383993522353E-2</v>
      </c>
      <c r="U75" s="37">
        <f>FC_IND_E!U75+FC_TRA_E!U75+FC_OTH_E!U75</f>
        <v>9.9742046431642254E-3</v>
      </c>
      <c r="V75" s="37">
        <f>FC_IND_E!V75+FC_TRA_E!V75+FC_OTH_E!V75</f>
        <v>2.106620808254514E-2</v>
      </c>
      <c r="W75" s="37">
        <f>FC_IND_E!W75+FC_TRA_E!W75+FC_OTH_E!W75</f>
        <v>0</v>
      </c>
      <c r="X75" s="37">
        <f>FC_IND_E!X75+FC_TRA_E!X75+FC_OTH_E!X75</f>
        <v>0</v>
      </c>
      <c r="Y75" s="37">
        <f>FC_IND_E!Y75+FC_TRA_E!Y75+FC_OTH_E!Y75</f>
        <v>0</v>
      </c>
      <c r="Z75" s="37">
        <f>FC_IND_E!Z75+FC_TRA_E!Z75+FC_OTH_E!Z75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FC_IND_E!C76+FC_TRA_E!C76+FC_OTH_E!C76</f>
        <v>134.73774720550301</v>
      </c>
      <c r="D76" s="40">
        <f>FC_IND_E!D76+FC_TRA_E!D76+FC_OTH_E!D76</f>
        <v>134.9097162510748</v>
      </c>
      <c r="E76" s="40">
        <f>FC_IND_E!E76+FC_TRA_E!E76+FC_OTH_E!E76</f>
        <v>142.47635425623386</v>
      </c>
      <c r="F76" s="40">
        <f>FC_IND_E!F76+FC_TRA_E!F76+FC_OTH_E!F76</f>
        <v>155.28804815133276</v>
      </c>
      <c r="G76" s="40">
        <f>FC_IND_E!G76+FC_TRA_E!G76+FC_OTH_E!G76</f>
        <v>153.91229578675839</v>
      </c>
      <c r="H76" s="40">
        <f>FC_IND_E!H76+FC_TRA_E!H76+FC_OTH_E!H76</f>
        <v>159.75924333619949</v>
      </c>
      <c r="I76" s="40">
        <f>FC_IND_E!I76+FC_TRA_E!I76+FC_OTH_E!I76</f>
        <v>159.32932072226998</v>
      </c>
      <c r="J76" s="40">
        <f>FC_IND_E!J76+FC_TRA_E!J76+FC_OTH_E!J76</f>
        <v>159.15735167669817</v>
      </c>
      <c r="K76" s="40">
        <f>FC_IND_E!K76+FC_TRA_E!K76+FC_OTH_E!K76</f>
        <v>159.32932072226996</v>
      </c>
      <c r="L76" s="40">
        <f>FC_IND_E!L76+FC_TRA_E!L76+FC_OTH_E!L76</f>
        <v>146.77558039552878</v>
      </c>
      <c r="M76" s="40">
        <f>FC_IND_E!M76+FC_TRA_E!M76+FC_OTH_E!M76</f>
        <v>156.83576956147897</v>
      </c>
      <c r="N76" s="40">
        <f>FC_IND_E!N76+FC_TRA_E!N76+FC_OTH_E!N76</f>
        <v>160.44711951848666</v>
      </c>
      <c r="O76" s="40">
        <f>FC_IND_E!O76+FC_TRA_E!O76+FC_OTH_E!O76</f>
        <v>167.32588134135852</v>
      </c>
      <c r="P76" s="40">
        <f>FC_IND_E!P76+FC_TRA_E!P76+FC_OTH_E!P76</f>
        <v>167.66981943250215</v>
      </c>
      <c r="Q76" s="40">
        <f>FC_IND_E!Q76+FC_TRA_E!Q76+FC_OTH_E!Q76</f>
        <v>172.39896818572655</v>
      </c>
      <c r="R76" s="40">
        <f>FC_IND_E!R76+FC_TRA_E!R76+FC_OTH_E!R76</f>
        <v>181.77128116938948</v>
      </c>
      <c r="S76" s="40">
        <f>FC_IND_E!S76+FC_TRA_E!S76+FC_OTH_E!S76</f>
        <v>182.04901117798795</v>
      </c>
      <c r="T76" s="40">
        <f>FC_IND_E!T76+FC_TRA_E!T76+FC_OTH_E!T76</f>
        <v>199.23000859845229</v>
      </c>
      <c r="U76" s="40">
        <f>FC_IND_E!U76+FC_TRA_E!U76+FC_OTH_E!U76</f>
        <v>205.30154772141017</v>
      </c>
      <c r="V76" s="40">
        <f>FC_IND_E!V76+FC_TRA_E!V76+FC_OTH_E!V76</f>
        <v>212.7293207222699</v>
      </c>
      <c r="W76" s="40">
        <f>FC_IND_E!W76+FC_TRA_E!W76+FC_OTH_E!W76</f>
        <v>203.16784178847811</v>
      </c>
      <c r="X76" s="40">
        <f>FC_IND_E!X76+FC_TRA_E!X76+FC_OTH_E!X76</f>
        <v>215.1226139294927</v>
      </c>
      <c r="Y76" s="40">
        <f>FC_IND_E!Y76+FC_TRA_E!Y76+FC_OTH_E!Y76</f>
        <v>231.60266552020636</v>
      </c>
      <c r="Z76" s="40">
        <f>FC_IND_E!Z76+FC_TRA_E!Z76+FC_OTH_E!Z76</f>
        <v>232.10369733447982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43.336199484092859</v>
      </c>
      <c r="D2" s="31">
        <f t="shared" si="0"/>
        <v>41.530524505588993</v>
      </c>
      <c r="E2" s="31">
        <f t="shared" si="0"/>
        <v>43.85210662080825</v>
      </c>
      <c r="F2" s="31">
        <f t="shared" si="0"/>
        <v>47.807394668959581</v>
      </c>
      <c r="G2" s="31">
        <f t="shared" si="0"/>
        <v>47.37747205503009</v>
      </c>
      <c r="H2" s="31">
        <f t="shared" si="0"/>
        <v>50.343938091143592</v>
      </c>
      <c r="I2" s="31">
        <f t="shared" si="0"/>
        <v>55.483920894239027</v>
      </c>
      <c r="J2" s="31">
        <f t="shared" si="0"/>
        <v>57.394668959587264</v>
      </c>
      <c r="K2" s="31">
        <f t="shared" si="0"/>
        <v>59.802235597592428</v>
      </c>
      <c r="L2" s="31">
        <f t="shared" si="0"/>
        <v>51.929922613929484</v>
      </c>
      <c r="M2" s="31">
        <f t="shared" si="0"/>
        <v>44.119690455717972</v>
      </c>
      <c r="N2" s="31">
        <f t="shared" si="0"/>
        <v>39.866638005159068</v>
      </c>
      <c r="O2" s="31">
        <f t="shared" si="0"/>
        <v>43.762338779019771</v>
      </c>
      <c r="P2" s="31">
        <f t="shared" si="0"/>
        <v>52.22957867583834</v>
      </c>
      <c r="Q2" s="31">
        <f t="shared" si="0"/>
        <v>55.495012897678407</v>
      </c>
      <c r="R2" s="31">
        <f t="shared" si="0"/>
        <v>55.138693035253652</v>
      </c>
      <c r="S2" s="31">
        <f t="shared" si="0"/>
        <v>54.924849527085108</v>
      </c>
      <c r="T2" s="31">
        <f t="shared" si="0"/>
        <v>57.156147893379178</v>
      </c>
      <c r="U2" s="31">
        <f t="shared" si="0"/>
        <v>58.835081685296643</v>
      </c>
      <c r="V2" s="31">
        <f t="shared" si="0"/>
        <v>61.017368873602756</v>
      </c>
      <c r="W2" s="31">
        <f t="shared" si="0"/>
        <v>66.240928632846078</v>
      </c>
      <c r="X2" s="31">
        <f t="shared" ref="X2:Z2" si="1">SUM(X3,X17,X22,X25,X26,X51,X52,X71,X74,X75,X76)</f>
        <v>70.031900257953566</v>
      </c>
      <c r="Y2" s="31">
        <f t="shared" si="1"/>
        <v>73.99828030954427</v>
      </c>
      <c r="Z2" s="31">
        <f t="shared" si="1"/>
        <v>63.758469475494401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  <c r="Y5" s="10">
        <f>FC_IND_IS_E!Y5+FC_IND_NFM_E!Y5+FC_IND_CPC_E!Y5+FC_IND_NMM_E!Y5+FC_IND_PPP_E!Y5+FC_IND_FBT_E!Y5+FC_IND_TE_E!Y5+FC_IND_MAC_E!Y5+FC_IND_TL_E!Y5+FC_IND_WP_E!Y5+FC_IND_MQ_E!Y5+FC_IND_CON_E!Y5+FC_IND_NSP_E!Y5</f>
        <v>0</v>
      </c>
      <c r="Z5" s="10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  <c r="Y6" s="10">
        <f>FC_IND_IS_E!Y6+FC_IND_NFM_E!Y6+FC_IND_CPC_E!Y6+FC_IND_NMM_E!Y6+FC_IND_PPP_E!Y6+FC_IND_FBT_E!Y6+FC_IND_TE_E!Y6+FC_IND_MAC_E!Y6+FC_IND_TL_E!Y6+FC_IND_WP_E!Y6+FC_IND_MQ_E!Y6+FC_IND_CON_E!Y6+FC_IND_NSP_E!Y6</f>
        <v>0</v>
      </c>
      <c r="Z6" s="10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0</v>
      </c>
      <c r="D7" s="10">
        <f>FC_IND_IS_E!D7+FC_IND_NFM_E!D7+FC_IND_CPC_E!D7+FC_IND_NMM_E!D7+FC_IND_PPP_E!D7+FC_IND_FBT_E!D7+FC_IND_TE_E!D7+FC_IND_MAC_E!D7+FC_IND_TL_E!D7+FC_IND_WP_E!D7+FC_IND_MQ_E!D7+FC_IND_CON_E!D7+FC_IND_NSP_E!D7</f>
        <v>0</v>
      </c>
      <c r="E7" s="10">
        <f>FC_IND_IS_E!E7+FC_IND_NFM_E!E7+FC_IND_CPC_E!E7+FC_IND_NMM_E!E7+FC_IND_PPP_E!E7+FC_IND_FBT_E!E7+FC_IND_TE_E!E7+FC_IND_MAC_E!E7+FC_IND_TL_E!E7+FC_IND_WP_E!E7+FC_IND_MQ_E!E7+FC_IND_CON_E!E7+FC_IND_NSP_E!E7</f>
        <v>0</v>
      </c>
      <c r="F7" s="10">
        <f>FC_IND_IS_E!F7+FC_IND_NFM_E!F7+FC_IND_CPC_E!F7+FC_IND_NMM_E!F7+FC_IND_PPP_E!F7+FC_IND_FBT_E!F7+FC_IND_TE_E!F7+FC_IND_MAC_E!F7+FC_IND_TL_E!F7+FC_IND_WP_E!F7+FC_IND_MQ_E!F7+FC_IND_CON_E!F7+FC_IND_NSP_E!F7</f>
        <v>0</v>
      </c>
      <c r="G7" s="10">
        <f>FC_IND_IS_E!G7+FC_IND_NFM_E!G7+FC_IND_CPC_E!G7+FC_IND_NMM_E!G7+FC_IND_PPP_E!G7+FC_IND_FBT_E!G7+FC_IND_TE_E!G7+FC_IND_MAC_E!G7+FC_IND_TL_E!G7+FC_IND_WP_E!G7+FC_IND_MQ_E!G7+FC_IND_CON_E!G7+FC_IND_NSP_E!G7</f>
        <v>0</v>
      </c>
      <c r="H7" s="10">
        <f>FC_IND_IS_E!H7+FC_IND_NFM_E!H7+FC_IND_CPC_E!H7+FC_IND_NMM_E!H7+FC_IND_PPP_E!H7+FC_IND_FBT_E!H7+FC_IND_TE_E!H7+FC_IND_MAC_E!H7+FC_IND_TL_E!H7+FC_IND_WP_E!H7+FC_IND_MQ_E!H7+FC_IND_CON_E!H7+FC_IND_NSP_E!H7</f>
        <v>0</v>
      </c>
      <c r="I7" s="10">
        <f>FC_IND_IS_E!I7+FC_IND_NFM_E!I7+FC_IND_CPC_E!I7+FC_IND_NMM_E!I7+FC_IND_PPP_E!I7+FC_IND_FBT_E!I7+FC_IND_TE_E!I7+FC_IND_MAC_E!I7+FC_IND_TL_E!I7+FC_IND_WP_E!I7+FC_IND_MQ_E!I7+FC_IND_CON_E!I7+FC_IND_NSP_E!I7</f>
        <v>0</v>
      </c>
      <c r="J7" s="10">
        <f>FC_IND_IS_E!J7+FC_IND_NFM_E!J7+FC_IND_CPC_E!J7+FC_IND_NMM_E!J7+FC_IND_PPP_E!J7+FC_IND_FBT_E!J7+FC_IND_TE_E!J7+FC_IND_MAC_E!J7+FC_IND_TL_E!J7+FC_IND_WP_E!J7+FC_IND_MQ_E!J7+FC_IND_CON_E!J7+FC_IND_NSP_E!J7</f>
        <v>0</v>
      </c>
      <c r="K7" s="10">
        <f>FC_IND_IS_E!K7+FC_IND_NFM_E!K7+FC_IND_CPC_E!K7+FC_IND_NMM_E!K7+FC_IND_PPP_E!K7+FC_IND_FBT_E!K7+FC_IND_TE_E!K7+FC_IND_MAC_E!K7+FC_IND_TL_E!K7+FC_IND_WP_E!K7+FC_IND_MQ_E!K7+FC_IND_CON_E!K7+FC_IND_NSP_E!K7</f>
        <v>0</v>
      </c>
      <c r="L7" s="10">
        <f>FC_IND_IS_E!L7+FC_IND_NFM_E!L7+FC_IND_CPC_E!L7+FC_IND_NMM_E!L7+FC_IND_PPP_E!L7+FC_IND_FBT_E!L7+FC_IND_TE_E!L7+FC_IND_MAC_E!L7+FC_IND_TL_E!L7+FC_IND_WP_E!L7+FC_IND_MQ_E!L7+FC_IND_CON_E!L7+FC_IND_NSP_E!L7</f>
        <v>0</v>
      </c>
      <c r="M7" s="10">
        <f>FC_IND_IS_E!M7+FC_IND_NFM_E!M7+FC_IND_CPC_E!M7+FC_IND_NMM_E!M7+FC_IND_PPP_E!M7+FC_IND_FBT_E!M7+FC_IND_TE_E!M7+FC_IND_MAC_E!M7+FC_IND_TL_E!M7+FC_IND_WP_E!M7+FC_IND_MQ_E!M7+FC_IND_CON_E!M7+FC_IND_NSP_E!M7</f>
        <v>0</v>
      </c>
      <c r="N7" s="10">
        <f>FC_IND_IS_E!N7+FC_IND_NFM_E!N7+FC_IND_CPC_E!N7+FC_IND_NMM_E!N7+FC_IND_PPP_E!N7+FC_IND_FBT_E!N7+FC_IND_TE_E!N7+FC_IND_MAC_E!N7+FC_IND_TL_E!N7+FC_IND_WP_E!N7+FC_IND_MQ_E!N7+FC_IND_CON_E!N7+FC_IND_NSP_E!N7</f>
        <v>0</v>
      </c>
      <c r="O7" s="10">
        <f>FC_IND_IS_E!O7+FC_IND_NFM_E!O7+FC_IND_CPC_E!O7+FC_IND_NMM_E!O7+FC_IND_PPP_E!O7+FC_IND_FBT_E!O7+FC_IND_TE_E!O7+FC_IND_MAC_E!O7+FC_IND_TL_E!O7+FC_IND_WP_E!O7+FC_IND_MQ_E!O7+FC_IND_CON_E!O7+FC_IND_NSP_E!O7</f>
        <v>0</v>
      </c>
      <c r="P7" s="10">
        <f>FC_IND_IS_E!P7+FC_IND_NFM_E!P7+FC_IND_CPC_E!P7+FC_IND_NMM_E!P7+FC_IND_PPP_E!P7+FC_IND_FBT_E!P7+FC_IND_TE_E!P7+FC_IND_MAC_E!P7+FC_IND_TL_E!P7+FC_IND_WP_E!P7+FC_IND_MQ_E!P7+FC_IND_CON_E!P7+FC_IND_NSP_E!P7</f>
        <v>0</v>
      </c>
      <c r="Q7" s="10">
        <f>FC_IND_IS_E!Q7+FC_IND_NFM_E!Q7+FC_IND_CPC_E!Q7+FC_IND_NMM_E!Q7+FC_IND_PPP_E!Q7+FC_IND_FBT_E!Q7+FC_IND_TE_E!Q7+FC_IND_MAC_E!Q7+FC_IND_TL_E!Q7+FC_IND_WP_E!Q7+FC_IND_MQ_E!Q7+FC_IND_CON_E!Q7+FC_IND_NSP_E!Q7</f>
        <v>0</v>
      </c>
      <c r="R7" s="10">
        <f>FC_IND_IS_E!R7+FC_IND_NFM_E!R7+FC_IND_CPC_E!R7+FC_IND_NMM_E!R7+FC_IND_PPP_E!R7+FC_IND_FBT_E!R7+FC_IND_TE_E!R7+FC_IND_MAC_E!R7+FC_IND_TL_E!R7+FC_IND_WP_E!R7+FC_IND_MQ_E!R7+FC_IND_CON_E!R7+FC_IND_NSP_E!R7</f>
        <v>0</v>
      </c>
      <c r="S7" s="10">
        <f>FC_IND_IS_E!S7+FC_IND_NFM_E!S7+FC_IND_CPC_E!S7+FC_IND_NMM_E!S7+FC_IND_PPP_E!S7+FC_IND_FBT_E!S7+FC_IND_TE_E!S7+FC_IND_MAC_E!S7+FC_IND_TL_E!S7+FC_IND_WP_E!S7+FC_IND_MQ_E!S7+FC_IND_CON_E!S7+FC_IND_NSP_E!S7</f>
        <v>0</v>
      </c>
      <c r="T7" s="10">
        <f>FC_IND_IS_E!T7+FC_IND_NFM_E!T7+FC_IND_CPC_E!T7+FC_IND_NMM_E!T7+FC_IND_PPP_E!T7+FC_IND_FBT_E!T7+FC_IND_TE_E!T7+FC_IND_MAC_E!T7+FC_IND_TL_E!T7+FC_IND_WP_E!T7+FC_IND_MQ_E!T7+FC_IND_CON_E!T7+FC_IND_NSP_E!T7</f>
        <v>0</v>
      </c>
      <c r="U7" s="10">
        <f>FC_IND_IS_E!U7+FC_IND_NFM_E!U7+FC_IND_CPC_E!U7+FC_IND_NMM_E!U7+FC_IND_PPP_E!U7+FC_IND_FBT_E!U7+FC_IND_TE_E!U7+FC_IND_MAC_E!U7+FC_IND_TL_E!U7+FC_IND_WP_E!U7+FC_IND_MQ_E!U7+FC_IND_CON_E!U7+FC_IND_NSP_E!U7</f>
        <v>0</v>
      </c>
      <c r="V7" s="10">
        <f>FC_IND_IS_E!V7+FC_IND_NFM_E!V7+FC_IND_CPC_E!V7+FC_IND_NMM_E!V7+FC_IND_PPP_E!V7+FC_IND_FBT_E!V7+FC_IND_TE_E!V7+FC_IND_MAC_E!V7+FC_IND_TL_E!V7+FC_IND_WP_E!V7+FC_IND_MQ_E!V7+FC_IND_CON_E!V7+FC_IND_NSP_E!V7</f>
        <v>0</v>
      </c>
      <c r="W7" s="10">
        <f>FC_IND_IS_E!W7+FC_IND_NFM_E!W7+FC_IND_CPC_E!W7+FC_IND_NMM_E!W7+FC_IND_PPP_E!W7+FC_IND_FBT_E!W7+FC_IND_TE_E!W7+FC_IND_MAC_E!W7+FC_IND_TL_E!W7+FC_IND_WP_E!W7+FC_IND_MQ_E!W7+FC_IND_CON_E!W7+FC_IND_NSP_E!W7</f>
        <v>0</v>
      </c>
      <c r="X7" s="10">
        <f>FC_IND_IS_E!X7+FC_IND_NFM_E!X7+FC_IND_CPC_E!X7+FC_IND_NMM_E!X7+FC_IND_PPP_E!X7+FC_IND_FBT_E!X7+FC_IND_TE_E!X7+FC_IND_MAC_E!X7+FC_IND_TL_E!X7+FC_IND_WP_E!X7+FC_IND_MQ_E!X7+FC_IND_CON_E!X7+FC_IND_NSP_E!X7</f>
        <v>0</v>
      </c>
      <c r="Y7" s="10">
        <f>FC_IND_IS_E!Y7+FC_IND_NFM_E!Y7+FC_IND_CPC_E!Y7+FC_IND_NMM_E!Y7+FC_IND_PPP_E!Y7+FC_IND_FBT_E!Y7+FC_IND_TE_E!Y7+FC_IND_MAC_E!Y7+FC_IND_TL_E!Y7+FC_IND_WP_E!Y7+FC_IND_MQ_E!Y7+FC_IND_CON_E!Y7+FC_IND_NSP_E!Y7</f>
        <v>0</v>
      </c>
      <c r="Z7" s="10">
        <f>FC_IND_IS_E!Z7+FC_IND_NFM_E!Z7+FC_IND_CPC_E!Z7+FC_IND_NMM_E!Z7+FC_IND_PPP_E!Z7+FC_IND_FBT_E!Z7+FC_IND_TE_E!Z7+FC_IND_MAC_E!Z7+FC_IND_TL_E!Z7+FC_IND_WP_E!Z7+FC_IND_MQ_E!Z7+FC_IND_CON_E!Z7+FC_IND_NSP_E!Z7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  <c r="Y9" s="10">
        <f>FC_IND_IS_E!Y9+FC_IND_NFM_E!Y9+FC_IND_CPC_E!Y9+FC_IND_NMM_E!Y9+FC_IND_PPP_E!Y9+FC_IND_FBT_E!Y9+FC_IND_TE_E!Y9+FC_IND_MAC_E!Y9+FC_IND_TL_E!Y9+FC_IND_WP_E!Y9+FC_IND_MQ_E!Y9+FC_IND_CON_E!Y9+FC_IND_NSP_E!Y9</f>
        <v>0</v>
      </c>
      <c r="Z9" s="10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10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10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10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10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0</v>
      </c>
      <c r="Y13" s="10">
        <f>FC_IND_IS_E!Y13+FC_IND_NFM_E!Y13+FC_IND_CPC_E!Y13+FC_IND_NMM_E!Y13+FC_IND_PPP_E!Y13+FC_IND_FBT_E!Y13+FC_IND_TE_E!Y13+FC_IND_MAC_E!Y13+FC_IND_TL_E!Y13+FC_IND_WP_E!Y13+FC_IND_MQ_E!Y13+FC_IND_CON_E!Y13+FC_IND_NSP_E!Y13</f>
        <v>0</v>
      </c>
      <c r="Z13" s="10">
        <f>FC_IND_IS_E!Z13+FC_IND_NFM_E!Z13+FC_IND_CPC_E!Z13+FC_IND_NMM_E!Z13+FC_IND_PPP_E!Z13+FC_IND_FBT_E!Z13+FC_IND_TE_E!Z13+FC_IND_MAC_E!Z13+FC_IND_TL_E!Z13+FC_IND_WP_E!Z13+FC_IND_MQ_E!Z13+FC_IND_CON_E!Z13+FC_IND_NSP_E!Z13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10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10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10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10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10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10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10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10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10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10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10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10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10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10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10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10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10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10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3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3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8.8134135855545992</v>
      </c>
      <c r="I26" s="37">
        <f t="shared" si="14"/>
        <v>9.9121238177128106</v>
      </c>
      <c r="J26" s="37">
        <f t="shared" si="14"/>
        <v>11.822871883061048</v>
      </c>
      <c r="K26" s="37">
        <f t="shared" si="14"/>
        <v>11.822871883061048</v>
      </c>
      <c r="L26" s="37">
        <f t="shared" si="14"/>
        <v>8.1638005159071358</v>
      </c>
      <c r="M26" s="37">
        <f t="shared" si="14"/>
        <v>9.9838349097162506</v>
      </c>
      <c r="N26" s="37">
        <f t="shared" si="14"/>
        <v>5.2068787618228711</v>
      </c>
      <c r="O26" s="37">
        <f t="shared" si="14"/>
        <v>9.1</v>
      </c>
      <c r="P26" s="37">
        <f t="shared" si="14"/>
        <v>17.478675838349094</v>
      </c>
      <c r="Q26" s="37">
        <f t="shared" si="14"/>
        <v>20.569303525365427</v>
      </c>
      <c r="R26" s="37">
        <f t="shared" si="14"/>
        <v>19.441960447119509</v>
      </c>
      <c r="S26" s="37">
        <f t="shared" si="14"/>
        <v>19.585210662080819</v>
      </c>
      <c r="T26" s="37">
        <f t="shared" si="14"/>
        <v>17.718400687876176</v>
      </c>
      <c r="U26" s="37">
        <f t="shared" si="14"/>
        <v>17.786242476354253</v>
      </c>
      <c r="V26" s="37">
        <f t="shared" si="14"/>
        <v>20.577386070507309</v>
      </c>
      <c r="W26" s="37">
        <f t="shared" si="14"/>
        <v>26.504041272570937</v>
      </c>
      <c r="X26" s="37">
        <f t="shared" ref="X26:Z26" si="15">SUM(X27,X33)</f>
        <v>27.883576956147891</v>
      </c>
      <c r="Y26" s="37">
        <f t="shared" si="15"/>
        <v>30.694582975064481</v>
      </c>
      <c r="Z26" s="37">
        <f t="shared" si="15"/>
        <v>21.343938091143592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10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10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10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10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10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10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10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10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10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10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8.8134135855545992</v>
      </c>
      <c r="I33" s="29">
        <f t="shared" si="18"/>
        <v>9.9121238177128106</v>
      </c>
      <c r="J33" s="29">
        <f t="shared" si="18"/>
        <v>11.822871883061048</v>
      </c>
      <c r="K33" s="29">
        <f t="shared" si="18"/>
        <v>11.822871883061048</v>
      </c>
      <c r="L33" s="29">
        <f t="shared" si="18"/>
        <v>8.1638005159071358</v>
      </c>
      <c r="M33" s="29">
        <f t="shared" si="18"/>
        <v>9.9838349097162506</v>
      </c>
      <c r="N33" s="29">
        <f t="shared" si="18"/>
        <v>5.2068787618228711</v>
      </c>
      <c r="O33" s="29">
        <f t="shared" si="18"/>
        <v>9.1</v>
      </c>
      <c r="P33" s="29">
        <f t="shared" si="18"/>
        <v>17.478675838349094</v>
      </c>
      <c r="Q33" s="29">
        <f t="shared" si="18"/>
        <v>20.569303525365427</v>
      </c>
      <c r="R33" s="29">
        <f t="shared" si="18"/>
        <v>19.441960447119509</v>
      </c>
      <c r="S33" s="29">
        <f t="shared" si="18"/>
        <v>19.585210662080819</v>
      </c>
      <c r="T33" s="29">
        <f t="shared" si="18"/>
        <v>17.718400687876176</v>
      </c>
      <c r="U33" s="29">
        <f t="shared" si="18"/>
        <v>17.786242476354253</v>
      </c>
      <c r="V33" s="29">
        <f t="shared" si="18"/>
        <v>20.577386070507309</v>
      </c>
      <c r="W33" s="29">
        <f t="shared" si="18"/>
        <v>26.504041272570937</v>
      </c>
      <c r="X33" s="29">
        <f t="shared" ref="X33:Z33" si="19">SUM(X34:X50)</f>
        <v>27.883576956147891</v>
      </c>
      <c r="Y33" s="29">
        <f t="shared" si="19"/>
        <v>30.694582975064481</v>
      </c>
      <c r="Z33" s="29">
        <f t="shared" si="19"/>
        <v>21.343938091143592</v>
      </c>
    </row>
    <row r="34" spans="1:26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10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10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10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10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1.098710232158211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2.1974204643164228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2.1974204643164228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2.1974204643164228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2.1974204643164228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2.1974204643164228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2.1974204643164228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2.1974204643164228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2.1974204643164228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3.2960447119518479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2.1974204643164228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3.2960447119518479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3.6135855546001721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4.0466036113499566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4.316852966466036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3.5380051590713673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3.7266552020636281</v>
      </c>
      <c r="Y36" s="10">
        <f>FC_IND_IS_E!Y36+FC_IND_NFM_E!Y36+FC_IND_CPC_E!Y36+FC_IND_NMM_E!Y36+FC_IND_PPP_E!Y36+FC_IND_FBT_E!Y36+FC_IND_TE_E!Y36+FC_IND_MAC_E!Y36+FC_IND_TL_E!Y36+FC_IND_WP_E!Y36+FC_IND_MQ_E!Y36+FC_IND_CON_E!Y36+FC_IND_NSP_E!Y36</f>
        <v>4.1860705073086848</v>
      </c>
      <c r="Z36" s="10">
        <f>FC_IND_IS_E!Z36+FC_IND_NFM_E!Z36+FC_IND_CPC_E!Z36+FC_IND_NMM_E!Z36+FC_IND_PPP_E!Z36+FC_IND_FBT_E!Z36+FC_IND_TE_E!Z36+FC_IND_MAC_E!Z36+FC_IND_TL_E!Z36+FC_IND_WP_E!Z36+FC_IND_MQ_E!Z36+FC_IND_CON_E!Z36+FC_IND_NSP_E!Z36</f>
        <v>4.3552020636285462</v>
      </c>
    </row>
    <row r="37" spans="1:26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1.4359415305245061E-2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9.3465176268271707E-2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0.10275150472914876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9.7592433361994829E-2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0.10163370593293206</v>
      </c>
      <c r="Y37" s="10">
        <f>FC_IND_IS_E!Y37+FC_IND_NFM_E!Y37+FC_IND_CPC_E!Y37+FC_IND_NMM_E!Y37+FC_IND_PPP_E!Y37+FC_IND_FBT_E!Y37+FC_IND_TE_E!Y37+FC_IND_MAC_E!Y37+FC_IND_TL_E!Y37+FC_IND_WP_E!Y37+FC_IND_MQ_E!Y37+FC_IND_CON_E!Y37+FC_IND_NSP_E!Y37</f>
        <v>0.10791057609630265</v>
      </c>
      <c r="Z37" s="10">
        <f>FC_IND_IS_E!Z37+FC_IND_NFM_E!Z37+FC_IND_CPC_E!Z37+FC_IND_NMM_E!Z37+FC_IND_PPP_E!Z37+FC_IND_FBT_E!Z37+FC_IND_TE_E!Z37+FC_IND_MAC_E!Z37+FC_IND_TL_E!Z37+FC_IND_WP_E!Z37+FC_IND_MQ_E!Z37+FC_IND_CON_E!Z37+FC_IND_NSP_E!Z37</f>
        <v>0.11100601891659505</v>
      </c>
    </row>
    <row r="38" spans="1:26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10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10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10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10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10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10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1.0461736887360269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0.23809114359415301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10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10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10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10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0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0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0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0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0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1.026999140154772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1.026999140154772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1.026999140154772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1.026999140154772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2.0540842648323299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2.0540842648323299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2.0540842648323299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3.0810834049871021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13.351418744625963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14.378417884780733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14.378417884780733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14.378417884780733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12.231040412725704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10.946259673258812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13.042304385210661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19.614359415305245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20.358899398108338</v>
      </c>
      <c r="Y43" s="10">
        <f>FC_IND_IS_E!Y43+FC_IND_NFM_E!Y43+FC_IND_CPC_E!Y43+FC_IND_NMM_E!Y43+FC_IND_PPP_E!Y43+FC_IND_FBT_E!Y43+FC_IND_TE_E!Y43+FC_IND_MAC_E!Y43+FC_IND_TL_E!Y43+FC_IND_WP_E!Y43+FC_IND_MQ_E!Y43+FC_IND_CON_E!Y43+FC_IND_NSP_E!Y43</f>
        <v>22.796044711951843</v>
      </c>
      <c r="Z43" s="10">
        <f>FC_IND_IS_E!Z43+FC_IND_NFM_E!Z43+FC_IND_CPC_E!Z43+FC_IND_NMM_E!Z43+FC_IND_PPP_E!Z43+FC_IND_FBT_E!Z43+FC_IND_TE_E!Z43+FC_IND_MAC_E!Z43+FC_IND_TL_E!Z43+FC_IND_WP_E!Z43+FC_IND_MQ_E!Z43+FC_IND_CON_E!Z43+FC_IND_NSP_E!Z43</f>
        <v>13.321754084264832</v>
      </c>
    </row>
    <row r="44" spans="1:26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0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0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0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0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0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6.6877042132416156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6.6877042132416156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8.5984522785898534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8.5984522785898534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2.8661220980223558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5.732330180567498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0.95537403267411869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3.8214961306964752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1.9298366294067071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2.894840928632846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2.8661220980223558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1.9107480653482369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1.6213241616509031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2.6999140154772139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3.1154772141014622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3.2540842648323292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3.6963886500429912</v>
      </c>
      <c r="Y44" s="10">
        <f>FC_IND_IS_E!Y44+FC_IND_NFM_E!Y44+FC_IND_CPC_E!Y44+FC_IND_NMM_E!Y44+FC_IND_PPP_E!Y44+FC_IND_FBT_E!Y44+FC_IND_TE_E!Y44+FC_IND_MAC_E!Y44+FC_IND_TL_E!Y44+FC_IND_WP_E!Y44+FC_IND_MQ_E!Y44+FC_IND_CON_E!Y44+FC_IND_NSP_E!Y44</f>
        <v>3.6045571797076512</v>
      </c>
      <c r="Z44" s="10">
        <f>FC_IND_IS_E!Z44+FC_IND_NFM_E!Z44+FC_IND_CPC_E!Z44+FC_IND_NMM_E!Z44+FC_IND_PPP_E!Z44+FC_IND_FBT_E!Z44+FC_IND_TE_E!Z44+FC_IND_MAC_E!Z44+FC_IND_TL_E!Z44+FC_IND_WP_E!Z44+FC_IND_MQ_E!Z44+FC_IND_CON_E!Z44+FC_IND_NSP_E!Z44</f>
        <v>3.5559759243336195</v>
      </c>
    </row>
    <row r="45" spans="1:26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10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10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10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10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10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10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0</v>
      </c>
      <c r="Y48" s="10">
        <f>FC_IND_IS_E!Y48+FC_IND_NFM_E!Y48+FC_IND_CPC_E!Y48+FC_IND_NMM_E!Y48+FC_IND_PPP_E!Y48+FC_IND_FBT_E!Y48+FC_IND_TE_E!Y48+FC_IND_MAC_E!Y48+FC_IND_TL_E!Y48+FC_IND_WP_E!Y48+FC_IND_MQ_E!Y48+FC_IND_CON_E!Y48+FC_IND_NSP_E!Y48</f>
        <v>0</v>
      </c>
      <c r="Z48" s="10">
        <f>FC_IND_IS_E!Z48+FC_IND_NFM_E!Z48+FC_IND_CPC_E!Z48+FC_IND_NMM_E!Z48+FC_IND_PPP_E!Z48+FC_IND_FBT_E!Z48+FC_IND_TE_E!Z48+FC_IND_MAC_E!Z48+FC_IND_TL_E!Z48+FC_IND_WP_E!Z48+FC_IND_MQ_E!Z48+FC_IND_CON_E!Z48+FC_IND_NSP_E!Z48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10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10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10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10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0</v>
      </c>
      <c r="Y51" s="37">
        <f>FC_IND_IS_E!Y51+FC_IND_NFM_E!Y51+FC_IND_CPC_E!Y51+FC_IND_NMM_E!Y51+FC_IND_PPP_E!Y51+FC_IND_FBT_E!Y51+FC_IND_TE_E!Y51+FC_IND_MAC_E!Y51+FC_IND_TL_E!Y51+FC_IND_WP_E!Y51+FC_IND_MQ_E!Y51+FC_IND_CON_E!Y51+FC_IND_NSP_E!Y51</f>
        <v>0</v>
      </c>
      <c r="Z51" s="37">
        <f>FC_IND_IS_E!Z51+FC_IND_NFM_E!Z51+FC_IND_CPC_E!Z51+FC_IND_NMM_E!Z51+FC_IND_PPP_E!Z51+FC_IND_FBT_E!Z51+FC_IND_TE_E!Z51+FC_IND_MAC_E!Z51+FC_IND_TL_E!Z51+FC_IND_WP_E!Z51+FC_IND_MQ_E!Z51+FC_IND_CON_E!Z51+FC_IND_NSP_E!Z51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7.9965606190885632E-3</v>
      </c>
      <c r="O52" s="37">
        <f t="shared" si="20"/>
        <v>1.0576096302665519E-2</v>
      </c>
      <c r="P52" s="37">
        <f t="shared" si="20"/>
        <v>1.3155631986242479E-2</v>
      </c>
      <c r="Q52" s="37">
        <f t="shared" si="20"/>
        <v>1.599312123817713E-2</v>
      </c>
      <c r="R52" s="37">
        <f t="shared" si="20"/>
        <v>1.3155631986242479E-2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  <c r="Y53" s="10">
        <f>FC_IND_IS_E!Y53+FC_IND_NFM_E!Y53+FC_IND_CPC_E!Y53+FC_IND_NMM_E!Y53+FC_IND_PPP_E!Y53+FC_IND_FBT_E!Y53+FC_IND_TE_E!Y53+FC_IND_MAC_E!Y53+FC_IND_TL_E!Y53+FC_IND_WP_E!Y53+FC_IND_MQ_E!Y53+FC_IND_CON_E!Y53+FC_IND_NSP_E!Y53</f>
        <v>0</v>
      </c>
      <c r="Z53" s="10">
        <f>FC_IND_IS_E!Z53+FC_IND_NFM_E!Z53+FC_IND_CPC_E!Z53+FC_IND_NMM_E!Z53+FC_IND_PPP_E!Z53+FC_IND_FBT_E!Z53+FC_IND_TE_E!Z53+FC_IND_MAC_E!Z53+FC_IND_TL_E!Z53+FC_IND_WP_E!Z53+FC_IND_MQ_E!Z53+FC_IND_CON_E!Z53+FC_IND_NSP_E!Z53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10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10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  <c r="Y55" s="10">
        <f>FC_IND_IS_E!Y55+FC_IND_NFM_E!Y55+FC_IND_CPC_E!Y55+FC_IND_NMM_E!Y55+FC_IND_PPP_E!Y55+FC_IND_FBT_E!Y55+FC_IND_TE_E!Y55+FC_IND_MAC_E!Y55+FC_IND_TL_E!Y55+FC_IND_WP_E!Y55+FC_IND_MQ_E!Y55+FC_IND_CON_E!Y55+FC_IND_NSP_E!Y55</f>
        <v>0</v>
      </c>
      <c r="Z55" s="10">
        <f>FC_IND_IS_E!Z55+FC_IND_NFM_E!Z55+FC_IND_CPC_E!Z55+FC_IND_NMM_E!Z55+FC_IND_PPP_E!Z55+FC_IND_FBT_E!Z55+FC_IND_TE_E!Z55+FC_IND_MAC_E!Z55+FC_IND_TL_E!Z55+FC_IND_WP_E!Z55+FC_IND_MQ_E!Z55+FC_IND_CON_E!Z55+FC_IND_NSP_E!Z55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  <c r="Y56" s="10">
        <f>FC_IND_IS_E!Y56+FC_IND_NFM_E!Y56+FC_IND_CPC_E!Y56+FC_IND_NMM_E!Y56+FC_IND_PPP_E!Y56+FC_IND_FBT_E!Y56+FC_IND_TE_E!Y56+FC_IND_MAC_E!Y56+FC_IND_TL_E!Y56+FC_IND_WP_E!Y56+FC_IND_MQ_E!Y56+FC_IND_CON_E!Y56+FC_IND_NSP_E!Y56</f>
        <v>0</v>
      </c>
      <c r="Z56" s="10">
        <f>FC_IND_IS_E!Z56+FC_IND_NFM_E!Z56+FC_IND_CPC_E!Z56+FC_IND_NMM_E!Z56+FC_IND_PPP_E!Z56+FC_IND_FBT_E!Z56+FC_IND_TE_E!Z56+FC_IND_MAC_E!Z56+FC_IND_TL_E!Z56+FC_IND_WP_E!Z56+FC_IND_MQ_E!Z56+FC_IND_CON_E!Z56+FC_IND_NSP_E!Z56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  <c r="Y57" s="10">
        <f>FC_IND_IS_E!Y57+FC_IND_NFM_E!Y57+FC_IND_CPC_E!Y57+FC_IND_NMM_E!Y57+FC_IND_PPP_E!Y57+FC_IND_FBT_E!Y57+FC_IND_TE_E!Y57+FC_IND_MAC_E!Y57+FC_IND_TL_E!Y57+FC_IND_WP_E!Y57+FC_IND_MQ_E!Y57+FC_IND_CON_E!Y57+FC_IND_NSP_E!Y57</f>
        <v>0</v>
      </c>
      <c r="Z57" s="10">
        <f>FC_IND_IS_E!Z57+FC_IND_NFM_E!Z57+FC_IND_CPC_E!Z57+FC_IND_NMM_E!Z57+FC_IND_PPP_E!Z57+FC_IND_FBT_E!Z57+FC_IND_TE_E!Z57+FC_IND_MAC_E!Z57+FC_IND_TL_E!Z57+FC_IND_WP_E!Z57+FC_IND_MQ_E!Z57+FC_IND_CON_E!Z57+FC_IND_NSP_E!Z57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  <c r="Y58" s="10">
        <f>FC_IND_IS_E!Y58+FC_IND_NFM_E!Y58+FC_IND_CPC_E!Y58+FC_IND_NMM_E!Y58+FC_IND_PPP_E!Y58+FC_IND_FBT_E!Y58+FC_IND_TE_E!Y58+FC_IND_MAC_E!Y58+FC_IND_TL_E!Y58+FC_IND_WP_E!Y58+FC_IND_MQ_E!Y58+FC_IND_CON_E!Y58+FC_IND_NSP_E!Y58</f>
        <v>0</v>
      </c>
      <c r="Z58" s="10">
        <f>FC_IND_IS_E!Z58+FC_IND_NFM_E!Z58+FC_IND_CPC_E!Z58+FC_IND_NMM_E!Z58+FC_IND_PPP_E!Z58+FC_IND_FBT_E!Z58+FC_IND_TE_E!Z58+FC_IND_MAC_E!Z58+FC_IND_TL_E!Z58+FC_IND_WP_E!Z58+FC_IND_MQ_E!Z58+FC_IND_CON_E!Z58+FC_IND_NSP_E!Z58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0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0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0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0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0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0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0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0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0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0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0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0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0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0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0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0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0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0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0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0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0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0</v>
      </c>
      <c r="Y59" s="10">
        <f>FC_IND_IS_E!Y59+FC_IND_NFM_E!Y59+FC_IND_CPC_E!Y59+FC_IND_NMM_E!Y59+FC_IND_PPP_E!Y59+FC_IND_FBT_E!Y59+FC_IND_TE_E!Y59+FC_IND_MAC_E!Y59+FC_IND_TL_E!Y59+FC_IND_WP_E!Y59+FC_IND_MQ_E!Y59+FC_IND_CON_E!Y59+FC_IND_NSP_E!Y59</f>
        <v>0</v>
      </c>
      <c r="Z59" s="10">
        <f>FC_IND_IS_E!Z59+FC_IND_NFM_E!Z59+FC_IND_CPC_E!Z59+FC_IND_NMM_E!Z59+FC_IND_PPP_E!Z59+FC_IND_FBT_E!Z59+FC_IND_TE_E!Z59+FC_IND_MAC_E!Z59+FC_IND_TL_E!Z59+FC_IND_WP_E!Z59+FC_IND_MQ_E!Z59+FC_IND_CON_E!Z59+FC_IND_NSP_E!Z59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  <c r="Y60" s="10">
        <f>FC_IND_IS_E!Y60+FC_IND_NFM_E!Y60+FC_IND_CPC_E!Y60+FC_IND_NMM_E!Y60+FC_IND_PPP_E!Y60+FC_IND_FBT_E!Y60+FC_IND_TE_E!Y60+FC_IND_MAC_E!Y60+FC_IND_TL_E!Y60+FC_IND_WP_E!Y60+FC_IND_MQ_E!Y60+FC_IND_CON_E!Y60+FC_IND_NSP_E!Y60</f>
        <v>0</v>
      </c>
      <c r="Z60" s="10">
        <f>FC_IND_IS_E!Z60+FC_IND_NFM_E!Z60+FC_IND_CPC_E!Z60+FC_IND_NMM_E!Z60+FC_IND_PPP_E!Z60+FC_IND_FBT_E!Z60+FC_IND_TE_E!Z60+FC_IND_MAC_E!Z60+FC_IND_TL_E!Z60+FC_IND_WP_E!Z60+FC_IND_MQ_E!Z60+FC_IND_CON_E!Z60+FC_IND_NSP_E!Z60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0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0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0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0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0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0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0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0</v>
      </c>
      <c r="Y61" s="10">
        <f>FC_IND_IS_E!Y61+FC_IND_NFM_E!Y61+FC_IND_CPC_E!Y61+FC_IND_NMM_E!Y61+FC_IND_PPP_E!Y61+FC_IND_FBT_E!Y61+FC_IND_TE_E!Y61+FC_IND_MAC_E!Y61+FC_IND_TL_E!Y61+FC_IND_WP_E!Y61+FC_IND_MQ_E!Y61+FC_IND_CON_E!Y61+FC_IND_NSP_E!Y61</f>
        <v>0</v>
      </c>
      <c r="Z61" s="10">
        <f>FC_IND_IS_E!Z61+FC_IND_NFM_E!Z61+FC_IND_CPC_E!Z61+FC_IND_NMM_E!Z61+FC_IND_PPP_E!Z61+FC_IND_FBT_E!Z61+FC_IND_TE_E!Z61+FC_IND_MAC_E!Z61+FC_IND_TL_E!Z61+FC_IND_WP_E!Z61+FC_IND_MQ_E!Z61+FC_IND_CON_E!Z61+FC_IND_NSP_E!Z61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  <c r="Y62" s="10">
        <f>FC_IND_IS_E!Y62+FC_IND_NFM_E!Y62+FC_IND_CPC_E!Y62+FC_IND_NMM_E!Y62+FC_IND_PPP_E!Y62+FC_IND_FBT_E!Y62+FC_IND_TE_E!Y62+FC_IND_MAC_E!Y62+FC_IND_TL_E!Y62+FC_IND_WP_E!Y62+FC_IND_MQ_E!Y62+FC_IND_CON_E!Y62+FC_IND_NSP_E!Y62</f>
        <v>0</v>
      </c>
      <c r="Z62" s="10">
        <f>FC_IND_IS_E!Z62+FC_IND_NFM_E!Z62+FC_IND_CPC_E!Z62+FC_IND_NMM_E!Z62+FC_IND_PPP_E!Z62+FC_IND_FBT_E!Z62+FC_IND_TE_E!Z62+FC_IND_MAC_E!Z62+FC_IND_TL_E!Z62+FC_IND_WP_E!Z62+FC_IND_MQ_E!Z62+FC_IND_CON_E!Z62+FC_IND_NSP_E!Z62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10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10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  <c r="Y64" s="10">
        <f>FC_IND_IS_E!Y64+FC_IND_NFM_E!Y64+FC_IND_CPC_E!Y64+FC_IND_NMM_E!Y64+FC_IND_PPP_E!Y64+FC_IND_FBT_E!Y64+FC_IND_TE_E!Y64+FC_IND_MAC_E!Y64+FC_IND_TL_E!Y64+FC_IND_WP_E!Y64+FC_IND_MQ_E!Y64+FC_IND_CON_E!Y64+FC_IND_NSP_E!Y64</f>
        <v>0</v>
      </c>
      <c r="Z64" s="10">
        <f>FC_IND_IS_E!Z64+FC_IND_NFM_E!Z64+FC_IND_CPC_E!Z64+FC_IND_NMM_E!Z64+FC_IND_PPP_E!Z64+FC_IND_FBT_E!Z64+FC_IND_TE_E!Z64+FC_IND_MAC_E!Z64+FC_IND_TL_E!Z64+FC_IND_WP_E!Z64+FC_IND_MQ_E!Z64+FC_IND_CON_E!Z64+FC_IND_NSP_E!Z64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7.9965606190885632E-3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1.0576096302665519E-2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1.3155631986242479E-2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1.599312123817713E-2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1.3155631986242479E-2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10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10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10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10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10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10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10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10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10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10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10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10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10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10">
        <f>FC_IND_IS_E!Z72+FC_IND_NFM_E!Z72+FC_IND_CPC_E!Z72+FC_IND_NMM_E!Z72+FC_IND_PPP_E!Z72+FC_IND_FBT_E!Z72+FC_IND_TE_E!Z72+FC_IND_MAC_E!Z72+FC_IND_TL_E!Z72+FC_IND_WP_E!Z72+FC_IND_MQ_E!Z72+FC_IND_CON_E!Z72+FC_IND_NSP_E!Z72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  <c r="Y73" s="10">
        <f>FC_IND_IS_E!Y73+FC_IND_NFM_E!Y73+FC_IND_CPC_E!Y73+FC_IND_NMM_E!Y73+FC_IND_PPP_E!Y73+FC_IND_FBT_E!Y73+FC_IND_TE_E!Y73+FC_IND_MAC_E!Y73+FC_IND_TL_E!Y73+FC_IND_WP_E!Y73+FC_IND_MQ_E!Y73+FC_IND_CON_E!Y73+FC_IND_NSP_E!Y73</f>
        <v>0</v>
      </c>
      <c r="Z73" s="10">
        <f>FC_IND_IS_E!Z73+FC_IND_NFM_E!Z73+FC_IND_CPC_E!Z73+FC_IND_NMM_E!Z73+FC_IND_PPP_E!Z73+FC_IND_FBT_E!Z73+FC_IND_TE_E!Z73+FC_IND_MAC_E!Z73+FC_IND_TL_E!Z73+FC_IND_WP_E!Z73+FC_IND_MQ_E!Z73+FC_IND_CON_E!Z73+FC_IND_NSP_E!Z73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  <c r="Y74" s="37">
        <f>FC_IND_IS_E!Y74+FC_IND_NFM_E!Y74+FC_IND_CPC_E!Y74+FC_IND_NMM_E!Y74+FC_IND_PPP_E!Y74+FC_IND_FBT_E!Y74+FC_IND_TE_E!Y74+FC_IND_MAC_E!Y74+FC_IND_TL_E!Y74+FC_IND_WP_E!Y74+FC_IND_MQ_E!Y74+FC_IND_CON_E!Y74+FC_IND_NSP_E!Y74</f>
        <v>0</v>
      </c>
      <c r="Z74" s="37">
        <f>FC_IND_IS_E!Z74+FC_IND_NFM_E!Z74+FC_IND_CPC_E!Z74+FC_IND_NMM_E!Z74+FC_IND_PPP_E!Z74+FC_IND_FBT_E!Z74+FC_IND_TE_E!Z74+FC_IND_MAC_E!Z74+FC_IND_TL_E!Z74+FC_IND_WP_E!Z74+FC_IND_MQ_E!Z74+FC_IND_CON_E!Z74+FC_IND_NSP_E!Z74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0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0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0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0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0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0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0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0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0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0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0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0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0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0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0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0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0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0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0</v>
      </c>
      <c r="Y75" s="37">
        <f>FC_IND_IS_E!Y75+FC_IND_NFM_E!Y75+FC_IND_CPC_E!Y75+FC_IND_NMM_E!Y75+FC_IND_PPP_E!Y75+FC_IND_FBT_E!Y75+FC_IND_TE_E!Y75+FC_IND_MAC_E!Y75+FC_IND_TL_E!Y75+FC_IND_WP_E!Y75+FC_IND_MQ_E!Y75+FC_IND_CON_E!Y75+FC_IND_NSP_E!Y75</f>
        <v>0</v>
      </c>
      <c r="Z75" s="37">
        <f>FC_IND_IS_E!Z75+FC_IND_NFM_E!Z75+FC_IND_CPC_E!Z75+FC_IND_NMM_E!Z75+FC_IND_PPP_E!Z75+FC_IND_FBT_E!Z75+FC_IND_TE_E!Z75+FC_IND_MAC_E!Z75+FC_IND_TL_E!Z75+FC_IND_WP_E!Z75+FC_IND_MQ_E!Z75+FC_IND_CON_E!Z75+FC_IND_NSP_E!Z75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43.336199484092859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41.530524505588993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43.85210662080825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47.807394668959581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47.37747205503009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41.530524505588993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45.571797076526217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45.571797076526217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47.979363714531381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43.76612209802235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34.135855546001721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34.651762682717106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34.651762682717106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34.737747205502998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34.909716251074805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35.683576956147895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35.339638865004289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39.437747205503001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41.04883920894239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40.439982803095447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39.736887360275141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42.148323301805675</v>
      </c>
      <c r="Y76" s="40">
        <f>FC_IND_IS_E!Y76+FC_IND_NFM_E!Y76+FC_IND_CPC_E!Y76+FC_IND_NMM_E!Y76+FC_IND_PPP_E!Y76+FC_IND_FBT_E!Y76+FC_IND_TE_E!Y76+FC_IND_MAC_E!Y76+FC_IND_TL_E!Y76+FC_IND_WP_E!Y76+FC_IND_MQ_E!Y76+FC_IND_CON_E!Y76+FC_IND_NSP_E!Y76</f>
        <v>43.303697334479793</v>
      </c>
      <c r="Z76" s="40">
        <f>FC_IND_IS_E!Z76+FC_IND_NFM_E!Z76+FC_IND_CPC_E!Z76+FC_IND_NMM_E!Z76+FC_IND_PPP_E!Z76+FC_IND_FBT_E!Z76+FC_IND_TE_E!Z76+FC_IND_MAC_E!Z76+FC_IND_TL_E!Z76+FC_IND_WP_E!Z76+FC_IND_MQ_E!Z76+FC_IND_CON_E!Z76+FC_IND_NSP_E!Z76</f>
        <v>42.414531384350809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  <c r="Y5" s="10">
        <f>FC_IND_IS_BF_E!Y5+FC_IND_IS_EA_E!Y5</f>
        <v>0</v>
      </c>
      <c r="Z5" s="10">
        <f>FC_IND_IS_BF_E!Z5+FC_IND_IS_EA_E!Z5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  <c r="Y6" s="10">
        <f>FC_IND_IS_BF_E!Y6+FC_IND_IS_EA_E!Y6</f>
        <v>0</v>
      </c>
      <c r="Z6" s="10">
        <f>FC_IND_IS_BF_E!Z6+FC_IND_IS_EA_E!Z6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  <c r="Y7" s="10">
        <f>FC_IND_IS_BF_E!Y7+FC_IND_IS_EA_E!Y7</f>
        <v>0</v>
      </c>
      <c r="Z7" s="10">
        <f>FC_IND_IS_BF_E!Z7+FC_IND_IS_EA_E!Z7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  <c r="Y9" s="10">
        <f>FC_IND_IS_BF_E!Y9+FC_IND_IS_EA_E!Y9</f>
        <v>0</v>
      </c>
      <c r="Z9" s="10">
        <f>FC_IND_IS_BF_E!Z9+FC_IND_IS_EA_E!Z9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  <c r="Y10" s="10">
        <f>FC_IND_IS_BF_E!Y10+FC_IND_IS_EA_E!Y10</f>
        <v>0</v>
      </c>
      <c r="Z10" s="10">
        <f>FC_IND_IS_BF_E!Z10+FC_IND_IS_EA_E!Z10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  <c r="Y12" s="10">
        <f>FC_IND_IS_BF_E!Y12+FC_IND_IS_EA_E!Y12</f>
        <v>0</v>
      </c>
      <c r="Z12" s="10">
        <f>FC_IND_IS_BF_E!Z12+FC_IND_IS_EA_E!Z12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FC_IND_IS_BF_E!C13+FC_IND_IS_EA_E!C13</f>
        <v>0</v>
      </c>
      <c r="D13" s="10">
        <f>FC_IND_IS_BF_E!D13+FC_IND_IS_EA_E!D13</f>
        <v>0</v>
      </c>
      <c r="E13" s="10">
        <f>FC_IND_IS_BF_E!E13+FC_IND_IS_EA_E!E13</f>
        <v>0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  <c r="Y13" s="10">
        <f>FC_IND_IS_BF_E!Y13+FC_IND_IS_EA_E!Y13</f>
        <v>0</v>
      </c>
      <c r="Z13" s="10">
        <f>FC_IND_IS_BF_E!Z13+FC_IND_IS_EA_E!Z13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  <c r="Y14" s="10">
        <f>FC_IND_IS_BF_E!Y14+FC_IND_IS_EA_E!Y14</f>
        <v>0</v>
      </c>
      <c r="Z14" s="10">
        <f>FC_IND_IS_BF_E!Z14+FC_IND_IS_EA_E!Z14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  <c r="Y15" s="10">
        <f>FC_IND_IS_BF_E!Y15+FC_IND_IS_EA_E!Y15</f>
        <v>0</v>
      </c>
      <c r="Z15" s="10">
        <f>FC_IND_IS_BF_E!Z15+FC_IND_IS_EA_E!Z15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  <c r="Y16" s="10">
        <f>FC_IND_IS_BF_E!Y16+FC_IND_IS_EA_E!Y16</f>
        <v>0</v>
      </c>
      <c r="Z16" s="10">
        <f>FC_IND_IS_BF_E!Z16+FC_IND_IS_EA_E!Z16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  <c r="Y18" s="10">
        <f>FC_IND_IS_BF_E!Y18+FC_IND_IS_EA_E!Y18</f>
        <v>0</v>
      </c>
      <c r="Z18" s="10">
        <f>FC_IND_IS_BF_E!Z18+FC_IND_IS_EA_E!Z18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  <c r="Y19" s="10">
        <f>FC_IND_IS_BF_E!Y19+FC_IND_IS_EA_E!Y19</f>
        <v>0</v>
      </c>
      <c r="Z19" s="10">
        <f>FC_IND_IS_BF_E!Z19+FC_IND_IS_EA_E!Z19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  <c r="Y20" s="10">
        <f>FC_IND_IS_BF_E!Y20+FC_IND_IS_EA_E!Y20</f>
        <v>0</v>
      </c>
      <c r="Z20" s="10">
        <f>FC_IND_IS_BF_E!Z20+FC_IND_IS_EA_E!Z20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  <c r="Y21" s="10">
        <f>FC_IND_IS_BF_E!Y21+FC_IND_IS_EA_E!Y21</f>
        <v>0</v>
      </c>
      <c r="Z21" s="10">
        <f>FC_IND_IS_BF_E!Z21+FC_IND_IS_EA_E!Z21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  <c r="Y23" s="10">
        <f>FC_IND_IS_BF_E!Y23+FC_IND_IS_EA_E!Y23</f>
        <v>0</v>
      </c>
      <c r="Z23" s="10">
        <f>FC_IND_IS_BF_E!Z23+FC_IND_IS_EA_E!Z23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  <c r="Y24" s="10">
        <f>FC_IND_IS_BF_E!Y24+FC_IND_IS_EA_E!Y24</f>
        <v>0</v>
      </c>
      <c r="Z24" s="10">
        <f>FC_IND_IS_BF_E!Z24+FC_IND_IS_EA_E!Z24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  <c r="Y25" s="37">
        <f>FC_IND_IS_BF_E!Y25+FC_IND_IS_EA_E!Y25</f>
        <v>0</v>
      </c>
      <c r="Z25" s="37">
        <f>FC_IND_IS_BF_E!Z25+FC_IND_IS_EA_E!Z25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  <c r="Y28" s="10">
        <f>FC_IND_IS_BF_E!Y28+FC_IND_IS_EA_E!Y28</f>
        <v>0</v>
      </c>
      <c r="Z28" s="10">
        <f>FC_IND_IS_BF_E!Z28+FC_IND_IS_EA_E!Z28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  <c r="Y29" s="10">
        <f>FC_IND_IS_BF_E!Y29+FC_IND_IS_EA_E!Y29</f>
        <v>0</v>
      </c>
      <c r="Z29" s="10">
        <f>FC_IND_IS_BF_E!Z29+FC_IND_IS_EA_E!Z29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  <c r="Y30" s="10">
        <f>FC_IND_IS_BF_E!Y30+FC_IND_IS_EA_E!Y30</f>
        <v>0</v>
      </c>
      <c r="Z30" s="10">
        <f>FC_IND_IS_BF_E!Z30+FC_IND_IS_EA_E!Z30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  <c r="Y31" s="10">
        <f>FC_IND_IS_BF_E!Y31+FC_IND_IS_EA_E!Y31</f>
        <v>0</v>
      </c>
      <c r="Z31" s="10">
        <f>FC_IND_IS_BF_E!Z31+FC_IND_IS_EA_E!Z31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  <c r="Y32" s="10">
        <f>FC_IND_IS_BF_E!Y32+FC_IND_IS_EA_E!Y32</f>
        <v>0</v>
      </c>
      <c r="Z32" s="10">
        <f>FC_IND_IS_BF_E!Z32+FC_IND_IS_EA_E!Z32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  <c r="Y34" s="10">
        <f>FC_IND_IS_BF_E!Y34+FC_IND_IS_EA_E!Y34</f>
        <v>0</v>
      </c>
      <c r="Z34" s="10">
        <f>FC_IND_IS_BF_E!Z34+FC_IND_IS_EA_E!Z34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  <c r="Y35" s="10">
        <f>FC_IND_IS_BF_E!Y35+FC_IND_IS_EA_E!Y35</f>
        <v>0</v>
      </c>
      <c r="Z35" s="10">
        <f>FC_IND_IS_BF_E!Z35+FC_IND_IS_EA_E!Z35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  <c r="Y36" s="10">
        <f>FC_IND_IS_BF_E!Y36+FC_IND_IS_EA_E!Y36</f>
        <v>0</v>
      </c>
      <c r="Z36" s="10">
        <f>FC_IND_IS_BF_E!Z36+FC_IND_IS_EA_E!Z36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  <c r="Y37" s="10">
        <f>FC_IND_IS_BF_E!Y37+FC_IND_IS_EA_E!Y37</f>
        <v>0</v>
      </c>
      <c r="Z37" s="10">
        <f>FC_IND_IS_BF_E!Z37+FC_IND_IS_EA_E!Z37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  <c r="Y38" s="10">
        <f>FC_IND_IS_BF_E!Y38+FC_IND_IS_EA_E!Y38</f>
        <v>0</v>
      </c>
      <c r="Z38" s="10">
        <f>FC_IND_IS_BF_E!Z38+FC_IND_IS_EA_E!Z38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  <c r="Y39" s="10">
        <f>FC_IND_IS_BF_E!Y39+FC_IND_IS_EA_E!Y39</f>
        <v>0</v>
      </c>
      <c r="Z39" s="10">
        <f>FC_IND_IS_BF_E!Z39+FC_IND_IS_EA_E!Z39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  <c r="Y40" s="10">
        <f>FC_IND_IS_BF_E!Y40+FC_IND_IS_EA_E!Y40</f>
        <v>0</v>
      </c>
      <c r="Z40" s="10">
        <f>FC_IND_IS_BF_E!Z40+FC_IND_IS_EA_E!Z40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  <c r="Y41" s="10">
        <f>FC_IND_IS_BF_E!Y41+FC_IND_IS_EA_E!Y41</f>
        <v>0</v>
      </c>
      <c r="Z41" s="10">
        <f>FC_IND_IS_BF_E!Z41+FC_IND_IS_EA_E!Z41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  <c r="Y42" s="10">
        <f>FC_IND_IS_BF_E!Y42+FC_IND_IS_EA_E!Y42</f>
        <v>0</v>
      </c>
      <c r="Z42" s="10">
        <f>FC_IND_IS_BF_E!Z42+FC_IND_IS_EA_E!Z42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FC_IND_IS_BF_E!C43+FC_IND_IS_EA_E!C43</f>
        <v>0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0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0</v>
      </c>
      <c r="W43" s="10">
        <f>FC_IND_IS_BF_E!W43+FC_IND_IS_EA_E!W43</f>
        <v>0</v>
      </c>
      <c r="X43" s="10">
        <f>FC_IND_IS_BF_E!X43+FC_IND_IS_EA_E!X43</f>
        <v>0</v>
      </c>
      <c r="Y43" s="10">
        <f>FC_IND_IS_BF_E!Y43+FC_IND_IS_EA_E!Y43</f>
        <v>0</v>
      </c>
      <c r="Z43" s="10">
        <f>FC_IND_IS_BF_E!Z43+FC_IND_IS_EA_E!Z43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  <c r="Y44" s="10">
        <f>FC_IND_IS_BF_E!Y44+FC_IND_IS_EA_E!Y44</f>
        <v>0</v>
      </c>
      <c r="Z44" s="10">
        <f>FC_IND_IS_BF_E!Z44+FC_IND_IS_EA_E!Z44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  <c r="Y45" s="10">
        <f>FC_IND_IS_BF_E!Y45+FC_IND_IS_EA_E!Y45</f>
        <v>0</v>
      </c>
      <c r="Z45" s="10">
        <f>FC_IND_IS_BF_E!Z45+FC_IND_IS_EA_E!Z45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  <c r="Y46" s="10">
        <f>FC_IND_IS_BF_E!Y46+FC_IND_IS_EA_E!Y46</f>
        <v>0</v>
      </c>
      <c r="Z46" s="10">
        <f>FC_IND_IS_BF_E!Z46+FC_IND_IS_EA_E!Z46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  <c r="Y47" s="10">
        <f>FC_IND_IS_BF_E!Y47+FC_IND_IS_EA_E!Y47</f>
        <v>0</v>
      </c>
      <c r="Z47" s="10">
        <f>FC_IND_IS_BF_E!Z47+FC_IND_IS_EA_E!Z47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  <c r="Y48" s="10">
        <f>FC_IND_IS_BF_E!Y48+FC_IND_IS_EA_E!Y48</f>
        <v>0</v>
      </c>
      <c r="Z48" s="10">
        <f>FC_IND_IS_BF_E!Z48+FC_IND_IS_EA_E!Z48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  <c r="Y49" s="10">
        <f>FC_IND_IS_BF_E!Y49+FC_IND_IS_EA_E!Y49</f>
        <v>0</v>
      </c>
      <c r="Z49" s="10">
        <f>FC_IND_IS_BF_E!Z49+FC_IND_IS_EA_E!Z49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  <c r="Y50" s="10">
        <f>FC_IND_IS_BF_E!Y50+FC_IND_IS_EA_E!Y50</f>
        <v>0</v>
      </c>
      <c r="Z50" s="10">
        <f>FC_IND_IS_BF_E!Z50+FC_IND_IS_EA_E!Z50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FC_IND_IS_BF_E!C51+FC_IND_IS_EA_E!C51</f>
        <v>0</v>
      </c>
      <c r="D51" s="37">
        <f>FC_IND_IS_BF_E!D51+FC_IND_IS_EA_E!D51</f>
        <v>0</v>
      </c>
      <c r="E51" s="37">
        <f>FC_IND_IS_BF_E!E51+FC_IND_IS_EA_E!E51</f>
        <v>0</v>
      </c>
      <c r="F51" s="37">
        <f>FC_IND_IS_BF_E!F51+FC_IND_IS_EA_E!F51</f>
        <v>0</v>
      </c>
      <c r="G51" s="37">
        <f>FC_IND_IS_BF_E!G51+FC_IND_IS_EA_E!G51</f>
        <v>0</v>
      </c>
      <c r="H51" s="37">
        <f>FC_IND_IS_BF_E!H51+FC_IND_IS_EA_E!H51</f>
        <v>0</v>
      </c>
      <c r="I51" s="37">
        <f>FC_IND_IS_BF_E!I51+FC_IND_IS_EA_E!I51</f>
        <v>0</v>
      </c>
      <c r="J51" s="37">
        <f>FC_IND_IS_BF_E!J51+FC_IND_IS_EA_E!J51</f>
        <v>0</v>
      </c>
      <c r="K51" s="37">
        <f>FC_IND_IS_BF_E!K51+FC_IND_IS_EA_E!K51</f>
        <v>0</v>
      </c>
      <c r="L51" s="37">
        <f>FC_IND_IS_BF_E!L51+FC_IND_IS_EA_E!L51</f>
        <v>0</v>
      </c>
      <c r="M51" s="37">
        <f>FC_IND_IS_BF_E!M51+FC_IND_IS_EA_E!M51</f>
        <v>0</v>
      </c>
      <c r="N51" s="37">
        <f>FC_IND_IS_BF_E!N51+FC_IND_IS_EA_E!N51</f>
        <v>0</v>
      </c>
      <c r="O51" s="37">
        <f>FC_IND_IS_BF_E!O51+FC_IND_IS_EA_E!O51</f>
        <v>0</v>
      </c>
      <c r="P51" s="37">
        <f>FC_IND_IS_BF_E!P51+FC_IND_IS_EA_E!P51</f>
        <v>0</v>
      </c>
      <c r="Q51" s="37">
        <f>FC_IND_IS_BF_E!Q51+FC_IND_IS_EA_E!Q51</f>
        <v>0</v>
      </c>
      <c r="R51" s="37">
        <f>FC_IND_IS_BF_E!R51+FC_IND_IS_EA_E!R51</f>
        <v>0</v>
      </c>
      <c r="S51" s="37">
        <f>FC_IND_IS_BF_E!S51+FC_IND_IS_EA_E!S51</f>
        <v>0</v>
      </c>
      <c r="T51" s="37">
        <f>FC_IND_IS_BF_E!T51+FC_IND_IS_EA_E!T51</f>
        <v>0</v>
      </c>
      <c r="U51" s="37">
        <f>FC_IND_IS_BF_E!U51+FC_IND_IS_EA_E!U51</f>
        <v>0</v>
      </c>
      <c r="V51" s="37">
        <f>FC_IND_IS_BF_E!V51+FC_IND_IS_EA_E!V51</f>
        <v>0</v>
      </c>
      <c r="W51" s="37">
        <f>FC_IND_IS_BF_E!W51+FC_IND_IS_EA_E!W51</f>
        <v>0</v>
      </c>
      <c r="X51" s="37">
        <f>FC_IND_IS_BF_E!X51+FC_IND_IS_EA_E!X51</f>
        <v>0</v>
      </c>
      <c r="Y51" s="37">
        <f>FC_IND_IS_BF_E!Y51+FC_IND_IS_EA_E!Y51</f>
        <v>0</v>
      </c>
      <c r="Z51" s="37">
        <f>FC_IND_IS_BF_E!Z51+FC_IND_IS_EA_E!Z51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  <c r="Y53" s="10">
        <f>FC_IND_IS_BF_E!Y53+FC_IND_IS_EA_E!Y53</f>
        <v>0</v>
      </c>
      <c r="Z53" s="10">
        <f>FC_IND_IS_BF_E!Z53+FC_IND_IS_EA_E!Z53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  <c r="Y54" s="10">
        <f>FC_IND_IS_BF_E!Y54+FC_IND_IS_EA_E!Y54</f>
        <v>0</v>
      </c>
      <c r="Z54" s="10">
        <f>FC_IND_IS_BF_E!Z54+FC_IND_IS_EA_E!Z54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  <c r="Y55" s="10">
        <f>FC_IND_IS_BF_E!Y55+FC_IND_IS_EA_E!Y55</f>
        <v>0</v>
      </c>
      <c r="Z55" s="10">
        <f>FC_IND_IS_BF_E!Z55+FC_IND_IS_EA_E!Z55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  <c r="Y56" s="10">
        <f>FC_IND_IS_BF_E!Y56+FC_IND_IS_EA_E!Y56</f>
        <v>0</v>
      </c>
      <c r="Z56" s="10">
        <f>FC_IND_IS_BF_E!Z56+FC_IND_IS_EA_E!Z56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  <c r="Y57" s="10">
        <f>FC_IND_IS_BF_E!Y57+FC_IND_IS_EA_E!Y57</f>
        <v>0</v>
      </c>
      <c r="Z57" s="10">
        <f>FC_IND_IS_BF_E!Z57+FC_IND_IS_EA_E!Z57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  <c r="Y58" s="10">
        <f>FC_IND_IS_BF_E!Y58+FC_IND_IS_EA_E!Y58</f>
        <v>0</v>
      </c>
      <c r="Z58" s="10">
        <f>FC_IND_IS_BF_E!Z58+FC_IND_IS_EA_E!Z58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  <c r="Y59" s="10">
        <f>FC_IND_IS_BF_E!Y59+FC_IND_IS_EA_E!Y59</f>
        <v>0</v>
      </c>
      <c r="Z59" s="10">
        <f>FC_IND_IS_BF_E!Z59+FC_IND_IS_EA_E!Z59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  <c r="Y60" s="10">
        <f>FC_IND_IS_BF_E!Y60+FC_IND_IS_EA_E!Y60</f>
        <v>0</v>
      </c>
      <c r="Z60" s="10">
        <f>FC_IND_IS_BF_E!Z60+FC_IND_IS_EA_E!Z60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  <c r="Y61" s="10">
        <f>FC_IND_IS_BF_E!Y61+FC_IND_IS_EA_E!Y61</f>
        <v>0</v>
      </c>
      <c r="Z61" s="10">
        <f>FC_IND_IS_BF_E!Z61+FC_IND_IS_EA_E!Z61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  <c r="Y62" s="10">
        <f>FC_IND_IS_BF_E!Y62+FC_IND_IS_EA_E!Y62</f>
        <v>0</v>
      </c>
      <c r="Z62" s="10">
        <f>FC_IND_IS_BF_E!Z62+FC_IND_IS_EA_E!Z62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  <c r="Y63" s="10">
        <f>FC_IND_IS_BF_E!Y63+FC_IND_IS_EA_E!Y63</f>
        <v>0</v>
      </c>
      <c r="Z63" s="10">
        <f>FC_IND_IS_BF_E!Z63+FC_IND_IS_EA_E!Z63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  <c r="Y64" s="10">
        <f>FC_IND_IS_BF_E!Y64+FC_IND_IS_EA_E!Y64</f>
        <v>0</v>
      </c>
      <c r="Z64" s="10">
        <f>FC_IND_IS_BF_E!Z64+FC_IND_IS_EA_E!Z64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  <c r="Y65" s="10">
        <f>FC_IND_IS_BF_E!Y65+FC_IND_IS_EA_E!Y65</f>
        <v>0</v>
      </c>
      <c r="Z65" s="10">
        <f>FC_IND_IS_BF_E!Z65+FC_IND_IS_EA_E!Z65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  <c r="Y66" s="10">
        <f>FC_IND_IS_BF_E!Y66+FC_IND_IS_EA_E!Y66</f>
        <v>0</v>
      </c>
      <c r="Z66" s="10">
        <f>FC_IND_IS_BF_E!Z66+FC_IND_IS_EA_E!Z66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  <c r="Y67" s="10">
        <f>FC_IND_IS_BF_E!Y67+FC_IND_IS_EA_E!Y67</f>
        <v>0</v>
      </c>
      <c r="Z67" s="10">
        <f>FC_IND_IS_BF_E!Z67+FC_IND_IS_EA_E!Z67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  <c r="Y68" s="10">
        <f>FC_IND_IS_BF_E!Y68+FC_IND_IS_EA_E!Y68</f>
        <v>0</v>
      </c>
      <c r="Z68" s="10">
        <f>FC_IND_IS_BF_E!Z68+FC_IND_IS_EA_E!Z68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  <c r="Y69" s="10">
        <f>FC_IND_IS_BF_E!Y69+FC_IND_IS_EA_E!Y69</f>
        <v>0</v>
      </c>
      <c r="Z69" s="10">
        <f>FC_IND_IS_BF_E!Z69+FC_IND_IS_EA_E!Z69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  <c r="Y70" s="10">
        <f>FC_IND_IS_BF_E!Y70+FC_IND_IS_EA_E!Y70</f>
        <v>0</v>
      </c>
      <c r="Z70" s="10">
        <f>FC_IND_IS_BF_E!Z70+FC_IND_IS_EA_E!Z70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  <c r="Y72" s="10">
        <f>FC_IND_IS_BF_E!Y72+FC_IND_IS_EA_E!Y72</f>
        <v>0</v>
      </c>
      <c r="Z72" s="10">
        <f>FC_IND_IS_BF_E!Z72+FC_IND_IS_EA_E!Z72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  <c r="Y73" s="10">
        <f>FC_IND_IS_BF_E!Y73+FC_IND_IS_EA_E!Y73</f>
        <v>0</v>
      </c>
      <c r="Z73" s="10">
        <f>FC_IND_IS_BF_E!Z73+FC_IND_IS_EA_E!Z73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  <c r="Y74" s="37">
        <f>FC_IND_IS_BF_E!Y74+FC_IND_IS_EA_E!Y74</f>
        <v>0</v>
      </c>
      <c r="Z74" s="37">
        <f>FC_IND_IS_BF_E!Z74+FC_IND_IS_EA_E!Z74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  <c r="Y75" s="37">
        <f>FC_IND_IS_BF_E!Y75+FC_IND_IS_EA_E!Y75</f>
        <v>0</v>
      </c>
      <c r="Z75" s="37">
        <f>FC_IND_IS_BF_E!Z75+FC_IND_IS_EA_E!Z75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FC_IND_IS_BF_E!C76+FC_IND_IS_EA_E!C76</f>
        <v>0</v>
      </c>
      <c r="D76" s="40">
        <f>FC_IND_IS_BF_E!D76+FC_IND_IS_EA_E!D76</f>
        <v>0</v>
      </c>
      <c r="E76" s="40">
        <f>FC_IND_IS_BF_E!E76+FC_IND_IS_EA_E!E76</f>
        <v>0</v>
      </c>
      <c r="F76" s="40">
        <f>FC_IND_IS_BF_E!F76+FC_IND_IS_EA_E!F76</f>
        <v>0</v>
      </c>
      <c r="G76" s="40">
        <f>FC_IND_IS_BF_E!G76+FC_IND_IS_EA_E!G76</f>
        <v>0</v>
      </c>
      <c r="H76" s="40">
        <f>FC_IND_IS_BF_E!H76+FC_IND_IS_EA_E!H76</f>
        <v>0</v>
      </c>
      <c r="I76" s="40">
        <f>FC_IND_IS_BF_E!I76+FC_IND_IS_EA_E!I76</f>
        <v>0</v>
      </c>
      <c r="J76" s="40">
        <f>FC_IND_IS_BF_E!J76+FC_IND_IS_EA_E!J76</f>
        <v>0</v>
      </c>
      <c r="K76" s="40">
        <f>FC_IND_IS_BF_E!K76+FC_IND_IS_EA_E!K76</f>
        <v>0</v>
      </c>
      <c r="L76" s="40">
        <f>FC_IND_IS_BF_E!L76+FC_IND_IS_EA_E!L76</f>
        <v>0</v>
      </c>
      <c r="M76" s="40">
        <f>FC_IND_IS_BF_E!M76+FC_IND_IS_EA_E!M76</f>
        <v>0</v>
      </c>
      <c r="N76" s="40">
        <f>FC_IND_IS_BF_E!N76+FC_IND_IS_EA_E!N76</f>
        <v>0</v>
      </c>
      <c r="O76" s="40">
        <f>FC_IND_IS_BF_E!O76+FC_IND_IS_EA_E!O76</f>
        <v>0</v>
      </c>
      <c r="P76" s="40">
        <f>FC_IND_IS_BF_E!P76+FC_IND_IS_EA_E!P76</f>
        <v>0</v>
      </c>
      <c r="Q76" s="40">
        <f>FC_IND_IS_BF_E!Q76+FC_IND_IS_EA_E!Q76</f>
        <v>0</v>
      </c>
      <c r="R76" s="40">
        <f>FC_IND_IS_BF_E!R76+FC_IND_IS_EA_E!R76</f>
        <v>0</v>
      </c>
      <c r="S76" s="40">
        <f>FC_IND_IS_BF_E!S76+FC_IND_IS_EA_E!S76</f>
        <v>0</v>
      </c>
      <c r="T76" s="40">
        <f>FC_IND_IS_BF_E!T76+FC_IND_IS_EA_E!T76</f>
        <v>0</v>
      </c>
      <c r="U76" s="40">
        <f>FC_IND_IS_BF_E!U76+FC_IND_IS_EA_E!U76</f>
        <v>0</v>
      </c>
      <c r="V76" s="40">
        <f>FC_IND_IS_BF_E!V76+FC_IND_IS_EA_E!V76</f>
        <v>0</v>
      </c>
      <c r="W76" s="40">
        <f>FC_IND_IS_BF_E!W76+FC_IND_IS_EA_E!W76</f>
        <v>0</v>
      </c>
      <c r="X76" s="40">
        <f>FC_IND_IS_BF_E!X76+FC_IND_IS_EA_E!X76</f>
        <v>0</v>
      </c>
      <c r="Y76" s="40">
        <f>FC_IND_IS_BF_E!Y76+FC_IND_IS_EA_E!Y76</f>
        <v>0</v>
      </c>
      <c r="Z76" s="40">
        <f>FC_IND_IS_BF_E!Z76+FC_IND_IS_EA_E!Z76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  <c r="Y2" s="31">
        <f t="shared" ref="Y2:Z2" si="2">SUM(Y3,Y17,Y22,Y25,Y26,Y51,Y52,Y71,Y74,Y75,Y76)</f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X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X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X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X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X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X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si="22"/>
        <v>0</v>
      </c>
      <c r="Y26" s="37">
        <f t="shared" ref="Y26:Z26" si="23">SUM(Y27,Y33)</f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X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X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si="28"/>
        <v>0</v>
      </c>
      <c r="Y33" s="29">
        <f t="shared" ref="Y33:Z33" si="29">SUM(Y34:Y50)</f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X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X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  <c r="Y2" s="31">
        <f t="shared" ref="Y2:Z2" si="2">SUM(Y3,Y17,Y22,Y25,Y26,Y51,Y52,Y71,Y74,Y75,Y76)</f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X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X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X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X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X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X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si="22"/>
        <v>0</v>
      </c>
      <c r="Y26" s="37">
        <f t="shared" ref="Y26:Z26" si="23">SUM(Y27,Y33)</f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X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X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si="28"/>
        <v>0</v>
      </c>
      <c r="Y33" s="29">
        <f t="shared" ref="Y33:Z33" si="29">SUM(Y34:Y50)</f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X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X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  <c r="Y5" s="10">
        <f>FC_IND_NFM_AM_E!Y5+FC_IND_NFM_PA_E!Y5+FC_IND_NFM_SA_E!Y5+FC_IND_NFM_OM_E!Y5</f>
        <v>0</v>
      </c>
      <c r="Z5" s="10">
        <f>FC_IND_NFM_AM_E!Z5+FC_IND_NFM_PA_E!Z5+FC_IND_NFM_SA_E!Z5+FC_IND_NFM_OM_E!Z5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  <c r="Y6" s="10">
        <f>FC_IND_NFM_AM_E!Y6+FC_IND_NFM_PA_E!Y6+FC_IND_NFM_SA_E!Y6+FC_IND_NFM_OM_E!Y6</f>
        <v>0</v>
      </c>
      <c r="Z6" s="10">
        <f>FC_IND_NFM_AM_E!Z6+FC_IND_NFM_PA_E!Z6+FC_IND_NFM_SA_E!Z6+FC_IND_NFM_OM_E!Z6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  <c r="Y7" s="10">
        <f>FC_IND_NFM_AM_E!Y7+FC_IND_NFM_PA_E!Y7+FC_IND_NFM_SA_E!Y7+FC_IND_NFM_OM_E!Y7</f>
        <v>0</v>
      </c>
      <c r="Z7" s="10">
        <f>FC_IND_NFM_AM_E!Z7+FC_IND_NFM_PA_E!Z7+FC_IND_NFM_SA_E!Z7+FC_IND_NFM_OM_E!Z7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  <c r="Y9" s="10">
        <f>FC_IND_NFM_AM_E!Y9+FC_IND_NFM_PA_E!Y9+FC_IND_NFM_SA_E!Y9+FC_IND_NFM_OM_E!Y9</f>
        <v>0</v>
      </c>
      <c r="Z9" s="10">
        <f>FC_IND_NFM_AM_E!Z9+FC_IND_NFM_PA_E!Z9+FC_IND_NFM_SA_E!Z9+FC_IND_NFM_OM_E!Z9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  <c r="Y10" s="10">
        <f>FC_IND_NFM_AM_E!Y10+FC_IND_NFM_PA_E!Y10+FC_IND_NFM_SA_E!Y10+FC_IND_NFM_OM_E!Y10</f>
        <v>0</v>
      </c>
      <c r="Z10" s="10">
        <f>FC_IND_NFM_AM_E!Z10+FC_IND_NFM_PA_E!Z10+FC_IND_NFM_SA_E!Z10+FC_IND_NFM_OM_E!Z10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  <c r="Y12" s="10">
        <f>FC_IND_NFM_AM_E!Y12+FC_IND_NFM_PA_E!Y12+FC_IND_NFM_SA_E!Y12+FC_IND_NFM_OM_E!Y12</f>
        <v>0</v>
      </c>
      <c r="Z12" s="10">
        <f>FC_IND_NFM_AM_E!Z12+FC_IND_NFM_PA_E!Z12+FC_IND_NFM_SA_E!Z12+FC_IND_NFM_OM_E!Z12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  <c r="Y13" s="10">
        <f>FC_IND_NFM_AM_E!Y13+FC_IND_NFM_PA_E!Y13+FC_IND_NFM_SA_E!Y13+FC_IND_NFM_OM_E!Y13</f>
        <v>0</v>
      </c>
      <c r="Z13" s="10">
        <f>FC_IND_NFM_AM_E!Z13+FC_IND_NFM_PA_E!Z13+FC_IND_NFM_SA_E!Z13+FC_IND_NFM_OM_E!Z13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  <c r="Y14" s="10">
        <f>FC_IND_NFM_AM_E!Y14+FC_IND_NFM_PA_E!Y14+FC_IND_NFM_SA_E!Y14+FC_IND_NFM_OM_E!Y14</f>
        <v>0</v>
      </c>
      <c r="Z14" s="10">
        <f>FC_IND_NFM_AM_E!Z14+FC_IND_NFM_PA_E!Z14+FC_IND_NFM_SA_E!Z14+FC_IND_NFM_OM_E!Z14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  <c r="Y15" s="10">
        <f>FC_IND_NFM_AM_E!Y15+FC_IND_NFM_PA_E!Y15+FC_IND_NFM_SA_E!Y15+FC_IND_NFM_OM_E!Y15</f>
        <v>0</v>
      </c>
      <c r="Z15" s="10">
        <f>FC_IND_NFM_AM_E!Z15+FC_IND_NFM_PA_E!Z15+FC_IND_NFM_SA_E!Z15+FC_IND_NFM_OM_E!Z15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  <c r="Y16" s="10">
        <f>FC_IND_NFM_AM_E!Y16+FC_IND_NFM_PA_E!Y16+FC_IND_NFM_SA_E!Y16+FC_IND_NFM_OM_E!Y16</f>
        <v>0</v>
      </c>
      <c r="Z16" s="10">
        <f>FC_IND_NFM_AM_E!Z16+FC_IND_NFM_PA_E!Z16+FC_IND_NFM_SA_E!Z16+FC_IND_NFM_OM_E!Z16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  <c r="Y18" s="10">
        <f>FC_IND_NFM_AM_E!Y18+FC_IND_NFM_PA_E!Y18+FC_IND_NFM_SA_E!Y18+FC_IND_NFM_OM_E!Y18</f>
        <v>0</v>
      </c>
      <c r="Z18" s="10">
        <f>FC_IND_NFM_AM_E!Z18+FC_IND_NFM_PA_E!Z18+FC_IND_NFM_SA_E!Z18+FC_IND_NFM_OM_E!Z18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  <c r="Y19" s="10">
        <f>FC_IND_NFM_AM_E!Y19+FC_IND_NFM_PA_E!Y19+FC_IND_NFM_SA_E!Y19+FC_IND_NFM_OM_E!Y19</f>
        <v>0</v>
      </c>
      <c r="Z19" s="10">
        <f>FC_IND_NFM_AM_E!Z19+FC_IND_NFM_PA_E!Z19+FC_IND_NFM_SA_E!Z19+FC_IND_NFM_OM_E!Z19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  <c r="Y20" s="10">
        <f>FC_IND_NFM_AM_E!Y20+FC_IND_NFM_PA_E!Y20+FC_IND_NFM_SA_E!Y20+FC_IND_NFM_OM_E!Y20</f>
        <v>0</v>
      </c>
      <c r="Z20" s="10">
        <f>FC_IND_NFM_AM_E!Z20+FC_IND_NFM_PA_E!Z20+FC_IND_NFM_SA_E!Z20+FC_IND_NFM_OM_E!Z20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  <c r="Y21" s="10">
        <f>FC_IND_NFM_AM_E!Y21+FC_IND_NFM_PA_E!Y21+FC_IND_NFM_SA_E!Y21+FC_IND_NFM_OM_E!Y21</f>
        <v>0</v>
      </c>
      <c r="Z21" s="10">
        <f>FC_IND_NFM_AM_E!Z21+FC_IND_NFM_PA_E!Z21+FC_IND_NFM_SA_E!Z21+FC_IND_NFM_OM_E!Z21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  <c r="Y23" s="10">
        <f>FC_IND_NFM_AM_E!Y23+FC_IND_NFM_PA_E!Y23+FC_IND_NFM_SA_E!Y23+FC_IND_NFM_OM_E!Y23</f>
        <v>0</v>
      </c>
      <c r="Z23" s="10">
        <f>FC_IND_NFM_AM_E!Z23+FC_IND_NFM_PA_E!Z23+FC_IND_NFM_SA_E!Z23+FC_IND_NFM_OM_E!Z23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  <c r="Y24" s="10">
        <f>FC_IND_NFM_AM_E!Y24+FC_IND_NFM_PA_E!Y24+FC_IND_NFM_SA_E!Y24+FC_IND_NFM_OM_E!Y24</f>
        <v>0</v>
      </c>
      <c r="Z24" s="10">
        <f>FC_IND_NFM_AM_E!Z24+FC_IND_NFM_PA_E!Z24+FC_IND_NFM_SA_E!Z24+FC_IND_NFM_OM_E!Z24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  <c r="Y25" s="37">
        <f>FC_IND_NFM_AM_E!Y25+FC_IND_NFM_PA_E!Y25+FC_IND_NFM_SA_E!Y25+FC_IND_NFM_OM_E!Y25</f>
        <v>0</v>
      </c>
      <c r="Z25" s="37">
        <f>FC_IND_NFM_AM_E!Z25+FC_IND_NFM_PA_E!Z25+FC_IND_NFM_SA_E!Z25+FC_IND_NFM_OM_E!Z25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  <c r="Y28" s="10">
        <f>FC_IND_NFM_AM_E!Y28+FC_IND_NFM_PA_E!Y28+FC_IND_NFM_SA_E!Y28+FC_IND_NFM_OM_E!Y28</f>
        <v>0</v>
      </c>
      <c r="Z28" s="10">
        <f>FC_IND_NFM_AM_E!Z28+FC_IND_NFM_PA_E!Z28+FC_IND_NFM_SA_E!Z28+FC_IND_NFM_OM_E!Z28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  <c r="Y29" s="10">
        <f>FC_IND_NFM_AM_E!Y29+FC_IND_NFM_PA_E!Y29+FC_IND_NFM_SA_E!Y29+FC_IND_NFM_OM_E!Y29</f>
        <v>0</v>
      </c>
      <c r="Z29" s="10">
        <f>FC_IND_NFM_AM_E!Z29+FC_IND_NFM_PA_E!Z29+FC_IND_NFM_SA_E!Z29+FC_IND_NFM_OM_E!Z29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  <c r="Y30" s="10">
        <f>FC_IND_NFM_AM_E!Y30+FC_IND_NFM_PA_E!Y30+FC_IND_NFM_SA_E!Y30+FC_IND_NFM_OM_E!Y30</f>
        <v>0</v>
      </c>
      <c r="Z30" s="10">
        <f>FC_IND_NFM_AM_E!Z30+FC_IND_NFM_PA_E!Z30+FC_IND_NFM_SA_E!Z30+FC_IND_NFM_OM_E!Z30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  <c r="Y31" s="10">
        <f>FC_IND_NFM_AM_E!Y31+FC_IND_NFM_PA_E!Y31+FC_IND_NFM_SA_E!Y31+FC_IND_NFM_OM_E!Y31</f>
        <v>0</v>
      </c>
      <c r="Z31" s="10">
        <f>FC_IND_NFM_AM_E!Z31+FC_IND_NFM_PA_E!Z31+FC_IND_NFM_SA_E!Z31+FC_IND_NFM_OM_E!Z31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  <c r="Y32" s="10">
        <f>FC_IND_NFM_AM_E!Y32+FC_IND_NFM_PA_E!Y32+FC_IND_NFM_SA_E!Y32+FC_IND_NFM_OM_E!Y32</f>
        <v>0</v>
      </c>
      <c r="Z32" s="10">
        <f>FC_IND_NFM_AM_E!Z32+FC_IND_NFM_PA_E!Z32+FC_IND_NFM_SA_E!Z32+FC_IND_NFM_OM_E!Z32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  <c r="Y34" s="10">
        <f>FC_IND_NFM_AM_E!Y34+FC_IND_NFM_PA_E!Y34+FC_IND_NFM_SA_E!Y34+FC_IND_NFM_OM_E!Y34</f>
        <v>0</v>
      </c>
      <c r="Z34" s="10">
        <f>FC_IND_NFM_AM_E!Z34+FC_IND_NFM_PA_E!Z34+FC_IND_NFM_SA_E!Z34+FC_IND_NFM_OM_E!Z34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  <c r="Y35" s="10">
        <f>FC_IND_NFM_AM_E!Y35+FC_IND_NFM_PA_E!Y35+FC_IND_NFM_SA_E!Y35+FC_IND_NFM_OM_E!Y35</f>
        <v>0</v>
      </c>
      <c r="Z35" s="10">
        <f>FC_IND_NFM_AM_E!Z35+FC_IND_NFM_PA_E!Z35+FC_IND_NFM_SA_E!Z35+FC_IND_NFM_OM_E!Z35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  <c r="Y36" s="10">
        <f>FC_IND_NFM_AM_E!Y36+FC_IND_NFM_PA_E!Y36+FC_IND_NFM_SA_E!Y36+FC_IND_NFM_OM_E!Y36</f>
        <v>0</v>
      </c>
      <c r="Z36" s="10">
        <f>FC_IND_NFM_AM_E!Z36+FC_IND_NFM_PA_E!Z36+FC_IND_NFM_SA_E!Z36+FC_IND_NFM_OM_E!Z36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  <c r="Y37" s="10">
        <f>FC_IND_NFM_AM_E!Y37+FC_IND_NFM_PA_E!Y37+FC_IND_NFM_SA_E!Y37+FC_IND_NFM_OM_E!Y37</f>
        <v>0</v>
      </c>
      <c r="Z37" s="10">
        <f>FC_IND_NFM_AM_E!Z37+FC_IND_NFM_PA_E!Z37+FC_IND_NFM_SA_E!Z37+FC_IND_NFM_OM_E!Z37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  <c r="Y38" s="10">
        <f>FC_IND_NFM_AM_E!Y38+FC_IND_NFM_PA_E!Y38+FC_IND_NFM_SA_E!Y38+FC_IND_NFM_OM_E!Y38</f>
        <v>0</v>
      </c>
      <c r="Z38" s="10">
        <f>FC_IND_NFM_AM_E!Z38+FC_IND_NFM_PA_E!Z38+FC_IND_NFM_SA_E!Z38+FC_IND_NFM_OM_E!Z38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  <c r="Y39" s="10">
        <f>FC_IND_NFM_AM_E!Y39+FC_IND_NFM_PA_E!Y39+FC_IND_NFM_SA_E!Y39+FC_IND_NFM_OM_E!Y39</f>
        <v>0</v>
      </c>
      <c r="Z39" s="10">
        <f>FC_IND_NFM_AM_E!Z39+FC_IND_NFM_PA_E!Z39+FC_IND_NFM_SA_E!Z39+FC_IND_NFM_OM_E!Z39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  <c r="Y40" s="10">
        <f>FC_IND_NFM_AM_E!Y40+FC_IND_NFM_PA_E!Y40+FC_IND_NFM_SA_E!Y40+FC_IND_NFM_OM_E!Y40</f>
        <v>0</v>
      </c>
      <c r="Z40" s="10">
        <f>FC_IND_NFM_AM_E!Z40+FC_IND_NFM_PA_E!Z40+FC_IND_NFM_SA_E!Z40+FC_IND_NFM_OM_E!Z40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  <c r="Y41" s="10">
        <f>FC_IND_NFM_AM_E!Y41+FC_IND_NFM_PA_E!Y41+FC_IND_NFM_SA_E!Y41+FC_IND_NFM_OM_E!Y41</f>
        <v>0</v>
      </c>
      <c r="Z41" s="10">
        <f>FC_IND_NFM_AM_E!Z41+FC_IND_NFM_PA_E!Z41+FC_IND_NFM_SA_E!Z41+FC_IND_NFM_OM_E!Z41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  <c r="Y42" s="10">
        <f>FC_IND_NFM_AM_E!Y42+FC_IND_NFM_PA_E!Y42+FC_IND_NFM_SA_E!Y42+FC_IND_NFM_OM_E!Y42</f>
        <v>0</v>
      </c>
      <c r="Z42" s="10">
        <f>FC_IND_NFM_AM_E!Z42+FC_IND_NFM_PA_E!Z42+FC_IND_NFM_SA_E!Z42+FC_IND_NFM_OM_E!Z42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  <c r="Y43" s="10">
        <f>FC_IND_NFM_AM_E!Y43+FC_IND_NFM_PA_E!Y43+FC_IND_NFM_SA_E!Y43+FC_IND_NFM_OM_E!Y43</f>
        <v>0</v>
      </c>
      <c r="Z43" s="10">
        <f>FC_IND_NFM_AM_E!Z43+FC_IND_NFM_PA_E!Z43+FC_IND_NFM_SA_E!Z43+FC_IND_NFM_OM_E!Z43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  <c r="Y44" s="10">
        <f>FC_IND_NFM_AM_E!Y44+FC_IND_NFM_PA_E!Y44+FC_IND_NFM_SA_E!Y44+FC_IND_NFM_OM_E!Y44</f>
        <v>0</v>
      </c>
      <c r="Z44" s="10">
        <f>FC_IND_NFM_AM_E!Z44+FC_IND_NFM_PA_E!Z44+FC_IND_NFM_SA_E!Z44+FC_IND_NFM_OM_E!Z44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  <c r="Y45" s="10">
        <f>FC_IND_NFM_AM_E!Y45+FC_IND_NFM_PA_E!Y45+FC_IND_NFM_SA_E!Y45+FC_IND_NFM_OM_E!Y45</f>
        <v>0</v>
      </c>
      <c r="Z45" s="10">
        <f>FC_IND_NFM_AM_E!Z45+FC_IND_NFM_PA_E!Z45+FC_IND_NFM_SA_E!Z45+FC_IND_NFM_OM_E!Z45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  <c r="Y46" s="10">
        <f>FC_IND_NFM_AM_E!Y46+FC_IND_NFM_PA_E!Y46+FC_IND_NFM_SA_E!Y46+FC_IND_NFM_OM_E!Y46</f>
        <v>0</v>
      </c>
      <c r="Z46" s="10">
        <f>FC_IND_NFM_AM_E!Z46+FC_IND_NFM_PA_E!Z46+FC_IND_NFM_SA_E!Z46+FC_IND_NFM_OM_E!Z46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  <c r="Y47" s="10">
        <f>FC_IND_NFM_AM_E!Y47+FC_IND_NFM_PA_E!Y47+FC_IND_NFM_SA_E!Y47+FC_IND_NFM_OM_E!Y47</f>
        <v>0</v>
      </c>
      <c r="Z47" s="10">
        <f>FC_IND_NFM_AM_E!Z47+FC_IND_NFM_PA_E!Z47+FC_IND_NFM_SA_E!Z47+FC_IND_NFM_OM_E!Z47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  <c r="Y48" s="10">
        <f>FC_IND_NFM_AM_E!Y48+FC_IND_NFM_PA_E!Y48+FC_IND_NFM_SA_E!Y48+FC_IND_NFM_OM_E!Y48</f>
        <v>0</v>
      </c>
      <c r="Z48" s="10">
        <f>FC_IND_NFM_AM_E!Z48+FC_IND_NFM_PA_E!Z48+FC_IND_NFM_SA_E!Z48+FC_IND_NFM_OM_E!Z48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  <c r="Y49" s="10">
        <f>FC_IND_NFM_AM_E!Y49+FC_IND_NFM_PA_E!Y49+FC_IND_NFM_SA_E!Y49+FC_IND_NFM_OM_E!Y49</f>
        <v>0</v>
      </c>
      <c r="Z49" s="10">
        <f>FC_IND_NFM_AM_E!Z49+FC_IND_NFM_PA_E!Z49+FC_IND_NFM_SA_E!Z49+FC_IND_NFM_OM_E!Z49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  <c r="Y50" s="10">
        <f>FC_IND_NFM_AM_E!Y50+FC_IND_NFM_PA_E!Y50+FC_IND_NFM_SA_E!Y50+FC_IND_NFM_OM_E!Y50</f>
        <v>0</v>
      </c>
      <c r="Z50" s="10">
        <f>FC_IND_NFM_AM_E!Z50+FC_IND_NFM_PA_E!Z50+FC_IND_NFM_SA_E!Z50+FC_IND_NFM_OM_E!Z50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0</v>
      </c>
      <c r="D51" s="37">
        <f>FC_IND_NFM_AM_E!D51+FC_IND_NFM_PA_E!D51+FC_IND_NFM_SA_E!D51+FC_IND_NFM_OM_E!D51</f>
        <v>0</v>
      </c>
      <c r="E51" s="37">
        <f>FC_IND_NFM_AM_E!E51+FC_IND_NFM_PA_E!E51+FC_IND_NFM_SA_E!E51+FC_IND_NFM_OM_E!E51</f>
        <v>0</v>
      </c>
      <c r="F51" s="37">
        <f>FC_IND_NFM_AM_E!F51+FC_IND_NFM_PA_E!F51+FC_IND_NFM_SA_E!F51+FC_IND_NFM_OM_E!F51</f>
        <v>0</v>
      </c>
      <c r="G51" s="37">
        <f>FC_IND_NFM_AM_E!G51+FC_IND_NFM_PA_E!G51+FC_IND_NFM_SA_E!G51+FC_IND_NFM_OM_E!G51</f>
        <v>0</v>
      </c>
      <c r="H51" s="37">
        <f>FC_IND_NFM_AM_E!H51+FC_IND_NFM_PA_E!H51+FC_IND_NFM_SA_E!H51+FC_IND_NFM_OM_E!H51</f>
        <v>0</v>
      </c>
      <c r="I51" s="37">
        <f>FC_IND_NFM_AM_E!I51+FC_IND_NFM_PA_E!I51+FC_IND_NFM_SA_E!I51+FC_IND_NFM_OM_E!I51</f>
        <v>0</v>
      </c>
      <c r="J51" s="37">
        <f>FC_IND_NFM_AM_E!J51+FC_IND_NFM_PA_E!J51+FC_IND_NFM_SA_E!J51+FC_IND_NFM_OM_E!J51</f>
        <v>0</v>
      </c>
      <c r="K51" s="37">
        <f>FC_IND_NFM_AM_E!K51+FC_IND_NFM_PA_E!K51+FC_IND_NFM_SA_E!K51+FC_IND_NFM_OM_E!K51</f>
        <v>0</v>
      </c>
      <c r="L51" s="37">
        <f>FC_IND_NFM_AM_E!L51+FC_IND_NFM_PA_E!L51+FC_IND_NFM_SA_E!L51+FC_IND_NFM_OM_E!L51</f>
        <v>0</v>
      </c>
      <c r="M51" s="37">
        <f>FC_IND_NFM_AM_E!M51+FC_IND_NFM_PA_E!M51+FC_IND_NFM_SA_E!M51+FC_IND_NFM_OM_E!M51</f>
        <v>0</v>
      </c>
      <c r="N51" s="37">
        <f>FC_IND_NFM_AM_E!N51+FC_IND_NFM_PA_E!N51+FC_IND_NFM_SA_E!N51+FC_IND_NFM_OM_E!N51</f>
        <v>0</v>
      </c>
      <c r="O51" s="37">
        <f>FC_IND_NFM_AM_E!O51+FC_IND_NFM_PA_E!O51+FC_IND_NFM_SA_E!O51+FC_IND_NFM_OM_E!O51</f>
        <v>0</v>
      </c>
      <c r="P51" s="37">
        <f>FC_IND_NFM_AM_E!P51+FC_IND_NFM_PA_E!P51+FC_IND_NFM_SA_E!P51+FC_IND_NFM_OM_E!P51</f>
        <v>0</v>
      </c>
      <c r="Q51" s="37">
        <f>FC_IND_NFM_AM_E!Q51+FC_IND_NFM_PA_E!Q51+FC_IND_NFM_SA_E!Q51+FC_IND_NFM_OM_E!Q51</f>
        <v>0</v>
      </c>
      <c r="R51" s="37">
        <f>FC_IND_NFM_AM_E!R51+FC_IND_NFM_PA_E!R51+FC_IND_NFM_SA_E!R51+FC_IND_NFM_OM_E!R51</f>
        <v>0</v>
      </c>
      <c r="S51" s="37">
        <f>FC_IND_NFM_AM_E!S51+FC_IND_NFM_PA_E!S51+FC_IND_NFM_SA_E!S51+FC_IND_NFM_OM_E!S51</f>
        <v>0</v>
      </c>
      <c r="T51" s="37">
        <f>FC_IND_NFM_AM_E!T51+FC_IND_NFM_PA_E!T51+FC_IND_NFM_SA_E!T51+FC_IND_NFM_OM_E!T51</f>
        <v>0</v>
      </c>
      <c r="U51" s="37">
        <f>FC_IND_NFM_AM_E!U51+FC_IND_NFM_PA_E!U51+FC_IND_NFM_SA_E!U51+FC_IND_NFM_OM_E!U51</f>
        <v>0</v>
      </c>
      <c r="V51" s="37">
        <f>FC_IND_NFM_AM_E!V51+FC_IND_NFM_PA_E!V51+FC_IND_NFM_SA_E!V51+FC_IND_NFM_OM_E!V51</f>
        <v>0</v>
      </c>
      <c r="W51" s="37">
        <f>FC_IND_NFM_AM_E!W51+FC_IND_NFM_PA_E!W51+FC_IND_NFM_SA_E!W51+FC_IND_NFM_OM_E!W51</f>
        <v>0</v>
      </c>
      <c r="X51" s="37">
        <f>FC_IND_NFM_AM_E!X51+FC_IND_NFM_PA_E!X51+FC_IND_NFM_SA_E!X51+FC_IND_NFM_OM_E!X51</f>
        <v>0</v>
      </c>
      <c r="Y51" s="37">
        <f>FC_IND_NFM_AM_E!Y51+FC_IND_NFM_PA_E!Y51+FC_IND_NFM_SA_E!Y51+FC_IND_NFM_OM_E!Y51</f>
        <v>0</v>
      </c>
      <c r="Z51" s="37">
        <f>FC_IND_NFM_AM_E!Z51+FC_IND_NFM_PA_E!Z51+FC_IND_NFM_SA_E!Z51+FC_IND_NFM_OM_E!Z51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  <c r="Y53" s="10">
        <f>FC_IND_NFM_AM_E!Y53+FC_IND_NFM_PA_E!Y53+FC_IND_NFM_SA_E!Y53+FC_IND_NFM_OM_E!Y53</f>
        <v>0</v>
      </c>
      <c r="Z53" s="10">
        <f>FC_IND_NFM_AM_E!Z53+FC_IND_NFM_PA_E!Z53+FC_IND_NFM_SA_E!Z53+FC_IND_NFM_OM_E!Z53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  <c r="Y54" s="10">
        <f>FC_IND_NFM_AM_E!Y54+FC_IND_NFM_PA_E!Y54+FC_IND_NFM_SA_E!Y54+FC_IND_NFM_OM_E!Y54</f>
        <v>0</v>
      </c>
      <c r="Z54" s="10">
        <f>FC_IND_NFM_AM_E!Z54+FC_IND_NFM_PA_E!Z54+FC_IND_NFM_SA_E!Z54+FC_IND_NFM_OM_E!Z54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  <c r="Y55" s="10">
        <f>FC_IND_NFM_AM_E!Y55+FC_IND_NFM_PA_E!Y55+FC_IND_NFM_SA_E!Y55+FC_IND_NFM_OM_E!Y55</f>
        <v>0</v>
      </c>
      <c r="Z55" s="10">
        <f>FC_IND_NFM_AM_E!Z55+FC_IND_NFM_PA_E!Z55+FC_IND_NFM_SA_E!Z55+FC_IND_NFM_OM_E!Z55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  <c r="Y56" s="10">
        <f>FC_IND_NFM_AM_E!Y56+FC_IND_NFM_PA_E!Y56+FC_IND_NFM_SA_E!Y56+FC_IND_NFM_OM_E!Y56</f>
        <v>0</v>
      </c>
      <c r="Z56" s="10">
        <f>FC_IND_NFM_AM_E!Z56+FC_IND_NFM_PA_E!Z56+FC_IND_NFM_SA_E!Z56+FC_IND_NFM_OM_E!Z56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  <c r="Y57" s="10">
        <f>FC_IND_NFM_AM_E!Y57+FC_IND_NFM_PA_E!Y57+FC_IND_NFM_SA_E!Y57+FC_IND_NFM_OM_E!Y57</f>
        <v>0</v>
      </c>
      <c r="Z57" s="10">
        <f>FC_IND_NFM_AM_E!Z57+FC_IND_NFM_PA_E!Z57+FC_IND_NFM_SA_E!Z57+FC_IND_NFM_OM_E!Z57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  <c r="Y58" s="10">
        <f>FC_IND_NFM_AM_E!Y58+FC_IND_NFM_PA_E!Y58+FC_IND_NFM_SA_E!Y58+FC_IND_NFM_OM_E!Y58</f>
        <v>0</v>
      </c>
      <c r="Z58" s="10">
        <f>FC_IND_NFM_AM_E!Z58+FC_IND_NFM_PA_E!Z58+FC_IND_NFM_SA_E!Z58+FC_IND_NFM_OM_E!Z58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  <c r="Y59" s="10">
        <f>FC_IND_NFM_AM_E!Y59+FC_IND_NFM_PA_E!Y59+FC_IND_NFM_SA_E!Y59+FC_IND_NFM_OM_E!Y59</f>
        <v>0</v>
      </c>
      <c r="Z59" s="10">
        <f>FC_IND_NFM_AM_E!Z59+FC_IND_NFM_PA_E!Z59+FC_IND_NFM_SA_E!Z59+FC_IND_NFM_OM_E!Z59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  <c r="Y60" s="10">
        <f>FC_IND_NFM_AM_E!Y60+FC_IND_NFM_PA_E!Y60+FC_IND_NFM_SA_E!Y60+FC_IND_NFM_OM_E!Y60</f>
        <v>0</v>
      </c>
      <c r="Z60" s="10">
        <f>FC_IND_NFM_AM_E!Z60+FC_IND_NFM_PA_E!Z60+FC_IND_NFM_SA_E!Z60+FC_IND_NFM_OM_E!Z60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  <c r="Y61" s="10">
        <f>FC_IND_NFM_AM_E!Y61+FC_IND_NFM_PA_E!Y61+FC_IND_NFM_SA_E!Y61+FC_IND_NFM_OM_E!Y61</f>
        <v>0</v>
      </c>
      <c r="Z61" s="10">
        <f>FC_IND_NFM_AM_E!Z61+FC_IND_NFM_PA_E!Z61+FC_IND_NFM_SA_E!Z61+FC_IND_NFM_OM_E!Z61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  <c r="Y62" s="10">
        <f>FC_IND_NFM_AM_E!Y62+FC_IND_NFM_PA_E!Y62+FC_IND_NFM_SA_E!Y62+FC_IND_NFM_OM_E!Y62</f>
        <v>0</v>
      </c>
      <c r="Z62" s="10">
        <f>FC_IND_NFM_AM_E!Z62+FC_IND_NFM_PA_E!Z62+FC_IND_NFM_SA_E!Z62+FC_IND_NFM_OM_E!Z62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  <c r="Y63" s="10">
        <f>FC_IND_NFM_AM_E!Y63+FC_IND_NFM_PA_E!Y63+FC_IND_NFM_SA_E!Y63+FC_IND_NFM_OM_E!Y63</f>
        <v>0</v>
      </c>
      <c r="Z63" s="10">
        <f>FC_IND_NFM_AM_E!Z63+FC_IND_NFM_PA_E!Z63+FC_IND_NFM_SA_E!Z63+FC_IND_NFM_OM_E!Z63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  <c r="Y64" s="10">
        <f>FC_IND_NFM_AM_E!Y64+FC_IND_NFM_PA_E!Y64+FC_IND_NFM_SA_E!Y64+FC_IND_NFM_OM_E!Y64</f>
        <v>0</v>
      </c>
      <c r="Z64" s="10">
        <f>FC_IND_NFM_AM_E!Z64+FC_IND_NFM_PA_E!Z64+FC_IND_NFM_SA_E!Z64+FC_IND_NFM_OM_E!Z64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  <c r="Y65" s="10">
        <f>FC_IND_NFM_AM_E!Y65+FC_IND_NFM_PA_E!Y65+FC_IND_NFM_SA_E!Y65+FC_IND_NFM_OM_E!Y65</f>
        <v>0</v>
      </c>
      <c r="Z65" s="10">
        <f>FC_IND_NFM_AM_E!Z65+FC_IND_NFM_PA_E!Z65+FC_IND_NFM_SA_E!Z65+FC_IND_NFM_OM_E!Z65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  <c r="Y66" s="10">
        <f>FC_IND_NFM_AM_E!Y66+FC_IND_NFM_PA_E!Y66+FC_IND_NFM_SA_E!Y66+FC_IND_NFM_OM_E!Y66</f>
        <v>0</v>
      </c>
      <c r="Z66" s="10">
        <f>FC_IND_NFM_AM_E!Z66+FC_IND_NFM_PA_E!Z66+FC_IND_NFM_SA_E!Z66+FC_IND_NFM_OM_E!Z66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  <c r="Y67" s="10">
        <f>FC_IND_NFM_AM_E!Y67+FC_IND_NFM_PA_E!Y67+FC_IND_NFM_SA_E!Y67+FC_IND_NFM_OM_E!Y67</f>
        <v>0</v>
      </c>
      <c r="Z67" s="10">
        <f>FC_IND_NFM_AM_E!Z67+FC_IND_NFM_PA_E!Z67+FC_IND_NFM_SA_E!Z67+FC_IND_NFM_OM_E!Z67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  <c r="Y68" s="10">
        <f>FC_IND_NFM_AM_E!Y68+FC_IND_NFM_PA_E!Y68+FC_IND_NFM_SA_E!Y68+FC_IND_NFM_OM_E!Y68</f>
        <v>0</v>
      </c>
      <c r="Z68" s="10">
        <f>FC_IND_NFM_AM_E!Z68+FC_IND_NFM_PA_E!Z68+FC_IND_NFM_SA_E!Z68+FC_IND_NFM_OM_E!Z68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  <c r="Y69" s="10">
        <f>FC_IND_NFM_AM_E!Y69+FC_IND_NFM_PA_E!Y69+FC_IND_NFM_SA_E!Y69+FC_IND_NFM_OM_E!Y69</f>
        <v>0</v>
      </c>
      <c r="Z69" s="10">
        <f>FC_IND_NFM_AM_E!Z69+FC_IND_NFM_PA_E!Z69+FC_IND_NFM_SA_E!Z69+FC_IND_NFM_OM_E!Z69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  <c r="Y70" s="10">
        <f>FC_IND_NFM_AM_E!Y70+FC_IND_NFM_PA_E!Y70+FC_IND_NFM_SA_E!Y70+FC_IND_NFM_OM_E!Y70</f>
        <v>0</v>
      </c>
      <c r="Z70" s="10">
        <f>FC_IND_NFM_AM_E!Z70+FC_IND_NFM_PA_E!Z70+FC_IND_NFM_SA_E!Z70+FC_IND_NFM_OM_E!Z70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  <c r="Y72" s="10">
        <f>FC_IND_NFM_AM_E!Y72+FC_IND_NFM_PA_E!Y72+FC_IND_NFM_SA_E!Y72+FC_IND_NFM_OM_E!Y72</f>
        <v>0</v>
      </c>
      <c r="Z72" s="10">
        <f>FC_IND_NFM_AM_E!Z72+FC_IND_NFM_PA_E!Z72+FC_IND_NFM_SA_E!Z72+FC_IND_NFM_OM_E!Z72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  <c r="Y73" s="10">
        <f>FC_IND_NFM_AM_E!Y73+FC_IND_NFM_PA_E!Y73+FC_IND_NFM_SA_E!Y73+FC_IND_NFM_OM_E!Y73</f>
        <v>0</v>
      </c>
      <c r="Z73" s="10">
        <f>FC_IND_NFM_AM_E!Z73+FC_IND_NFM_PA_E!Z73+FC_IND_NFM_SA_E!Z73+FC_IND_NFM_OM_E!Z73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  <c r="Y74" s="37">
        <f>FC_IND_NFM_AM_E!Y74+FC_IND_NFM_PA_E!Y74+FC_IND_NFM_SA_E!Y74+FC_IND_NFM_OM_E!Y74</f>
        <v>0</v>
      </c>
      <c r="Z74" s="37">
        <f>FC_IND_NFM_AM_E!Z74+FC_IND_NFM_PA_E!Z74+FC_IND_NFM_SA_E!Z74+FC_IND_NFM_OM_E!Z74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  <c r="Y75" s="37">
        <f>FC_IND_NFM_AM_E!Y75+FC_IND_NFM_PA_E!Y75+FC_IND_NFM_SA_E!Y75+FC_IND_NFM_OM_E!Y75</f>
        <v>0</v>
      </c>
      <c r="Z75" s="37">
        <f>FC_IND_NFM_AM_E!Z75+FC_IND_NFM_PA_E!Z75+FC_IND_NFM_SA_E!Z75+FC_IND_NFM_OM_E!Z75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0</v>
      </c>
      <c r="D76" s="40">
        <f>FC_IND_NFM_AM_E!D76+FC_IND_NFM_PA_E!D76+FC_IND_NFM_SA_E!D76+FC_IND_NFM_OM_E!D76</f>
        <v>0</v>
      </c>
      <c r="E76" s="40">
        <f>FC_IND_NFM_AM_E!E76+FC_IND_NFM_PA_E!E76+FC_IND_NFM_SA_E!E76+FC_IND_NFM_OM_E!E76</f>
        <v>0</v>
      </c>
      <c r="F76" s="40">
        <f>FC_IND_NFM_AM_E!F76+FC_IND_NFM_PA_E!F76+FC_IND_NFM_SA_E!F76+FC_IND_NFM_OM_E!F76</f>
        <v>0</v>
      </c>
      <c r="G76" s="40">
        <f>FC_IND_NFM_AM_E!G76+FC_IND_NFM_PA_E!G76+FC_IND_NFM_SA_E!G76+FC_IND_NFM_OM_E!G76</f>
        <v>0</v>
      </c>
      <c r="H76" s="40">
        <f>FC_IND_NFM_AM_E!H76+FC_IND_NFM_PA_E!H76+FC_IND_NFM_SA_E!H76+FC_IND_NFM_OM_E!H76</f>
        <v>0</v>
      </c>
      <c r="I76" s="40">
        <f>FC_IND_NFM_AM_E!I76+FC_IND_NFM_PA_E!I76+FC_IND_NFM_SA_E!I76+FC_IND_NFM_OM_E!I76</f>
        <v>0</v>
      </c>
      <c r="J76" s="40">
        <f>FC_IND_NFM_AM_E!J76+FC_IND_NFM_PA_E!J76+FC_IND_NFM_SA_E!J76+FC_IND_NFM_OM_E!J76</f>
        <v>0</v>
      </c>
      <c r="K76" s="40">
        <f>FC_IND_NFM_AM_E!K76+FC_IND_NFM_PA_E!K76+FC_IND_NFM_SA_E!K76+FC_IND_NFM_OM_E!K76</f>
        <v>0</v>
      </c>
      <c r="L76" s="40">
        <f>FC_IND_NFM_AM_E!L76+FC_IND_NFM_PA_E!L76+FC_IND_NFM_SA_E!L76+FC_IND_NFM_OM_E!L76</f>
        <v>0</v>
      </c>
      <c r="M76" s="40">
        <f>FC_IND_NFM_AM_E!M76+FC_IND_NFM_PA_E!M76+FC_IND_NFM_SA_E!M76+FC_IND_NFM_OM_E!M76</f>
        <v>0</v>
      </c>
      <c r="N76" s="40">
        <f>FC_IND_NFM_AM_E!N76+FC_IND_NFM_PA_E!N76+FC_IND_NFM_SA_E!N76+FC_IND_NFM_OM_E!N76</f>
        <v>0</v>
      </c>
      <c r="O76" s="40">
        <f>FC_IND_NFM_AM_E!O76+FC_IND_NFM_PA_E!O76+FC_IND_NFM_SA_E!O76+FC_IND_NFM_OM_E!O76</f>
        <v>0</v>
      </c>
      <c r="P76" s="40">
        <f>FC_IND_NFM_AM_E!P76+FC_IND_NFM_PA_E!P76+FC_IND_NFM_SA_E!P76+FC_IND_NFM_OM_E!P76</f>
        <v>0</v>
      </c>
      <c r="Q76" s="40">
        <f>FC_IND_NFM_AM_E!Q76+FC_IND_NFM_PA_E!Q76+FC_IND_NFM_SA_E!Q76+FC_IND_NFM_OM_E!Q76</f>
        <v>0</v>
      </c>
      <c r="R76" s="40">
        <f>FC_IND_NFM_AM_E!R76+FC_IND_NFM_PA_E!R76+FC_IND_NFM_SA_E!R76+FC_IND_NFM_OM_E!R76</f>
        <v>0</v>
      </c>
      <c r="S76" s="40">
        <f>FC_IND_NFM_AM_E!S76+FC_IND_NFM_PA_E!S76+FC_IND_NFM_SA_E!S76+FC_IND_NFM_OM_E!S76</f>
        <v>0</v>
      </c>
      <c r="T76" s="40">
        <f>FC_IND_NFM_AM_E!T76+FC_IND_NFM_PA_E!T76+FC_IND_NFM_SA_E!T76+FC_IND_NFM_OM_E!T76</f>
        <v>0</v>
      </c>
      <c r="U76" s="40">
        <f>FC_IND_NFM_AM_E!U76+FC_IND_NFM_PA_E!U76+FC_IND_NFM_SA_E!U76+FC_IND_NFM_OM_E!U76</f>
        <v>0</v>
      </c>
      <c r="V76" s="40">
        <f>FC_IND_NFM_AM_E!V76+FC_IND_NFM_PA_E!V76+FC_IND_NFM_SA_E!V76+FC_IND_NFM_OM_E!V76</f>
        <v>0</v>
      </c>
      <c r="W76" s="40">
        <f>FC_IND_NFM_AM_E!W76+FC_IND_NFM_PA_E!W76+FC_IND_NFM_SA_E!W76+FC_IND_NFM_OM_E!W76</f>
        <v>0</v>
      </c>
      <c r="X76" s="40">
        <f>FC_IND_NFM_AM_E!X76+FC_IND_NFM_PA_E!X76+FC_IND_NFM_SA_E!X76+FC_IND_NFM_OM_E!X76</f>
        <v>0</v>
      </c>
      <c r="Y76" s="40">
        <f>FC_IND_NFM_AM_E!Y76+FC_IND_NFM_PA_E!Y76+FC_IND_NFM_SA_E!Y76+FC_IND_NFM_OM_E!Y76</f>
        <v>0</v>
      </c>
      <c r="Z76" s="40">
        <f>FC_IND_NFM_AM_E!Z76+FC_IND_NFM_PA_E!Z76+FC_IND_NFM_SA_E!Z76+FC_IND_NFM_OM_E!Z76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  <c r="Y2" s="31">
        <f t="shared" ref="Y2:Z2" si="1">SUM(Y3,Y17,Y22,Y25,Y26,Y51,Y52,Y71,Y74,Y75,Y76)</f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X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si="2"/>
        <v>0</v>
      </c>
      <c r="Y3" s="34">
        <f t="shared" ref="Y3:Z3" si="3">SUM(Y4,Y8,Y11)</f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X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si="4"/>
        <v>0</v>
      </c>
      <c r="Y4" s="29">
        <f t="shared" ref="Y4:Z4" si="5">SUM(Y5:Y7)</f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si="6"/>
        <v>0</v>
      </c>
      <c r="Y8" s="29">
        <f t="shared" ref="Y8:Z8" si="7">SUM(Y9:Y10)</f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si="8"/>
        <v>0</v>
      </c>
      <c r="Y11" s="29">
        <f t="shared" ref="Y11:Z11" si="9">SUM(Y12:Y16)</f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ref="Y17:Z17" si="11">SUM(Y18:Y21)</f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  <c r="Y22" s="37">
        <f t="shared" ref="Y22:Z22" si="13">SUM(Y23:Y24)</f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si="14"/>
        <v>0</v>
      </c>
      <c r="Y26" s="37">
        <f t="shared" ref="Y26:Z26" si="15">SUM(Y27,Y33)</f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si="16"/>
        <v>0</v>
      </c>
      <c r="Y27" s="29">
        <f t="shared" ref="Y27:Z27" si="17">SUM(Y28:Y32)</f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si="18"/>
        <v>0</v>
      </c>
      <c r="Y33" s="29">
        <f t="shared" ref="Y33:Z33" si="19">SUM(Y34:Y50)</f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si="20"/>
        <v>0</v>
      </c>
      <c r="Y52" s="37">
        <f t="shared" ref="Y52:Z52" si="21">SUM(Y53:Y70)</f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si="22"/>
        <v>0</v>
      </c>
      <c r="Y71" s="37">
        <f t="shared" ref="Y71:Z71" si="23">SUM(Y72:Y73)</f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  <c r="Y2" s="31">
        <f t="shared" ref="Y2:Z2" si="1">SUM(Y3,Y17,Y22,Y25,Y26,Y51,Y52,Y71,Y74,Y75,Y76)</f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X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si="2"/>
        <v>0</v>
      </c>
      <c r="Y3" s="34">
        <f t="shared" ref="Y3:Z3" si="3">SUM(Y4,Y8,Y11)</f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X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si="4"/>
        <v>0</v>
      </c>
      <c r="Y4" s="29">
        <f t="shared" ref="Y4:Z4" si="5">SUM(Y5:Y7)</f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si="6"/>
        <v>0</v>
      </c>
      <c r="Y8" s="29">
        <f t="shared" ref="Y8:Z8" si="7">SUM(Y9:Y10)</f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si="8"/>
        <v>0</v>
      </c>
      <c r="Y11" s="29">
        <f t="shared" ref="Y11:Z11" si="9">SUM(Y12:Y16)</f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ref="Y17:Z17" si="11">SUM(Y18:Y21)</f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  <c r="Y22" s="37">
        <f t="shared" ref="Y22:Z22" si="13">SUM(Y23:Y24)</f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si="14"/>
        <v>0</v>
      </c>
      <c r="Y26" s="37">
        <f t="shared" ref="Y26:Z26" si="15">SUM(Y27,Y33)</f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si="16"/>
        <v>0</v>
      </c>
      <c r="Y27" s="29">
        <f t="shared" ref="Y27:Z27" si="17">SUM(Y28:Y32)</f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si="18"/>
        <v>0</v>
      </c>
      <c r="Y33" s="29">
        <f t="shared" ref="Y33:Z33" si="19">SUM(Y34:Y50)</f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si="20"/>
        <v>0</v>
      </c>
      <c r="Y52" s="37">
        <f t="shared" ref="Y52:Z52" si="21">SUM(Y53:Y70)</f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si="22"/>
        <v>0</v>
      </c>
      <c r="Y71" s="37">
        <f t="shared" ref="Y71:Z71" si="23">SUM(Y72:Y73)</f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si="11"/>
        <v>0</v>
      </c>
      <c r="X11" s="29">
        <f t="shared" si="11"/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 t="shared" si="13"/>
        <v>0</v>
      </c>
      <c r="X17" s="37">
        <f t="shared" si="13"/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 t="shared" si="15"/>
        <v>0</v>
      </c>
      <c r="X22" s="37">
        <f t="shared" si="15"/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0</v>
      </c>
      <c r="I26" s="37">
        <f t="shared" si="17"/>
        <v>0</v>
      </c>
      <c r="J26" s="37">
        <f t="shared" si="17"/>
        <v>0</v>
      </c>
      <c r="K26" s="37">
        <f t="shared" si="17"/>
        <v>0</v>
      </c>
      <c r="L26" s="37">
        <f t="shared" si="17"/>
        <v>0</v>
      </c>
      <c r="M26" s="37">
        <f t="shared" si="17"/>
        <v>0</v>
      </c>
      <c r="N26" s="37">
        <f t="shared" si="17"/>
        <v>0</v>
      </c>
      <c r="O26" s="37">
        <f t="shared" si="17"/>
        <v>0</v>
      </c>
      <c r="P26" s="37">
        <f t="shared" si="17"/>
        <v>0</v>
      </c>
      <c r="Q26" s="37">
        <f t="shared" si="17"/>
        <v>0</v>
      </c>
      <c r="R26" s="37">
        <f t="shared" si="17"/>
        <v>0</v>
      </c>
      <c r="S26" s="37">
        <f t="shared" si="17"/>
        <v>0</v>
      </c>
      <c r="T26" s="37">
        <f t="shared" si="17"/>
        <v>0</v>
      </c>
      <c r="U26" s="37">
        <f t="shared" si="17"/>
        <v>0</v>
      </c>
      <c r="V26" s="37">
        <f t="shared" si="17"/>
        <v>0</v>
      </c>
      <c r="W26" s="37">
        <f t="shared" si="17"/>
        <v>0</v>
      </c>
      <c r="X26" s="37">
        <f t="shared" si="17"/>
        <v>0</v>
      </c>
      <c r="Y26" s="37">
        <f t="shared" ref="Y26:Z26" si="18">SUM(Y27,Y33)</f>
        <v>0</v>
      </c>
      <c r="Z26" s="37">
        <f t="shared" si="18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9">SUM(C28:C32)</f>
        <v>0</v>
      </c>
      <c r="D27" s="29">
        <f t="shared" si="19"/>
        <v>0</v>
      </c>
      <c r="E27" s="29">
        <f t="shared" si="19"/>
        <v>0</v>
      </c>
      <c r="F27" s="29">
        <f t="shared" si="19"/>
        <v>0</v>
      </c>
      <c r="G27" s="29">
        <f t="shared" si="19"/>
        <v>0</v>
      </c>
      <c r="H27" s="29">
        <f t="shared" si="19"/>
        <v>0</v>
      </c>
      <c r="I27" s="29">
        <f t="shared" si="19"/>
        <v>0</v>
      </c>
      <c r="J27" s="29">
        <f t="shared" si="19"/>
        <v>0</v>
      </c>
      <c r="K27" s="29">
        <f t="shared" si="19"/>
        <v>0</v>
      </c>
      <c r="L27" s="29">
        <f t="shared" si="19"/>
        <v>0</v>
      </c>
      <c r="M27" s="29">
        <f t="shared" si="19"/>
        <v>0</v>
      </c>
      <c r="N27" s="29">
        <f t="shared" si="19"/>
        <v>0</v>
      </c>
      <c r="O27" s="29">
        <f t="shared" si="19"/>
        <v>0</v>
      </c>
      <c r="P27" s="29">
        <f t="shared" si="19"/>
        <v>0</v>
      </c>
      <c r="Q27" s="29">
        <f t="shared" si="19"/>
        <v>0</v>
      </c>
      <c r="R27" s="29">
        <f t="shared" si="19"/>
        <v>0</v>
      </c>
      <c r="S27" s="29">
        <f t="shared" si="19"/>
        <v>0</v>
      </c>
      <c r="T27" s="29">
        <f t="shared" si="19"/>
        <v>0</v>
      </c>
      <c r="U27" s="29">
        <f t="shared" si="19"/>
        <v>0</v>
      </c>
      <c r="V27" s="29">
        <f t="shared" si="19"/>
        <v>0</v>
      </c>
      <c r="W27" s="29">
        <f t="shared" si="19"/>
        <v>0</v>
      </c>
      <c r="X27" s="29">
        <f t="shared" si="19"/>
        <v>0</v>
      </c>
      <c r="Y27" s="29">
        <f t="shared" ref="Y27:Z27" si="20">SUM(Y28:Y32)</f>
        <v>0</v>
      </c>
      <c r="Z27" s="29">
        <f t="shared" si="20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21">SUM(C34:C50)</f>
        <v>0</v>
      </c>
      <c r="D33" s="29">
        <f t="shared" si="21"/>
        <v>0</v>
      </c>
      <c r="E33" s="29">
        <f t="shared" si="21"/>
        <v>0</v>
      </c>
      <c r="F33" s="29">
        <f t="shared" si="21"/>
        <v>0</v>
      </c>
      <c r="G33" s="29">
        <f t="shared" si="21"/>
        <v>0</v>
      </c>
      <c r="H33" s="29">
        <f t="shared" si="21"/>
        <v>0</v>
      </c>
      <c r="I33" s="29">
        <f t="shared" si="21"/>
        <v>0</v>
      </c>
      <c r="J33" s="29">
        <f t="shared" si="21"/>
        <v>0</v>
      </c>
      <c r="K33" s="29">
        <f t="shared" si="21"/>
        <v>0</v>
      </c>
      <c r="L33" s="29">
        <f t="shared" si="21"/>
        <v>0</v>
      </c>
      <c r="M33" s="29">
        <f t="shared" si="21"/>
        <v>0</v>
      </c>
      <c r="N33" s="29">
        <f t="shared" si="21"/>
        <v>0</v>
      </c>
      <c r="O33" s="29">
        <f t="shared" si="21"/>
        <v>0</v>
      </c>
      <c r="P33" s="29">
        <f t="shared" si="21"/>
        <v>0</v>
      </c>
      <c r="Q33" s="29">
        <f t="shared" si="21"/>
        <v>0</v>
      </c>
      <c r="R33" s="29">
        <f t="shared" si="21"/>
        <v>0</v>
      </c>
      <c r="S33" s="29">
        <f t="shared" si="21"/>
        <v>0</v>
      </c>
      <c r="T33" s="29">
        <f t="shared" si="21"/>
        <v>0</v>
      </c>
      <c r="U33" s="29">
        <f t="shared" si="21"/>
        <v>0</v>
      </c>
      <c r="V33" s="29">
        <f t="shared" si="21"/>
        <v>0</v>
      </c>
      <c r="W33" s="29">
        <f t="shared" si="21"/>
        <v>0</v>
      </c>
      <c r="X33" s="29">
        <f t="shared" si="21"/>
        <v>0</v>
      </c>
      <c r="Y33" s="29">
        <f t="shared" ref="Y33:Z33" si="22">SUM(Y34:Y50)</f>
        <v>0</v>
      </c>
      <c r="Z33" s="29">
        <f t="shared" si="22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3">SUM(C53:C70)</f>
        <v>0</v>
      </c>
      <c r="D52" s="37">
        <f t="shared" si="23"/>
        <v>0</v>
      </c>
      <c r="E52" s="37">
        <f t="shared" si="23"/>
        <v>0</v>
      </c>
      <c r="F52" s="37">
        <f t="shared" si="23"/>
        <v>0</v>
      </c>
      <c r="G52" s="37">
        <f t="shared" si="23"/>
        <v>0</v>
      </c>
      <c r="H52" s="37">
        <f t="shared" si="23"/>
        <v>0</v>
      </c>
      <c r="I52" s="37">
        <f t="shared" si="23"/>
        <v>0</v>
      </c>
      <c r="J52" s="37">
        <f t="shared" si="23"/>
        <v>0</v>
      </c>
      <c r="K52" s="37">
        <f t="shared" si="23"/>
        <v>0</v>
      </c>
      <c r="L52" s="37">
        <f t="shared" si="23"/>
        <v>0</v>
      </c>
      <c r="M52" s="37">
        <f t="shared" si="23"/>
        <v>0</v>
      </c>
      <c r="N52" s="37">
        <f t="shared" si="23"/>
        <v>0</v>
      </c>
      <c r="O52" s="37">
        <f t="shared" si="23"/>
        <v>0</v>
      </c>
      <c r="P52" s="37">
        <f t="shared" si="23"/>
        <v>0</v>
      </c>
      <c r="Q52" s="37">
        <f t="shared" si="23"/>
        <v>0</v>
      </c>
      <c r="R52" s="37">
        <f t="shared" si="23"/>
        <v>0</v>
      </c>
      <c r="S52" s="37">
        <f t="shared" si="23"/>
        <v>0</v>
      </c>
      <c r="T52" s="37">
        <f t="shared" si="23"/>
        <v>0</v>
      </c>
      <c r="U52" s="37">
        <f t="shared" si="23"/>
        <v>0</v>
      </c>
      <c r="V52" s="37">
        <f t="shared" si="23"/>
        <v>0</v>
      </c>
      <c r="W52" s="37">
        <f t="shared" si="23"/>
        <v>0</v>
      </c>
      <c r="X52" s="37">
        <f t="shared" si="23"/>
        <v>0</v>
      </c>
      <c r="Y52" s="37">
        <f t="shared" ref="Y52:Z52" si="24">SUM(Y53:Y70)</f>
        <v>0</v>
      </c>
      <c r="Z52" s="37">
        <f t="shared" si="24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5">SUM(C72:C73)</f>
        <v>0</v>
      </c>
      <c r="D71" s="37">
        <f t="shared" si="25"/>
        <v>0</v>
      </c>
      <c r="E71" s="37">
        <f t="shared" si="25"/>
        <v>0</v>
      </c>
      <c r="F71" s="37">
        <f t="shared" si="25"/>
        <v>0</v>
      </c>
      <c r="G71" s="37">
        <f t="shared" si="25"/>
        <v>0</v>
      </c>
      <c r="H71" s="37">
        <f t="shared" si="25"/>
        <v>0</v>
      </c>
      <c r="I71" s="37">
        <f t="shared" si="25"/>
        <v>0</v>
      </c>
      <c r="J71" s="37">
        <f t="shared" si="25"/>
        <v>0</v>
      </c>
      <c r="K71" s="37">
        <f t="shared" si="25"/>
        <v>0</v>
      </c>
      <c r="L71" s="37">
        <f t="shared" si="25"/>
        <v>0</v>
      </c>
      <c r="M71" s="37">
        <f t="shared" si="25"/>
        <v>0</v>
      </c>
      <c r="N71" s="37">
        <f t="shared" si="25"/>
        <v>0</v>
      </c>
      <c r="O71" s="37">
        <f t="shared" si="25"/>
        <v>0</v>
      </c>
      <c r="P71" s="37">
        <f t="shared" si="25"/>
        <v>0</v>
      </c>
      <c r="Q71" s="37">
        <f t="shared" si="25"/>
        <v>0</v>
      </c>
      <c r="R71" s="37">
        <f t="shared" si="25"/>
        <v>0</v>
      </c>
      <c r="S71" s="37">
        <f t="shared" si="25"/>
        <v>0</v>
      </c>
      <c r="T71" s="37">
        <f t="shared" si="25"/>
        <v>0</v>
      </c>
      <c r="U71" s="37">
        <f t="shared" si="25"/>
        <v>0</v>
      </c>
      <c r="V71" s="37">
        <f t="shared" si="25"/>
        <v>0</v>
      </c>
      <c r="W71" s="37">
        <f t="shared" si="25"/>
        <v>0</v>
      </c>
      <c r="X71" s="37">
        <f t="shared" si="25"/>
        <v>0</v>
      </c>
      <c r="Y71" s="37">
        <f t="shared" ref="Y71:Z71" si="26">SUM(Y72:Y73)</f>
        <v>0</v>
      </c>
      <c r="Z71" s="37">
        <f t="shared" si="26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si="11"/>
        <v>0</v>
      </c>
      <c r="X11" s="29">
        <f t="shared" si="11"/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 t="shared" si="13"/>
        <v>0</v>
      </c>
      <c r="X17" s="37">
        <f t="shared" si="13"/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 t="shared" si="15"/>
        <v>0</v>
      </c>
      <c r="X22" s="37">
        <f t="shared" si="15"/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0</v>
      </c>
      <c r="I26" s="37">
        <f t="shared" si="17"/>
        <v>0</v>
      </c>
      <c r="J26" s="37">
        <f t="shared" si="17"/>
        <v>0</v>
      </c>
      <c r="K26" s="37">
        <f t="shared" si="17"/>
        <v>0</v>
      </c>
      <c r="L26" s="37">
        <f t="shared" si="17"/>
        <v>0</v>
      </c>
      <c r="M26" s="37">
        <f t="shared" si="17"/>
        <v>0</v>
      </c>
      <c r="N26" s="37">
        <f t="shared" si="17"/>
        <v>0</v>
      </c>
      <c r="O26" s="37">
        <f t="shared" si="17"/>
        <v>0</v>
      </c>
      <c r="P26" s="37">
        <f t="shared" si="17"/>
        <v>0</v>
      </c>
      <c r="Q26" s="37">
        <f t="shared" si="17"/>
        <v>0</v>
      </c>
      <c r="R26" s="37">
        <f t="shared" si="17"/>
        <v>0</v>
      </c>
      <c r="S26" s="37">
        <f t="shared" si="17"/>
        <v>0</v>
      </c>
      <c r="T26" s="37">
        <f t="shared" si="17"/>
        <v>0</v>
      </c>
      <c r="U26" s="37">
        <f t="shared" si="17"/>
        <v>0</v>
      </c>
      <c r="V26" s="37">
        <f t="shared" si="17"/>
        <v>0</v>
      </c>
      <c r="W26" s="37">
        <f t="shared" si="17"/>
        <v>0</v>
      </c>
      <c r="X26" s="37">
        <f t="shared" si="17"/>
        <v>0</v>
      </c>
      <c r="Y26" s="37">
        <f t="shared" ref="Y26:Z26" si="18">SUM(Y27,Y33)</f>
        <v>0</v>
      </c>
      <c r="Z26" s="37">
        <f t="shared" si="18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9">SUM(C28:C32)</f>
        <v>0</v>
      </c>
      <c r="D27" s="29">
        <f t="shared" si="19"/>
        <v>0</v>
      </c>
      <c r="E27" s="29">
        <f t="shared" si="19"/>
        <v>0</v>
      </c>
      <c r="F27" s="29">
        <f t="shared" si="19"/>
        <v>0</v>
      </c>
      <c r="G27" s="29">
        <f t="shared" si="19"/>
        <v>0</v>
      </c>
      <c r="H27" s="29">
        <f t="shared" si="19"/>
        <v>0</v>
      </c>
      <c r="I27" s="29">
        <f t="shared" si="19"/>
        <v>0</v>
      </c>
      <c r="J27" s="29">
        <f t="shared" si="19"/>
        <v>0</v>
      </c>
      <c r="K27" s="29">
        <f t="shared" si="19"/>
        <v>0</v>
      </c>
      <c r="L27" s="29">
        <f t="shared" si="19"/>
        <v>0</v>
      </c>
      <c r="M27" s="29">
        <f t="shared" si="19"/>
        <v>0</v>
      </c>
      <c r="N27" s="29">
        <f t="shared" si="19"/>
        <v>0</v>
      </c>
      <c r="O27" s="29">
        <f t="shared" si="19"/>
        <v>0</v>
      </c>
      <c r="P27" s="29">
        <f t="shared" si="19"/>
        <v>0</v>
      </c>
      <c r="Q27" s="29">
        <f t="shared" si="19"/>
        <v>0</v>
      </c>
      <c r="R27" s="29">
        <f t="shared" si="19"/>
        <v>0</v>
      </c>
      <c r="S27" s="29">
        <f t="shared" si="19"/>
        <v>0</v>
      </c>
      <c r="T27" s="29">
        <f t="shared" si="19"/>
        <v>0</v>
      </c>
      <c r="U27" s="29">
        <f t="shared" si="19"/>
        <v>0</v>
      </c>
      <c r="V27" s="29">
        <f t="shared" si="19"/>
        <v>0</v>
      </c>
      <c r="W27" s="29">
        <f t="shared" si="19"/>
        <v>0</v>
      </c>
      <c r="X27" s="29">
        <f t="shared" si="19"/>
        <v>0</v>
      </c>
      <c r="Y27" s="29">
        <f t="shared" ref="Y27:Z27" si="20">SUM(Y28:Y32)</f>
        <v>0</v>
      </c>
      <c r="Z27" s="29">
        <f t="shared" si="20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21">SUM(C34:C50)</f>
        <v>0</v>
      </c>
      <c r="D33" s="29">
        <f t="shared" si="21"/>
        <v>0</v>
      </c>
      <c r="E33" s="29">
        <f t="shared" si="21"/>
        <v>0</v>
      </c>
      <c r="F33" s="29">
        <f t="shared" si="21"/>
        <v>0</v>
      </c>
      <c r="G33" s="29">
        <f t="shared" si="21"/>
        <v>0</v>
      </c>
      <c r="H33" s="29">
        <f t="shared" si="21"/>
        <v>0</v>
      </c>
      <c r="I33" s="29">
        <f t="shared" si="21"/>
        <v>0</v>
      </c>
      <c r="J33" s="29">
        <f t="shared" si="21"/>
        <v>0</v>
      </c>
      <c r="K33" s="29">
        <f t="shared" si="21"/>
        <v>0</v>
      </c>
      <c r="L33" s="29">
        <f t="shared" si="21"/>
        <v>0</v>
      </c>
      <c r="M33" s="29">
        <f t="shared" si="21"/>
        <v>0</v>
      </c>
      <c r="N33" s="29">
        <f t="shared" si="21"/>
        <v>0</v>
      </c>
      <c r="O33" s="29">
        <f t="shared" si="21"/>
        <v>0</v>
      </c>
      <c r="P33" s="29">
        <f t="shared" si="21"/>
        <v>0</v>
      </c>
      <c r="Q33" s="29">
        <f t="shared" si="21"/>
        <v>0</v>
      </c>
      <c r="R33" s="29">
        <f t="shared" si="21"/>
        <v>0</v>
      </c>
      <c r="S33" s="29">
        <f t="shared" si="21"/>
        <v>0</v>
      </c>
      <c r="T33" s="29">
        <f t="shared" si="21"/>
        <v>0</v>
      </c>
      <c r="U33" s="29">
        <f t="shared" si="21"/>
        <v>0</v>
      </c>
      <c r="V33" s="29">
        <f t="shared" si="21"/>
        <v>0</v>
      </c>
      <c r="W33" s="29">
        <f t="shared" si="21"/>
        <v>0</v>
      </c>
      <c r="X33" s="29">
        <f t="shared" si="21"/>
        <v>0</v>
      </c>
      <c r="Y33" s="29">
        <f t="shared" ref="Y33:Z33" si="22">SUM(Y34:Y50)</f>
        <v>0</v>
      </c>
      <c r="Z33" s="29">
        <f t="shared" si="22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3">SUM(C53:C70)</f>
        <v>0</v>
      </c>
      <c r="D52" s="37">
        <f t="shared" si="23"/>
        <v>0</v>
      </c>
      <c r="E52" s="37">
        <f t="shared" si="23"/>
        <v>0</v>
      </c>
      <c r="F52" s="37">
        <f t="shared" si="23"/>
        <v>0</v>
      </c>
      <c r="G52" s="37">
        <f t="shared" si="23"/>
        <v>0</v>
      </c>
      <c r="H52" s="37">
        <f t="shared" si="23"/>
        <v>0</v>
      </c>
      <c r="I52" s="37">
        <f t="shared" si="23"/>
        <v>0</v>
      </c>
      <c r="J52" s="37">
        <f t="shared" si="23"/>
        <v>0</v>
      </c>
      <c r="K52" s="37">
        <f t="shared" si="23"/>
        <v>0</v>
      </c>
      <c r="L52" s="37">
        <f t="shared" si="23"/>
        <v>0</v>
      </c>
      <c r="M52" s="37">
        <f t="shared" si="23"/>
        <v>0</v>
      </c>
      <c r="N52" s="37">
        <f t="shared" si="23"/>
        <v>0</v>
      </c>
      <c r="O52" s="37">
        <f t="shared" si="23"/>
        <v>0</v>
      </c>
      <c r="P52" s="37">
        <f t="shared" si="23"/>
        <v>0</v>
      </c>
      <c r="Q52" s="37">
        <f t="shared" si="23"/>
        <v>0</v>
      </c>
      <c r="R52" s="37">
        <f t="shared" si="23"/>
        <v>0</v>
      </c>
      <c r="S52" s="37">
        <f t="shared" si="23"/>
        <v>0</v>
      </c>
      <c r="T52" s="37">
        <f t="shared" si="23"/>
        <v>0</v>
      </c>
      <c r="U52" s="37">
        <f t="shared" si="23"/>
        <v>0</v>
      </c>
      <c r="V52" s="37">
        <f t="shared" si="23"/>
        <v>0</v>
      </c>
      <c r="W52" s="37">
        <f t="shared" si="23"/>
        <v>0</v>
      </c>
      <c r="X52" s="37">
        <f t="shared" si="23"/>
        <v>0</v>
      </c>
      <c r="Y52" s="37">
        <f t="shared" ref="Y52:Z52" si="24">SUM(Y53:Y70)</f>
        <v>0</v>
      </c>
      <c r="Z52" s="37">
        <f t="shared" si="24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5">SUM(C72:C73)</f>
        <v>0</v>
      </c>
      <c r="D71" s="37">
        <f t="shared" si="25"/>
        <v>0</v>
      </c>
      <c r="E71" s="37">
        <f t="shared" si="25"/>
        <v>0</v>
      </c>
      <c r="F71" s="37">
        <f t="shared" si="25"/>
        <v>0</v>
      </c>
      <c r="G71" s="37">
        <f t="shared" si="25"/>
        <v>0</v>
      </c>
      <c r="H71" s="37">
        <f t="shared" si="25"/>
        <v>0</v>
      </c>
      <c r="I71" s="37">
        <f t="shared" si="25"/>
        <v>0</v>
      </c>
      <c r="J71" s="37">
        <f t="shared" si="25"/>
        <v>0</v>
      </c>
      <c r="K71" s="37">
        <f t="shared" si="25"/>
        <v>0</v>
      </c>
      <c r="L71" s="37">
        <f t="shared" si="25"/>
        <v>0</v>
      </c>
      <c r="M71" s="37">
        <f t="shared" si="25"/>
        <v>0</v>
      </c>
      <c r="N71" s="37">
        <f t="shared" si="25"/>
        <v>0</v>
      </c>
      <c r="O71" s="37">
        <f t="shared" si="25"/>
        <v>0</v>
      </c>
      <c r="P71" s="37">
        <f t="shared" si="25"/>
        <v>0</v>
      </c>
      <c r="Q71" s="37">
        <f t="shared" si="25"/>
        <v>0</v>
      </c>
      <c r="R71" s="37">
        <f t="shared" si="25"/>
        <v>0</v>
      </c>
      <c r="S71" s="37">
        <f t="shared" si="25"/>
        <v>0</v>
      </c>
      <c r="T71" s="37">
        <f t="shared" si="25"/>
        <v>0</v>
      </c>
      <c r="U71" s="37">
        <f t="shared" si="25"/>
        <v>0</v>
      </c>
      <c r="V71" s="37">
        <f t="shared" si="25"/>
        <v>0</v>
      </c>
      <c r="W71" s="37">
        <f t="shared" si="25"/>
        <v>0</v>
      </c>
      <c r="X71" s="37">
        <f t="shared" si="25"/>
        <v>0</v>
      </c>
      <c r="Y71" s="37">
        <f t="shared" ref="Y71:Z71" si="26">SUM(Y72:Y73)</f>
        <v>0</v>
      </c>
      <c r="Z71" s="37">
        <f t="shared" si="26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3.267411865864144</v>
      </c>
      <c r="N2" s="31">
        <f t="shared" si="1"/>
        <v>3.267411865864144</v>
      </c>
      <c r="O2" s="31">
        <f t="shared" si="1"/>
        <v>3.4393809114359408</v>
      </c>
      <c r="P2" s="31">
        <f t="shared" si="1"/>
        <v>3.4393809114359408</v>
      </c>
      <c r="Q2" s="31">
        <f t="shared" si="1"/>
        <v>3.5253654342218401</v>
      </c>
      <c r="R2" s="31">
        <f t="shared" si="1"/>
        <v>3.5253654342218401</v>
      </c>
      <c r="S2" s="31">
        <f t="shared" si="1"/>
        <v>3.8693035253654346</v>
      </c>
      <c r="T2" s="31">
        <f t="shared" si="1"/>
        <v>4.3458297506448842</v>
      </c>
      <c r="U2" s="31">
        <f t="shared" si="1"/>
        <v>6.8356835769561473</v>
      </c>
      <c r="V2" s="31">
        <f t="shared" si="1"/>
        <v>6.3791917454858131</v>
      </c>
      <c r="W2" s="31">
        <f t="shared" si="1"/>
        <v>6.8227858985382621</v>
      </c>
      <c r="X2" s="31">
        <f t="shared" ref="X2:Z2" si="2">SUM(X3,X17,X22,X25,X26,X51,X52,X71,X74,X75,X76)</f>
        <v>7.2065348237317295</v>
      </c>
      <c r="Y2" s="31">
        <f t="shared" si="2"/>
        <v>6.979707652622527</v>
      </c>
      <c r="Z2" s="31">
        <f t="shared" si="2"/>
        <v>6.9275150472914868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  <c r="Y5" s="10">
        <f>FC_IND_CPC_BC_E!Y5+FC_IND_CPC_OC_E!Y5+FC_IND_CPC_PH_E!Y5</f>
        <v>0</v>
      </c>
      <c r="Z5" s="10">
        <f>FC_IND_CPC_BC_E!Z5+FC_IND_CPC_OC_E!Z5+FC_IND_CPC_PH_E!Z5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  <c r="Y6" s="10">
        <f>FC_IND_CPC_BC_E!Y6+FC_IND_CPC_OC_E!Y6+FC_IND_CPC_PH_E!Y6</f>
        <v>0</v>
      </c>
      <c r="Z6" s="10">
        <f>FC_IND_CPC_BC_E!Z6+FC_IND_CPC_OC_E!Z6+FC_IND_CPC_PH_E!Z6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  <c r="Y7" s="10">
        <f>FC_IND_CPC_BC_E!Y7+FC_IND_CPC_OC_E!Y7+FC_IND_CPC_PH_E!Y7</f>
        <v>0</v>
      </c>
      <c r="Z7" s="10">
        <f>FC_IND_CPC_BC_E!Z7+FC_IND_CPC_OC_E!Z7+FC_IND_CPC_PH_E!Z7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  <c r="Y9" s="10">
        <f>FC_IND_CPC_BC_E!Y9+FC_IND_CPC_OC_E!Y9+FC_IND_CPC_PH_E!Y9</f>
        <v>0</v>
      </c>
      <c r="Z9" s="10">
        <f>FC_IND_CPC_BC_E!Z9+FC_IND_CPC_OC_E!Z9+FC_IND_CPC_PH_E!Z9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  <c r="Y10" s="10">
        <f>FC_IND_CPC_BC_E!Y10+FC_IND_CPC_OC_E!Y10+FC_IND_CPC_PH_E!Y10</f>
        <v>0</v>
      </c>
      <c r="Z10" s="10">
        <f>FC_IND_CPC_BC_E!Z10+FC_IND_CPC_OC_E!Z10+FC_IND_CPC_PH_E!Z10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  <c r="Y12" s="10">
        <f>FC_IND_CPC_BC_E!Y12+FC_IND_CPC_OC_E!Y12+FC_IND_CPC_PH_E!Y12</f>
        <v>0</v>
      </c>
      <c r="Z12" s="10">
        <f>FC_IND_CPC_BC_E!Z12+FC_IND_CPC_OC_E!Z12+FC_IND_CPC_PH_E!Z12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  <c r="Y13" s="10">
        <f>FC_IND_CPC_BC_E!Y13+FC_IND_CPC_OC_E!Y13+FC_IND_CPC_PH_E!Y13</f>
        <v>0</v>
      </c>
      <c r="Z13" s="10">
        <f>FC_IND_CPC_BC_E!Z13+FC_IND_CPC_OC_E!Z13+FC_IND_CPC_PH_E!Z13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  <c r="Y14" s="10">
        <f>FC_IND_CPC_BC_E!Y14+FC_IND_CPC_OC_E!Y14+FC_IND_CPC_PH_E!Y14</f>
        <v>0</v>
      </c>
      <c r="Z14" s="10">
        <f>FC_IND_CPC_BC_E!Z14+FC_IND_CPC_OC_E!Z14+FC_IND_CPC_PH_E!Z14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  <c r="Y15" s="10">
        <f>FC_IND_CPC_BC_E!Y15+FC_IND_CPC_OC_E!Y15+FC_IND_CPC_PH_E!Y15</f>
        <v>0</v>
      </c>
      <c r="Z15" s="10">
        <f>FC_IND_CPC_BC_E!Z15+FC_IND_CPC_OC_E!Z15+FC_IND_CPC_PH_E!Z15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  <c r="Y16" s="10">
        <f>FC_IND_CPC_BC_E!Y16+FC_IND_CPC_OC_E!Y16+FC_IND_CPC_PH_E!Y16</f>
        <v>0</v>
      </c>
      <c r="Z16" s="10">
        <f>FC_IND_CPC_BC_E!Z16+FC_IND_CPC_OC_E!Z16+FC_IND_CPC_PH_E!Z16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  <c r="Y18" s="10">
        <f>FC_IND_CPC_BC_E!Y18+FC_IND_CPC_OC_E!Y18+FC_IND_CPC_PH_E!Y18</f>
        <v>0</v>
      </c>
      <c r="Z18" s="10">
        <f>FC_IND_CPC_BC_E!Z18+FC_IND_CPC_OC_E!Z18+FC_IND_CPC_PH_E!Z18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  <c r="Y19" s="10">
        <f>FC_IND_CPC_BC_E!Y19+FC_IND_CPC_OC_E!Y19+FC_IND_CPC_PH_E!Y19</f>
        <v>0</v>
      </c>
      <c r="Z19" s="10">
        <f>FC_IND_CPC_BC_E!Z19+FC_IND_CPC_OC_E!Z19+FC_IND_CPC_PH_E!Z19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  <c r="Y20" s="10">
        <f>FC_IND_CPC_BC_E!Y20+FC_IND_CPC_OC_E!Y20+FC_IND_CPC_PH_E!Y20</f>
        <v>0</v>
      </c>
      <c r="Z20" s="10">
        <f>FC_IND_CPC_BC_E!Z20+FC_IND_CPC_OC_E!Z20+FC_IND_CPC_PH_E!Z20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  <c r="Y21" s="10">
        <f>FC_IND_CPC_BC_E!Y21+FC_IND_CPC_OC_E!Y21+FC_IND_CPC_PH_E!Y21</f>
        <v>0</v>
      </c>
      <c r="Z21" s="10">
        <f>FC_IND_CPC_BC_E!Z21+FC_IND_CPC_OC_E!Z21+FC_IND_CPC_PH_E!Z21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  <c r="Y23" s="10">
        <f>FC_IND_CPC_BC_E!Y23+FC_IND_CPC_OC_E!Y23+FC_IND_CPC_PH_E!Y23</f>
        <v>0</v>
      </c>
      <c r="Z23" s="10">
        <f>FC_IND_CPC_BC_E!Z23+FC_IND_CPC_OC_E!Z23+FC_IND_CPC_PH_E!Z23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  <c r="Y24" s="10">
        <f>FC_IND_CPC_BC_E!Y24+FC_IND_CPC_OC_E!Y24+FC_IND_CPC_PH_E!Y24</f>
        <v>0</v>
      </c>
      <c r="Z24" s="10">
        <f>FC_IND_CPC_BC_E!Z24+FC_IND_CPC_OC_E!Z24+FC_IND_CPC_PH_E!Z24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  <c r="Y25" s="37">
        <f>FC_IND_CPC_BC_E!Y25+FC_IND_CPC_OC_E!Y25+FC_IND_CPC_PH_E!Y25</f>
        <v>0</v>
      </c>
      <c r="Z25" s="37">
        <f>FC_IND_CPC_BC_E!Z25+FC_IND_CPC_OC_E!Z25+FC_IND_CPC_PH_E!Z25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3.0306104901117794</v>
      </c>
      <c r="V26" s="37">
        <f t="shared" si="22"/>
        <v>2.4064488392089425</v>
      </c>
      <c r="W26" s="37">
        <f t="shared" si="22"/>
        <v>2.5526225279449704</v>
      </c>
      <c r="X26" s="37">
        <f t="shared" ref="X26:Z26" si="23">SUM(X27,X33)</f>
        <v>2.2842648323301802</v>
      </c>
      <c r="Y26" s="37">
        <f t="shared" si="23"/>
        <v>1.92914875322442</v>
      </c>
      <c r="Z26" s="37">
        <f t="shared" si="23"/>
        <v>1.5501289767841788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  <c r="Y28" s="10">
        <f>FC_IND_CPC_BC_E!Y28+FC_IND_CPC_OC_E!Y28+FC_IND_CPC_PH_E!Y28</f>
        <v>0</v>
      </c>
      <c r="Z28" s="10">
        <f>FC_IND_CPC_BC_E!Z28+FC_IND_CPC_OC_E!Z28+FC_IND_CPC_PH_E!Z28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  <c r="Y29" s="10">
        <f>FC_IND_CPC_BC_E!Y29+FC_IND_CPC_OC_E!Y29+FC_IND_CPC_PH_E!Y29</f>
        <v>0</v>
      </c>
      <c r="Z29" s="10">
        <f>FC_IND_CPC_BC_E!Z29+FC_IND_CPC_OC_E!Z29+FC_IND_CPC_PH_E!Z29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  <c r="Y30" s="10">
        <f>FC_IND_CPC_BC_E!Y30+FC_IND_CPC_OC_E!Y30+FC_IND_CPC_PH_E!Y30</f>
        <v>0</v>
      </c>
      <c r="Z30" s="10">
        <f>FC_IND_CPC_BC_E!Z30+FC_IND_CPC_OC_E!Z30+FC_IND_CPC_PH_E!Z30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  <c r="Y31" s="10">
        <f>FC_IND_CPC_BC_E!Y31+FC_IND_CPC_OC_E!Y31+FC_IND_CPC_PH_E!Y31</f>
        <v>0</v>
      </c>
      <c r="Z31" s="10">
        <f>FC_IND_CPC_BC_E!Z31+FC_IND_CPC_OC_E!Z31+FC_IND_CPC_PH_E!Z31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  <c r="Y32" s="10">
        <f>FC_IND_CPC_BC_E!Y32+FC_IND_CPC_OC_E!Y32+FC_IND_CPC_PH_E!Y32</f>
        <v>0</v>
      </c>
      <c r="Z32" s="10">
        <f>FC_IND_CPC_BC_E!Z32+FC_IND_CPC_OC_E!Z32+FC_IND_CPC_PH_E!Z32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3.0306104901117794</v>
      </c>
      <c r="V33" s="29">
        <f t="shared" si="28"/>
        <v>2.4064488392089425</v>
      </c>
      <c r="W33" s="29">
        <f t="shared" si="28"/>
        <v>2.5526225279449704</v>
      </c>
      <c r="X33" s="29">
        <f t="shared" ref="X33:Z33" si="29">SUM(X34:X50)</f>
        <v>2.2842648323301802</v>
      </c>
      <c r="Y33" s="29">
        <f t="shared" si="29"/>
        <v>1.92914875322442</v>
      </c>
      <c r="Z33" s="29">
        <f t="shared" si="29"/>
        <v>1.5501289767841788</v>
      </c>
    </row>
    <row r="34" spans="1:26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  <c r="Y34" s="10">
        <f>FC_IND_CPC_BC_E!Y34+FC_IND_CPC_OC_E!Y34+FC_IND_CPC_PH_E!Y34</f>
        <v>0</v>
      </c>
      <c r="Z34" s="10">
        <f>FC_IND_CPC_BC_E!Z34+FC_IND_CPC_OC_E!Z34+FC_IND_CPC_PH_E!Z34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  <c r="Y35" s="10">
        <f>FC_IND_CPC_BC_E!Y35+FC_IND_CPC_OC_E!Y35+FC_IND_CPC_PH_E!Y35</f>
        <v>0</v>
      </c>
      <c r="Z35" s="10">
        <f>FC_IND_CPC_BC_E!Z35+FC_IND_CPC_OC_E!Z35+FC_IND_CPC_PH_E!Z35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0</v>
      </c>
      <c r="S36" s="10">
        <f>FC_IND_CPC_BC_E!S36+FC_IND_CPC_OC_E!S36+FC_IND_CPC_PH_E!S36</f>
        <v>0</v>
      </c>
      <c r="T36" s="10">
        <f>FC_IND_CPC_BC_E!T36+FC_IND_CPC_OC_E!T36+FC_IND_CPC_PH_E!T36</f>
        <v>0</v>
      </c>
      <c r="U36" s="10">
        <f>FC_IND_CPC_BC_E!U36+FC_IND_CPC_OC_E!U36+FC_IND_CPC_PH_E!U36</f>
        <v>0.57901977644024072</v>
      </c>
      <c r="V36" s="10">
        <f>FC_IND_CPC_BC_E!V36+FC_IND_CPC_OC_E!V36+FC_IND_CPC_PH_E!V36</f>
        <v>0.62184006878761822</v>
      </c>
      <c r="W36" s="10">
        <f>FC_IND_CPC_BC_E!W36+FC_IND_CPC_OC_E!W36+FC_IND_CPC_PH_E!W36</f>
        <v>0.43284608770421318</v>
      </c>
      <c r="X36" s="10">
        <f>FC_IND_CPC_BC_E!X36+FC_IND_CPC_OC_E!X36+FC_IND_CPC_PH_E!X36</f>
        <v>0.44385210662080821</v>
      </c>
      <c r="Y36" s="10">
        <f>FC_IND_CPC_BC_E!Y36+FC_IND_CPC_OC_E!Y36+FC_IND_CPC_PH_E!Y36</f>
        <v>0.54823731728288905</v>
      </c>
      <c r="Z36" s="10">
        <f>FC_IND_CPC_BC_E!Z36+FC_IND_CPC_OC_E!Z36+FC_IND_CPC_PH_E!Z36</f>
        <v>0.5735167669819432</v>
      </c>
    </row>
    <row r="37" spans="1:26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  <c r="Y37" s="10">
        <f>FC_IND_CPC_BC_E!Y37+FC_IND_CPC_OC_E!Y37+FC_IND_CPC_PH_E!Y37</f>
        <v>0</v>
      </c>
      <c r="Z37" s="10">
        <f>FC_IND_CPC_BC_E!Z37+FC_IND_CPC_OC_E!Z37+FC_IND_CPC_PH_E!Z37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  <c r="Y38" s="10">
        <f>FC_IND_CPC_BC_E!Y38+FC_IND_CPC_OC_E!Y38+FC_IND_CPC_PH_E!Y38</f>
        <v>0</v>
      </c>
      <c r="Z38" s="10">
        <f>FC_IND_CPC_BC_E!Z38+FC_IND_CPC_OC_E!Z38+FC_IND_CPC_PH_E!Z38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  <c r="Y39" s="10">
        <f>FC_IND_CPC_BC_E!Y39+FC_IND_CPC_OC_E!Y39+FC_IND_CPC_PH_E!Y39</f>
        <v>0</v>
      </c>
      <c r="Z39" s="10">
        <f>FC_IND_CPC_BC_E!Z39+FC_IND_CPC_OC_E!Z39+FC_IND_CPC_PH_E!Z39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  <c r="Y40" s="10">
        <f>FC_IND_CPC_BC_E!Y40+FC_IND_CPC_OC_E!Y40+FC_IND_CPC_PH_E!Y40</f>
        <v>0</v>
      </c>
      <c r="Z40" s="10">
        <f>FC_IND_CPC_BC_E!Z40+FC_IND_CPC_OC_E!Z40+FC_IND_CPC_PH_E!Z40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  <c r="Y41" s="10">
        <f>FC_IND_CPC_BC_E!Y41+FC_IND_CPC_OC_E!Y41+FC_IND_CPC_PH_E!Y41</f>
        <v>0</v>
      </c>
      <c r="Z41" s="10">
        <f>FC_IND_CPC_BC_E!Z41+FC_IND_CPC_OC_E!Z41+FC_IND_CPC_PH_E!Z41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  <c r="Y42" s="10">
        <f>FC_IND_CPC_BC_E!Y42+FC_IND_CPC_OC_E!Y42+FC_IND_CPC_PH_E!Y42</f>
        <v>0</v>
      </c>
      <c r="Z42" s="10">
        <f>FC_IND_CPC_BC_E!Z42+FC_IND_CPC_OC_E!Z42+FC_IND_CPC_PH_E!Z42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0</v>
      </c>
      <c r="O43" s="10">
        <f>FC_IND_CPC_BC_E!O43+FC_IND_CPC_OC_E!O43+FC_IND_CPC_PH_E!O43</f>
        <v>0</v>
      </c>
      <c r="P43" s="10">
        <f>FC_IND_CPC_BC_E!P43+FC_IND_CPC_OC_E!P43+FC_IND_CPC_PH_E!P43</f>
        <v>0</v>
      </c>
      <c r="Q43" s="10">
        <f>FC_IND_CPC_BC_E!Q43+FC_IND_CPC_OC_E!Q43+FC_IND_CPC_PH_E!Q43</f>
        <v>0</v>
      </c>
      <c r="R43" s="10">
        <f>FC_IND_CPC_BC_E!R43+FC_IND_CPC_OC_E!R43+FC_IND_CPC_PH_E!R43</f>
        <v>0</v>
      </c>
      <c r="S43" s="10">
        <f>FC_IND_CPC_BC_E!S43+FC_IND_CPC_OC_E!S43+FC_IND_CPC_PH_E!S43</f>
        <v>0</v>
      </c>
      <c r="T43" s="10">
        <f>FC_IND_CPC_BC_E!T43+FC_IND_CPC_OC_E!T43+FC_IND_CPC_PH_E!T43</f>
        <v>0</v>
      </c>
      <c r="U43" s="10">
        <f>FC_IND_CPC_BC_E!U43+FC_IND_CPC_OC_E!U43+FC_IND_CPC_PH_E!U43</f>
        <v>2.068443680137575</v>
      </c>
      <c r="V43" s="10">
        <f>FC_IND_CPC_BC_E!V43+FC_IND_CPC_OC_E!V43+FC_IND_CPC_PH_E!V43</f>
        <v>1.342304385210662</v>
      </c>
      <c r="W43" s="10">
        <f>FC_IND_CPC_BC_E!W43+FC_IND_CPC_OC_E!W43+FC_IND_CPC_PH_E!W43</f>
        <v>2.1197764402407571</v>
      </c>
      <c r="X43" s="10">
        <f>FC_IND_CPC_BC_E!X43+FC_IND_CPC_OC_E!X43+FC_IND_CPC_PH_E!X43</f>
        <v>1.8404127257093721</v>
      </c>
      <c r="Y43" s="10">
        <f>FC_IND_CPC_BC_E!Y43+FC_IND_CPC_OC_E!Y43+FC_IND_CPC_PH_E!Y43</f>
        <v>1.1019776440240761</v>
      </c>
      <c r="Z43" s="10">
        <f>FC_IND_CPC_BC_E!Z43+FC_IND_CPC_OC_E!Z43+FC_IND_CPC_PH_E!Z43</f>
        <v>0.70146173688736013</v>
      </c>
    </row>
    <row r="44" spans="1:26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0</v>
      </c>
      <c r="D44" s="10">
        <f>FC_IND_CPC_BC_E!D44+FC_IND_CPC_OC_E!D44+FC_IND_CPC_PH_E!D44</f>
        <v>0</v>
      </c>
      <c r="E44" s="10">
        <f>FC_IND_CPC_BC_E!E44+FC_IND_CPC_OC_E!E44+FC_IND_CPC_PH_E!E44</f>
        <v>0</v>
      </c>
      <c r="F44" s="10">
        <f>FC_IND_CPC_BC_E!F44+FC_IND_CPC_OC_E!F44+FC_IND_CPC_PH_E!F44</f>
        <v>0</v>
      </c>
      <c r="G44" s="10">
        <f>FC_IND_CPC_BC_E!G44+FC_IND_CPC_OC_E!G44+FC_IND_CPC_PH_E!G44</f>
        <v>0</v>
      </c>
      <c r="H44" s="10">
        <f>FC_IND_CPC_BC_E!H44+FC_IND_CPC_OC_E!H44+FC_IND_CPC_PH_E!H44</f>
        <v>0</v>
      </c>
      <c r="I44" s="10">
        <f>FC_IND_CPC_BC_E!I44+FC_IND_CPC_OC_E!I44+FC_IND_CPC_PH_E!I44</f>
        <v>0</v>
      </c>
      <c r="J44" s="10">
        <f>FC_IND_CPC_BC_E!J44+FC_IND_CPC_OC_E!J44+FC_IND_CPC_PH_E!J44</f>
        <v>0</v>
      </c>
      <c r="K44" s="10">
        <f>FC_IND_CPC_BC_E!K44+FC_IND_CPC_OC_E!K44+FC_IND_CPC_PH_E!K44</f>
        <v>0</v>
      </c>
      <c r="L44" s="10">
        <f>FC_IND_CPC_BC_E!L44+FC_IND_CPC_OC_E!L44+FC_IND_CPC_PH_E!L44</f>
        <v>0</v>
      </c>
      <c r="M44" s="10">
        <f>FC_IND_CPC_BC_E!M44+FC_IND_CPC_OC_E!M44+FC_IND_CPC_PH_E!M44</f>
        <v>0</v>
      </c>
      <c r="N44" s="10">
        <f>FC_IND_CPC_BC_E!N44+FC_IND_CPC_OC_E!N44+FC_IND_CPC_PH_E!N44</f>
        <v>0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0.38314703353396384</v>
      </c>
      <c r="V44" s="10">
        <f>FC_IND_CPC_BC_E!V44+FC_IND_CPC_OC_E!V44+FC_IND_CPC_PH_E!V44</f>
        <v>0.44230438521066218</v>
      </c>
      <c r="W44" s="10">
        <f>FC_IND_CPC_BC_E!W44+FC_IND_CPC_OC_E!W44+FC_IND_CPC_PH_E!W44</f>
        <v>0</v>
      </c>
      <c r="X44" s="10">
        <f>FC_IND_CPC_BC_E!X44+FC_IND_CPC_OC_E!X44+FC_IND_CPC_PH_E!X44</f>
        <v>0</v>
      </c>
      <c r="Y44" s="10">
        <f>FC_IND_CPC_BC_E!Y44+FC_IND_CPC_OC_E!Y44+FC_IND_CPC_PH_E!Y44</f>
        <v>0.27893379191745482</v>
      </c>
      <c r="Z44" s="10">
        <f>FC_IND_CPC_BC_E!Z44+FC_IND_CPC_OC_E!Z44+FC_IND_CPC_PH_E!Z44</f>
        <v>0.27515047291487538</v>
      </c>
    </row>
    <row r="45" spans="1:26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  <c r="Y45" s="10">
        <f>FC_IND_CPC_BC_E!Y45+FC_IND_CPC_OC_E!Y45+FC_IND_CPC_PH_E!Y45</f>
        <v>0</v>
      </c>
      <c r="Z45" s="10">
        <f>FC_IND_CPC_BC_E!Z45+FC_IND_CPC_OC_E!Z45+FC_IND_CPC_PH_E!Z45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  <c r="Y46" s="10">
        <f>FC_IND_CPC_BC_E!Y46+FC_IND_CPC_OC_E!Y46+FC_IND_CPC_PH_E!Y46</f>
        <v>0</v>
      </c>
      <c r="Z46" s="10">
        <f>FC_IND_CPC_BC_E!Z46+FC_IND_CPC_OC_E!Z46+FC_IND_CPC_PH_E!Z46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  <c r="Y47" s="10">
        <f>FC_IND_CPC_BC_E!Y47+FC_IND_CPC_OC_E!Y47+FC_IND_CPC_PH_E!Y47</f>
        <v>0</v>
      </c>
      <c r="Z47" s="10">
        <f>FC_IND_CPC_BC_E!Z47+FC_IND_CPC_OC_E!Z47+FC_IND_CPC_PH_E!Z47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  <c r="Y48" s="10">
        <f>FC_IND_CPC_BC_E!Y48+FC_IND_CPC_OC_E!Y48+FC_IND_CPC_PH_E!Y48</f>
        <v>0</v>
      </c>
      <c r="Z48" s="10">
        <f>FC_IND_CPC_BC_E!Z48+FC_IND_CPC_OC_E!Z48+FC_IND_CPC_PH_E!Z48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  <c r="Y49" s="10">
        <f>FC_IND_CPC_BC_E!Y49+FC_IND_CPC_OC_E!Y49+FC_IND_CPC_PH_E!Y49</f>
        <v>0</v>
      </c>
      <c r="Z49" s="10">
        <f>FC_IND_CPC_BC_E!Z49+FC_IND_CPC_OC_E!Z49+FC_IND_CPC_PH_E!Z49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  <c r="Y50" s="10">
        <f>FC_IND_CPC_BC_E!Y50+FC_IND_CPC_OC_E!Y50+FC_IND_CPC_PH_E!Y50</f>
        <v>0</v>
      </c>
      <c r="Z50" s="10">
        <f>FC_IND_CPC_BC_E!Z50+FC_IND_CPC_OC_E!Z50+FC_IND_CPC_PH_E!Z50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0</v>
      </c>
      <c r="D51" s="37">
        <f>FC_IND_CPC_BC_E!D51+FC_IND_CPC_OC_E!D51+FC_IND_CPC_PH_E!D51</f>
        <v>0</v>
      </c>
      <c r="E51" s="37">
        <f>FC_IND_CPC_BC_E!E51+FC_IND_CPC_OC_E!E51+FC_IND_CPC_PH_E!E51</f>
        <v>0</v>
      </c>
      <c r="F51" s="37">
        <f>FC_IND_CPC_BC_E!F51+FC_IND_CPC_OC_E!F51+FC_IND_CPC_PH_E!F51</f>
        <v>0</v>
      </c>
      <c r="G51" s="37">
        <f>FC_IND_CPC_BC_E!G51+FC_IND_CPC_OC_E!G51+FC_IND_CPC_PH_E!G51</f>
        <v>0</v>
      </c>
      <c r="H51" s="37">
        <f>FC_IND_CPC_BC_E!H51+FC_IND_CPC_OC_E!H51+FC_IND_CPC_PH_E!H51</f>
        <v>0</v>
      </c>
      <c r="I51" s="37">
        <f>FC_IND_CPC_BC_E!I51+FC_IND_CPC_OC_E!I51+FC_IND_CPC_PH_E!I51</f>
        <v>0</v>
      </c>
      <c r="J51" s="37">
        <f>FC_IND_CPC_BC_E!J51+FC_IND_CPC_OC_E!J51+FC_IND_CPC_PH_E!J51</f>
        <v>0</v>
      </c>
      <c r="K51" s="37">
        <f>FC_IND_CPC_BC_E!K51+FC_IND_CPC_OC_E!K51+FC_IND_CPC_PH_E!K51</f>
        <v>0</v>
      </c>
      <c r="L51" s="37">
        <f>FC_IND_CPC_BC_E!L51+FC_IND_CPC_OC_E!L51+FC_IND_CPC_PH_E!L51</f>
        <v>0</v>
      </c>
      <c r="M51" s="37">
        <f>FC_IND_CPC_BC_E!M51+FC_IND_CPC_OC_E!M51+FC_IND_CPC_PH_E!M51</f>
        <v>0</v>
      </c>
      <c r="N51" s="37">
        <f>FC_IND_CPC_BC_E!N51+FC_IND_CPC_OC_E!N51+FC_IND_CPC_PH_E!N51</f>
        <v>0</v>
      </c>
      <c r="O51" s="37">
        <f>FC_IND_CPC_BC_E!O51+FC_IND_CPC_OC_E!O51+FC_IND_CPC_PH_E!O51</f>
        <v>0</v>
      </c>
      <c r="P51" s="37">
        <f>FC_IND_CPC_BC_E!P51+FC_IND_CPC_OC_E!P51+FC_IND_CPC_PH_E!P51</f>
        <v>0</v>
      </c>
      <c r="Q51" s="37">
        <f>FC_IND_CPC_BC_E!Q51+FC_IND_CPC_OC_E!Q51+FC_IND_CPC_PH_E!Q51</f>
        <v>0</v>
      </c>
      <c r="R51" s="37">
        <f>FC_IND_CPC_BC_E!R51+FC_IND_CPC_OC_E!R51+FC_IND_CPC_PH_E!R51</f>
        <v>0</v>
      </c>
      <c r="S51" s="37">
        <f>FC_IND_CPC_BC_E!S51+FC_IND_CPC_OC_E!S51+FC_IND_CPC_PH_E!S51</f>
        <v>0</v>
      </c>
      <c r="T51" s="37">
        <f>FC_IND_CPC_BC_E!T51+FC_IND_CPC_OC_E!T51+FC_IND_CPC_PH_E!T51</f>
        <v>0</v>
      </c>
      <c r="U51" s="37">
        <f>FC_IND_CPC_BC_E!U51+FC_IND_CPC_OC_E!U51+FC_IND_CPC_PH_E!U51</f>
        <v>0</v>
      </c>
      <c r="V51" s="37">
        <f>FC_IND_CPC_BC_E!V51+FC_IND_CPC_OC_E!V51+FC_IND_CPC_PH_E!V51</f>
        <v>0</v>
      </c>
      <c r="W51" s="37">
        <f>FC_IND_CPC_BC_E!W51+FC_IND_CPC_OC_E!W51+FC_IND_CPC_PH_E!W51</f>
        <v>0</v>
      </c>
      <c r="X51" s="37">
        <f>FC_IND_CPC_BC_E!X51+FC_IND_CPC_OC_E!X51+FC_IND_CPC_PH_E!X51</f>
        <v>0</v>
      </c>
      <c r="Y51" s="37">
        <f>FC_IND_CPC_BC_E!Y51+FC_IND_CPC_OC_E!Y51+FC_IND_CPC_PH_E!Y51</f>
        <v>0</v>
      </c>
      <c r="Z51" s="37">
        <f>FC_IND_CPC_BC_E!Z51+FC_IND_CPC_OC_E!Z51+FC_IND_CPC_PH_E!Z51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  <c r="Y53" s="10">
        <f>FC_IND_CPC_BC_E!Y53+FC_IND_CPC_OC_E!Y53+FC_IND_CPC_PH_E!Y53</f>
        <v>0</v>
      </c>
      <c r="Z53" s="10">
        <f>FC_IND_CPC_BC_E!Z53+FC_IND_CPC_OC_E!Z53+FC_IND_CPC_PH_E!Z53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  <c r="Y54" s="10">
        <f>FC_IND_CPC_BC_E!Y54+FC_IND_CPC_OC_E!Y54+FC_IND_CPC_PH_E!Y54</f>
        <v>0</v>
      </c>
      <c r="Z54" s="10">
        <f>FC_IND_CPC_BC_E!Z54+FC_IND_CPC_OC_E!Z54+FC_IND_CPC_PH_E!Z54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  <c r="Y55" s="10">
        <f>FC_IND_CPC_BC_E!Y55+FC_IND_CPC_OC_E!Y55+FC_IND_CPC_PH_E!Y55</f>
        <v>0</v>
      </c>
      <c r="Z55" s="10">
        <f>FC_IND_CPC_BC_E!Z55+FC_IND_CPC_OC_E!Z55+FC_IND_CPC_PH_E!Z55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  <c r="Y56" s="10">
        <f>FC_IND_CPC_BC_E!Y56+FC_IND_CPC_OC_E!Y56+FC_IND_CPC_PH_E!Y56</f>
        <v>0</v>
      </c>
      <c r="Z56" s="10">
        <f>FC_IND_CPC_BC_E!Z56+FC_IND_CPC_OC_E!Z56+FC_IND_CPC_PH_E!Z56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  <c r="Y57" s="10">
        <f>FC_IND_CPC_BC_E!Y57+FC_IND_CPC_OC_E!Y57+FC_IND_CPC_PH_E!Y57</f>
        <v>0</v>
      </c>
      <c r="Z57" s="10">
        <f>FC_IND_CPC_BC_E!Z57+FC_IND_CPC_OC_E!Z57+FC_IND_CPC_PH_E!Z57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  <c r="Y58" s="10">
        <f>FC_IND_CPC_BC_E!Y58+FC_IND_CPC_OC_E!Y58+FC_IND_CPC_PH_E!Y58</f>
        <v>0</v>
      </c>
      <c r="Z58" s="10">
        <f>FC_IND_CPC_BC_E!Z58+FC_IND_CPC_OC_E!Z58+FC_IND_CPC_PH_E!Z58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</v>
      </c>
      <c r="P59" s="10">
        <f>FC_IND_CPC_BC_E!P59+FC_IND_CPC_OC_E!P59+FC_IND_CPC_PH_E!P59</f>
        <v>0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0</v>
      </c>
      <c r="T59" s="10">
        <f>FC_IND_CPC_BC_E!T59+FC_IND_CPC_OC_E!T59+FC_IND_CPC_PH_E!T59</f>
        <v>0</v>
      </c>
      <c r="U59" s="10">
        <f>FC_IND_CPC_BC_E!U59+FC_IND_CPC_OC_E!U59+FC_IND_CPC_PH_E!U59</f>
        <v>0</v>
      </c>
      <c r="V59" s="10">
        <f>FC_IND_CPC_BC_E!V59+FC_IND_CPC_OC_E!V59+FC_IND_CPC_PH_E!V59</f>
        <v>0</v>
      </c>
      <c r="W59" s="10">
        <f>FC_IND_CPC_BC_E!W59+FC_IND_CPC_OC_E!W59+FC_IND_CPC_PH_E!W59</f>
        <v>0</v>
      </c>
      <c r="X59" s="10">
        <f>FC_IND_CPC_BC_E!X59+FC_IND_CPC_OC_E!X59+FC_IND_CPC_PH_E!X59</f>
        <v>0</v>
      </c>
      <c r="Y59" s="10">
        <f>FC_IND_CPC_BC_E!Y59+FC_IND_CPC_OC_E!Y59+FC_IND_CPC_PH_E!Y59</f>
        <v>0</v>
      </c>
      <c r="Z59" s="10">
        <f>FC_IND_CPC_BC_E!Z59+FC_IND_CPC_OC_E!Z59+FC_IND_CPC_PH_E!Z59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  <c r="Y60" s="10">
        <f>FC_IND_CPC_BC_E!Y60+FC_IND_CPC_OC_E!Y60+FC_IND_CPC_PH_E!Y60</f>
        <v>0</v>
      </c>
      <c r="Z60" s="10">
        <f>FC_IND_CPC_BC_E!Z60+FC_IND_CPC_OC_E!Z60+FC_IND_CPC_PH_E!Z60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  <c r="Y61" s="10">
        <f>FC_IND_CPC_BC_E!Y61+FC_IND_CPC_OC_E!Y61+FC_IND_CPC_PH_E!Y61</f>
        <v>0</v>
      </c>
      <c r="Z61" s="10">
        <f>FC_IND_CPC_BC_E!Z61+FC_IND_CPC_OC_E!Z61+FC_IND_CPC_PH_E!Z61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  <c r="Y62" s="10">
        <f>FC_IND_CPC_BC_E!Y62+FC_IND_CPC_OC_E!Y62+FC_IND_CPC_PH_E!Y62</f>
        <v>0</v>
      </c>
      <c r="Z62" s="10">
        <f>FC_IND_CPC_BC_E!Z62+FC_IND_CPC_OC_E!Z62+FC_IND_CPC_PH_E!Z62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  <c r="Y63" s="10">
        <f>FC_IND_CPC_BC_E!Y63+FC_IND_CPC_OC_E!Y63+FC_IND_CPC_PH_E!Y63</f>
        <v>0</v>
      </c>
      <c r="Z63" s="10">
        <f>FC_IND_CPC_BC_E!Z63+FC_IND_CPC_OC_E!Z63+FC_IND_CPC_PH_E!Z63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  <c r="Y64" s="10">
        <f>FC_IND_CPC_BC_E!Y64+FC_IND_CPC_OC_E!Y64+FC_IND_CPC_PH_E!Y64</f>
        <v>0</v>
      </c>
      <c r="Z64" s="10">
        <f>FC_IND_CPC_BC_E!Z64+FC_IND_CPC_OC_E!Z64+FC_IND_CPC_PH_E!Z64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  <c r="Y65" s="10">
        <f>FC_IND_CPC_BC_E!Y65+FC_IND_CPC_OC_E!Y65+FC_IND_CPC_PH_E!Y65</f>
        <v>0</v>
      </c>
      <c r="Z65" s="10">
        <f>FC_IND_CPC_BC_E!Z65+FC_IND_CPC_OC_E!Z65+FC_IND_CPC_PH_E!Z65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  <c r="Y66" s="10">
        <f>FC_IND_CPC_BC_E!Y66+FC_IND_CPC_OC_E!Y66+FC_IND_CPC_PH_E!Y66</f>
        <v>0</v>
      </c>
      <c r="Z66" s="10">
        <f>FC_IND_CPC_BC_E!Z66+FC_IND_CPC_OC_E!Z66+FC_IND_CPC_PH_E!Z66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  <c r="Y67" s="10">
        <f>FC_IND_CPC_BC_E!Y67+FC_IND_CPC_OC_E!Y67+FC_IND_CPC_PH_E!Y67</f>
        <v>0</v>
      </c>
      <c r="Z67" s="10">
        <f>FC_IND_CPC_BC_E!Z67+FC_IND_CPC_OC_E!Z67+FC_IND_CPC_PH_E!Z67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  <c r="Y68" s="10">
        <f>FC_IND_CPC_BC_E!Y68+FC_IND_CPC_OC_E!Y68+FC_IND_CPC_PH_E!Y68</f>
        <v>0</v>
      </c>
      <c r="Z68" s="10">
        <f>FC_IND_CPC_BC_E!Z68+FC_IND_CPC_OC_E!Z68+FC_IND_CPC_PH_E!Z68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  <c r="Y69" s="10">
        <f>FC_IND_CPC_BC_E!Y69+FC_IND_CPC_OC_E!Y69+FC_IND_CPC_PH_E!Y69</f>
        <v>0</v>
      </c>
      <c r="Z69" s="10">
        <f>FC_IND_CPC_BC_E!Z69+FC_IND_CPC_OC_E!Z69+FC_IND_CPC_PH_E!Z69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  <c r="Y70" s="10">
        <f>FC_IND_CPC_BC_E!Y70+FC_IND_CPC_OC_E!Y70+FC_IND_CPC_PH_E!Y70</f>
        <v>0</v>
      </c>
      <c r="Z70" s="10">
        <f>FC_IND_CPC_BC_E!Z70+FC_IND_CPC_OC_E!Z70+FC_IND_CPC_PH_E!Z70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  <c r="Y72" s="10">
        <f>FC_IND_CPC_BC_E!Y72+FC_IND_CPC_OC_E!Y72+FC_IND_CPC_PH_E!Y72</f>
        <v>0</v>
      </c>
      <c r="Z72" s="10">
        <f>FC_IND_CPC_BC_E!Z72+FC_IND_CPC_OC_E!Z72+FC_IND_CPC_PH_E!Z72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  <c r="Y73" s="10">
        <f>FC_IND_CPC_BC_E!Y73+FC_IND_CPC_OC_E!Y73+FC_IND_CPC_PH_E!Y73</f>
        <v>0</v>
      </c>
      <c r="Z73" s="10">
        <f>FC_IND_CPC_BC_E!Z73+FC_IND_CPC_OC_E!Z73+FC_IND_CPC_PH_E!Z73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  <c r="Y74" s="37">
        <f>FC_IND_CPC_BC_E!Y74+FC_IND_CPC_OC_E!Y74+FC_IND_CPC_PH_E!Y74</f>
        <v>0</v>
      </c>
      <c r="Z74" s="37">
        <f>FC_IND_CPC_BC_E!Z74+FC_IND_CPC_OC_E!Z74+FC_IND_CPC_PH_E!Z74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0</v>
      </c>
      <c r="K75" s="37">
        <f>FC_IND_CPC_BC_E!K75+FC_IND_CPC_OC_E!K75+FC_IND_CPC_PH_E!K75</f>
        <v>0</v>
      </c>
      <c r="L75" s="37">
        <f>FC_IND_CPC_BC_E!L75+FC_IND_CPC_OC_E!L75+FC_IND_CPC_PH_E!L75</f>
        <v>0</v>
      </c>
      <c r="M75" s="37">
        <f>FC_IND_CPC_BC_E!M75+FC_IND_CPC_OC_E!M75+FC_IND_CPC_PH_E!M75</f>
        <v>0</v>
      </c>
      <c r="N75" s="37">
        <f>FC_IND_CPC_BC_E!N75+FC_IND_CPC_OC_E!N75+FC_IND_CPC_PH_E!N75</f>
        <v>0</v>
      </c>
      <c r="O75" s="37">
        <f>FC_IND_CPC_BC_E!O75+FC_IND_CPC_OC_E!O75+FC_IND_CPC_PH_E!O75</f>
        <v>0</v>
      </c>
      <c r="P75" s="37">
        <f>FC_IND_CPC_BC_E!P75+FC_IND_CPC_OC_E!P75+FC_IND_CPC_PH_E!P75</f>
        <v>0</v>
      </c>
      <c r="Q75" s="37">
        <f>FC_IND_CPC_BC_E!Q75+FC_IND_CPC_OC_E!Q75+FC_IND_CPC_PH_E!Q75</f>
        <v>0</v>
      </c>
      <c r="R75" s="37">
        <f>FC_IND_CPC_BC_E!R75+FC_IND_CPC_OC_E!R75+FC_IND_CPC_PH_E!R75</f>
        <v>0</v>
      </c>
      <c r="S75" s="37">
        <f>FC_IND_CPC_BC_E!S75+FC_IND_CPC_OC_E!S75+FC_IND_CPC_PH_E!S75</f>
        <v>0</v>
      </c>
      <c r="T75" s="37">
        <f>FC_IND_CPC_BC_E!T75+FC_IND_CPC_OC_E!T75+FC_IND_CPC_PH_E!T75</f>
        <v>0</v>
      </c>
      <c r="U75" s="37">
        <f>FC_IND_CPC_BC_E!U75+FC_IND_CPC_OC_E!U75+FC_IND_CPC_PH_E!U75</f>
        <v>0</v>
      </c>
      <c r="V75" s="37">
        <f>FC_IND_CPC_BC_E!V75+FC_IND_CPC_OC_E!V75+FC_IND_CPC_PH_E!V75</f>
        <v>0</v>
      </c>
      <c r="W75" s="37">
        <f>FC_IND_CPC_BC_E!W75+FC_IND_CPC_OC_E!W75+FC_IND_CPC_PH_E!W75</f>
        <v>0</v>
      </c>
      <c r="X75" s="37">
        <f>FC_IND_CPC_BC_E!X75+FC_IND_CPC_OC_E!X75+FC_IND_CPC_PH_E!X75</f>
        <v>0</v>
      </c>
      <c r="Y75" s="37">
        <f>FC_IND_CPC_BC_E!Y75+FC_IND_CPC_OC_E!Y75+FC_IND_CPC_PH_E!Y75</f>
        <v>0</v>
      </c>
      <c r="Z75" s="37">
        <f>FC_IND_CPC_BC_E!Z75+FC_IND_CPC_OC_E!Z75+FC_IND_CPC_PH_E!Z75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0</v>
      </c>
      <c r="D76" s="40">
        <f>FC_IND_CPC_BC_E!D76+FC_IND_CPC_OC_E!D76+FC_IND_CPC_PH_E!D76</f>
        <v>0</v>
      </c>
      <c r="E76" s="40">
        <f>FC_IND_CPC_BC_E!E76+FC_IND_CPC_OC_E!E76+FC_IND_CPC_PH_E!E76</f>
        <v>0</v>
      </c>
      <c r="F76" s="40">
        <f>FC_IND_CPC_BC_E!F76+FC_IND_CPC_OC_E!F76+FC_IND_CPC_PH_E!F76</f>
        <v>0</v>
      </c>
      <c r="G76" s="40">
        <f>FC_IND_CPC_BC_E!G76+FC_IND_CPC_OC_E!G76+FC_IND_CPC_PH_E!G76</f>
        <v>0</v>
      </c>
      <c r="H76" s="40">
        <f>FC_IND_CPC_BC_E!H76+FC_IND_CPC_OC_E!H76+FC_IND_CPC_PH_E!H76</f>
        <v>0</v>
      </c>
      <c r="I76" s="40">
        <f>FC_IND_CPC_BC_E!I76+FC_IND_CPC_OC_E!I76+FC_IND_CPC_PH_E!I76</f>
        <v>0</v>
      </c>
      <c r="J76" s="40">
        <f>FC_IND_CPC_BC_E!J76+FC_IND_CPC_OC_E!J76+FC_IND_CPC_PH_E!J76</f>
        <v>0</v>
      </c>
      <c r="K76" s="40">
        <f>FC_IND_CPC_BC_E!K76+FC_IND_CPC_OC_E!K76+FC_IND_CPC_PH_E!K76</f>
        <v>0</v>
      </c>
      <c r="L76" s="40">
        <f>FC_IND_CPC_BC_E!L76+FC_IND_CPC_OC_E!L76+FC_IND_CPC_PH_E!L76</f>
        <v>0</v>
      </c>
      <c r="M76" s="40">
        <f>FC_IND_CPC_BC_E!M76+FC_IND_CPC_OC_E!M76+FC_IND_CPC_PH_E!M76</f>
        <v>3.267411865864144</v>
      </c>
      <c r="N76" s="40">
        <f>FC_IND_CPC_BC_E!N76+FC_IND_CPC_OC_E!N76+FC_IND_CPC_PH_E!N76</f>
        <v>3.267411865864144</v>
      </c>
      <c r="O76" s="40">
        <f>FC_IND_CPC_BC_E!O76+FC_IND_CPC_OC_E!O76+FC_IND_CPC_PH_E!O76</f>
        <v>3.4393809114359408</v>
      </c>
      <c r="P76" s="40">
        <f>FC_IND_CPC_BC_E!P76+FC_IND_CPC_OC_E!P76+FC_IND_CPC_PH_E!P76</f>
        <v>3.4393809114359408</v>
      </c>
      <c r="Q76" s="40">
        <f>FC_IND_CPC_BC_E!Q76+FC_IND_CPC_OC_E!Q76+FC_IND_CPC_PH_E!Q76</f>
        <v>3.5253654342218401</v>
      </c>
      <c r="R76" s="40">
        <f>FC_IND_CPC_BC_E!R76+FC_IND_CPC_OC_E!R76+FC_IND_CPC_PH_E!R76</f>
        <v>3.5253654342218401</v>
      </c>
      <c r="S76" s="40">
        <f>FC_IND_CPC_BC_E!S76+FC_IND_CPC_OC_E!S76+FC_IND_CPC_PH_E!S76</f>
        <v>3.8693035253654346</v>
      </c>
      <c r="T76" s="40">
        <f>FC_IND_CPC_BC_E!T76+FC_IND_CPC_OC_E!T76+FC_IND_CPC_PH_E!T76</f>
        <v>4.3458297506448842</v>
      </c>
      <c r="U76" s="40">
        <f>FC_IND_CPC_BC_E!U76+FC_IND_CPC_OC_E!U76+FC_IND_CPC_PH_E!U76</f>
        <v>3.8050730868443678</v>
      </c>
      <c r="V76" s="40">
        <f>FC_IND_CPC_BC_E!V76+FC_IND_CPC_OC_E!V76+FC_IND_CPC_PH_E!V76</f>
        <v>3.9727429062768707</v>
      </c>
      <c r="W76" s="40">
        <f>FC_IND_CPC_BC_E!W76+FC_IND_CPC_OC_E!W76+FC_IND_CPC_PH_E!W76</f>
        <v>4.2701633705932922</v>
      </c>
      <c r="X76" s="40">
        <f>FC_IND_CPC_BC_E!X76+FC_IND_CPC_OC_E!X76+FC_IND_CPC_PH_E!X76</f>
        <v>4.9222699914015493</v>
      </c>
      <c r="Y76" s="40">
        <f>FC_IND_CPC_BC_E!Y76+FC_IND_CPC_OC_E!Y76+FC_IND_CPC_PH_E!Y76</f>
        <v>5.0505588993981068</v>
      </c>
      <c r="Z76" s="40">
        <f>FC_IND_CPC_BC_E!Z76+FC_IND_CPC_OC_E!Z76+FC_IND_CPC_PH_E!Z76</f>
        <v>5.377386070507308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  <c r="Y2" s="31">
        <f t="shared" ref="Y2:Z2" si="1">SUM(Y3,Y17,Y22,Y25,Y26,Y51,Y52,Y71,Y74,Y75,Y76)</f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X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si="2"/>
        <v>0</v>
      </c>
      <c r="Y3" s="34">
        <f t="shared" ref="Y3:Z3" si="3">SUM(Y4,Y8,Y11)</f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X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si="4"/>
        <v>0</v>
      </c>
      <c r="Y4" s="29">
        <f t="shared" ref="Y4:Z4" si="5">SUM(Y5:Y7)</f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si="6"/>
        <v>0</v>
      </c>
      <c r="Y8" s="29">
        <f t="shared" ref="Y8:Z8" si="7">SUM(Y9:Y10)</f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si="8"/>
        <v>0</v>
      </c>
      <c r="Y11" s="29">
        <f t="shared" ref="Y11:Z11" si="9">SUM(Y12:Y16)</f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ref="Y17:Z17" si="11">SUM(Y18:Y21)</f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  <c r="Y22" s="37">
        <f t="shared" ref="Y22:Z22" si="13">SUM(Y23:Y24)</f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si="14"/>
        <v>0</v>
      </c>
      <c r="Y26" s="37">
        <f t="shared" ref="Y26:Z26" si="15">SUM(Y27,Y33)</f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si="16"/>
        <v>0</v>
      </c>
      <c r="Y27" s="29">
        <f t="shared" ref="Y27:Z27" si="17">SUM(Y28:Y32)</f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si="18"/>
        <v>0</v>
      </c>
      <c r="Y33" s="29">
        <f t="shared" ref="Y33:Z33" si="19">SUM(Y34:Y50)</f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si="20"/>
        <v>0</v>
      </c>
      <c r="Y52" s="37">
        <f t="shared" ref="Y52:Z52" si="21">SUM(Y53:Y70)</f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si="22"/>
        <v>0</v>
      </c>
      <c r="Y71" s="37">
        <f t="shared" ref="Y71:Z71" si="23">SUM(Y72:Y73)</f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3.267411865864144</v>
      </c>
      <c r="N2" s="31">
        <f t="shared" si="1"/>
        <v>3.267411865864144</v>
      </c>
      <c r="O2" s="31">
        <f t="shared" si="1"/>
        <v>3.4393809114359408</v>
      </c>
      <c r="P2" s="31">
        <f t="shared" si="1"/>
        <v>3.4393809114359408</v>
      </c>
      <c r="Q2" s="31">
        <f t="shared" si="1"/>
        <v>3.5253654342218401</v>
      </c>
      <c r="R2" s="31">
        <f t="shared" si="1"/>
        <v>3.5253654342218401</v>
      </c>
      <c r="S2" s="31">
        <f t="shared" si="1"/>
        <v>3.8693035253654346</v>
      </c>
      <c r="T2" s="31">
        <f t="shared" si="1"/>
        <v>2.81243909429636</v>
      </c>
      <c r="U2" s="31">
        <f t="shared" si="1"/>
        <v>2.1758001339345698</v>
      </c>
      <c r="V2" s="31">
        <f t="shared" si="1"/>
        <v>2.0345848860262601</v>
      </c>
      <c r="W2" s="31">
        <f t="shared" si="1"/>
        <v>2.1414063245201915</v>
      </c>
      <c r="X2" s="31">
        <f t="shared" ref="X2:Z2" si="2">SUM(X3,X17,X22,X25,X26,X51,X52,X71,X74,X75,X76)</f>
        <v>2.3555746631060881</v>
      </c>
      <c r="Y2" s="31">
        <f t="shared" si="2"/>
        <v>2.3222126681659203</v>
      </c>
      <c r="Z2" s="31">
        <f t="shared" si="2"/>
        <v>2.0737336107167059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si="11"/>
        <v>0</v>
      </c>
      <c r="X11" s="29">
        <f t="shared" si="11"/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 t="shared" si="13"/>
        <v>0</v>
      </c>
      <c r="X17" s="37">
        <f t="shared" si="13"/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 t="shared" si="15"/>
        <v>0</v>
      </c>
      <c r="X22" s="37">
        <f t="shared" si="15"/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0</v>
      </c>
      <c r="I26" s="37">
        <f t="shared" si="17"/>
        <v>0</v>
      </c>
      <c r="J26" s="37">
        <f t="shared" si="17"/>
        <v>0</v>
      </c>
      <c r="K26" s="37">
        <f t="shared" si="17"/>
        <v>0</v>
      </c>
      <c r="L26" s="37">
        <f t="shared" si="17"/>
        <v>0</v>
      </c>
      <c r="M26" s="37">
        <f t="shared" si="17"/>
        <v>0</v>
      </c>
      <c r="N26" s="37">
        <f t="shared" si="17"/>
        <v>0</v>
      </c>
      <c r="O26" s="37">
        <f t="shared" si="17"/>
        <v>0</v>
      </c>
      <c r="P26" s="37">
        <f t="shared" si="17"/>
        <v>0</v>
      </c>
      <c r="Q26" s="37">
        <f t="shared" si="17"/>
        <v>0</v>
      </c>
      <c r="R26" s="37">
        <f t="shared" si="17"/>
        <v>0</v>
      </c>
      <c r="S26" s="37">
        <f t="shared" si="17"/>
        <v>0</v>
      </c>
      <c r="T26" s="37">
        <f t="shared" si="17"/>
        <v>0</v>
      </c>
      <c r="U26" s="37">
        <f t="shared" si="17"/>
        <v>1.3396217999103954</v>
      </c>
      <c r="V26" s="37">
        <f t="shared" si="17"/>
        <v>1.1055607661553406</v>
      </c>
      <c r="W26" s="37">
        <f t="shared" si="17"/>
        <v>1.1580599739620452</v>
      </c>
      <c r="X26" s="37">
        <f t="shared" si="17"/>
        <v>1.102957231136539</v>
      </c>
      <c r="Y26" s="37">
        <f t="shared" ref="Y26:Z26" si="18">SUM(Y27,Y33)</f>
        <v>0.96258407930725065</v>
      </c>
      <c r="Z26" s="37">
        <f t="shared" si="18"/>
        <v>0.72798524951360311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9">SUM(C28:C32)</f>
        <v>0</v>
      </c>
      <c r="D27" s="29">
        <f t="shared" si="19"/>
        <v>0</v>
      </c>
      <c r="E27" s="29">
        <f t="shared" si="19"/>
        <v>0</v>
      </c>
      <c r="F27" s="29">
        <f t="shared" si="19"/>
        <v>0</v>
      </c>
      <c r="G27" s="29">
        <f t="shared" si="19"/>
        <v>0</v>
      </c>
      <c r="H27" s="29">
        <f t="shared" si="19"/>
        <v>0</v>
      </c>
      <c r="I27" s="29">
        <f t="shared" si="19"/>
        <v>0</v>
      </c>
      <c r="J27" s="29">
        <f t="shared" si="19"/>
        <v>0</v>
      </c>
      <c r="K27" s="29">
        <f t="shared" si="19"/>
        <v>0</v>
      </c>
      <c r="L27" s="29">
        <f t="shared" si="19"/>
        <v>0</v>
      </c>
      <c r="M27" s="29">
        <f t="shared" si="19"/>
        <v>0</v>
      </c>
      <c r="N27" s="29">
        <f t="shared" si="19"/>
        <v>0</v>
      </c>
      <c r="O27" s="29">
        <f t="shared" si="19"/>
        <v>0</v>
      </c>
      <c r="P27" s="29">
        <f t="shared" si="19"/>
        <v>0</v>
      </c>
      <c r="Q27" s="29">
        <f t="shared" si="19"/>
        <v>0</v>
      </c>
      <c r="R27" s="29">
        <f t="shared" si="19"/>
        <v>0</v>
      </c>
      <c r="S27" s="29">
        <f t="shared" si="19"/>
        <v>0</v>
      </c>
      <c r="T27" s="29">
        <f t="shared" si="19"/>
        <v>0</v>
      </c>
      <c r="U27" s="29">
        <f t="shared" si="19"/>
        <v>0</v>
      </c>
      <c r="V27" s="29">
        <f t="shared" si="19"/>
        <v>0</v>
      </c>
      <c r="W27" s="29">
        <f t="shared" si="19"/>
        <v>0</v>
      </c>
      <c r="X27" s="29">
        <f t="shared" si="19"/>
        <v>0</v>
      </c>
      <c r="Y27" s="29">
        <f t="shared" ref="Y27:Z27" si="20">SUM(Y28:Y32)</f>
        <v>0</v>
      </c>
      <c r="Z27" s="29">
        <f t="shared" si="20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21">SUM(C34:C50)</f>
        <v>0</v>
      </c>
      <c r="D33" s="29">
        <f t="shared" si="21"/>
        <v>0</v>
      </c>
      <c r="E33" s="29">
        <f t="shared" si="21"/>
        <v>0</v>
      </c>
      <c r="F33" s="29">
        <f t="shared" si="21"/>
        <v>0</v>
      </c>
      <c r="G33" s="29">
        <f t="shared" si="21"/>
        <v>0</v>
      </c>
      <c r="H33" s="29">
        <f t="shared" si="21"/>
        <v>0</v>
      </c>
      <c r="I33" s="29">
        <f t="shared" si="21"/>
        <v>0</v>
      </c>
      <c r="J33" s="29">
        <f t="shared" si="21"/>
        <v>0</v>
      </c>
      <c r="K33" s="29">
        <f t="shared" si="21"/>
        <v>0</v>
      </c>
      <c r="L33" s="29">
        <f t="shared" si="21"/>
        <v>0</v>
      </c>
      <c r="M33" s="29">
        <f t="shared" si="21"/>
        <v>0</v>
      </c>
      <c r="N33" s="29">
        <f t="shared" si="21"/>
        <v>0</v>
      </c>
      <c r="O33" s="29">
        <f t="shared" si="21"/>
        <v>0</v>
      </c>
      <c r="P33" s="29">
        <f t="shared" si="21"/>
        <v>0</v>
      </c>
      <c r="Q33" s="29">
        <f t="shared" si="21"/>
        <v>0</v>
      </c>
      <c r="R33" s="29">
        <f t="shared" si="21"/>
        <v>0</v>
      </c>
      <c r="S33" s="29">
        <f t="shared" si="21"/>
        <v>0</v>
      </c>
      <c r="T33" s="29">
        <f t="shared" si="21"/>
        <v>0</v>
      </c>
      <c r="U33" s="29">
        <f t="shared" si="21"/>
        <v>1.3396217999103954</v>
      </c>
      <c r="V33" s="29">
        <f t="shared" si="21"/>
        <v>1.1055607661553406</v>
      </c>
      <c r="W33" s="29">
        <f t="shared" si="21"/>
        <v>1.1580599739620452</v>
      </c>
      <c r="X33" s="29">
        <f t="shared" si="21"/>
        <v>1.102957231136539</v>
      </c>
      <c r="Y33" s="29">
        <f t="shared" ref="Y33:Z33" si="22">SUM(Y34:Y50)</f>
        <v>0.96258407930725065</v>
      </c>
      <c r="Z33" s="29">
        <f t="shared" si="22"/>
        <v>0.72798524951360311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0.25875463817064592</v>
      </c>
      <c r="V36" s="10">
        <v>0.28763265539940819</v>
      </c>
      <c r="W36" s="10">
        <v>0.19813743298505129</v>
      </c>
      <c r="X36" s="10">
        <v>0.21561886746226894</v>
      </c>
      <c r="Y36" s="10">
        <v>0.27449063117355266</v>
      </c>
      <c r="Z36" s="10">
        <v>0.2698874325993007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0.90964490636576711</v>
      </c>
      <c r="V43" s="10">
        <v>0.61333983927161873</v>
      </c>
      <c r="W43" s="10">
        <v>0.95992254097699392</v>
      </c>
      <c r="X43" s="10">
        <v>0.88733836367426999</v>
      </c>
      <c r="Y43" s="10">
        <v>0.54843729889796955</v>
      </c>
      <c r="Z43" s="10">
        <v>0.32861658988015507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0.1712222553739825</v>
      </c>
      <c r="V44" s="10">
        <v>0.20458827148431369</v>
      </c>
      <c r="W44" s="10">
        <v>0</v>
      </c>
      <c r="X44" s="10">
        <v>0</v>
      </c>
      <c r="Y44" s="10">
        <v>0.13965614923572847</v>
      </c>
      <c r="Z44" s="10">
        <v>0.12948122703414733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3">SUM(C53:C70)</f>
        <v>0</v>
      </c>
      <c r="D52" s="37">
        <f t="shared" si="23"/>
        <v>0</v>
      </c>
      <c r="E52" s="37">
        <f t="shared" si="23"/>
        <v>0</v>
      </c>
      <c r="F52" s="37">
        <f t="shared" si="23"/>
        <v>0</v>
      </c>
      <c r="G52" s="37">
        <f t="shared" si="23"/>
        <v>0</v>
      </c>
      <c r="H52" s="37">
        <f t="shared" si="23"/>
        <v>0</v>
      </c>
      <c r="I52" s="37">
        <f t="shared" si="23"/>
        <v>0</v>
      </c>
      <c r="J52" s="37">
        <f t="shared" si="23"/>
        <v>0</v>
      </c>
      <c r="K52" s="37">
        <f t="shared" si="23"/>
        <v>0</v>
      </c>
      <c r="L52" s="37">
        <f t="shared" si="23"/>
        <v>0</v>
      </c>
      <c r="M52" s="37">
        <f t="shared" si="23"/>
        <v>0</v>
      </c>
      <c r="N52" s="37">
        <f t="shared" si="23"/>
        <v>0</v>
      </c>
      <c r="O52" s="37">
        <f t="shared" si="23"/>
        <v>0</v>
      </c>
      <c r="P52" s="37">
        <f t="shared" si="23"/>
        <v>0</v>
      </c>
      <c r="Q52" s="37">
        <f t="shared" si="23"/>
        <v>0</v>
      </c>
      <c r="R52" s="37">
        <f t="shared" si="23"/>
        <v>0</v>
      </c>
      <c r="S52" s="37">
        <f t="shared" si="23"/>
        <v>0</v>
      </c>
      <c r="T52" s="37">
        <f t="shared" si="23"/>
        <v>0</v>
      </c>
      <c r="U52" s="37">
        <f t="shared" si="23"/>
        <v>0</v>
      </c>
      <c r="V52" s="37">
        <f t="shared" si="23"/>
        <v>0</v>
      </c>
      <c r="W52" s="37">
        <f t="shared" si="23"/>
        <v>0</v>
      </c>
      <c r="X52" s="37">
        <f t="shared" si="23"/>
        <v>0</v>
      </c>
      <c r="Y52" s="37">
        <f t="shared" ref="Y52:Z52" si="24">SUM(Y53:Y70)</f>
        <v>0</v>
      </c>
      <c r="Z52" s="37">
        <f t="shared" si="24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5">SUM(C72:C73)</f>
        <v>0</v>
      </c>
      <c r="D71" s="37">
        <f t="shared" si="25"/>
        <v>0</v>
      </c>
      <c r="E71" s="37">
        <f t="shared" si="25"/>
        <v>0</v>
      </c>
      <c r="F71" s="37">
        <f t="shared" si="25"/>
        <v>0</v>
      </c>
      <c r="G71" s="37">
        <f t="shared" si="25"/>
        <v>0</v>
      </c>
      <c r="H71" s="37">
        <f t="shared" si="25"/>
        <v>0</v>
      </c>
      <c r="I71" s="37">
        <f t="shared" si="25"/>
        <v>0</v>
      </c>
      <c r="J71" s="37">
        <f t="shared" si="25"/>
        <v>0</v>
      </c>
      <c r="K71" s="37">
        <f t="shared" si="25"/>
        <v>0</v>
      </c>
      <c r="L71" s="37">
        <f t="shared" si="25"/>
        <v>0</v>
      </c>
      <c r="M71" s="37">
        <f t="shared" si="25"/>
        <v>0</v>
      </c>
      <c r="N71" s="37">
        <f t="shared" si="25"/>
        <v>0</v>
      </c>
      <c r="O71" s="37">
        <f t="shared" si="25"/>
        <v>0</v>
      </c>
      <c r="P71" s="37">
        <f t="shared" si="25"/>
        <v>0</v>
      </c>
      <c r="Q71" s="37">
        <f t="shared" si="25"/>
        <v>0</v>
      </c>
      <c r="R71" s="37">
        <f t="shared" si="25"/>
        <v>0</v>
      </c>
      <c r="S71" s="37">
        <f t="shared" si="25"/>
        <v>0</v>
      </c>
      <c r="T71" s="37">
        <f t="shared" si="25"/>
        <v>0</v>
      </c>
      <c r="U71" s="37">
        <f t="shared" si="25"/>
        <v>0</v>
      </c>
      <c r="V71" s="37">
        <f t="shared" si="25"/>
        <v>0</v>
      </c>
      <c r="W71" s="37">
        <f t="shared" si="25"/>
        <v>0</v>
      </c>
      <c r="X71" s="37">
        <f t="shared" si="25"/>
        <v>0</v>
      </c>
      <c r="Y71" s="37">
        <f t="shared" ref="Y71:Z71" si="26">SUM(Y72:Y73)</f>
        <v>0</v>
      </c>
      <c r="Z71" s="37">
        <f t="shared" si="26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3.267411865864144</v>
      </c>
      <c r="N76" s="40">
        <v>3.267411865864144</v>
      </c>
      <c r="O76" s="40">
        <v>3.4393809114359408</v>
      </c>
      <c r="P76" s="40">
        <v>3.4393809114359408</v>
      </c>
      <c r="Q76" s="40">
        <v>3.5253654342218401</v>
      </c>
      <c r="R76" s="40">
        <v>3.5253654342218401</v>
      </c>
      <c r="S76" s="40">
        <v>3.8693035253654346</v>
      </c>
      <c r="T76" s="40">
        <v>2.81243909429636</v>
      </c>
      <c r="U76" s="40">
        <v>0.8361783340241743</v>
      </c>
      <c r="V76" s="40">
        <v>0.92902411987091971</v>
      </c>
      <c r="W76" s="40">
        <v>0.98334635055814634</v>
      </c>
      <c r="X76" s="40">
        <v>1.2526174319695493</v>
      </c>
      <c r="Y76" s="40">
        <v>1.3596285888586699</v>
      </c>
      <c r="Z76" s="40">
        <v>1.3457483612031029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1.533390656348524</v>
      </c>
      <c r="U2" s="31">
        <f t="shared" si="1"/>
        <v>4.6598834430215774</v>
      </c>
      <c r="V2" s="31">
        <f t="shared" si="1"/>
        <v>4.3446068594595522</v>
      </c>
      <c r="W2" s="31">
        <f t="shared" si="1"/>
        <v>4.681379574018071</v>
      </c>
      <c r="X2" s="31">
        <f t="shared" ref="X2:Z2" si="2">SUM(X3,X17,X22,X25,X26,X51,X52,X71,X74,X75,X76)</f>
        <v>4.8509601606256414</v>
      </c>
      <c r="Y2" s="31">
        <f t="shared" si="2"/>
        <v>4.6574949844566067</v>
      </c>
      <c r="Z2" s="31">
        <f t="shared" si="2"/>
        <v>4.8537814365747813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si="11"/>
        <v>0</v>
      </c>
      <c r="X11" s="29">
        <f t="shared" si="11"/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 t="shared" si="13"/>
        <v>0</v>
      </c>
      <c r="X17" s="37">
        <f t="shared" si="13"/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 t="shared" si="15"/>
        <v>0</v>
      </c>
      <c r="X22" s="37">
        <f t="shared" si="15"/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0</v>
      </c>
      <c r="I26" s="37">
        <f t="shared" si="17"/>
        <v>0</v>
      </c>
      <c r="J26" s="37">
        <f t="shared" si="17"/>
        <v>0</v>
      </c>
      <c r="K26" s="37">
        <f t="shared" si="17"/>
        <v>0</v>
      </c>
      <c r="L26" s="37">
        <f t="shared" si="17"/>
        <v>0</v>
      </c>
      <c r="M26" s="37">
        <f t="shared" si="17"/>
        <v>0</v>
      </c>
      <c r="N26" s="37">
        <f t="shared" si="17"/>
        <v>0</v>
      </c>
      <c r="O26" s="37">
        <f t="shared" si="17"/>
        <v>0</v>
      </c>
      <c r="P26" s="37">
        <f t="shared" si="17"/>
        <v>0</v>
      </c>
      <c r="Q26" s="37">
        <f t="shared" si="17"/>
        <v>0</v>
      </c>
      <c r="R26" s="37">
        <f t="shared" si="17"/>
        <v>0</v>
      </c>
      <c r="S26" s="37">
        <f t="shared" si="17"/>
        <v>0</v>
      </c>
      <c r="T26" s="37">
        <f t="shared" si="17"/>
        <v>0</v>
      </c>
      <c r="U26" s="37">
        <f t="shared" si="17"/>
        <v>1.6909886902013838</v>
      </c>
      <c r="V26" s="37">
        <f t="shared" si="17"/>
        <v>1.3008880730536017</v>
      </c>
      <c r="W26" s="37">
        <f t="shared" si="17"/>
        <v>1.3945625539829249</v>
      </c>
      <c r="X26" s="37">
        <f t="shared" si="17"/>
        <v>1.1813076011936414</v>
      </c>
      <c r="Y26" s="37">
        <f t="shared" ref="Y26:Z26" si="18">SUM(Y27,Y33)</f>
        <v>0.96656467391716938</v>
      </c>
      <c r="Z26" s="37">
        <f t="shared" si="18"/>
        <v>0.8221437272705755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9">SUM(C28:C32)</f>
        <v>0</v>
      </c>
      <c r="D27" s="29">
        <f t="shared" si="19"/>
        <v>0</v>
      </c>
      <c r="E27" s="29">
        <f t="shared" si="19"/>
        <v>0</v>
      </c>
      <c r="F27" s="29">
        <f t="shared" si="19"/>
        <v>0</v>
      </c>
      <c r="G27" s="29">
        <f t="shared" si="19"/>
        <v>0</v>
      </c>
      <c r="H27" s="29">
        <f t="shared" si="19"/>
        <v>0</v>
      </c>
      <c r="I27" s="29">
        <f t="shared" si="19"/>
        <v>0</v>
      </c>
      <c r="J27" s="29">
        <f t="shared" si="19"/>
        <v>0</v>
      </c>
      <c r="K27" s="29">
        <f t="shared" si="19"/>
        <v>0</v>
      </c>
      <c r="L27" s="29">
        <f t="shared" si="19"/>
        <v>0</v>
      </c>
      <c r="M27" s="29">
        <f t="shared" si="19"/>
        <v>0</v>
      </c>
      <c r="N27" s="29">
        <f t="shared" si="19"/>
        <v>0</v>
      </c>
      <c r="O27" s="29">
        <f t="shared" si="19"/>
        <v>0</v>
      </c>
      <c r="P27" s="29">
        <f t="shared" si="19"/>
        <v>0</v>
      </c>
      <c r="Q27" s="29">
        <f t="shared" si="19"/>
        <v>0</v>
      </c>
      <c r="R27" s="29">
        <f t="shared" si="19"/>
        <v>0</v>
      </c>
      <c r="S27" s="29">
        <f t="shared" si="19"/>
        <v>0</v>
      </c>
      <c r="T27" s="29">
        <f t="shared" si="19"/>
        <v>0</v>
      </c>
      <c r="U27" s="29">
        <f t="shared" si="19"/>
        <v>0</v>
      </c>
      <c r="V27" s="29">
        <f t="shared" si="19"/>
        <v>0</v>
      </c>
      <c r="W27" s="29">
        <f t="shared" si="19"/>
        <v>0</v>
      </c>
      <c r="X27" s="29">
        <f t="shared" si="19"/>
        <v>0</v>
      </c>
      <c r="Y27" s="29">
        <f t="shared" ref="Y27:Z27" si="20">SUM(Y28:Y32)</f>
        <v>0</v>
      </c>
      <c r="Z27" s="29">
        <f t="shared" si="20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21">SUM(C34:C50)</f>
        <v>0</v>
      </c>
      <c r="D33" s="29">
        <f t="shared" si="21"/>
        <v>0</v>
      </c>
      <c r="E33" s="29">
        <f t="shared" si="21"/>
        <v>0</v>
      </c>
      <c r="F33" s="29">
        <f t="shared" si="21"/>
        <v>0</v>
      </c>
      <c r="G33" s="29">
        <f t="shared" si="21"/>
        <v>0</v>
      </c>
      <c r="H33" s="29">
        <f t="shared" si="21"/>
        <v>0</v>
      </c>
      <c r="I33" s="29">
        <f t="shared" si="21"/>
        <v>0</v>
      </c>
      <c r="J33" s="29">
        <f t="shared" si="21"/>
        <v>0</v>
      </c>
      <c r="K33" s="29">
        <f t="shared" si="21"/>
        <v>0</v>
      </c>
      <c r="L33" s="29">
        <f t="shared" si="21"/>
        <v>0</v>
      </c>
      <c r="M33" s="29">
        <f t="shared" si="21"/>
        <v>0</v>
      </c>
      <c r="N33" s="29">
        <f t="shared" si="21"/>
        <v>0</v>
      </c>
      <c r="O33" s="29">
        <f t="shared" si="21"/>
        <v>0</v>
      </c>
      <c r="P33" s="29">
        <f t="shared" si="21"/>
        <v>0</v>
      </c>
      <c r="Q33" s="29">
        <f t="shared" si="21"/>
        <v>0</v>
      </c>
      <c r="R33" s="29">
        <f t="shared" si="21"/>
        <v>0</v>
      </c>
      <c r="S33" s="29">
        <f t="shared" si="21"/>
        <v>0</v>
      </c>
      <c r="T33" s="29">
        <f t="shared" si="21"/>
        <v>0</v>
      </c>
      <c r="U33" s="29">
        <f t="shared" si="21"/>
        <v>1.6909886902013838</v>
      </c>
      <c r="V33" s="29">
        <f t="shared" si="21"/>
        <v>1.3008880730536017</v>
      </c>
      <c r="W33" s="29">
        <f t="shared" si="21"/>
        <v>1.3945625539829249</v>
      </c>
      <c r="X33" s="29">
        <f t="shared" si="21"/>
        <v>1.1813076011936414</v>
      </c>
      <c r="Y33" s="29">
        <f t="shared" ref="Y33:Z33" si="22">SUM(Y34:Y50)</f>
        <v>0.96656467391716938</v>
      </c>
      <c r="Z33" s="29">
        <f t="shared" si="22"/>
        <v>0.8221437272705755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0.3202651382695948</v>
      </c>
      <c r="V36" s="10">
        <v>0.33420741338820997</v>
      </c>
      <c r="W36" s="10">
        <v>0.23470865471916189</v>
      </c>
      <c r="X36" s="10">
        <v>0.2282332391585393</v>
      </c>
      <c r="Y36" s="10">
        <v>0.27374668610933639</v>
      </c>
      <c r="Z36" s="10">
        <v>0.30362933438264245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1.1587987737718077</v>
      </c>
      <c r="V43" s="10">
        <v>0.72896454593904325</v>
      </c>
      <c r="W43" s="10">
        <v>1.159853899263763</v>
      </c>
      <c r="X43" s="10">
        <v>0.9530743620351021</v>
      </c>
      <c r="Y43" s="10">
        <v>0.55354034512610661</v>
      </c>
      <c r="Z43" s="10">
        <v>0.372845147007205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0.21192477815998137</v>
      </c>
      <c r="V44" s="10">
        <v>0.23771611372634846</v>
      </c>
      <c r="W44" s="10">
        <v>0</v>
      </c>
      <c r="X44" s="10">
        <v>0</v>
      </c>
      <c r="Y44" s="10">
        <v>0.13927764268172638</v>
      </c>
      <c r="Z44" s="10">
        <v>0.14566924588072802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3">SUM(C53:C70)</f>
        <v>0</v>
      </c>
      <c r="D52" s="37">
        <f t="shared" si="23"/>
        <v>0</v>
      </c>
      <c r="E52" s="37">
        <f t="shared" si="23"/>
        <v>0</v>
      </c>
      <c r="F52" s="37">
        <f t="shared" si="23"/>
        <v>0</v>
      </c>
      <c r="G52" s="37">
        <f t="shared" si="23"/>
        <v>0</v>
      </c>
      <c r="H52" s="37">
        <f t="shared" si="23"/>
        <v>0</v>
      </c>
      <c r="I52" s="37">
        <f t="shared" si="23"/>
        <v>0</v>
      </c>
      <c r="J52" s="37">
        <f t="shared" si="23"/>
        <v>0</v>
      </c>
      <c r="K52" s="37">
        <f t="shared" si="23"/>
        <v>0</v>
      </c>
      <c r="L52" s="37">
        <f t="shared" si="23"/>
        <v>0</v>
      </c>
      <c r="M52" s="37">
        <f t="shared" si="23"/>
        <v>0</v>
      </c>
      <c r="N52" s="37">
        <f t="shared" si="23"/>
        <v>0</v>
      </c>
      <c r="O52" s="37">
        <f t="shared" si="23"/>
        <v>0</v>
      </c>
      <c r="P52" s="37">
        <f t="shared" si="23"/>
        <v>0</v>
      </c>
      <c r="Q52" s="37">
        <f t="shared" si="23"/>
        <v>0</v>
      </c>
      <c r="R52" s="37">
        <f t="shared" si="23"/>
        <v>0</v>
      </c>
      <c r="S52" s="37">
        <f t="shared" si="23"/>
        <v>0</v>
      </c>
      <c r="T52" s="37">
        <f t="shared" si="23"/>
        <v>0</v>
      </c>
      <c r="U52" s="37">
        <f t="shared" si="23"/>
        <v>0</v>
      </c>
      <c r="V52" s="37">
        <f t="shared" si="23"/>
        <v>0</v>
      </c>
      <c r="W52" s="37">
        <f t="shared" si="23"/>
        <v>0</v>
      </c>
      <c r="X52" s="37">
        <f t="shared" si="23"/>
        <v>0</v>
      </c>
      <c r="Y52" s="37">
        <f t="shared" ref="Y52:Z52" si="24">SUM(Y53:Y70)</f>
        <v>0</v>
      </c>
      <c r="Z52" s="37">
        <f t="shared" si="24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5">SUM(C72:C73)</f>
        <v>0</v>
      </c>
      <c r="D71" s="37">
        <f t="shared" si="25"/>
        <v>0</v>
      </c>
      <c r="E71" s="37">
        <f t="shared" si="25"/>
        <v>0</v>
      </c>
      <c r="F71" s="37">
        <f t="shared" si="25"/>
        <v>0</v>
      </c>
      <c r="G71" s="37">
        <f t="shared" si="25"/>
        <v>0</v>
      </c>
      <c r="H71" s="37">
        <f t="shared" si="25"/>
        <v>0</v>
      </c>
      <c r="I71" s="37">
        <f t="shared" si="25"/>
        <v>0</v>
      </c>
      <c r="J71" s="37">
        <f t="shared" si="25"/>
        <v>0</v>
      </c>
      <c r="K71" s="37">
        <f t="shared" si="25"/>
        <v>0</v>
      </c>
      <c r="L71" s="37">
        <f t="shared" si="25"/>
        <v>0</v>
      </c>
      <c r="M71" s="37">
        <f t="shared" si="25"/>
        <v>0</v>
      </c>
      <c r="N71" s="37">
        <f t="shared" si="25"/>
        <v>0</v>
      </c>
      <c r="O71" s="37">
        <f t="shared" si="25"/>
        <v>0</v>
      </c>
      <c r="P71" s="37">
        <f t="shared" si="25"/>
        <v>0</v>
      </c>
      <c r="Q71" s="37">
        <f t="shared" si="25"/>
        <v>0</v>
      </c>
      <c r="R71" s="37">
        <f t="shared" si="25"/>
        <v>0</v>
      </c>
      <c r="S71" s="37">
        <f t="shared" si="25"/>
        <v>0</v>
      </c>
      <c r="T71" s="37">
        <f t="shared" si="25"/>
        <v>0</v>
      </c>
      <c r="U71" s="37">
        <f t="shared" si="25"/>
        <v>0</v>
      </c>
      <c r="V71" s="37">
        <f t="shared" si="25"/>
        <v>0</v>
      </c>
      <c r="W71" s="37">
        <f t="shared" si="25"/>
        <v>0</v>
      </c>
      <c r="X71" s="37">
        <f t="shared" si="25"/>
        <v>0</v>
      </c>
      <c r="Y71" s="37">
        <f t="shared" ref="Y71:Z71" si="26">SUM(Y72:Y73)</f>
        <v>0</v>
      </c>
      <c r="Z71" s="37">
        <f t="shared" si="26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1.533390656348524</v>
      </c>
      <c r="U76" s="40">
        <v>2.9688947528201934</v>
      </c>
      <c r="V76" s="40">
        <v>3.0437187864059507</v>
      </c>
      <c r="W76" s="40">
        <v>3.2868170200351461</v>
      </c>
      <c r="X76" s="40">
        <v>3.6696525594319995</v>
      </c>
      <c r="Y76" s="40">
        <v>3.6909303105394371</v>
      </c>
      <c r="Z76" s="40">
        <v>4.0316377093042055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  <c r="Y5" s="10">
        <f>FC_IND_NMM_CM_E!Y5+FC_IND_NMM_CR_E!Y5+FC_IND_NMM_GL_E!Y5</f>
        <v>0</v>
      </c>
      <c r="Z5" s="10">
        <f>FC_IND_NMM_CM_E!Z5+FC_IND_NMM_CR_E!Z5+FC_IND_NMM_GL_E!Z5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  <c r="Y6" s="10">
        <f>FC_IND_NMM_CM_E!Y6+FC_IND_NMM_CR_E!Y6+FC_IND_NMM_GL_E!Y6</f>
        <v>0</v>
      </c>
      <c r="Z6" s="10">
        <f>FC_IND_NMM_CM_E!Z6+FC_IND_NMM_CR_E!Z6+FC_IND_NMM_GL_E!Z6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FC_IND_NMM_CM_E!C7+FC_IND_NMM_CR_E!C7+FC_IND_NMM_GL_E!C7</f>
        <v>0</v>
      </c>
      <c r="D7" s="10">
        <f>FC_IND_NMM_CM_E!D7+FC_IND_NMM_CR_E!D7+FC_IND_NMM_GL_E!D7</f>
        <v>0</v>
      </c>
      <c r="E7" s="10">
        <f>FC_IND_NMM_CM_E!E7+FC_IND_NMM_CR_E!E7+FC_IND_NMM_GL_E!E7</f>
        <v>0</v>
      </c>
      <c r="F7" s="10">
        <f>FC_IND_NMM_CM_E!F7+FC_IND_NMM_CR_E!F7+FC_IND_NMM_GL_E!F7</f>
        <v>0</v>
      </c>
      <c r="G7" s="10">
        <f>FC_IND_NMM_CM_E!G7+FC_IND_NMM_CR_E!G7+FC_IND_NMM_GL_E!G7</f>
        <v>0</v>
      </c>
      <c r="H7" s="10">
        <f>FC_IND_NMM_CM_E!H7+FC_IND_NMM_CR_E!H7+FC_IND_NMM_GL_E!H7</f>
        <v>0</v>
      </c>
      <c r="I7" s="10">
        <f>FC_IND_NMM_CM_E!I7+FC_IND_NMM_CR_E!I7+FC_IND_NMM_GL_E!I7</f>
        <v>0</v>
      </c>
      <c r="J7" s="10">
        <f>FC_IND_NMM_CM_E!J7+FC_IND_NMM_CR_E!J7+FC_IND_NMM_GL_E!J7</f>
        <v>0</v>
      </c>
      <c r="K7" s="10">
        <f>FC_IND_NMM_CM_E!K7+FC_IND_NMM_CR_E!K7+FC_IND_NMM_GL_E!K7</f>
        <v>0</v>
      </c>
      <c r="L7" s="10">
        <f>FC_IND_NMM_CM_E!L7+FC_IND_NMM_CR_E!L7+FC_IND_NMM_GL_E!L7</f>
        <v>0</v>
      </c>
      <c r="M7" s="10">
        <f>FC_IND_NMM_CM_E!M7+FC_IND_NMM_CR_E!M7+FC_IND_NMM_GL_E!M7</f>
        <v>0</v>
      </c>
      <c r="N7" s="10">
        <f>FC_IND_NMM_CM_E!N7+FC_IND_NMM_CR_E!N7+FC_IND_NMM_GL_E!N7</f>
        <v>0</v>
      </c>
      <c r="O7" s="10">
        <f>FC_IND_NMM_CM_E!O7+FC_IND_NMM_CR_E!O7+FC_IND_NMM_GL_E!O7</f>
        <v>0</v>
      </c>
      <c r="P7" s="10">
        <f>FC_IND_NMM_CM_E!P7+FC_IND_NMM_CR_E!P7+FC_IND_NMM_GL_E!P7</f>
        <v>0</v>
      </c>
      <c r="Q7" s="10">
        <f>FC_IND_NMM_CM_E!Q7+FC_IND_NMM_CR_E!Q7+FC_IND_NMM_GL_E!Q7</f>
        <v>0</v>
      </c>
      <c r="R7" s="10">
        <f>FC_IND_NMM_CM_E!R7+FC_IND_NMM_CR_E!R7+FC_IND_NMM_GL_E!R7</f>
        <v>0</v>
      </c>
      <c r="S7" s="10">
        <f>FC_IND_NMM_CM_E!S7+FC_IND_NMM_CR_E!S7+FC_IND_NMM_GL_E!S7</f>
        <v>0</v>
      </c>
      <c r="T7" s="10">
        <f>FC_IND_NMM_CM_E!T7+FC_IND_NMM_CR_E!T7+FC_IND_NMM_GL_E!T7</f>
        <v>0</v>
      </c>
      <c r="U7" s="10">
        <f>FC_IND_NMM_CM_E!U7+FC_IND_NMM_CR_E!U7+FC_IND_NMM_GL_E!U7</f>
        <v>0</v>
      </c>
      <c r="V7" s="10">
        <f>FC_IND_NMM_CM_E!V7+FC_IND_NMM_CR_E!V7+FC_IND_NMM_GL_E!V7</f>
        <v>0</v>
      </c>
      <c r="W7" s="10">
        <f>FC_IND_NMM_CM_E!W7+FC_IND_NMM_CR_E!W7+FC_IND_NMM_GL_E!W7</f>
        <v>0</v>
      </c>
      <c r="X7" s="10">
        <f>FC_IND_NMM_CM_E!X7+FC_IND_NMM_CR_E!X7+FC_IND_NMM_GL_E!X7</f>
        <v>0</v>
      </c>
      <c r="Y7" s="10">
        <f>FC_IND_NMM_CM_E!Y7+FC_IND_NMM_CR_E!Y7+FC_IND_NMM_GL_E!Y7</f>
        <v>0</v>
      </c>
      <c r="Z7" s="10">
        <f>FC_IND_NMM_CM_E!Z7+FC_IND_NMM_CR_E!Z7+FC_IND_NMM_GL_E!Z7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  <c r="Y9" s="10">
        <f>FC_IND_NMM_CM_E!Y9+FC_IND_NMM_CR_E!Y9+FC_IND_NMM_GL_E!Y9</f>
        <v>0</v>
      </c>
      <c r="Z9" s="10">
        <f>FC_IND_NMM_CM_E!Z9+FC_IND_NMM_CR_E!Z9+FC_IND_NMM_GL_E!Z9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  <c r="Y10" s="10">
        <f>FC_IND_NMM_CM_E!Y10+FC_IND_NMM_CR_E!Y10+FC_IND_NMM_GL_E!Y10</f>
        <v>0</v>
      </c>
      <c r="Z10" s="10">
        <f>FC_IND_NMM_CM_E!Z10+FC_IND_NMM_CR_E!Z10+FC_IND_NMM_GL_E!Z10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  <c r="Y12" s="10">
        <f>FC_IND_NMM_CM_E!Y12+FC_IND_NMM_CR_E!Y12+FC_IND_NMM_GL_E!Y12</f>
        <v>0</v>
      </c>
      <c r="Z12" s="10">
        <f>FC_IND_NMM_CM_E!Z12+FC_IND_NMM_CR_E!Z12+FC_IND_NMM_GL_E!Z12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  <c r="Y13" s="10">
        <f>FC_IND_NMM_CM_E!Y13+FC_IND_NMM_CR_E!Y13+FC_IND_NMM_GL_E!Y13</f>
        <v>0</v>
      </c>
      <c r="Z13" s="10">
        <f>FC_IND_NMM_CM_E!Z13+FC_IND_NMM_CR_E!Z13+FC_IND_NMM_GL_E!Z13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  <c r="Y14" s="10">
        <f>FC_IND_NMM_CM_E!Y14+FC_IND_NMM_CR_E!Y14+FC_IND_NMM_GL_E!Y14</f>
        <v>0</v>
      </c>
      <c r="Z14" s="10">
        <f>FC_IND_NMM_CM_E!Z14+FC_IND_NMM_CR_E!Z14+FC_IND_NMM_GL_E!Z14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  <c r="Y15" s="10">
        <f>FC_IND_NMM_CM_E!Y15+FC_IND_NMM_CR_E!Y15+FC_IND_NMM_GL_E!Y15</f>
        <v>0</v>
      </c>
      <c r="Z15" s="10">
        <f>FC_IND_NMM_CM_E!Z15+FC_IND_NMM_CR_E!Z15+FC_IND_NMM_GL_E!Z15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  <c r="Y16" s="10">
        <f>FC_IND_NMM_CM_E!Y16+FC_IND_NMM_CR_E!Y16+FC_IND_NMM_GL_E!Y16</f>
        <v>0</v>
      </c>
      <c r="Z16" s="10">
        <f>FC_IND_NMM_CM_E!Z16+FC_IND_NMM_CR_E!Z16+FC_IND_NMM_GL_E!Z16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  <c r="Y18" s="10">
        <f>FC_IND_NMM_CM_E!Y18+FC_IND_NMM_CR_E!Y18+FC_IND_NMM_GL_E!Y18</f>
        <v>0</v>
      </c>
      <c r="Z18" s="10">
        <f>FC_IND_NMM_CM_E!Z18+FC_IND_NMM_CR_E!Z18+FC_IND_NMM_GL_E!Z18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  <c r="Y19" s="10">
        <f>FC_IND_NMM_CM_E!Y19+FC_IND_NMM_CR_E!Y19+FC_IND_NMM_GL_E!Y19</f>
        <v>0</v>
      </c>
      <c r="Z19" s="10">
        <f>FC_IND_NMM_CM_E!Z19+FC_IND_NMM_CR_E!Z19+FC_IND_NMM_GL_E!Z19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  <c r="Y20" s="10">
        <f>FC_IND_NMM_CM_E!Y20+FC_IND_NMM_CR_E!Y20+FC_IND_NMM_GL_E!Y20</f>
        <v>0</v>
      </c>
      <c r="Z20" s="10">
        <f>FC_IND_NMM_CM_E!Z20+FC_IND_NMM_CR_E!Z20+FC_IND_NMM_GL_E!Z20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  <c r="Y21" s="10">
        <f>FC_IND_NMM_CM_E!Y21+FC_IND_NMM_CR_E!Y21+FC_IND_NMM_GL_E!Y21</f>
        <v>0</v>
      </c>
      <c r="Z21" s="10">
        <f>FC_IND_NMM_CM_E!Z21+FC_IND_NMM_CR_E!Z21+FC_IND_NMM_GL_E!Z21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  <c r="Y23" s="10">
        <f>FC_IND_NMM_CM_E!Y23+FC_IND_NMM_CR_E!Y23+FC_IND_NMM_GL_E!Y23</f>
        <v>0</v>
      </c>
      <c r="Z23" s="10">
        <f>FC_IND_NMM_CM_E!Z23+FC_IND_NMM_CR_E!Z23+FC_IND_NMM_GL_E!Z23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  <c r="Y24" s="10">
        <f>FC_IND_NMM_CM_E!Y24+FC_IND_NMM_CR_E!Y24+FC_IND_NMM_GL_E!Y24</f>
        <v>0</v>
      </c>
      <c r="Z24" s="10">
        <f>FC_IND_NMM_CM_E!Z24+FC_IND_NMM_CR_E!Z24+FC_IND_NMM_GL_E!Z24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  <c r="Y25" s="37">
        <f>FC_IND_NMM_CM_E!Y25+FC_IND_NMM_CR_E!Y25+FC_IND_NMM_GL_E!Y25</f>
        <v>0</v>
      </c>
      <c r="Z25" s="37">
        <f>FC_IND_NMM_CM_E!Z25+FC_IND_NMM_CR_E!Z25+FC_IND_NMM_GL_E!Z25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  <c r="Y28" s="10">
        <f>FC_IND_NMM_CM_E!Y28+FC_IND_NMM_CR_E!Y28+FC_IND_NMM_GL_E!Y28</f>
        <v>0</v>
      </c>
      <c r="Z28" s="10">
        <f>FC_IND_NMM_CM_E!Z28+FC_IND_NMM_CR_E!Z28+FC_IND_NMM_GL_E!Z28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  <c r="Y29" s="10">
        <f>FC_IND_NMM_CM_E!Y29+FC_IND_NMM_CR_E!Y29+FC_IND_NMM_GL_E!Y29</f>
        <v>0</v>
      </c>
      <c r="Z29" s="10">
        <f>FC_IND_NMM_CM_E!Z29+FC_IND_NMM_CR_E!Z29+FC_IND_NMM_GL_E!Z29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  <c r="Y30" s="10">
        <f>FC_IND_NMM_CM_E!Y30+FC_IND_NMM_CR_E!Y30+FC_IND_NMM_GL_E!Y30</f>
        <v>0</v>
      </c>
      <c r="Z30" s="10">
        <f>FC_IND_NMM_CM_E!Z30+FC_IND_NMM_CR_E!Z30+FC_IND_NMM_GL_E!Z30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  <c r="Y31" s="10">
        <f>FC_IND_NMM_CM_E!Y31+FC_IND_NMM_CR_E!Y31+FC_IND_NMM_GL_E!Y31</f>
        <v>0</v>
      </c>
      <c r="Z31" s="10">
        <f>FC_IND_NMM_CM_E!Z31+FC_IND_NMM_CR_E!Z31+FC_IND_NMM_GL_E!Z31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  <c r="Y32" s="10">
        <f>FC_IND_NMM_CM_E!Y32+FC_IND_NMM_CR_E!Y32+FC_IND_NMM_GL_E!Y32</f>
        <v>0</v>
      </c>
      <c r="Z32" s="10">
        <f>FC_IND_NMM_CM_E!Z32+FC_IND_NMM_CR_E!Z32+FC_IND_NMM_GL_E!Z32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  <c r="Y34" s="10">
        <f>FC_IND_NMM_CM_E!Y34+FC_IND_NMM_CR_E!Y34+FC_IND_NMM_GL_E!Y34</f>
        <v>0</v>
      </c>
      <c r="Z34" s="10">
        <f>FC_IND_NMM_CM_E!Z34+FC_IND_NMM_CR_E!Z34+FC_IND_NMM_GL_E!Z34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  <c r="Y35" s="10">
        <f>FC_IND_NMM_CM_E!Y35+FC_IND_NMM_CR_E!Y35+FC_IND_NMM_GL_E!Y35</f>
        <v>0</v>
      </c>
      <c r="Z35" s="10">
        <f>FC_IND_NMM_CM_E!Z35+FC_IND_NMM_CR_E!Z35+FC_IND_NMM_GL_E!Z35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0</v>
      </c>
      <c r="P36" s="10">
        <f>FC_IND_NMM_CM_E!P36+FC_IND_NMM_CR_E!P36+FC_IND_NMM_GL_E!P36</f>
        <v>0</v>
      </c>
      <c r="Q36" s="10">
        <f>FC_IND_NMM_CM_E!Q36+FC_IND_NMM_CR_E!Q36+FC_IND_NMM_GL_E!Q36</f>
        <v>0</v>
      </c>
      <c r="R36" s="10">
        <f>FC_IND_NMM_CM_E!R36+FC_IND_NMM_CR_E!R36+FC_IND_NMM_GL_E!R36</f>
        <v>0</v>
      </c>
      <c r="S36" s="10">
        <f>FC_IND_NMM_CM_E!S36+FC_IND_NMM_CR_E!S36+FC_IND_NMM_GL_E!S36</f>
        <v>0</v>
      </c>
      <c r="T36" s="10">
        <f>FC_IND_NMM_CM_E!T36+FC_IND_NMM_CR_E!T36+FC_IND_NMM_GL_E!T36</f>
        <v>0</v>
      </c>
      <c r="U36" s="10">
        <f>FC_IND_NMM_CM_E!U36+FC_IND_NMM_CR_E!U36+FC_IND_NMM_GL_E!U36</f>
        <v>0</v>
      </c>
      <c r="V36" s="10">
        <f>FC_IND_NMM_CM_E!V36+FC_IND_NMM_CR_E!V36+FC_IND_NMM_GL_E!V36</f>
        <v>0</v>
      </c>
      <c r="W36" s="10">
        <f>FC_IND_NMM_CM_E!W36+FC_IND_NMM_CR_E!W36+FC_IND_NMM_GL_E!W36</f>
        <v>0</v>
      </c>
      <c r="X36" s="10">
        <f>FC_IND_NMM_CM_E!X36+FC_IND_NMM_CR_E!X36+FC_IND_NMM_GL_E!X36</f>
        <v>0</v>
      </c>
      <c r="Y36" s="10">
        <f>FC_IND_NMM_CM_E!Y36+FC_IND_NMM_CR_E!Y36+FC_IND_NMM_GL_E!Y36</f>
        <v>0</v>
      </c>
      <c r="Z36" s="10">
        <f>FC_IND_NMM_CM_E!Z36+FC_IND_NMM_CR_E!Z36+FC_IND_NMM_GL_E!Z36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  <c r="Y37" s="10">
        <f>FC_IND_NMM_CM_E!Y37+FC_IND_NMM_CR_E!Y37+FC_IND_NMM_GL_E!Y37</f>
        <v>0</v>
      </c>
      <c r="Z37" s="10">
        <f>FC_IND_NMM_CM_E!Z37+FC_IND_NMM_CR_E!Z37+FC_IND_NMM_GL_E!Z37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  <c r="Y38" s="10">
        <f>FC_IND_NMM_CM_E!Y38+FC_IND_NMM_CR_E!Y38+FC_IND_NMM_GL_E!Y38</f>
        <v>0</v>
      </c>
      <c r="Z38" s="10">
        <f>FC_IND_NMM_CM_E!Z38+FC_IND_NMM_CR_E!Z38+FC_IND_NMM_GL_E!Z38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  <c r="Y39" s="10">
        <f>FC_IND_NMM_CM_E!Y39+FC_IND_NMM_CR_E!Y39+FC_IND_NMM_GL_E!Y39</f>
        <v>0</v>
      </c>
      <c r="Z39" s="10">
        <f>FC_IND_NMM_CM_E!Z39+FC_IND_NMM_CR_E!Z39+FC_IND_NMM_GL_E!Z39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  <c r="Y40" s="10">
        <f>FC_IND_NMM_CM_E!Y40+FC_IND_NMM_CR_E!Y40+FC_IND_NMM_GL_E!Y40</f>
        <v>0</v>
      </c>
      <c r="Z40" s="10">
        <f>FC_IND_NMM_CM_E!Z40+FC_IND_NMM_CR_E!Z40+FC_IND_NMM_GL_E!Z40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  <c r="Y41" s="10">
        <f>FC_IND_NMM_CM_E!Y41+FC_IND_NMM_CR_E!Y41+FC_IND_NMM_GL_E!Y41</f>
        <v>0</v>
      </c>
      <c r="Z41" s="10">
        <f>FC_IND_NMM_CM_E!Z41+FC_IND_NMM_CR_E!Z41+FC_IND_NMM_GL_E!Z41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  <c r="Y42" s="10">
        <f>FC_IND_NMM_CM_E!Y42+FC_IND_NMM_CR_E!Y42+FC_IND_NMM_GL_E!Y42</f>
        <v>0</v>
      </c>
      <c r="Z42" s="10">
        <f>FC_IND_NMM_CM_E!Z42+FC_IND_NMM_CR_E!Z42+FC_IND_NMM_GL_E!Z42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0</v>
      </c>
      <c r="D43" s="10">
        <f>FC_IND_NMM_CM_E!D43+FC_IND_NMM_CR_E!D43+FC_IND_NMM_GL_E!D43</f>
        <v>0</v>
      </c>
      <c r="E43" s="10">
        <f>FC_IND_NMM_CM_E!E43+FC_IND_NMM_CR_E!E43+FC_IND_NMM_GL_E!E43</f>
        <v>0</v>
      </c>
      <c r="F43" s="10">
        <f>FC_IND_NMM_CM_E!F43+FC_IND_NMM_CR_E!F43+FC_IND_NMM_GL_E!F43</f>
        <v>0</v>
      </c>
      <c r="G43" s="10">
        <f>FC_IND_NMM_CM_E!G43+FC_IND_NMM_CR_E!G43+FC_IND_NMM_GL_E!G43</f>
        <v>0</v>
      </c>
      <c r="H43" s="10">
        <f>FC_IND_NMM_CM_E!H43+FC_IND_NMM_CR_E!H43+FC_IND_NMM_GL_E!H43</f>
        <v>0</v>
      </c>
      <c r="I43" s="10">
        <f>FC_IND_NMM_CM_E!I43+FC_IND_NMM_CR_E!I43+FC_IND_NMM_GL_E!I43</f>
        <v>0</v>
      </c>
      <c r="J43" s="10">
        <f>FC_IND_NMM_CM_E!J43+FC_IND_NMM_CR_E!J43+FC_IND_NMM_GL_E!J43</f>
        <v>0</v>
      </c>
      <c r="K43" s="10">
        <f>FC_IND_NMM_CM_E!K43+FC_IND_NMM_CR_E!K43+FC_IND_NMM_GL_E!K43</f>
        <v>0</v>
      </c>
      <c r="L43" s="10">
        <f>FC_IND_NMM_CM_E!L43+FC_IND_NMM_CR_E!L43+FC_IND_NMM_GL_E!L43</f>
        <v>0</v>
      </c>
      <c r="M43" s="10">
        <f>FC_IND_NMM_CM_E!M43+FC_IND_NMM_CR_E!M43+FC_IND_NMM_GL_E!M43</f>
        <v>0</v>
      </c>
      <c r="N43" s="10">
        <f>FC_IND_NMM_CM_E!N43+FC_IND_NMM_CR_E!N43+FC_IND_NMM_GL_E!N43</f>
        <v>0</v>
      </c>
      <c r="O43" s="10">
        <f>FC_IND_NMM_CM_E!O43+FC_IND_NMM_CR_E!O43+FC_IND_NMM_GL_E!O43</f>
        <v>0</v>
      </c>
      <c r="P43" s="10">
        <f>FC_IND_NMM_CM_E!P43+FC_IND_NMM_CR_E!P43+FC_IND_NMM_GL_E!P43</f>
        <v>0</v>
      </c>
      <c r="Q43" s="10">
        <f>FC_IND_NMM_CM_E!Q43+FC_IND_NMM_CR_E!Q43+FC_IND_NMM_GL_E!Q43</f>
        <v>0</v>
      </c>
      <c r="R43" s="10">
        <f>FC_IND_NMM_CM_E!R43+FC_IND_NMM_CR_E!R43+FC_IND_NMM_GL_E!R43</f>
        <v>0</v>
      </c>
      <c r="S43" s="10">
        <f>FC_IND_NMM_CM_E!S43+FC_IND_NMM_CR_E!S43+FC_IND_NMM_GL_E!S43</f>
        <v>0</v>
      </c>
      <c r="T43" s="10">
        <f>FC_IND_NMM_CM_E!T43+FC_IND_NMM_CR_E!T43+FC_IND_NMM_GL_E!T43</f>
        <v>0</v>
      </c>
      <c r="U43" s="10">
        <f>FC_IND_NMM_CM_E!U43+FC_IND_NMM_CR_E!U43+FC_IND_NMM_GL_E!U43</f>
        <v>0</v>
      </c>
      <c r="V43" s="10">
        <f>FC_IND_NMM_CM_E!V43+FC_IND_NMM_CR_E!V43+FC_IND_NMM_GL_E!V43</f>
        <v>0</v>
      </c>
      <c r="W43" s="10">
        <f>FC_IND_NMM_CM_E!W43+FC_IND_NMM_CR_E!W43+FC_IND_NMM_GL_E!W43</f>
        <v>0</v>
      </c>
      <c r="X43" s="10">
        <f>FC_IND_NMM_CM_E!X43+FC_IND_NMM_CR_E!X43+FC_IND_NMM_GL_E!X43</f>
        <v>0</v>
      </c>
      <c r="Y43" s="10">
        <f>FC_IND_NMM_CM_E!Y43+FC_IND_NMM_CR_E!Y43+FC_IND_NMM_GL_E!Y43</f>
        <v>0</v>
      </c>
      <c r="Z43" s="10">
        <f>FC_IND_NMM_CM_E!Z43+FC_IND_NMM_CR_E!Z43+FC_IND_NMM_GL_E!Z43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0</v>
      </c>
      <c r="D44" s="10">
        <f>FC_IND_NMM_CM_E!D44+FC_IND_NMM_CR_E!D44+FC_IND_NMM_GL_E!D44</f>
        <v>0</v>
      </c>
      <c r="E44" s="10">
        <f>FC_IND_NMM_CM_E!E44+FC_IND_NMM_CR_E!E44+FC_IND_NMM_GL_E!E44</f>
        <v>0</v>
      </c>
      <c r="F44" s="10">
        <f>FC_IND_NMM_CM_E!F44+FC_IND_NMM_CR_E!F44+FC_IND_NMM_GL_E!F44</f>
        <v>0</v>
      </c>
      <c r="G44" s="10">
        <f>FC_IND_NMM_CM_E!G44+FC_IND_NMM_CR_E!G44+FC_IND_NMM_GL_E!G44</f>
        <v>0</v>
      </c>
      <c r="H44" s="10">
        <f>FC_IND_NMM_CM_E!H44+FC_IND_NMM_CR_E!H44+FC_IND_NMM_GL_E!H44</f>
        <v>0</v>
      </c>
      <c r="I44" s="10">
        <f>FC_IND_NMM_CM_E!I44+FC_IND_NMM_CR_E!I44+FC_IND_NMM_GL_E!I44</f>
        <v>0</v>
      </c>
      <c r="J44" s="10">
        <f>FC_IND_NMM_CM_E!J44+FC_IND_NMM_CR_E!J44+FC_IND_NMM_GL_E!J44</f>
        <v>0</v>
      </c>
      <c r="K44" s="10">
        <f>FC_IND_NMM_CM_E!K44+FC_IND_NMM_CR_E!K44+FC_IND_NMM_GL_E!K44</f>
        <v>0</v>
      </c>
      <c r="L44" s="10">
        <f>FC_IND_NMM_CM_E!L44+FC_IND_NMM_CR_E!L44+FC_IND_NMM_GL_E!L44</f>
        <v>0</v>
      </c>
      <c r="M44" s="10">
        <f>FC_IND_NMM_CM_E!M44+FC_IND_NMM_CR_E!M44+FC_IND_NMM_GL_E!M44</f>
        <v>0</v>
      </c>
      <c r="N44" s="10">
        <f>FC_IND_NMM_CM_E!N44+FC_IND_NMM_CR_E!N44+FC_IND_NMM_GL_E!N44</f>
        <v>0</v>
      </c>
      <c r="O44" s="10">
        <f>FC_IND_NMM_CM_E!O44+FC_IND_NMM_CR_E!O44+FC_IND_NMM_GL_E!O44</f>
        <v>0</v>
      </c>
      <c r="P44" s="10">
        <f>FC_IND_NMM_CM_E!P44+FC_IND_NMM_CR_E!P44+FC_IND_NMM_GL_E!P44</f>
        <v>0</v>
      </c>
      <c r="Q44" s="10">
        <f>FC_IND_NMM_CM_E!Q44+FC_IND_NMM_CR_E!Q44+FC_IND_NMM_GL_E!Q44</f>
        <v>0</v>
      </c>
      <c r="R44" s="10">
        <f>FC_IND_NMM_CM_E!R44+FC_IND_NMM_CR_E!R44+FC_IND_NMM_GL_E!R44</f>
        <v>0</v>
      </c>
      <c r="S44" s="10">
        <f>FC_IND_NMM_CM_E!S44+FC_IND_NMM_CR_E!S44+FC_IND_NMM_GL_E!S44</f>
        <v>0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  <c r="Y44" s="10">
        <f>FC_IND_NMM_CM_E!Y44+FC_IND_NMM_CR_E!Y44+FC_IND_NMM_GL_E!Y44</f>
        <v>0</v>
      </c>
      <c r="Z44" s="10">
        <f>FC_IND_NMM_CM_E!Z44+FC_IND_NMM_CR_E!Z44+FC_IND_NMM_GL_E!Z44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  <c r="Y45" s="10">
        <f>FC_IND_NMM_CM_E!Y45+FC_IND_NMM_CR_E!Y45+FC_IND_NMM_GL_E!Y45</f>
        <v>0</v>
      </c>
      <c r="Z45" s="10">
        <f>FC_IND_NMM_CM_E!Z45+FC_IND_NMM_CR_E!Z45+FC_IND_NMM_GL_E!Z45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  <c r="Y46" s="10">
        <f>FC_IND_NMM_CM_E!Y46+FC_IND_NMM_CR_E!Y46+FC_IND_NMM_GL_E!Y46</f>
        <v>0</v>
      </c>
      <c r="Z46" s="10">
        <f>FC_IND_NMM_CM_E!Z46+FC_IND_NMM_CR_E!Z46+FC_IND_NMM_GL_E!Z46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  <c r="Y47" s="10">
        <f>FC_IND_NMM_CM_E!Y47+FC_IND_NMM_CR_E!Y47+FC_IND_NMM_GL_E!Y47</f>
        <v>0</v>
      </c>
      <c r="Z47" s="10">
        <f>FC_IND_NMM_CM_E!Z47+FC_IND_NMM_CR_E!Z47+FC_IND_NMM_GL_E!Z47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0</v>
      </c>
      <c r="G48" s="10">
        <f>FC_IND_NMM_CM_E!G48+FC_IND_NMM_CR_E!G48+FC_IND_NMM_GL_E!G48</f>
        <v>0</v>
      </c>
      <c r="H48" s="10">
        <f>FC_IND_NMM_CM_E!H48+FC_IND_NMM_CR_E!H48+FC_IND_NMM_GL_E!H48</f>
        <v>0</v>
      </c>
      <c r="I48" s="10">
        <f>FC_IND_NMM_CM_E!I48+FC_IND_NMM_CR_E!I48+FC_IND_NMM_GL_E!I48</f>
        <v>0</v>
      </c>
      <c r="J48" s="10">
        <f>FC_IND_NMM_CM_E!J48+FC_IND_NMM_CR_E!J48+FC_IND_NMM_GL_E!J48</f>
        <v>0</v>
      </c>
      <c r="K48" s="10">
        <f>FC_IND_NMM_CM_E!K48+FC_IND_NMM_CR_E!K48+FC_IND_NMM_GL_E!K48</f>
        <v>0</v>
      </c>
      <c r="L48" s="10">
        <f>FC_IND_NMM_CM_E!L48+FC_IND_NMM_CR_E!L48+FC_IND_NMM_GL_E!L48</f>
        <v>0</v>
      </c>
      <c r="M48" s="10">
        <f>FC_IND_NMM_CM_E!M48+FC_IND_NMM_CR_E!M48+FC_IND_NMM_GL_E!M48</f>
        <v>0</v>
      </c>
      <c r="N48" s="10">
        <f>FC_IND_NMM_CM_E!N48+FC_IND_NMM_CR_E!N48+FC_IND_NMM_GL_E!N48</f>
        <v>0</v>
      </c>
      <c r="O48" s="10">
        <f>FC_IND_NMM_CM_E!O48+FC_IND_NMM_CR_E!O48+FC_IND_NMM_GL_E!O48</f>
        <v>0</v>
      </c>
      <c r="P48" s="10">
        <f>FC_IND_NMM_CM_E!P48+FC_IND_NMM_CR_E!P48+FC_IND_NMM_GL_E!P48</f>
        <v>0</v>
      </c>
      <c r="Q48" s="10">
        <f>FC_IND_NMM_CM_E!Q48+FC_IND_NMM_CR_E!Q48+FC_IND_NMM_GL_E!Q48</f>
        <v>0</v>
      </c>
      <c r="R48" s="10">
        <f>FC_IND_NMM_CM_E!R48+FC_IND_NMM_CR_E!R48+FC_IND_NMM_GL_E!R48</f>
        <v>0</v>
      </c>
      <c r="S48" s="10">
        <f>FC_IND_NMM_CM_E!S48+FC_IND_NMM_CR_E!S48+FC_IND_NMM_GL_E!S48</f>
        <v>0</v>
      </c>
      <c r="T48" s="10">
        <f>FC_IND_NMM_CM_E!T48+FC_IND_NMM_CR_E!T48+FC_IND_NMM_GL_E!T48</f>
        <v>0</v>
      </c>
      <c r="U48" s="10">
        <f>FC_IND_NMM_CM_E!U48+FC_IND_NMM_CR_E!U48+FC_IND_NMM_GL_E!U48</f>
        <v>0</v>
      </c>
      <c r="V48" s="10">
        <f>FC_IND_NMM_CM_E!V48+FC_IND_NMM_CR_E!V48+FC_IND_NMM_GL_E!V48</f>
        <v>0</v>
      </c>
      <c r="W48" s="10">
        <f>FC_IND_NMM_CM_E!W48+FC_IND_NMM_CR_E!W48+FC_IND_NMM_GL_E!W48</f>
        <v>0</v>
      </c>
      <c r="X48" s="10">
        <f>FC_IND_NMM_CM_E!X48+FC_IND_NMM_CR_E!X48+FC_IND_NMM_GL_E!X48</f>
        <v>0</v>
      </c>
      <c r="Y48" s="10">
        <f>FC_IND_NMM_CM_E!Y48+FC_IND_NMM_CR_E!Y48+FC_IND_NMM_GL_E!Y48</f>
        <v>0</v>
      </c>
      <c r="Z48" s="10">
        <f>FC_IND_NMM_CM_E!Z48+FC_IND_NMM_CR_E!Z48+FC_IND_NMM_GL_E!Z48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  <c r="Y49" s="10">
        <f>FC_IND_NMM_CM_E!Y49+FC_IND_NMM_CR_E!Y49+FC_IND_NMM_GL_E!Y49</f>
        <v>0</v>
      </c>
      <c r="Z49" s="10">
        <f>FC_IND_NMM_CM_E!Z49+FC_IND_NMM_CR_E!Z49+FC_IND_NMM_GL_E!Z49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  <c r="Y50" s="10">
        <f>FC_IND_NMM_CM_E!Y50+FC_IND_NMM_CR_E!Y50+FC_IND_NMM_GL_E!Y50</f>
        <v>0</v>
      </c>
      <c r="Z50" s="10">
        <f>FC_IND_NMM_CM_E!Z50+FC_IND_NMM_CR_E!Z50+FC_IND_NMM_GL_E!Z50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0</v>
      </c>
      <c r="D51" s="37">
        <f>FC_IND_NMM_CM_E!D51+FC_IND_NMM_CR_E!D51+FC_IND_NMM_GL_E!D51</f>
        <v>0</v>
      </c>
      <c r="E51" s="37">
        <f>FC_IND_NMM_CM_E!E51+FC_IND_NMM_CR_E!E51+FC_IND_NMM_GL_E!E51</f>
        <v>0</v>
      </c>
      <c r="F51" s="37">
        <f>FC_IND_NMM_CM_E!F51+FC_IND_NMM_CR_E!F51+FC_IND_NMM_GL_E!F51</f>
        <v>0</v>
      </c>
      <c r="G51" s="37">
        <f>FC_IND_NMM_CM_E!G51+FC_IND_NMM_CR_E!G51+FC_IND_NMM_GL_E!G51</f>
        <v>0</v>
      </c>
      <c r="H51" s="37">
        <f>FC_IND_NMM_CM_E!H51+FC_IND_NMM_CR_E!H51+FC_IND_NMM_GL_E!H51</f>
        <v>0</v>
      </c>
      <c r="I51" s="37">
        <f>FC_IND_NMM_CM_E!I51+FC_IND_NMM_CR_E!I51+FC_IND_NMM_GL_E!I51</f>
        <v>0</v>
      </c>
      <c r="J51" s="37">
        <f>FC_IND_NMM_CM_E!J51+FC_IND_NMM_CR_E!J51+FC_IND_NMM_GL_E!J51</f>
        <v>0</v>
      </c>
      <c r="K51" s="37">
        <f>FC_IND_NMM_CM_E!K51+FC_IND_NMM_CR_E!K51+FC_IND_NMM_GL_E!K51</f>
        <v>0</v>
      </c>
      <c r="L51" s="37">
        <f>FC_IND_NMM_CM_E!L51+FC_IND_NMM_CR_E!L51+FC_IND_NMM_GL_E!L51</f>
        <v>0</v>
      </c>
      <c r="M51" s="37">
        <f>FC_IND_NMM_CM_E!M51+FC_IND_NMM_CR_E!M51+FC_IND_NMM_GL_E!M51</f>
        <v>0</v>
      </c>
      <c r="N51" s="37">
        <f>FC_IND_NMM_CM_E!N51+FC_IND_NMM_CR_E!N51+FC_IND_NMM_GL_E!N51</f>
        <v>0</v>
      </c>
      <c r="O51" s="37">
        <f>FC_IND_NMM_CM_E!O51+FC_IND_NMM_CR_E!O51+FC_IND_NMM_GL_E!O51</f>
        <v>0</v>
      </c>
      <c r="P51" s="37">
        <f>FC_IND_NMM_CM_E!P51+FC_IND_NMM_CR_E!P51+FC_IND_NMM_GL_E!P51</f>
        <v>0</v>
      </c>
      <c r="Q51" s="37">
        <f>FC_IND_NMM_CM_E!Q51+FC_IND_NMM_CR_E!Q51+FC_IND_NMM_GL_E!Q51</f>
        <v>0</v>
      </c>
      <c r="R51" s="37">
        <f>FC_IND_NMM_CM_E!R51+FC_IND_NMM_CR_E!R51+FC_IND_NMM_GL_E!R51</f>
        <v>0</v>
      </c>
      <c r="S51" s="37">
        <f>FC_IND_NMM_CM_E!S51+FC_IND_NMM_CR_E!S51+FC_IND_NMM_GL_E!S51</f>
        <v>0</v>
      </c>
      <c r="T51" s="37">
        <f>FC_IND_NMM_CM_E!T51+FC_IND_NMM_CR_E!T51+FC_IND_NMM_GL_E!T51</f>
        <v>0</v>
      </c>
      <c r="U51" s="37">
        <f>FC_IND_NMM_CM_E!U51+FC_IND_NMM_CR_E!U51+FC_IND_NMM_GL_E!U51</f>
        <v>0</v>
      </c>
      <c r="V51" s="37">
        <f>FC_IND_NMM_CM_E!V51+FC_IND_NMM_CR_E!V51+FC_IND_NMM_GL_E!V51</f>
        <v>0</v>
      </c>
      <c r="W51" s="37">
        <f>FC_IND_NMM_CM_E!W51+FC_IND_NMM_CR_E!W51+FC_IND_NMM_GL_E!W51</f>
        <v>0</v>
      </c>
      <c r="X51" s="37">
        <f>FC_IND_NMM_CM_E!X51+FC_IND_NMM_CR_E!X51+FC_IND_NMM_GL_E!X51</f>
        <v>0</v>
      </c>
      <c r="Y51" s="37">
        <f>FC_IND_NMM_CM_E!Y51+FC_IND_NMM_CR_E!Y51+FC_IND_NMM_GL_E!Y51</f>
        <v>0</v>
      </c>
      <c r="Z51" s="37">
        <f>FC_IND_NMM_CM_E!Z51+FC_IND_NMM_CR_E!Z51+FC_IND_NMM_GL_E!Z51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  <c r="Y53" s="10">
        <f>FC_IND_NMM_CM_E!Y53+FC_IND_NMM_CR_E!Y53+FC_IND_NMM_GL_E!Y53</f>
        <v>0</v>
      </c>
      <c r="Z53" s="10">
        <f>FC_IND_NMM_CM_E!Z53+FC_IND_NMM_CR_E!Z53+FC_IND_NMM_GL_E!Z53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  <c r="Y54" s="10">
        <f>FC_IND_NMM_CM_E!Y54+FC_IND_NMM_CR_E!Y54+FC_IND_NMM_GL_E!Y54</f>
        <v>0</v>
      </c>
      <c r="Z54" s="10">
        <f>FC_IND_NMM_CM_E!Z54+FC_IND_NMM_CR_E!Z54+FC_IND_NMM_GL_E!Z54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  <c r="Y55" s="10">
        <f>FC_IND_NMM_CM_E!Y55+FC_IND_NMM_CR_E!Y55+FC_IND_NMM_GL_E!Y55</f>
        <v>0</v>
      </c>
      <c r="Z55" s="10">
        <f>FC_IND_NMM_CM_E!Z55+FC_IND_NMM_CR_E!Z55+FC_IND_NMM_GL_E!Z55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  <c r="Y56" s="10">
        <f>FC_IND_NMM_CM_E!Y56+FC_IND_NMM_CR_E!Y56+FC_IND_NMM_GL_E!Y56</f>
        <v>0</v>
      </c>
      <c r="Z56" s="10">
        <f>FC_IND_NMM_CM_E!Z56+FC_IND_NMM_CR_E!Z56+FC_IND_NMM_GL_E!Z56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  <c r="Y57" s="10">
        <f>FC_IND_NMM_CM_E!Y57+FC_IND_NMM_CR_E!Y57+FC_IND_NMM_GL_E!Y57</f>
        <v>0</v>
      </c>
      <c r="Z57" s="10">
        <f>FC_IND_NMM_CM_E!Z57+FC_IND_NMM_CR_E!Z57+FC_IND_NMM_GL_E!Z57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  <c r="Y58" s="10">
        <f>FC_IND_NMM_CM_E!Y58+FC_IND_NMM_CR_E!Y58+FC_IND_NMM_GL_E!Y58</f>
        <v>0</v>
      </c>
      <c r="Z58" s="10">
        <f>FC_IND_NMM_CM_E!Z58+FC_IND_NMM_CR_E!Z58+FC_IND_NMM_GL_E!Z58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</v>
      </c>
      <c r="F59" s="10">
        <f>FC_IND_NMM_CM_E!F59+FC_IND_NMM_CR_E!F59+FC_IND_NMM_GL_E!F59</f>
        <v>0</v>
      </c>
      <c r="G59" s="10">
        <f>FC_IND_NMM_CM_E!G59+FC_IND_NMM_CR_E!G59+FC_IND_NMM_GL_E!G59</f>
        <v>0</v>
      </c>
      <c r="H59" s="10">
        <f>FC_IND_NMM_CM_E!H59+FC_IND_NMM_CR_E!H59+FC_IND_NMM_GL_E!H59</f>
        <v>0</v>
      </c>
      <c r="I59" s="10">
        <f>FC_IND_NMM_CM_E!I59+FC_IND_NMM_CR_E!I59+FC_IND_NMM_GL_E!I59</f>
        <v>0</v>
      </c>
      <c r="J59" s="10">
        <f>FC_IND_NMM_CM_E!J59+FC_IND_NMM_CR_E!J59+FC_IND_NMM_GL_E!J59</f>
        <v>0</v>
      </c>
      <c r="K59" s="10">
        <f>FC_IND_NMM_CM_E!K59+FC_IND_NMM_CR_E!K59+FC_IND_NMM_GL_E!K59</f>
        <v>0</v>
      </c>
      <c r="L59" s="10">
        <f>FC_IND_NMM_CM_E!L59+FC_IND_NMM_CR_E!L59+FC_IND_NMM_GL_E!L59</f>
        <v>0</v>
      </c>
      <c r="M59" s="10">
        <f>FC_IND_NMM_CM_E!M59+FC_IND_NMM_CR_E!M59+FC_IND_NMM_GL_E!M59</f>
        <v>0</v>
      </c>
      <c r="N59" s="10">
        <f>FC_IND_NMM_CM_E!N59+FC_IND_NMM_CR_E!N59+FC_IND_NMM_GL_E!N59</f>
        <v>0</v>
      </c>
      <c r="O59" s="10">
        <f>FC_IND_NMM_CM_E!O59+FC_IND_NMM_CR_E!O59+FC_IND_NMM_GL_E!O59</f>
        <v>0</v>
      </c>
      <c r="P59" s="10">
        <f>FC_IND_NMM_CM_E!P59+FC_IND_NMM_CR_E!P59+FC_IND_NMM_GL_E!P59</f>
        <v>0</v>
      </c>
      <c r="Q59" s="10">
        <f>FC_IND_NMM_CM_E!Q59+FC_IND_NMM_CR_E!Q59+FC_IND_NMM_GL_E!Q59</f>
        <v>0</v>
      </c>
      <c r="R59" s="10">
        <f>FC_IND_NMM_CM_E!R59+FC_IND_NMM_CR_E!R59+FC_IND_NMM_GL_E!R59</f>
        <v>0</v>
      </c>
      <c r="S59" s="10">
        <f>FC_IND_NMM_CM_E!S59+FC_IND_NMM_CR_E!S59+FC_IND_NMM_GL_E!S59</f>
        <v>0</v>
      </c>
      <c r="T59" s="10">
        <f>FC_IND_NMM_CM_E!T59+FC_IND_NMM_CR_E!T59+FC_IND_NMM_GL_E!T59</f>
        <v>0</v>
      </c>
      <c r="U59" s="10">
        <f>FC_IND_NMM_CM_E!U59+FC_IND_NMM_CR_E!U59+FC_IND_NMM_GL_E!U59</f>
        <v>0</v>
      </c>
      <c r="V59" s="10">
        <f>FC_IND_NMM_CM_E!V59+FC_IND_NMM_CR_E!V59+FC_IND_NMM_GL_E!V59</f>
        <v>0</v>
      </c>
      <c r="W59" s="10">
        <f>FC_IND_NMM_CM_E!W59+FC_IND_NMM_CR_E!W59+FC_IND_NMM_GL_E!W59</f>
        <v>0</v>
      </c>
      <c r="X59" s="10">
        <f>FC_IND_NMM_CM_E!X59+FC_IND_NMM_CR_E!X59+FC_IND_NMM_GL_E!X59</f>
        <v>0</v>
      </c>
      <c r="Y59" s="10">
        <f>FC_IND_NMM_CM_E!Y59+FC_IND_NMM_CR_E!Y59+FC_IND_NMM_GL_E!Y59</f>
        <v>0</v>
      </c>
      <c r="Z59" s="10">
        <f>FC_IND_NMM_CM_E!Z59+FC_IND_NMM_CR_E!Z59+FC_IND_NMM_GL_E!Z59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  <c r="Y60" s="10">
        <f>FC_IND_NMM_CM_E!Y60+FC_IND_NMM_CR_E!Y60+FC_IND_NMM_GL_E!Y60</f>
        <v>0</v>
      </c>
      <c r="Z60" s="10">
        <f>FC_IND_NMM_CM_E!Z60+FC_IND_NMM_CR_E!Z60+FC_IND_NMM_GL_E!Z60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  <c r="Y61" s="10">
        <f>FC_IND_NMM_CM_E!Y61+FC_IND_NMM_CR_E!Y61+FC_IND_NMM_GL_E!Y61</f>
        <v>0</v>
      </c>
      <c r="Z61" s="10">
        <f>FC_IND_NMM_CM_E!Z61+FC_IND_NMM_CR_E!Z61+FC_IND_NMM_GL_E!Z61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  <c r="Y62" s="10">
        <f>FC_IND_NMM_CM_E!Y62+FC_IND_NMM_CR_E!Y62+FC_IND_NMM_GL_E!Y62</f>
        <v>0</v>
      </c>
      <c r="Z62" s="10">
        <f>FC_IND_NMM_CM_E!Z62+FC_IND_NMM_CR_E!Z62+FC_IND_NMM_GL_E!Z62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  <c r="Y63" s="10">
        <f>FC_IND_NMM_CM_E!Y63+FC_IND_NMM_CR_E!Y63+FC_IND_NMM_GL_E!Y63</f>
        <v>0</v>
      </c>
      <c r="Z63" s="10">
        <f>FC_IND_NMM_CM_E!Z63+FC_IND_NMM_CR_E!Z63+FC_IND_NMM_GL_E!Z63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  <c r="Y64" s="10">
        <f>FC_IND_NMM_CM_E!Y64+FC_IND_NMM_CR_E!Y64+FC_IND_NMM_GL_E!Y64</f>
        <v>0</v>
      </c>
      <c r="Z64" s="10">
        <f>FC_IND_NMM_CM_E!Z64+FC_IND_NMM_CR_E!Z64+FC_IND_NMM_GL_E!Z64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  <c r="Y65" s="10">
        <f>FC_IND_NMM_CM_E!Y65+FC_IND_NMM_CR_E!Y65+FC_IND_NMM_GL_E!Y65</f>
        <v>0</v>
      </c>
      <c r="Z65" s="10">
        <f>FC_IND_NMM_CM_E!Z65+FC_IND_NMM_CR_E!Z65+FC_IND_NMM_GL_E!Z65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  <c r="Y66" s="10">
        <f>FC_IND_NMM_CM_E!Y66+FC_IND_NMM_CR_E!Y66+FC_IND_NMM_GL_E!Y66</f>
        <v>0</v>
      </c>
      <c r="Z66" s="10">
        <f>FC_IND_NMM_CM_E!Z66+FC_IND_NMM_CR_E!Z66+FC_IND_NMM_GL_E!Z66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  <c r="Y67" s="10">
        <f>FC_IND_NMM_CM_E!Y67+FC_IND_NMM_CR_E!Y67+FC_IND_NMM_GL_E!Y67</f>
        <v>0</v>
      </c>
      <c r="Z67" s="10">
        <f>FC_IND_NMM_CM_E!Z67+FC_IND_NMM_CR_E!Z67+FC_IND_NMM_GL_E!Z67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  <c r="Y68" s="10">
        <f>FC_IND_NMM_CM_E!Y68+FC_IND_NMM_CR_E!Y68+FC_IND_NMM_GL_E!Y68</f>
        <v>0</v>
      </c>
      <c r="Z68" s="10">
        <f>FC_IND_NMM_CM_E!Z68+FC_IND_NMM_CR_E!Z68+FC_IND_NMM_GL_E!Z68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  <c r="Y69" s="10">
        <f>FC_IND_NMM_CM_E!Y69+FC_IND_NMM_CR_E!Y69+FC_IND_NMM_GL_E!Y69</f>
        <v>0</v>
      </c>
      <c r="Z69" s="10">
        <f>FC_IND_NMM_CM_E!Z69+FC_IND_NMM_CR_E!Z69+FC_IND_NMM_GL_E!Z69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  <c r="Y70" s="10">
        <f>FC_IND_NMM_CM_E!Y70+FC_IND_NMM_CR_E!Y70+FC_IND_NMM_GL_E!Y70</f>
        <v>0</v>
      </c>
      <c r="Z70" s="10">
        <f>FC_IND_NMM_CM_E!Z70+FC_IND_NMM_CR_E!Z70+FC_IND_NMM_GL_E!Z70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0</v>
      </c>
      <c r="V72" s="10">
        <f>FC_IND_NMM_CM_E!V72+FC_IND_NMM_CR_E!V72+FC_IND_NMM_GL_E!V72</f>
        <v>0</v>
      </c>
      <c r="W72" s="10">
        <f>FC_IND_NMM_CM_E!W72+FC_IND_NMM_CR_E!W72+FC_IND_NMM_GL_E!W72</f>
        <v>0</v>
      </c>
      <c r="X72" s="10">
        <f>FC_IND_NMM_CM_E!X72+FC_IND_NMM_CR_E!X72+FC_IND_NMM_GL_E!X72</f>
        <v>0</v>
      </c>
      <c r="Y72" s="10">
        <f>FC_IND_NMM_CM_E!Y72+FC_IND_NMM_CR_E!Y72+FC_IND_NMM_GL_E!Y72</f>
        <v>0</v>
      </c>
      <c r="Z72" s="10">
        <f>FC_IND_NMM_CM_E!Z72+FC_IND_NMM_CR_E!Z72+FC_IND_NMM_GL_E!Z72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  <c r="Y73" s="10">
        <f>FC_IND_NMM_CM_E!Y73+FC_IND_NMM_CR_E!Y73+FC_IND_NMM_GL_E!Y73</f>
        <v>0</v>
      </c>
      <c r="Z73" s="10">
        <f>FC_IND_NMM_CM_E!Z73+FC_IND_NMM_CR_E!Z73+FC_IND_NMM_GL_E!Z73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  <c r="Y74" s="37">
        <f>FC_IND_NMM_CM_E!Y74+FC_IND_NMM_CR_E!Y74+FC_IND_NMM_GL_E!Y74</f>
        <v>0</v>
      </c>
      <c r="Z74" s="37">
        <f>FC_IND_NMM_CM_E!Z74+FC_IND_NMM_CR_E!Z74+FC_IND_NMM_GL_E!Z74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0</v>
      </c>
      <c r="Y75" s="37">
        <f>FC_IND_NMM_CM_E!Y75+FC_IND_NMM_CR_E!Y75+FC_IND_NMM_GL_E!Y75</f>
        <v>0</v>
      </c>
      <c r="Z75" s="37">
        <f>FC_IND_NMM_CM_E!Z75+FC_IND_NMM_CR_E!Z75+FC_IND_NMM_GL_E!Z75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0</v>
      </c>
      <c r="D76" s="40">
        <f>FC_IND_NMM_CM_E!D76+FC_IND_NMM_CR_E!D76+FC_IND_NMM_GL_E!D76</f>
        <v>0</v>
      </c>
      <c r="E76" s="40">
        <f>FC_IND_NMM_CM_E!E76+FC_IND_NMM_CR_E!E76+FC_IND_NMM_GL_E!E76</f>
        <v>0</v>
      </c>
      <c r="F76" s="40">
        <f>FC_IND_NMM_CM_E!F76+FC_IND_NMM_CR_E!F76+FC_IND_NMM_GL_E!F76</f>
        <v>0</v>
      </c>
      <c r="G76" s="40">
        <f>FC_IND_NMM_CM_E!G76+FC_IND_NMM_CR_E!G76+FC_IND_NMM_GL_E!G76</f>
        <v>0</v>
      </c>
      <c r="H76" s="40">
        <f>FC_IND_NMM_CM_E!H76+FC_IND_NMM_CR_E!H76+FC_IND_NMM_GL_E!H76</f>
        <v>0</v>
      </c>
      <c r="I76" s="40">
        <f>FC_IND_NMM_CM_E!I76+FC_IND_NMM_CR_E!I76+FC_IND_NMM_GL_E!I76</f>
        <v>0</v>
      </c>
      <c r="J76" s="40">
        <f>FC_IND_NMM_CM_E!J76+FC_IND_NMM_CR_E!J76+FC_IND_NMM_GL_E!J76</f>
        <v>0</v>
      </c>
      <c r="K76" s="40">
        <f>FC_IND_NMM_CM_E!K76+FC_IND_NMM_CR_E!K76+FC_IND_NMM_GL_E!K76</f>
        <v>0</v>
      </c>
      <c r="L76" s="40">
        <f>FC_IND_NMM_CM_E!L76+FC_IND_NMM_CR_E!L76+FC_IND_NMM_GL_E!L76</f>
        <v>0</v>
      </c>
      <c r="M76" s="40">
        <f>FC_IND_NMM_CM_E!M76+FC_IND_NMM_CR_E!M76+FC_IND_NMM_GL_E!M76</f>
        <v>0</v>
      </c>
      <c r="N76" s="40">
        <f>FC_IND_NMM_CM_E!N76+FC_IND_NMM_CR_E!N76+FC_IND_NMM_GL_E!N76</f>
        <v>0</v>
      </c>
      <c r="O76" s="40">
        <f>FC_IND_NMM_CM_E!O76+FC_IND_NMM_CR_E!O76+FC_IND_NMM_GL_E!O76</f>
        <v>0</v>
      </c>
      <c r="P76" s="40">
        <f>FC_IND_NMM_CM_E!P76+FC_IND_NMM_CR_E!P76+FC_IND_NMM_GL_E!P76</f>
        <v>0</v>
      </c>
      <c r="Q76" s="40">
        <f>FC_IND_NMM_CM_E!Q76+FC_IND_NMM_CR_E!Q76+FC_IND_NMM_GL_E!Q76</f>
        <v>0</v>
      </c>
      <c r="R76" s="40">
        <f>FC_IND_NMM_CM_E!R76+FC_IND_NMM_CR_E!R76+FC_IND_NMM_GL_E!R76</f>
        <v>0</v>
      </c>
      <c r="S76" s="40">
        <f>FC_IND_NMM_CM_E!S76+FC_IND_NMM_CR_E!S76+FC_IND_NMM_GL_E!S76</f>
        <v>0</v>
      </c>
      <c r="T76" s="40">
        <f>FC_IND_NMM_CM_E!T76+FC_IND_NMM_CR_E!T76+FC_IND_NMM_GL_E!T76</f>
        <v>0</v>
      </c>
      <c r="U76" s="40">
        <f>FC_IND_NMM_CM_E!U76+FC_IND_NMM_CR_E!U76+FC_IND_NMM_GL_E!U76</f>
        <v>0</v>
      </c>
      <c r="V76" s="40">
        <f>FC_IND_NMM_CM_E!V76+FC_IND_NMM_CR_E!V76+FC_IND_NMM_GL_E!V76</f>
        <v>0</v>
      </c>
      <c r="W76" s="40">
        <f>FC_IND_NMM_CM_E!W76+FC_IND_NMM_CR_E!W76+FC_IND_NMM_GL_E!W76</f>
        <v>0</v>
      </c>
      <c r="X76" s="40">
        <f>FC_IND_NMM_CM_E!X76+FC_IND_NMM_CR_E!X76+FC_IND_NMM_GL_E!X76</f>
        <v>0</v>
      </c>
      <c r="Y76" s="40">
        <f>FC_IND_NMM_CM_E!Y76+FC_IND_NMM_CR_E!Y76+FC_IND_NMM_GL_E!Y76</f>
        <v>0</v>
      </c>
      <c r="Z76" s="40">
        <f>FC_IND_NMM_CM_E!Z76+FC_IND_NMM_CR_E!Z76+FC_IND_NMM_GL_E!Z76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si="11"/>
        <v>0</v>
      </c>
      <c r="X11" s="29">
        <f t="shared" si="11"/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 t="shared" si="13"/>
        <v>0</v>
      </c>
      <c r="X17" s="37">
        <f t="shared" si="13"/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 t="shared" si="15"/>
        <v>0</v>
      </c>
      <c r="X22" s="37">
        <f t="shared" si="15"/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0</v>
      </c>
      <c r="I26" s="37">
        <f t="shared" si="17"/>
        <v>0</v>
      </c>
      <c r="J26" s="37">
        <f t="shared" si="17"/>
        <v>0</v>
      </c>
      <c r="K26" s="37">
        <f t="shared" si="17"/>
        <v>0</v>
      </c>
      <c r="L26" s="37">
        <f t="shared" si="17"/>
        <v>0</v>
      </c>
      <c r="M26" s="37">
        <f t="shared" si="17"/>
        <v>0</v>
      </c>
      <c r="N26" s="37">
        <f t="shared" si="17"/>
        <v>0</v>
      </c>
      <c r="O26" s="37">
        <f t="shared" si="17"/>
        <v>0</v>
      </c>
      <c r="P26" s="37">
        <f t="shared" si="17"/>
        <v>0</v>
      </c>
      <c r="Q26" s="37">
        <f t="shared" si="17"/>
        <v>0</v>
      </c>
      <c r="R26" s="37">
        <f t="shared" si="17"/>
        <v>0</v>
      </c>
      <c r="S26" s="37">
        <f t="shared" si="17"/>
        <v>0</v>
      </c>
      <c r="T26" s="37">
        <f t="shared" si="17"/>
        <v>0</v>
      </c>
      <c r="U26" s="37">
        <f t="shared" si="17"/>
        <v>0</v>
      </c>
      <c r="V26" s="37">
        <f t="shared" si="17"/>
        <v>0</v>
      </c>
      <c r="W26" s="37">
        <f t="shared" si="17"/>
        <v>0</v>
      </c>
      <c r="X26" s="37">
        <f t="shared" si="17"/>
        <v>0</v>
      </c>
      <c r="Y26" s="37">
        <f t="shared" ref="Y26:Z26" si="18">SUM(Y27,Y33)</f>
        <v>0</v>
      </c>
      <c r="Z26" s="37">
        <f t="shared" si="18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9">SUM(C28:C32)</f>
        <v>0</v>
      </c>
      <c r="D27" s="29">
        <f t="shared" si="19"/>
        <v>0</v>
      </c>
      <c r="E27" s="29">
        <f t="shared" si="19"/>
        <v>0</v>
      </c>
      <c r="F27" s="29">
        <f t="shared" si="19"/>
        <v>0</v>
      </c>
      <c r="G27" s="29">
        <f t="shared" si="19"/>
        <v>0</v>
      </c>
      <c r="H27" s="29">
        <f t="shared" si="19"/>
        <v>0</v>
      </c>
      <c r="I27" s="29">
        <f t="shared" si="19"/>
        <v>0</v>
      </c>
      <c r="J27" s="29">
        <f t="shared" si="19"/>
        <v>0</v>
      </c>
      <c r="K27" s="29">
        <f t="shared" si="19"/>
        <v>0</v>
      </c>
      <c r="L27" s="29">
        <f t="shared" si="19"/>
        <v>0</v>
      </c>
      <c r="M27" s="29">
        <f t="shared" si="19"/>
        <v>0</v>
      </c>
      <c r="N27" s="29">
        <f t="shared" si="19"/>
        <v>0</v>
      </c>
      <c r="O27" s="29">
        <f t="shared" si="19"/>
        <v>0</v>
      </c>
      <c r="P27" s="29">
        <f t="shared" si="19"/>
        <v>0</v>
      </c>
      <c r="Q27" s="29">
        <f t="shared" si="19"/>
        <v>0</v>
      </c>
      <c r="R27" s="29">
        <f t="shared" si="19"/>
        <v>0</v>
      </c>
      <c r="S27" s="29">
        <f t="shared" si="19"/>
        <v>0</v>
      </c>
      <c r="T27" s="29">
        <f t="shared" si="19"/>
        <v>0</v>
      </c>
      <c r="U27" s="29">
        <f t="shared" si="19"/>
        <v>0</v>
      </c>
      <c r="V27" s="29">
        <f t="shared" si="19"/>
        <v>0</v>
      </c>
      <c r="W27" s="29">
        <f t="shared" si="19"/>
        <v>0</v>
      </c>
      <c r="X27" s="29">
        <f t="shared" si="19"/>
        <v>0</v>
      </c>
      <c r="Y27" s="29">
        <f t="shared" ref="Y27:Z27" si="20">SUM(Y28:Y32)</f>
        <v>0</v>
      </c>
      <c r="Z27" s="29">
        <f t="shared" si="20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21">SUM(C34:C50)</f>
        <v>0</v>
      </c>
      <c r="D33" s="29">
        <f t="shared" si="21"/>
        <v>0</v>
      </c>
      <c r="E33" s="29">
        <f t="shared" si="21"/>
        <v>0</v>
      </c>
      <c r="F33" s="29">
        <f t="shared" si="21"/>
        <v>0</v>
      </c>
      <c r="G33" s="29">
        <f t="shared" si="21"/>
        <v>0</v>
      </c>
      <c r="H33" s="29">
        <f t="shared" si="21"/>
        <v>0</v>
      </c>
      <c r="I33" s="29">
        <f t="shared" si="21"/>
        <v>0</v>
      </c>
      <c r="J33" s="29">
        <f t="shared" si="21"/>
        <v>0</v>
      </c>
      <c r="K33" s="29">
        <f t="shared" si="21"/>
        <v>0</v>
      </c>
      <c r="L33" s="29">
        <f t="shared" si="21"/>
        <v>0</v>
      </c>
      <c r="M33" s="29">
        <f t="shared" si="21"/>
        <v>0</v>
      </c>
      <c r="N33" s="29">
        <f t="shared" si="21"/>
        <v>0</v>
      </c>
      <c r="O33" s="29">
        <f t="shared" si="21"/>
        <v>0</v>
      </c>
      <c r="P33" s="29">
        <f t="shared" si="21"/>
        <v>0</v>
      </c>
      <c r="Q33" s="29">
        <f t="shared" si="21"/>
        <v>0</v>
      </c>
      <c r="R33" s="29">
        <f t="shared" si="21"/>
        <v>0</v>
      </c>
      <c r="S33" s="29">
        <f t="shared" si="21"/>
        <v>0</v>
      </c>
      <c r="T33" s="29">
        <f t="shared" si="21"/>
        <v>0</v>
      </c>
      <c r="U33" s="29">
        <f t="shared" si="21"/>
        <v>0</v>
      </c>
      <c r="V33" s="29">
        <f t="shared" si="21"/>
        <v>0</v>
      </c>
      <c r="W33" s="29">
        <f t="shared" si="21"/>
        <v>0</v>
      </c>
      <c r="X33" s="29">
        <f t="shared" si="21"/>
        <v>0</v>
      </c>
      <c r="Y33" s="29">
        <f t="shared" ref="Y33:Z33" si="22">SUM(Y34:Y50)</f>
        <v>0</v>
      </c>
      <c r="Z33" s="29">
        <f t="shared" si="22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3">SUM(C53:C70)</f>
        <v>0</v>
      </c>
      <c r="D52" s="37">
        <f t="shared" si="23"/>
        <v>0</v>
      </c>
      <c r="E52" s="37">
        <f t="shared" si="23"/>
        <v>0</v>
      </c>
      <c r="F52" s="37">
        <f t="shared" si="23"/>
        <v>0</v>
      </c>
      <c r="G52" s="37">
        <f t="shared" si="23"/>
        <v>0</v>
      </c>
      <c r="H52" s="37">
        <f t="shared" si="23"/>
        <v>0</v>
      </c>
      <c r="I52" s="37">
        <f t="shared" si="23"/>
        <v>0</v>
      </c>
      <c r="J52" s="37">
        <f t="shared" si="23"/>
        <v>0</v>
      </c>
      <c r="K52" s="37">
        <f t="shared" si="23"/>
        <v>0</v>
      </c>
      <c r="L52" s="37">
        <f t="shared" si="23"/>
        <v>0</v>
      </c>
      <c r="M52" s="37">
        <f t="shared" si="23"/>
        <v>0</v>
      </c>
      <c r="N52" s="37">
        <f t="shared" si="23"/>
        <v>0</v>
      </c>
      <c r="O52" s="37">
        <f t="shared" si="23"/>
        <v>0</v>
      </c>
      <c r="P52" s="37">
        <f t="shared" si="23"/>
        <v>0</v>
      </c>
      <c r="Q52" s="37">
        <f t="shared" si="23"/>
        <v>0</v>
      </c>
      <c r="R52" s="37">
        <f t="shared" si="23"/>
        <v>0</v>
      </c>
      <c r="S52" s="37">
        <f t="shared" si="23"/>
        <v>0</v>
      </c>
      <c r="T52" s="37">
        <f t="shared" si="23"/>
        <v>0</v>
      </c>
      <c r="U52" s="37">
        <f t="shared" si="23"/>
        <v>0</v>
      </c>
      <c r="V52" s="37">
        <f t="shared" si="23"/>
        <v>0</v>
      </c>
      <c r="W52" s="37">
        <f t="shared" si="23"/>
        <v>0</v>
      </c>
      <c r="X52" s="37">
        <f t="shared" si="23"/>
        <v>0</v>
      </c>
      <c r="Y52" s="37">
        <f t="shared" ref="Y52:Z52" si="24">SUM(Y53:Y70)</f>
        <v>0</v>
      </c>
      <c r="Z52" s="37">
        <f t="shared" si="24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5">SUM(C72:C73)</f>
        <v>0</v>
      </c>
      <c r="D71" s="37">
        <f t="shared" si="25"/>
        <v>0</v>
      </c>
      <c r="E71" s="37">
        <f t="shared" si="25"/>
        <v>0</v>
      </c>
      <c r="F71" s="37">
        <f t="shared" si="25"/>
        <v>0</v>
      </c>
      <c r="G71" s="37">
        <f t="shared" si="25"/>
        <v>0</v>
      </c>
      <c r="H71" s="37">
        <f t="shared" si="25"/>
        <v>0</v>
      </c>
      <c r="I71" s="37">
        <f t="shared" si="25"/>
        <v>0</v>
      </c>
      <c r="J71" s="37">
        <f t="shared" si="25"/>
        <v>0</v>
      </c>
      <c r="K71" s="37">
        <f t="shared" si="25"/>
        <v>0</v>
      </c>
      <c r="L71" s="37">
        <f t="shared" si="25"/>
        <v>0</v>
      </c>
      <c r="M71" s="37">
        <f t="shared" si="25"/>
        <v>0</v>
      </c>
      <c r="N71" s="37">
        <f t="shared" si="25"/>
        <v>0</v>
      </c>
      <c r="O71" s="37">
        <f t="shared" si="25"/>
        <v>0</v>
      </c>
      <c r="P71" s="37">
        <f t="shared" si="25"/>
        <v>0</v>
      </c>
      <c r="Q71" s="37">
        <f t="shared" si="25"/>
        <v>0</v>
      </c>
      <c r="R71" s="37">
        <f t="shared" si="25"/>
        <v>0</v>
      </c>
      <c r="S71" s="37">
        <f t="shared" si="25"/>
        <v>0</v>
      </c>
      <c r="T71" s="37">
        <f t="shared" si="25"/>
        <v>0</v>
      </c>
      <c r="U71" s="37">
        <f t="shared" si="25"/>
        <v>0</v>
      </c>
      <c r="V71" s="37">
        <f t="shared" si="25"/>
        <v>0</v>
      </c>
      <c r="W71" s="37">
        <f t="shared" si="25"/>
        <v>0</v>
      </c>
      <c r="X71" s="37">
        <f t="shared" si="25"/>
        <v>0</v>
      </c>
      <c r="Y71" s="37">
        <f t="shared" ref="Y71:Z71" si="26">SUM(Y72:Y73)</f>
        <v>0</v>
      </c>
      <c r="Z71" s="37">
        <f t="shared" si="26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si="11"/>
        <v>0</v>
      </c>
      <c r="X11" s="29">
        <f t="shared" si="11"/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 t="shared" si="13"/>
        <v>0</v>
      </c>
      <c r="X17" s="37">
        <f t="shared" si="13"/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 t="shared" si="15"/>
        <v>0</v>
      </c>
      <c r="X22" s="37">
        <f t="shared" si="15"/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0</v>
      </c>
      <c r="I26" s="37">
        <f t="shared" si="17"/>
        <v>0</v>
      </c>
      <c r="J26" s="37">
        <f t="shared" si="17"/>
        <v>0</v>
      </c>
      <c r="K26" s="37">
        <f t="shared" si="17"/>
        <v>0</v>
      </c>
      <c r="L26" s="37">
        <f t="shared" si="17"/>
        <v>0</v>
      </c>
      <c r="M26" s="37">
        <f t="shared" si="17"/>
        <v>0</v>
      </c>
      <c r="N26" s="37">
        <f t="shared" si="17"/>
        <v>0</v>
      </c>
      <c r="O26" s="37">
        <f t="shared" si="17"/>
        <v>0</v>
      </c>
      <c r="P26" s="37">
        <f t="shared" si="17"/>
        <v>0</v>
      </c>
      <c r="Q26" s="37">
        <f t="shared" si="17"/>
        <v>0</v>
      </c>
      <c r="R26" s="37">
        <f t="shared" si="17"/>
        <v>0</v>
      </c>
      <c r="S26" s="37">
        <f t="shared" si="17"/>
        <v>0</v>
      </c>
      <c r="T26" s="37">
        <f t="shared" si="17"/>
        <v>0</v>
      </c>
      <c r="U26" s="37">
        <f t="shared" si="17"/>
        <v>0</v>
      </c>
      <c r="V26" s="37">
        <f t="shared" si="17"/>
        <v>0</v>
      </c>
      <c r="W26" s="37">
        <f t="shared" si="17"/>
        <v>0</v>
      </c>
      <c r="X26" s="37">
        <f t="shared" si="17"/>
        <v>0</v>
      </c>
      <c r="Y26" s="37">
        <f t="shared" ref="Y26:Z26" si="18">SUM(Y27,Y33)</f>
        <v>0</v>
      </c>
      <c r="Z26" s="37">
        <f t="shared" si="18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9">SUM(C28:C32)</f>
        <v>0</v>
      </c>
      <c r="D27" s="29">
        <f t="shared" si="19"/>
        <v>0</v>
      </c>
      <c r="E27" s="29">
        <f t="shared" si="19"/>
        <v>0</v>
      </c>
      <c r="F27" s="29">
        <f t="shared" si="19"/>
        <v>0</v>
      </c>
      <c r="G27" s="29">
        <f t="shared" si="19"/>
        <v>0</v>
      </c>
      <c r="H27" s="29">
        <f t="shared" si="19"/>
        <v>0</v>
      </c>
      <c r="I27" s="29">
        <f t="shared" si="19"/>
        <v>0</v>
      </c>
      <c r="J27" s="29">
        <f t="shared" si="19"/>
        <v>0</v>
      </c>
      <c r="K27" s="29">
        <f t="shared" si="19"/>
        <v>0</v>
      </c>
      <c r="L27" s="29">
        <f t="shared" si="19"/>
        <v>0</v>
      </c>
      <c r="M27" s="29">
        <f t="shared" si="19"/>
        <v>0</v>
      </c>
      <c r="N27" s="29">
        <f t="shared" si="19"/>
        <v>0</v>
      </c>
      <c r="O27" s="29">
        <f t="shared" si="19"/>
        <v>0</v>
      </c>
      <c r="P27" s="29">
        <f t="shared" si="19"/>
        <v>0</v>
      </c>
      <c r="Q27" s="29">
        <f t="shared" si="19"/>
        <v>0</v>
      </c>
      <c r="R27" s="29">
        <f t="shared" si="19"/>
        <v>0</v>
      </c>
      <c r="S27" s="29">
        <f t="shared" si="19"/>
        <v>0</v>
      </c>
      <c r="T27" s="29">
        <f t="shared" si="19"/>
        <v>0</v>
      </c>
      <c r="U27" s="29">
        <f t="shared" si="19"/>
        <v>0</v>
      </c>
      <c r="V27" s="29">
        <f t="shared" si="19"/>
        <v>0</v>
      </c>
      <c r="W27" s="29">
        <f t="shared" si="19"/>
        <v>0</v>
      </c>
      <c r="X27" s="29">
        <f t="shared" si="19"/>
        <v>0</v>
      </c>
      <c r="Y27" s="29">
        <f t="shared" ref="Y27:Z27" si="20">SUM(Y28:Y32)</f>
        <v>0</v>
      </c>
      <c r="Z27" s="29">
        <f t="shared" si="20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21">SUM(C34:C50)</f>
        <v>0</v>
      </c>
      <c r="D33" s="29">
        <f t="shared" si="21"/>
        <v>0</v>
      </c>
      <c r="E33" s="29">
        <f t="shared" si="21"/>
        <v>0</v>
      </c>
      <c r="F33" s="29">
        <f t="shared" si="21"/>
        <v>0</v>
      </c>
      <c r="G33" s="29">
        <f t="shared" si="21"/>
        <v>0</v>
      </c>
      <c r="H33" s="29">
        <f t="shared" si="21"/>
        <v>0</v>
      </c>
      <c r="I33" s="29">
        <f t="shared" si="21"/>
        <v>0</v>
      </c>
      <c r="J33" s="29">
        <f t="shared" si="21"/>
        <v>0</v>
      </c>
      <c r="K33" s="29">
        <f t="shared" si="21"/>
        <v>0</v>
      </c>
      <c r="L33" s="29">
        <f t="shared" si="21"/>
        <v>0</v>
      </c>
      <c r="M33" s="29">
        <f t="shared" si="21"/>
        <v>0</v>
      </c>
      <c r="N33" s="29">
        <f t="shared" si="21"/>
        <v>0</v>
      </c>
      <c r="O33" s="29">
        <f t="shared" si="21"/>
        <v>0</v>
      </c>
      <c r="P33" s="29">
        <f t="shared" si="21"/>
        <v>0</v>
      </c>
      <c r="Q33" s="29">
        <f t="shared" si="21"/>
        <v>0</v>
      </c>
      <c r="R33" s="29">
        <f t="shared" si="21"/>
        <v>0</v>
      </c>
      <c r="S33" s="29">
        <f t="shared" si="21"/>
        <v>0</v>
      </c>
      <c r="T33" s="29">
        <f t="shared" si="21"/>
        <v>0</v>
      </c>
      <c r="U33" s="29">
        <f t="shared" si="21"/>
        <v>0</v>
      </c>
      <c r="V33" s="29">
        <f t="shared" si="21"/>
        <v>0</v>
      </c>
      <c r="W33" s="29">
        <f t="shared" si="21"/>
        <v>0</v>
      </c>
      <c r="X33" s="29">
        <f t="shared" si="21"/>
        <v>0</v>
      </c>
      <c r="Y33" s="29">
        <f t="shared" ref="Y33:Z33" si="22">SUM(Y34:Y50)</f>
        <v>0</v>
      </c>
      <c r="Z33" s="29">
        <f t="shared" si="22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3">SUM(C53:C70)</f>
        <v>0</v>
      </c>
      <c r="D52" s="37">
        <f t="shared" si="23"/>
        <v>0</v>
      </c>
      <c r="E52" s="37">
        <f t="shared" si="23"/>
        <v>0</v>
      </c>
      <c r="F52" s="37">
        <f t="shared" si="23"/>
        <v>0</v>
      </c>
      <c r="G52" s="37">
        <f t="shared" si="23"/>
        <v>0</v>
      </c>
      <c r="H52" s="37">
        <f t="shared" si="23"/>
        <v>0</v>
      </c>
      <c r="I52" s="37">
        <f t="shared" si="23"/>
        <v>0</v>
      </c>
      <c r="J52" s="37">
        <f t="shared" si="23"/>
        <v>0</v>
      </c>
      <c r="K52" s="37">
        <f t="shared" si="23"/>
        <v>0</v>
      </c>
      <c r="L52" s="37">
        <f t="shared" si="23"/>
        <v>0</v>
      </c>
      <c r="M52" s="37">
        <f t="shared" si="23"/>
        <v>0</v>
      </c>
      <c r="N52" s="37">
        <f t="shared" si="23"/>
        <v>0</v>
      </c>
      <c r="O52" s="37">
        <f t="shared" si="23"/>
        <v>0</v>
      </c>
      <c r="P52" s="37">
        <f t="shared" si="23"/>
        <v>0</v>
      </c>
      <c r="Q52" s="37">
        <f t="shared" si="23"/>
        <v>0</v>
      </c>
      <c r="R52" s="37">
        <f t="shared" si="23"/>
        <v>0</v>
      </c>
      <c r="S52" s="37">
        <f t="shared" si="23"/>
        <v>0</v>
      </c>
      <c r="T52" s="37">
        <f t="shared" si="23"/>
        <v>0</v>
      </c>
      <c r="U52" s="37">
        <f t="shared" si="23"/>
        <v>0</v>
      </c>
      <c r="V52" s="37">
        <f t="shared" si="23"/>
        <v>0</v>
      </c>
      <c r="W52" s="37">
        <f t="shared" si="23"/>
        <v>0</v>
      </c>
      <c r="X52" s="37">
        <f t="shared" si="23"/>
        <v>0</v>
      </c>
      <c r="Y52" s="37">
        <f t="shared" ref="Y52:Z52" si="24">SUM(Y53:Y70)</f>
        <v>0</v>
      </c>
      <c r="Z52" s="37">
        <f t="shared" si="24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5">SUM(C72:C73)</f>
        <v>0</v>
      </c>
      <c r="D71" s="37">
        <f t="shared" si="25"/>
        <v>0</v>
      </c>
      <c r="E71" s="37">
        <f t="shared" si="25"/>
        <v>0</v>
      </c>
      <c r="F71" s="37">
        <f t="shared" si="25"/>
        <v>0</v>
      </c>
      <c r="G71" s="37">
        <f t="shared" si="25"/>
        <v>0</v>
      </c>
      <c r="H71" s="37">
        <f t="shared" si="25"/>
        <v>0</v>
      </c>
      <c r="I71" s="37">
        <f t="shared" si="25"/>
        <v>0</v>
      </c>
      <c r="J71" s="37">
        <f t="shared" si="25"/>
        <v>0</v>
      </c>
      <c r="K71" s="37">
        <f t="shared" si="25"/>
        <v>0</v>
      </c>
      <c r="L71" s="37">
        <f t="shared" si="25"/>
        <v>0</v>
      </c>
      <c r="M71" s="37">
        <f t="shared" si="25"/>
        <v>0</v>
      </c>
      <c r="N71" s="37">
        <f t="shared" si="25"/>
        <v>0</v>
      </c>
      <c r="O71" s="37">
        <f t="shared" si="25"/>
        <v>0</v>
      </c>
      <c r="P71" s="37">
        <f t="shared" si="25"/>
        <v>0</v>
      </c>
      <c r="Q71" s="37">
        <f t="shared" si="25"/>
        <v>0</v>
      </c>
      <c r="R71" s="37">
        <f t="shared" si="25"/>
        <v>0</v>
      </c>
      <c r="S71" s="37">
        <f t="shared" si="25"/>
        <v>0</v>
      </c>
      <c r="T71" s="37">
        <f t="shared" si="25"/>
        <v>0</v>
      </c>
      <c r="U71" s="37">
        <f t="shared" si="25"/>
        <v>0</v>
      </c>
      <c r="V71" s="37">
        <f t="shared" si="25"/>
        <v>0</v>
      </c>
      <c r="W71" s="37">
        <f t="shared" si="25"/>
        <v>0</v>
      </c>
      <c r="X71" s="37">
        <f t="shared" si="25"/>
        <v>0</v>
      </c>
      <c r="Y71" s="37">
        <f t="shared" ref="Y71:Z71" si="26">SUM(Y72:Y73)</f>
        <v>0</v>
      </c>
      <c r="Z71" s="37">
        <f t="shared" si="26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X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 t="shared" si="11"/>
        <v>0</v>
      </c>
      <c r="X11" s="29">
        <f t="shared" si="11"/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X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 t="shared" si="13"/>
        <v>0</v>
      </c>
      <c r="X17" s="37">
        <f t="shared" si="13"/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X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 t="shared" si="15"/>
        <v>0</v>
      </c>
      <c r="X22" s="37">
        <f t="shared" si="15"/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X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0</v>
      </c>
      <c r="I26" s="37">
        <f t="shared" si="17"/>
        <v>0</v>
      </c>
      <c r="J26" s="37">
        <f t="shared" si="17"/>
        <v>0</v>
      </c>
      <c r="K26" s="37">
        <f t="shared" si="17"/>
        <v>0</v>
      </c>
      <c r="L26" s="37">
        <f t="shared" si="17"/>
        <v>0</v>
      </c>
      <c r="M26" s="37">
        <f t="shared" si="17"/>
        <v>0</v>
      </c>
      <c r="N26" s="37">
        <f t="shared" si="17"/>
        <v>0</v>
      </c>
      <c r="O26" s="37">
        <f t="shared" si="17"/>
        <v>0</v>
      </c>
      <c r="P26" s="37">
        <f t="shared" si="17"/>
        <v>0</v>
      </c>
      <c r="Q26" s="37">
        <f t="shared" si="17"/>
        <v>0</v>
      </c>
      <c r="R26" s="37">
        <f t="shared" si="17"/>
        <v>0</v>
      </c>
      <c r="S26" s="37">
        <f t="shared" si="17"/>
        <v>0</v>
      </c>
      <c r="T26" s="37">
        <f t="shared" si="17"/>
        <v>0</v>
      </c>
      <c r="U26" s="37">
        <f t="shared" si="17"/>
        <v>0</v>
      </c>
      <c r="V26" s="37">
        <f t="shared" si="17"/>
        <v>0</v>
      </c>
      <c r="W26" s="37">
        <f t="shared" si="17"/>
        <v>0</v>
      </c>
      <c r="X26" s="37">
        <f t="shared" si="17"/>
        <v>0</v>
      </c>
      <c r="Y26" s="37">
        <f t="shared" ref="Y26:Z26" si="18">SUM(Y27,Y33)</f>
        <v>0</v>
      </c>
      <c r="Z26" s="37">
        <f t="shared" si="18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X27" si="19">SUM(C28:C32)</f>
        <v>0</v>
      </c>
      <c r="D27" s="29">
        <f t="shared" si="19"/>
        <v>0</v>
      </c>
      <c r="E27" s="29">
        <f t="shared" si="19"/>
        <v>0</v>
      </c>
      <c r="F27" s="29">
        <f t="shared" si="19"/>
        <v>0</v>
      </c>
      <c r="G27" s="29">
        <f t="shared" si="19"/>
        <v>0</v>
      </c>
      <c r="H27" s="29">
        <f t="shared" si="19"/>
        <v>0</v>
      </c>
      <c r="I27" s="29">
        <f t="shared" si="19"/>
        <v>0</v>
      </c>
      <c r="J27" s="29">
        <f t="shared" si="19"/>
        <v>0</v>
      </c>
      <c r="K27" s="29">
        <f t="shared" si="19"/>
        <v>0</v>
      </c>
      <c r="L27" s="29">
        <f t="shared" si="19"/>
        <v>0</v>
      </c>
      <c r="M27" s="29">
        <f t="shared" si="19"/>
        <v>0</v>
      </c>
      <c r="N27" s="29">
        <f t="shared" si="19"/>
        <v>0</v>
      </c>
      <c r="O27" s="29">
        <f t="shared" si="19"/>
        <v>0</v>
      </c>
      <c r="P27" s="29">
        <f t="shared" si="19"/>
        <v>0</v>
      </c>
      <c r="Q27" s="29">
        <f t="shared" si="19"/>
        <v>0</v>
      </c>
      <c r="R27" s="29">
        <f t="shared" si="19"/>
        <v>0</v>
      </c>
      <c r="S27" s="29">
        <f t="shared" si="19"/>
        <v>0</v>
      </c>
      <c r="T27" s="29">
        <f t="shared" si="19"/>
        <v>0</v>
      </c>
      <c r="U27" s="29">
        <f t="shared" si="19"/>
        <v>0</v>
      </c>
      <c r="V27" s="29">
        <f t="shared" si="19"/>
        <v>0</v>
      </c>
      <c r="W27" s="29">
        <f t="shared" si="19"/>
        <v>0</v>
      </c>
      <c r="X27" s="29">
        <f t="shared" si="19"/>
        <v>0</v>
      </c>
      <c r="Y27" s="29">
        <f t="shared" ref="Y27:Z27" si="20">SUM(Y28:Y32)</f>
        <v>0</v>
      </c>
      <c r="Z27" s="29">
        <f t="shared" si="20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X33" si="21">SUM(C34:C50)</f>
        <v>0</v>
      </c>
      <c r="D33" s="29">
        <f t="shared" si="21"/>
        <v>0</v>
      </c>
      <c r="E33" s="29">
        <f t="shared" si="21"/>
        <v>0</v>
      </c>
      <c r="F33" s="29">
        <f t="shared" si="21"/>
        <v>0</v>
      </c>
      <c r="G33" s="29">
        <f t="shared" si="21"/>
        <v>0</v>
      </c>
      <c r="H33" s="29">
        <f t="shared" si="21"/>
        <v>0</v>
      </c>
      <c r="I33" s="29">
        <f t="shared" si="21"/>
        <v>0</v>
      </c>
      <c r="J33" s="29">
        <f t="shared" si="21"/>
        <v>0</v>
      </c>
      <c r="K33" s="29">
        <f t="shared" si="21"/>
        <v>0</v>
      </c>
      <c r="L33" s="29">
        <f t="shared" si="21"/>
        <v>0</v>
      </c>
      <c r="M33" s="29">
        <f t="shared" si="21"/>
        <v>0</v>
      </c>
      <c r="N33" s="29">
        <f t="shared" si="21"/>
        <v>0</v>
      </c>
      <c r="O33" s="29">
        <f t="shared" si="21"/>
        <v>0</v>
      </c>
      <c r="P33" s="29">
        <f t="shared" si="21"/>
        <v>0</v>
      </c>
      <c r="Q33" s="29">
        <f t="shared" si="21"/>
        <v>0</v>
      </c>
      <c r="R33" s="29">
        <f t="shared" si="21"/>
        <v>0</v>
      </c>
      <c r="S33" s="29">
        <f t="shared" si="21"/>
        <v>0</v>
      </c>
      <c r="T33" s="29">
        <f t="shared" si="21"/>
        <v>0</v>
      </c>
      <c r="U33" s="29">
        <f t="shared" si="21"/>
        <v>0</v>
      </c>
      <c r="V33" s="29">
        <f t="shared" si="21"/>
        <v>0</v>
      </c>
      <c r="W33" s="29">
        <f t="shared" si="21"/>
        <v>0</v>
      </c>
      <c r="X33" s="29">
        <f t="shared" si="21"/>
        <v>0</v>
      </c>
      <c r="Y33" s="29">
        <f t="shared" ref="Y33:Z33" si="22">SUM(Y34:Y50)</f>
        <v>0</v>
      </c>
      <c r="Z33" s="29">
        <f t="shared" si="22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X52" si="23">SUM(C53:C70)</f>
        <v>0</v>
      </c>
      <c r="D52" s="37">
        <f t="shared" si="23"/>
        <v>0</v>
      </c>
      <c r="E52" s="37">
        <f t="shared" si="23"/>
        <v>0</v>
      </c>
      <c r="F52" s="37">
        <f t="shared" si="23"/>
        <v>0</v>
      </c>
      <c r="G52" s="37">
        <f t="shared" si="23"/>
        <v>0</v>
      </c>
      <c r="H52" s="37">
        <f t="shared" si="23"/>
        <v>0</v>
      </c>
      <c r="I52" s="37">
        <f t="shared" si="23"/>
        <v>0</v>
      </c>
      <c r="J52" s="37">
        <f t="shared" si="23"/>
        <v>0</v>
      </c>
      <c r="K52" s="37">
        <f t="shared" si="23"/>
        <v>0</v>
      </c>
      <c r="L52" s="37">
        <f t="shared" si="23"/>
        <v>0</v>
      </c>
      <c r="M52" s="37">
        <f t="shared" si="23"/>
        <v>0</v>
      </c>
      <c r="N52" s="37">
        <f t="shared" si="23"/>
        <v>0</v>
      </c>
      <c r="O52" s="37">
        <f t="shared" si="23"/>
        <v>0</v>
      </c>
      <c r="P52" s="37">
        <f t="shared" si="23"/>
        <v>0</v>
      </c>
      <c r="Q52" s="37">
        <f t="shared" si="23"/>
        <v>0</v>
      </c>
      <c r="R52" s="37">
        <f t="shared" si="23"/>
        <v>0</v>
      </c>
      <c r="S52" s="37">
        <f t="shared" si="23"/>
        <v>0</v>
      </c>
      <c r="T52" s="37">
        <f t="shared" si="23"/>
        <v>0</v>
      </c>
      <c r="U52" s="37">
        <f t="shared" si="23"/>
        <v>0</v>
      </c>
      <c r="V52" s="37">
        <f t="shared" si="23"/>
        <v>0</v>
      </c>
      <c r="W52" s="37">
        <f t="shared" si="23"/>
        <v>0</v>
      </c>
      <c r="X52" s="37">
        <f t="shared" si="23"/>
        <v>0</v>
      </c>
      <c r="Y52" s="37">
        <f t="shared" ref="Y52:Z52" si="24">SUM(Y53:Y70)</f>
        <v>0</v>
      </c>
      <c r="Z52" s="37">
        <f t="shared" si="24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X71" si="25">SUM(C72:C73)</f>
        <v>0</v>
      </c>
      <c r="D71" s="37">
        <f t="shared" si="25"/>
        <v>0</v>
      </c>
      <c r="E71" s="37">
        <f t="shared" si="25"/>
        <v>0</v>
      </c>
      <c r="F71" s="37">
        <f t="shared" si="25"/>
        <v>0</v>
      </c>
      <c r="G71" s="37">
        <f t="shared" si="25"/>
        <v>0</v>
      </c>
      <c r="H71" s="37">
        <f t="shared" si="25"/>
        <v>0</v>
      </c>
      <c r="I71" s="37">
        <f t="shared" si="25"/>
        <v>0</v>
      </c>
      <c r="J71" s="37">
        <f t="shared" si="25"/>
        <v>0</v>
      </c>
      <c r="K71" s="37">
        <f t="shared" si="25"/>
        <v>0</v>
      </c>
      <c r="L71" s="37">
        <f t="shared" si="25"/>
        <v>0</v>
      </c>
      <c r="M71" s="37">
        <f t="shared" si="25"/>
        <v>0</v>
      </c>
      <c r="N71" s="37">
        <f t="shared" si="25"/>
        <v>0</v>
      </c>
      <c r="O71" s="37">
        <f t="shared" si="25"/>
        <v>0</v>
      </c>
      <c r="P71" s="37">
        <f t="shared" si="25"/>
        <v>0</v>
      </c>
      <c r="Q71" s="37">
        <f t="shared" si="25"/>
        <v>0</v>
      </c>
      <c r="R71" s="37">
        <f t="shared" si="25"/>
        <v>0</v>
      </c>
      <c r="S71" s="37">
        <f t="shared" si="25"/>
        <v>0</v>
      </c>
      <c r="T71" s="37">
        <f t="shared" si="25"/>
        <v>0</v>
      </c>
      <c r="U71" s="37">
        <f t="shared" si="25"/>
        <v>0</v>
      </c>
      <c r="V71" s="37">
        <f t="shared" si="25"/>
        <v>0</v>
      </c>
      <c r="W71" s="37">
        <f t="shared" si="25"/>
        <v>0</v>
      </c>
      <c r="X71" s="37">
        <f t="shared" si="25"/>
        <v>0</v>
      </c>
      <c r="Y71" s="37">
        <f t="shared" ref="Y71:Z71" si="26">SUM(Y72:Y73)</f>
        <v>0</v>
      </c>
      <c r="Z71" s="37">
        <f t="shared" si="26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1.7196904557179711</v>
      </c>
      <c r="N2" s="31">
        <f t="shared" si="1"/>
        <v>1.8916595012897679</v>
      </c>
      <c r="O2" s="31">
        <f t="shared" si="1"/>
        <v>1.8916595012897679</v>
      </c>
      <c r="P2" s="31">
        <f t="shared" si="1"/>
        <v>1.8916595012897679</v>
      </c>
      <c r="Q2" s="31">
        <f t="shared" si="1"/>
        <v>1.9776440240756661</v>
      </c>
      <c r="R2" s="31">
        <f t="shared" si="1"/>
        <v>1.9776440240756661</v>
      </c>
      <c r="S2" s="31">
        <f t="shared" si="1"/>
        <v>2.0636285468615649</v>
      </c>
      <c r="T2" s="31">
        <f t="shared" si="1"/>
        <v>2.1644024075666382</v>
      </c>
      <c r="U2" s="31">
        <f t="shared" si="1"/>
        <v>2.2273430782459154</v>
      </c>
      <c r="V2" s="31">
        <f t="shared" si="1"/>
        <v>3.4723989681857259</v>
      </c>
      <c r="W2" s="31">
        <f t="shared" si="1"/>
        <v>3.5343078245915729</v>
      </c>
      <c r="X2" s="31">
        <f t="shared" ref="X2:Z2" si="2">SUM(X3,X17,X22,X25,X26,X51,X52,X71,X74,X75,X76)</f>
        <v>3.4865864144453997</v>
      </c>
      <c r="Y2" s="31">
        <f t="shared" si="2"/>
        <v>3.3391229578675836</v>
      </c>
      <c r="Z2" s="31">
        <f t="shared" si="2"/>
        <v>3.38804815133276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  <c r="Y5" s="10">
        <f>FC_IND_PPP_PU_E!Y5+FC_IND_PPP_PA_E!Y5+FC_IND_PPP_PR_E!Y5</f>
        <v>0</v>
      </c>
      <c r="Z5" s="10">
        <f>FC_IND_PPP_PU_E!Z5+FC_IND_PPP_PA_E!Z5+FC_IND_PPP_PR_E!Z5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  <c r="Y6" s="10">
        <f>FC_IND_PPP_PU_E!Y6+FC_IND_PPP_PA_E!Y6+FC_IND_PPP_PR_E!Y6</f>
        <v>0</v>
      </c>
      <c r="Z6" s="10">
        <f>FC_IND_PPP_PU_E!Z6+FC_IND_PPP_PA_E!Z6+FC_IND_PPP_PR_E!Z6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  <c r="Y7" s="10">
        <f>FC_IND_PPP_PU_E!Y7+FC_IND_PPP_PA_E!Y7+FC_IND_PPP_PR_E!Y7</f>
        <v>0</v>
      </c>
      <c r="Z7" s="10">
        <f>FC_IND_PPP_PU_E!Z7+FC_IND_PPP_PA_E!Z7+FC_IND_PPP_PR_E!Z7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  <c r="Y9" s="10">
        <f>FC_IND_PPP_PU_E!Y9+FC_IND_PPP_PA_E!Y9+FC_IND_PPP_PR_E!Y9</f>
        <v>0</v>
      </c>
      <c r="Z9" s="10">
        <f>FC_IND_PPP_PU_E!Z9+FC_IND_PPP_PA_E!Z9+FC_IND_PPP_PR_E!Z9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  <c r="Y10" s="10">
        <f>FC_IND_PPP_PU_E!Y10+FC_IND_PPP_PA_E!Y10+FC_IND_PPP_PR_E!Y10</f>
        <v>0</v>
      </c>
      <c r="Z10" s="10">
        <f>FC_IND_PPP_PU_E!Z10+FC_IND_PPP_PA_E!Z10+FC_IND_PPP_PR_E!Z10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  <c r="Y12" s="10">
        <f>FC_IND_PPP_PU_E!Y12+FC_IND_PPP_PA_E!Y12+FC_IND_PPP_PR_E!Y12</f>
        <v>0</v>
      </c>
      <c r="Z12" s="10">
        <f>FC_IND_PPP_PU_E!Z12+FC_IND_PPP_PA_E!Z12+FC_IND_PPP_PR_E!Z12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  <c r="Y13" s="10">
        <f>FC_IND_PPP_PU_E!Y13+FC_IND_PPP_PA_E!Y13+FC_IND_PPP_PR_E!Y13</f>
        <v>0</v>
      </c>
      <c r="Z13" s="10">
        <f>FC_IND_PPP_PU_E!Z13+FC_IND_PPP_PA_E!Z13+FC_IND_PPP_PR_E!Z13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  <c r="Y14" s="10">
        <f>FC_IND_PPP_PU_E!Y14+FC_IND_PPP_PA_E!Y14+FC_IND_PPP_PR_E!Y14</f>
        <v>0</v>
      </c>
      <c r="Z14" s="10">
        <f>FC_IND_PPP_PU_E!Z14+FC_IND_PPP_PA_E!Z14+FC_IND_PPP_PR_E!Z14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  <c r="Y15" s="10">
        <f>FC_IND_PPP_PU_E!Y15+FC_IND_PPP_PA_E!Y15+FC_IND_PPP_PR_E!Y15</f>
        <v>0</v>
      </c>
      <c r="Z15" s="10">
        <f>FC_IND_PPP_PU_E!Z15+FC_IND_PPP_PA_E!Z15+FC_IND_PPP_PR_E!Z15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  <c r="Y16" s="10">
        <f>FC_IND_PPP_PU_E!Y16+FC_IND_PPP_PA_E!Y16+FC_IND_PPP_PR_E!Y16</f>
        <v>0</v>
      </c>
      <c r="Z16" s="10">
        <f>FC_IND_PPP_PU_E!Z16+FC_IND_PPP_PA_E!Z16+FC_IND_PPP_PR_E!Z16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  <c r="Y18" s="10">
        <f>FC_IND_PPP_PU_E!Y18+FC_IND_PPP_PA_E!Y18+FC_IND_PPP_PR_E!Y18</f>
        <v>0</v>
      </c>
      <c r="Z18" s="10">
        <f>FC_IND_PPP_PU_E!Z18+FC_IND_PPP_PA_E!Z18+FC_IND_PPP_PR_E!Z18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  <c r="Y19" s="10">
        <f>FC_IND_PPP_PU_E!Y19+FC_IND_PPP_PA_E!Y19+FC_IND_PPP_PR_E!Y19</f>
        <v>0</v>
      </c>
      <c r="Z19" s="10">
        <f>FC_IND_PPP_PU_E!Z19+FC_IND_PPP_PA_E!Z19+FC_IND_PPP_PR_E!Z19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  <c r="Y20" s="10">
        <f>FC_IND_PPP_PU_E!Y20+FC_IND_PPP_PA_E!Y20+FC_IND_PPP_PR_E!Y20</f>
        <v>0</v>
      </c>
      <c r="Z20" s="10">
        <f>FC_IND_PPP_PU_E!Z20+FC_IND_PPP_PA_E!Z20+FC_IND_PPP_PR_E!Z20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  <c r="Y21" s="10">
        <f>FC_IND_PPP_PU_E!Y21+FC_IND_PPP_PA_E!Y21+FC_IND_PPP_PR_E!Y21</f>
        <v>0</v>
      </c>
      <c r="Z21" s="10">
        <f>FC_IND_PPP_PU_E!Z21+FC_IND_PPP_PA_E!Z21+FC_IND_PPP_PR_E!Z21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  <c r="Y23" s="10">
        <f>FC_IND_PPP_PU_E!Y23+FC_IND_PPP_PA_E!Y23+FC_IND_PPP_PR_E!Y23</f>
        <v>0</v>
      </c>
      <c r="Z23" s="10">
        <f>FC_IND_PPP_PU_E!Z23+FC_IND_PPP_PA_E!Z23+FC_IND_PPP_PR_E!Z23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  <c r="Y24" s="10">
        <f>FC_IND_PPP_PU_E!Y24+FC_IND_PPP_PA_E!Y24+FC_IND_PPP_PR_E!Y24</f>
        <v>0</v>
      </c>
      <c r="Z24" s="10">
        <f>FC_IND_PPP_PU_E!Z24+FC_IND_PPP_PA_E!Z24+FC_IND_PPP_PR_E!Z24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  <c r="Y25" s="37">
        <f>FC_IND_PPP_PU_E!Y25+FC_IND_PPP_PA_E!Y25+FC_IND_PPP_PR_E!Y25</f>
        <v>0</v>
      </c>
      <c r="Z25" s="37">
        <f>FC_IND_PPP_PU_E!Z25+FC_IND_PPP_PA_E!Z25+FC_IND_PPP_PR_E!Z25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3.095442820292347E-3</v>
      </c>
      <c r="V26" s="37">
        <f t="shared" si="22"/>
        <v>1.023215821152192E-2</v>
      </c>
      <c r="W26" s="37">
        <f t="shared" si="22"/>
        <v>5.1590713671539118E-3</v>
      </c>
      <c r="X26" s="37">
        <f t="shared" ref="X26:Z26" si="23">SUM(X27,X33)</f>
        <v>6.1908856405846939E-3</v>
      </c>
      <c r="Y26" s="37">
        <f t="shared" si="23"/>
        <v>1.5391229578675839E-2</v>
      </c>
      <c r="Z26" s="37">
        <f t="shared" si="23"/>
        <v>9.2863284608770413E-3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  <c r="Y28" s="10">
        <f>FC_IND_PPP_PU_E!Y28+FC_IND_PPP_PA_E!Y28+FC_IND_PPP_PR_E!Y28</f>
        <v>0</v>
      </c>
      <c r="Z28" s="10">
        <f>FC_IND_PPP_PU_E!Z28+FC_IND_PPP_PA_E!Z28+FC_IND_PPP_PR_E!Z28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  <c r="Y29" s="10">
        <f>FC_IND_PPP_PU_E!Y29+FC_IND_PPP_PA_E!Y29+FC_IND_PPP_PR_E!Y29</f>
        <v>0</v>
      </c>
      <c r="Z29" s="10">
        <f>FC_IND_PPP_PU_E!Z29+FC_IND_PPP_PA_E!Z29+FC_IND_PPP_PR_E!Z29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  <c r="Y30" s="10">
        <f>FC_IND_PPP_PU_E!Y30+FC_IND_PPP_PA_E!Y30+FC_IND_PPP_PR_E!Y30</f>
        <v>0</v>
      </c>
      <c r="Z30" s="10">
        <f>FC_IND_PPP_PU_E!Z30+FC_IND_PPP_PA_E!Z30+FC_IND_PPP_PR_E!Z30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  <c r="Y31" s="10">
        <f>FC_IND_PPP_PU_E!Y31+FC_IND_PPP_PA_E!Y31+FC_IND_PPP_PR_E!Y31</f>
        <v>0</v>
      </c>
      <c r="Z31" s="10">
        <f>FC_IND_PPP_PU_E!Z31+FC_IND_PPP_PA_E!Z31+FC_IND_PPP_PR_E!Z31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  <c r="Y32" s="10">
        <f>FC_IND_PPP_PU_E!Y32+FC_IND_PPP_PA_E!Y32+FC_IND_PPP_PR_E!Y32</f>
        <v>0</v>
      </c>
      <c r="Z32" s="10">
        <f>FC_IND_PPP_PU_E!Z32+FC_IND_PPP_PA_E!Z32+FC_IND_PPP_PR_E!Z32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3.095442820292347E-3</v>
      </c>
      <c r="V33" s="29">
        <f t="shared" si="28"/>
        <v>1.023215821152192E-2</v>
      </c>
      <c r="W33" s="29">
        <f t="shared" si="28"/>
        <v>5.1590713671539118E-3</v>
      </c>
      <c r="X33" s="29">
        <f t="shared" ref="X33:Z33" si="29">SUM(X34:X50)</f>
        <v>6.1908856405846939E-3</v>
      </c>
      <c r="Y33" s="29">
        <f t="shared" si="29"/>
        <v>1.5391229578675839E-2</v>
      </c>
      <c r="Z33" s="29">
        <f t="shared" si="29"/>
        <v>9.2863284608770413E-3</v>
      </c>
    </row>
    <row r="34" spans="1:26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  <c r="Y34" s="10">
        <f>FC_IND_PPP_PU_E!Y34+FC_IND_PPP_PA_E!Y34+FC_IND_PPP_PR_E!Y34</f>
        <v>0</v>
      </c>
      <c r="Z34" s="10">
        <f>FC_IND_PPP_PU_E!Z34+FC_IND_PPP_PA_E!Z34+FC_IND_PPP_PR_E!Z34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  <c r="Y35" s="10">
        <f>FC_IND_PPP_PU_E!Y35+FC_IND_PPP_PA_E!Y35+FC_IND_PPP_PR_E!Y35</f>
        <v>0</v>
      </c>
      <c r="Z35" s="10">
        <f>FC_IND_PPP_PU_E!Z35+FC_IND_PPP_PA_E!Z35+FC_IND_PPP_PR_E!Z35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</v>
      </c>
      <c r="U36" s="10">
        <f>FC_IND_PPP_PU_E!U36+FC_IND_PPP_PA_E!U36+FC_IND_PPP_PR_E!U36</f>
        <v>0</v>
      </c>
      <c r="V36" s="10">
        <f>FC_IND_PPP_PU_E!V36+FC_IND_PPP_PA_E!V36+FC_IND_PPP_PR_E!V36</f>
        <v>0</v>
      </c>
      <c r="W36" s="10">
        <f>FC_IND_PPP_PU_E!W36+FC_IND_PPP_PA_E!W36+FC_IND_PPP_PR_E!W36</f>
        <v>0</v>
      </c>
      <c r="X36" s="10">
        <f>FC_IND_PPP_PU_E!X36+FC_IND_PPP_PA_E!X36+FC_IND_PPP_PR_E!X36</f>
        <v>0</v>
      </c>
      <c r="Y36" s="10">
        <f>FC_IND_PPP_PU_E!Y36+FC_IND_PPP_PA_E!Y36+FC_IND_PPP_PR_E!Y36</f>
        <v>0</v>
      </c>
      <c r="Z36" s="10">
        <f>FC_IND_PPP_PU_E!Z36+FC_IND_PPP_PA_E!Z36+FC_IND_PPP_PR_E!Z36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  <c r="Y37" s="10">
        <f>FC_IND_PPP_PU_E!Y37+FC_IND_PPP_PA_E!Y37+FC_IND_PPP_PR_E!Y37</f>
        <v>0</v>
      </c>
      <c r="Z37" s="10">
        <f>FC_IND_PPP_PU_E!Z37+FC_IND_PPP_PA_E!Z37+FC_IND_PPP_PR_E!Z37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  <c r="Y38" s="10">
        <f>FC_IND_PPP_PU_E!Y38+FC_IND_PPP_PA_E!Y38+FC_IND_PPP_PR_E!Y38</f>
        <v>0</v>
      </c>
      <c r="Z38" s="10">
        <f>FC_IND_PPP_PU_E!Z38+FC_IND_PPP_PA_E!Z38+FC_IND_PPP_PR_E!Z38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  <c r="Y39" s="10">
        <f>FC_IND_PPP_PU_E!Y39+FC_IND_PPP_PA_E!Y39+FC_IND_PPP_PR_E!Y39</f>
        <v>0</v>
      </c>
      <c r="Z39" s="10">
        <f>FC_IND_PPP_PU_E!Z39+FC_IND_PPP_PA_E!Z39+FC_IND_PPP_PR_E!Z39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  <c r="Y40" s="10">
        <f>FC_IND_PPP_PU_E!Y40+FC_IND_PPP_PA_E!Y40+FC_IND_PPP_PR_E!Y40</f>
        <v>0</v>
      </c>
      <c r="Z40" s="10">
        <f>FC_IND_PPP_PU_E!Z40+FC_IND_PPP_PA_E!Z40+FC_IND_PPP_PR_E!Z40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  <c r="Y41" s="10">
        <f>FC_IND_PPP_PU_E!Y41+FC_IND_PPP_PA_E!Y41+FC_IND_PPP_PR_E!Y41</f>
        <v>0</v>
      </c>
      <c r="Z41" s="10">
        <f>FC_IND_PPP_PU_E!Z41+FC_IND_PPP_PA_E!Z41+FC_IND_PPP_PR_E!Z41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  <c r="Y42" s="10">
        <f>FC_IND_PPP_PU_E!Y42+FC_IND_PPP_PA_E!Y42+FC_IND_PPP_PR_E!Y42</f>
        <v>0</v>
      </c>
      <c r="Z42" s="10">
        <f>FC_IND_PPP_PU_E!Z42+FC_IND_PPP_PA_E!Z42+FC_IND_PPP_PR_E!Z42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0</v>
      </c>
      <c r="D43" s="10">
        <f>FC_IND_PPP_PU_E!D43+FC_IND_PPP_PA_E!D43+FC_IND_PPP_PR_E!D43</f>
        <v>0</v>
      </c>
      <c r="E43" s="10">
        <f>FC_IND_PPP_PU_E!E43+FC_IND_PPP_PA_E!E43+FC_IND_PPP_PR_E!E43</f>
        <v>0</v>
      </c>
      <c r="F43" s="10">
        <f>FC_IND_PPP_PU_E!F43+FC_IND_PPP_PA_E!F43+FC_IND_PPP_PR_E!F43</f>
        <v>0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0</v>
      </c>
      <c r="T43" s="10">
        <f>FC_IND_PPP_PU_E!T43+FC_IND_PPP_PA_E!T43+FC_IND_PPP_PR_E!T43</f>
        <v>0</v>
      </c>
      <c r="U43" s="10">
        <f>FC_IND_PPP_PU_E!U43+FC_IND_PPP_PA_E!U43+FC_IND_PPP_PR_E!U43</f>
        <v>3.095442820292347E-3</v>
      </c>
      <c r="V43" s="10">
        <f>FC_IND_PPP_PU_E!V43+FC_IND_PPP_PA_E!V43+FC_IND_PPP_PR_E!V43</f>
        <v>1.023215821152192E-2</v>
      </c>
      <c r="W43" s="10">
        <f>FC_IND_PPP_PU_E!W43+FC_IND_PPP_PA_E!W43+FC_IND_PPP_PR_E!W43</f>
        <v>5.1590713671539118E-3</v>
      </c>
      <c r="X43" s="10">
        <f>FC_IND_PPP_PU_E!X43+FC_IND_PPP_PA_E!X43+FC_IND_PPP_PR_E!X43</f>
        <v>6.1908856405846939E-3</v>
      </c>
      <c r="Y43" s="10">
        <f>FC_IND_PPP_PU_E!Y43+FC_IND_PPP_PA_E!Y43+FC_IND_PPP_PR_E!Y43</f>
        <v>1.5391229578675839E-2</v>
      </c>
      <c r="Z43" s="10">
        <f>FC_IND_PPP_PU_E!Z43+FC_IND_PPP_PA_E!Z43+FC_IND_PPP_PR_E!Z43</f>
        <v>9.2863284608770413E-3</v>
      </c>
    </row>
    <row r="44" spans="1:26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</v>
      </c>
      <c r="D44" s="10">
        <f>FC_IND_PPP_PU_E!D44+FC_IND_PPP_PA_E!D44+FC_IND_PPP_PR_E!D44</f>
        <v>0</v>
      </c>
      <c r="E44" s="10">
        <f>FC_IND_PPP_PU_E!E44+FC_IND_PPP_PA_E!E44+FC_IND_PPP_PR_E!E44</f>
        <v>0</v>
      </c>
      <c r="F44" s="10">
        <f>FC_IND_PPP_PU_E!F44+FC_IND_PPP_PA_E!F44+FC_IND_PPP_PR_E!F44</f>
        <v>0</v>
      </c>
      <c r="G44" s="10">
        <f>FC_IND_PPP_PU_E!G44+FC_IND_PPP_PA_E!G44+FC_IND_PPP_PR_E!G44</f>
        <v>0</v>
      </c>
      <c r="H44" s="10">
        <f>FC_IND_PPP_PU_E!H44+FC_IND_PPP_PA_E!H44+FC_IND_PPP_PR_E!H44</f>
        <v>0</v>
      </c>
      <c r="I44" s="10">
        <f>FC_IND_PPP_PU_E!I44+FC_IND_PPP_PA_E!I44+FC_IND_PPP_PR_E!I44</f>
        <v>0</v>
      </c>
      <c r="J44" s="10">
        <f>FC_IND_PPP_PU_E!J44+FC_IND_PPP_PA_E!J44+FC_IND_PPP_PR_E!J44</f>
        <v>0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  <c r="Y44" s="10">
        <f>FC_IND_PPP_PU_E!Y44+FC_IND_PPP_PA_E!Y44+FC_IND_PPP_PR_E!Y44</f>
        <v>0</v>
      </c>
      <c r="Z44" s="10">
        <f>FC_IND_PPP_PU_E!Z44+FC_IND_PPP_PA_E!Z44+FC_IND_PPP_PR_E!Z44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  <c r="Y45" s="10">
        <f>FC_IND_PPP_PU_E!Y45+FC_IND_PPP_PA_E!Y45+FC_IND_PPP_PR_E!Y45</f>
        <v>0</v>
      </c>
      <c r="Z45" s="10">
        <f>FC_IND_PPP_PU_E!Z45+FC_IND_PPP_PA_E!Z45+FC_IND_PPP_PR_E!Z45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  <c r="Y46" s="10">
        <f>FC_IND_PPP_PU_E!Y46+FC_IND_PPP_PA_E!Y46+FC_IND_PPP_PR_E!Y46</f>
        <v>0</v>
      </c>
      <c r="Z46" s="10">
        <f>FC_IND_PPP_PU_E!Z46+FC_IND_PPP_PA_E!Z46+FC_IND_PPP_PR_E!Z46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  <c r="Y47" s="10">
        <f>FC_IND_PPP_PU_E!Y47+FC_IND_PPP_PA_E!Y47+FC_IND_PPP_PR_E!Y47</f>
        <v>0</v>
      </c>
      <c r="Z47" s="10">
        <f>FC_IND_PPP_PU_E!Z47+FC_IND_PPP_PA_E!Z47+FC_IND_PPP_PR_E!Z47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  <c r="Y48" s="10">
        <f>FC_IND_PPP_PU_E!Y48+FC_IND_PPP_PA_E!Y48+FC_IND_PPP_PR_E!Y48</f>
        <v>0</v>
      </c>
      <c r="Z48" s="10">
        <f>FC_IND_PPP_PU_E!Z48+FC_IND_PPP_PA_E!Z48+FC_IND_PPP_PR_E!Z48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  <c r="Y49" s="10">
        <f>FC_IND_PPP_PU_E!Y49+FC_IND_PPP_PA_E!Y49+FC_IND_PPP_PR_E!Y49</f>
        <v>0</v>
      </c>
      <c r="Z49" s="10">
        <f>FC_IND_PPP_PU_E!Z49+FC_IND_PPP_PA_E!Z49+FC_IND_PPP_PR_E!Z49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  <c r="Y50" s="10">
        <f>FC_IND_PPP_PU_E!Y50+FC_IND_PPP_PA_E!Y50+FC_IND_PPP_PR_E!Y50</f>
        <v>0</v>
      </c>
      <c r="Z50" s="10">
        <f>FC_IND_PPP_PU_E!Z50+FC_IND_PPP_PA_E!Z50+FC_IND_PPP_PR_E!Z50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0</v>
      </c>
      <c r="D51" s="37">
        <f>FC_IND_PPP_PU_E!D51+FC_IND_PPP_PA_E!D51+FC_IND_PPP_PR_E!D51</f>
        <v>0</v>
      </c>
      <c r="E51" s="37">
        <f>FC_IND_PPP_PU_E!E51+FC_IND_PPP_PA_E!E51+FC_IND_PPP_PR_E!E51</f>
        <v>0</v>
      </c>
      <c r="F51" s="37">
        <f>FC_IND_PPP_PU_E!F51+FC_IND_PPP_PA_E!F51+FC_IND_PPP_PR_E!F51</f>
        <v>0</v>
      </c>
      <c r="G51" s="37">
        <f>FC_IND_PPP_PU_E!G51+FC_IND_PPP_PA_E!G51+FC_IND_PPP_PR_E!G51</f>
        <v>0</v>
      </c>
      <c r="H51" s="37">
        <f>FC_IND_PPP_PU_E!H51+FC_IND_PPP_PA_E!H51+FC_IND_PPP_PR_E!H51</f>
        <v>0</v>
      </c>
      <c r="I51" s="37">
        <f>FC_IND_PPP_PU_E!I51+FC_IND_PPP_PA_E!I51+FC_IND_PPP_PR_E!I51</f>
        <v>0</v>
      </c>
      <c r="J51" s="37">
        <f>FC_IND_PPP_PU_E!J51+FC_IND_PPP_PA_E!J51+FC_IND_PPP_PR_E!J51</f>
        <v>0</v>
      </c>
      <c r="K51" s="37">
        <f>FC_IND_PPP_PU_E!K51+FC_IND_PPP_PA_E!K51+FC_IND_PPP_PR_E!K51</f>
        <v>0</v>
      </c>
      <c r="L51" s="37">
        <f>FC_IND_PPP_PU_E!L51+FC_IND_PPP_PA_E!L51+FC_IND_PPP_PR_E!L51</f>
        <v>0</v>
      </c>
      <c r="M51" s="37">
        <f>FC_IND_PPP_PU_E!M51+FC_IND_PPP_PA_E!M51+FC_IND_PPP_PR_E!M51</f>
        <v>0</v>
      </c>
      <c r="N51" s="37">
        <f>FC_IND_PPP_PU_E!N51+FC_IND_PPP_PA_E!N51+FC_IND_PPP_PR_E!N51</f>
        <v>0</v>
      </c>
      <c r="O51" s="37">
        <f>FC_IND_PPP_PU_E!O51+FC_IND_PPP_PA_E!O51+FC_IND_PPP_PR_E!O51</f>
        <v>0</v>
      </c>
      <c r="P51" s="37">
        <f>FC_IND_PPP_PU_E!P51+FC_IND_PPP_PA_E!P51+FC_IND_PPP_PR_E!P51</f>
        <v>0</v>
      </c>
      <c r="Q51" s="37">
        <f>FC_IND_PPP_PU_E!Q51+FC_IND_PPP_PA_E!Q51+FC_IND_PPP_PR_E!Q51</f>
        <v>0</v>
      </c>
      <c r="R51" s="37">
        <f>FC_IND_PPP_PU_E!R51+FC_IND_PPP_PA_E!R51+FC_IND_PPP_PR_E!R51</f>
        <v>0</v>
      </c>
      <c r="S51" s="37">
        <f>FC_IND_PPP_PU_E!S51+FC_IND_PPP_PA_E!S51+FC_IND_PPP_PR_E!S51</f>
        <v>0</v>
      </c>
      <c r="T51" s="37">
        <f>FC_IND_PPP_PU_E!T51+FC_IND_PPP_PA_E!T51+FC_IND_PPP_PR_E!T51</f>
        <v>0</v>
      </c>
      <c r="U51" s="37">
        <f>FC_IND_PPP_PU_E!U51+FC_IND_PPP_PA_E!U51+FC_IND_PPP_PR_E!U51</f>
        <v>0</v>
      </c>
      <c r="V51" s="37">
        <f>FC_IND_PPP_PU_E!V51+FC_IND_PPP_PA_E!V51+FC_IND_PPP_PR_E!V51</f>
        <v>0</v>
      </c>
      <c r="W51" s="37">
        <f>FC_IND_PPP_PU_E!W51+FC_IND_PPP_PA_E!W51+FC_IND_PPP_PR_E!W51</f>
        <v>0</v>
      </c>
      <c r="X51" s="37">
        <f>FC_IND_PPP_PU_E!X51+FC_IND_PPP_PA_E!X51+FC_IND_PPP_PR_E!X51</f>
        <v>0</v>
      </c>
      <c r="Y51" s="37">
        <f>FC_IND_PPP_PU_E!Y51+FC_IND_PPP_PA_E!Y51+FC_IND_PPP_PR_E!Y51</f>
        <v>0</v>
      </c>
      <c r="Z51" s="37">
        <f>FC_IND_PPP_PU_E!Z51+FC_IND_PPP_PA_E!Z51+FC_IND_PPP_PR_E!Z51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  <c r="Y53" s="10">
        <f>FC_IND_PPP_PU_E!Y53+FC_IND_PPP_PA_E!Y53+FC_IND_PPP_PR_E!Y53</f>
        <v>0</v>
      </c>
      <c r="Z53" s="10">
        <f>FC_IND_PPP_PU_E!Z53+FC_IND_PPP_PA_E!Z53+FC_IND_PPP_PR_E!Z53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  <c r="Y54" s="10">
        <f>FC_IND_PPP_PU_E!Y54+FC_IND_PPP_PA_E!Y54+FC_IND_PPP_PR_E!Y54</f>
        <v>0</v>
      </c>
      <c r="Z54" s="10">
        <f>FC_IND_PPP_PU_E!Z54+FC_IND_PPP_PA_E!Z54+FC_IND_PPP_PR_E!Z54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  <c r="Y55" s="10">
        <f>FC_IND_PPP_PU_E!Y55+FC_IND_PPP_PA_E!Y55+FC_IND_PPP_PR_E!Y55</f>
        <v>0</v>
      </c>
      <c r="Z55" s="10">
        <f>FC_IND_PPP_PU_E!Z55+FC_IND_PPP_PA_E!Z55+FC_IND_PPP_PR_E!Z55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  <c r="Y56" s="10">
        <f>FC_IND_PPP_PU_E!Y56+FC_IND_PPP_PA_E!Y56+FC_IND_PPP_PR_E!Y56</f>
        <v>0</v>
      </c>
      <c r="Z56" s="10">
        <f>FC_IND_PPP_PU_E!Z56+FC_IND_PPP_PA_E!Z56+FC_IND_PPP_PR_E!Z56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  <c r="Y57" s="10">
        <f>FC_IND_PPP_PU_E!Y57+FC_IND_PPP_PA_E!Y57+FC_IND_PPP_PR_E!Y57</f>
        <v>0</v>
      </c>
      <c r="Z57" s="10">
        <f>FC_IND_PPP_PU_E!Z57+FC_IND_PPP_PA_E!Z57+FC_IND_PPP_PR_E!Z57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  <c r="Y58" s="10">
        <f>FC_IND_PPP_PU_E!Y58+FC_IND_PPP_PA_E!Y58+FC_IND_PPP_PR_E!Y58</f>
        <v>0</v>
      </c>
      <c r="Z58" s="10">
        <f>FC_IND_PPP_PU_E!Z58+FC_IND_PPP_PA_E!Z58+FC_IND_PPP_PR_E!Z58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0</v>
      </c>
      <c r="E59" s="10">
        <f>FC_IND_PPP_PU_E!E59+FC_IND_PPP_PA_E!E59+FC_IND_PPP_PR_E!E59</f>
        <v>0</v>
      </c>
      <c r="F59" s="10">
        <f>FC_IND_PPP_PU_E!F59+FC_IND_PPP_PA_E!F59+FC_IND_PPP_PR_E!F59</f>
        <v>0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0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0</v>
      </c>
      <c r="M59" s="10">
        <f>FC_IND_PPP_PU_E!M59+FC_IND_PPP_PA_E!M59+FC_IND_PPP_PR_E!M59</f>
        <v>0</v>
      </c>
      <c r="N59" s="10">
        <f>FC_IND_PPP_PU_E!N59+FC_IND_PPP_PA_E!N59+FC_IND_PPP_PR_E!N59</f>
        <v>0</v>
      </c>
      <c r="O59" s="10">
        <f>FC_IND_PPP_PU_E!O59+FC_IND_PPP_PA_E!O59+FC_IND_PPP_PR_E!O59</f>
        <v>0</v>
      </c>
      <c r="P59" s="10">
        <f>FC_IND_PPP_PU_E!P59+FC_IND_PPP_PA_E!P59+FC_IND_PPP_PR_E!P59</f>
        <v>0</v>
      </c>
      <c r="Q59" s="10">
        <f>FC_IND_PPP_PU_E!Q59+FC_IND_PPP_PA_E!Q59+FC_IND_PPP_PR_E!Q59</f>
        <v>0</v>
      </c>
      <c r="R59" s="10">
        <f>FC_IND_PPP_PU_E!R59+FC_IND_PPP_PA_E!R59+FC_IND_PPP_PR_E!R59</f>
        <v>0</v>
      </c>
      <c r="S59" s="10">
        <f>FC_IND_PPP_PU_E!S59+FC_IND_PPP_PA_E!S59+FC_IND_PPP_PR_E!S59</f>
        <v>0</v>
      </c>
      <c r="T59" s="10">
        <f>FC_IND_PPP_PU_E!T59+FC_IND_PPP_PA_E!T59+FC_IND_PPP_PR_E!T59</f>
        <v>0</v>
      </c>
      <c r="U59" s="10">
        <f>FC_IND_PPP_PU_E!U59+FC_IND_PPP_PA_E!U59+FC_IND_PPP_PR_E!U59</f>
        <v>0</v>
      </c>
      <c r="V59" s="10">
        <f>FC_IND_PPP_PU_E!V59+FC_IND_PPP_PA_E!V59+FC_IND_PPP_PR_E!V59</f>
        <v>0</v>
      </c>
      <c r="W59" s="10">
        <f>FC_IND_PPP_PU_E!W59+FC_IND_PPP_PA_E!W59+FC_IND_PPP_PR_E!W59</f>
        <v>0</v>
      </c>
      <c r="X59" s="10">
        <f>FC_IND_PPP_PU_E!X59+FC_IND_PPP_PA_E!X59+FC_IND_PPP_PR_E!X59</f>
        <v>0</v>
      </c>
      <c r="Y59" s="10">
        <f>FC_IND_PPP_PU_E!Y59+FC_IND_PPP_PA_E!Y59+FC_IND_PPP_PR_E!Y59</f>
        <v>0</v>
      </c>
      <c r="Z59" s="10">
        <f>FC_IND_PPP_PU_E!Z59+FC_IND_PPP_PA_E!Z59+FC_IND_PPP_PR_E!Z59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  <c r="Y60" s="10">
        <f>FC_IND_PPP_PU_E!Y60+FC_IND_PPP_PA_E!Y60+FC_IND_PPP_PR_E!Y60</f>
        <v>0</v>
      </c>
      <c r="Z60" s="10">
        <f>FC_IND_PPP_PU_E!Z60+FC_IND_PPP_PA_E!Z60+FC_IND_PPP_PR_E!Z60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  <c r="Y61" s="10">
        <f>FC_IND_PPP_PU_E!Y61+FC_IND_PPP_PA_E!Y61+FC_IND_PPP_PR_E!Y61</f>
        <v>0</v>
      </c>
      <c r="Z61" s="10">
        <f>FC_IND_PPP_PU_E!Z61+FC_IND_PPP_PA_E!Z61+FC_IND_PPP_PR_E!Z61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  <c r="Y62" s="10">
        <f>FC_IND_PPP_PU_E!Y62+FC_IND_PPP_PA_E!Y62+FC_IND_PPP_PR_E!Y62</f>
        <v>0</v>
      </c>
      <c r="Z62" s="10">
        <f>FC_IND_PPP_PU_E!Z62+FC_IND_PPP_PA_E!Z62+FC_IND_PPP_PR_E!Z62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  <c r="Y63" s="10">
        <f>FC_IND_PPP_PU_E!Y63+FC_IND_PPP_PA_E!Y63+FC_IND_PPP_PR_E!Y63</f>
        <v>0</v>
      </c>
      <c r="Z63" s="10">
        <f>FC_IND_PPP_PU_E!Z63+FC_IND_PPP_PA_E!Z63+FC_IND_PPP_PR_E!Z63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  <c r="Y64" s="10">
        <f>FC_IND_PPP_PU_E!Y64+FC_IND_PPP_PA_E!Y64+FC_IND_PPP_PR_E!Y64</f>
        <v>0</v>
      </c>
      <c r="Z64" s="10">
        <f>FC_IND_PPP_PU_E!Z64+FC_IND_PPP_PA_E!Z64+FC_IND_PPP_PR_E!Z64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  <c r="Y65" s="10">
        <f>FC_IND_PPP_PU_E!Y65+FC_IND_PPP_PA_E!Y65+FC_IND_PPP_PR_E!Y65</f>
        <v>0</v>
      </c>
      <c r="Z65" s="10">
        <f>FC_IND_PPP_PU_E!Z65+FC_IND_PPP_PA_E!Z65+FC_IND_PPP_PR_E!Z65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  <c r="Y66" s="10">
        <f>FC_IND_PPP_PU_E!Y66+FC_IND_PPP_PA_E!Y66+FC_IND_PPP_PR_E!Y66</f>
        <v>0</v>
      </c>
      <c r="Z66" s="10">
        <f>FC_IND_PPP_PU_E!Z66+FC_IND_PPP_PA_E!Z66+FC_IND_PPP_PR_E!Z66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  <c r="Y67" s="10">
        <f>FC_IND_PPP_PU_E!Y67+FC_IND_PPP_PA_E!Y67+FC_IND_PPP_PR_E!Y67</f>
        <v>0</v>
      </c>
      <c r="Z67" s="10">
        <f>FC_IND_PPP_PU_E!Z67+FC_IND_PPP_PA_E!Z67+FC_IND_PPP_PR_E!Z67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  <c r="Y68" s="10">
        <f>FC_IND_PPP_PU_E!Y68+FC_IND_PPP_PA_E!Y68+FC_IND_PPP_PR_E!Y68</f>
        <v>0</v>
      </c>
      <c r="Z68" s="10">
        <f>FC_IND_PPP_PU_E!Z68+FC_IND_PPP_PA_E!Z68+FC_IND_PPP_PR_E!Z68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  <c r="Y69" s="10">
        <f>FC_IND_PPP_PU_E!Y69+FC_IND_PPP_PA_E!Y69+FC_IND_PPP_PR_E!Y69</f>
        <v>0</v>
      </c>
      <c r="Z69" s="10">
        <f>FC_IND_PPP_PU_E!Z69+FC_IND_PPP_PA_E!Z69+FC_IND_PPP_PR_E!Z69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  <c r="Y70" s="10">
        <f>FC_IND_PPP_PU_E!Y70+FC_IND_PPP_PA_E!Y70+FC_IND_PPP_PR_E!Y70</f>
        <v>0</v>
      </c>
      <c r="Z70" s="10">
        <f>FC_IND_PPP_PU_E!Z70+FC_IND_PPP_PA_E!Z70+FC_IND_PPP_PR_E!Z70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  <c r="Y72" s="10">
        <f>FC_IND_PPP_PU_E!Y72+FC_IND_PPP_PA_E!Y72+FC_IND_PPP_PR_E!Y72</f>
        <v>0</v>
      </c>
      <c r="Z72" s="10">
        <f>FC_IND_PPP_PU_E!Z72+FC_IND_PPP_PA_E!Z72+FC_IND_PPP_PR_E!Z72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  <c r="Y73" s="10">
        <f>FC_IND_PPP_PU_E!Y73+FC_IND_PPP_PA_E!Y73+FC_IND_PPP_PR_E!Y73</f>
        <v>0</v>
      </c>
      <c r="Z73" s="10">
        <f>FC_IND_PPP_PU_E!Z73+FC_IND_PPP_PA_E!Z73+FC_IND_PPP_PR_E!Z73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  <c r="Y74" s="37">
        <f>FC_IND_PPP_PU_E!Y74+FC_IND_PPP_PA_E!Y74+FC_IND_PPP_PR_E!Y74</f>
        <v>0</v>
      </c>
      <c r="Z74" s="37">
        <f>FC_IND_PPP_PU_E!Z74+FC_IND_PPP_PA_E!Z74+FC_IND_PPP_PR_E!Z74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0</v>
      </c>
      <c r="O75" s="37">
        <f>FC_IND_PPP_PU_E!O75+FC_IND_PPP_PA_E!O75+FC_IND_PPP_PR_E!O75</f>
        <v>0</v>
      </c>
      <c r="P75" s="37">
        <f>FC_IND_PPP_PU_E!P75+FC_IND_PPP_PA_E!P75+FC_IND_PPP_PR_E!P75</f>
        <v>0</v>
      </c>
      <c r="Q75" s="37">
        <f>FC_IND_PPP_PU_E!Q75+FC_IND_PPP_PA_E!Q75+FC_IND_PPP_PR_E!Q75</f>
        <v>0</v>
      </c>
      <c r="R75" s="37">
        <f>FC_IND_PPP_PU_E!R75+FC_IND_PPP_PA_E!R75+FC_IND_PPP_PR_E!R75</f>
        <v>0</v>
      </c>
      <c r="S75" s="37">
        <f>FC_IND_PPP_PU_E!S75+FC_IND_PPP_PA_E!S75+FC_IND_PPP_PR_E!S75</f>
        <v>0</v>
      </c>
      <c r="T75" s="37">
        <f>FC_IND_PPP_PU_E!T75+FC_IND_PPP_PA_E!T75+FC_IND_PPP_PR_E!T75</f>
        <v>0</v>
      </c>
      <c r="U75" s="37">
        <f>FC_IND_PPP_PU_E!U75+FC_IND_PPP_PA_E!U75+FC_IND_PPP_PR_E!U75</f>
        <v>0</v>
      </c>
      <c r="V75" s="37">
        <f>FC_IND_PPP_PU_E!V75+FC_IND_PPP_PA_E!V75+FC_IND_PPP_PR_E!V75</f>
        <v>0</v>
      </c>
      <c r="W75" s="37">
        <f>FC_IND_PPP_PU_E!W75+FC_IND_PPP_PA_E!W75+FC_IND_PPP_PR_E!W75</f>
        <v>0</v>
      </c>
      <c r="X75" s="37">
        <f>FC_IND_PPP_PU_E!X75+FC_IND_PPP_PA_E!X75+FC_IND_PPP_PR_E!X75</f>
        <v>0</v>
      </c>
      <c r="Y75" s="37">
        <f>FC_IND_PPP_PU_E!Y75+FC_IND_PPP_PA_E!Y75+FC_IND_PPP_PR_E!Y75</f>
        <v>0</v>
      </c>
      <c r="Z75" s="37">
        <f>FC_IND_PPP_PU_E!Z75+FC_IND_PPP_PA_E!Z75+FC_IND_PPP_PR_E!Z75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0</v>
      </c>
      <c r="D76" s="40">
        <f>FC_IND_PPP_PU_E!D76+FC_IND_PPP_PA_E!D76+FC_IND_PPP_PR_E!D76</f>
        <v>0</v>
      </c>
      <c r="E76" s="40">
        <f>FC_IND_PPP_PU_E!E76+FC_IND_PPP_PA_E!E76+FC_IND_PPP_PR_E!E76</f>
        <v>0</v>
      </c>
      <c r="F76" s="40">
        <f>FC_IND_PPP_PU_E!F76+FC_IND_PPP_PA_E!F76+FC_IND_PPP_PR_E!F76</f>
        <v>0</v>
      </c>
      <c r="G76" s="40">
        <f>FC_IND_PPP_PU_E!G76+FC_IND_PPP_PA_E!G76+FC_IND_PPP_PR_E!G76</f>
        <v>0</v>
      </c>
      <c r="H76" s="40">
        <f>FC_IND_PPP_PU_E!H76+FC_IND_PPP_PA_E!H76+FC_IND_PPP_PR_E!H76</f>
        <v>0</v>
      </c>
      <c r="I76" s="40">
        <f>FC_IND_PPP_PU_E!I76+FC_IND_PPP_PA_E!I76+FC_IND_PPP_PR_E!I76</f>
        <v>0</v>
      </c>
      <c r="J76" s="40">
        <f>FC_IND_PPP_PU_E!J76+FC_IND_PPP_PA_E!J76+FC_IND_PPP_PR_E!J76</f>
        <v>0</v>
      </c>
      <c r="K76" s="40">
        <f>FC_IND_PPP_PU_E!K76+FC_IND_PPP_PA_E!K76+FC_IND_PPP_PR_E!K76</f>
        <v>0</v>
      </c>
      <c r="L76" s="40">
        <f>FC_IND_PPP_PU_E!L76+FC_IND_PPP_PA_E!L76+FC_IND_PPP_PR_E!L76</f>
        <v>0</v>
      </c>
      <c r="M76" s="40">
        <f>FC_IND_PPP_PU_E!M76+FC_IND_PPP_PA_E!M76+FC_IND_PPP_PR_E!M76</f>
        <v>1.7196904557179711</v>
      </c>
      <c r="N76" s="40">
        <f>FC_IND_PPP_PU_E!N76+FC_IND_PPP_PA_E!N76+FC_IND_PPP_PR_E!N76</f>
        <v>1.8916595012897679</v>
      </c>
      <c r="O76" s="40">
        <f>FC_IND_PPP_PU_E!O76+FC_IND_PPP_PA_E!O76+FC_IND_PPP_PR_E!O76</f>
        <v>1.8916595012897679</v>
      </c>
      <c r="P76" s="40">
        <f>FC_IND_PPP_PU_E!P76+FC_IND_PPP_PA_E!P76+FC_IND_PPP_PR_E!P76</f>
        <v>1.8916595012897679</v>
      </c>
      <c r="Q76" s="40">
        <f>FC_IND_PPP_PU_E!Q76+FC_IND_PPP_PA_E!Q76+FC_IND_PPP_PR_E!Q76</f>
        <v>1.9776440240756661</v>
      </c>
      <c r="R76" s="40">
        <f>FC_IND_PPP_PU_E!R76+FC_IND_PPP_PA_E!R76+FC_IND_PPP_PR_E!R76</f>
        <v>1.9776440240756661</v>
      </c>
      <c r="S76" s="40">
        <f>FC_IND_PPP_PU_E!S76+FC_IND_PPP_PA_E!S76+FC_IND_PPP_PR_E!S76</f>
        <v>2.0636285468615649</v>
      </c>
      <c r="T76" s="40">
        <f>FC_IND_PPP_PU_E!T76+FC_IND_PPP_PA_E!T76+FC_IND_PPP_PR_E!T76</f>
        <v>2.1644024075666382</v>
      </c>
      <c r="U76" s="40">
        <f>FC_IND_PPP_PU_E!U76+FC_IND_PPP_PA_E!U76+FC_IND_PPP_PR_E!U76</f>
        <v>2.2242476354256229</v>
      </c>
      <c r="V76" s="40">
        <f>FC_IND_PPP_PU_E!V76+FC_IND_PPP_PA_E!V76+FC_IND_PPP_PR_E!V76</f>
        <v>3.462166809974204</v>
      </c>
      <c r="W76" s="40">
        <f>FC_IND_PPP_PU_E!W76+FC_IND_PPP_PA_E!W76+FC_IND_PPP_PR_E!W76</f>
        <v>3.529148753224419</v>
      </c>
      <c r="X76" s="40">
        <f>FC_IND_PPP_PU_E!X76+FC_IND_PPP_PA_E!X76+FC_IND_PPP_PR_E!X76</f>
        <v>3.4803955288048152</v>
      </c>
      <c r="Y76" s="40">
        <f>FC_IND_PPP_PU_E!Y76+FC_IND_PPP_PA_E!Y76+FC_IND_PPP_PR_E!Y76</f>
        <v>3.3237317282889078</v>
      </c>
      <c r="Z76" s="40">
        <f>FC_IND_PPP_PU_E!Z76+FC_IND_PPP_PA_E!Z76+FC_IND_PPP_PR_E!Z76</f>
        <v>3.378761822871883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X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X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X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X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si="22"/>
        <v>0</v>
      </c>
      <c r="Y26" s="37">
        <f t="shared" ref="Y26:Z26" si="23">SUM(Y27,Y33)</f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X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X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si="28"/>
        <v>0</v>
      </c>
      <c r="Y33" s="29">
        <f t="shared" ref="Y33:Z33" si="29">SUM(Y34:Y50)</f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X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X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  <c r="Y8" s="29">
        <f t="shared" ref="Y8:Z8" si="12">SUM(Y9:Y10)</f>
        <v>0</v>
      </c>
      <c r="Z8" s="29">
        <f t="shared" si="12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3">SUM(C12:C16)</f>
        <v>0</v>
      </c>
      <c r="D11" s="29">
        <f t="shared" ref="D11" si="14">SUM(D12:D16)</f>
        <v>0</v>
      </c>
      <c r="E11" s="29">
        <f t="shared" ref="E11:X11" si="15">SUM(E12:E16)</f>
        <v>0</v>
      </c>
      <c r="F11" s="29">
        <f t="shared" si="15"/>
        <v>0</v>
      </c>
      <c r="G11" s="29">
        <f t="shared" si="15"/>
        <v>0</v>
      </c>
      <c r="H11" s="29">
        <f t="shared" si="15"/>
        <v>0</v>
      </c>
      <c r="I11" s="29">
        <f t="shared" si="15"/>
        <v>0</v>
      </c>
      <c r="J11" s="29">
        <f t="shared" si="15"/>
        <v>0</v>
      </c>
      <c r="K11" s="29">
        <f t="shared" si="15"/>
        <v>0</v>
      </c>
      <c r="L11" s="29">
        <f t="shared" si="15"/>
        <v>0</v>
      </c>
      <c r="M11" s="29">
        <f t="shared" si="15"/>
        <v>0</v>
      </c>
      <c r="N11" s="29">
        <f t="shared" si="15"/>
        <v>0</v>
      </c>
      <c r="O11" s="29">
        <f t="shared" si="15"/>
        <v>0</v>
      </c>
      <c r="P11" s="29">
        <f t="shared" si="15"/>
        <v>0</v>
      </c>
      <c r="Q11" s="29">
        <f t="shared" si="15"/>
        <v>0</v>
      </c>
      <c r="R11" s="29">
        <f t="shared" si="15"/>
        <v>0</v>
      </c>
      <c r="S11" s="29">
        <f t="shared" si="15"/>
        <v>0</v>
      </c>
      <c r="T11" s="29">
        <f t="shared" si="15"/>
        <v>0</v>
      </c>
      <c r="U11" s="29">
        <f t="shared" si="15"/>
        <v>0</v>
      </c>
      <c r="V11" s="29">
        <f t="shared" si="15"/>
        <v>0</v>
      </c>
      <c r="W11" s="29">
        <f t="shared" si="15"/>
        <v>0</v>
      </c>
      <c r="X11" s="29">
        <f t="shared" si="15"/>
        <v>0</v>
      </c>
      <c r="Y11" s="29">
        <f t="shared" ref="Y11:Z11" si="16">SUM(Y12:Y16)</f>
        <v>0</v>
      </c>
      <c r="Z11" s="29">
        <f t="shared" si="16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7">SUM(C18:C21)</f>
        <v>0</v>
      </c>
      <c r="D17" s="37">
        <f t="shared" ref="D17" si="18">SUM(D18:D21)</f>
        <v>0</v>
      </c>
      <c r="E17" s="37">
        <f t="shared" ref="E17:X17" si="19">SUM(E18:E21)</f>
        <v>0</v>
      </c>
      <c r="F17" s="37">
        <f t="shared" si="19"/>
        <v>0</v>
      </c>
      <c r="G17" s="37">
        <f t="shared" si="19"/>
        <v>0</v>
      </c>
      <c r="H17" s="37">
        <f t="shared" si="19"/>
        <v>0</v>
      </c>
      <c r="I17" s="37">
        <f t="shared" si="19"/>
        <v>0</v>
      </c>
      <c r="J17" s="37">
        <f t="shared" si="19"/>
        <v>0</v>
      </c>
      <c r="K17" s="37">
        <f t="shared" si="19"/>
        <v>0</v>
      </c>
      <c r="L17" s="37">
        <f t="shared" si="19"/>
        <v>0</v>
      </c>
      <c r="M17" s="37">
        <f t="shared" si="19"/>
        <v>0</v>
      </c>
      <c r="N17" s="37">
        <f t="shared" si="19"/>
        <v>0</v>
      </c>
      <c r="O17" s="37">
        <f t="shared" si="19"/>
        <v>0</v>
      </c>
      <c r="P17" s="37">
        <f t="shared" si="19"/>
        <v>0</v>
      </c>
      <c r="Q17" s="37">
        <f t="shared" si="19"/>
        <v>0</v>
      </c>
      <c r="R17" s="37">
        <f t="shared" si="19"/>
        <v>0</v>
      </c>
      <c r="S17" s="37">
        <f t="shared" si="19"/>
        <v>0</v>
      </c>
      <c r="T17" s="37">
        <f t="shared" si="19"/>
        <v>0</v>
      </c>
      <c r="U17" s="37">
        <f t="shared" si="19"/>
        <v>0</v>
      </c>
      <c r="V17" s="37">
        <f t="shared" si="19"/>
        <v>0</v>
      </c>
      <c r="W17" s="37">
        <f t="shared" si="19"/>
        <v>0</v>
      </c>
      <c r="X17" s="37">
        <f t="shared" si="19"/>
        <v>0</v>
      </c>
      <c r="Y17" s="37">
        <f t="shared" ref="Y17:Z17" si="20">SUM(Y18:Y21)</f>
        <v>0</v>
      </c>
      <c r="Z17" s="37">
        <f t="shared" si="20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21">SUM(C23:C24)</f>
        <v>0</v>
      </c>
      <c r="D22" s="37">
        <f t="shared" ref="D22" si="22">SUM(D23:D24)</f>
        <v>0</v>
      </c>
      <c r="E22" s="37">
        <f t="shared" ref="E22:X22" si="23">SUM(E23:E24)</f>
        <v>0</v>
      </c>
      <c r="F22" s="37">
        <f t="shared" si="23"/>
        <v>0</v>
      </c>
      <c r="G22" s="37">
        <f t="shared" si="23"/>
        <v>0</v>
      </c>
      <c r="H22" s="37">
        <f t="shared" si="23"/>
        <v>0</v>
      </c>
      <c r="I22" s="37">
        <f t="shared" si="23"/>
        <v>0</v>
      </c>
      <c r="J22" s="37">
        <f t="shared" si="23"/>
        <v>0</v>
      </c>
      <c r="K22" s="37">
        <f t="shared" si="23"/>
        <v>0</v>
      </c>
      <c r="L22" s="37">
        <f t="shared" si="23"/>
        <v>0</v>
      </c>
      <c r="M22" s="37">
        <f t="shared" si="23"/>
        <v>0</v>
      </c>
      <c r="N22" s="37">
        <f t="shared" si="23"/>
        <v>0</v>
      </c>
      <c r="O22" s="37">
        <f t="shared" si="23"/>
        <v>0</v>
      </c>
      <c r="P22" s="37">
        <f t="shared" si="23"/>
        <v>0</v>
      </c>
      <c r="Q22" s="37">
        <f t="shared" si="23"/>
        <v>0</v>
      </c>
      <c r="R22" s="37">
        <f t="shared" si="23"/>
        <v>0</v>
      </c>
      <c r="S22" s="37">
        <f t="shared" si="23"/>
        <v>0</v>
      </c>
      <c r="T22" s="37">
        <f t="shared" si="23"/>
        <v>0</v>
      </c>
      <c r="U22" s="37">
        <f t="shared" si="23"/>
        <v>0</v>
      </c>
      <c r="V22" s="37">
        <f t="shared" si="23"/>
        <v>0</v>
      </c>
      <c r="W22" s="37">
        <f t="shared" si="23"/>
        <v>0</v>
      </c>
      <c r="X22" s="37">
        <f t="shared" si="23"/>
        <v>0</v>
      </c>
      <c r="Y22" s="37">
        <f t="shared" ref="Y22:Z22" si="24">SUM(Y23:Y24)</f>
        <v>0</v>
      </c>
      <c r="Z22" s="37">
        <f t="shared" si="24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5">SUM(C27,C33)</f>
        <v>0</v>
      </c>
      <c r="D26" s="37">
        <f t="shared" ref="D26" si="26">SUM(D27,D33)</f>
        <v>0</v>
      </c>
      <c r="E26" s="37">
        <f t="shared" ref="E26:X26" si="27">SUM(E27,E33)</f>
        <v>0</v>
      </c>
      <c r="F26" s="37">
        <f t="shared" si="27"/>
        <v>0</v>
      </c>
      <c r="G26" s="37">
        <f t="shared" si="27"/>
        <v>0</v>
      </c>
      <c r="H26" s="37">
        <f t="shared" si="27"/>
        <v>0</v>
      </c>
      <c r="I26" s="37">
        <f t="shared" si="27"/>
        <v>0</v>
      </c>
      <c r="J26" s="37">
        <f t="shared" si="27"/>
        <v>0</v>
      </c>
      <c r="K26" s="37">
        <f t="shared" si="27"/>
        <v>0</v>
      </c>
      <c r="L26" s="37">
        <f t="shared" si="27"/>
        <v>0</v>
      </c>
      <c r="M26" s="37">
        <f t="shared" si="27"/>
        <v>0</v>
      </c>
      <c r="N26" s="37">
        <f t="shared" si="27"/>
        <v>0</v>
      </c>
      <c r="O26" s="37">
        <f t="shared" si="27"/>
        <v>0</v>
      </c>
      <c r="P26" s="37">
        <f t="shared" si="27"/>
        <v>0</v>
      </c>
      <c r="Q26" s="37">
        <f t="shared" si="27"/>
        <v>0</v>
      </c>
      <c r="R26" s="37">
        <f t="shared" si="27"/>
        <v>0</v>
      </c>
      <c r="S26" s="37">
        <f t="shared" si="27"/>
        <v>0</v>
      </c>
      <c r="T26" s="37">
        <f t="shared" si="27"/>
        <v>0</v>
      </c>
      <c r="U26" s="37">
        <f t="shared" si="27"/>
        <v>0</v>
      </c>
      <c r="V26" s="37">
        <f t="shared" si="27"/>
        <v>0</v>
      </c>
      <c r="W26" s="37">
        <f t="shared" si="27"/>
        <v>0</v>
      </c>
      <c r="X26" s="37">
        <f t="shared" si="27"/>
        <v>0</v>
      </c>
      <c r="Y26" s="37">
        <f t="shared" ref="Y26:Z26" si="28">SUM(Y27,Y33)</f>
        <v>0</v>
      </c>
      <c r="Z26" s="37">
        <f t="shared" si="28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9">SUM(C28:C32)</f>
        <v>0</v>
      </c>
      <c r="D27" s="29">
        <f t="shared" ref="D27" si="30">SUM(D28:D32)</f>
        <v>0</v>
      </c>
      <c r="E27" s="29">
        <f t="shared" ref="E27:X27" si="31">SUM(E28:E32)</f>
        <v>0</v>
      </c>
      <c r="F27" s="29">
        <f t="shared" si="31"/>
        <v>0</v>
      </c>
      <c r="G27" s="29">
        <f t="shared" si="31"/>
        <v>0</v>
      </c>
      <c r="H27" s="29">
        <f t="shared" si="31"/>
        <v>0</v>
      </c>
      <c r="I27" s="29">
        <f t="shared" si="31"/>
        <v>0</v>
      </c>
      <c r="J27" s="29">
        <f t="shared" si="31"/>
        <v>0</v>
      </c>
      <c r="K27" s="29">
        <f t="shared" si="31"/>
        <v>0</v>
      </c>
      <c r="L27" s="29">
        <f t="shared" si="31"/>
        <v>0</v>
      </c>
      <c r="M27" s="29">
        <f t="shared" si="31"/>
        <v>0</v>
      </c>
      <c r="N27" s="29">
        <f t="shared" si="31"/>
        <v>0</v>
      </c>
      <c r="O27" s="29">
        <f t="shared" si="31"/>
        <v>0</v>
      </c>
      <c r="P27" s="29">
        <f t="shared" si="31"/>
        <v>0</v>
      </c>
      <c r="Q27" s="29">
        <f t="shared" si="31"/>
        <v>0</v>
      </c>
      <c r="R27" s="29">
        <f t="shared" si="31"/>
        <v>0</v>
      </c>
      <c r="S27" s="29">
        <f t="shared" si="31"/>
        <v>0</v>
      </c>
      <c r="T27" s="29">
        <f t="shared" si="31"/>
        <v>0</v>
      </c>
      <c r="U27" s="29">
        <f t="shared" si="31"/>
        <v>0</v>
      </c>
      <c r="V27" s="29">
        <f t="shared" si="31"/>
        <v>0</v>
      </c>
      <c r="W27" s="29">
        <f t="shared" si="31"/>
        <v>0</v>
      </c>
      <c r="X27" s="29">
        <f t="shared" si="31"/>
        <v>0</v>
      </c>
      <c r="Y27" s="29">
        <f t="shared" ref="Y27:Z27" si="32">SUM(Y28:Y32)</f>
        <v>0</v>
      </c>
      <c r="Z27" s="29">
        <f t="shared" si="3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33">SUM(C34:C50)</f>
        <v>0</v>
      </c>
      <c r="D33" s="29">
        <f t="shared" ref="D33" si="34">SUM(D34:D50)</f>
        <v>0</v>
      </c>
      <c r="E33" s="29">
        <f t="shared" ref="E33:X33" si="35">SUM(E34:E50)</f>
        <v>0</v>
      </c>
      <c r="F33" s="29">
        <f t="shared" si="35"/>
        <v>0</v>
      </c>
      <c r="G33" s="29">
        <f t="shared" si="35"/>
        <v>0</v>
      </c>
      <c r="H33" s="29">
        <f t="shared" si="35"/>
        <v>0</v>
      </c>
      <c r="I33" s="29">
        <f t="shared" si="35"/>
        <v>0</v>
      </c>
      <c r="J33" s="29">
        <f t="shared" si="35"/>
        <v>0</v>
      </c>
      <c r="K33" s="29">
        <f t="shared" si="35"/>
        <v>0</v>
      </c>
      <c r="L33" s="29">
        <f t="shared" si="35"/>
        <v>0</v>
      </c>
      <c r="M33" s="29">
        <f t="shared" si="35"/>
        <v>0</v>
      </c>
      <c r="N33" s="29">
        <f t="shared" si="35"/>
        <v>0</v>
      </c>
      <c r="O33" s="29">
        <f t="shared" si="35"/>
        <v>0</v>
      </c>
      <c r="P33" s="29">
        <f t="shared" si="35"/>
        <v>0</v>
      </c>
      <c r="Q33" s="29">
        <f t="shared" si="35"/>
        <v>0</v>
      </c>
      <c r="R33" s="29">
        <f t="shared" si="35"/>
        <v>0</v>
      </c>
      <c r="S33" s="29">
        <f t="shared" si="35"/>
        <v>0</v>
      </c>
      <c r="T33" s="29">
        <f t="shared" si="35"/>
        <v>0</v>
      </c>
      <c r="U33" s="29">
        <f t="shared" si="35"/>
        <v>0</v>
      </c>
      <c r="V33" s="29">
        <f t="shared" si="35"/>
        <v>0</v>
      </c>
      <c r="W33" s="29">
        <f t="shared" si="35"/>
        <v>0</v>
      </c>
      <c r="X33" s="29">
        <f t="shared" si="35"/>
        <v>0</v>
      </c>
      <c r="Y33" s="29">
        <f t="shared" ref="Y33:Z33" si="36">SUM(Y34:Y50)</f>
        <v>0</v>
      </c>
      <c r="Z33" s="29">
        <f t="shared" si="36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7">SUM(C53:C70)</f>
        <v>0</v>
      </c>
      <c r="D52" s="37">
        <f t="shared" ref="D52" si="38">SUM(D53:D70)</f>
        <v>0</v>
      </c>
      <c r="E52" s="37">
        <f t="shared" ref="E52:X52" si="39">SUM(E53:E70)</f>
        <v>0</v>
      </c>
      <c r="F52" s="37">
        <f t="shared" si="39"/>
        <v>0</v>
      </c>
      <c r="G52" s="37">
        <f t="shared" si="39"/>
        <v>0</v>
      </c>
      <c r="H52" s="37">
        <f t="shared" si="39"/>
        <v>0</v>
      </c>
      <c r="I52" s="37">
        <f t="shared" si="39"/>
        <v>0</v>
      </c>
      <c r="J52" s="37">
        <f t="shared" si="39"/>
        <v>0</v>
      </c>
      <c r="K52" s="37">
        <f t="shared" si="39"/>
        <v>0</v>
      </c>
      <c r="L52" s="37">
        <f t="shared" si="39"/>
        <v>0</v>
      </c>
      <c r="M52" s="37">
        <f t="shared" si="39"/>
        <v>0</v>
      </c>
      <c r="N52" s="37">
        <f t="shared" si="39"/>
        <v>0</v>
      </c>
      <c r="O52" s="37">
        <f t="shared" si="39"/>
        <v>0</v>
      </c>
      <c r="P52" s="37">
        <f t="shared" si="39"/>
        <v>0</v>
      </c>
      <c r="Q52" s="37">
        <f t="shared" si="39"/>
        <v>0</v>
      </c>
      <c r="R52" s="37">
        <f t="shared" si="39"/>
        <v>0</v>
      </c>
      <c r="S52" s="37">
        <f t="shared" si="39"/>
        <v>0</v>
      </c>
      <c r="T52" s="37">
        <f t="shared" si="39"/>
        <v>0</v>
      </c>
      <c r="U52" s="37">
        <f t="shared" si="39"/>
        <v>0</v>
      </c>
      <c r="V52" s="37">
        <f t="shared" si="39"/>
        <v>0</v>
      </c>
      <c r="W52" s="37">
        <f t="shared" si="39"/>
        <v>0</v>
      </c>
      <c r="X52" s="37">
        <f t="shared" si="39"/>
        <v>0</v>
      </c>
      <c r="Y52" s="37">
        <f t="shared" ref="Y52:Z52" si="40">SUM(Y53:Y70)</f>
        <v>0</v>
      </c>
      <c r="Z52" s="37">
        <f t="shared" si="40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41">SUM(C72:C73)</f>
        <v>0</v>
      </c>
      <c r="D71" s="37">
        <f t="shared" ref="D71" si="42">SUM(D72:D73)</f>
        <v>0</v>
      </c>
      <c r="E71" s="37">
        <f t="shared" ref="E71:X71" si="43">SUM(E72:E73)</f>
        <v>0</v>
      </c>
      <c r="F71" s="37">
        <f t="shared" si="43"/>
        <v>0</v>
      </c>
      <c r="G71" s="37">
        <f t="shared" si="43"/>
        <v>0</v>
      </c>
      <c r="H71" s="37">
        <f t="shared" si="43"/>
        <v>0</v>
      </c>
      <c r="I71" s="37">
        <f t="shared" si="43"/>
        <v>0</v>
      </c>
      <c r="J71" s="37">
        <f t="shared" si="43"/>
        <v>0</v>
      </c>
      <c r="K71" s="37">
        <f t="shared" si="43"/>
        <v>0</v>
      </c>
      <c r="L71" s="37">
        <f t="shared" si="43"/>
        <v>0</v>
      </c>
      <c r="M71" s="37">
        <f t="shared" si="43"/>
        <v>0</v>
      </c>
      <c r="N71" s="37">
        <f t="shared" si="43"/>
        <v>0</v>
      </c>
      <c r="O71" s="37">
        <f t="shared" si="43"/>
        <v>0</v>
      </c>
      <c r="P71" s="37">
        <f t="shared" si="43"/>
        <v>0</v>
      </c>
      <c r="Q71" s="37">
        <f t="shared" si="43"/>
        <v>0</v>
      </c>
      <c r="R71" s="37">
        <f t="shared" si="43"/>
        <v>0</v>
      </c>
      <c r="S71" s="37">
        <f t="shared" si="43"/>
        <v>0</v>
      </c>
      <c r="T71" s="37">
        <f t="shared" si="43"/>
        <v>0</v>
      </c>
      <c r="U71" s="37">
        <f t="shared" si="43"/>
        <v>0</v>
      </c>
      <c r="V71" s="37">
        <f t="shared" si="43"/>
        <v>0</v>
      </c>
      <c r="W71" s="37">
        <f t="shared" si="43"/>
        <v>0</v>
      </c>
      <c r="X71" s="37">
        <f t="shared" si="43"/>
        <v>0</v>
      </c>
      <c r="Y71" s="37">
        <f t="shared" ref="Y71:Z71" si="44">SUM(Y72:Y73)</f>
        <v>0</v>
      </c>
      <c r="Z71" s="37">
        <f t="shared" si="44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1.7196904557179711</v>
      </c>
      <c r="N2" s="31">
        <f t="shared" si="1"/>
        <v>1.8916595012897679</v>
      </c>
      <c r="O2" s="31">
        <f t="shared" si="1"/>
        <v>1.8916595012897679</v>
      </c>
      <c r="P2" s="31">
        <f t="shared" si="1"/>
        <v>1.8916595012897679</v>
      </c>
      <c r="Q2" s="31">
        <f t="shared" si="1"/>
        <v>1.9776440240756661</v>
      </c>
      <c r="R2" s="31">
        <f t="shared" si="1"/>
        <v>1.9776440240756661</v>
      </c>
      <c r="S2" s="31">
        <f t="shared" si="1"/>
        <v>2.0636285468615649</v>
      </c>
      <c r="T2" s="31">
        <f t="shared" si="1"/>
        <v>2.1644024075666382</v>
      </c>
      <c r="U2" s="31">
        <f t="shared" si="1"/>
        <v>2.2273430782459154</v>
      </c>
      <c r="V2" s="31">
        <f t="shared" si="1"/>
        <v>3.4723989681857259</v>
      </c>
      <c r="W2" s="31">
        <f t="shared" si="1"/>
        <v>3.5343078245915729</v>
      </c>
      <c r="X2" s="31">
        <f t="shared" ref="X2:Z2" si="2">SUM(X3,X17,X22,X25,X26,X51,X52,X71,X74,X75,X76)</f>
        <v>3.4865864144453997</v>
      </c>
      <c r="Y2" s="31">
        <f t="shared" si="2"/>
        <v>3.3391229578675836</v>
      </c>
      <c r="Z2" s="31">
        <f t="shared" si="2"/>
        <v>3.38804815133276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  <c r="Y8" s="29">
        <f t="shared" ref="Y8:Z8" si="12">SUM(Y9:Y10)</f>
        <v>0</v>
      </c>
      <c r="Z8" s="29">
        <f t="shared" si="12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3">SUM(C12:C16)</f>
        <v>0</v>
      </c>
      <c r="D11" s="29">
        <f t="shared" ref="D11" si="14">SUM(D12:D16)</f>
        <v>0</v>
      </c>
      <c r="E11" s="29">
        <f t="shared" ref="E11:X11" si="15">SUM(E12:E16)</f>
        <v>0</v>
      </c>
      <c r="F11" s="29">
        <f t="shared" si="15"/>
        <v>0</v>
      </c>
      <c r="G11" s="29">
        <f t="shared" si="15"/>
        <v>0</v>
      </c>
      <c r="H11" s="29">
        <f t="shared" si="15"/>
        <v>0</v>
      </c>
      <c r="I11" s="29">
        <f t="shared" si="15"/>
        <v>0</v>
      </c>
      <c r="J11" s="29">
        <f t="shared" si="15"/>
        <v>0</v>
      </c>
      <c r="K11" s="29">
        <f t="shared" si="15"/>
        <v>0</v>
      </c>
      <c r="L11" s="29">
        <f t="shared" si="15"/>
        <v>0</v>
      </c>
      <c r="M11" s="29">
        <f t="shared" si="15"/>
        <v>0</v>
      </c>
      <c r="N11" s="29">
        <f t="shared" si="15"/>
        <v>0</v>
      </c>
      <c r="O11" s="29">
        <f t="shared" si="15"/>
        <v>0</v>
      </c>
      <c r="P11" s="29">
        <f t="shared" si="15"/>
        <v>0</v>
      </c>
      <c r="Q11" s="29">
        <f t="shared" si="15"/>
        <v>0</v>
      </c>
      <c r="R11" s="29">
        <f t="shared" si="15"/>
        <v>0</v>
      </c>
      <c r="S11" s="29">
        <f t="shared" si="15"/>
        <v>0</v>
      </c>
      <c r="T11" s="29">
        <f t="shared" si="15"/>
        <v>0</v>
      </c>
      <c r="U11" s="29">
        <f t="shared" si="15"/>
        <v>0</v>
      </c>
      <c r="V11" s="29">
        <f t="shared" si="15"/>
        <v>0</v>
      </c>
      <c r="W11" s="29">
        <f t="shared" si="15"/>
        <v>0</v>
      </c>
      <c r="X11" s="29">
        <f t="shared" si="15"/>
        <v>0</v>
      </c>
      <c r="Y11" s="29">
        <f t="shared" ref="Y11:Z11" si="16">SUM(Y12:Y16)</f>
        <v>0</v>
      </c>
      <c r="Z11" s="29">
        <f t="shared" si="16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7">SUM(C18:C21)</f>
        <v>0</v>
      </c>
      <c r="D17" s="37">
        <f t="shared" ref="D17" si="18">SUM(D18:D21)</f>
        <v>0</v>
      </c>
      <c r="E17" s="37">
        <f t="shared" ref="E17:X17" si="19">SUM(E18:E21)</f>
        <v>0</v>
      </c>
      <c r="F17" s="37">
        <f t="shared" si="19"/>
        <v>0</v>
      </c>
      <c r="G17" s="37">
        <f t="shared" si="19"/>
        <v>0</v>
      </c>
      <c r="H17" s="37">
        <f t="shared" si="19"/>
        <v>0</v>
      </c>
      <c r="I17" s="37">
        <f t="shared" si="19"/>
        <v>0</v>
      </c>
      <c r="J17" s="37">
        <f t="shared" si="19"/>
        <v>0</v>
      </c>
      <c r="K17" s="37">
        <f t="shared" si="19"/>
        <v>0</v>
      </c>
      <c r="L17" s="37">
        <f t="shared" si="19"/>
        <v>0</v>
      </c>
      <c r="M17" s="37">
        <f t="shared" si="19"/>
        <v>0</v>
      </c>
      <c r="N17" s="37">
        <f t="shared" si="19"/>
        <v>0</v>
      </c>
      <c r="O17" s="37">
        <f t="shared" si="19"/>
        <v>0</v>
      </c>
      <c r="P17" s="37">
        <f t="shared" si="19"/>
        <v>0</v>
      </c>
      <c r="Q17" s="37">
        <f t="shared" si="19"/>
        <v>0</v>
      </c>
      <c r="R17" s="37">
        <f t="shared" si="19"/>
        <v>0</v>
      </c>
      <c r="S17" s="37">
        <f t="shared" si="19"/>
        <v>0</v>
      </c>
      <c r="T17" s="37">
        <f t="shared" si="19"/>
        <v>0</v>
      </c>
      <c r="U17" s="37">
        <f t="shared" si="19"/>
        <v>0</v>
      </c>
      <c r="V17" s="37">
        <f t="shared" si="19"/>
        <v>0</v>
      </c>
      <c r="W17" s="37">
        <f t="shared" si="19"/>
        <v>0</v>
      </c>
      <c r="X17" s="37">
        <f t="shared" si="19"/>
        <v>0</v>
      </c>
      <c r="Y17" s="37">
        <f t="shared" ref="Y17:Z17" si="20">SUM(Y18:Y21)</f>
        <v>0</v>
      </c>
      <c r="Z17" s="37">
        <f t="shared" si="20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21">SUM(C23:C24)</f>
        <v>0</v>
      </c>
      <c r="D22" s="37">
        <f t="shared" ref="D22" si="22">SUM(D23:D24)</f>
        <v>0</v>
      </c>
      <c r="E22" s="37">
        <f t="shared" ref="E22:X22" si="23">SUM(E23:E24)</f>
        <v>0</v>
      </c>
      <c r="F22" s="37">
        <f t="shared" si="23"/>
        <v>0</v>
      </c>
      <c r="G22" s="37">
        <f t="shared" si="23"/>
        <v>0</v>
      </c>
      <c r="H22" s="37">
        <f t="shared" si="23"/>
        <v>0</v>
      </c>
      <c r="I22" s="37">
        <f t="shared" si="23"/>
        <v>0</v>
      </c>
      <c r="J22" s="37">
        <f t="shared" si="23"/>
        <v>0</v>
      </c>
      <c r="K22" s="37">
        <f t="shared" si="23"/>
        <v>0</v>
      </c>
      <c r="L22" s="37">
        <f t="shared" si="23"/>
        <v>0</v>
      </c>
      <c r="M22" s="37">
        <f t="shared" si="23"/>
        <v>0</v>
      </c>
      <c r="N22" s="37">
        <f t="shared" si="23"/>
        <v>0</v>
      </c>
      <c r="O22" s="37">
        <f t="shared" si="23"/>
        <v>0</v>
      </c>
      <c r="P22" s="37">
        <f t="shared" si="23"/>
        <v>0</v>
      </c>
      <c r="Q22" s="37">
        <f t="shared" si="23"/>
        <v>0</v>
      </c>
      <c r="R22" s="37">
        <f t="shared" si="23"/>
        <v>0</v>
      </c>
      <c r="S22" s="37">
        <f t="shared" si="23"/>
        <v>0</v>
      </c>
      <c r="T22" s="37">
        <f t="shared" si="23"/>
        <v>0</v>
      </c>
      <c r="U22" s="37">
        <f t="shared" si="23"/>
        <v>0</v>
      </c>
      <c r="V22" s="37">
        <f t="shared" si="23"/>
        <v>0</v>
      </c>
      <c r="W22" s="37">
        <f t="shared" si="23"/>
        <v>0</v>
      </c>
      <c r="X22" s="37">
        <f t="shared" si="23"/>
        <v>0</v>
      </c>
      <c r="Y22" s="37">
        <f t="shared" ref="Y22:Z22" si="24">SUM(Y23:Y24)</f>
        <v>0</v>
      </c>
      <c r="Z22" s="37">
        <f t="shared" si="24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5">SUM(C27,C33)</f>
        <v>0</v>
      </c>
      <c r="D26" s="37">
        <f t="shared" ref="D26" si="26">SUM(D27,D33)</f>
        <v>0</v>
      </c>
      <c r="E26" s="37">
        <f t="shared" ref="E26:X26" si="27">SUM(E27,E33)</f>
        <v>0</v>
      </c>
      <c r="F26" s="37">
        <f t="shared" si="27"/>
        <v>0</v>
      </c>
      <c r="G26" s="37">
        <f t="shared" si="27"/>
        <v>0</v>
      </c>
      <c r="H26" s="37">
        <f t="shared" si="27"/>
        <v>0</v>
      </c>
      <c r="I26" s="37">
        <f t="shared" si="27"/>
        <v>0</v>
      </c>
      <c r="J26" s="37">
        <f t="shared" si="27"/>
        <v>0</v>
      </c>
      <c r="K26" s="37">
        <f t="shared" si="27"/>
        <v>0</v>
      </c>
      <c r="L26" s="37">
        <f t="shared" si="27"/>
        <v>0</v>
      </c>
      <c r="M26" s="37">
        <f t="shared" si="27"/>
        <v>0</v>
      </c>
      <c r="N26" s="37">
        <f t="shared" si="27"/>
        <v>0</v>
      </c>
      <c r="O26" s="37">
        <f t="shared" si="27"/>
        <v>0</v>
      </c>
      <c r="P26" s="37">
        <f t="shared" si="27"/>
        <v>0</v>
      </c>
      <c r="Q26" s="37">
        <f t="shared" si="27"/>
        <v>0</v>
      </c>
      <c r="R26" s="37">
        <f t="shared" si="27"/>
        <v>0</v>
      </c>
      <c r="S26" s="37">
        <f t="shared" si="27"/>
        <v>0</v>
      </c>
      <c r="T26" s="37">
        <f t="shared" si="27"/>
        <v>0</v>
      </c>
      <c r="U26" s="37">
        <f t="shared" si="27"/>
        <v>3.095442820292347E-3</v>
      </c>
      <c r="V26" s="37">
        <f t="shared" si="27"/>
        <v>1.023215821152192E-2</v>
      </c>
      <c r="W26" s="37">
        <f t="shared" si="27"/>
        <v>5.1590713671539118E-3</v>
      </c>
      <c r="X26" s="37">
        <f t="shared" si="27"/>
        <v>6.1908856405846939E-3</v>
      </c>
      <c r="Y26" s="37">
        <f t="shared" ref="Y26:Z26" si="28">SUM(Y27,Y33)</f>
        <v>1.5391229578675839E-2</v>
      </c>
      <c r="Z26" s="37">
        <f t="shared" si="28"/>
        <v>9.2863284608770413E-3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9">SUM(C28:C32)</f>
        <v>0</v>
      </c>
      <c r="D27" s="29">
        <f t="shared" ref="D27" si="30">SUM(D28:D32)</f>
        <v>0</v>
      </c>
      <c r="E27" s="29">
        <f t="shared" ref="E27:X27" si="31">SUM(E28:E32)</f>
        <v>0</v>
      </c>
      <c r="F27" s="29">
        <f t="shared" si="31"/>
        <v>0</v>
      </c>
      <c r="G27" s="29">
        <f t="shared" si="31"/>
        <v>0</v>
      </c>
      <c r="H27" s="29">
        <f t="shared" si="31"/>
        <v>0</v>
      </c>
      <c r="I27" s="29">
        <f t="shared" si="31"/>
        <v>0</v>
      </c>
      <c r="J27" s="29">
        <f t="shared" si="31"/>
        <v>0</v>
      </c>
      <c r="K27" s="29">
        <f t="shared" si="31"/>
        <v>0</v>
      </c>
      <c r="L27" s="29">
        <f t="shared" si="31"/>
        <v>0</v>
      </c>
      <c r="M27" s="29">
        <f t="shared" si="31"/>
        <v>0</v>
      </c>
      <c r="N27" s="29">
        <f t="shared" si="31"/>
        <v>0</v>
      </c>
      <c r="O27" s="29">
        <f t="shared" si="31"/>
        <v>0</v>
      </c>
      <c r="P27" s="29">
        <f t="shared" si="31"/>
        <v>0</v>
      </c>
      <c r="Q27" s="29">
        <f t="shared" si="31"/>
        <v>0</v>
      </c>
      <c r="R27" s="29">
        <f t="shared" si="31"/>
        <v>0</v>
      </c>
      <c r="S27" s="29">
        <f t="shared" si="31"/>
        <v>0</v>
      </c>
      <c r="T27" s="29">
        <f t="shared" si="31"/>
        <v>0</v>
      </c>
      <c r="U27" s="29">
        <f t="shared" si="31"/>
        <v>0</v>
      </c>
      <c r="V27" s="29">
        <f t="shared" si="31"/>
        <v>0</v>
      </c>
      <c r="W27" s="29">
        <f t="shared" si="31"/>
        <v>0</v>
      </c>
      <c r="X27" s="29">
        <f t="shared" si="31"/>
        <v>0</v>
      </c>
      <c r="Y27" s="29">
        <f t="shared" ref="Y27:Z27" si="32">SUM(Y28:Y32)</f>
        <v>0</v>
      </c>
      <c r="Z27" s="29">
        <f t="shared" si="3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33">SUM(C34:C50)</f>
        <v>0</v>
      </c>
      <c r="D33" s="29">
        <f t="shared" ref="D33" si="34">SUM(D34:D50)</f>
        <v>0</v>
      </c>
      <c r="E33" s="29">
        <f t="shared" ref="E33:X33" si="35">SUM(E34:E50)</f>
        <v>0</v>
      </c>
      <c r="F33" s="29">
        <f t="shared" si="35"/>
        <v>0</v>
      </c>
      <c r="G33" s="29">
        <f t="shared" si="35"/>
        <v>0</v>
      </c>
      <c r="H33" s="29">
        <f t="shared" si="35"/>
        <v>0</v>
      </c>
      <c r="I33" s="29">
        <f t="shared" si="35"/>
        <v>0</v>
      </c>
      <c r="J33" s="29">
        <f t="shared" si="35"/>
        <v>0</v>
      </c>
      <c r="K33" s="29">
        <f t="shared" si="35"/>
        <v>0</v>
      </c>
      <c r="L33" s="29">
        <f t="shared" si="35"/>
        <v>0</v>
      </c>
      <c r="M33" s="29">
        <f t="shared" si="35"/>
        <v>0</v>
      </c>
      <c r="N33" s="29">
        <f t="shared" si="35"/>
        <v>0</v>
      </c>
      <c r="O33" s="29">
        <f t="shared" si="35"/>
        <v>0</v>
      </c>
      <c r="P33" s="29">
        <f t="shared" si="35"/>
        <v>0</v>
      </c>
      <c r="Q33" s="29">
        <f t="shared" si="35"/>
        <v>0</v>
      </c>
      <c r="R33" s="29">
        <f t="shared" si="35"/>
        <v>0</v>
      </c>
      <c r="S33" s="29">
        <f t="shared" si="35"/>
        <v>0</v>
      </c>
      <c r="T33" s="29">
        <f t="shared" si="35"/>
        <v>0</v>
      </c>
      <c r="U33" s="29">
        <f t="shared" si="35"/>
        <v>3.095442820292347E-3</v>
      </c>
      <c r="V33" s="29">
        <f t="shared" si="35"/>
        <v>1.023215821152192E-2</v>
      </c>
      <c r="W33" s="29">
        <f t="shared" si="35"/>
        <v>5.1590713671539118E-3</v>
      </c>
      <c r="X33" s="29">
        <f t="shared" si="35"/>
        <v>6.1908856405846939E-3</v>
      </c>
      <c r="Y33" s="29">
        <f t="shared" ref="Y33:Z33" si="36">SUM(Y34:Y50)</f>
        <v>1.5391229578675839E-2</v>
      </c>
      <c r="Z33" s="29">
        <f t="shared" si="36"/>
        <v>9.2863284608770413E-3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3.095442820292347E-3</v>
      </c>
      <c r="V43" s="10">
        <v>1.023215821152192E-2</v>
      </c>
      <c r="W43" s="10">
        <v>5.1590713671539118E-3</v>
      </c>
      <c r="X43" s="10">
        <v>6.1908856405846939E-3</v>
      </c>
      <c r="Y43" s="10">
        <v>1.5391229578675839E-2</v>
      </c>
      <c r="Z43" s="10">
        <v>9.2863284608770413E-3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7">SUM(C53:C70)</f>
        <v>0</v>
      </c>
      <c r="D52" s="37">
        <f t="shared" ref="D52" si="38">SUM(D53:D70)</f>
        <v>0</v>
      </c>
      <c r="E52" s="37">
        <f t="shared" ref="E52:X52" si="39">SUM(E53:E70)</f>
        <v>0</v>
      </c>
      <c r="F52" s="37">
        <f t="shared" si="39"/>
        <v>0</v>
      </c>
      <c r="G52" s="37">
        <f t="shared" si="39"/>
        <v>0</v>
      </c>
      <c r="H52" s="37">
        <f t="shared" si="39"/>
        <v>0</v>
      </c>
      <c r="I52" s="37">
        <f t="shared" si="39"/>
        <v>0</v>
      </c>
      <c r="J52" s="37">
        <f t="shared" si="39"/>
        <v>0</v>
      </c>
      <c r="K52" s="37">
        <f t="shared" si="39"/>
        <v>0</v>
      </c>
      <c r="L52" s="37">
        <f t="shared" si="39"/>
        <v>0</v>
      </c>
      <c r="M52" s="37">
        <f t="shared" si="39"/>
        <v>0</v>
      </c>
      <c r="N52" s="37">
        <f t="shared" si="39"/>
        <v>0</v>
      </c>
      <c r="O52" s="37">
        <f t="shared" si="39"/>
        <v>0</v>
      </c>
      <c r="P52" s="37">
        <f t="shared" si="39"/>
        <v>0</v>
      </c>
      <c r="Q52" s="37">
        <f t="shared" si="39"/>
        <v>0</v>
      </c>
      <c r="R52" s="37">
        <f t="shared" si="39"/>
        <v>0</v>
      </c>
      <c r="S52" s="37">
        <f t="shared" si="39"/>
        <v>0</v>
      </c>
      <c r="T52" s="37">
        <f t="shared" si="39"/>
        <v>0</v>
      </c>
      <c r="U52" s="37">
        <f t="shared" si="39"/>
        <v>0</v>
      </c>
      <c r="V52" s="37">
        <f t="shared" si="39"/>
        <v>0</v>
      </c>
      <c r="W52" s="37">
        <f t="shared" si="39"/>
        <v>0</v>
      </c>
      <c r="X52" s="37">
        <f t="shared" si="39"/>
        <v>0</v>
      </c>
      <c r="Y52" s="37">
        <f t="shared" ref="Y52:Z52" si="40">SUM(Y53:Y70)</f>
        <v>0</v>
      </c>
      <c r="Z52" s="37">
        <f t="shared" si="40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41">SUM(C72:C73)</f>
        <v>0</v>
      </c>
      <c r="D71" s="37">
        <f t="shared" ref="D71" si="42">SUM(D72:D73)</f>
        <v>0</v>
      </c>
      <c r="E71" s="37">
        <f t="shared" ref="E71:X71" si="43">SUM(E72:E73)</f>
        <v>0</v>
      </c>
      <c r="F71" s="37">
        <f t="shared" si="43"/>
        <v>0</v>
      </c>
      <c r="G71" s="37">
        <f t="shared" si="43"/>
        <v>0</v>
      </c>
      <c r="H71" s="37">
        <f t="shared" si="43"/>
        <v>0</v>
      </c>
      <c r="I71" s="37">
        <f t="shared" si="43"/>
        <v>0</v>
      </c>
      <c r="J71" s="37">
        <f t="shared" si="43"/>
        <v>0</v>
      </c>
      <c r="K71" s="37">
        <f t="shared" si="43"/>
        <v>0</v>
      </c>
      <c r="L71" s="37">
        <f t="shared" si="43"/>
        <v>0</v>
      </c>
      <c r="M71" s="37">
        <f t="shared" si="43"/>
        <v>0</v>
      </c>
      <c r="N71" s="37">
        <f t="shared" si="43"/>
        <v>0</v>
      </c>
      <c r="O71" s="37">
        <f t="shared" si="43"/>
        <v>0</v>
      </c>
      <c r="P71" s="37">
        <f t="shared" si="43"/>
        <v>0</v>
      </c>
      <c r="Q71" s="37">
        <f t="shared" si="43"/>
        <v>0</v>
      </c>
      <c r="R71" s="37">
        <f t="shared" si="43"/>
        <v>0</v>
      </c>
      <c r="S71" s="37">
        <f t="shared" si="43"/>
        <v>0</v>
      </c>
      <c r="T71" s="37">
        <f t="shared" si="43"/>
        <v>0</v>
      </c>
      <c r="U71" s="37">
        <f t="shared" si="43"/>
        <v>0</v>
      </c>
      <c r="V71" s="37">
        <f t="shared" si="43"/>
        <v>0</v>
      </c>
      <c r="W71" s="37">
        <f t="shared" si="43"/>
        <v>0</v>
      </c>
      <c r="X71" s="37">
        <f t="shared" si="43"/>
        <v>0</v>
      </c>
      <c r="Y71" s="37">
        <f t="shared" ref="Y71:Z71" si="44">SUM(Y72:Y73)</f>
        <v>0</v>
      </c>
      <c r="Z71" s="37">
        <f t="shared" si="44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1.7196904557179711</v>
      </c>
      <c r="N76" s="40">
        <v>1.8916595012897679</v>
      </c>
      <c r="O76" s="40">
        <v>1.8916595012897679</v>
      </c>
      <c r="P76" s="40">
        <v>1.8916595012897679</v>
      </c>
      <c r="Q76" s="40">
        <v>1.9776440240756661</v>
      </c>
      <c r="R76" s="40">
        <v>1.9776440240756661</v>
      </c>
      <c r="S76" s="40">
        <v>2.0636285468615649</v>
      </c>
      <c r="T76" s="40">
        <v>2.1644024075666382</v>
      </c>
      <c r="U76" s="40">
        <v>2.2242476354256229</v>
      </c>
      <c r="V76" s="40">
        <v>3.462166809974204</v>
      </c>
      <c r="W76" s="40">
        <v>3.529148753224419</v>
      </c>
      <c r="X76" s="40">
        <v>3.4803955288048152</v>
      </c>
      <c r="Y76" s="40">
        <v>3.3237317282889078</v>
      </c>
      <c r="Z76" s="40">
        <v>3.378761822871883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5.0730868443680137</v>
      </c>
      <c r="N2" s="31">
        <f t="shared" si="0"/>
        <v>5.0730868443680137</v>
      </c>
      <c r="O2" s="31">
        <f t="shared" si="0"/>
        <v>4.9871023215821149</v>
      </c>
      <c r="P2" s="31">
        <f t="shared" si="0"/>
        <v>4.901117798796216</v>
      </c>
      <c r="Q2" s="31">
        <f t="shared" si="0"/>
        <v>5.1590713671539117</v>
      </c>
      <c r="R2" s="31">
        <f t="shared" si="0"/>
        <v>5.3310404127257094</v>
      </c>
      <c r="S2" s="31">
        <f t="shared" si="0"/>
        <v>5.1590713671539117</v>
      </c>
      <c r="T2" s="31">
        <f t="shared" si="0"/>
        <v>5.8901977644024068</v>
      </c>
      <c r="U2" s="31">
        <f t="shared" si="0"/>
        <v>10.67334479793637</v>
      </c>
      <c r="V2" s="31">
        <f t="shared" si="0"/>
        <v>9.8092863284608747</v>
      </c>
      <c r="W2" s="31">
        <f t="shared" si="0"/>
        <v>9.8092003439380893</v>
      </c>
      <c r="X2" s="31">
        <f t="shared" ref="X2:Z2" si="1">SUM(X3,X17,X22,X25,X26,X51,X52,X71,X74,X75,X76)</f>
        <v>10.185812553740325</v>
      </c>
      <c r="Y2" s="31">
        <f t="shared" si="1"/>
        <v>10.138005159071366</v>
      </c>
      <c r="Z2" s="31">
        <f t="shared" si="1"/>
        <v>9.8732588134135852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4.5354256233877894</v>
      </c>
      <c r="V26" s="37">
        <f t="shared" si="14"/>
        <v>3.8659501289767837</v>
      </c>
      <c r="W26" s="37">
        <f t="shared" si="14"/>
        <v>3.8272570937231287</v>
      </c>
      <c r="X26" s="37">
        <f t="shared" ref="X26:Z26" si="15">SUM(X27,X33)</f>
        <v>3.8306964746345651</v>
      </c>
      <c r="Y26" s="37">
        <f t="shared" si="15"/>
        <v>3.548925193465176</v>
      </c>
      <c r="Z26" s="37">
        <f t="shared" si="15"/>
        <v>3.0572656921754082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4.5354256233877894</v>
      </c>
      <c r="V33" s="29">
        <f t="shared" si="18"/>
        <v>3.8659501289767837</v>
      </c>
      <c r="W33" s="29">
        <f t="shared" si="18"/>
        <v>3.8272570937231287</v>
      </c>
      <c r="X33" s="29">
        <f t="shared" ref="X33:Z33" si="19">SUM(X34:X50)</f>
        <v>3.8306964746345651</v>
      </c>
      <c r="Y33" s="29">
        <f t="shared" si="19"/>
        <v>3.548925193465176</v>
      </c>
      <c r="Z33" s="29">
        <f t="shared" si="19"/>
        <v>3.0572656921754082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1.162424763542562</v>
      </c>
      <c r="V36" s="10">
        <v>1.226139294926913</v>
      </c>
      <c r="W36" s="10">
        <v>0.9416165090283749</v>
      </c>
      <c r="X36" s="10">
        <v>1.0030954428202921</v>
      </c>
      <c r="Y36" s="10">
        <v>1.1755803955288049</v>
      </c>
      <c r="Z36" s="10">
        <v>1.226139294926913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2.7596732588134132</v>
      </c>
      <c r="V43" s="10">
        <v>1.931900257953568</v>
      </c>
      <c r="W43" s="10">
        <v>1.839466895958727</v>
      </c>
      <c r="X43" s="10">
        <v>1.6391229578675841</v>
      </c>
      <c r="Y43" s="10">
        <v>1.399828030954428</v>
      </c>
      <c r="Z43" s="10">
        <v>0.8709372312983662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0.61332760103181427</v>
      </c>
      <c r="V44" s="10">
        <v>0.7079105760963027</v>
      </c>
      <c r="W44" s="10">
        <v>1.0461736887360269</v>
      </c>
      <c r="X44" s="10">
        <v>1.1884780739466889</v>
      </c>
      <c r="Y44" s="10">
        <v>0.97351676698194312</v>
      </c>
      <c r="Z44" s="10">
        <v>0.96018916595012893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5.0730868443680137</v>
      </c>
      <c r="N76" s="40">
        <v>5.0730868443680137</v>
      </c>
      <c r="O76" s="40">
        <v>4.9871023215821149</v>
      </c>
      <c r="P76" s="40">
        <v>4.901117798796216</v>
      </c>
      <c r="Q76" s="40">
        <v>5.1590713671539117</v>
      </c>
      <c r="R76" s="40">
        <v>5.3310404127257094</v>
      </c>
      <c r="S76" s="40">
        <v>5.1590713671539117</v>
      </c>
      <c r="T76" s="40">
        <v>5.8901977644024068</v>
      </c>
      <c r="U76" s="40">
        <v>6.137919174548581</v>
      </c>
      <c r="V76" s="40">
        <v>5.9433361994840919</v>
      </c>
      <c r="W76" s="40">
        <v>5.9819432502149601</v>
      </c>
      <c r="X76" s="40">
        <v>6.3551160791057599</v>
      </c>
      <c r="Y76" s="40">
        <v>6.5890799656061896</v>
      </c>
      <c r="Z76" s="40">
        <v>6.8159931212381766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1.20378331900258</v>
      </c>
      <c r="N2" s="31">
        <f t="shared" si="0"/>
        <v>1.2897678417884779</v>
      </c>
      <c r="O2" s="31">
        <f t="shared" si="0"/>
        <v>1.375752364574377</v>
      </c>
      <c r="P2" s="31">
        <f t="shared" si="0"/>
        <v>1.461736887360275</v>
      </c>
      <c r="Q2" s="31">
        <f t="shared" si="0"/>
        <v>1.633705932932072</v>
      </c>
      <c r="R2" s="31">
        <f t="shared" si="0"/>
        <v>1.7196904557179711</v>
      </c>
      <c r="S2" s="31">
        <f t="shared" si="0"/>
        <v>1.633705932932072</v>
      </c>
      <c r="T2" s="31">
        <f t="shared" si="0"/>
        <v>1.8443680137575229</v>
      </c>
      <c r="U2" s="31">
        <f t="shared" si="0"/>
        <v>1.6621668099742044</v>
      </c>
      <c r="V2" s="31">
        <f t="shared" si="0"/>
        <v>1.5042992261392953</v>
      </c>
      <c r="W2" s="31">
        <f t="shared" si="0"/>
        <v>1.5459157351676691</v>
      </c>
      <c r="X2" s="31">
        <f t="shared" ref="X2:Z2" si="1">SUM(X3,X17,X22,X25,X26,X51,X52,X71,X74,X75,X76)</f>
        <v>1.7749785038693031</v>
      </c>
      <c r="Y2" s="31">
        <f t="shared" si="1"/>
        <v>1.9360275150472912</v>
      </c>
      <c r="Z2" s="31">
        <f t="shared" si="1"/>
        <v>1.972141014617369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2.2355975924333621E-3</v>
      </c>
      <c r="V26" s="37">
        <f t="shared" si="14"/>
        <v>2.2355975924333621E-3</v>
      </c>
      <c r="W26" s="37">
        <f t="shared" si="14"/>
        <v>3.1814273430782461E-3</v>
      </c>
      <c r="X26" s="37">
        <f t="shared" ref="X26:Z26" si="15">SUM(X27,X33)</f>
        <v>3.1814273430782461E-3</v>
      </c>
      <c r="Y26" s="37">
        <f t="shared" si="15"/>
        <v>3.1814273430782461E-3</v>
      </c>
      <c r="Z26" s="37">
        <f t="shared" si="15"/>
        <v>4.2132416165090274E-3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2.2355975924333621E-3</v>
      </c>
      <c r="V33" s="29">
        <f t="shared" si="18"/>
        <v>2.2355975924333621E-3</v>
      </c>
      <c r="W33" s="29">
        <f t="shared" si="18"/>
        <v>3.1814273430782461E-3</v>
      </c>
      <c r="X33" s="29">
        <f t="shared" ref="X33:Z33" si="19">SUM(X34:X50)</f>
        <v>3.1814273430782461E-3</v>
      </c>
      <c r="Y33" s="29">
        <f t="shared" si="19"/>
        <v>3.1814273430782461E-3</v>
      </c>
      <c r="Z33" s="29">
        <f t="shared" si="19"/>
        <v>4.2132416165090274E-3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2.2355975924333621E-3</v>
      </c>
      <c r="V36" s="10">
        <v>2.2355975924333621E-3</v>
      </c>
      <c r="W36" s="10">
        <v>2.2355975924333621E-3</v>
      </c>
      <c r="X36" s="10">
        <v>2.2355975924333621E-3</v>
      </c>
      <c r="Y36" s="10">
        <v>2.2355975924333621E-3</v>
      </c>
      <c r="Z36" s="10">
        <v>3.2674118658641439E-3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9.4582975064488384E-4</v>
      </c>
      <c r="X44" s="10">
        <v>9.4582975064488384E-4</v>
      </c>
      <c r="Y44" s="10">
        <v>9.4582975064488384E-4</v>
      </c>
      <c r="Z44" s="10">
        <v>9.4582975064488384E-4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1.20378331900258</v>
      </c>
      <c r="N76" s="40">
        <v>1.2897678417884779</v>
      </c>
      <c r="O76" s="40">
        <v>1.375752364574377</v>
      </c>
      <c r="P76" s="40">
        <v>1.461736887360275</v>
      </c>
      <c r="Q76" s="40">
        <v>1.633705932932072</v>
      </c>
      <c r="R76" s="40">
        <v>1.7196904557179711</v>
      </c>
      <c r="S76" s="40">
        <v>1.633705932932072</v>
      </c>
      <c r="T76" s="40">
        <v>1.8443680137575229</v>
      </c>
      <c r="U76" s="40">
        <v>1.6599312123817711</v>
      </c>
      <c r="V76" s="40">
        <v>1.502063628546862</v>
      </c>
      <c r="W76" s="40">
        <v>1.542734307824591</v>
      </c>
      <c r="X76" s="40">
        <v>1.771797076526225</v>
      </c>
      <c r="Y76" s="40">
        <v>1.9328460877042131</v>
      </c>
      <c r="Z76" s="40">
        <v>1.96792777300086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9.9742046431642297</v>
      </c>
      <c r="R2" s="31">
        <f t="shared" si="0"/>
        <v>9.8882201203783318</v>
      </c>
      <c r="S2" s="31">
        <f t="shared" si="0"/>
        <v>9.3723129836629404</v>
      </c>
      <c r="T2" s="31">
        <f t="shared" si="0"/>
        <v>10.00481513327601</v>
      </c>
      <c r="U2" s="31">
        <f t="shared" si="0"/>
        <v>10.335081685296645</v>
      </c>
      <c r="V2" s="31">
        <f t="shared" si="0"/>
        <v>9.9271711092003443</v>
      </c>
      <c r="W2" s="31">
        <f t="shared" si="0"/>
        <v>9.7762682717110909</v>
      </c>
      <c r="X2" s="31">
        <f t="shared" ref="X2:Z2" si="1">SUM(X3,X17,X22,X25,X26,X51,X52,X71,X74,X75,X76)</f>
        <v>10.168357695614789</v>
      </c>
      <c r="Y2" s="31">
        <f t="shared" si="1"/>
        <v>10.540412725709372</v>
      </c>
      <c r="Z2" s="31">
        <f t="shared" si="1"/>
        <v>10.479105760963026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0.47515047291487533</v>
      </c>
      <c r="V26" s="37">
        <f t="shared" si="14"/>
        <v>0.52957867583834906</v>
      </c>
      <c r="W26" s="37">
        <f t="shared" si="14"/>
        <v>0.68039552880481513</v>
      </c>
      <c r="X26" s="37">
        <f t="shared" ref="X26:Z26" si="15">SUM(X27,X33)</f>
        <v>0.7132416165090284</v>
      </c>
      <c r="Y26" s="37">
        <f t="shared" si="15"/>
        <v>0.67110920034393795</v>
      </c>
      <c r="Z26" s="37">
        <f t="shared" si="15"/>
        <v>0.67893379191745473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0.47515047291487533</v>
      </c>
      <c r="V33" s="29">
        <f t="shared" si="18"/>
        <v>0.52957867583834906</v>
      </c>
      <c r="W33" s="29">
        <f t="shared" si="18"/>
        <v>0.68039552880481513</v>
      </c>
      <c r="X33" s="29">
        <f t="shared" ref="X33:Z33" si="19">SUM(X34:X50)</f>
        <v>0.7132416165090284</v>
      </c>
      <c r="Y33" s="29">
        <f t="shared" si="19"/>
        <v>0.67110920034393795</v>
      </c>
      <c r="Z33" s="29">
        <f t="shared" si="19"/>
        <v>0.67893379191745473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0.46586414445399832</v>
      </c>
      <c r="V36" s="10">
        <v>0.49879621668099738</v>
      </c>
      <c r="W36" s="10">
        <v>0.65374032674118654</v>
      </c>
      <c r="X36" s="10">
        <v>0.68555460017196901</v>
      </c>
      <c r="Y36" s="10">
        <v>0.61969045571797066</v>
      </c>
      <c r="Z36" s="10">
        <v>0.64600171969045561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1.2295786758383489E-2</v>
      </c>
      <c r="X37" s="10">
        <v>1.2295786758383489E-2</v>
      </c>
      <c r="Y37" s="10">
        <v>7.222699914015477E-3</v>
      </c>
      <c r="Z37" s="10">
        <v>7.222699914015477E-3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9.2863284608770413E-3</v>
      </c>
      <c r="V43" s="10">
        <v>3.0782459157351671E-2</v>
      </c>
      <c r="W43" s="10">
        <v>1.4359415305245061E-2</v>
      </c>
      <c r="X43" s="10">
        <v>1.5391229578675839E-2</v>
      </c>
      <c r="Y43" s="10">
        <v>4.4196044711951848E-2</v>
      </c>
      <c r="Z43" s="10">
        <v>2.5709372312983661E-2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9.9742046431642297</v>
      </c>
      <c r="R76" s="40">
        <v>9.8882201203783318</v>
      </c>
      <c r="S76" s="40">
        <v>9.3723129836629404</v>
      </c>
      <c r="T76" s="40">
        <v>10.00481513327601</v>
      </c>
      <c r="U76" s="40">
        <v>9.8599312123817704</v>
      </c>
      <c r="V76" s="40">
        <v>9.3975924333619947</v>
      </c>
      <c r="W76" s="40">
        <v>9.0958727429062751</v>
      </c>
      <c r="X76" s="40">
        <v>9.4551160791057605</v>
      </c>
      <c r="Y76" s="40">
        <v>9.8693035253654333</v>
      </c>
      <c r="Z76" s="40">
        <v>9.8001719690455715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4.041272570937231</v>
      </c>
      <c r="N2" s="31">
        <f t="shared" si="0"/>
        <v>4.041272570937231</v>
      </c>
      <c r="O2" s="31">
        <f t="shared" si="0"/>
        <v>3.9552880481513331</v>
      </c>
      <c r="P2" s="31">
        <f t="shared" si="0"/>
        <v>3.3533963886500429</v>
      </c>
      <c r="Q2" s="31">
        <f t="shared" si="0"/>
        <v>2.5795356835769558</v>
      </c>
      <c r="R2" s="31">
        <f t="shared" si="0"/>
        <v>2.837489251934652</v>
      </c>
      <c r="S2" s="31">
        <f t="shared" si="0"/>
        <v>2.407566638005159</v>
      </c>
      <c r="T2" s="31">
        <f t="shared" si="0"/>
        <v>2.6816852966466032</v>
      </c>
      <c r="U2" s="31">
        <f t="shared" si="0"/>
        <v>3.5445399828030952</v>
      </c>
      <c r="V2" s="31">
        <f t="shared" si="0"/>
        <v>3.3907996560619087</v>
      </c>
      <c r="W2" s="31">
        <f t="shared" si="0"/>
        <v>3.04359415305245</v>
      </c>
      <c r="X2" s="31">
        <f t="shared" ref="X2:Z2" si="1">SUM(X3,X17,X22,X25,X26,X51,X52,X71,X74,X75,X76)</f>
        <v>3.5887360275150475</v>
      </c>
      <c r="Y2" s="31">
        <f t="shared" si="1"/>
        <v>3.628374892519346</v>
      </c>
      <c r="Z2" s="31">
        <f t="shared" si="1"/>
        <v>3.1201203783319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0.97196904557179697</v>
      </c>
      <c r="V26" s="37">
        <f t="shared" si="14"/>
        <v>1.0560619088564058</v>
      </c>
      <c r="W26" s="37">
        <f t="shared" si="14"/>
        <v>0.88056749785038679</v>
      </c>
      <c r="X26" s="37">
        <f t="shared" ref="X26:Z26" si="15">SUM(X27,X33)</f>
        <v>0.90137575236457435</v>
      </c>
      <c r="Y26" s="37">
        <f t="shared" si="15"/>
        <v>1.0398968185726569</v>
      </c>
      <c r="Z26" s="37">
        <f t="shared" si="15"/>
        <v>1.0776440240756662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0.97196904557179697</v>
      </c>
      <c r="V33" s="29">
        <f t="shared" si="18"/>
        <v>1.0560619088564058</v>
      </c>
      <c r="W33" s="29">
        <f t="shared" si="18"/>
        <v>0.88056749785038679</v>
      </c>
      <c r="X33" s="29">
        <f t="shared" ref="X33:Z33" si="19">SUM(X34:X50)</f>
        <v>0.90137575236457435</v>
      </c>
      <c r="Y33" s="29">
        <f t="shared" si="19"/>
        <v>1.0398968185726569</v>
      </c>
      <c r="Z33" s="29">
        <f t="shared" si="19"/>
        <v>1.0776440240756662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0.80644883920894228</v>
      </c>
      <c r="V36" s="10">
        <v>0.86577815993121243</v>
      </c>
      <c r="W36" s="10">
        <v>0.87678417884780724</v>
      </c>
      <c r="X36" s="10">
        <v>0.89759243336199479</v>
      </c>
      <c r="Y36" s="10">
        <v>0.9184866723989682</v>
      </c>
      <c r="Z36" s="10">
        <v>0.95915735167669802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3.095442820292347E-3</v>
      </c>
      <c r="V43" s="10">
        <v>2.0636285468615648E-3</v>
      </c>
      <c r="W43" s="10">
        <v>0</v>
      </c>
      <c r="X43" s="10">
        <v>0</v>
      </c>
      <c r="Y43" s="10">
        <v>1.031814273430782E-3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0.1624247635425623</v>
      </c>
      <c r="V44" s="10">
        <v>0.18822012037833191</v>
      </c>
      <c r="W44" s="10">
        <v>3.7833190025795349E-3</v>
      </c>
      <c r="X44" s="10">
        <v>3.7833190025795349E-3</v>
      </c>
      <c r="Y44" s="10">
        <v>0.1203783319002579</v>
      </c>
      <c r="Z44" s="10">
        <v>0.11848667239896821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4.041272570937231</v>
      </c>
      <c r="N76" s="40">
        <v>4.041272570937231</v>
      </c>
      <c r="O76" s="40">
        <v>3.9552880481513331</v>
      </c>
      <c r="P76" s="40">
        <v>3.3533963886500429</v>
      </c>
      <c r="Q76" s="40">
        <v>2.5795356835769558</v>
      </c>
      <c r="R76" s="40">
        <v>2.837489251934652</v>
      </c>
      <c r="S76" s="40">
        <v>2.407566638005159</v>
      </c>
      <c r="T76" s="40">
        <v>2.6816852966466032</v>
      </c>
      <c r="U76" s="40">
        <v>2.5725709372312981</v>
      </c>
      <c r="V76" s="40">
        <v>2.3347377472055029</v>
      </c>
      <c r="W76" s="40">
        <v>2.1630266552020632</v>
      </c>
      <c r="X76" s="40">
        <v>2.687360275150473</v>
      </c>
      <c r="Y76" s="40">
        <v>2.5884780739466891</v>
      </c>
      <c r="Z76" s="40">
        <v>2.0424763542562339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1.375752364574377</v>
      </c>
      <c r="N2" s="31">
        <f t="shared" si="0"/>
        <v>1.375752364574377</v>
      </c>
      <c r="O2" s="31">
        <f t="shared" si="0"/>
        <v>1.547721410146174</v>
      </c>
      <c r="P2" s="31">
        <f t="shared" si="0"/>
        <v>2.7466895958727431</v>
      </c>
      <c r="Q2" s="31">
        <f t="shared" si="0"/>
        <v>3.2625967325881344</v>
      </c>
      <c r="R2" s="31">
        <f t="shared" si="0"/>
        <v>3.4345657781599312</v>
      </c>
      <c r="S2" s="31">
        <f t="shared" si="0"/>
        <v>3.0906276870163367</v>
      </c>
      <c r="T2" s="31">
        <f t="shared" si="0"/>
        <v>3.0438521066208084</v>
      </c>
      <c r="U2" s="31">
        <f t="shared" si="0"/>
        <v>6.1478073946689591</v>
      </c>
      <c r="V2" s="31">
        <f t="shared" si="0"/>
        <v>9.296818572656921</v>
      </c>
      <c r="W2" s="31">
        <f t="shared" si="0"/>
        <v>14.499914015477213</v>
      </c>
      <c r="X2" s="31">
        <f t="shared" ref="X2:Z2" si="1">SUM(X3,X17,X22,X25,X26,X51,X52,X71,X74,X75,X76)</f>
        <v>15.812123817712809</v>
      </c>
      <c r="Y2" s="31">
        <f t="shared" si="1"/>
        <v>18.727257093723129</v>
      </c>
      <c r="Z2" s="31">
        <f t="shared" si="1"/>
        <v>12.247463456577815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1.026999140154772</v>
      </c>
      <c r="Q26" s="37">
        <f t="shared" si="14"/>
        <v>1.026999140154772</v>
      </c>
      <c r="R26" s="37">
        <f t="shared" si="14"/>
        <v>1.026999140154772</v>
      </c>
      <c r="S26" s="37">
        <f t="shared" si="14"/>
        <v>1.026999140154772</v>
      </c>
      <c r="T26" s="37">
        <f t="shared" si="14"/>
        <v>0.75588993981083408</v>
      </c>
      <c r="U26" s="37">
        <f t="shared" si="14"/>
        <v>2.8691315563198616</v>
      </c>
      <c r="V26" s="37">
        <f t="shared" si="14"/>
        <v>6.3034393809114349</v>
      </c>
      <c r="W26" s="37">
        <f t="shared" si="14"/>
        <v>12.16371453138435</v>
      </c>
      <c r="X26" s="37">
        <f t="shared" ref="X26:Z26" si="15">SUM(X27,X33)</f>
        <v>13.306362854686155</v>
      </c>
      <c r="Y26" s="37">
        <f t="shared" si="15"/>
        <v>15.620120378331899</v>
      </c>
      <c r="Z26" s="37">
        <f t="shared" si="15"/>
        <v>9.1171109200343938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1.026999140154772</v>
      </c>
      <c r="Q33" s="29">
        <f t="shared" si="18"/>
        <v>1.026999140154772</v>
      </c>
      <c r="R33" s="29">
        <f t="shared" si="18"/>
        <v>1.026999140154772</v>
      </c>
      <c r="S33" s="29">
        <f t="shared" si="18"/>
        <v>1.026999140154772</v>
      </c>
      <c r="T33" s="29">
        <f t="shared" si="18"/>
        <v>0.75588993981083408</v>
      </c>
      <c r="U33" s="29">
        <f t="shared" si="18"/>
        <v>2.8691315563198616</v>
      </c>
      <c r="V33" s="29">
        <f t="shared" si="18"/>
        <v>6.3034393809114349</v>
      </c>
      <c r="W33" s="29">
        <f t="shared" si="18"/>
        <v>12.16371453138435</v>
      </c>
      <c r="X33" s="29">
        <f t="shared" ref="X33:Z33" si="19">SUM(X34:X50)</f>
        <v>13.306362854686155</v>
      </c>
      <c r="Y33" s="29">
        <f t="shared" si="19"/>
        <v>15.620120378331899</v>
      </c>
      <c r="Z33" s="29">
        <f t="shared" si="19"/>
        <v>9.1171109200343938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2.2012037833190029E-2</v>
      </c>
      <c r="V36" s="10">
        <v>2.3043852106620809E-2</v>
      </c>
      <c r="W36" s="10">
        <v>0.17136715391229579</v>
      </c>
      <c r="X36" s="10">
        <v>0.19226139294926911</v>
      </c>
      <c r="Y36" s="10">
        <v>0.11427343078245911</v>
      </c>
      <c r="Z36" s="10">
        <v>0.1153912295786758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9.140154772141014E-2</v>
      </c>
      <c r="V37" s="10">
        <v>0.10068787618228719</v>
      </c>
      <c r="W37" s="10">
        <v>8.3233018056749777E-2</v>
      </c>
      <c r="X37" s="10">
        <v>8.7274290627687004E-2</v>
      </c>
      <c r="Y37" s="10">
        <v>9.8624247635425613E-2</v>
      </c>
      <c r="Z37" s="10">
        <v>0.10171969045571801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1.026999140154772</v>
      </c>
      <c r="Q43" s="10">
        <v>1.026999140154772</v>
      </c>
      <c r="R43" s="10">
        <v>1.026999140154772</v>
      </c>
      <c r="S43" s="10">
        <v>1.026999140154772</v>
      </c>
      <c r="T43" s="10">
        <v>0.75588993981083408</v>
      </c>
      <c r="U43" s="10">
        <v>2.744282029234737</v>
      </c>
      <c r="V43" s="10">
        <v>6.1662940670679269</v>
      </c>
      <c r="W43" s="10">
        <v>11.834565778159931</v>
      </c>
      <c r="X43" s="10">
        <v>12.94273430782459</v>
      </c>
      <c r="Y43" s="10">
        <v>15.361392949269129</v>
      </c>
      <c r="Z43" s="10">
        <v>8.8551160791057608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1.143594153052451E-2</v>
      </c>
      <c r="V44" s="10">
        <v>1.341358555460017E-2</v>
      </c>
      <c r="W44" s="10">
        <v>7.454858125537403E-2</v>
      </c>
      <c r="X44" s="10">
        <v>8.4092863284608757E-2</v>
      </c>
      <c r="Y44" s="10">
        <v>4.582975064488392E-2</v>
      </c>
      <c r="Z44" s="10">
        <v>4.4883920894239038E-2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1.375752364574377</v>
      </c>
      <c r="N76" s="40">
        <v>1.375752364574377</v>
      </c>
      <c r="O76" s="40">
        <v>1.547721410146174</v>
      </c>
      <c r="P76" s="40">
        <v>1.7196904557179711</v>
      </c>
      <c r="Q76" s="40">
        <v>2.2355975924333622</v>
      </c>
      <c r="R76" s="40">
        <v>2.407566638005159</v>
      </c>
      <c r="S76" s="40">
        <v>2.0636285468615649</v>
      </c>
      <c r="T76" s="40">
        <v>2.2879621668099741</v>
      </c>
      <c r="U76" s="40">
        <v>3.278675838349097</v>
      </c>
      <c r="V76" s="40">
        <v>2.9933791917454862</v>
      </c>
      <c r="W76" s="40">
        <v>2.3361994840928628</v>
      </c>
      <c r="X76" s="40">
        <v>2.5057609630266549</v>
      </c>
      <c r="Y76" s="40">
        <v>3.107136715391229</v>
      </c>
      <c r="Z76" s="40">
        <v>3.1303525365434219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43.336199484092859</v>
      </c>
      <c r="D2" s="31">
        <f t="shared" si="0"/>
        <v>41.530524505588993</v>
      </c>
      <c r="E2" s="31">
        <f t="shared" si="0"/>
        <v>43.85210662080825</v>
      </c>
      <c r="F2" s="31">
        <f t="shared" si="0"/>
        <v>47.807394668959581</v>
      </c>
      <c r="G2" s="31">
        <f t="shared" si="0"/>
        <v>47.37747205503009</v>
      </c>
      <c r="H2" s="31">
        <f t="shared" si="0"/>
        <v>50.343938091143592</v>
      </c>
      <c r="I2" s="31">
        <f t="shared" si="0"/>
        <v>55.483920894239027</v>
      </c>
      <c r="J2" s="31">
        <f t="shared" si="0"/>
        <v>57.394668959587264</v>
      </c>
      <c r="K2" s="31">
        <f t="shared" si="0"/>
        <v>59.802235597592428</v>
      </c>
      <c r="L2" s="31">
        <f t="shared" si="0"/>
        <v>51.929922613929484</v>
      </c>
      <c r="M2" s="31">
        <f t="shared" si="0"/>
        <v>27.438693035253653</v>
      </c>
      <c r="N2" s="31">
        <f t="shared" si="0"/>
        <v>22.927687016337057</v>
      </c>
      <c r="O2" s="31">
        <f t="shared" si="0"/>
        <v>26.565434221840064</v>
      </c>
      <c r="P2" s="31">
        <f t="shared" si="0"/>
        <v>34.435597592433353</v>
      </c>
      <c r="Q2" s="31">
        <f t="shared" si="0"/>
        <v>27.382889079965601</v>
      </c>
      <c r="R2" s="31">
        <f t="shared" si="0"/>
        <v>26.424677558039548</v>
      </c>
      <c r="S2" s="31">
        <f t="shared" si="0"/>
        <v>27.328632846087697</v>
      </c>
      <c r="T2" s="31">
        <f t="shared" si="0"/>
        <v>27.180997420464315</v>
      </c>
      <c r="U2" s="31">
        <f t="shared" si="0"/>
        <v>17.409114359415305</v>
      </c>
      <c r="V2" s="31">
        <f t="shared" si="0"/>
        <v>17.237403267411867</v>
      </c>
      <c r="W2" s="31">
        <f t="shared" si="0"/>
        <v>17.208942390369735</v>
      </c>
      <c r="X2" s="31">
        <f t="shared" ref="X2:Z2" si="1">SUM(X3,X17,X22,X25,X26,X51,X52,X71,X74,X75,X76)</f>
        <v>17.808770421324162</v>
      </c>
      <c r="Y2" s="31">
        <f t="shared" si="1"/>
        <v>18.709372312983664</v>
      </c>
      <c r="Z2" s="31">
        <f t="shared" si="1"/>
        <v>15.750816852966462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8.8134135855545992</v>
      </c>
      <c r="I26" s="37">
        <f t="shared" si="14"/>
        <v>9.9121238177128106</v>
      </c>
      <c r="J26" s="37">
        <f t="shared" si="14"/>
        <v>11.822871883061048</v>
      </c>
      <c r="K26" s="37">
        <f t="shared" si="14"/>
        <v>11.822871883061048</v>
      </c>
      <c r="L26" s="37">
        <f t="shared" si="14"/>
        <v>8.1638005159071358</v>
      </c>
      <c r="M26" s="37">
        <f t="shared" si="14"/>
        <v>9.9838349097162506</v>
      </c>
      <c r="N26" s="37">
        <f t="shared" si="14"/>
        <v>5.2068787618228711</v>
      </c>
      <c r="O26" s="37">
        <f t="shared" si="14"/>
        <v>9.1</v>
      </c>
      <c r="P26" s="37">
        <f t="shared" si="14"/>
        <v>16.451676698194323</v>
      </c>
      <c r="Q26" s="37">
        <f t="shared" si="14"/>
        <v>19.542304385210656</v>
      </c>
      <c r="R26" s="37">
        <f t="shared" si="14"/>
        <v>18.414961306964742</v>
      </c>
      <c r="S26" s="37">
        <f t="shared" si="14"/>
        <v>18.558211521926047</v>
      </c>
      <c r="T26" s="37">
        <f t="shared" si="14"/>
        <v>16.962510748065345</v>
      </c>
      <c r="U26" s="37">
        <f t="shared" si="14"/>
        <v>5.8986242476354267</v>
      </c>
      <c r="V26" s="37">
        <f t="shared" si="14"/>
        <v>6.4034393809114354</v>
      </c>
      <c r="W26" s="37">
        <f t="shared" si="14"/>
        <v>6.3911435941530534</v>
      </c>
      <c r="X26" s="37">
        <f t="shared" ref="X26:Z26" si="15">SUM(X27,X33)</f>
        <v>6.8382631126397246</v>
      </c>
      <c r="Y26" s="37">
        <f t="shared" si="15"/>
        <v>7.8668099742046422</v>
      </c>
      <c r="Z26" s="37">
        <f t="shared" si="15"/>
        <v>5.8493551160791046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8.8134135855545992</v>
      </c>
      <c r="I33" s="29">
        <f t="shared" si="18"/>
        <v>9.9121238177128106</v>
      </c>
      <c r="J33" s="29">
        <f t="shared" si="18"/>
        <v>11.822871883061048</v>
      </c>
      <c r="K33" s="29">
        <f t="shared" si="18"/>
        <v>11.822871883061048</v>
      </c>
      <c r="L33" s="29">
        <f t="shared" si="18"/>
        <v>8.1638005159071358</v>
      </c>
      <c r="M33" s="29">
        <f t="shared" si="18"/>
        <v>9.9838349097162506</v>
      </c>
      <c r="N33" s="29">
        <f t="shared" si="18"/>
        <v>5.2068787618228711</v>
      </c>
      <c r="O33" s="29">
        <f t="shared" si="18"/>
        <v>9.1</v>
      </c>
      <c r="P33" s="29">
        <f t="shared" si="18"/>
        <v>16.451676698194323</v>
      </c>
      <c r="Q33" s="29">
        <f t="shared" si="18"/>
        <v>19.542304385210656</v>
      </c>
      <c r="R33" s="29">
        <f t="shared" si="18"/>
        <v>18.414961306964742</v>
      </c>
      <c r="S33" s="29">
        <f t="shared" si="18"/>
        <v>18.558211521926047</v>
      </c>
      <c r="T33" s="29">
        <f t="shared" si="18"/>
        <v>16.962510748065345</v>
      </c>
      <c r="U33" s="29">
        <f t="shared" si="18"/>
        <v>5.8986242476354267</v>
      </c>
      <c r="V33" s="29">
        <f t="shared" si="18"/>
        <v>6.4034393809114354</v>
      </c>
      <c r="W33" s="29">
        <f t="shared" si="18"/>
        <v>6.3911435941530534</v>
      </c>
      <c r="X33" s="29">
        <f t="shared" ref="X33:Z33" si="19">SUM(X34:X50)</f>
        <v>6.8382631126397246</v>
      </c>
      <c r="Y33" s="29">
        <f t="shared" si="19"/>
        <v>7.8668099742046422</v>
      </c>
      <c r="Z33" s="29">
        <f t="shared" si="19"/>
        <v>5.8493551160791046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1.098710232158211</v>
      </c>
      <c r="I36" s="10">
        <v>2.1974204643164228</v>
      </c>
      <c r="J36" s="10">
        <v>2.1974204643164228</v>
      </c>
      <c r="K36" s="10">
        <v>2.1974204643164228</v>
      </c>
      <c r="L36" s="10">
        <v>2.1974204643164228</v>
      </c>
      <c r="M36" s="10">
        <v>2.1974204643164228</v>
      </c>
      <c r="N36" s="10">
        <v>2.1974204643164228</v>
      </c>
      <c r="O36" s="10">
        <v>2.1974204643164228</v>
      </c>
      <c r="P36" s="10">
        <v>2.1974204643164228</v>
      </c>
      <c r="Q36" s="10">
        <v>3.2960447119518479</v>
      </c>
      <c r="R36" s="10">
        <v>2.1974204643164228</v>
      </c>
      <c r="S36" s="10">
        <v>3.2960447119518479</v>
      </c>
      <c r="T36" s="10">
        <v>3.6135855546001721</v>
      </c>
      <c r="U36" s="10">
        <v>1.0085984522785898</v>
      </c>
      <c r="V36" s="10">
        <v>1.0790197764402407</v>
      </c>
      <c r="W36" s="10">
        <v>0.45941530524505581</v>
      </c>
      <c r="X36" s="10">
        <v>0.5020636285468616</v>
      </c>
      <c r="Y36" s="10">
        <v>0.80756663800515915</v>
      </c>
      <c r="Z36" s="10">
        <v>0.83172828890799644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1.4359415305245061E-2</v>
      </c>
      <c r="U37" s="10">
        <v>2.0636285468615639E-3</v>
      </c>
      <c r="V37" s="10">
        <v>2.0636285468615639E-3</v>
      </c>
      <c r="W37" s="10">
        <v>2.0636285468615639E-3</v>
      </c>
      <c r="X37" s="10">
        <v>2.0636285468615639E-3</v>
      </c>
      <c r="Y37" s="10">
        <v>2.0636285468615639E-3</v>
      </c>
      <c r="Z37" s="10">
        <v>2.0636285468615639E-3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1.0461736887360269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0.23809114359415301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1.026999140154772</v>
      </c>
      <c r="I43" s="10">
        <v>1.026999140154772</v>
      </c>
      <c r="J43" s="10">
        <v>1.026999140154772</v>
      </c>
      <c r="K43" s="10">
        <v>1.026999140154772</v>
      </c>
      <c r="L43" s="10">
        <v>2.0540842648323299</v>
      </c>
      <c r="M43" s="10">
        <v>2.0540842648323299</v>
      </c>
      <c r="N43" s="10">
        <v>2.0540842648323299</v>
      </c>
      <c r="O43" s="10">
        <v>3.0810834049871021</v>
      </c>
      <c r="P43" s="10">
        <v>12.324419604471192</v>
      </c>
      <c r="Q43" s="10">
        <v>13.351418744625962</v>
      </c>
      <c r="R43" s="10">
        <v>13.351418744625962</v>
      </c>
      <c r="S43" s="10">
        <v>13.351418744625962</v>
      </c>
      <c r="T43" s="10">
        <v>11.475150472914871</v>
      </c>
      <c r="U43" s="10">
        <v>3.3583834909716255</v>
      </c>
      <c r="V43" s="10">
        <v>3.5587274290627686</v>
      </c>
      <c r="W43" s="10">
        <v>3.8010318142734314</v>
      </c>
      <c r="X43" s="10">
        <v>3.9150472914875314</v>
      </c>
      <c r="Y43" s="10">
        <v>4.8722269991401541</v>
      </c>
      <c r="Z43" s="10">
        <v>2.8592433361994836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6.6877042132416156</v>
      </c>
      <c r="I44" s="10">
        <v>6.6877042132416156</v>
      </c>
      <c r="J44" s="10">
        <v>8.5984522785898534</v>
      </c>
      <c r="K44" s="10">
        <v>8.5984522785898534</v>
      </c>
      <c r="L44" s="10">
        <v>2.8661220980223558</v>
      </c>
      <c r="M44" s="10">
        <v>5.732330180567498</v>
      </c>
      <c r="N44" s="10">
        <v>0.95537403267411869</v>
      </c>
      <c r="O44" s="10">
        <v>3.8214961306964752</v>
      </c>
      <c r="P44" s="10">
        <v>1.9298366294067071</v>
      </c>
      <c r="Q44" s="10">
        <v>2.894840928632846</v>
      </c>
      <c r="R44" s="10">
        <v>2.8661220980223558</v>
      </c>
      <c r="S44" s="10">
        <v>1.9107480653482369</v>
      </c>
      <c r="T44" s="10">
        <v>1.6213241616509031</v>
      </c>
      <c r="U44" s="10">
        <v>1.5295786758383492</v>
      </c>
      <c r="V44" s="10">
        <v>1.7636285468615649</v>
      </c>
      <c r="W44" s="10">
        <v>2.128632846087704</v>
      </c>
      <c r="X44" s="10">
        <v>2.4190885640584692</v>
      </c>
      <c r="Y44" s="10">
        <v>2.1849527085124669</v>
      </c>
      <c r="Z44" s="10">
        <v>2.1563198624247635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7.9965606190885632E-3</v>
      </c>
      <c r="O52" s="37">
        <f t="shared" si="20"/>
        <v>1.0576096302665519E-2</v>
      </c>
      <c r="P52" s="37">
        <f t="shared" si="20"/>
        <v>1.3155631986242479E-2</v>
      </c>
      <c r="Q52" s="37">
        <f t="shared" si="20"/>
        <v>1.599312123817713E-2</v>
      </c>
      <c r="R52" s="37">
        <f t="shared" si="20"/>
        <v>1.3155631986242479E-2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7.9965606190885632E-3</v>
      </c>
      <c r="O65" s="10">
        <v>1.0576096302665519E-2</v>
      </c>
      <c r="P65" s="10">
        <v>1.3155631986242479E-2</v>
      </c>
      <c r="Q65" s="10">
        <v>1.599312123817713E-2</v>
      </c>
      <c r="R65" s="10">
        <v>1.3155631986242479E-2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43.336199484092859</v>
      </c>
      <c r="D76" s="40">
        <v>41.530524505588993</v>
      </c>
      <c r="E76" s="40">
        <v>43.85210662080825</v>
      </c>
      <c r="F76" s="40">
        <v>47.807394668959581</v>
      </c>
      <c r="G76" s="40">
        <v>47.37747205503009</v>
      </c>
      <c r="H76" s="40">
        <v>41.530524505588993</v>
      </c>
      <c r="I76" s="40">
        <v>45.571797076526217</v>
      </c>
      <c r="J76" s="40">
        <v>45.571797076526217</v>
      </c>
      <c r="K76" s="40">
        <v>47.979363714531381</v>
      </c>
      <c r="L76" s="40">
        <v>43.76612209802235</v>
      </c>
      <c r="M76" s="40">
        <v>17.454858125537402</v>
      </c>
      <c r="N76" s="40">
        <v>17.712811693895098</v>
      </c>
      <c r="O76" s="40">
        <v>17.454858125537399</v>
      </c>
      <c r="P76" s="40">
        <v>17.97076526225279</v>
      </c>
      <c r="Q76" s="40">
        <v>7.8245915735167664</v>
      </c>
      <c r="R76" s="40">
        <v>7.9965606190885641</v>
      </c>
      <c r="S76" s="40">
        <v>8.7704213241616493</v>
      </c>
      <c r="T76" s="40">
        <v>10.218486672398969</v>
      </c>
      <c r="U76" s="40">
        <v>11.51049011177988</v>
      </c>
      <c r="V76" s="40">
        <v>10.833963886500431</v>
      </c>
      <c r="W76" s="40">
        <v>10.81779879621668</v>
      </c>
      <c r="X76" s="40">
        <v>10.970507308684438</v>
      </c>
      <c r="Y76" s="40">
        <v>10.842562338779022</v>
      </c>
      <c r="Z76" s="40">
        <v>9.9014617368873576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153.17901977644024</v>
      </c>
      <c r="D2" s="31">
        <f t="shared" si="0"/>
        <v>142.78443680137573</v>
      </c>
      <c r="E2" s="31">
        <f t="shared" si="0"/>
        <v>97.843250214961301</v>
      </c>
      <c r="F2" s="31">
        <f t="shared" si="0"/>
        <v>123.36497793387635</v>
      </c>
      <c r="G2" s="31">
        <f t="shared" si="0"/>
        <v>148.66883118606236</v>
      </c>
      <c r="H2" s="31">
        <f t="shared" si="0"/>
        <v>164.11289792084858</v>
      </c>
      <c r="I2" s="31">
        <f t="shared" si="0"/>
        <v>169.24833462190358</v>
      </c>
      <c r="J2" s="31">
        <f t="shared" si="0"/>
        <v>174.3848146410356</v>
      </c>
      <c r="K2" s="31">
        <f t="shared" si="0"/>
        <v>190.74666228340516</v>
      </c>
      <c r="L2" s="31">
        <f t="shared" si="0"/>
        <v>168.36728378684799</v>
      </c>
      <c r="M2" s="31">
        <f t="shared" si="0"/>
        <v>185.23054856879867</v>
      </c>
      <c r="N2" s="31">
        <f t="shared" si="0"/>
        <v>182.25467939769422</v>
      </c>
      <c r="O2" s="31">
        <f t="shared" si="0"/>
        <v>180.22002970900425</v>
      </c>
      <c r="P2" s="31">
        <f t="shared" si="0"/>
        <v>182.75950950609032</v>
      </c>
      <c r="Q2" s="31">
        <f t="shared" si="0"/>
        <v>188.0819830248042</v>
      </c>
      <c r="R2" s="31">
        <f t="shared" si="0"/>
        <v>198.95619879909896</v>
      </c>
      <c r="S2" s="31">
        <f t="shared" si="0"/>
        <v>198.93945403467555</v>
      </c>
      <c r="T2" s="31">
        <f t="shared" si="0"/>
        <v>206.97715158722113</v>
      </c>
      <c r="U2" s="31">
        <f t="shared" si="0"/>
        <v>227.37011946662082</v>
      </c>
      <c r="V2" s="31">
        <f t="shared" si="0"/>
        <v>241.47177071619063</v>
      </c>
      <c r="W2" s="31">
        <f t="shared" ref="W2:X2" si="1">SUM(W3,W17,W22,W25,W26,W51,W52,W71,W74,W75,W76)</f>
        <v>205.01952607147729</v>
      </c>
      <c r="X2" s="31">
        <f t="shared" si="1"/>
        <v>214.71725663495562</v>
      </c>
      <c r="Y2" s="31">
        <f t="shared" ref="Y2:Z2" si="2">SUM(Y3,Y17,Y22,Y25,Y26,Y51,Y52,Y71,Y74,Y75,Y76)</f>
        <v>251.54237758256951</v>
      </c>
      <c r="Z2" s="31">
        <f t="shared" si="2"/>
        <v>266.17721627869275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  <c r="Y5" s="10">
        <f>FC_TRA_RAIL_E!Y5+FC_TRA_ROAD_E!Y5+FC_TRA_DAVI_E!Y5+FC_TRA_DNAVI_E!Y5+FC_TRA_PIPE_E!Y5</f>
        <v>0</v>
      </c>
      <c r="Z5" s="10">
        <f>FC_TRA_RAIL_E!Z5+FC_TRA_ROAD_E!Z5+FC_TRA_DAVI_E!Z5+FC_TRA_DNAVI_E!Z5+FC_TRA_PIPE_E!Z5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  <c r="Y6" s="10">
        <f>FC_TRA_RAIL_E!Y6+FC_TRA_ROAD_E!Y6+FC_TRA_DAVI_E!Y6+FC_TRA_DNAVI_E!Y6+FC_TRA_PIPE_E!Y6</f>
        <v>0</v>
      </c>
      <c r="Z6" s="10">
        <f>FC_TRA_RAIL_E!Z6+FC_TRA_ROAD_E!Z6+FC_TRA_DAVI_E!Z6+FC_TRA_DNAVI_E!Z6+FC_TRA_PIPE_E!Z6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  <c r="Y7" s="10">
        <f>FC_TRA_RAIL_E!Y7+FC_TRA_ROAD_E!Y7+FC_TRA_DAVI_E!Y7+FC_TRA_DNAVI_E!Y7+FC_TRA_PIPE_E!Y7</f>
        <v>0</v>
      </c>
      <c r="Z7" s="10">
        <f>FC_TRA_RAIL_E!Z7+FC_TRA_ROAD_E!Z7+FC_TRA_DAVI_E!Z7+FC_TRA_DNAVI_E!Z7+FC_TRA_PIPE_E!Z7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ref="W8:X8" si="10">SUM(W9:W10)</f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  <c r="Y9" s="10">
        <f>FC_TRA_RAIL_E!Y9+FC_TRA_ROAD_E!Y9+FC_TRA_DAVI_E!Y9+FC_TRA_DNAVI_E!Y9+FC_TRA_PIPE_E!Y9</f>
        <v>0</v>
      </c>
      <c r="Z9" s="10">
        <f>FC_TRA_RAIL_E!Z9+FC_TRA_ROAD_E!Z9+FC_TRA_DAVI_E!Z9+FC_TRA_DNAVI_E!Z9+FC_TRA_PIPE_E!Z9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  <c r="Y10" s="10">
        <f>FC_TRA_RAIL_E!Y10+FC_TRA_ROAD_E!Y10+FC_TRA_DAVI_E!Y10+FC_TRA_DNAVI_E!Y10+FC_TRA_PIPE_E!Y10</f>
        <v>0</v>
      </c>
      <c r="Z10" s="10">
        <f>FC_TRA_RAIL_E!Z10+FC_TRA_ROAD_E!Z10+FC_TRA_DAVI_E!Z10+FC_TRA_DNAVI_E!Z10+FC_TRA_PIPE_E!Z10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2">SUM(C12:C16)</f>
        <v>0</v>
      </c>
      <c r="D11" s="29">
        <f t="shared" si="12"/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ref="W11:X11" si="13">SUM(W12:W16)</f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  <c r="Y12" s="10">
        <f>FC_TRA_RAIL_E!Y12+FC_TRA_ROAD_E!Y12+FC_TRA_DAVI_E!Y12+FC_TRA_DNAVI_E!Y12+FC_TRA_PIPE_E!Y12</f>
        <v>0</v>
      </c>
      <c r="Z12" s="10">
        <f>FC_TRA_RAIL_E!Z12+FC_TRA_ROAD_E!Z12+FC_TRA_DAVI_E!Z12+FC_TRA_DNAVI_E!Z12+FC_TRA_PIPE_E!Z12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  <c r="Y13" s="10">
        <f>FC_TRA_RAIL_E!Y13+FC_TRA_ROAD_E!Y13+FC_TRA_DAVI_E!Y13+FC_TRA_DNAVI_E!Y13+FC_TRA_PIPE_E!Y13</f>
        <v>0</v>
      </c>
      <c r="Z13" s="10">
        <f>FC_TRA_RAIL_E!Z13+FC_TRA_ROAD_E!Z13+FC_TRA_DAVI_E!Z13+FC_TRA_DNAVI_E!Z13+FC_TRA_PIPE_E!Z13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  <c r="Y14" s="10">
        <f>FC_TRA_RAIL_E!Y14+FC_TRA_ROAD_E!Y14+FC_TRA_DAVI_E!Y14+FC_TRA_DNAVI_E!Y14+FC_TRA_PIPE_E!Y14</f>
        <v>0</v>
      </c>
      <c r="Z14" s="10">
        <f>FC_TRA_RAIL_E!Z14+FC_TRA_ROAD_E!Z14+FC_TRA_DAVI_E!Z14+FC_TRA_DNAVI_E!Z14+FC_TRA_PIPE_E!Z14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  <c r="Y15" s="10">
        <f>FC_TRA_RAIL_E!Y15+FC_TRA_ROAD_E!Y15+FC_TRA_DAVI_E!Y15+FC_TRA_DNAVI_E!Y15+FC_TRA_PIPE_E!Y15</f>
        <v>0</v>
      </c>
      <c r="Z15" s="10">
        <f>FC_TRA_RAIL_E!Z15+FC_TRA_ROAD_E!Z15+FC_TRA_DAVI_E!Z15+FC_TRA_DNAVI_E!Z15+FC_TRA_PIPE_E!Z15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  <c r="Y16" s="10">
        <f>FC_TRA_RAIL_E!Y16+FC_TRA_ROAD_E!Y16+FC_TRA_DAVI_E!Y16+FC_TRA_DNAVI_E!Y16+FC_TRA_PIPE_E!Y16</f>
        <v>0</v>
      </c>
      <c r="Z16" s="10">
        <f>FC_TRA_RAIL_E!Z16+FC_TRA_ROAD_E!Z16+FC_TRA_DAVI_E!Z16+FC_TRA_DNAVI_E!Z16+FC_TRA_PIPE_E!Z16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ref="W17:X17" si="16">SUM(W18:W21)</f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  <c r="Y18" s="10">
        <f>FC_TRA_RAIL_E!Y18+FC_TRA_ROAD_E!Y18+FC_TRA_DAVI_E!Y18+FC_TRA_DNAVI_E!Y18+FC_TRA_PIPE_E!Y18</f>
        <v>0</v>
      </c>
      <c r="Z18" s="10">
        <f>FC_TRA_RAIL_E!Z18+FC_TRA_ROAD_E!Z18+FC_TRA_DAVI_E!Z18+FC_TRA_DNAVI_E!Z18+FC_TRA_PIPE_E!Z18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  <c r="Y19" s="10">
        <f>FC_TRA_RAIL_E!Y19+FC_TRA_ROAD_E!Y19+FC_TRA_DAVI_E!Y19+FC_TRA_DNAVI_E!Y19+FC_TRA_PIPE_E!Y19</f>
        <v>0</v>
      </c>
      <c r="Z19" s="10">
        <f>FC_TRA_RAIL_E!Z19+FC_TRA_ROAD_E!Z19+FC_TRA_DAVI_E!Z19+FC_TRA_DNAVI_E!Z19+FC_TRA_PIPE_E!Z19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  <c r="Y20" s="10">
        <f>FC_TRA_RAIL_E!Y20+FC_TRA_ROAD_E!Y20+FC_TRA_DAVI_E!Y20+FC_TRA_DNAVI_E!Y20+FC_TRA_PIPE_E!Y20</f>
        <v>0</v>
      </c>
      <c r="Z20" s="10">
        <f>FC_TRA_RAIL_E!Z20+FC_TRA_ROAD_E!Z20+FC_TRA_DAVI_E!Z20+FC_TRA_DNAVI_E!Z20+FC_TRA_PIPE_E!Z20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  <c r="Y21" s="10">
        <f>FC_TRA_RAIL_E!Y21+FC_TRA_ROAD_E!Y21+FC_TRA_DAVI_E!Y21+FC_TRA_DNAVI_E!Y21+FC_TRA_PIPE_E!Y21</f>
        <v>0</v>
      </c>
      <c r="Z21" s="10">
        <f>FC_TRA_RAIL_E!Z21+FC_TRA_ROAD_E!Z21+FC_TRA_DAVI_E!Z21+FC_TRA_DNAVI_E!Z21+FC_TRA_PIPE_E!Z21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8">SUM(C23:C24)</f>
        <v>0</v>
      </c>
      <c r="D22" s="37">
        <f t="shared" si="18"/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ref="W22:X22" si="19">SUM(W23:W24)</f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  <c r="Y23" s="10">
        <f>FC_TRA_RAIL_E!Y23+FC_TRA_ROAD_E!Y23+FC_TRA_DAVI_E!Y23+FC_TRA_DNAVI_E!Y23+FC_TRA_PIPE_E!Y23</f>
        <v>0</v>
      </c>
      <c r="Z23" s="10">
        <f>FC_TRA_RAIL_E!Z23+FC_TRA_ROAD_E!Z23+FC_TRA_DAVI_E!Z23+FC_TRA_DNAVI_E!Z23+FC_TRA_PIPE_E!Z23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  <c r="Y24" s="10">
        <f>FC_TRA_RAIL_E!Y24+FC_TRA_ROAD_E!Y24+FC_TRA_DAVI_E!Y24+FC_TRA_DNAVI_E!Y24+FC_TRA_PIPE_E!Y24</f>
        <v>0</v>
      </c>
      <c r="Z24" s="10">
        <f>FC_TRA_RAIL_E!Z24+FC_TRA_ROAD_E!Z24+FC_TRA_DAVI_E!Z24+FC_TRA_DNAVI_E!Z24+FC_TRA_PIPE_E!Z24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  <c r="Y25" s="37">
        <f>FC_TRA_RAIL_E!Y25+FC_TRA_ROAD_E!Y25+FC_TRA_DAVI_E!Y25+FC_TRA_DNAVI_E!Y25+FC_TRA_PIPE_E!Y25</f>
        <v>0</v>
      </c>
      <c r="Z25" s="37">
        <f>FC_TRA_RAIL_E!Z25+FC_TRA_ROAD_E!Z25+FC_TRA_DAVI_E!Z25+FC_TRA_DNAVI_E!Z25+FC_TRA_PIPE_E!Z25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21">SUM(C27,C33)</f>
        <v>153.17901977644024</v>
      </c>
      <c r="D26" s="37">
        <f t="shared" si="21"/>
        <v>142.78443680137573</v>
      </c>
      <c r="E26" s="37">
        <f t="shared" si="21"/>
        <v>97.843250214961301</v>
      </c>
      <c r="F26" s="37">
        <f t="shared" si="21"/>
        <v>123.36388650042991</v>
      </c>
      <c r="G26" s="37">
        <f t="shared" si="21"/>
        <v>148.66723989681859</v>
      </c>
      <c r="H26" s="37">
        <f t="shared" si="21"/>
        <v>164.11100601891658</v>
      </c>
      <c r="I26" s="37">
        <f t="shared" si="21"/>
        <v>169.24617368873601</v>
      </c>
      <c r="J26" s="37">
        <f t="shared" si="21"/>
        <v>174.38134135855543</v>
      </c>
      <c r="K26" s="37">
        <f t="shared" si="21"/>
        <v>190.74230438521064</v>
      </c>
      <c r="L26" s="37">
        <f t="shared" si="21"/>
        <v>168.36251074806535</v>
      </c>
      <c r="M26" s="37">
        <f t="shared" si="21"/>
        <v>184.65167669819431</v>
      </c>
      <c r="N26" s="37">
        <f t="shared" si="21"/>
        <v>180.68693035253654</v>
      </c>
      <c r="O26" s="37">
        <f t="shared" si="21"/>
        <v>177.53413585554597</v>
      </c>
      <c r="P26" s="37">
        <f t="shared" si="21"/>
        <v>177.67747205503008</v>
      </c>
      <c r="Q26" s="37">
        <f t="shared" si="21"/>
        <v>180.75855546001719</v>
      </c>
      <c r="R26" s="37">
        <f t="shared" si="21"/>
        <v>192.05597592433358</v>
      </c>
      <c r="S26" s="37">
        <f t="shared" si="21"/>
        <v>192.12768701633701</v>
      </c>
      <c r="T26" s="37">
        <f t="shared" si="21"/>
        <v>199.32914875322444</v>
      </c>
      <c r="U26" s="37">
        <f t="shared" si="21"/>
        <v>216.97317282889074</v>
      </c>
      <c r="V26" s="37">
        <f t="shared" si="21"/>
        <v>230.27145313843511</v>
      </c>
      <c r="W26" s="37">
        <f t="shared" ref="W26:X26" si="22">SUM(W27,W33)</f>
        <v>190.42407566638005</v>
      </c>
      <c r="X26" s="37">
        <f t="shared" si="22"/>
        <v>203.24325021496128</v>
      </c>
      <c r="Y26" s="37">
        <f t="shared" ref="Y26:Z26" si="23">SUM(Y27,Y33)</f>
        <v>237.70361134995704</v>
      </c>
      <c r="Z26" s="37">
        <f t="shared" si="23"/>
        <v>250.88529664660356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4">SUM(C28:C32)</f>
        <v>0</v>
      </c>
      <c r="D27" s="29">
        <f t="shared" si="24"/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ref="W27:X27" si="25">SUM(W28:W32)</f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  <c r="Y28" s="10">
        <f>FC_TRA_RAIL_E!Y28+FC_TRA_ROAD_E!Y28+FC_TRA_DAVI_E!Y28+FC_TRA_DNAVI_E!Y28+FC_TRA_PIPE_E!Y28</f>
        <v>0</v>
      </c>
      <c r="Z28" s="10">
        <f>FC_TRA_RAIL_E!Z28+FC_TRA_ROAD_E!Z28+FC_TRA_DAVI_E!Z28+FC_TRA_DNAVI_E!Z28+FC_TRA_PIPE_E!Z28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  <c r="Y29" s="10">
        <f>FC_TRA_RAIL_E!Y29+FC_TRA_ROAD_E!Y29+FC_TRA_DAVI_E!Y29+FC_TRA_DNAVI_E!Y29+FC_TRA_PIPE_E!Y29</f>
        <v>0</v>
      </c>
      <c r="Z29" s="10">
        <f>FC_TRA_RAIL_E!Z29+FC_TRA_ROAD_E!Z29+FC_TRA_DAVI_E!Z29+FC_TRA_DNAVI_E!Z29+FC_TRA_PIPE_E!Z29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  <c r="Y30" s="10">
        <f>FC_TRA_RAIL_E!Y30+FC_TRA_ROAD_E!Y30+FC_TRA_DAVI_E!Y30+FC_TRA_DNAVI_E!Y30+FC_TRA_PIPE_E!Y30</f>
        <v>0</v>
      </c>
      <c r="Z30" s="10">
        <f>FC_TRA_RAIL_E!Z30+FC_TRA_ROAD_E!Z30+FC_TRA_DAVI_E!Z30+FC_TRA_DNAVI_E!Z30+FC_TRA_PIPE_E!Z30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  <c r="Y31" s="10">
        <f>FC_TRA_RAIL_E!Y31+FC_TRA_ROAD_E!Y31+FC_TRA_DAVI_E!Y31+FC_TRA_DNAVI_E!Y31+FC_TRA_PIPE_E!Y31</f>
        <v>0</v>
      </c>
      <c r="Z31" s="10">
        <f>FC_TRA_RAIL_E!Z31+FC_TRA_ROAD_E!Z31+FC_TRA_DAVI_E!Z31+FC_TRA_DNAVI_E!Z31+FC_TRA_PIPE_E!Z31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  <c r="Y32" s="10">
        <f>FC_TRA_RAIL_E!Y32+FC_TRA_ROAD_E!Y32+FC_TRA_DAVI_E!Y32+FC_TRA_DNAVI_E!Y32+FC_TRA_PIPE_E!Y32</f>
        <v>0</v>
      </c>
      <c r="Z32" s="10">
        <f>FC_TRA_RAIL_E!Z32+FC_TRA_ROAD_E!Z32+FC_TRA_DAVI_E!Z32+FC_TRA_DNAVI_E!Z32+FC_TRA_PIPE_E!Z32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7">SUM(C34:C50)</f>
        <v>153.17901977644024</v>
      </c>
      <c r="D33" s="29">
        <f t="shared" si="27"/>
        <v>142.78443680137573</v>
      </c>
      <c r="E33" s="29">
        <f t="shared" si="27"/>
        <v>97.843250214961301</v>
      </c>
      <c r="F33" s="29">
        <f t="shared" si="27"/>
        <v>123.36388650042991</v>
      </c>
      <c r="G33" s="29">
        <f t="shared" si="27"/>
        <v>148.66723989681859</v>
      </c>
      <c r="H33" s="29">
        <f t="shared" si="27"/>
        <v>164.11100601891658</v>
      </c>
      <c r="I33" s="29">
        <f t="shared" si="27"/>
        <v>169.24617368873601</v>
      </c>
      <c r="J33" s="29">
        <f t="shared" si="27"/>
        <v>174.38134135855543</v>
      </c>
      <c r="K33" s="29">
        <f t="shared" si="27"/>
        <v>190.74230438521064</v>
      </c>
      <c r="L33" s="29">
        <f t="shared" si="27"/>
        <v>168.36251074806535</v>
      </c>
      <c r="M33" s="29">
        <f t="shared" si="27"/>
        <v>184.65167669819431</v>
      </c>
      <c r="N33" s="29">
        <f t="shared" si="27"/>
        <v>180.68693035253654</v>
      </c>
      <c r="O33" s="29">
        <f t="shared" si="27"/>
        <v>177.53413585554597</v>
      </c>
      <c r="P33" s="29">
        <f t="shared" si="27"/>
        <v>177.67747205503008</v>
      </c>
      <c r="Q33" s="29">
        <f t="shared" si="27"/>
        <v>180.75855546001719</v>
      </c>
      <c r="R33" s="29">
        <f t="shared" si="27"/>
        <v>192.05597592433358</v>
      </c>
      <c r="S33" s="29">
        <f t="shared" si="27"/>
        <v>192.12768701633701</v>
      </c>
      <c r="T33" s="29">
        <f t="shared" si="27"/>
        <v>199.32914875322444</v>
      </c>
      <c r="U33" s="29">
        <f t="shared" si="27"/>
        <v>216.97317282889074</v>
      </c>
      <c r="V33" s="29">
        <f t="shared" si="27"/>
        <v>230.27145313843511</v>
      </c>
      <c r="W33" s="29">
        <f t="shared" ref="W33:X33" si="28">SUM(W34:W50)</f>
        <v>190.42407566638005</v>
      </c>
      <c r="X33" s="29">
        <f t="shared" si="28"/>
        <v>203.24325021496128</v>
      </c>
      <c r="Y33" s="29">
        <f t="shared" ref="Y33:Z33" si="29">SUM(Y34:Y50)</f>
        <v>237.70361134995704</v>
      </c>
      <c r="Z33" s="29">
        <f t="shared" si="29"/>
        <v>250.88529664660356</v>
      </c>
    </row>
    <row r="34" spans="1:26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  <c r="Y34" s="10">
        <f>FC_TRA_RAIL_E!Y34+FC_TRA_ROAD_E!Y34+FC_TRA_DAVI_E!Y34+FC_TRA_DNAVI_E!Y34+FC_TRA_PIPE_E!Y34</f>
        <v>0</v>
      </c>
      <c r="Z34" s="10">
        <f>FC_TRA_RAIL_E!Z34+FC_TRA_ROAD_E!Z34+FC_TRA_DAVI_E!Z34+FC_TRA_DNAVI_E!Z34+FC_TRA_PIPE_E!Z34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  <c r="Y35" s="10">
        <f>FC_TRA_RAIL_E!Y35+FC_TRA_ROAD_E!Y35+FC_TRA_DAVI_E!Y35+FC_TRA_DNAVI_E!Y35+FC_TRA_PIPE_E!Y35</f>
        <v>0</v>
      </c>
      <c r="Z35" s="10">
        <f>FC_TRA_RAIL_E!Z35+FC_TRA_ROAD_E!Z35+FC_TRA_DAVI_E!Z35+FC_TRA_DNAVI_E!Z35+FC_TRA_PIPE_E!Z35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0</v>
      </c>
      <c r="E36" s="10">
        <f>FC_TRA_RAIL_E!E36+FC_TRA_ROAD_E!E36+FC_TRA_DAVI_E!E36+FC_TRA_DNAVI_E!E36+FC_TRA_PIPE_E!E36</f>
        <v>0</v>
      </c>
      <c r="F36" s="10">
        <f>FC_TRA_RAIL_E!F36+FC_TRA_ROAD_E!F36+FC_TRA_DAVI_E!F36+FC_TRA_DNAVI_E!F36+FC_TRA_PIPE_E!F36</f>
        <v>0</v>
      </c>
      <c r="G36" s="10">
        <f>FC_TRA_RAIL_E!G36+FC_TRA_ROAD_E!G36+FC_TRA_DAVI_E!G36+FC_TRA_DNAVI_E!G36+FC_TRA_PIPE_E!G36</f>
        <v>0</v>
      </c>
      <c r="H36" s="10">
        <f>FC_TRA_RAIL_E!H36+FC_TRA_ROAD_E!H36+FC_TRA_DAVI_E!H36+FC_TRA_DNAVI_E!H36+FC_TRA_PIPE_E!H36</f>
        <v>0</v>
      </c>
      <c r="I36" s="10">
        <f>FC_TRA_RAIL_E!I36+FC_TRA_ROAD_E!I36+FC_TRA_DAVI_E!I36+FC_TRA_DNAVI_E!I36+FC_TRA_PIPE_E!I36</f>
        <v>0</v>
      </c>
      <c r="J36" s="10">
        <f>FC_TRA_RAIL_E!J36+FC_TRA_ROAD_E!J36+FC_TRA_DAVI_E!J36+FC_TRA_DNAVI_E!J36+FC_TRA_PIPE_E!J36</f>
        <v>0</v>
      </c>
      <c r="K36" s="10">
        <f>FC_TRA_RAIL_E!K36+FC_TRA_ROAD_E!K36+FC_TRA_DAVI_E!K36+FC_TRA_DNAVI_E!K36+FC_TRA_PIPE_E!K36</f>
        <v>0</v>
      </c>
      <c r="L36" s="10">
        <f>FC_TRA_RAIL_E!L36+FC_TRA_ROAD_E!L36+FC_TRA_DAVI_E!L36+FC_TRA_DNAVI_E!L36+FC_TRA_PIPE_E!L36</f>
        <v>0</v>
      </c>
      <c r="M36" s="10">
        <f>FC_TRA_RAIL_E!M36+FC_TRA_ROAD_E!M36+FC_TRA_DAVI_E!M36+FC_TRA_DNAVI_E!M36+FC_TRA_PIPE_E!M36</f>
        <v>0</v>
      </c>
      <c r="N36" s="10">
        <f>FC_TRA_RAIL_E!N36+FC_TRA_ROAD_E!N36+FC_TRA_DAVI_E!N36+FC_TRA_DNAVI_E!N36+FC_TRA_PIPE_E!N36</f>
        <v>0</v>
      </c>
      <c r="O36" s="10">
        <f>FC_TRA_RAIL_E!O36+FC_TRA_ROAD_E!O36+FC_TRA_DAVI_E!O36+FC_TRA_DNAVI_E!O36+FC_TRA_PIPE_E!O36</f>
        <v>0</v>
      </c>
      <c r="P36" s="10">
        <f>FC_TRA_RAIL_E!P36+FC_TRA_ROAD_E!P36+FC_TRA_DAVI_E!P36+FC_TRA_DNAVI_E!P36+FC_TRA_PIPE_E!P36</f>
        <v>0</v>
      </c>
      <c r="Q36" s="10">
        <f>FC_TRA_RAIL_E!Q36+FC_TRA_ROAD_E!Q36+FC_TRA_DAVI_E!Q36+FC_TRA_DNAVI_E!Q36+FC_TRA_PIPE_E!Q36</f>
        <v>0</v>
      </c>
      <c r="R36" s="10">
        <f>FC_TRA_RAIL_E!R36+FC_TRA_ROAD_E!R36+FC_TRA_DAVI_E!R36+FC_TRA_DNAVI_E!R36+FC_TRA_PIPE_E!R36</f>
        <v>0</v>
      </c>
      <c r="S36" s="10">
        <f>FC_TRA_RAIL_E!S36+FC_TRA_ROAD_E!S36+FC_TRA_DAVI_E!S36+FC_TRA_DNAVI_E!S36+FC_TRA_PIPE_E!S36</f>
        <v>1.098710232158211</v>
      </c>
      <c r="T36" s="10">
        <f>FC_TRA_RAIL_E!T36+FC_TRA_ROAD_E!T36+FC_TRA_DAVI_E!T36+FC_TRA_DNAVI_E!T36+FC_TRA_PIPE_E!T36</f>
        <v>0.68890799656061907</v>
      </c>
      <c r="U36" s="10">
        <f>FC_TRA_RAIL_E!U36+FC_TRA_ROAD_E!U36+FC_TRA_DAVI_E!U36+FC_TRA_DNAVI_E!U36+FC_TRA_PIPE_E!U36</f>
        <v>0.77566638005159072</v>
      </c>
      <c r="V36" s="10">
        <f>FC_TRA_RAIL_E!V36+FC_TRA_ROAD_E!V36+FC_TRA_DAVI_E!V36+FC_TRA_DNAVI_E!V36+FC_TRA_PIPE_E!V36</f>
        <v>0.79217540842648315</v>
      </c>
      <c r="W36" s="10">
        <f>FC_TRA_RAIL_E!W36+FC_TRA_ROAD_E!W36+FC_TRA_DAVI_E!W36+FC_TRA_DNAVI_E!W36+FC_TRA_PIPE_E!W36</f>
        <v>0.71857265692175398</v>
      </c>
      <c r="X36" s="10">
        <f>FC_TRA_RAIL_E!X36+FC_TRA_ROAD_E!X36+FC_TRA_DAVI_E!X36+FC_TRA_DNAVI_E!X36+FC_TRA_PIPE_E!X36</f>
        <v>0.82510748065348227</v>
      </c>
      <c r="Y36" s="10">
        <f>FC_TRA_RAIL_E!Y36+FC_TRA_ROAD_E!Y36+FC_TRA_DAVI_E!Y36+FC_TRA_DNAVI_E!Y36+FC_TRA_PIPE_E!Y36</f>
        <v>0.88005159071367145</v>
      </c>
      <c r="Z36" s="10">
        <f>FC_TRA_RAIL_E!Z36+FC_TRA_ROAD_E!Z36+FC_TRA_DAVI_E!Z36+FC_TRA_DNAVI_E!Z36+FC_TRA_PIPE_E!Z36</f>
        <v>0.93387790197764398</v>
      </c>
    </row>
    <row r="37" spans="1:26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75.124161650902835</v>
      </c>
      <c r="D37" s="10">
        <f>FC_TRA_RAIL_E!D37+FC_TRA_ROAD_E!D37+FC_TRA_DAVI_E!D37+FC_TRA_DNAVI_E!D37+FC_TRA_PIPE_E!D37</f>
        <v>70.891831470335333</v>
      </c>
      <c r="E37" s="10">
        <f>FC_TRA_RAIL_E!E37+FC_TRA_ROAD_E!E37+FC_TRA_DAVI_E!E37+FC_TRA_DNAVI_E!E37+FC_TRA_PIPE_E!E37</f>
        <v>79.35657781599312</v>
      </c>
      <c r="F37" s="10">
        <f>FC_TRA_RAIL_E!F37+FC_TRA_ROAD_E!F37+FC_TRA_DAVI_E!F37+FC_TRA_DNAVI_E!F37+FC_TRA_PIPE_E!F37</f>
        <v>74.066122098022348</v>
      </c>
      <c r="G37" s="10">
        <f>FC_TRA_RAIL_E!G37+FC_TRA_ROAD_E!G37+FC_TRA_DAVI_E!G37+FC_TRA_DNAVI_E!G37+FC_TRA_PIPE_E!G37</f>
        <v>61.369045571797074</v>
      </c>
      <c r="H37" s="10">
        <f>FC_TRA_RAIL_E!H37+FC_TRA_ROAD_E!H37+FC_TRA_DAVI_E!H37+FC_TRA_DNAVI_E!H37+FC_TRA_PIPE_E!H37</f>
        <v>66.757437661220976</v>
      </c>
      <c r="I37" s="10">
        <f>FC_TRA_RAIL_E!I37+FC_TRA_ROAD_E!I37+FC_TRA_DAVI_E!I37+FC_TRA_DNAVI_E!I37+FC_TRA_PIPE_E!I37</f>
        <v>66.757437661220976</v>
      </c>
      <c r="J37" s="10">
        <f>FC_TRA_RAIL_E!J37+FC_TRA_ROAD_E!J37+FC_TRA_DAVI_E!J37+FC_TRA_DNAVI_E!J37+FC_TRA_PIPE_E!J37</f>
        <v>69.838521066208074</v>
      </c>
      <c r="K37" s="10">
        <f>FC_TRA_RAIL_E!K37+FC_TRA_ROAD_E!K37+FC_TRA_DAVI_E!K37+FC_TRA_DNAVI_E!K37+FC_TRA_PIPE_E!K37</f>
        <v>86.271109200343929</v>
      </c>
      <c r="L37" s="10">
        <f>FC_TRA_RAIL_E!L37+FC_TRA_ROAD_E!L37+FC_TRA_DAVI_E!L37+FC_TRA_DNAVI_E!L37+FC_TRA_PIPE_E!L37</f>
        <v>73.946689595872741</v>
      </c>
      <c r="M37" s="10">
        <f>FC_TRA_RAIL_E!M37+FC_TRA_ROAD_E!M37+FC_TRA_DAVI_E!M37+FC_TRA_DNAVI_E!M37+FC_TRA_PIPE_E!M37</f>
        <v>73.946689595872741</v>
      </c>
      <c r="N37" s="10">
        <f>FC_TRA_RAIL_E!N37+FC_TRA_ROAD_E!N37+FC_TRA_DAVI_E!N37+FC_TRA_DNAVI_E!N37+FC_TRA_PIPE_E!N37</f>
        <v>73.946689595872741</v>
      </c>
      <c r="O37" s="10">
        <f>FC_TRA_RAIL_E!O37+FC_TRA_ROAD_E!O37+FC_TRA_DAVI_E!O37+FC_TRA_DNAVI_E!O37+FC_TRA_PIPE_E!O37</f>
        <v>72.919690455717969</v>
      </c>
      <c r="P37" s="10">
        <f>FC_TRA_RAIL_E!P37+FC_TRA_ROAD_E!P37+FC_TRA_DAVI_E!P37+FC_TRA_DNAVI_E!P37+FC_TRA_PIPE_E!P37</f>
        <v>73.946689595872755</v>
      </c>
      <c r="Q37" s="10">
        <f>FC_TRA_RAIL_E!Q37+FC_TRA_ROAD_E!Q37+FC_TRA_DAVI_E!Q37+FC_TRA_DNAVI_E!Q37+FC_TRA_PIPE_E!Q37</f>
        <v>73.946689595872755</v>
      </c>
      <c r="R37" s="10">
        <f>FC_TRA_RAIL_E!R37+FC_TRA_ROAD_E!R37+FC_TRA_DAVI_E!R37+FC_TRA_DNAVI_E!R37+FC_TRA_PIPE_E!R37</f>
        <v>78.054858125537393</v>
      </c>
      <c r="S37" s="10">
        <f>FC_TRA_RAIL_E!S37+FC_TRA_ROAD_E!S37+FC_TRA_DAVI_E!S37+FC_TRA_DNAVI_E!S37+FC_TRA_PIPE_E!S37</f>
        <v>78.054858125537393</v>
      </c>
      <c r="T37" s="10">
        <f>FC_TRA_RAIL_E!T37+FC_TRA_ROAD_E!T37+FC_TRA_DAVI_E!T37+FC_TRA_DNAVI_E!T37+FC_TRA_PIPE_E!T37</f>
        <v>79.323215821152175</v>
      </c>
      <c r="U37" s="10">
        <f>FC_TRA_RAIL_E!U37+FC_TRA_ROAD_E!U37+FC_TRA_DAVI_E!U37+FC_TRA_DNAVI_E!U37+FC_TRA_PIPE_E!U37</f>
        <v>79.944539982803079</v>
      </c>
      <c r="V37" s="10">
        <f>FC_TRA_RAIL_E!V37+FC_TRA_ROAD_E!V37+FC_TRA_DAVI_E!V37+FC_TRA_DNAVI_E!V37+FC_TRA_PIPE_E!V37</f>
        <v>84.622785898538254</v>
      </c>
      <c r="W37" s="10">
        <f>FC_TRA_RAIL_E!W37+FC_TRA_ROAD_E!W37+FC_TRA_DAVI_E!W37+FC_TRA_DNAVI_E!W37+FC_TRA_PIPE_E!W37</f>
        <v>71.22502149613068</v>
      </c>
      <c r="X37" s="10">
        <f>FC_TRA_RAIL_E!X37+FC_TRA_ROAD_E!X37+FC_TRA_DAVI_E!X37+FC_TRA_DNAVI_E!X37+FC_TRA_PIPE_E!X37</f>
        <v>77.04325021496129</v>
      </c>
      <c r="Y37" s="10">
        <f>FC_TRA_RAIL_E!Y37+FC_TRA_ROAD_E!Y37+FC_TRA_DAVI_E!Y37+FC_TRA_DNAVI_E!Y37+FC_TRA_PIPE_E!Y37</f>
        <v>84.749097162510751</v>
      </c>
      <c r="Z37" s="10">
        <f>FC_TRA_RAIL_E!Z37+FC_TRA_ROAD_E!Z37+FC_TRA_DAVI_E!Z37+FC_TRA_DNAVI_E!Z37+FC_TRA_PIPE_E!Z37</f>
        <v>88.325279449699053</v>
      </c>
    </row>
    <row r="38" spans="1:26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  <c r="Y38" s="10">
        <f>FC_TRA_RAIL_E!Y38+FC_TRA_ROAD_E!Y38+FC_TRA_DAVI_E!Y38+FC_TRA_DNAVI_E!Y38+FC_TRA_PIPE_E!Y38</f>
        <v>0</v>
      </c>
      <c r="Z38" s="10">
        <f>FC_TRA_RAIL_E!Z38+FC_TRA_ROAD_E!Z38+FC_TRA_DAVI_E!Z38+FC_TRA_DNAVI_E!Z38+FC_TRA_PIPE_E!Z38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  <c r="Y39" s="10">
        <f>FC_TRA_RAIL_E!Y39+FC_TRA_ROAD_E!Y39+FC_TRA_DAVI_E!Y39+FC_TRA_DNAVI_E!Y39+FC_TRA_PIPE_E!Y39</f>
        <v>0</v>
      </c>
      <c r="Z39" s="10">
        <f>FC_TRA_RAIL_E!Z39+FC_TRA_ROAD_E!Z39+FC_TRA_DAVI_E!Z39+FC_TRA_DNAVI_E!Z39+FC_TRA_PIPE_E!Z39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  <c r="Y40" s="10">
        <f>FC_TRA_RAIL_E!Y40+FC_TRA_ROAD_E!Y40+FC_TRA_DAVI_E!Y40+FC_TRA_DNAVI_E!Y40+FC_TRA_PIPE_E!Y40</f>
        <v>0</v>
      </c>
      <c r="Z40" s="10">
        <f>FC_TRA_RAIL_E!Z40+FC_TRA_ROAD_E!Z40+FC_TRA_DAVI_E!Z40+FC_TRA_DNAVI_E!Z40+FC_TRA_PIPE_E!Z40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  <c r="Y41" s="10">
        <f>FC_TRA_RAIL_E!Y41+FC_TRA_ROAD_E!Y41+FC_TRA_DAVI_E!Y41+FC_TRA_DNAVI_E!Y41+FC_TRA_PIPE_E!Y41</f>
        <v>0</v>
      </c>
      <c r="Z41" s="10">
        <f>FC_TRA_RAIL_E!Z41+FC_TRA_ROAD_E!Z41+FC_TRA_DAVI_E!Z41+FC_TRA_DNAVI_E!Z41+FC_TRA_PIPE_E!Z41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  <c r="Y42" s="10">
        <f>FC_TRA_RAIL_E!Y42+FC_TRA_ROAD_E!Y42+FC_TRA_DAVI_E!Y42+FC_TRA_DNAVI_E!Y42+FC_TRA_PIPE_E!Y42</f>
        <v>0</v>
      </c>
      <c r="Z42" s="10">
        <f>FC_TRA_RAIL_E!Z42+FC_TRA_ROAD_E!Z42+FC_TRA_DAVI_E!Z42+FC_TRA_DNAVI_E!Z42+FC_TRA_PIPE_E!Z42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78.054858125537407</v>
      </c>
      <c r="D43" s="10">
        <f>FC_TRA_RAIL_E!D43+FC_TRA_ROAD_E!D43+FC_TRA_DAVI_E!D43+FC_TRA_DNAVI_E!D43+FC_TRA_PIPE_E!D43</f>
        <v>71.8926053310404</v>
      </c>
      <c r="E43" s="10">
        <f>FC_TRA_RAIL_E!E43+FC_TRA_ROAD_E!E43+FC_TRA_DAVI_E!E43+FC_TRA_DNAVI_E!E43+FC_TRA_PIPE_E!E43</f>
        <v>18.486672398968189</v>
      </c>
      <c r="F43" s="10">
        <f>FC_TRA_RAIL_E!F43+FC_TRA_ROAD_E!F43+FC_TRA_DAVI_E!F43+FC_TRA_DNAVI_E!F43+FC_TRA_PIPE_E!F43</f>
        <v>49.297764402407566</v>
      </c>
      <c r="G43" s="10">
        <f>FC_TRA_RAIL_E!G43+FC_TRA_ROAD_E!G43+FC_TRA_DAVI_E!G43+FC_TRA_DNAVI_E!G43+FC_TRA_PIPE_E!G43</f>
        <v>87.298194325021512</v>
      </c>
      <c r="H43" s="10">
        <f>FC_TRA_RAIL_E!H43+FC_TRA_ROAD_E!H43+FC_TRA_DAVI_E!H43+FC_TRA_DNAVI_E!H43+FC_TRA_PIPE_E!H43</f>
        <v>94.487446259673263</v>
      </c>
      <c r="I43" s="10">
        <f>FC_TRA_RAIL_E!I43+FC_TRA_ROAD_E!I43+FC_TRA_DAVI_E!I43+FC_TRA_DNAVI_E!I43+FC_TRA_PIPE_E!I43</f>
        <v>99.622613929492687</v>
      </c>
      <c r="J43" s="10">
        <f>FC_TRA_RAIL_E!J43+FC_TRA_ROAD_E!J43+FC_TRA_DAVI_E!J43+FC_TRA_DNAVI_E!J43+FC_TRA_PIPE_E!J43</f>
        <v>101.67669819432501</v>
      </c>
      <c r="K43" s="10">
        <f>FC_TRA_RAIL_E!K43+FC_TRA_ROAD_E!K43+FC_TRA_DAVI_E!K43+FC_TRA_DNAVI_E!K43+FC_TRA_PIPE_E!K43</f>
        <v>100.64969905417024</v>
      </c>
      <c r="L43" s="10">
        <f>FC_TRA_RAIL_E!L43+FC_TRA_ROAD_E!L43+FC_TRA_DAVI_E!L43+FC_TRA_DNAVI_E!L43+FC_TRA_PIPE_E!L43</f>
        <v>93.460447119518477</v>
      </c>
      <c r="M43" s="10">
        <f>FC_TRA_RAIL_E!M43+FC_TRA_ROAD_E!M43+FC_TRA_DAVI_E!M43+FC_TRA_DNAVI_E!M43+FC_TRA_PIPE_E!M43</f>
        <v>107.83886500429922</v>
      </c>
      <c r="N43" s="10">
        <f>FC_TRA_RAIL_E!N43+FC_TRA_ROAD_E!N43+FC_TRA_DAVI_E!N43+FC_TRA_DNAVI_E!N43+FC_TRA_PIPE_E!N43</f>
        <v>105.78486672398968</v>
      </c>
      <c r="O43" s="10">
        <f>FC_TRA_RAIL_E!O43+FC_TRA_ROAD_E!O43+FC_TRA_DAVI_E!O43+FC_TRA_DNAVI_E!O43+FC_TRA_PIPE_E!O43</f>
        <v>102.70369733447978</v>
      </c>
      <c r="P43" s="10">
        <f>FC_TRA_RAIL_E!P43+FC_TRA_ROAD_E!P43+FC_TRA_DAVI_E!P43+FC_TRA_DNAVI_E!P43+FC_TRA_PIPE_E!P43</f>
        <v>103.73078245915733</v>
      </c>
      <c r="Q43" s="10">
        <f>FC_TRA_RAIL_E!Q43+FC_TRA_ROAD_E!Q43+FC_TRA_DAVI_E!Q43+FC_TRA_DNAVI_E!Q43+FC_TRA_PIPE_E!Q43</f>
        <v>106.81186586414444</v>
      </c>
      <c r="R43" s="10">
        <f>FC_TRA_RAIL_E!R43+FC_TRA_ROAD_E!R43+FC_TRA_DAVI_E!R43+FC_TRA_DNAVI_E!R43+FC_TRA_PIPE_E!R43</f>
        <v>114.00111779879619</v>
      </c>
      <c r="S43" s="10">
        <f>FC_TRA_RAIL_E!S43+FC_TRA_ROAD_E!S43+FC_TRA_DAVI_E!S43+FC_TRA_DNAVI_E!S43+FC_TRA_PIPE_E!S43</f>
        <v>112.97411865864142</v>
      </c>
      <c r="T43" s="10">
        <f>FC_TRA_RAIL_E!T43+FC_TRA_ROAD_E!T43+FC_TRA_DAVI_E!T43+FC_TRA_DNAVI_E!T43+FC_TRA_PIPE_E!T43</f>
        <v>119.31702493551165</v>
      </c>
      <c r="U43" s="10">
        <f>FC_TRA_RAIL_E!U43+FC_TRA_ROAD_E!U43+FC_TRA_DAVI_E!U43+FC_TRA_DNAVI_E!U43+FC_TRA_PIPE_E!U43</f>
        <v>136.25296646603607</v>
      </c>
      <c r="V43" s="10">
        <f>FC_TRA_RAIL_E!V43+FC_TRA_ROAD_E!V43+FC_TRA_DAVI_E!V43+FC_TRA_DNAVI_E!V43+FC_TRA_PIPE_E!V43</f>
        <v>144.85649183147035</v>
      </c>
      <c r="W43" s="10">
        <f>FC_TRA_RAIL_E!W43+FC_TRA_ROAD_E!W43+FC_TRA_DAVI_E!W43+FC_TRA_DNAVI_E!W43+FC_TRA_PIPE_E!W43</f>
        <v>118.37635425623388</v>
      </c>
      <c r="X43" s="10">
        <f>FC_TRA_RAIL_E!X43+FC_TRA_ROAD_E!X43+FC_TRA_DAVI_E!X43+FC_TRA_DNAVI_E!X43+FC_TRA_PIPE_E!X43</f>
        <v>125.21530524505586</v>
      </c>
      <c r="Y43" s="10">
        <f>FC_TRA_RAIL_E!Y43+FC_TRA_ROAD_E!Y43+FC_TRA_DAVI_E!Y43+FC_TRA_DNAVI_E!Y43+FC_TRA_PIPE_E!Y43</f>
        <v>152.07446259673262</v>
      </c>
      <c r="Z43" s="10">
        <f>FC_TRA_RAIL_E!Z43+FC_TRA_ROAD_E!Z43+FC_TRA_DAVI_E!Z43+FC_TRA_DNAVI_E!Z43+FC_TRA_PIPE_E!Z43</f>
        <v>161.25924333619943</v>
      </c>
    </row>
    <row r="44" spans="1:26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2.8661220980223558</v>
      </c>
      <c r="I44" s="10">
        <f>FC_TRA_RAIL_E!I44+FC_TRA_ROAD_E!I44+FC_TRA_DAVI_E!I44+FC_TRA_DNAVI_E!I44+FC_TRA_PIPE_E!I44</f>
        <v>2.8661220980223558</v>
      </c>
      <c r="J44" s="10">
        <f>FC_TRA_RAIL_E!J44+FC_TRA_ROAD_E!J44+FC_TRA_DAVI_E!J44+FC_TRA_DNAVI_E!J44+FC_TRA_PIPE_E!J44</f>
        <v>2.8661220980223558</v>
      </c>
      <c r="K44" s="10">
        <f>FC_TRA_RAIL_E!K44+FC_TRA_ROAD_E!K44+FC_TRA_DAVI_E!K44+FC_TRA_DNAVI_E!K44+FC_TRA_PIPE_E!K44</f>
        <v>3.8214961306964752</v>
      </c>
      <c r="L44" s="10">
        <f>FC_TRA_RAIL_E!L44+FC_TRA_ROAD_E!L44+FC_TRA_DAVI_E!L44+FC_TRA_DNAVI_E!L44+FC_TRA_PIPE_E!L44</f>
        <v>0.95537403267411869</v>
      </c>
      <c r="M44" s="10">
        <f>FC_TRA_RAIL_E!M44+FC_TRA_ROAD_E!M44+FC_TRA_DAVI_E!M44+FC_TRA_DNAVI_E!M44+FC_TRA_PIPE_E!M44</f>
        <v>2.8661220980223558</v>
      </c>
      <c r="N44" s="10">
        <f>FC_TRA_RAIL_E!N44+FC_TRA_ROAD_E!N44+FC_TRA_DAVI_E!N44+FC_TRA_DNAVI_E!N44+FC_TRA_PIPE_E!N44</f>
        <v>0.95537403267411869</v>
      </c>
      <c r="O44" s="10">
        <f>FC_TRA_RAIL_E!O44+FC_TRA_ROAD_E!O44+FC_TRA_DAVI_E!O44+FC_TRA_DNAVI_E!O44+FC_TRA_PIPE_E!O44</f>
        <v>1.9107480653482369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0.1041272570937231</v>
      </c>
      <c r="X44" s="10">
        <f>FC_TRA_RAIL_E!X44+FC_TRA_ROAD_E!X44+FC_TRA_DAVI_E!X44+FC_TRA_DNAVI_E!X44+FC_TRA_PIPE_E!X44</f>
        <v>0.15958727429062769</v>
      </c>
      <c r="Y44" s="10">
        <f>FC_TRA_RAIL_E!Y44+FC_TRA_ROAD_E!Y44+FC_TRA_DAVI_E!Y44+FC_TRA_DNAVI_E!Y44+FC_TRA_PIPE_E!Y44</f>
        <v>0</v>
      </c>
      <c r="Z44" s="10">
        <f>FC_TRA_RAIL_E!Z44+FC_TRA_ROAD_E!Z44+FC_TRA_DAVI_E!Z44+FC_TRA_DNAVI_E!Z44+FC_TRA_PIPE_E!Z44</f>
        <v>0.36689595872742908</v>
      </c>
    </row>
    <row r="45" spans="1:26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  <c r="Y45" s="10">
        <f>FC_TRA_RAIL_E!Y45+FC_TRA_ROAD_E!Y45+FC_TRA_DAVI_E!Y45+FC_TRA_DNAVI_E!Y45+FC_TRA_PIPE_E!Y45</f>
        <v>0</v>
      </c>
      <c r="Z45" s="10">
        <f>FC_TRA_RAIL_E!Z45+FC_TRA_ROAD_E!Z45+FC_TRA_DAVI_E!Z45+FC_TRA_DNAVI_E!Z45+FC_TRA_PIPE_E!Z45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  <c r="Y46" s="10">
        <f>FC_TRA_RAIL_E!Y46+FC_TRA_ROAD_E!Y46+FC_TRA_DAVI_E!Y46+FC_TRA_DNAVI_E!Y46+FC_TRA_PIPE_E!Y46</f>
        <v>0</v>
      </c>
      <c r="Z46" s="10">
        <f>FC_TRA_RAIL_E!Z46+FC_TRA_ROAD_E!Z46+FC_TRA_DAVI_E!Z46+FC_TRA_DNAVI_E!Z46+FC_TRA_PIPE_E!Z46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  <c r="Y47" s="10">
        <f>FC_TRA_RAIL_E!Y47+FC_TRA_ROAD_E!Y47+FC_TRA_DAVI_E!Y47+FC_TRA_DNAVI_E!Y47+FC_TRA_PIPE_E!Y47</f>
        <v>0</v>
      </c>
      <c r="Z47" s="10">
        <f>FC_TRA_RAIL_E!Z47+FC_TRA_ROAD_E!Z47+FC_TRA_DAVI_E!Z47+FC_TRA_DNAVI_E!Z47+FC_TRA_PIPE_E!Z47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  <c r="Y48" s="10">
        <f>FC_TRA_RAIL_E!Y48+FC_TRA_ROAD_E!Y48+FC_TRA_DAVI_E!Y48+FC_TRA_DNAVI_E!Y48+FC_TRA_PIPE_E!Y48</f>
        <v>0</v>
      </c>
      <c r="Z48" s="10">
        <f>FC_TRA_RAIL_E!Z48+FC_TRA_ROAD_E!Z48+FC_TRA_DAVI_E!Z48+FC_TRA_DNAVI_E!Z48+FC_TRA_PIPE_E!Z48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  <c r="Y49" s="10">
        <f>FC_TRA_RAIL_E!Y49+FC_TRA_ROAD_E!Y49+FC_TRA_DAVI_E!Y49+FC_TRA_DNAVI_E!Y49+FC_TRA_PIPE_E!Y49</f>
        <v>0</v>
      </c>
      <c r="Z49" s="10">
        <f>FC_TRA_RAIL_E!Z49+FC_TRA_ROAD_E!Z49+FC_TRA_DAVI_E!Z49+FC_TRA_DNAVI_E!Z49+FC_TRA_PIPE_E!Z49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  <c r="Y50" s="10">
        <f>FC_TRA_RAIL_E!Y50+FC_TRA_ROAD_E!Y50+FC_TRA_DAVI_E!Y50+FC_TRA_DNAVI_E!Y50+FC_TRA_PIPE_E!Y50</f>
        <v>0</v>
      </c>
      <c r="Z50" s="10">
        <f>FC_TRA_RAIL_E!Z50+FC_TRA_ROAD_E!Z50+FC_TRA_DAVI_E!Z50+FC_TRA_DNAVI_E!Z50+FC_TRA_PIPE_E!Z50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0</v>
      </c>
      <c r="I51" s="37">
        <f>FC_TRA_RAIL_E!I51+FC_TRA_ROAD_E!I51+FC_TRA_DAVI_E!I51+FC_TRA_DNAVI_E!I51+FC_TRA_PIPE_E!I51</f>
        <v>0</v>
      </c>
      <c r="J51" s="37">
        <f>FC_TRA_RAIL_E!J51+FC_TRA_ROAD_E!J51+FC_TRA_DAVI_E!J51+FC_TRA_DNAVI_E!J51+FC_TRA_PIPE_E!J51</f>
        <v>0</v>
      </c>
      <c r="K51" s="37">
        <f>FC_TRA_RAIL_E!K51+FC_TRA_ROAD_E!K51+FC_TRA_DAVI_E!K51+FC_TRA_DNAVI_E!K51+FC_TRA_PIPE_E!K51</f>
        <v>0</v>
      </c>
      <c r="L51" s="37">
        <f>FC_TRA_RAIL_E!L51+FC_TRA_ROAD_E!L51+FC_TRA_DAVI_E!L51+FC_TRA_DNAVI_E!L51+FC_TRA_PIPE_E!L51</f>
        <v>0</v>
      </c>
      <c r="M51" s="37">
        <f>FC_TRA_RAIL_E!M51+FC_TRA_ROAD_E!M51+FC_TRA_DAVI_E!M51+FC_TRA_DNAVI_E!M51+FC_TRA_PIPE_E!M51</f>
        <v>0</v>
      </c>
      <c r="N51" s="37">
        <f>FC_TRA_RAIL_E!N51+FC_TRA_ROAD_E!N51+FC_TRA_DAVI_E!N51+FC_TRA_DNAVI_E!N51+FC_TRA_PIPE_E!N51</f>
        <v>0</v>
      </c>
      <c r="O51" s="37">
        <f>FC_TRA_RAIL_E!O51+FC_TRA_ROAD_E!O51+FC_TRA_DAVI_E!O51+FC_TRA_DNAVI_E!O51+FC_TRA_PIPE_E!O51</f>
        <v>0</v>
      </c>
      <c r="P51" s="37">
        <f>FC_TRA_RAIL_E!P51+FC_TRA_ROAD_E!P51+FC_TRA_DAVI_E!P51+FC_TRA_DNAVI_E!P51+FC_TRA_PIPE_E!P51</f>
        <v>0</v>
      </c>
      <c r="Q51" s="37">
        <f>FC_TRA_RAIL_E!Q51+FC_TRA_ROAD_E!Q51+FC_TRA_DAVI_E!Q51+FC_TRA_DNAVI_E!Q51+FC_TRA_PIPE_E!Q51</f>
        <v>0</v>
      </c>
      <c r="R51" s="37">
        <f>FC_TRA_RAIL_E!R51+FC_TRA_ROAD_E!R51+FC_TRA_DAVI_E!R51+FC_TRA_DNAVI_E!R51+FC_TRA_PIPE_E!R51</f>
        <v>0</v>
      </c>
      <c r="S51" s="37">
        <f>FC_TRA_RAIL_E!S51+FC_TRA_ROAD_E!S51+FC_TRA_DAVI_E!S51+FC_TRA_DNAVI_E!S51+FC_TRA_PIPE_E!S51</f>
        <v>0</v>
      </c>
      <c r="T51" s="37">
        <f>FC_TRA_RAIL_E!T51+FC_TRA_ROAD_E!T51+FC_TRA_DAVI_E!T51+FC_TRA_DNAVI_E!T51+FC_TRA_PIPE_E!T51</f>
        <v>0</v>
      </c>
      <c r="U51" s="37">
        <f>FC_TRA_RAIL_E!U51+FC_TRA_ROAD_E!U51+FC_TRA_DAVI_E!U51+FC_TRA_DNAVI_E!U51+FC_TRA_PIPE_E!U51</f>
        <v>0</v>
      </c>
      <c r="V51" s="37">
        <f>FC_TRA_RAIL_E!V51+FC_TRA_ROAD_E!V51+FC_TRA_DAVI_E!V51+FC_TRA_DNAVI_E!V51+FC_TRA_PIPE_E!V51</f>
        <v>0</v>
      </c>
      <c r="W51" s="37">
        <f>FC_TRA_RAIL_E!W51+FC_TRA_ROAD_E!W51+FC_TRA_DAVI_E!W51+FC_TRA_DNAVI_E!W51+FC_TRA_PIPE_E!W51</f>
        <v>0</v>
      </c>
      <c r="X51" s="37">
        <f>FC_TRA_RAIL_E!X51+FC_TRA_ROAD_E!X51+FC_TRA_DAVI_E!X51+FC_TRA_DNAVI_E!X51+FC_TRA_PIPE_E!X51</f>
        <v>0</v>
      </c>
      <c r="Y51" s="37">
        <f>FC_TRA_RAIL_E!Y51+FC_TRA_ROAD_E!Y51+FC_TRA_DAVI_E!Y51+FC_TRA_DNAVI_E!Y51+FC_TRA_PIPE_E!Y51</f>
        <v>0</v>
      </c>
      <c r="Z51" s="37">
        <f>FC_TRA_RAIL_E!Z51+FC_TRA_ROAD_E!Z51+FC_TRA_DAVI_E!Z51+FC_TRA_DNAVI_E!Z51+FC_TRA_PIPE_E!Z51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30">SUM(C53:C70)</f>
        <v>0</v>
      </c>
      <c r="D52" s="37">
        <f t="shared" si="30"/>
        <v>0</v>
      </c>
      <c r="E52" s="37">
        <f t="shared" si="30"/>
        <v>0</v>
      </c>
      <c r="F52" s="37">
        <f t="shared" si="30"/>
        <v>0</v>
      </c>
      <c r="G52" s="37">
        <f t="shared" si="30"/>
        <v>0</v>
      </c>
      <c r="H52" s="37">
        <f t="shared" si="30"/>
        <v>0</v>
      </c>
      <c r="I52" s="37">
        <f t="shared" si="30"/>
        <v>0</v>
      </c>
      <c r="J52" s="37">
        <f t="shared" si="30"/>
        <v>0</v>
      </c>
      <c r="K52" s="37">
        <f t="shared" si="30"/>
        <v>0</v>
      </c>
      <c r="L52" s="37">
        <f t="shared" si="30"/>
        <v>0</v>
      </c>
      <c r="M52" s="37">
        <f t="shared" si="30"/>
        <v>0.53645743766122089</v>
      </c>
      <c r="N52" s="37">
        <f t="shared" si="30"/>
        <v>1.5252794496990543</v>
      </c>
      <c r="O52" s="37">
        <f t="shared" si="30"/>
        <v>2.6326741186586413</v>
      </c>
      <c r="P52" s="37">
        <f t="shared" si="30"/>
        <v>5.0045571797076525</v>
      </c>
      <c r="Q52" s="37">
        <f t="shared" si="30"/>
        <v>7.1830610490111786</v>
      </c>
      <c r="R52" s="37">
        <f t="shared" si="30"/>
        <v>6.6815133276010314</v>
      </c>
      <c r="S52" s="37">
        <f t="shared" si="30"/>
        <v>6.5873602751504734</v>
      </c>
      <c r="T52" s="37">
        <f t="shared" si="30"/>
        <v>7.4169389509888211</v>
      </c>
      <c r="U52" s="37">
        <f t="shared" si="30"/>
        <v>10.02141014617369</v>
      </c>
      <c r="V52" s="37">
        <f t="shared" si="30"/>
        <v>10.673258813413581</v>
      </c>
      <c r="W52" s="37">
        <f t="shared" ref="W52:X52" si="31">SUM(W53:W70)</f>
        <v>14.012897678417879</v>
      </c>
      <c r="X52" s="37">
        <f t="shared" si="31"/>
        <v>10.62906276870163</v>
      </c>
      <c r="Y52" s="37">
        <f t="shared" ref="Y52:Z52" si="32">SUM(Y53:Y70)</f>
        <v>12.60920034393809</v>
      </c>
      <c r="Z52" s="37">
        <f t="shared" si="32"/>
        <v>13.287016337059329</v>
      </c>
    </row>
    <row r="53" spans="1:26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  <c r="Y53" s="10">
        <f>FC_TRA_RAIL_E!Y53+FC_TRA_ROAD_E!Y53+FC_TRA_DAVI_E!Y53+FC_TRA_DNAVI_E!Y53+FC_TRA_PIPE_E!Y53</f>
        <v>0</v>
      </c>
      <c r="Z53" s="10">
        <f>FC_TRA_RAIL_E!Z53+FC_TRA_ROAD_E!Z53+FC_TRA_DAVI_E!Z53+FC_TRA_DNAVI_E!Z53+FC_TRA_PIPE_E!Z53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  <c r="Y54" s="10">
        <f>FC_TRA_RAIL_E!Y54+FC_TRA_ROAD_E!Y54+FC_TRA_DAVI_E!Y54+FC_TRA_DNAVI_E!Y54+FC_TRA_PIPE_E!Y54</f>
        <v>0</v>
      </c>
      <c r="Z54" s="10">
        <f>FC_TRA_RAIL_E!Z54+FC_TRA_ROAD_E!Z54+FC_TRA_DAVI_E!Z54+FC_TRA_DNAVI_E!Z54+FC_TRA_PIPE_E!Z54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  <c r="Y55" s="10">
        <f>FC_TRA_RAIL_E!Y55+FC_TRA_ROAD_E!Y55+FC_TRA_DAVI_E!Y55+FC_TRA_DNAVI_E!Y55+FC_TRA_PIPE_E!Y55</f>
        <v>0</v>
      </c>
      <c r="Z55" s="10">
        <f>FC_TRA_RAIL_E!Z55+FC_TRA_ROAD_E!Z55+FC_TRA_DAVI_E!Z55+FC_TRA_DNAVI_E!Z55+FC_TRA_PIPE_E!Z55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  <c r="Y56" s="10">
        <f>FC_TRA_RAIL_E!Y56+FC_TRA_ROAD_E!Y56+FC_TRA_DAVI_E!Y56+FC_TRA_DNAVI_E!Y56+FC_TRA_PIPE_E!Y56</f>
        <v>0</v>
      </c>
      <c r="Z56" s="10">
        <f>FC_TRA_RAIL_E!Z56+FC_TRA_ROAD_E!Z56+FC_TRA_DAVI_E!Z56+FC_TRA_DNAVI_E!Z56+FC_TRA_PIPE_E!Z56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  <c r="Y57" s="10">
        <f>FC_TRA_RAIL_E!Y57+FC_TRA_ROAD_E!Y57+FC_TRA_DAVI_E!Y57+FC_TRA_DNAVI_E!Y57+FC_TRA_PIPE_E!Y57</f>
        <v>0</v>
      </c>
      <c r="Z57" s="10">
        <f>FC_TRA_RAIL_E!Z57+FC_TRA_ROAD_E!Z57+FC_TRA_DAVI_E!Z57+FC_TRA_DNAVI_E!Z57+FC_TRA_PIPE_E!Z57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  <c r="Y58" s="10">
        <f>FC_TRA_RAIL_E!Y58+FC_TRA_ROAD_E!Y58+FC_TRA_DAVI_E!Y58+FC_TRA_DNAVI_E!Y58+FC_TRA_PIPE_E!Y58</f>
        <v>0</v>
      </c>
      <c r="Z58" s="10">
        <f>FC_TRA_RAIL_E!Z58+FC_TRA_ROAD_E!Z58+FC_TRA_DAVI_E!Z58+FC_TRA_DNAVI_E!Z58+FC_TRA_PIPE_E!Z58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  <c r="Y59" s="10">
        <f>FC_TRA_RAIL_E!Y59+FC_TRA_ROAD_E!Y59+FC_TRA_DAVI_E!Y59+FC_TRA_DNAVI_E!Y59+FC_TRA_PIPE_E!Y59</f>
        <v>0</v>
      </c>
      <c r="Z59" s="10">
        <f>FC_TRA_RAIL_E!Z59+FC_TRA_ROAD_E!Z59+FC_TRA_DAVI_E!Z59+FC_TRA_DNAVI_E!Z59+FC_TRA_PIPE_E!Z59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  <c r="Y60" s="10">
        <f>FC_TRA_RAIL_E!Y60+FC_TRA_ROAD_E!Y60+FC_TRA_DAVI_E!Y60+FC_TRA_DNAVI_E!Y60+FC_TRA_PIPE_E!Y60</f>
        <v>0</v>
      </c>
      <c r="Z60" s="10">
        <f>FC_TRA_RAIL_E!Z60+FC_TRA_ROAD_E!Z60+FC_TRA_DAVI_E!Z60+FC_TRA_DNAVI_E!Z60+FC_TRA_PIPE_E!Z60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  <c r="Y61" s="10">
        <f>FC_TRA_RAIL_E!Y61+FC_TRA_ROAD_E!Y61+FC_TRA_DAVI_E!Y61+FC_TRA_DNAVI_E!Y61+FC_TRA_PIPE_E!Y61</f>
        <v>0</v>
      </c>
      <c r="Z61" s="10">
        <f>FC_TRA_RAIL_E!Z61+FC_TRA_ROAD_E!Z61+FC_TRA_DAVI_E!Z61+FC_TRA_DNAVI_E!Z61+FC_TRA_PIPE_E!Z61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  <c r="Y62" s="10">
        <f>FC_TRA_RAIL_E!Y62+FC_TRA_ROAD_E!Y62+FC_TRA_DAVI_E!Y62+FC_TRA_DNAVI_E!Y62+FC_TRA_PIPE_E!Y62</f>
        <v>0</v>
      </c>
      <c r="Z62" s="10">
        <f>FC_TRA_RAIL_E!Z62+FC_TRA_ROAD_E!Z62+FC_TRA_DAVI_E!Z62+FC_TRA_DNAVI_E!Z62+FC_TRA_PIPE_E!Z62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  <c r="Y63" s="10">
        <f>FC_TRA_RAIL_E!Y63+FC_TRA_ROAD_E!Y63+FC_TRA_DAVI_E!Y63+FC_TRA_DNAVI_E!Y63+FC_TRA_PIPE_E!Y63</f>
        <v>0</v>
      </c>
      <c r="Z63" s="10">
        <f>FC_TRA_RAIL_E!Z63+FC_TRA_ROAD_E!Z63+FC_TRA_DAVI_E!Z63+FC_TRA_DNAVI_E!Z63+FC_TRA_PIPE_E!Z63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0</v>
      </c>
      <c r="M64" s="10">
        <f>FC_TRA_RAIL_E!M64+FC_TRA_ROAD_E!M64+FC_TRA_DAVI_E!M64+FC_TRA_DNAVI_E!M64+FC_TRA_PIPE_E!M64</f>
        <v>0</v>
      </c>
      <c r="N64" s="10">
        <f>FC_TRA_RAIL_E!N64+FC_TRA_ROAD_E!N64+FC_TRA_DAVI_E!N64+FC_TRA_DNAVI_E!N64+FC_TRA_PIPE_E!N64</f>
        <v>0</v>
      </c>
      <c r="O64" s="10">
        <f>FC_TRA_RAIL_E!O64+FC_TRA_ROAD_E!O64+FC_TRA_DAVI_E!O64+FC_TRA_DNAVI_E!O64+FC_TRA_PIPE_E!O64</f>
        <v>0</v>
      </c>
      <c r="P64" s="10">
        <f>FC_TRA_RAIL_E!P64+FC_TRA_ROAD_E!P64+FC_TRA_DAVI_E!P64+FC_TRA_DNAVI_E!P64+FC_TRA_PIPE_E!P64</f>
        <v>0</v>
      </c>
      <c r="Q64" s="10">
        <f>FC_TRA_RAIL_E!Q64+FC_TRA_ROAD_E!Q64+FC_TRA_DAVI_E!Q64+FC_TRA_DNAVI_E!Q64+FC_TRA_PIPE_E!Q64</f>
        <v>0</v>
      </c>
      <c r="R64" s="10">
        <f>FC_TRA_RAIL_E!R64+FC_TRA_ROAD_E!R64+FC_TRA_DAVI_E!R64+FC_TRA_DNAVI_E!R64+FC_TRA_PIPE_E!R64</f>
        <v>0</v>
      </c>
      <c r="S64" s="10">
        <f>FC_TRA_RAIL_E!S64+FC_TRA_ROAD_E!S64+FC_TRA_DAVI_E!S64+FC_TRA_DNAVI_E!S64+FC_TRA_PIPE_E!S64</f>
        <v>0</v>
      </c>
      <c r="T64" s="10">
        <f>FC_TRA_RAIL_E!T64+FC_TRA_ROAD_E!T64+FC_TRA_DAVI_E!T64+FC_TRA_DNAVI_E!T64+FC_TRA_PIPE_E!T64</f>
        <v>0</v>
      </c>
      <c r="U64" s="10">
        <f>FC_TRA_RAIL_E!U64+FC_TRA_ROAD_E!U64+FC_TRA_DAVI_E!U64+FC_TRA_DNAVI_E!U64+FC_TRA_PIPE_E!U64</f>
        <v>0</v>
      </c>
      <c r="V64" s="10">
        <f>FC_TRA_RAIL_E!V64+FC_TRA_ROAD_E!V64+FC_TRA_DAVI_E!V64+FC_TRA_DNAVI_E!V64+FC_TRA_PIPE_E!V64</f>
        <v>0</v>
      </c>
      <c r="W64" s="10">
        <f>FC_TRA_RAIL_E!W64+FC_TRA_ROAD_E!W64+FC_TRA_DAVI_E!W64+FC_TRA_DNAVI_E!W64+FC_TRA_PIPE_E!W64</f>
        <v>0</v>
      </c>
      <c r="X64" s="10">
        <f>FC_TRA_RAIL_E!X64+FC_TRA_ROAD_E!X64+FC_TRA_DAVI_E!X64+FC_TRA_DNAVI_E!X64+FC_TRA_PIPE_E!X64</f>
        <v>0</v>
      </c>
      <c r="Y64" s="10">
        <f>FC_TRA_RAIL_E!Y64+FC_TRA_ROAD_E!Y64+FC_TRA_DAVI_E!Y64+FC_TRA_DNAVI_E!Y64+FC_TRA_PIPE_E!Y64</f>
        <v>0</v>
      </c>
      <c r="Z64" s="10">
        <f>FC_TRA_RAIL_E!Z64+FC_TRA_ROAD_E!Z64+FC_TRA_DAVI_E!Z64+FC_TRA_DNAVI_E!Z64+FC_TRA_PIPE_E!Z64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0.53645743766122089</v>
      </c>
      <c r="N65" s="10">
        <f>FC_TRA_RAIL_E!N65+FC_TRA_ROAD_E!N65+FC_TRA_DAVI_E!N65+FC_TRA_DNAVI_E!N65+FC_TRA_PIPE_E!N65</f>
        <v>0.64153052450558901</v>
      </c>
      <c r="O65" s="10">
        <f>FC_TRA_RAIL_E!O65+FC_TRA_ROAD_E!O65+FC_TRA_DAVI_E!O65+FC_TRA_DNAVI_E!O65+FC_TRA_PIPE_E!O65</f>
        <v>0.86517626827171112</v>
      </c>
      <c r="P65" s="10">
        <f>FC_TRA_RAIL_E!P65+FC_TRA_ROAD_E!P65+FC_TRA_DAVI_E!P65+FC_TRA_DNAVI_E!P65+FC_TRA_PIPE_E!P65</f>
        <v>1.2403267411865864</v>
      </c>
      <c r="Q65" s="10">
        <f>FC_TRA_RAIL_E!Q65+FC_TRA_ROAD_E!Q65+FC_TRA_DAVI_E!Q65+FC_TRA_DNAVI_E!Q65+FC_TRA_PIPE_E!Q65</f>
        <v>1.5367153912295788</v>
      </c>
      <c r="R65" s="10">
        <f>FC_TRA_RAIL_E!R65+FC_TRA_ROAD_E!R65+FC_TRA_DAVI_E!R65+FC_TRA_DNAVI_E!R65+FC_TRA_PIPE_E!R65</f>
        <v>1.0351676698194319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  <c r="Y65" s="10">
        <f>FC_TRA_RAIL_E!Y65+FC_TRA_ROAD_E!Y65+FC_TRA_DAVI_E!Y65+FC_TRA_DNAVI_E!Y65+FC_TRA_PIPE_E!Y65</f>
        <v>0</v>
      </c>
      <c r="Z65" s="10">
        <f>FC_TRA_RAIL_E!Z65+FC_TRA_ROAD_E!Z65+FC_TRA_DAVI_E!Z65+FC_TRA_DNAVI_E!Z65+FC_TRA_PIPE_E!Z65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0</v>
      </c>
      <c r="K66" s="10">
        <f>FC_TRA_RAIL_E!K66+FC_TRA_ROAD_E!K66+FC_TRA_DAVI_E!K66+FC_TRA_DNAVI_E!K66+FC_TRA_PIPE_E!K66</f>
        <v>0</v>
      </c>
      <c r="L66" s="10">
        <f>FC_TRA_RAIL_E!L66+FC_TRA_ROAD_E!L66+FC_TRA_DAVI_E!L66+FC_TRA_DNAVI_E!L66+FC_TRA_PIPE_E!L66</f>
        <v>0</v>
      </c>
      <c r="M66" s="10">
        <f>FC_TRA_RAIL_E!M66+FC_TRA_ROAD_E!M66+FC_TRA_DAVI_E!M66+FC_TRA_DNAVI_E!M66+FC_TRA_PIPE_E!M66</f>
        <v>0</v>
      </c>
      <c r="N66" s="10">
        <f>FC_TRA_RAIL_E!N66+FC_TRA_ROAD_E!N66+FC_TRA_DAVI_E!N66+FC_TRA_DNAVI_E!N66+FC_TRA_PIPE_E!N66</f>
        <v>0.88374892519346515</v>
      </c>
      <c r="O66" s="10">
        <f>FC_TRA_RAIL_E!O66+FC_TRA_ROAD_E!O66+FC_TRA_DAVI_E!O66+FC_TRA_DNAVI_E!O66+FC_TRA_PIPE_E!O66</f>
        <v>1.7674978503869301</v>
      </c>
      <c r="P66" s="10">
        <f>FC_TRA_RAIL_E!P66+FC_TRA_ROAD_E!P66+FC_TRA_DAVI_E!P66+FC_TRA_DNAVI_E!P66+FC_TRA_PIPE_E!P66</f>
        <v>3.7642304385210661</v>
      </c>
      <c r="Q66" s="10">
        <f>FC_TRA_RAIL_E!Q66+FC_TRA_ROAD_E!Q66+FC_TRA_DAVI_E!Q66+FC_TRA_DNAVI_E!Q66+FC_TRA_PIPE_E!Q66</f>
        <v>5.6463456577816</v>
      </c>
      <c r="R66" s="10">
        <f>FC_TRA_RAIL_E!R66+FC_TRA_ROAD_E!R66+FC_TRA_DAVI_E!R66+FC_TRA_DNAVI_E!R66+FC_TRA_PIPE_E!R66</f>
        <v>5.6463456577815991</v>
      </c>
      <c r="S66" s="10">
        <f>FC_TRA_RAIL_E!S66+FC_TRA_ROAD_E!S66+FC_TRA_DAVI_E!S66+FC_TRA_DNAVI_E!S66+FC_TRA_PIPE_E!S66</f>
        <v>6.5873602751504734</v>
      </c>
      <c r="T66" s="10">
        <f>FC_TRA_RAIL_E!T66+FC_TRA_ROAD_E!T66+FC_TRA_DAVI_E!T66+FC_TRA_DNAVI_E!T66+FC_TRA_PIPE_E!T66</f>
        <v>7.4169389509888211</v>
      </c>
      <c r="U66" s="10">
        <f>FC_TRA_RAIL_E!U66+FC_TRA_ROAD_E!U66+FC_TRA_DAVI_E!U66+FC_TRA_DNAVI_E!U66+FC_TRA_PIPE_E!U66</f>
        <v>10.02141014617369</v>
      </c>
      <c r="V66" s="10">
        <f>FC_TRA_RAIL_E!V66+FC_TRA_ROAD_E!V66+FC_TRA_DAVI_E!V66+FC_TRA_DNAVI_E!V66+FC_TRA_PIPE_E!V66</f>
        <v>10.673258813413581</v>
      </c>
      <c r="W66" s="10">
        <f>FC_TRA_RAIL_E!W66+FC_TRA_ROAD_E!W66+FC_TRA_DAVI_E!W66+FC_TRA_DNAVI_E!W66+FC_TRA_PIPE_E!W66</f>
        <v>14.012897678417879</v>
      </c>
      <c r="X66" s="10">
        <f>FC_TRA_RAIL_E!X66+FC_TRA_ROAD_E!X66+FC_TRA_DAVI_E!X66+FC_TRA_DNAVI_E!X66+FC_TRA_PIPE_E!X66</f>
        <v>10.62906276870163</v>
      </c>
      <c r="Y66" s="10">
        <f>FC_TRA_RAIL_E!Y66+FC_TRA_ROAD_E!Y66+FC_TRA_DAVI_E!Y66+FC_TRA_DNAVI_E!Y66+FC_TRA_PIPE_E!Y66</f>
        <v>12.60920034393809</v>
      </c>
      <c r="Z66" s="10">
        <f>FC_TRA_RAIL_E!Z66+FC_TRA_ROAD_E!Z66+FC_TRA_DAVI_E!Z66+FC_TRA_DNAVI_E!Z66+FC_TRA_PIPE_E!Z66</f>
        <v>13.287016337059329</v>
      </c>
    </row>
    <row r="67" spans="1:26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  <c r="Y67" s="10">
        <f>FC_TRA_RAIL_E!Y67+FC_TRA_ROAD_E!Y67+FC_TRA_DAVI_E!Y67+FC_TRA_DNAVI_E!Y67+FC_TRA_PIPE_E!Y67</f>
        <v>0</v>
      </c>
      <c r="Z67" s="10">
        <f>FC_TRA_RAIL_E!Z67+FC_TRA_ROAD_E!Z67+FC_TRA_DAVI_E!Z67+FC_TRA_DNAVI_E!Z67+FC_TRA_PIPE_E!Z67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  <c r="Y68" s="10">
        <f>FC_TRA_RAIL_E!Y68+FC_TRA_ROAD_E!Y68+FC_TRA_DAVI_E!Y68+FC_TRA_DNAVI_E!Y68+FC_TRA_PIPE_E!Y68</f>
        <v>0</v>
      </c>
      <c r="Z68" s="10">
        <f>FC_TRA_RAIL_E!Z68+FC_TRA_ROAD_E!Z68+FC_TRA_DAVI_E!Z68+FC_TRA_DNAVI_E!Z68+FC_TRA_PIPE_E!Z68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  <c r="Y69" s="10">
        <f>FC_TRA_RAIL_E!Y69+FC_TRA_ROAD_E!Y69+FC_TRA_DAVI_E!Y69+FC_TRA_DNAVI_E!Y69+FC_TRA_PIPE_E!Y69</f>
        <v>0</v>
      </c>
      <c r="Z69" s="10">
        <f>FC_TRA_RAIL_E!Z69+FC_TRA_ROAD_E!Z69+FC_TRA_DAVI_E!Z69+FC_TRA_DNAVI_E!Z69+FC_TRA_PIPE_E!Z69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  <c r="Y70" s="10">
        <f>FC_TRA_RAIL_E!Y70+FC_TRA_ROAD_E!Y70+FC_TRA_DAVI_E!Y70+FC_TRA_DNAVI_E!Y70+FC_TRA_PIPE_E!Y70</f>
        <v>0</v>
      </c>
      <c r="Z70" s="10">
        <f>FC_TRA_RAIL_E!Z70+FC_TRA_ROAD_E!Z70+FC_TRA_DAVI_E!Z70+FC_TRA_DNAVI_E!Z70+FC_TRA_PIPE_E!Z70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33">SUM(C72:C73)</f>
        <v>0</v>
      </c>
      <c r="D71" s="37">
        <f t="shared" si="33"/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ref="W71:X71" si="34">SUM(W72:W73)</f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  <c r="Y72" s="10">
        <f>FC_TRA_RAIL_E!Y72+FC_TRA_ROAD_E!Y72+FC_TRA_DAVI_E!Y72+FC_TRA_DNAVI_E!Y72+FC_TRA_PIPE_E!Y72</f>
        <v>0</v>
      </c>
      <c r="Z72" s="10">
        <f>FC_TRA_RAIL_E!Z72+FC_TRA_ROAD_E!Z72+FC_TRA_DAVI_E!Z72+FC_TRA_DNAVI_E!Z72+FC_TRA_PIPE_E!Z72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  <c r="Y73" s="10">
        <f>FC_TRA_RAIL_E!Y73+FC_TRA_ROAD_E!Y73+FC_TRA_DAVI_E!Y73+FC_TRA_DNAVI_E!Y73+FC_TRA_PIPE_E!Y73</f>
        <v>0</v>
      </c>
      <c r="Z73" s="10">
        <f>FC_TRA_RAIL_E!Z73+FC_TRA_ROAD_E!Z73+FC_TRA_DAVI_E!Z73+FC_TRA_DNAVI_E!Z73+FC_TRA_PIPE_E!Z73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  <c r="Y74" s="37">
        <f>FC_TRA_RAIL_E!Y74+FC_TRA_ROAD_E!Y74+FC_TRA_DAVI_E!Y74+FC_TRA_DNAVI_E!Y74+FC_TRA_PIPE_E!Y74</f>
        <v>0</v>
      </c>
      <c r="Z74" s="37">
        <f>FC_TRA_RAIL_E!Z74+FC_TRA_ROAD_E!Z74+FC_TRA_DAVI_E!Z74+FC_TRA_DNAVI_E!Z74+FC_TRA_PIPE_E!Z74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  <c r="Y75" s="37">
        <f>FC_TRA_RAIL_E!Y75+FC_TRA_ROAD_E!Y75+FC_TRA_DAVI_E!Y75+FC_TRA_DNAVI_E!Y75+FC_TRA_PIPE_E!Y75</f>
        <v>0</v>
      </c>
      <c r="Z75" s="37">
        <f>FC_TRA_RAIL_E!Z75+FC_TRA_ROAD_E!Z75+FC_TRA_DAVI_E!Z75+FC_TRA_DNAVI_E!Z75+FC_TRA_PIPE_E!Z75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0</v>
      </c>
      <c r="D76" s="40">
        <f>FC_TRA_RAIL_E!D76+FC_TRA_ROAD_E!D76+FC_TRA_DAVI_E!D76+FC_TRA_DNAVI_E!D76+FC_TRA_PIPE_E!D76</f>
        <v>0</v>
      </c>
      <c r="E76" s="40">
        <f>FC_TRA_RAIL_E!E76+FC_TRA_ROAD_E!E76+FC_TRA_DAVI_E!E76+FC_TRA_DNAVI_E!E76+FC_TRA_PIPE_E!E76</f>
        <v>0</v>
      </c>
      <c r="F76" s="40">
        <f>FC_TRA_RAIL_E!F76+FC_TRA_ROAD_E!F76+FC_TRA_DAVI_E!F76+FC_TRA_DNAVI_E!F76+FC_TRA_PIPE_E!F76</f>
        <v>1.0914334464367376E-3</v>
      </c>
      <c r="G76" s="40">
        <f>FC_TRA_RAIL_E!G76+FC_TRA_ROAD_E!G76+FC_TRA_DAVI_E!G76+FC_TRA_DNAVI_E!G76+FC_TRA_PIPE_E!G76</f>
        <v>1.5912892437753123E-3</v>
      </c>
      <c r="H76" s="40">
        <f>FC_TRA_RAIL_E!H76+FC_TRA_ROAD_E!H76+FC_TRA_DAVI_E!H76+FC_TRA_DNAVI_E!H76+FC_TRA_PIPE_E!H76</f>
        <v>1.891901931997926E-3</v>
      </c>
      <c r="I76" s="40">
        <f>FC_TRA_RAIL_E!I76+FC_TRA_ROAD_E!I76+FC_TRA_DAVI_E!I76+FC_TRA_DNAVI_E!I76+FC_TRA_PIPE_E!I76</f>
        <v>2.1609331675754642E-3</v>
      </c>
      <c r="J76" s="40">
        <f>FC_TRA_RAIL_E!J76+FC_TRA_ROAD_E!J76+FC_TRA_DAVI_E!J76+FC_TRA_DNAVI_E!J76+FC_TRA_PIPE_E!J76</f>
        <v>3.4732824801791697E-3</v>
      </c>
      <c r="K76" s="40">
        <f>FC_TRA_RAIL_E!K76+FC_TRA_ROAD_E!K76+FC_TRA_DAVI_E!K76+FC_TRA_DNAVI_E!K76+FC_TRA_PIPE_E!K76</f>
        <v>4.3578981945272119E-3</v>
      </c>
      <c r="L76" s="40">
        <f>FC_TRA_RAIL_E!L76+FC_TRA_ROAD_E!L76+FC_TRA_DAVI_E!L76+FC_TRA_DNAVI_E!L76+FC_TRA_PIPE_E!L76</f>
        <v>4.7730387826566282E-3</v>
      </c>
      <c r="M76" s="40">
        <f>FC_TRA_RAIL_E!M76+FC_TRA_ROAD_E!M76+FC_TRA_DAVI_E!M76+FC_TRA_DNAVI_E!M76+FC_TRA_PIPE_E!M76</f>
        <v>4.2414432943119119E-2</v>
      </c>
      <c r="N76" s="40">
        <f>FC_TRA_RAIL_E!N76+FC_TRA_ROAD_E!N76+FC_TRA_DAVI_E!N76+FC_TRA_DNAVI_E!N76+FC_TRA_PIPE_E!N76</f>
        <v>4.2469595458647473E-2</v>
      </c>
      <c r="O76" s="40">
        <f>FC_TRA_RAIL_E!O76+FC_TRA_ROAD_E!O76+FC_TRA_DAVI_E!O76+FC_TRA_DNAVI_E!O76+FC_TRA_PIPE_E!O76</f>
        <v>5.3219734799662466E-2</v>
      </c>
      <c r="P76" s="40">
        <f>FC_TRA_RAIL_E!P76+FC_TRA_ROAD_E!P76+FC_TRA_DAVI_E!P76+FC_TRA_DNAVI_E!P76+FC_TRA_PIPE_E!P76</f>
        <v>7.748027135258477E-2</v>
      </c>
      <c r="Q76" s="40">
        <f>FC_TRA_RAIL_E!Q76+FC_TRA_ROAD_E!Q76+FC_TRA_DAVI_E!Q76+FC_TRA_DNAVI_E!Q76+FC_TRA_PIPE_E!Q76</f>
        <v>0.14036651577584053</v>
      </c>
      <c r="R76" s="40">
        <f>FC_TRA_RAIL_E!R76+FC_TRA_ROAD_E!R76+FC_TRA_DAVI_E!R76+FC_TRA_DNAVI_E!R76+FC_TRA_PIPE_E!R76</f>
        <v>0.21870954716434338</v>
      </c>
      <c r="S76" s="40">
        <f>FC_TRA_RAIL_E!S76+FC_TRA_ROAD_E!S76+FC_TRA_DAVI_E!S76+FC_TRA_DNAVI_E!S76+FC_TRA_PIPE_E!S76</f>
        <v>0.22440674318806872</v>
      </c>
      <c r="T76" s="40">
        <f>FC_TRA_RAIL_E!T76+FC_TRA_ROAD_E!T76+FC_TRA_DAVI_E!T76+FC_TRA_DNAVI_E!T76+FC_TRA_PIPE_E!T76</f>
        <v>0.23106388300785854</v>
      </c>
      <c r="U76" s="40">
        <f>FC_TRA_RAIL_E!U76+FC_TRA_ROAD_E!U76+FC_TRA_DAVI_E!U76+FC_TRA_DNAVI_E!U76+FC_TRA_PIPE_E!U76</f>
        <v>0.37553649155639157</v>
      </c>
      <c r="V76" s="40">
        <f>FC_TRA_RAIL_E!V76+FC_TRA_ROAD_E!V76+FC_TRA_DAVI_E!V76+FC_TRA_DNAVI_E!V76+FC_TRA_PIPE_E!V76</f>
        <v>0.52705876434193277</v>
      </c>
      <c r="W76" s="40">
        <f>FC_TRA_RAIL_E!W76+FC_TRA_ROAD_E!W76+FC_TRA_DAVI_E!W76+FC_TRA_DNAVI_E!W76+FC_TRA_PIPE_E!W76</f>
        <v>0.58255272667936497</v>
      </c>
      <c r="X76" s="40">
        <f>FC_TRA_RAIL_E!X76+FC_TRA_ROAD_E!X76+FC_TRA_DAVI_E!X76+FC_TRA_DNAVI_E!X76+FC_TRA_PIPE_E!X76</f>
        <v>0.84494365129269999</v>
      </c>
      <c r="Y76" s="40">
        <f>FC_TRA_RAIL_E!Y76+FC_TRA_ROAD_E!Y76+FC_TRA_DAVI_E!Y76+FC_TRA_DNAVI_E!Y76+FC_TRA_PIPE_E!Y76</f>
        <v>1.2295658886743932</v>
      </c>
      <c r="Z76" s="40">
        <f>FC_TRA_RAIL_E!Z76+FC_TRA_ROAD_E!Z76+FC_TRA_DAVI_E!Z76+FC_TRA_DNAVI_E!Z76+FC_TRA_PIPE_E!Z76</f>
        <v>2.0049032950298344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  <c r="Y5" s="10">
        <f>FC_TRA_RAIL_MTU_E!Y5+FC_TRA_RAIL_CPT_E!Y5+FC_TRA_RAIL_HST_E!Y5+FC_TRA_RAIL_FRT_E!Y5</f>
        <v>0</v>
      </c>
      <c r="Z5" s="10">
        <f>FC_TRA_RAIL_MTU_E!Z5+FC_TRA_RAIL_CPT_E!Z5+FC_TRA_RAIL_HST_E!Z5+FC_TRA_RAIL_FRT_E!Z5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  <c r="Y6" s="10">
        <f>FC_TRA_RAIL_MTU_E!Y6+FC_TRA_RAIL_CPT_E!Y6+FC_TRA_RAIL_HST_E!Y6+FC_TRA_RAIL_FRT_E!Y6</f>
        <v>0</v>
      </c>
      <c r="Z6" s="10">
        <f>FC_TRA_RAIL_MTU_E!Z6+FC_TRA_RAIL_CPT_E!Z6+FC_TRA_RAIL_HST_E!Z6+FC_TRA_RAIL_FRT_E!Z6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  <c r="Y7" s="10">
        <f>FC_TRA_RAIL_MTU_E!Y7+FC_TRA_RAIL_CPT_E!Y7+FC_TRA_RAIL_HST_E!Y7+FC_TRA_RAIL_FRT_E!Y7</f>
        <v>0</v>
      </c>
      <c r="Z7" s="10">
        <f>FC_TRA_RAIL_MTU_E!Z7+FC_TRA_RAIL_CPT_E!Z7+FC_TRA_RAIL_HST_E!Z7+FC_TRA_RAIL_FRT_E!Z7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  <c r="Y9" s="10">
        <f>FC_TRA_RAIL_MTU_E!Y9+FC_TRA_RAIL_CPT_E!Y9+FC_TRA_RAIL_HST_E!Y9+FC_TRA_RAIL_FRT_E!Y9</f>
        <v>0</v>
      </c>
      <c r="Z9" s="10">
        <f>FC_TRA_RAIL_MTU_E!Z9+FC_TRA_RAIL_CPT_E!Z9+FC_TRA_RAIL_HST_E!Z9+FC_TRA_RAIL_FRT_E!Z9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  <c r="Y10" s="10">
        <f>FC_TRA_RAIL_MTU_E!Y10+FC_TRA_RAIL_CPT_E!Y10+FC_TRA_RAIL_HST_E!Y10+FC_TRA_RAIL_FRT_E!Y10</f>
        <v>0</v>
      </c>
      <c r="Z10" s="10">
        <f>FC_TRA_RAIL_MTU_E!Z10+FC_TRA_RAIL_CPT_E!Z10+FC_TRA_RAIL_HST_E!Z10+FC_TRA_RAIL_FRT_E!Z10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  <c r="Y12" s="10">
        <f>FC_TRA_RAIL_MTU_E!Y12+FC_TRA_RAIL_CPT_E!Y12+FC_TRA_RAIL_HST_E!Y12+FC_TRA_RAIL_FRT_E!Y12</f>
        <v>0</v>
      </c>
      <c r="Z12" s="10">
        <f>FC_TRA_RAIL_MTU_E!Z12+FC_TRA_RAIL_CPT_E!Z12+FC_TRA_RAIL_HST_E!Z12+FC_TRA_RAIL_FRT_E!Z12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  <c r="Y13" s="10">
        <f>FC_TRA_RAIL_MTU_E!Y13+FC_TRA_RAIL_CPT_E!Y13+FC_TRA_RAIL_HST_E!Y13+FC_TRA_RAIL_FRT_E!Y13</f>
        <v>0</v>
      </c>
      <c r="Z13" s="10">
        <f>FC_TRA_RAIL_MTU_E!Z13+FC_TRA_RAIL_CPT_E!Z13+FC_TRA_RAIL_HST_E!Z13+FC_TRA_RAIL_FRT_E!Z13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  <c r="Y14" s="10">
        <f>FC_TRA_RAIL_MTU_E!Y14+FC_TRA_RAIL_CPT_E!Y14+FC_TRA_RAIL_HST_E!Y14+FC_TRA_RAIL_FRT_E!Y14</f>
        <v>0</v>
      </c>
      <c r="Z14" s="10">
        <f>FC_TRA_RAIL_MTU_E!Z14+FC_TRA_RAIL_CPT_E!Z14+FC_TRA_RAIL_HST_E!Z14+FC_TRA_RAIL_FRT_E!Z14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  <c r="Y15" s="10">
        <f>FC_TRA_RAIL_MTU_E!Y15+FC_TRA_RAIL_CPT_E!Y15+FC_TRA_RAIL_HST_E!Y15+FC_TRA_RAIL_FRT_E!Y15</f>
        <v>0</v>
      </c>
      <c r="Z15" s="10">
        <f>FC_TRA_RAIL_MTU_E!Z15+FC_TRA_RAIL_CPT_E!Z15+FC_TRA_RAIL_HST_E!Z15+FC_TRA_RAIL_FRT_E!Z15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  <c r="Y16" s="10">
        <f>FC_TRA_RAIL_MTU_E!Y16+FC_TRA_RAIL_CPT_E!Y16+FC_TRA_RAIL_HST_E!Y16+FC_TRA_RAIL_FRT_E!Y16</f>
        <v>0</v>
      </c>
      <c r="Z16" s="10">
        <f>FC_TRA_RAIL_MTU_E!Z16+FC_TRA_RAIL_CPT_E!Z16+FC_TRA_RAIL_HST_E!Z16+FC_TRA_RAIL_FRT_E!Z16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  <c r="Y18" s="10">
        <f>FC_TRA_RAIL_MTU_E!Y18+FC_TRA_RAIL_CPT_E!Y18+FC_TRA_RAIL_HST_E!Y18+FC_TRA_RAIL_FRT_E!Y18</f>
        <v>0</v>
      </c>
      <c r="Z18" s="10">
        <f>FC_TRA_RAIL_MTU_E!Z18+FC_TRA_RAIL_CPT_E!Z18+FC_TRA_RAIL_HST_E!Z18+FC_TRA_RAIL_FRT_E!Z18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  <c r="Y19" s="10">
        <f>FC_TRA_RAIL_MTU_E!Y19+FC_TRA_RAIL_CPT_E!Y19+FC_TRA_RAIL_HST_E!Y19+FC_TRA_RAIL_FRT_E!Y19</f>
        <v>0</v>
      </c>
      <c r="Z19" s="10">
        <f>FC_TRA_RAIL_MTU_E!Z19+FC_TRA_RAIL_CPT_E!Z19+FC_TRA_RAIL_HST_E!Z19+FC_TRA_RAIL_FRT_E!Z19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  <c r="Y20" s="10">
        <f>FC_TRA_RAIL_MTU_E!Y20+FC_TRA_RAIL_CPT_E!Y20+FC_TRA_RAIL_HST_E!Y20+FC_TRA_RAIL_FRT_E!Y20</f>
        <v>0</v>
      </c>
      <c r="Z20" s="10">
        <f>FC_TRA_RAIL_MTU_E!Z20+FC_TRA_RAIL_CPT_E!Z20+FC_TRA_RAIL_HST_E!Z20+FC_TRA_RAIL_FRT_E!Z20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  <c r="Y21" s="10">
        <f>FC_TRA_RAIL_MTU_E!Y21+FC_TRA_RAIL_CPT_E!Y21+FC_TRA_RAIL_HST_E!Y21+FC_TRA_RAIL_FRT_E!Y21</f>
        <v>0</v>
      </c>
      <c r="Z21" s="10">
        <f>FC_TRA_RAIL_MTU_E!Z21+FC_TRA_RAIL_CPT_E!Z21+FC_TRA_RAIL_HST_E!Z21+FC_TRA_RAIL_FRT_E!Z21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  <c r="Y23" s="10">
        <f>FC_TRA_RAIL_MTU_E!Y23+FC_TRA_RAIL_CPT_E!Y23+FC_TRA_RAIL_HST_E!Y23+FC_TRA_RAIL_FRT_E!Y23</f>
        <v>0</v>
      </c>
      <c r="Z23" s="10">
        <f>FC_TRA_RAIL_MTU_E!Z23+FC_TRA_RAIL_CPT_E!Z23+FC_TRA_RAIL_HST_E!Z23+FC_TRA_RAIL_FRT_E!Z23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  <c r="Y24" s="10">
        <f>FC_TRA_RAIL_MTU_E!Y24+FC_TRA_RAIL_CPT_E!Y24+FC_TRA_RAIL_HST_E!Y24+FC_TRA_RAIL_FRT_E!Y24</f>
        <v>0</v>
      </c>
      <c r="Z24" s="10">
        <f>FC_TRA_RAIL_MTU_E!Z24+FC_TRA_RAIL_CPT_E!Z24+FC_TRA_RAIL_HST_E!Z24+FC_TRA_RAIL_FRT_E!Z24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  <c r="Y25" s="37">
        <f>FC_TRA_RAIL_MTU_E!Y25+FC_TRA_RAIL_CPT_E!Y25+FC_TRA_RAIL_HST_E!Y25+FC_TRA_RAIL_FRT_E!Y25</f>
        <v>0</v>
      </c>
      <c r="Z25" s="37">
        <f>FC_TRA_RAIL_MTU_E!Z25+FC_TRA_RAIL_CPT_E!Z25+FC_TRA_RAIL_HST_E!Z25+FC_TRA_RAIL_FRT_E!Z25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  <c r="Y28" s="10">
        <f>FC_TRA_RAIL_MTU_E!Y28+FC_TRA_RAIL_CPT_E!Y28+FC_TRA_RAIL_HST_E!Y28+FC_TRA_RAIL_FRT_E!Y28</f>
        <v>0</v>
      </c>
      <c r="Z28" s="10">
        <f>FC_TRA_RAIL_MTU_E!Z28+FC_TRA_RAIL_CPT_E!Z28+FC_TRA_RAIL_HST_E!Z28+FC_TRA_RAIL_FRT_E!Z28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  <c r="Y29" s="10">
        <f>FC_TRA_RAIL_MTU_E!Y29+FC_TRA_RAIL_CPT_E!Y29+FC_TRA_RAIL_HST_E!Y29+FC_TRA_RAIL_FRT_E!Y29</f>
        <v>0</v>
      </c>
      <c r="Z29" s="10">
        <f>FC_TRA_RAIL_MTU_E!Z29+FC_TRA_RAIL_CPT_E!Z29+FC_TRA_RAIL_HST_E!Z29+FC_TRA_RAIL_FRT_E!Z29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  <c r="Y30" s="10">
        <f>FC_TRA_RAIL_MTU_E!Y30+FC_TRA_RAIL_CPT_E!Y30+FC_TRA_RAIL_HST_E!Y30+FC_TRA_RAIL_FRT_E!Y30</f>
        <v>0</v>
      </c>
      <c r="Z30" s="10">
        <f>FC_TRA_RAIL_MTU_E!Z30+FC_TRA_RAIL_CPT_E!Z30+FC_TRA_RAIL_HST_E!Z30+FC_TRA_RAIL_FRT_E!Z30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  <c r="Y31" s="10">
        <f>FC_TRA_RAIL_MTU_E!Y31+FC_TRA_RAIL_CPT_E!Y31+FC_TRA_RAIL_HST_E!Y31+FC_TRA_RAIL_FRT_E!Y31</f>
        <v>0</v>
      </c>
      <c r="Z31" s="10">
        <f>FC_TRA_RAIL_MTU_E!Z31+FC_TRA_RAIL_CPT_E!Z31+FC_TRA_RAIL_HST_E!Z31+FC_TRA_RAIL_FRT_E!Z31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  <c r="Y32" s="10">
        <f>FC_TRA_RAIL_MTU_E!Y32+FC_TRA_RAIL_CPT_E!Y32+FC_TRA_RAIL_HST_E!Y32+FC_TRA_RAIL_FRT_E!Y32</f>
        <v>0</v>
      </c>
      <c r="Z32" s="10">
        <f>FC_TRA_RAIL_MTU_E!Z32+FC_TRA_RAIL_CPT_E!Z32+FC_TRA_RAIL_HST_E!Z32+FC_TRA_RAIL_FRT_E!Z32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  <c r="Y34" s="10">
        <f>FC_TRA_RAIL_MTU_E!Y34+FC_TRA_RAIL_CPT_E!Y34+FC_TRA_RAIL_HST_E!Y34+FC_TRA_RAIL_FRT_E!Y34</f>
        <v>0</v>
      </c>
      <c r="Z34" s="10">
        <f>FC_TRA_RAIL_MTU_E!Z34+FC_TRA_RAIL_CPT_E!Z34+FC_TRA_RAIL_HST_E!Z34+FC_TRA_RAIL_FRT_E!Z34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  <c r="Y35" s="10">
        <f>FC_TRA_RAIL_MTU_E!Y35+FC_TRA_RAIL_CPT_E!Y35+FC_TRA_RAIL_HST_E!Y35+FC_TRA_RAIL_FRT_E!Y35</f>
        <v>0</v>
      </c>
      <c r="Z35" s="10">
        <f>FC_TRA_RAIL_MTU_E!Z35+FC_TRA_RAIL_CPT_E!Z35+FC_TRA_RAIL_HST_E!Z35+FC_TRA_RAIL_FRT_E!Z35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  <c r="Y36" s="10">
        <f>FC_TRA_RAIL_MTU_E!Y36+FC_TRA_RAIL_CPT_E!Y36+FC_TRA_RAIL_HST_E!Y36+FC_TRA_RAIL_FRT_E!Y36</f>
        <v>0</v>
      </c>
      <c r="Z36" s="10">
        <f>FC_TRA_RAIL_MTU_E!Z36+FC_TRA_RAIL_CPT_E!Z36+FC_TRA_RAIL_HST_E!Z36+FC_TRA_RAIL_FRT_E!Z36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  <c r="Y37" s="10">
        <f>FC_TRA_RAIL_MTU_E!Y37+FC_TRA_RAIL_CPT_E!Y37+FC_TRA_RAIL_HST_E!Y37+FC_TRA_RAIL_FRT_E!Y37</f>
        <v>0</v>
      </c>
      <c r="Z37" s="10">
        <f>FC_TRA_RAIL_MTU_E!Z37+FC_TRA_RAIL_CPT_E!Z37+FC_TRA_RAIL_HST_E!Z37+FC_TRA_RAIL_FRT_E!Z37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  <c r="Y38" s="10">
        <f>FC_TRA_RAIL_MTU_E!Y38+FC_TRA_RAIL_CPT_E!Y38+FC_TRA_RAIL_HST_E!Y38+FC_TRA_RAIL_FRT_E!Y38</f>
        <v>0</v>
      </c>
      <c r="Z38" s="10">
        <f>FC_TRA_RAIL_MTU_E!Z38+FC_TRA_RAIL_CPT_E!Z38+FC_TRA_RAIL_HST_E!Z38+FC_TRA_RAIL_FRT_E!Z38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  <c r="Y39" s="10">
        <f>FC_TRA_RAIL_MTU_E!Y39+FC_TRA_RAIL_CPT_E!Y39+FC_TRA_RAIL_HST_E!Y39+FC_TRA_RAIL_FRT_E!Y39</f>
        <v>0</v>
      </c>
      <c r="Z39" s="10">
        <f>FC_TRA_RAIL_MTU_E!Z39+FC_TRA_RAIL_CPT_E!Z39+FC_TRA_RAIL_HST_E!Z39+FC_TRA_RAIL_FRT_E!Z39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  <c r="Y40" s="10">
        <f>FC_TRA_RAIL_MTU_E!Y40+FC_TRA_RAIL_CPT_E!Y40+FC_TRA_RAIL_HST_E!Y40+FC_TRA_RAIL_FRT_E!Y40</f>
        <v>0</v>
      </c>
      <c r="Z40" s="10">
        <f>FC_TRA_RAIL_MTU_E!Z40+FC_TRA_RAIL_CPT_E!Z40+FC_TRA_RAIL_HST_E!Z40+FC_TRA_RAIL_FRT_E!Z40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  <c r="Y41" s="10">
        <f>FC_TRA_RAIL_MTU_E!Y41+FC_TRA_RAIL_CPT_E!Y41+FC_TRA_RAIL_HST_E!Y41+FC_TRA_RAIL_FRT_E!Y41</f>
        <v>0</v>
      </c>
      <c r="Z41" s="10">
        <f>FC_TRA_RAIL_MTU_E!Z41+FC_TRA_RAIL_CPT_E!Z41+FC_TRA_RAIL_HST_E!Z41+FC_TRA_RAIL_FRT_E!Z41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  <c r="Y42" s="10">
        <f>FC_TRA_RAIL_MTU_E!Y42+FC_TRA_RAIL_CPT_E!Y42+FC_TRA_RAIL_HST_E!Y42+FC_TRA_RAIL_FRT_E!Y42</f>
        <v>0</v>
      </c>
      <c r="Z42" s="10">
        <f>FC_TRA_RAIL_MTU_E!Z42+FC_TRA_RAIL_CPT_E!Z42+FC_TRA_RAIL_HST_E!Z42+FC_TRA_RAIL_FRT_E!Z42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0</v>
      </c>
      <c r="D43" s="10">
        <f>FC_TRA_RAIL_MTU_E!D43+FC_TRA_RAIL_CPT_E!D43+FC_TRA_RAIL_HST_E!D43+FC_TRA_RAIL_FRT_E!D43</f>
        <v>0</v>
      </c>
      <c r="E43" s="10">
        <f>FC_TRA_RAIL_MTU_E!E43+FC_TRA_RAIL_CPT_E!E43+FC_TRA_RAIL_HST_E!E43+FC_TRA_RAIL_FRT_E!E43</f>
        <v>0</v>
      </c>
      <c r="F43" s="10">
        <f>FC_TRA_RAIL_MTU_E!F43+FC_TRA_RAIL_CPT_E!F43+FC_TRA_RAIL_HST_E!F43+FC_TRA_RAIL_FRT_E!F43</f>
        <v>0</v>
      </c>
      <c r="G43" s="10">
        <f>FC_TRA_RAIL_MTU_E!G43+FC_TRA_RAIL_CPT_E!G43+FC_TRA_RAIL_HST_E!G43+FC_TRA_RAIL_FRT_E!G43</f>
        <v>0</v>
      </c>
      <c r="H43" s="10">
        <f>FC_TRA_RAIL_MTU_E!H43+FC_TRA_RAIL_CPT_E!H43+FC_TRA_RAIL_HST_E!H43+FC_TRA_RAIL_FRT_E!H43</f>
        <v>0</v>
      </c>
      <c r="I43" s="10">
        <f>FC_TRA_RAIL_MTU_E!I43+FC_TRA_RAIL_CPT_E!I43+FC_TRA_RAIL_HST_E!I43+FC_TRA_RAIL_FRT_E!I43</f>
        <v>0</v>
      </c>
      <c r="J43" s="10">
        <f>FC_TRA_RAIL_MTU_E!J43+FC_TRA_RAIL_CPT_E!J43+FC_TRA_RAIL_HST_E!J43+FC_TRA_RAIL_FRT_E!J43</f>
        <v>0</v>
      </c>
      <c r="K43" s="10">
        <f>FC_TRA_RAIL_MTU_E!K43+FC_TRA_RAIL_CPT_E!K43+FC_TRA_RAIL_HST_E!K43+FC_TRA_RAIL_FRT_E!K43</f>
        <v>0</v>
      </c>
      <c r="L43" s="10">
        <f>FC_TRA_RAIL_MTU_E!L43+FC_TRA_RAIL_CPT_E!L43+FC_TRA_RAIL_HST_E!L43+FC_TRA_RAIL_FRT_E!L43</f>
        <v>0</v>
      </c>
      <c r="M43" s="10">
        <f>FC_TRA_RAIL_MTU_E!M43+FC_TRA_RAIL_CPT_E!M43+FC_TRA_RAIL_HST_E!M43+FC_TRA_RAIL_FRT_E!M43</f>
        <v>0</v>
      </c>
      <c r="N43" s="10">
        <f>FC_TRA_RAIL_MTU_E!N43+FC_TRA_RAIL_CPT_E!N43+FC_TRA_RAIL_HST_E!N43+FC_TRA_RAIL_FRT_E!N43</f>
        <v>0</v>
      </c>
      <c r="O43" s="10">
        <f>FC_TRA_RAIL_MTU_E!O43+FC_TRA_RAIL_CPT_E!O43+FC_TRA_RAIL_HST_E!O43+FC_TRA_RAIL_FRT_E!O43</f>
        <v>0</v>
      </c>
      <c r="P43" s="10">
        <f>FC_TRA_RAIL_MTU_E!P43+FC_TRA_RAIL_CPT_E!P43+FC_TRA_RAIL_HST_E!P43+FC_TRA_RAIL_FRT_E!P43</f>
        <v>0</v>
      </c>
      <c r="Q43" s="10">
        <f>FC_TRA_RAIL_MTU_E!Q43+FC_TRA_RAIL_CPT_E!Q43+FC_TRA_RAIL_HST_E!Q43+FC_TRA_RAIL_FRT_E!Q43</f>
        <v>0</v>
      </c>
      <c r="R43" s="10">
        <f>FC_TRA_RAIL_MTU_E!R43+FC_TRA_RAIL_CPT_E!R43+FC_TRA_RAIL_HST_E!R43+FC_TRA_RAIL_FRT_E!R43</f>
        <v>0</v>
      </c>
      <c r="S43" s="10">
        <f>FC_TRA_RAIL_MTU_E!S43+FC_TRA_RAIL_CPT_E!S43+FC_TRA_RAIL_HST_E!S43+FC_TRA_RAIL_FRT_E!S43</f>
        <v>0</v>
      </c>
      <c r="T43" s="10">
        <f>FC_TRA_RAIL_MTU_E!T43+FC_TRA_RAIL_CPT_E!T43+FC_TRA_RAIL_HST_E!T43+FC_TRA_RAIL_FRT_E!T43</f>
        <v>0</v>
      </c>
      <c r="U43" s="10">
        <f>FC_TRA_RAIL_MTU_E!U43+FC_TRA_RAIL_CPT_E!U43+FC_TRA_RAIL_HST_E!U43+FC_TRA_RAIL_FRT_E!U43</f>
        <v>0</v>
      </c>
      <c r="V43" s="10">
        <f>FC_TRA_RAIL_MTU_E!V43+FC_TRA_RAIL_CPT_E!V43+FC_TRA_RAIL_HST_E!V43+FC_TRA_RAIL_FRT_E!V43</f>
        <v>0</v>
      </c>
      <c r="W43" s="10">
        <f>FC_TRA_RAIL_MTU_E!W43+FC_TRA_RAIL_CPT_E!W43+FC_TRA_RAIL_HST_E!W43+FC_TRA_RAIL_FRT_E!W43</f>
        <v>0</v>
      </c>
      <c r="X43" s="10">
        <f>FC_TRA_RAIL_MTU_E!X43+FC_TRA_RAIL_CPT_E!X43+FC_TRA_RAIL_HST_E!X43+FC_TRA_RAIL_FRT_E!X43</f>
        <v>0</v>
      </c>
      <c r="Y43" s="10">
        <f>FC_TRA_RAIL_MTU_E!Y43+FC_TRA_RAIL_CPT_E!Y43+FC_TRA_RAIL_HST_E!Y43+FC_TRA_RAIL_FRT_E!Y43</f>
        <v>0</v>
      </c>
      <c r="Z43" s="10">
        <f>FC_TRA_RAIL_MTU_E!Z43+FC_TRA_RAIL_CPT_E!Z43+FC_TRA_RAIL_HST_E!Z43+FC_TRA_RAIL_FRT_E!Z43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  <c r="Y44" s="10">
        <f>FC_TRA_RAIL_MTU_E!Y44+FC_TRA_RAIL_CPT_E!Y44+FC_TRA_RAIL_HST_E!Y44+FC_TRA_RAIL_FRT_E!Y44</f>
        <v>0</v>
      </c>
      <c r="Z44" s="10">
        <f>FC_TRA_RAIL_MTU_E!Z44+FC_TRA_RAIL_CPT_E!Z44+FC_TRA_RAIL_HST_E!Z44+FC_TRA_RAIL_FRT_E!Z44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  <c r="Y45" s="10">
        <f>FC_TRA_RAIL_MTU_E!Y45+FC_TRA_RAIL_CPT_E!Y45+FC_TRA_RAIL_HST_E!Y45+FC_TRA_RAIL_FRT_E!Y45</f>
        <v>0</v>
      </c>
      <c r="Z45" s="10">
        <f>FC_TRA_RAIL_MTU_E!Z45+FC_TRA_RAIL_CPT_E!Z45+FC_TRA_RAIL_HST_E!Z45+FC_TRA_RAIL_FRT_E!Z45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  <c r="Y46" s="10">
        <f>FC_TRA_RAIL_MTU_E!Y46+FC_TRA_RAIL_CPT_E!Y46+FC_TRA_RAIL_HST_E!Y46+FC_TRA_RAIL_FRT_E!Y46</f>
        <v>0</v>
      </c>
      <c r="Z46" s="10">
        <f>FC_TRA_RAIL_MTU_E!Z46+FC_TRA_RAIL_CPT_E!Z46+FC_TRA_RAIL_HST_E!Z46+FC_TRA_RAIL_FRT_E!Z46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  <c r="Y47" s="10">
        <f>FC_TRA_RAIL_MTU_E!Y47+FC_TRA_RAIL_CPT_E!Y47+FC_TRA_RAIL_HST_E!Y47+FC_TRA_RAIL_FRT_E!Y47</f>
        <v>0</v>
      </c>
      <c r="Z47" s="10">
        <f>FC_TRA_RAIL_MTU_E!Z47+FC_TRA_RAIL_CPT_E!Z47+FC_TRA_RAIL_HST_E!Z47+FC_TRA_RAIL_FRT_E!Z47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  <c r="Y48" s="10">
        <f>FC_TRA_RAIL_MTU_E!Y48+FC_TRA_RAIL_CPT_E!Y48+FC_TRA_RAIL_HST_E!Y48+FC_TRA_RAIL_FRT_E!Y48</f>
        <v>0</v>
      </c>
      <c r="Z48" s="10">
        <f>FC_TRA_RAIL_MTU_E!Z48+FC_TRA_RAIL_CPT_E!Z48+FC_TRA_RAIL_HST_E!Z48+FC_TRA_RAIL_FRT_E!Z48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  <c r="Y49" s="10">
        <f>FC_TRA_RAIL_MTU_E!Y49+FC_TRA_RAIL_CPT_E!Y49+FC_TRA_RAIL_HST_E!Y49+FC_TRA_RAIL_FRT_E!Y49</f>
        <v>0</v>
      </c>
      <c r="Z49" s="10">
        <f>FC_TRA_RAIL_MTU_E!Z49+FC_TRA_RAIL_CPT_E!Z49+FC_TRA_RAIL_HST_E!Z49+FC_TRA_RAIL_FRT_E!Z49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  <c r="Y50" s="10">
        <f>FC_TRA_RAIL_MTU_E!Y50+FC_TRA_RAIL_CPT_E!Y50+FC_TRA_RAIL_HST_E!Y50+FC_TRA_RAIL_FRT_E!Y50</f>
        <v>0</v>
      </c>
      <c r="Z50" s="10">
        <f>FC_TRA_RAIL_MTU_E!Z50+FC_TRA_RAIL_CPT_E!Z50+FC_TRA_RAIL_HST_E!Z50+FC_TRA_RAIL_FRT_E!Z50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  <c r="Y51" s="37">
        <f>FC_TRA_RAIL_MTU_E!Y51+FC_TRA_RAIL_CPT_E!Y51+FC_TRA_RAIL_HST_E!Y51+FC_TRA_RAIL_FRT_E!Y51</f>
        <v>0</v>
      </c>
      <c r="Z51" s="37">
        <f>FC_TRA_RAIL_MTU_E!Z51+FC_TRA_RAIL_CPT_E!Z51+FC_TRA_RAIL_HST_E!Z51+FC_TRA_RAIL_FRT_E!Z51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  <c r="Y53" s="10">
        <f>FC_TRA_RAIL_MTU_E!Y53+FC_TRA_RAIL_CPT_E!Y53+FC_TRA_RAIL_HST_E!Y53+FC_TRA_RAIL_FRT_E!Y53</f>
        <v>0</v>
      </c>
      <c r="Z53" s="10">
        <f>FC_TRA_RAIL_MTU_E!Z53+FC_TRA_RAIL_CPT_E!Z53+FC_TRA_RAIL_HST_E!Z53+FC_TRA_RAIL_FRT_E!Z53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  <c r="Y54" s="10">
        <f>FC_TRA_RAIL_MTU_E!Y54+FC_TRA_RAIL_CPT_E!Y54+FC_TRA_RAIL_HST_E!Y54+FC_TRA_RAIL_FRT_E!Y54</f>
        <v>0</v>
      </c>
      <c r="Z54" s="10">
        <f>FC_TRA_RAIL_MTU_E!Z54+FC_TRA_RAIL_CPT_E!Z54+FC_TRA_RAIL_HST_E!Z54+FC_TRA_RAIL_FRT_E!Z54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  <c r="Y55" s="10">
        <f>FC_TRA_RAIL_MTU_E!Y55+FC_TRA_RAIL_CPT_E!Y55+FC_TRA_RAIL_HST_E!Y55+FC_TRA_RAIL_FRT_E!Y55</f>
        <v>0</v>
      </c>
      <c r="Z55" s="10">
        <f>FC_TRA_RAIL_MTU_E!Z55+FC_TRA_RAIL_CPT_E!Z55+FC_TRA_RAIL_HST_E!Z55+FC_TRA_RAIL_FRT_E!Z55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  <c r="Y56" s="10">
        <f>FC_TRA_RAIL_MTU_E!Y56+FC_TRA_RAIL_CPT_E!Y56+FC_TRA_RAIL_HST_E!Y56+FC_TRA_RAIL_FRT_E!Y56</f>
        <v>0</v>
      </c>
      <c r="Z56" s="10">
        <f>FC_TRA_RAIL_MTU_E!Z56+FC_TRA_RAIL_CPT_E!Z56+FC_TRA_RAIL_HST_E!Z56+FC_TRA_RAIL_FRT_E!Z56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  <c r="Y57" s="10">
        <f>FC_TRA_RAIL_MTU_E!Y57+FC_TRA_RAIL_CPT_E!Y57+FC_TRA_RAIL_HST_E!Y57+FC_TRA_RAIL_FRT_E!Y57</f>
        <v>0</v>
      </c>
      <c r="Z57" s="10">
        <f>FC_TRA_RAIL_MTU_E!Z57+FC_TRA_RAIL_CPT_E!Z57+FC_TRA_RAIL_HST_E!Z57+FC_TRA_RAIL_FRT_E!Z57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  <c r="Y58" s="10">
        <f>FC_TRA_RAIL_MTU_E!Y58+FC_TRA_RAIL_CPT_E!Y58+FC_TRA_RAIL_HST_E!Y58+FC_TRA_RAIL_FRT_E!Y58</f>
        <v>0</v>
      </c>
      <c r="Z58" s="10">
        <f>FC_TRA_RAIL_MTU_E!Z58+FC_TRA_RAIL_CPT_E!Z58+FC_TRA_RAIL_HST_E!Z58+FC_TRA_RAIL_FRT_E!Z58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  <c r="Y59" s="10">
        <f>FC_TRA_RAIL_MTU_E!Y59+FC_TRA_RAIL_CPT_E!Y59+FC_TRA_RAIL_HST_E!Y59+FC_TRA_RAIL_FRT_E!Y59</f>
        <v>0</v>
      </c>
      <c r="Z59" s="10">
        <f>FC_TRA_RAIL_MTU_E!Z59+FC_TRA_RAIL_CPT_E!Z59+FC_TRA_RAIL_HST_E!Z59+FC_TRA_RAIL_FRT_E!Z59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  <c r="Y60" s="10">
        <f>FC_TRA_RAIL_MTU_E!Y60+FC_TRA_RAIL_CPT_E!Y60+FC_TRA_RAIL_HST_E!Y60+FC_TRA_RAIL_FRT_E!Y60</f>
        <v>0</v>
      </c>
      <c r="Z60" s="10">
        <f>FC_TRA_RAIL_MTU_E!Z60+FC_TRA_RAIL_CPT_E!Z60+FC_TRA_RAIL_HST_E!Z60+FC_TRA_RAIL_FRT_E!Z60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  <c r="Y61" s="10">
        <f>FC_TRA_RAIL_MTU_E!Y61+FC_TRA_RAIL_CPT_E!Y61+FC_TRA_RAIL_HST_E!Y61+FC_TRA_RAIL_FRT_E!Y61</f>
        <v>0</v>
      </c>
      <c r="Z61" s="10">
        <f>FC_TRA_RAIL_MTU_E!Z61+FC_TRA_RAIL_CPT_E!Z61+FC_TRA_RAIL_HST_E!Z61+FC_TRA_RAIL_FRT_E!Z61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  <c r="Y62" s="10">
        <f>FC_TRA_RAIL_MTU_E!Y62+FC_TRA_RAIL_CPT_E!Y62+FC_TRA_RAIL_HST_E!Y62+FC_TRA_RAIL_FRT_E!Y62</f>
        <v>0</v>
      </c>
      <c r="Z62" s="10">
        <f>FC_TRA_RAIL_MTU_E!Z62+FC_TRA_RAIL_CPT_E!Z62+FC_TRA_RAIL_HST_E!Z62+FC_TRA_RAIL_FRT_E!Z62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  <c r="Y63" s="10">
        <f>FC_TRA_RAIL_MTU_E!Y63+FC_TRA_RAIL_CPT_E!Y63+FC_TRA_RAIL_HST_E!Y63+FC_TRA_RAIL_FRT_E!Y63</f>
        <v>0</v>
      </c>
      <c r="Z63" s="10">
        <f>FC_TRA_RAIL_MTU_E!Z63+FC_TRA_RAIL_CPT_E!Z63+FC_TRA_RAIL_HST_E!Z63+FC_TRA_RAIL_FRT_E!Z63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  <c r="Y64" s="10">
        <f>FC_TRA_RAIL_MTU_E!Y64+FC_TRA_RAIL_CPT_E!Y64+FC_TRA_RAIL_HST_E!Y64+FC_TRA_RAIL_FRT_E!Y64</f>
        <v>0</v>
      </c>
      <c r="Z64" s="10">
        <f>FC_TRA_RAIL_MTU_E!Z64+FC_TRA_RAIL_CPT_E!Z64+FC_TRA_RAIL_HST_E!Z64+FC_TRA_RAIL_FRT_E!Z64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  <c r="Y65" s="10">
        <f>FC_TRA_RAIL_MTU_E!Y65+FC_TRA_RAIL_CPT_E!Y65+FC_TRA_RAIL_HST_E!Y65+FC_TRA_RAIL_FRT_E!Y65</f>
        <v>0</v>
      </c>
      <c r="Z65" s="10">
        <f>FC_TRA_RAIL_MTU_E!Z65+FC_TRA_RAIL_CPT_E!Z65+FC_TRA_RAIL_HST_E!Z65+FC_TRA_RAIL_FRT_E!Z65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  <c r="Y66" s="10">
        <f>FC_TRA_RAIL_MTU_E!Y66+FC_TRA_RAIL_CPT_E!Y66+FC_TRA_RAIL_HST_E!Y66+FC_TRA_RAIL_FRT_E!Y66</f>
        <v>0</v>
      </c>
      <c r="Z66" s="10">
        <f>FC_TRA_RAIL_MTU_E!Z66+FC_TRA_RAIL_CPT_E!Z66+FC_TRA_RAIL_HST_E!Z66+FC_TRA_RAIL_FRT_E!Z66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  <c r="Y67" s="10">
        <f>FC_TRA_RAIL_MTU_E!Y67+FC_TRA_RAIL_CPT_E!Y67+FC_TRA_RAIL_HST_E!Y67+FC_TRA_RAIL_FRT_E!Y67</f>
        <v>0</v>
      </c>
      <c r="Z67" s="10">
        <f>FC_TRA_RAIL_MTU_E!Z67+FC_TRA_RAIL_CPT_E!Z67+FC_TRA_RAIL_HST_E!Z67+FC_TRA_RAIL_FRT_E!Z67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  <c r="Y68" s="10">
        <f>FC_TRA_RAIL_MTU_E!Y68+FC_TRA_RAIL_CPT_E!Y68+FC_TRA_RAIL_HST_E!Y68+FC_TRA_RAIL_FRT_E!Y68</f>
        <v>0</v>
      </c>
      <c r="Z68" s="10">
        <f>FC_TRA_RAIL_MTU_E!Z68+FC_TRA_RAIL_CPT_E!Z68+FC_TRA_RAIL_HST_E!Z68+FC_TRA_RAIL_FRT_E!Z68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  <c r="Y69" s="10">
        <f>FC_TRA_RAIL_MTU_E!Y69+FC_TRA_RAIL_CPT_E!Y69+FC_TRA_RAIL_HST_E!Y69+FC_TRA_RAIL_FRT_E!Y69</f>
        <v>0</v>
      </c>
      <c r="Z69" s="10">
        <f>FC_TRA_RAIL_MTU_E!Z69+FC_TRA_RAIL_CPT_E!Z69+FC_TRA_RAIL_HST_E!Z69+FC_TRA_RAIL_FRT_E!Z69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  <c r="Y70" s="10">
        <f>FC_TRA_RAIL_MTU_E!Y70+FC_TRA_RAIL_CPT_E!Y70+FC_TRA_RAIL_HST_E!Y70+FC_TRA_RAIL_FRT_E!Y70</f>
        <v>0</v>
      </c>
      <c r="Z70" s="10">
        <f>FC_TRA_RAIL_MTU_E!Z70+FC_TRA_RAIL_CPT_E!Z70+FC_TRA_RAIL_HST_E!Z70+FC_TRA_RAIL_FRT_E!Z70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  <c r="Y72" s="10">
        <f>FC_TRA_RAIL_MTU_E!Y72+FC_TRA_RAIL_CPT_E!Y72+FC_TRA_RAIL_HST_E!Y72+FC_TRA_RAIL_FRT_E!Y72</f>
        <v>0</v>
      </c>
      <c r="Z72" s="10">
        <f>FC_TRA_RAIL_MTU_E!Z72+FC_TRA_RAIL_CPT_E!Z72+FC_TRA_RAIL_HST_E!Z72+FC_TRA_RAIL_FRT_E!Z72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  <c r="Y73" s="10">
        <f>FC_TRA_RAIL_MTU_E!Y73+FC_TRA_RAIL_CPT_E!Y73+FC_TRA_RAIL_HST_E!Y73+FC_TRA_RAIL_FRT_E!Y73</f>
        <v>0</v>
      </c>
      <c r="Z73" s="10">
        <f>FC_TRA_RAIL_MTU_E!Z73+FC_TRA_RAIL_CPT_E!Z73+FC_TRA_RAIL_HST_E!Z73+FC_TRA_RAIL_FRT_E!Z73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  <c r="Y74" s="37">
        <f>FC_TRA_RAIL_MTU_E!Y74+FC_TRA_RAIL_CPT_E!Y74+FC_TRA_RAIL_HST_E!Y74+FC_TRA_RAIL_FRT_E!Y74</f>
        <v>0</v>
      </c>
      <c r="Z74" s="37">
        <f>FC_TRA_RAIL_MTU_E!Z74+FC_TRA_RAIL_CPT_E!Z74+FC_TRA_RAIL_HST_E!Z74+FC_TRA_RAIL_FRT_E!Z74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  <c r="Y75" s="37">
        <f>FC_TRA_RAIL_MTU_E!Y75+FC_TRA_RAIL_CPT_E!Y75+FC_TRA_RAIL_HST_E!Y75+FC_TRA_RAIL_FRT_E!Y75</f>
        <v>0</v>
      </c>
      <c r="Z75" s="37">
        <f>FC_TRA_RAIL_MTU_E!Z75+FC_TRA_RAIL_CPT_E!Z75+FC_TRA_RAIL_HST_E!Z75+FC_TRA_RAIL_FRT_E!Z75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0</v>
      </c>
      <c r="D76" s="40">
        <f>FC_TRA_RAIL_MTU_E!D76+FC_TRA_RAIL_CPT_E!D76+FC_TRA_RAIL_HST_E!D76+FC_TRA_RAIL_FRT_E!D76</f>
        <v>0</v>
      </c>
      <c r="E76" s="40">
        <f>FC_TRA_RAIL_MTU_E!E76+FC_TRA_RAIL_CPT_E!E76+FC_TRA_RAIL_HST_E!E76+FC_TRA_RAIL_FRT_E!E76</f>
        <v>0</v>
      </c>
      <c r="F76" s="40">
        <f>FC_TRA_RAIL_MTU_E!F76+FC_TRA_RAIL_CPT_E!F76+FC_TRA_RAIL_HST_E!F76+FC_TRA_RAIL_FRT_E!F76</f>
        <v>0</v>
      </c>
      <c r="G76" s="40">
        <f>FC_TRA_RAIL_MTU_E!G76+FC_TRA_RAIL_CPT_E!G76+FC_TRA_RAIL_HST_E!G76+FC_TRA_RAIL_FRT_E!G76</f>
        <v>0</v>
      </c>
      <c r="H76" s="40">
        <f>FC_TRA_RAIL_MTU_E!H76+FC_TRA_RAIL_CPT_E!H76+FC_TRA_RAIL_HST_E!H76+FC_TRA_RAIL_FRT_E!H76</f>
        <v>0</v>
      </c>
      <c r="I76" s="40">
        <f>FC_TRA_RAIL_MTU_E!I76+FC_TRA_RAIL_CPT_E!I76+FC_TRA_RAIL_HST_E!I76+FC_TRA_RAIL_FRT_E!I76</f>
        <v>0</v>
      </c>
      <c r="J76" s="40">
        <f>FC_TRA_RAIL_MTU_E!J76+FC_TRA_RAIL_CPT_E!J76+FC_TRA_RAIL_HST_E!J76+FC_TRA_RAIL_FRT_E!J76</f>
        <v>0</v>
      </c>
      <c r="K76" s="40">
        <f>FC_TRA_RAIL_MTU_E!K76+FC_TRA_RAIL_CPT_E!K76+FC_TRA_RAIL_HST_E!K76+FC_TRA_RAIL_FRT_E!K76</f>
        <v>0</v>
      </c>
      <c r="L76" s="40">
        <f>FC_TRA_RAIL_MTU_E!L76+FC_TRA_RAIL_CPT_E!L76+FC_TRA_RAIL_HST_E!L76+FC_TRA_RAIL_FRT_E!L76</f>
        <v>0</v>
      </c>
      <c r="M76" s="40">
        <f>FC_TRA_RAIL_MTU_E!M76+FC_TRA_RAIL_CPT_E!M76+FC_TRA_RAIL_HST_E!M76+FC_TRA_RAIL_FRT_E!M76</f>
        <v>0</v>
      </c>
      <c r="N76" s="40">
        <f>FC_TRA_RAIL_MTU_E!N76+FC_TRA_RAIL_CPT_E!N76+FC_TRA_RAIL_HST_E!N76+FC_TRA_RAIL_FRT_E!N76</f>
        <v>0</v>
      </c>
      <c r="O76" s="40">
        <f>FC_TRA_RAIL_MTU_E!O76+FC_TRA_RAIL_CPT_E!O76+FC_TRA_RAIL_HST_E!O76+FC_TRA_RAIL_FRT_E!O76</f>
        <v>0</v>
      </c>
      <c r="P76" s="40">
        <f>FC_TRA_RAIL_MTU_E!P76+FC_TRA_RAIL_CPT_E!P76+FC_TRA_RAIL_HST_E!P76+FC_TRA_RAIL_FRT_E!P76</f>
        <v>0</v>
      </c>
      <c r="Q76" s="40">
        <f>FC_TRA_RAIL_MTU_E!Q76+FC_TRA_RAIL_CPT_E!Q76+FC_TRA_RAIL_HST_E!Q76+FC_TRA_RAIL_FRT_E!Q76</f>
        <v>0</v>
      </c>
      <c r="R76" s="40">
        <f>FC_TRA_RAIL_MTU_E!R76+FC_TRA_RAIL_CPT_E!R76+FC_TRA_RAIL_HST_E!R76+FC_TRA_RAIL_FRT_E!R76</f>
        <v>0</v>
      </c>
      <c r="S76" s="40">
        <f>FC_TRA_RAIL_MTU_E!S76+FC_TRA_RAIL_CPT_E!S76+FC_TRA_RAIL_HST_E!S76+FC_TRA_RAIL_FRT_E!S76</f>
        <v>0</v>
      </c>
      <c r="T76" s="40">
        <f>FC_TRA_RAIL_MTU_E!T76+FC_TRA_RAIL_CPT_E!T76+FC_TRA_RAIL_HST_E!T76+FC_TRA_RAIL_FRT_E!T76</f>
        <v>0</v>
      </c>
      <c r="U76" s="40">
        <f>FC_TRA_RAIL_MTU_E!U76+FC_TRA_RAIL_CPT_E!U76+FC_TRA_RAIL_HST_E!U76+FC_TRA_RAIL_FRT_E!U76</f>
        <v>0</v>
      </c>
      <c r="V76" s="40">
        <f>FC_TRA_RAIL_MTU_E!V76+FC_TRA_RAIL_CPT_E!V76+FC_TRA_RAIL_HST_E!V76+FC_TRA_RAIL_FRT_E!V76</f>
        <v>0</v>
      </c>
      <c r="W76" s="40">
        <f>FC_TRA_RAIL_MTU_E!W76+FC_TRA_RAIL_CPT_E!W76+FC_TRA_RAIL_HST_E!W76+FC_TRA_RAIL_FRT_E!W76</f>
        <v>0</v>
      </c>
      <c r="X76" s="40">
        <f>FC_TRA_RAIL_MTU_E!X76+FC_TRA_RAIL_CPT_E!X76+FC_TRA_RAIL_HST_E!X76+FC_TRA_RAIL_FRT_E!X76</f>
        <v>0</v>
      </c>
      <c r="Y76" s="40">
        <f>FC_TRA_RAIL_MTU_E!Y76+FC_TRA_RAIL_CPT_E!Y76+FC_TRA_RAIL_HST_E!Y76+FC_TRA_RAIL_FRT_E!Y76</f>
        <v>0</v>
      </c>
      <c r="Z76" s="40">
        <f>FC_TRA_RAIL_MTU_E!Z76+FC_TRA_RAIL_CPT_E!Z76+FC_TRA_RAIL_HST_E!Z76+FC_TRA_RAIL_FRT_E!Z76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:Z2" si="2">SUM(X3,X17,X22,X25,X26,X51,X52,X71,X74,X75,X76)</f>
        <v>0</v>
      </c>
      <c r="Y2" s="31">
        <f t="shared" si="2"/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Z71 X22:Z22 X33:Z33" formulaRange="1"/>
  </ignoredError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153.17901977644024</v>
      </c>
      <c r="D2" s="31">
        <f t="shared" si="0"/>
        <v>142.78443680137573</v>
      </c>
      <c r="E2" s="31">
        <f t="shared" si="0"/>
        <v>97.843250214961301</v>
      </c>
      <c r="F2" s="31">
        <f t="shared" si="0"/>
        <v>123.36497793387635</v>
      </c>
      <c r="G2" s="31">
        <f t="shared" si="0"/>
        <v>148.66883118606236</v>
      </c>
      <c r="H2" s="31">
        <f t="shared" si="0"/>
        <v>156.11160815300681</v>
      </c>
      <c r="I2" s="31">
        <f t="shared" si="0"/>
        <v>160.21995972938424</v>
      </c>
      <c r="J2" s="31">
        <f t="shared" si="0"/>
        <v>164.32944060836149</v>
      </c>
      <c r="K2" s="31">
        <f t="shared" si="0"/>
        <v>180.7629133582117</v>
      </c>
      <c r="L2" s="31">
        <f t="shared" si="0"/>
        <v>159.19557269484454</v>
      </c>
      <c r="M2" s="31">
        <f t="shared" si="0"/>
        <v>167.98592260147279</v>
      </c>
      <c r="N2" s="31">
        <f t="shared" si="0"/>
        <v>165.88666564017058</v>
      </c>
      <c r="O2" s="31">
        <f t="shared" si="0"/>
        <v>165.96456969180738</v>
      </c>
      <c r="P2" s="31">
        <f t="shared" si="0"/>
        <v>171.44042094203186</v>
      </c>
      <c r="Q2" s="31">
        <f t="shared" si="0"/>
        <v>176.77329858800283</v>
      </c>
      <c r="R2" s="31">
        <f t="shared" si="0"/>
        <v>186.62326672687195</v>
      </c>
      <c r="S2" s="31">
        <f t="shared" si="0"/>
        <v>187.64203357035913</v>
      </c>
      <c r="T2" s="31">
        <f t="shared" si="0"/>
        <v>193.60905184517469</v>
      </c>
      <c r="U2" s="31">
        <f t="shared" si="0"/>
        <v>216.57906185699056</v>
      </c>
      <c r="V2" s="31">
        <f t="shared" si="0"/>
        <v>226.57555403519319</v>
      </c>
      <c r="W2" s="31">
        <f t="shared" si="0"/>
        <v>187.01514086081519</v>
      </c>
      <c r="X2" s="31">
        <f t="shared" ref="X2:Z2" si="1">SUM(X3,X17,X22,X25,X26,X51,X52,X71,X74,X75,X76)</f>
        <v>193.06076480348526</v>
      </c>
      <c r="Y2" s="31">
        <f t="shared" si="1"/>
        <v>232.46825892392806</v>
      </c>
      <c r="Z2" s="31">
        <f t="shared" si="1"/>
        <v>240.65202281351645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:Z3" si="4">SUM(X4,X8,X11)</f>
        <v>0</v>
      </c>
      <c r="Y3" s="34">
        <f t="shared" si="4"/>
        <v>0</v>
      </c>
      <c r="Z3" s="34">
        <f t="shared" si="4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:Z4" si="7">SUM(X5:X7)</f>
        <v>0</v>
      </c>
      <c r="Y4" s="29">
        <f t="shared" si="7"/>
        <v>0</v>
      </c>
      <c r="Z4" s="29">
        <f t="shared" si="7"/>
        <v>0</v>
      </c>
    </row>
    <row r="5" spans="1:26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  <c r="Y5" s="10">
        <f>FC_TRA_ROAD_P2W_E!Y5+FC_TRA_ROAD_CAR_E!Y5+FC_TRA_ROAD_BUS_E!Y5+FC_TRA_ROAD_LCV_E!Y5+FC_TRA_ROAD_HGV_E!Y5</f>
        <v>0</v>
      </c>
      <c r="Z5" s="10">
        <f>FC_TRA_ROAD_P2W_E!Z5+FC_TRA_ROAD_CAR_E!Z5+FC_TRA_ROAD_BUS_E!Z5+FC_TRA_ROAD_LCV_E!Z5+FC_TRA_ROAD_HGV_E!Z5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  <c r="Y6" s="10">
        <f>FC_TRA_ROAD_P2W_E!Y6+FC_TRA_ROAD_CAR_E!Y6+FC_TRA_ROAD_BUS_E!Y6+FC_TRA_ROAD_LCV_E!Y6+FC_TRA_ROAD_HGV_E!Y6</f>
        <v>0</v>
      </c>
      <c r="Z6" s="10">
        <f>FC_TRA_ROAD_P2W_E!Z6+FC_TRA_ROAD_CAR_E!Z6+FC_TRA_ROAD_BUS_E!Z6+FC_TRA_ROAD_LCV_E!Z6+FC_TRA_ROAD_HGV_E!Z6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  <c r="Y7" s="10">
        <f>FC_TRA_ROAD_P2W_E!Y7+FC_TRA_ROAD_CAR_E!Y7+FC_TRA_ROAD_BUS_E!Y7+FC_TRA_ROAD_LCV_E!Y7+FC_TRA_ROAD_HGV_E!Y7</f>
        <v>0</v>
      </c>
      <c r="Z7" s="10">
        <f>FC_TRA_ROAD_P2W_E!Z7+FC_TRA_ROAD_CAR_E!Z7+FC_TRA_ROAD_BUS_E!Z7+FC_TRA_ROAD_LCV_E!Z7+FC_TRA_ROAD_HGV_E!Z7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:Z8" si="10">SUM(X9:X10)</f>
        <v>0</v>
      </c>
      <c r="Y8" s="29">
        <f t="shared" si="10"/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  <c r="Y9" s="10">
        <f>FC_TRA_ROAD_P2W_E!Y9+FC_TRA_ROAD_CAR_E!Y9+FC_TRA_ROAD_BUS_E!Y9+FC_TRA_ROAD_LCV_E!Y9+FC_TRA_ROAD_HGV_E!Y9</f>
        <v>0</v>
      </c>
      <c r="Z9" s="10">
        <f>FC_TRA_ROAD_P2W_E!Z9+FC_TRA_ROAD_CAR_E!Z9+FC_TRA_ROAD_BUS_E!Z9+FC_TRA_ROAD_LCV_E!Z9+FC_TRA_ROAD_HGV_E!Z9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  <c r="Y10" s="10">
        <f>FC_TRA_ROAD_P2W_E!Y10+FC_TRA_ROAD_CAR_E!Y10+FC_TRA_ROAD_BUS_E!Y10+FC_TRA_ROAD_LCV_E!Y10+FC_TRA_ROAD_HGV_E!Y10</f>
        <v>0</v>
      </c>
      <c r="Z10" s="10">
        <f>FC_TRA_ROAD_P2W_E!Z10+FC_TRA_ROAD_CAR_E!Z10+FC_TRA_ROAD_BUS_E!Z10+FC_TRA_ROAD_LCV_E!Z10+FC_TRA_ROAD_HGV_E!Z10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:Z11" si="13">SUM(X12:X16)</f>
        <v>0</v>
      </c>
      <c r="Y11" s="29">
        <f t="shared" si="13"/>
        <v>0</v>
      </c>
      <c r="Z11" s="29">
        <f t="shared" si="13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  <c r="Y12" s="10">
        <f>FC_TRA_ROAD_P2W_E!Y12+FC_TRA_ROAD_CAR_E!Y12+FC_TRA_ROAD_BUS_E!Y12+FC_TRA_ROAD_LCV_E!Y12+FC_TRA_ROAD_HGV_E!Y12</f>
        <v>0</v>
      </c>
      <c r="Z12" s="10">
        <f>FC_TRA_ROAD_P2W_E!Z12+FC_TRA_ROAD_CAR_E!Z12+FC_TRA_ROAD_BUS_E!Z12+FC_TRA_ROAD_LCV_E!Z12+FC_TRA_ROAD_HGV_E!Z12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  <c r="Y13" s="10">
        <f>FC_TRA_ROAD_P2W_E!Y13+FC_TRA_ROAD_CAR_E!Y13+FC_TRA_ROAD_BUS_E!Y13+FC_TRA_ROAD_LCV_E!Y13+FC_TRA_ROAD_HGV_E!Y13</f>
        <v>0</v>
      </c>
      <c r="Z13" s="10">
        <f>FC_TRA_ROAD_P2W_E!Z13+FC_TRA_ROAD_CAR_E!Z13+FC_TRA_ROAD_BUS_E!Z13+FC_TRA_ROAD_LCV_E!Z13+FC_TRA_ROAD_HGV_E!Z13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  <c r="Y14" s="10">
        <f>FC_TRA_ROAD_P2W_E!Y14+FC_TRA_ROAD_CAR_E!Y14+FC_TRA_ROAD_BUS_E!Y14+FC_TRA_ROAD_LCV_E!Y14+FC_TRA_ROAD_HGV_E!Y14</f>
        <v>0</v>
      </c>
      <c r="Z14" s="10">
        <f>FC_TRA_ROAD_P2W_E!Z14+FC_TRA_ROAD_CAR_E!Z14+FC_TRA_ROAD_BUS_E!Z14+FC_TRA_ROAD_LCV_E!Z14+FC_TRA_ROAD_HGV_E!Z14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  <c r="Y15" s="10">
        <f>FC_TRA_ROAD_P2W_E!Y15+FC_TRA_ROAD_CAR_E!Y15+FC_TRA_ROAD_BUS_E!Y15+FC_TRA_ROAD_LCV_E!Y15+FC_TRA_ROAD_HGV_E!Y15</f>
        <v>0</v>
      </c>
      <c r="Z15" s="10">
        <f>FC_TRA_ROAD_P2W_E!Z15+FC_TRA_ROAD_CAR_E!Z15+FC_TRA_ROAD_BUS_E!Z15+FC_TRA_ROAD_LCV_E!Z15+FC_TRA_ROAD_HGV_E!Z15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  <c r="Y16" s="10">
        <f>FC_TRA_ROAD_P2W_E!Y16+FC_TRA_ROAD_CAR_E!Y16+FC_TRA_ROAD_BUS_E!Y16+FC_TRA_ROAD_LCV_E!Y16+FC_TRA_ROAD_HGV_E!Y16</f>
        <v>0</v>
      </c>
      <c r="Z16" s="10">
        <f>FC_TRA_ROAD_P2W_E!Z16+FC_TRA_ROAD_CAR_E!Z16+FC_TRA_ROAD_BUS_E!Z16+FC_TRA_ROAD_LCV_E!Z16+FC_TRA_ROAD_HGV_E!Z16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  <c r="Y18" s="10">
        <f>FC_TRA_ROAD_P2W_E!Y18+FC_TRA_ROAD_CAR_E!Y18+FC_TRA_ROAD_BUS_E!Y18+FC_TRA_ROAD_LCV_E!Y18+FC_TRA_ROAD_HGV_E!Y18</f>
        <v>0</v>
      </c>
      <c r="Z18" s="10">
        <f>FC_TRA_ROAD_P2W_E!Z18+FC_TRA_ROAD_CAR_E!Z18+FC_TRA_ROAD_BUS_E!Z18+FC_TRA_ROAD_LCV_E!Z18+FC_TRA_ROAD_HGV_E!Z18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  <c r="Y19" s="10">
        <f>FC_TRA_ROAD_P2W_E!Y19+FC_TRA_ROAD_CAR_E!Y19+FC_TRA_ROAD_BUS_E!Y19+FC_TRA_ROAD_LCV_E!Y19+FC_TRA_ROAD_HGV_E!Y19</f>
        <v>0</v>
      </c>
      <c r="Z19" s="10">
        <f>FC_TRA_ROAD_P2W_E!Z19+FC_TRA_ROAD_CAR_E!Z19+FC_TRA_ROAD_BUS_E!Z19+FC_TRA_ROAD_LCV_E!Z19+FC_TRA_ROAD_HGV_E!Z19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  <c r="Y20" s="10">
        <f>FC_TRA_ROAD_P2W_E!Y20+FC_TRA_ROAD_CAR_E!Y20+FC_TRA_ROAD_BUS_E!Y20+FC_TRA_ROAD_LCV_E!Y20+FC_TRA_ROAD_HGV_E!Y20</f>
        <v>0</v>
      </c>
      <c r="Z20" s="10">
        <f>FC_TRA_ROAD_P2W_E!Z20+FC_TRA_ROAD_CAR_E!Z20+FC_TRA_ROAD_BUS_E!Z20+FC_TRA_ROAD_LCV_E!Z20+FC_TRA_ROAD_HGV_E!Z20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  <c r="Y21" s="10">
        <f>FC_TRA_ROAD_P2W_E!Y21+FC_TRA_ROAD_CAR_E!Y21+FC_TRA_ROAD_BUS_E!Y21+FC_TRA_ROAD_LCV_E!Y21+FC_TRA_ROAD_HGV_E!Y21</f>
        <v>0</v>
      </c>
      <c r="Z21" s="10">
        <f>FC_TRA_ROAD_P2W_E!Z21+FC_TRA_ROAD_CAR_E!Z21+FC_TRA_ROAD_BUS_E!Z21+FC_TRA_ROAD_LCV_E!Z21+FC_TRA_ROAD_HGV_E!Z21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:Z22" si="18">SUM(X23:X24)</f>
        <v>0</v>
      </c>
      <c r="Y22" s="37">
        <f t="shared" si="18"/>
        <v>0</v>
      </c>
      <c r="Z22" s="37">
        <f t="shared" si="18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  <c r="Y23" s="10">
        <f>FC_TRA_ROAD_P2W_E!Y23+FC_TRA_ROAD_CAR_E!Y23+FC_TRA_ROAD_BUS_E!Y23+FC_TRA_ROAD_LCV_E!Y23+FC_TRA_ROAD_HGV_E!Y23</f>
        <v>0</v>
      </c>
      <c r="Z23" s="10">
        <f>FC_TRA_ROAD_P2W_E!Z23+FC_TRA_ROAD_CAR_E!Z23+FC_TRA_ROAD_BUS_E!Z23+FC_TRA_ROAD_LCV_E!Z23+FC_TRA_ROAD_HGV_E!Z23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  <c r="Y24" s="10">
        <f>FC_TRA_ROAD_P2W_E!Y24+FC_TRA_ROAD_CAR_E!Y24+FC_TRA_ROAD_BUS_E!Y24+FC_TRA_ROAD_LCV_E!Y24+FC_TRA_ROAD_HGV_E!Y24</f>
        <v>0</v>
      </c>
      <c r="Z24" s="10">
        <f>FC_TRA_ROAD_P2W_E!Z24+FC_TRA_ROAD_CAR_E!Z24+FC_TRA_ROAD_BUS_E!Z24+FC_TRA_ROAD_LCV_E!Z24+FC_TRA_ROAD_HGV_E!Z24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  <c r="Y25" s="37">
        <f>FC_TRA_ROAD_P2W_E!Y25+FC_TRA_ROAD_CAR_E!Y25+FC_TRA_ROAD_BUS_E!Y25+FC_TRA_ROAD_LCV_E!Y25+FC_TRA_ROAD_HGV_E!Y25</f>
        <v>0</v>
      </c>
      <c r="Z25" s="37">
        <f>FC_TRA_ROAD_P2W_E!Z25+FC_TRA_ROAD_CAR_E!Z25+FC_TRA_ROAD_BUS_E!Z25+FC_TRA_ROAD_LCV_E!Z25+FC_TRA_ROAD_HGV_E!Z25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19">SUM(C27,C33)</f>
        <v>153.17901977644024</v>
      </c>
      <c r="D26" s="37">
        <f t="shared" ref="D26:W26" si="20">SUM(D27,D33)</f>
        <v>142.78443680137573</v>
      </c>
      <c r="E26" s="37">
        <f t="shared" si="20"/>
        <v>97.843250214961301</v>
      </c>
      <c r="F26" s="37">
        <f t="shared" si="20"/>
        <v>123.36388650042991</v>
      </c>
      <c r="G26" s="37">
        <f t="shared" si="20"/>
        <v>148.66723989681859</v>
      </c>
      <c r="H26" s="37">
        <f t="shared" si="20"/>
        <v>156.10971625107481</v>
      </c>
      <c r="I26" s="37">
        <f t="shared" si="20"/>
        <v>160.21779879621667</v>
      </c>
      <c r="J26" s="37">
        <f t="shared" si="20"/>
        <v>164.32596732588132</v>
      </c>
      <c r="K26" s="37">
        <f t="shared" si="20"/>
        <v>180.75855546001719</v>
      </c>
      <c r="L26" s="37">
        <f t="shared" si="20"/>
        <v>159.1907996560619</v>
      </c>
      <c r="M26" s="37">
        <f t="shared" si="20"/>
        <v>167.40705073086843</v>
      </c>
      <c r="N26" s="37">
        <f t="shared" si="20"/>
        <v>164.32596732588132</v>
      </c>
      <c r="O26" s="37">
        <f t="shared" si="20"/>
        <v>163.29896818572655</v>
      </c>
      <c r="P26" s="37">
        <f t="shared" si="20"/>
        <v>166.38005159071366</v>
      </c>
      <c r="Q26" s="37">
        <f t="shared" si="20"/>
        <v>169.46113499570077</v>
      </c>
      <c r="R26" s="37">
        <f t="shared" si="20"/>
        <v>179.73155631986239</v>
      </c>
      <c r="S26" s="37">
        <f t="shared" si="20"/>
        <v>180.83026655202059</v>
      </c>
      <c r="T26" s="37">
        <f t="shared" si="20"/>
        <v>186.00954428202925</v>
      </c>
      <c r="U26" s="37">
        <f t="shared" si="20"/>
        <v>206.18211521926048</v>
      </c>
      <c r="V26" s="37">
        <f t="shared" si="20"/>
        <v>215.37523645743767</v>
      </c>
      <c r="W26" s="37">
        <f t="shared" si="20"/>
        <v>172.41969045571796</v>
      </c>
      <c r="X26" s="37">
        <f t="shared" ref="X26:Z26" si="21">SUM(X27,X33)</f>
        <v>181.58675838349092</v>
      </c>
      <c r="Y26" s="37">
        <f t="shared" si="21"/>
        <v>218.62949269131559</v>
      </c>
      <c r="Z26" s="37">
        <f t="shared" si="21"/>
        <v>225.36010318142729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:Z27" si="24">SUM(X28:X32)</f>
        <v>0</v>
      </c>
      <c r="Y27" s="29">
        <f t="shared" si="24"/>
        <v>0</v>
      </c>
      <c r="Z27" s="29">
        <f t="shared" si="24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  <c r="Y28" s="10">
        <f>FC_TRA_ROAD_P2W_E!Y28+FC_TRA_ROAD_CAR_E!Y28+FC_TRA_ROAD_BUS_E!Y28+FC_TRA_ROAD_LCV_E!Y28+FC_TRA_ROAD_HGV_E!Y28</f>
        <v>0</v>
      </c>
      <c r="Z28" s="10">
        <f>FC_TRA_ROAD_P2W_E!Z28+FC_TRA_ROAD_CAR_E!Z28+FC_TRA_ROAD_BUS_E!Z28+FC_TRA_ROAD_LCV_E!Z28+FC_TRA_ROAD_HGV_E!Z28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  <c r="Y29" s="10">
        <f>FC_TRA_ROAD_P2W_E!Y29+FC_TRA_ROAD_CAR_E!Y29+FC_TRA_ROAD_BUS_E!Y29+FC_TRA_ROAD_LCV_E!Y29+FC_TRA_ROAD_HGV_E!Y29</f>
        <v>0</v>
      </c>
      <c r="Z29" s="10">
        <f>FC_TRA_ROAD_P2W_E!Z29+FC_TRA_ROAD_CAR_E!Z29+FC_TRA_ROAD_BUS_E!Z29+FC_TRA_ROAD_LCV_E!Z29+FC_TRA_ROAD_HGV_E!Z29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  <c r="Y30" s="10">
        <f>FC_TRA_ROAD_P2W_E!Y30+FC_TRA_ROAD_CAR_E!Y30+FC_TRA_ROAD_BUS_E!Y30+FC_TRA_ROAD_LCV_E!Y30+FC_TRA_ROAD_HGV_E!Y30</f>
        <v>0</v>
      </c>
      <c r="Z30" s="10">
        <f>FC_TRA_ROAD_P2W_E!Z30+FC_TRA_ROAD_CAR_E!Z30+FC_TRA_ROAD_BUS_E!Z30+FC_TRA_ROAD_LCV_E!Z30+FC_TRA_ROAD_HGV_E!Z30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  <c r="Y31" s="10">
        <f>FC_TRA_ROAD_P2W_E!Y31+FC_TRA_ROAD_CAR_E!Y31+FC_TRA_ROAD_BUS_E!Y31+FC_TRA_ROAD_LCV_E!Y31+FC_TRA_ROAD_HGV_E!Y31</f>
        <v>0</v>
      </c>
      <c r="Z31" s="10">
        <f>FC_TRA_ROAD_P2W_E!Z31+FC_TRA_ROAD_CAR_E!Z31+FC_TRA_ROAD_BUS_E!Z31+FC_TRA_ROAD_LCV_E!Z31+FC_TRA_ROAD_HGV_E!Z31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  <c r="Y32" s="10">
        <f>FC_TRA_ROAD_P2W_E!Y32+FC_TRA_ROAD_CAR_E!Y32+FC_TRA_ROAD_BUS_E!Y32+FC_TRA_ROAD_LCV_E!Y32+FC_TRA_ROAD_HGV_E!Y32</f>
        <v>0</v>
      </c>
      <c r="Z32" s="10">
        <f>FC_TRA_ROAD_P2W_E!Z32+FC_TRA_ROAD_CAR_E!Z32+FC_TRA_ROAD_BUS_E!Z32+FC_TRA_ROAD_LCV_E!Z32+FC_TRA_ROAD_HGV_E!Z32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5">SUM(C34:C50)</f>
        <v>153.17901977644024</v>
      </c>
      <c r="D33" s="29">
        <f t="shared" ref="D33:W33" si="26">SUM(D34:D50)</f>
        <v>142.78443680137573</v>
      </c>
      <c r="E33" s="29">
        <f t="shared" si="26"/>
        <v>97.843250214961301</v>
      </c>
      <c r="F33" s="29">
        <f t="shared" si="26"/>
        <v>123.36388650042991</v>
      </c>
      <c r="G33" s="29">
        <f t="shared" si="26"/>
        <v>148.66723989681859</v>
      </c>
      <c r="H33" s="29">
        <f t="shared" si="26"/>
        <v>156.10971625107481</v>
      </c>
      <c r="I33" s="29">
        <f t="shared" si="26"/>
        <v>160.21779879621667</v>
      </c>
      <c r="J33" s="29">
        <f t="shared" si="26"/>
        <v>164.32596732588132</v>
      </c>
      <c r="K33" s="29">
        <f t="shared" si="26"/>
        <v>180.75855546001719</v>
      </c>
      <c r="L33" s="29">
        <f t="shared" si="26"/>
        <v>159.1907996560619</v>
      </c>
      <c r="M33" s="29">
        <f t="shared" si="26"/>
        <v>167.40705073086843</v>
      </c>
      <c r="N33" s="29">
        <f t="shared" si="26"/>
        <v>164.32596732588132</v>
      </c>
      <c r="O33" s="29">
        <f t="shared" si="26"/>
        <v>163.29896818572655</v>
      </c>
      <c r="P33" s="29">
        <f t="shared" si="26"/>
        <v>166.38005159071366</v>
      </c>
      <c r="Q33" s="29">
        <f t="shared" si="26"/>
        <v>169.46113499570077</v>
      </c>
      <c r="R33" s="29">
        <f t="shared" si="26"/>
        <v>179.73155631986239</v>
      </c>
      <c r="S33" s="29">
        <f t="shared" si="26"/>
        <v>180.83026655202059</v>
      </c>
      <c r="T33" s="29">
        <f t="shared" si="26"/>
        <v>186.00954428202925</v>
      </c>
      <c r="U33" s="29">
        <f t="shared" si="26"/>
        <v>206.18211521926048</v>
      </c>
      <c r="V33" s="29">
        <f t="shared" si="26"/>
        <v>215.37523645743767</v>
      </c>
      <c r="W33" s="29">
        <f t="shared" si="26"/>
        <v>172.41969045571796</v>
      </c>
      <c r="X33" s="29">
        <f t="shared" ref="X33:Z33" si="27">SUM(X34:X50)</f>
        <v>181.58675838349092</v>
      </c>
      <c r="Y33" s="29">
        <f t="shared" si="27"/>
        <v>218.62949269131559</v>
      </c>
      <c r="Z33" s="29">
        <f t="shared" si="27"/>
        <v>225.36010318142729</v>
      </c>
    </row>
    <row r="34" spans="1:26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  <c r="Y34" s="10">
        <f>FC_TRA_ROAD_P2W_E!Y34+FC_TRA_ROAD_CAR_E!Y34+FC_TRA_ROAD_BUS_E!Y34+FC_TRA_ROAD_LCV_E!Y34+FC_TRA_ROAD_HGV_E!Y34</f>
        <v>0</v>
      </c>
      <c r="Z34" s="10">
        <f>FC_TRA_ROAD_P2W_E!Z34+FC_TRA_ROAD_CAR_E!Z34+FC_TRA_ROAD_BUS_E!Z34+FC_TRA_ROAD_LCV_E!Z34+FC_TRA_ROAD_HGV_E!Z34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  <c r="Y35" s="10">
        <f>FC_TRA_ROAD_P2W_E!Y35+FC_TRA_ROAD_CAR_E!Y35+FC_TRA_ROAD_BUS_E!Y35+FC_TRA_ROAD_LCV_E!Y35+FC_TRA_ROAD_HGV_E!Y35</f>
        <v>0</v>
      </c>
      <c r="Z35" s="10">
        <f>FC_TRA_ROAD_P2W_E!Z35+FC_TRA_ROAD_CAR_E!Z35+FC_TRA_ROAD_BUS_E!Z35+FC_TRA_ROAD_LCV_E!Z35+FC_TRA_ROAD_HGV_E!Z35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0</v>
      </c>
      <c r="E36" s="10">
        <f>FC_TRA_ROAD_P2W_E!E36+FC_TRA_ROAD_CAR_E!E36+FC_TRA_ROAD_BUS_E!E36+FC_TRA_ROAD_LCV_E!E36+FC_TRA_ROAD_HGV_E!E36</f>
        <v>0</v>
      </c>
      <c r="F36" s="10">
        <f>FC_TRA_ROAD_P2W_E!F36+FC_TRA_ROAD_CAR_E!F36+FC_TRA_ROAD_BUS_E!F36+FC_TRA_ROAD_LCV_E!F36+FC_TRA_ROAD_HGV_E!F36</f>
        <v>0</v>
      </c>
      <c r="G36" s="10">
        <f>FC_TRA_ROAD_P2W_E!G36+FC_TRA_ROAD_CAR_E!G36+FC_TRA_ROAD_BUS_E!G36+FC_TRA_ROAD_LCV_E!G36+FC_TRA_ROAD_HGV_E!G36</f>
        <v>0</v>
      </c>
      <c r="H36" s="10">
        <f>FC_TRA_ROAD_P2W_E!H36+FC_TRA_ROAD_CAR_E!H36+FC_TRA_ROAD_BUS_E!H36+FC_TRA_ROAD_LCV_E!H36+FC_TRA_ROAD_HGV_E!H36</f>
        <v>0</v>
      </c>
      <c r="I36" s="10">
        <f>FC_TRA_ROAD_P2W_E!I36+FC_TRA_ROAD_CAR_E!I36+FC_TRA_ROAD_BUS_E!I36+FC_TRA_ROAD_LCV_E!I36+FC_TRA_ROAD_HGV_E!I36</f>
        <v>0</v>
      </c>
      <c r="J36" s="10">
        <f>FC_TRA_ROAD_P2W_E!J36+FC_TRA_ROAD_CAR_E!J36+FC_TRA_ROAD_BUS_E!J36+FC_TRA_ROAD_LCV_E!J36+FC_TRA_ROAD_HGV_E!J36</f>
        <v>0</v>
      </c>
      <c r="K36" s="10">
        <f>FC_TRA_ROAD_P2W_E!K36+FC_TRA_ROAD_CAR_E!K36+FC_TRA_ROAD_BUS_E!K36+FC_TRA_ROAD_LCV_E!K36+FC_TRA_ROAD_HGV_E!K36</f>
        <v>0</v>
      </c>
      <c r="L36" s="10">
        <f>FC_TRA_ROAD_P2W_E!L36+FC_TRA_ROAD_CAR_E!L36+FC_TRA_ROAD_BUS_E!L36+FC_TRA_ROAD_LCV_E!L36+FC_TRA_ROAD_HGV_E!L36</f>
        <v>0</v>
      </c>
      <c r="M36" s="10">
        <f>FC_TRA_ROAD_P2W_E!M36+FC_TRA_ROAD_CAR_E!M36+FC_TRA_ROAD_BUS_E!M36+FC_TRA_ROAD_LCV_E!M36+FC_TRA_ROAD_HGV_E!M36</f>
        <v>0</v>
      </c>
      <c r="N36" s="10">
        <f>FC_TRA_ROAD_P2W_E!N36+FC_TRA_ROAD_CAR_E!N36+FC_TRA_ROAD_BUS_E!N36+FC_TRA_ROAD_LCV_E!N36+FC_TRA_ROAD_HGV_E!N36</f>
        <v>0</v>
      </c>
      <c r="O36" s="10">
        <f>FC_TRA_ROAD_P2W_E!O36+FC_TRA_ROAD_CAR_E!O36+FC_TRA_ROAD_BUS_E!O36+FC_TRA_ROAD_LCV_E!O36+FC_TRA_ROAD_HGV_E!O36</f>
        <v>0</v>
      </c>
      <c r="P36" s="10">
        <f>FC_TRA_ROAD_P2W_E!P36+FC_TRA_ROAD_CAR_E!P36+FC_TRA_ROAD_BUS_E!P36+FC_TRA_ROAD_LCV_E!P36+FC_TRA_ROAD_HGV_E!P36</f>
        <v>0</v>
      </c>
      <c r="Q36" s="10">
        <f>FC_TRA_ROAD_P2W_E!Q36+FC_TRA_ROAD_CAR_E!Q36+FC_TRA_ROAD_BUS_E!Q36+FC_TRA_ROAD_LCV_E!Q36+FC_TRA_ROAD_HGV_E!Q36</f>
        <v>0</v>
      </c>
      <c r="R36" s="10">
        <f>FC_TRA_ROAD_P2W_E!R36+FC_TRA_ROAD_CAR_E!R36+FC_TRA_ROAD_BUS_E!R36+FC_TRA_ROAD_LCV_E!R36+FC_TRA_ROAD_HGV_E!R36</f>
        <v>0</v>
      </c>
      <c r="S36" s="10">
        <f>FC_TRA_ROAD_P2W_E!S36+FC_TRA_ROAD_CAR_E!S36+FC_TRA_ROAD_BUS_E!S36+FC_TRA_ROAD_LCV_E!S36+FC_TRA_ROAD_HGV_E!S36</f>
        <v>1.098710232158211</v>
      </c>
      <c r="T36" s="10">
        <f>FC_TRA_ROAD_P2W_E!T36+FC_TRA_ROAD_CAR_E!T36+FC_TRA_ROAD_BUS_E!T36+FC_TRA_ROAD_LCV_E!T36+FC_TRA_ROAD_HGV_E!T36</f>
        <v>0.68890799656061907</v>
      </c>
      <c r="U36" s="10">
        <f>FC_TRA_ROAD_P2W_E!U36+FC_TRA_ROAD_CAR_E!U36+FC_TRA_ROAD_BUS_E!U36+FC_TRA_ROAD_LCV_E!U36+FC_TRA_ROAD_HGV_E!U36</f>
        <v>0.77566638005159072</v>
      </c>
      <c r="V36" s="10">
        <f>FC_TRA_ROAD_P2W_E!V36+FC_TRA_ROAD_CAR_E!V36+FC_TRA_ROAD_BUS_E!V36+FC_TRA_ROAD_LCV_E!V36+FC_TRA_ROAD_HGV_E!V36</f>
        <v>0.79217540842648315</v>
      </c>
      <c r="W36" s="10">
        <f>FC_TRA_ROAD_P2W_E!W36+FC_TRA_ROAD_CAR_E!W36+FC_TRA_ROAD_BUS_E!W36+FC_TRA_ROAD_LCV_E!W36+FC_TRA_ROAD_HGV_E!W36</f>
        <v>0.71857265692175398</v>
      </c>
      <c r="X36" s="10">
        <f>FC_TRA_ROAD_P2W_E!X36+FC_TRA_ROAD_CAR_E!X36+FC_TRA_ROAD_BUS_E!X36+FC_TRA_ROAD_LCV_E!X36+FC_TRA_ROAD_HGV_E!X36</f>
        <v>0.82510748065348227</v>
      </c>
      <c r="Y36" s="10">
        <f>FC_TRA_ROAD_P2W_E!Y36+FC_TRA_ROAD_CAR_E!Y36+FC_TRA_ROAD_BUS_E!Y36+FC_TRA_ROAD_LCV_E!Y36+FC_TRA_ROAD_HGV_E!Y36</f>
        <v>0.88005159071367145</v>
      </c>
      <c r="Z36" s="10">
        <f>FC_TRA_ROAD_P2W_E!Z36+FC_TRA_ROAD_CAR_E!Z36+FC_TRA_ROAD_BUS_E!Z36+FC_TRA_ROAD_LCV_E!Z36+FC_TRA_ROAD_HGV_E!Z36</f>
        <v>0.93387790197764398</v>
      </c>
    </row>
    <row r="37" spans="1:26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75.124161650902835</v>
      </c>
      <c r="D37" s="10">
        <f>FC_TRA_ROAD_P2W_E!D37+FC_TRA_ROAD_CAR_E!D37+FC_TRA_ROAD_BUS_E!D37+FC_TRA_ROAD_LCV_E!D37+FC_TRA_ROAD_HGV_E!D37</f>
        <v>70.891831470335333</v>
      </c>
      <c r="E37" s="10">
        <f>FC_TRA_ROAD_P2W_E!E37+FC_TRA_ROAD_CAR_E!E37+FC_TRA_ROAD_BUS_E!E37+FC_TRA_ROAD_LCV_E!E37+FC_TRA_ROAD_HGV_E!E37</f>
        <v>79.35657781599312</v>
      </c>
      <c r="F37" s="10">
        <f>FC_TRA_ROAD_P2W_E!F37+FC_TRA_ROAD_CAR_E!F37+FC_TRA_ROAD_BUS_E!F37+FC_TRA_ROAD_LCV_E!F37+FC_TRA_ROAD_HGV_E!F37</f>
        <v>74.066122098022348</v>
      </c>
      <c r="G37" s="10">
        <f>FC_TRA_ROAD_P2W_E!G37+FC_TRA_ROAD_CAR_E!G37+FC_TRA_ROAD_BUS_E!G37+FC_TRA_ROAD_LCV_E!G37+FC_TRA_ROAD_HGV_E!G37</f>
        <v>61.369045571797074</v>
      </c>
      <c r="H37" s="10">
        <f>FC_TRA_ROAD_P2W_E!H37+FC_TRA_ROAD_CAR_E!H37+FC_TRA_ROAD_BUS_E!H37+FC_TRA_ROAD_LCV_E!H37+FC_TRA_ROAD_HGV_E!H37</f>
        <v>66.757437661220976</v>
      </c>
      <c r="I37" s="10">
        <f>FC_TRA_ROAD_P2W_E!I37+FC_TRA_ROAD_CAR_E!I37+FC_TRA_ROAD_BUS_E!I37+FC_TRA_ROAD_LCV_E!I37+FC_TRA_ROAD_HGV_E!I37</f>
        <v>66.757437661220976</v>
      </c>
      <c r="J37" s="10">
        <f>FC_TRA_ROAD_P2W_E!J37+FC_TRA_ROAD_CAR_E!J37+FC_TRA_ROAD_BUS_E!J37+FC_TRA_ROAD_LCV_E!J37+FC_TRA_ROAD_HGV_E!J37</f>
        <v>69.838521066208074</v>
      </c>
      <c r="K37" s="10">
        <f>FC_TRA_ROAD_P2W_E!K37+FC_TRA_ROAD_CAR_E!K37+FC_TRA_ROAD_BUS_E!K37+FC_TRA_ROAD_LCV_E!K37+FC_TRA_ROAD_HGV_E!K37</f>
        <v>86.271109200343929</v>
      </c>
      <c r="L37" s="10">
        <f>FC_TRA_ROAD_P2W_E!L37+FC_TRA_ROAD_CAR_E!L37+FC_TRA_ROAD_BUS_E!L37+FC_TRA_ROAD_LCV_E!L37+FC_TRA_ROAD_HGV_E!L37</f>
        <v>73.946689595872741</v>
      </c>
      <c r="M37" s="10">
        <f>FC_TRA_ROAD_P2W_E!M37+FC_TRA_ROAD_CAR_E!M37+FC_TRA_ROAD_BUS_E!M37+FC_TRA_ROAD_LCV_E!M37+FC_TRA_ROAD_HGV_E!M37</f>
        <v>73.946689595872741</v>
      </c>
      <c r="N37" s="10">
        <f>FC_TRA_ROAD_P2W_E!N37+FC_TRA_ROAD_CAR_E!N37+FC_TRA_ROAD_BUS_E!N37+FC_TRA_ROAD_LCV_E!N37+FC_TRA_ROAD_HGV_E!N37</f>
        <v>73.946689595872741</v>
      </c>
      <c r="O37" s="10">
        <f>FC_TRA_ROAD_P2W_E!O37+FC_TRA_ROAD_CAR_E!O37+FC_TRA_ROAD_BUS_E!O37+FC_TRA_ROAD_LCV_E!O37+FC_TRA_ROAD_HGV_E!O37</f>
        <v>72.919690455717969</v>
      </c>
      <c r="P37" s="10">
        <f>FC_TRA_ROAD_P2W_E!P37+FC_TRA_ROAD_CAR_E!P37+FC_TRA_ROAD_BUS_E!P37+FC_TRA_ROAD_LCV_E!P37+FC_TRA_ROAD_HGV_E!P37</f>
        <v>73.946689595872755</v>
      </c>
      <c r="Q37" s="10">
        <f>FC_TRA_ROAD_P2W_E!Q37+FC_TRA_ROAD_CAR_E!Q37+FC_TRA_ROAD_BUS_E!Q37+FC_TRA_ROAD_LCV_E!Q37+FC_TRA_ROAD_HGV_E!Q37</f>
        <v>73.946689595872755</v>
      </c>
      <c r="R37" s="10">
        <f>FC_TRA_ROAD_P2W_E!R37+FC_TRA_ROAD_CAR_E!R37+FC_TRA_ROAD_BUS_E!R37+FC_TRA_ROAD_LCV_E!R37+FC_TRA_ROAD_HGV_E!R37</f>
        <v>78.054858125537393</v>
      </c>
      <c r="S37" s="10">
        <f>FC_TRA_ROAD_P2W_E!S37+FC_TRA_ROAD_CAR_E!S37+FC_TRA_ROAD_BUS_E!S37+FC_TRA_ROAD_LCV_E!S37+FC_TRA_ROAD_HGV_E!S37</f>
        <v>78.054858125537393</v>
      </c>
      <c r="T37" s="10">
        <f>FC_TRA_ROAD_P2W_E!T37+FC_TRA_ROAD_CAR_E!T37+FC_TRA_ROAD_BUS_E!T37+FC_TRA_ROAD_LCV_E!T37+FC_TRA_ROAD_HGV_E!T37</f>
        <v>78.992519346517611</v>
      </c>
      <c r="U37" s="10">
        <f>FC_TRA_ROAD_P2W_E!U37+FC_TRA_ROAD_CAR_E!U37+FC_TRA_ROAD_BUS_E!U37+FC_TRA_ROAD_LCV_E!U37+FC_TRA_ROAD_HGV_E!U37</f>
        <v>79.600515907136696</v>
      </c>
      <c r="V37" s="10">
        <f>FC_TRA_ROAD_P2W_E!V37+FC_TRA_ROAD_CAR_E!V37+FC_TRA_ROAD_BUS_E!V37+FC_TRA_ROAD_LCV_E!V37+FC_TRA_ROAD_HGV_E!V37</f>
        <v>84.245829750644873</v>
      </c>
      <c r="W37" s="10">
        <f>FC_TRA_ROAD_P2W_E!W37+FC_TRA_ROAD_CAR_E!W37+FC_TRA_ROAD_BUS_E!W37+FC_TRA_ROAD_LCV_E!W37+FC_TRA_ROAD_HGV_E!W37</f>
        <v>70.933361994840908</v>
      </c>
      <c r="X37" s="10">
        <f>FC_TRA_ROAD_P2W_E!X37+FC_TRA_ROAD_CAR_E!X37+FC_TRA_ROAD_BUS_E!X37+FC_TRA_ROAD_LCV_E!X37+FC_TRA_ROAD_HGV_E!X37</f>
        <v>76.670421324161637</v>
      </c>
      <c r="Y37" s="10">
        <f>FC_TRA_ROAD_P2W_E!Y37+FC_TRA_ROAD_CAR_E!Y37+FC_TRA_ROAD_BUS_E!Y37+FC_TRA_ROAD_LCV_E!Y37+FC_TRA_ROAD_HGV_E!Y37</f>
        <v>84.285898538263112</v>
      </c>
      <c r="Z37" s="10">
        <f>FC_TRA_ROAD_P2W_E!Z37+FC_TRA_ROAD_CAR_E!Z37+FC_TRA_ROAD_BUS_E!Z37+FC_TRA_ROAD_LCV_E!Z37+FC_TRA_ROAD_HGV_E!Z37</f>
        <v>87.765520206362851</v>
      </c>
    </row>
    <row r="38" spans="1:26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  <c r="Y38" s="10">
        <f>FC_TRA_ROAD_P2W_E!Y38+FC_TRA_ROAD_CAR_E!Y38+FC_TRA_ROAD_BUS_E!Y38+FC_TRA_ROAD_LCV_E!Y38+FC_TRA_ROAD_HGV_E!Y38</f>
        <v>0</v>
      </c>
      <c r="Z38" s="10">
        <f>FC_TRA_ROAD_P2W_E!Z38+FC_TRA_ROAD_CAR_E!Z38+FC_TRA_ROAD_BUS_E!Z38+FC_TRA_ROAD_LCV_E!Z38+FC_TRA_ROAD_HGV_E!Z38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  <c r="Y39" s="10">
        <f>FC_TRA_ROAD_P2W_E!Y39+FC_TRA_ROAD_CAR_E!Y39+FC_TRA_ROAD_BUS_E!Y39+FC_TRA_ROAD_LCV_E!Y39+FC_TRA_ROAD_HGV_E!Y39</f>
        <v>0</v>
      </c>
      <c r="Z39" s="10">
        <f>FC_TRA_ROAD_P2W_E!Z39+FC_TRA_ROAD_CAR_E!Z39+FC_TRA_ROAD_BUS_E!Z39+FC_TRA_ROAD_LCV_E!Z39+FC_TRA_ROAD_HGV_E!Z39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  <c r="Y40" s="10">
        <f>FC_TRA_ROAD_P2W_E!Y40+FC_TRA_ROAD_CAR_E!Y40+FC_TRA_ROAD_BUS_E!Y40+FC_TRA_ROAD_LCV_E!Y40+FC_TRA_ROAD_HGV_E!Y40</f>
        <v>0</v>
      </c>
      <c r="Z40" s="10">
        <f>FC_TRA_ROAD_P2W_E!Z40+FC_TRA_ROAD_CAR_E!Z40+FC_TRA_ROAD_BUS_E!Z40+FC_TRA_ROAD_LCV_E!Z40+FC_TRA_ROAD_HGV_E!Z40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  <c r="Y41" s="10">
        <f>FC_TRA_ROAD_P2W_E!Y41+FC_TRA_ROAD_CAR_E!Y41+FC_TRA_ROAD_BUS_E!Y41+FC_TRA_ROAD_LCV_E!Y41+FC_TRA_ROAD_HGV_E!Y41</f>
        <v>0</v>
      </c>
      <c r="Z41" s="10">
        <f>FC_TRA_ROAD_P2W_E!Z41+FC_TRA_ROAD_CAR_E!Z41+FC_TRA_ROAD_BUS_E!Z41+FC_TRA_ROAD_LCV_E!Z41+FC_TRA_ROAD_HGV_E!Z41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  <c r="Y42" s="10">
        <f>FC_TRA_ROAD_P2W_E!Y42+FC_TRA_ROAD_CAR_E!Y42+FC_TRA_ROAD_BUS_E!Y42+FC_TRA_ROAD_LCV_E!Y42+FC_TRA_ROAD_HGV_E!Y42</f>
        <v>0</v>
      </c>
      <c r="Z42" s="10">
        <f>FC_TRA_ROAD_P2W_E!Z42+FC_TRA_ROAD_CAR_E!Z42+FC_TRA_ROAD_BUS_E!Z42+FC_TRA_ROAD_LCV_E!Z42+FC_TRA_ROAD_HGV_E!Z42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78.054858125537407</v>
      </c>
      <c r="D43" s="10">
        <f>FC_TRA_ROAD_P2W_E!D43+FC_TRA_ROAD_CAR_E!D43+FC_TRA_ROAD_BUS_E!D43+FC_TRA_ROAD_LCV_E!D43+FC_TRA_ROAD_HGV_E!D43</f>
        <v>71.8926053310404</v>
      </c>
      <c r="E43" s="10">
        <f>FC_TRA_ROAD_P2W_E!E43+FC_TRA_ROAD_CAR_E!E43+FC_TRA_ROAD_BUS_E!E43+FC_TRA_ROAD_LCV_E!E43+FC_TRA_ROAD_HGV_E!E43</f>
        <v>18.486672398968189</v>
      </c>
      <c r="F43" s="10">
        <f>FC_TRA_ROAD_P2W_E!F43+FC_TRA_ROAD_CAR_E!F43+FC_TRA_ROAD_BUS_E!F43+FC_TRA_ROAD_LCV_E!F43+FC_TRA_ROAD_HGV_E!F43</f>
        <v>49.297764402407566</v>
      </c>
      <c r="G43" s="10">
        <f>FC_TRA_ROAD_P2W_E!G43+FC_TRA_ROAD_CAR_E!G43+FC_TRA_ROAD_BUS_E!G43+FC_TRA_ROAD_LCV_E!G43+FC_TRA_ROAD_HGV_E!G43</f>
        <v>87.298194325021512</v>
      </c>
      <c r="H43" s="10">
        <f>FC_TRA_ROAD_P2W_E!H43+FC_TRA_ROAD_CAR_E!H43+FC_TRA_ROAD_BUS_E!H43+FC_TRA_ROAD_LCV_E!H43+FC_TRA_ROAD_HGV_E!H43</f>
        <v>89.352278589853825</v>
      </c>
      <c r="I43" s="10">
        <f>FC_TRA_ROAD_P2W_E!I43+FC_TRA_ROAD_CAR_E!I43+FC_TRA_ROAD_BUS_E!I43+FC_TRA_ROAD_LCV_E!I43+FC_TRA_ROAD_HGV_E!I43</f>
        <v>93.460361134995694</v>
      </c>
      <c r="J43" s="10">
        <f>FC_TRA_ROAD_P2W_E!J43+FC_TRA_ROAD_CAR_E!J43+FC_TRA_ROAD_BUS_E!J43+FC_TRA_ROAD_LCV_E!J43+FC_TRA_ROAD_HGV_E!J43</f>
        <v>94.487446259673249</v>
      </c>
      <c r="K43" s="10">
        <f>FC_TRA_ROAD_P2W_E!K43+FC_TRA_ROAD_CAR_E!K43+FC_TRA_ROAD_BUS_E!K43+FC_TRA_ROAD_LCV_E!K43+FC_TRA_ROAD_HGV_E!K43</f>
        <v>94.487446259673249</v>
      </c>
      <c r="L43" s="10">
        <f>FC_TRA_ROAD_P2W_E!L43+FC_TRA_ROAD_CAR_E!L43+FC_TRA_ROAD_BUS_E!L43+FC_TRA_ROAD_LCV_E!L43+FC_TRA_ROAD_HGV_E!L43</f>
        <v>85.244110060189158</v>
      </c>
      <c r="M43" s="10">
        <f>FC_TRA_ROAD_P2W_E!M43+FC_TRA_ROAD_CAR_E!M43+FC_TRA_ROAD_BUS_E!M43+FC_TRA_ROAD_LCV_E!M43+FC_TRA_ROAD_HGV_E!M43</f>
        <v>93.460361134995694</v>
      </c>
      <c r="N43" s="10">
        <f>FC_TRA_ROAD_P2W_E!N43+FC_TRA_ROAD_CAR_E!N43+FC_TRA_ROAD_BUS_E!N43+FC_TRA_ROAD_LCV_E!N43+FC_TRA_ROAD_HGV_E!N43</f>
        <v>90.379277730008596</v>
      </c>
      <c r="O43" s="10">
        <f>FC_TRA_ROAD_P2W_E!O43+FC_TRA_ROAD_CAR_E!O43+FC_TRA_ROAD_BUS_E!O43+FC_TRA_ROAD_LCV_E!O43+FC_TRA_ROAD_HGV_E!O43</f>
        <v>90.379277730008596</v>
      </c>
      <c r="P43" s="10">
        <f>FC_TRA_ROAD_P2W_E!P43+FC_TRA_ROAD_CAR_E!P43+FC_TRA_ROAD_BUS_E!P43+FC_TRA_ROAD_LCV_E!P43+FC_TRA_ROAD_HGV_E!P43</f>
        <v>92.433361994840908</v>
      </c>
      <c r="Q43" s="10">
        <f>FC_TRA_ROAD_P2W_E!Q43+FC_TRA_ROAD_CAR_E!Q43+FC_TRA_ROAD_BUS_E!Q43+FC_TRA_ROAD_LCV_E!Q43+FC_TRA_ROAD_HGV_E!Q43</f>
        <v>95.51444539982802</v>
      </c>
      <c r="R43" s="10">
        <f>FC_TRA_ROAD_P2W_E!R43+FC_TRA_ROAD_CAR_E!R43+FC_TRA_ROAD_BUS_E!R43+FC_TRA_ROAD_LCV_E!R43+FC_TRA_ROAD_HGV_E!R43</f>
        <v>101.676698194325</v>
      </c>
      <c r="S43" s="10">
        <f>FC_TRA_ROAD_P2W_E!S43+FC_TRA_ROAD_CAR_E!S43+FC_TRA_ROAD_BUS_E!S43+FC_TRA_ROAD_LCV_E!S43+FC_TRA_ROAD_HGV_E!S43</f>
        <v>101.676698194325</v>
      </c>
      <c r="T43" s="10">
        <f>FC_TRA_ROAD_P2W_E!T43+FC_TRA_ROAD_CAR_E!T43+FC_TRA_ROAD_BUS_E!T43+FC_TRA_ROAD_LCV_E!T43+FC_TRA_ROAD_HGV_E!T43</f>
        <v>106.32811693895103</v>
      </c>
      <c r="U43" s="10">
        <f>FC_TRA_ROAD_P2W_E!U43+FC_TRA_ROAD_CAR_E!U43+FC_TRA_ROAD_BUS_E!U43+FC_TRA_ROAD_LCV_E!U43+FC_TRA_ROAD_HGV_E!U43</f>
        <v>125.8059329320722</v>
      </c>
      <c r="V43" s="10">
        <f>FC_TRA_ROAD_P2W_E!V43+FC_TRA_ROAD_CAR_E!V43+FC_TRA_ROAD_BUS_E!V43+FC_TRA_ROAD_LCV_E!V43+FC_TRA_ROAD_HGV_E!V43</f>
        <v>130.33723129836631</v>
      </c>
      <c r="W43" s="10">
        <f>FC_TRA_ROAD_P2W_E!W43+FC_TRA_ROAD_CAR_E!W43+FC_TRA_ROAD_BUS_E!W43+FC_TRA_ROAD_LCV_E!W43+FC_TRA_ROAD_HGV_E!W43</f>
        <v>100.7677558039553</v>
      </c>
      <c r="X43" s="10">
        <f>FC_TRA_ROAD_P2W_E!X43+FC_TRA_ROAD_CAR_E!X43+FC_TRA_ROAD_BUS_E!X43+FC_TRA_ROAD_LCV_E!X43+FC_TRA_ROAD_HGV_E!X43</f>
        <v>104.09122957867581</v>
      </c>
      <c r="Y43" s="10">
        <f>FC_TRA_ROAD_P2W_E!Y43+FC_TRA_ROAD_CAR_E!Y43+FC_TRA_ROAD_BUS_E!Y43+FC_TRA_ROAD_LCV_E!Y43+FC_TRA_ROAD_HGV_E!Y43</f>
        <v>133.4635425623388</v>
      </c>
      <c r="Z43" s="10">
        <f>FC_TRA_ROAD_P2W_E!Z43+FC_TRA_ROAD_CAR_E!Z43+FC_TRA_ROAD_BUS_E!Z43+FC_TRA_ROAD_LCV_E!Z43+FC_TRA_ROAD_HGV_E!Z43</f>
        <v>136.6607050730868</v>
      </c>
    </row>
    <row r="44" spans="1:26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  <c r="Y44" s="10">
        <f>FC_TRA_ROAD_P2W_E!Y44+FC_TRA_ROAD_CAR_E!Y44+FC_TRA_ROAD_BUS_E!Y44+FC_TRA_ROAD_LCV_E!Y44+FC_TRA_ROAD_HGV_E!Y44</f>
        <v>0</v>
      </c>
      <c r="Z44" s="10">
        <f>FC_TRA_ROAD_P2W_E!Z44+FC_TRA_ROAD_CAR_E!Z44+FC_TRA_ROAD_BUS_E!Z44+FC_TRA_ROAD_LCV_E!Z44+FC_TRA_ROAD_HGV_E!Z44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  <c r="Y45" s="10">
        <f>FC_TRA_ROAD_P2W_E!Y45+FC_TRA_ROAD_CAR_E!Y45+FC_TRA_ROAD_BUS_E!Y45+FC_TRA_ROAD_LCV_E!Y45+FC_TRA_ROAD_HGV_E!Y45</f>
        <v>0</v>
      </c>
      <c r="Z45" s="10">
        <f>FC_TRA_ROAD_P2W_E!Z45+FC_TRA_ROAD_CAR_E!Z45+FC_TRA_ROAD_BUS_E!Z45+FC_TRA_ROAD_LCV_E!Z45+FC_TRA_ROAD_HGV_E!Z45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  <c r="Y46" s="10">
        <f>FC_TRA_ROAD_P2W_E!Y46+FC_TRA_ROAD_CAR_E!Y46+FC_TRA_ROAD_BUS_E!Y46+FC_TRA_ROAD_LCV_E!Y46+FC_TRA_ROAD_HGV_E!Y46</f>
        <v>0</v>
      </c>
      <c r="Z46" s="10">
        <f>FC_TRA_ROAD_P2W_E!Z46+FC_TRA_ROAD_CAR_E!Z46+FC_TRA_ROAD_BUS_E!Z46+FC_TRA_ROAD_LCV_E!Z46+FC_TRA_ROAD_HGV_E!Z46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  <c r="Y47" s="10">
        <f>FC_TRA_ROAD_P2W_E!Y47+FC_TRA_ROAD_CAR_E!Y47+FC_TRA_ROAD_BUS_E!Y47+FC_TRA_ROAD_LCV_E!Y47+FC_TRA_ROAD_HGV_E!Y47</f>
        <v>0</v>
      </c>
      <c r="Z47" s="10">
        <f>FC_TRA_ROAD_P2W_E!Z47+FC_TRA_ROAD_CAR_E!Z47+FC_TRA_ROAD_BUS_E!Z47+FC_TRA_ROAD_LCV_E!Z47+FC_TRA_ROAD_HGV_E!Z47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  <c r="Y48" s="10">
        <f>FC_TRA_ROAD_P2W_E!Y48+FC_TRA_ROAD_CAR_E!Y48+FC_TRA_ROAD_BUS_E!Y48+FC_TRA_ROAD_LCV_E!Y48+FC_TRA_ROAD_HGV_E!Y48</f>
        <v>0</v>
      </c>
      <c r="Z48" s="10">
        <f>FC_TRA_ROAD_P2W_E!Z48+FC_TRA_ROAD_CAR_E!Z48+FC_TRA_ROAD_BUS_E!Z48+FC_TRA_ROAD_LCV_E!Z48+FC_TRA_ROAD_HGV_E!Z48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  <c r="Y49" s="10">
        <f>FC_TRA_ROAD_P2W_E!Y49+FC_TRA_ROAD_CAR_E!Y49+FC_TRA_ROAD_BUS_E!Y49+FC_TRA_ROAD_LCV_E!Y49+FC_TRA_ROAD_HGV_E!Y49</f>
        <v>0</v>
      </c>
      <c r="Z49" s="10">
        <f>FC_TRA_ROAD_P2W_E!Z49+FC_TRA_ROAD_CAR_E!Z49+FC_TRA_ROAD_BUS_E!Z49+FC_TRA_ROAD_LCV_E!Z49+FC_TRA_ROAD_HGV_E!Z49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  <c r="Y50" s="10">
        <f>FC_TRA_ROAD_P2W_E!Y50+FC_TRA_ROAD_CAR_E!Y50+FC_TRA_ROAD_BUS_E!Y50+FC_TRA_ROAD_LCV_E!Y50+FC_TRA_ROAD_HGV_E!Y50</f>
        <v>0</v>
      </c>
      <c r="Z50" s="10">
        <f>FC_TRA_ROAD_P2W_E!Z50+FC_TRA_ROAD_CAR_E!Z50+FC_TRA_ROAD_BUS_E!Z50+FC_TRA_ROAD_LCV_E!Z50+FC_TRA_ROAD_HGV_E!Z50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0</v>
      </c>
      <c r="S51" s="37">
        <f>FC_TRA_ROAD_P2W_E!S51+FC_TRA_ROAD_CAR_E!S51+FC_TRA_ROAD_BUS_E!S51+FC_TRA_ROAD_LCV_E!S51+FC_TRA_ROAD_HGV_E!S51</f>
        <v>0</v>
      </c>
      <c r="T51" s="37">
        <f>FC_TRA_ROAD_P2W_E!T51+FC_TRA_ROAD_CAR_E!T51+FC_TRA_ROAD_BUS_E!T51+FC_TRA_ROAD_LCV_E!T51+FC_TRA_ROAD_HGV_E!T51</f>
        <v>0</v>
      </c>
      <c r="U51" s="37">
        <f>FC_TRA_ROAD_P2W_E!U51+FC_TRA_ROAD_CAR_E!U51+FC_TRA_ROAD_BUS_E!U51+FC_TRA_ROAD_LCV_E!U51+FC_TRA_ROAD_HGV_E!U51</f>
        <v>0</v>
      </c>
      <c r="V51" s="37">
        <f>FC_TRA_ROAD_P2W_E!V51+FC_TRA_ROAD_CAR_E!V51+FC_TRA_ROAD_BUS_E!V51+FC_TRA_ROAD_LCV_E!V51+FC_TRA_ROAD_HGV_E!V51</f>
        <v>0</v>
      </c>
      <c r="W51" s="37">
        <f>FC_TRA_ROAD_P2W_E!W51+FC_TRA_ROAD_CAR_E!W51+FC_TRA_ROAD_BUS_E!W51+FC_TRA_ROAD_LCV_E!W51+FC_TRA_ROAD_HGV_E!W51</f>
        <v>0</v>
      </c>
      <c r="X51" s="37">
        <f>FC_TRA_ROAD_P2W_E!X51+FC_TRA_ROAD_CAR_E!X51+FC_TRA_ROAD_BUS_E!X51+FC_TRA_ROAD_LCV_E!X51+FC_TRA_ROAD_HGV_E!X51</f>
        <v>0</v>
      </c>
      <c r="Y51" s="37">
        <f>FC_TRA_ROAD_P2W_E!Y51+FC_TRA_ROAD_CAR_E!Y51+FC_TRA_ROAD_BUS_E!Y51+FC_TRA_ROAD_LCV_E!Y51+FC_TRA_ROAD_HGV_E!Y51</f>
        <v>0</v>
      </c>
      <c r="Z51" s="37">
        <f>FC_TRA_ROAD_P2W_E!Z51+FC_TRA_ROAD_CAR_E!Z51+FC_TRA_ROAD_BUS_E!Z51+FC_TRA_ROAD_LCV_E!Z51+FC_TRA_ROAD_HGV_E!Z51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0</v>
      </c>
      <c r="J52" s="37">
        <f t="shared" si="29"/>
        <v>0</v>
      </c>
      <c r="K52" s="37">
        <f t="shared" si="29"/>
        <v>0</v>
      </c>
      <c r="L52" s="37">
        <f t="shared" si="29"/>
        <v>0</v>
      </c>
      <c r="M52" s="37">
        <f t="shared" si="29"/>
        <v>0.53645743766122089</v>
      </c>
      <c r="N52" s="37">
        <f t="shared" si="29"/>
        <v>1.5182287188306105</v>
      </c>
      <c r="O52" s="37">
        <f t="shared" si="29"/>
        <v>2.6123817712811692</v>
      </c>
      <c r="P52" s="37">
        <f t="shared" si="29"/>
        <v>4.9828890799656058</v>
      </c>
      <c r="Q52" s="37">
        <f t="shared" si="29"/>
        <v>7.171797076526226</v>
      </c>
      <c r="R52" s="37">
        <f t="shared" si="29"/>
        <v>6.6730008598452271</v>
      </c>
      <c r="S52" s="37">
        <f t="shared" si="29"/>
        <v>6.5873602751504734</v>
      </c>
      <c r="T52" s="37">
        <f t="shared" si="29"/>
        <v>7.3684436801375739</v>
      </c>
      <c r="U52" s="37">
        <f t="shared" si="29"/>
        <v>10.02141014617369</v>
      </c>
      <c r="V52" s="37">
        <f t="shared" si="29"/>
        <v>10.673258813413581</v>
      </c>
      <c r="W52" s="37">
        <f t="shared" si="29"/>
        <v>14.012897678417879</v>
      </c>
      <c r="X52" s="37">
        <f t="shared" ref="X52:Z52" si="30">SUM(X53:X70)</f>
        <v>10.62906276870163</v>
      </c>
      <c r="Y52" s="37">
        <f t="shared" si="30"/>
        <v>12.60920034393809</v>
      </c>
      <c r="Z52" s="37">
        <f t="shared" si="30"/>
        <v>13.287016337059329</v>
      </c>
    </row>
    <row r="53" spans="1:26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  <c r="Y53" s="10">
        <f>FC_TRA_ROAD_P2W_E!Y53+FC_TRA_ROAD_CAR_E!Y53+FC_TRA_ROAD_BUS_E!Y53+FC_TRA_ROAD_LCV_E!Y53+FC_TRA_ROAD_HGV_E!Y53</f>
        <v>0</v>
      </c>
      <c r="Z53" s="10">
        <f>FC_TRA_ROAD_P2W_E!Z53+FC_TRA_ROAD_CAR_E!Z53+FC_TRA_ROAD_BUS_E!Z53+FC_TRA_ROAD_LCV_E!Z53+FC_TRA_ROAD_HGV_E!Z53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  <c r="Y54" s="10">
        <f>FC_TRA_ROAD_P2W_E!Y54+FC_TRA_ROAD_CAR_E!Y54+FC_TRA_ROAD_BUS_E!Y54+FC_TRA_ROAD_LCV_E!Y54+FC_TRA_ROAD_HGV_E!Y54</f>
        <v>0</v>
      </c>
      <c r="Z54" s="10">
        <f>FC_TRA_ROAD_P2W_E!Z54+FC_TRA_ROAD_CAR_E!Z54+FC_TRA_ROAD_BUS_E!Z54+FC_TRA_ROAD_LCV_E!Z54+FC_TRA_ROAD_HGV_E!Z54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  <c r="Y55" s="10">
        <f>FC_TRA_ROAD_P2W_E!Y55+FC_TRA_ROAD_CAR_E!Y55+FC_TRA_ROAD_BUS_E!Y55+FC_TRA_ROAD_LCV_E!Y55+FC_TRA_ROAD_HGV_E!Y55</f>
        <v>0</v>
      </c>
      <c r="Z55" s="10">
        <f>FC_TRA_ROAD_P2W_E!Z55+FC_TRA_ROAD_CAR_E!Z55+FC_TRA_ROAD_BUS_E!Z55+FC_TRA_ROAD_LCV_E!Z55+FC_TRA_ROAD_HGV_E!Z55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  <c r="Y56" s="10">
        <f>FC_TRA_ROAD_P2W_E!Y56+FC_TRA_ROAD_CAR_E!Y56+FC_TRA_ROAD_BUS_E!Y56+FC_TRA_ROAD_LCV_E!Y56+FC_TRA_ROAD_HGV_E!Y56</f>
        <v>0</v>
      </c>
      <c r="Z56" s="10">
        <f>FC_TRA_ROAD_P2W_E!Z56+FC_TRA_ROAD_CAR_E!Z56+FC_TRA_ROAD_BUS_E!Z56+FC_TRA_ROAD_LCV_E!Z56+FC_TRA_ROAD_HGV_E!Z56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  <c r="Y57" s="10">
        <f>FC_TRA_ROAD_P2W_E!Y57+FC_TRA_ROAD_CAR_E!Y57+FC_TRA_ROAD_BUS_E!Y57+FC_TRA_ROAD_LCV_E!Y57+FC_TRA_ROAD_HGV_E!Y57</f>
        <v>0</v>
      </c>
      <c r="Z57" s="10">
        <f>FC_TRA_ROAD_P2W_E!Z57+FC_TRA_ROAD_CAR_E!Z57+FC_TRA_ROAD_BUS_E!Z57+FC_TRA_ROAD_LCV_E!Z57+FC_TRA_ROAD_HGV_E!Z57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  <c r="Y58" s="10">
        <f>FC_TRA_ROAD_P2W_E!Y58+FC_TRA_ROAD_CAR_E!Y58+FC_TRA_ROAD_BUS_E!Y58+FC_TRA_ROAD_LCV_E!Y58+FC_TRA_ROAD_HGV_E!Y58</f>
        <v>0</v>
      </c>
      <c r="Z58" s="10">
        <f>FC_TRA_ROAD_P2W_E!Z58+FC_TRA_ROAD_CAR_E!Z58+FC_TRA_ROAD_BUS_E!Z58+FC_TRA_ROAD_LCV_E!Z58+FC_TRA_ROAD_HGV_E!Z58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  <c r="Y59" s="10">
        <f>FC_TRA_ROAD_P2W_E!Y59+FC_TRA_ROAD_CAR_E!Y59+FC_TRA_ROAD_BUS_E!Y59+FC_TRA_ROAD_LCV_E!Y59+FC_TRA_ROAD_HGV_E!Y59</f>
        <v>0</v>
      </c>
      <c r="Z59" s="10">
        <f>FC_TRA_ROAD_P2W_E!Z59+FC_TRA_ROAD_CAR_E!Z59+FC_TRA_ROAD_BUS_E!Z59+FC_TRA_ROAD_LCV_E!Z59+FC_TRA_ROAD_HGV_E!Z59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  <c r="Y60" s="10">
        <f>FC_TRA_ROAD_P2W_E!Y60+FC_TRA_ROAD_CAR_E!Y60+FC_TRA_ROAD_BUS_E!Y60+FC_TRA_ROAD_LCV_E!Y60+FC_TRA_ROAD_HGV_E!Y60</f>
        <v>0</v>
      </c>
      <c r="Z60" s="10">
        <f>FC_TRA_ROAD_P2W_E!Z60+FC_TRA_ROAD_CAR_E!Z60+FC_TRA_ROAD_BUS_E!Z60+FC_TRA_ROAD_LCV_E!Z60+FC_TRA_ROAD_HGV_E!Z60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  <c r="Y61" s="10">
        <f>FC_TRA_ROAD_P2W_E!Y61+FC_TRA_ROAD_CAR_E!Y61+FC_TRA_ROAD_BUS_E!Y61+FC_TRA_ROAD_LCV_E!Y61+FC_TRA_ROAD_HGV_E!Y61</f>
        <v>0</v>
      </c>
      <c r="Z61" s="10">
        <f>FC_TRA_ROAD_P2W_E!Z61+FC_TRA_ROAD_CAR_E!Z61+FC_TRA_ROAD_BUS_E!Z61+FC_TRA_ROAD_LCV_E!Z61+FC_TRA_ROAD_HGV_E!Z61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  <c r="Y62" s="10">
        <f>FC_TRA_ROAD_P2W_E!Y62+FC_TRA_ROAD_CAR_E!Y62+FC_TRA_ROAD_BUS_E!Y62+FC_TRA_ROAD_LCV_E!Y62+FC_TRA_ROAD_HGV_E!Y62</f>
        <v>0</v>
      </c>
      <c r="Z62" s="10">
        <f>FC_TRA_ROAD_P2W_E!Z62+FC_TRA_ROAD_CAR_E!Z62+FC_TRA_ROAD_BUS_E!Z62+FC_TRA_ROAD_LCV_E!Z62+FC_TRA_ROAD_HGV_E!Z62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  <c r="Y63" s="10">
        <f>FC_TRA_ROAD_P2W_E!Y63+FC_TRA_ROAD_CAR_E!Y63+FC_TRA_ROAD_BUS_E!Y63+FC_TRA_ROAD_LCV_E!Y63+FC_TRA_ROAD_HGV_E!Y63</f>
        <v>0</v>
      </c>
      <c r="Z63" s="10">
        <f>FC_TRA_ROAD_P2W_E!Z63+FC_TRA_ROAD_CAR_E!Z63+FC_TRA_ROAD_BUS_E!Z63+FC_TRA_ROAD_LCV_E!Z63+FC_TRA_ROAD_HGV_E!Z63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0</v>
      </c>
      <c r="M64" s="10">
        <f>FC_TRA_ROAD_P2W_E!M64+FC_TRA_ROAD_CAR_E!M64+FC_TRA_ROAD_BUS_E!M64+FC_TRA_ROAD_LCV_E!M64+FC_TRA_ROAD_HGV_E!M64</f>
        <v>0</v>
      </c>
      <c r="N64" s="10">
        <f>FC_TRA_ROAD_P2W_E!N64+FC_TRA_ROAD_CAR_E!N64+FC_TRA_ROAD_BUS_E!N64+FC_TRA_ROAD_LCV_E!N64+FC_TRA_ROAD_HGV_E!N64</f>
        <v>0</v>
      </c>
      <c r="O64" s="10">
        <f>FC_TRA_ROAD_P2W_E!O64+FC_TRA_ROAD_CAR_E!O64+FC_TRA_ROAD_BUS_E!O64+FC_TRA_ROAD_LCV_E!O64+FC_TRA_ROAD_HGV_E!O64</f>
        <v>0</v>
      </c>
      <c r="P64" s="10">
        <f>FC_TRA_ROAD_P2W_E!P64+FC_TRA_ROAD_CAR_E!P64+FC_TRA_ROAD_BUS_E!P64+FC_TRA_ROAD_LCV_E!P64+FC_TRA_ROAD_HGV_E!P64</f>
        <v>0</v>
      </c>
      <c r="Q64" s="10">
        <f>FC_TRA_ROAD_P2W_E!Q64+FC_TRA_ROAD_CAR_E!Q64+FC_TRA_ROAD_BUS_E!Q64+FC_TRA_ROAD_LCV_E!Q64+FC_TRA_ROAD_HGV_E!Q64</f>
        <v>0</v>
      </c>
      <c r="R64" s="10">
        <f>FC_TRA_ROAD_P2W_E!R64+FC_TRA_ROAD_CAR_E!R64+FC_TRA_ROAD_BUS_E!R64+FC_TRA_ROAD_LCV_E!R64+FC_TRA_ROAD_HGV_E!R64</f>
        <v>0</v>
      </c>
      <c r="S64" s="10">
        <f>FC_TRA_ROAD_P2W_E!S64+FC_TRA_ROAD_CAR_E!S64+FC_TRA_ROAD_BUS_E!S64+FC_TRA_ROAD_LCV_E!S64+FC_TRA_ROAD_HGV_E!S64</f>
        <v>0</v>
      </c>
      <c r="T64" s="10">
        <f>FC_TRA_ROAD_P2W_E!T64+FC_TRA_ROAD_CAR_E!T64+FC_TRA_ROAD_BUS_E!T64+FC_TRA_ROAD_LCV_E!T64+FC_TRA_ROAD_HGV_E!T64</f>
        <v>0</v>
      </c>
      <c r="U64" s="10">
        <f>FC_TRA_ROAD_P2W_E!U64+FC_TRA_ROAD_CAR_E!U64+FC_TRA_ROAD_BUS_E!U64+FC_TRA_ROAD_LCV_E!U64+FC_TRA_ROAD_HGV_E!U64</f>
        <v>0</v>
      </c>
      <c r="V64" s="10">
        <f>FC_TRA_ROAD_P2W_E!V64+FC_TRA_ROAD_CAR_E!V64+FC_TRA_ROAD_BUS_E!V64+FC_TRA_ROAD_LCV_E!V64+FC_TRA_ROAD_HGV_E!V64</f>
        <v>0</v>
      </c>
      <c r="W64" s="10">
        <f>FC_TRA_ROAD_P2W_E!W64+FC_TRA_ROAD_CAR_E!W64+FC_TRA_ROAD_BUS_E!W64+FC_TRA_ROAD_LCV_E!W64+FC_TRA_ROAD_HGV_E!W64</f>
        <v>0</v>
      </c>
      <c r="X64" s="10">
        <f>FC_TRA_ROAD_P2W_E!X64+FC_TRA_ROAD_CAR_E!X64+FC_TRA_ROAD_BUS_E!X64+FC_TRA_ROAD_LCV_E!X64+FC_TRA_ROAD_HGV_E!X64</f>
        <v>0</v>
      </c>
      <c r="Y64" s="10">
        <f>FC_TRA_ROAD_P2W_E!Y64+FC_TRA_ROAD_CAR_E!Y64+FC_TRA_ROAD_BUS_E!Y64+FC_TRA_ROAD_LCV_E!Y64+FC_TRA_ROAD_HGV_E!Y64</f>
        <v>0</v>
      </c>
      <c r="Z64" s="10">
        <f>FC_TRA_ROAD_P2W_E!Z64+FC_TRA_ROAD_CAR_E!Z64+FC_TRA_ROAD_BUS_E!Z64+FC_TRA_ROAD_LCV_E!Z64+FC_TRA_ROAD_HGV_E!Z64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0.53645743766122089</v>
      </c>
      <c r="N65" s="10">
        <f>FC_TRA_ROAD_P2W_E!N65+FC_TRA_ROAD_CAR_E!N65+FC_TRA_ROAD_BUS_E!N65+FC_TRA_ROAD_LCV_E!N65+FC_TRA_ROAD_HGV_E!N65</f>
        <v>0.63447979363714535</v>
      </c>
      <c r="O65" s="10">
        <f>FC_TRA_ROAD_P2W_E!O65+FC_TRA_ROAD_CAR_E!O65+FC_TRA_ROAD_BUS_E!O65+FC_TRA_ROAD_LCV_E!O65+FC_TRA_ROAD_HGV_E!O65</f>
        <v>0.84488392089423903</v>
      </c>
      <c r="P65" s="10">
        <f>FC_TRA_ROAD_P2W_E!P65+FC_TRA_ROAD_CAR_E!P65+FC_TRA_ROAD_BUS_E!P65+FC_TRA_ROAD_LCV_E!P65+FC_TRA_ROAD_HGV_E!P65</f>
        <v>1.2186586414445399</v>
      </c>
      <c r="Q65" s="10">
        <f>FC_TRA_ROAD_P2W_E!Q65+FC_TRA_ROAD_CAR_E!Q65+FC_TRA_ROAD_BUS_E!Q65+FC_TRA_ROAD_LCV_E!Q65+FC_TRA_ROAD_HGV_E!Q65</f>
        <v>1.525451418744626</v>
      </c>
      <c r="R65" s="10">
        <f>FC_TRA_ROAD_P2W_E!R65+FC_TRA_ROAD_CAR_E!R65+FC_TRA_ROAD_BUS_E!R65+FC_TRA_ROAD_LCV_E!R65+FC_TRA_ROAD_HGV_E!R65</f>
        <v>1.0266552020636279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  <c r="Y65" s="10">
        <f>FC_TRA_ROAD_P2W_E!Y65+FC_TRA_ROAD_CAR_E!Y65+FC_TRA_ROAD_BUS_E!Y65+FC_TRA_ROAD_LCV_E!Y65+FC_TRA_ROAD_HGV_E!Y65</f>
        <v>0</v>
      </c>
      <c r="Z65" s="10">
        <f>FC_TRA_ROAD_P2W_E!Z65+FC_TRA_ROAD_CAR_E!Z65+FC_TRA_ROAD_BUS_E!Z65+FC_TRA_ROAD_LCV_E!Z65+FC_TRA_ROAD_HGV_E!Z65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0</v>
      </c>
      <c r="K66" s="10">
        <f>FC_TRA_ROAD_P2W_E!K66+FC_TRA_ROAD_CAR_E!K66+FC_TRA_ROAD_BUS_E!K66+FC_TRA_ROAD_LCV_E!K66+FC_TRA_ROAD_HGV_E!K66</f>
        <v>0</v>
      </c>
      <c r="L66" s="10">
        <f>FC_TRA_ROAD_P2W_E!L66+FC_TRA_ROAD_CAR_E!L66+FC_TRA_ROAD_BUS_E!L66+FC_TRA_ROAD_LCV_E!L66+FC_TRA_ROAD_HGV_E!L66</f>
        <v>0</v>
      </c>
      <c r="M66" s="10">
        <f>FC_TRA_ROAD_P2W_E!M66+FC_TRA_ROAD_CAR_E!M66+FC_TRA_ROAD_BUS_E!M66+FC_TRA_ROAD_LCV_E!M66+FC_TRA_ROAD_HGV_E!M66</f>
        <v>0</v>
      </c>
      <c r="N66" s="10">
        <f>FC_TRA_ROAD_P2W_E!N66+FC_TRA_ROAD_CAR_E!N66+FC_TRA_ROAD_BUS_E!N66+FC_TRA_ROAD_LCV_E!N66+FC_TRA_ROAD_HGV_E!N66</f>
        <v>0.88374892519346515</v>
      </c>
      <c r="O66" s="10">
        <f>FC_TRA_ROAD_P2W_E!O66+FC_TRA_ROAD_CAR_E!O66+FC_TRA_ROAD_BUS_E!O66+FC_TRA_ROAD_LCV_E!O66+FC_TRA_ROAD_HGV_E!O66</f>
        <v>1.7674978503869301</v>
      </c>
      <c r="P66" s="10">
        <f>FC_TRA_ROAD_P2W_E!P66+FC_TRA_ROAD_CAR_E!P66+FC_TRA_ROAD_BUS_E!P66+FC_TRA_ROAD_LCV_E!P66+FC_TRA_ROAD_HGV_E!P66</f>
        <v>3.7642304385210661</v>
      </c>
      <c r="Q66" s="10">
        <f>FC_TRA_ROAD_P2W_E!Q66+FC_TRA_ROAD_CAR_E!Q66+FC_TRA_ROAD_BUS_E!Q66+FC_TRA_ROAD_LCV_E!Q66+FC_TRA_ROAD_HGV_E!Q66</f>
        <v>5.6463456577816</v>
      </c>
      <c r="R66" s="10">
        <f>FC_TRA_ROAD_P2W_E!R66+FC_TRA_ROAD_CAR_E!R66+FC_TRA_ROAD_BUS_E!R66+FC_TRA_ROAD_LCV_E!R66+FC_TRA_ROAD_HGV_E!R66</f>
        <v>5.6463456577815991</v>
      </c>
      <c r="S66" s="10">
        <f>FC_TRA_ROAD_P2W_E!S66+FC_TRA_ROAD_CAR_E!S66+FC_TRA_ROAD_BUS_E!S66+FC_TRA_ROAD_LCV_E!S66+FC_TRA_ROAD_HGV_E!S66</f>
        <v>6.5873602751504734</v>
      </c>
      <c r="T66" s="10">
        <f>FC_TRA_ROAD_P2W_E!T66+FC_TRA_ROAD_CAR_E!T66+FC_TRA_ROAD_BUS_E!T66+FC_TRA_ROAD_LCV_E!T66+FC_TRA_ROAD_HGV_E!T66</f>
        <v>7.3684436801375739</v>
      </c>
      <c r="U66" s="10">
        <f>FC_TRA_ROAD_P2W_E!U66+FC_TRA_ROAD_CAR_E!U66+FC_TRA_ROAD_BUS_E!U66+FC_TRA_ROAD_LCV_E!U66+FC_TRA_ROAD_HGV_E!U66</f>
        <v>10.02141014617369</v>
      </c>
      <c r="V66" s="10">
        <f>FC_TRA_ROAD_P2W_E!V66+FC_TRA_ROAD_CAR_E!V66+FC_TRA_ROAD_BUS_E!V66+FC_TRA_ROAD_LCV_E!V66+FC_TRA_ROAD_HGV_E!V66</f>
        <v>10.673258813413581</v>
      </c>
      <c r="W66" s="10">
        <f>FC_TRA_ROAD_P2W_E!W66+FC_TRA_ROAD_CAR_E!W66+FC_TRA_ROAD_BUS_E!W66+FC_TRA_ROAD_LCV_E!W66+FC_TRA_ROAD_HGV_E!W66</f>
        <v>14.012897678417879</v>
      </c>
      <c r="X66" s="10">
        <f>FC_TRA_ROAD_P2W_E!X66+FC_TRA_ROAD_CAR_E!X66+FC_TRA_ROAD_BUS_E!X66+FC_TRA_ROAD_LCV_E!X66+FC_TRA_ROAD_HGV_E!X66</f>
        <v>10.62906276870163</v>
      </c>
      <c r="Y66" s="10">
        <f>FC_TRA_ROAD_P2W_E!Y66+FC_TRA_ROAD_CAR_E!Y66+FC_TRA_ROAD_BUS_E!Y66+FC_TRA_ROAD_LCV_E!Y66+FC_TRA_ROAD_HGV_E!Y66</f>
        <v>12.60920034393809</v>
      </c>
      <c r="Z66" s="10">
        <f>FC_TRA_ROAD_P2W_E!Z66+FC_TRA_ROAD_CAR_E!Z66+FC_TRA_ROAD_BUS_E!Z66+FC_TRA_ROAD_LCV_E!Z66+FC_TRA_ROAD_HGV_E!Z66</f>
        <v>13.287016337059329</v>
      </c>
    </row>
    <row r="67" spans="1:26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  <c r="Y67" s="10">
        <f>FC_TRA_ROAD_P2W_E!Y67+FC_TRA_ROAD_CAR_E!Y67+FC_TRA_ROAD_BUS_E!Y67+FC_TRA_ROAD_LCV_E!Y67+FC_TRA_ROAD_HGV_E!Y67</f>
        <v>0</v>
      </c>
      <c r="Z67" s="10">
        <f>FC_TRA_ROAD_P2W_E!Z67+FC_TRA_ROAD_CAR_E!Z67+FC_TRA_ROAD_BUS_E!Z67+FC_TRA_ROAD_LCV_E!Z67+FC_TRA_ROAD_HGV_E!Z67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  <c r="Y68" s="10">
        <f>FC_TRA_ROAD_P2W_E!Y68+FC_TRA_ROAD_CAR_E!Y68+FC_TRA_ROAD_BUS_E!Y68+FC_TRA_ROAD_LCV_E!Y68+FC_TRA_ROAD_HGV_E!Y68</f>
        <v>0</v>
      </c>
      <c r="Z68" s="10">
        <f>FC_TRA_ROAD_P2W_E!Z68+FC_TRA_ROAD_CAR_E!Z68+FC_TRA_ROAD_BUS_E!Z68+FC_TRA_ROAD_LCV_E!Z68+FC_TRA_ROAD_HGV_E!Z68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  <c r="Y69" s="10">
        <f>FC_TRA_ROAD_P2W_E!Y69+FC_TRA_ROAD_CAR_E!Y69+FC_TRA_ROAD_BUS_E!Y69+FC_TRA_ROAD_LCV_E!Y69+FC_TRA_ROAD_HGV_E!Y69</f>
        <v>0</v>
      </c>
      <c r="Z69" s="10">
        <f>FC_TRA_ROAD_P2W_E!Z69+FC_TRA_ROAD_CAR_E!Z69+FC_TRA_ROAD_BUS_E!Z69+FC_TRA_ROAD_LCV_E!Z69+FC_TRA_ROAD_HGV_E!Z69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  <c r="Y70" s="10">
        <f>FC_TRA_ROAD_P2W_E!Y70+FC_TRA_ROAD_CAR_E!Y70+FC_TRA_ROAD_BUS_E!Y70+FC_TRA_ROAD_LCV_E!Y70+FC_TRA_ROAD_HGV_E!Y70</f>
        <v>0</v>
      </c>
      <c r="Z70" s="10">
        <f>FC_TRA_ROAD_P2W_E!Z70+FC_TRA_ROAD_CAR_E!Z70+FC_TRA_ROAD_BUS_E!Z70+FC_TRA_ROAD_LCV_E!Z70+FC_TRA_ROAD_HGV_E!Z70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:Z71" si="32">SUM(X72:X73)</f>
        <v>0</v>
      </c>
      <c r="Y71" s="37">
        <f t="shared" si="32"/>
        <v>0</v>
      </c>
      <c r="Z71" s="37">
        <f t="shared" si="32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  <c r="Y72" s="10">
        <f>FC_TRA_ROAD_P2W_E!Y72+FC_TRA_ROAD_CAR_E!Y72+FC_TRA_ROAD_BUS_E!Y72+FC_TRA_ROAD_LCV_E!Y72+FC_TRA_ROAD_HGV_E!Y72</f>
        <v>0</v>
      </c>
      <c r="Z72" s="10">
        <f>FC_TRA_ROAD_P2W_E!Z72+FC_TRA_ROAD_CAR_E!Z72+FC_TRA_ROAD_BUS_E!Z72+FC_TRA_ROAD_LCV_E!Z72+FC_TRA_ROAD_HGV_E!Z72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  <c r="Y73" s="10">
        <f>FC_TRA_ROAD_P2W_E!Y73+FC_TRA_ROAD_CAR_E!Y73+FC_TRA_ROAD_BUS_E!Y73+FC_TRA_ROAD_LCV_E!Y73+FC_TRA_ROAD_HGV_E!Y73</f>
        <v>0</v>
      </c>
      <c r="Z73" s="10">
        <f>FC_TRA_ROAD_P2W_E!Z73+FC_TRA_ROAD_CAR_E!Z73+FC_TRA_ROAD_BUS_E!Z73+FC_TRA_ROAD_LCV_E!Z73+FC_TRA_ROAD_HGV_E!Z73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  <c r="Y74" s="37">
        <f>FC_TRA_ROAD_P2W_E!Y74+FC_TRA_ROAD_CAR_E!Y74+FC_TRA_ROAD_BUS_E!Y74+FC_TRA_ROAD_LCV_E!Y74+FC_TRA_ROAD_HGV_E!Y74</f>
        <v>0</v>
      </c>
      <c r="Z74" s="37">
        <f>FC_TRA_ROAD_P2W_E!Z74+FC_TRA_ROAD_CAR_E!Z74+FC_TRA_ROAD_BUS_E!Z74+FC_TRA_ROAD_LCV_E!Z74+FC_TRA_ROAD_HGV_E!Z74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  <c r="Y75" s="37">
        <f>FC_TRA_ROAD_P2W_E!Y75+FC_TRA_ROAD_CAR_E!Y75+FC_TRA_ROAD_BUS_E!Y75+FC_TRA_ROAD_LCV_E!Y75+FC_TRA_ROAD_HGV_E!Y75</f>
        <v>0</v>
      </c>
      <c r="Z75" s="37">
        <f>FC_TRA_ROAD_P2W_E!Z75+FC_TRA_ROAD_CAR_E!Z75+FC_TRA_ROAD_BUS_E!Z75+FC_TRA_ROAD_LCV_E!Z75+FC_TRA_ROAD_HGV_E!Z75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1.0914334464367376E-3</v>
      </c>
      <c r="G76" s="40">
        <f>FC_TRA_ROAD_P2W_E!G76+FC_TRA_ROAD_CAR_E!G76+FC_TRA_ROAD_BUS_E!G76+FC_TRA_ROAD_LCV_E!G76+FC_TRA_ROAD_HGV_E!G76</f>
        <v>1.5912892437753123E-3</v>
      </c>
      <c r="H76" s="40">
        <f>FC_TRA_ROAD_P2W_E!H76+FC_TRA_ROAD_CAR_E!H76+FC_TRA_ROAD_BUS_E!H76+FC_TRA_ROAD_LCV_E!H76+FC_TRA_ROAD_HGV_E!H76</f>
        <v>1.891901931997926E-3</v>
      </c>
      <c r="I76" s="40">
        <f>FC_TRA_ROAD_P2W_E!I76+FC_TRA_ROAD_CAR_E!I76+FC_TRA_ROAD_BUS_E!I76+FC_TRA_ROAD_LCV_E!I76+FC_TRA_ROAD_HGV_E!I76</f>
        <v>2.1609331675754642E-3</v>
      </c>
      <c r="J76" s="40">
        <f>FC_TRA_ROAD_P2W_E!J76+FC_TRA_ROAD_CAR_E!J76+FC_TRA_ROAD_BUS_E!J76+FC_TRA_ROAD_LCV_E!J76+FC_TRA_ROAD_HGV_E!J76</f>
        <v>3.4732824801791697E-3</v>
      </c>
      <c r="K76" s="40">
        <f>FC_TRA_ROAD_P2W_E!K76+FC_TRA_ROAD_CAR_E!K76+FC_TRA_ROAD_BUS_E!K76+FC_TRA_ROAD_LCV_E!K76+FC_TRA_ROAD_HGV_E!K76</f>
        <v>4.3578981945272119E-3</v>
      </c>
      <c r="L76" s="40">
        <f>FC_TRA_ROAD_P2W_E!L76+FC_TRA_ROAD_CAR_E!L76+FC_TRA_ROAD_BUS_E!L76+FC_TRA_ROAD_LCV_E!L76+FC_TRA_ROAD_HGV_E!L76</f>
        <v>4.7730387826566282E-3</v>
      </c>
      <c r="M76" s="40">
        <f>FC_TRA_ROAD_P2W_E!M76+FC_TRA_ROAD_CAR_E!M76+FC_TRA_ROAD_BUS_E!M76+FC_TRA_ROAD_LCV_E!M76+FC_TRA_ROAD_HGV_E!M76</f>
        <v>4.2414432943119119E-2</v>
      </c>
      <c r="N76" s="40">
        <f>FC_TRA_ROAD_P2W_E!N76+FC_TRA_ROAD_CAR_E!N76+FC_TRA_ROAD_BUS_E!N76+FC_TRA_ROAD_LCV_E!N76+FC_TRA_ROAD_HGV_E!N76</f>
        <v>4.2469595458647473E-2</v>
      </c>
      <c r="O76" s="40">
        <f>FC_TRA_ROAD_P2W_E!O76+FC_TRA_ROAD_CAR_E!O76+FC_TRA_ROAD_BUS_E!O76+FC_TRA_ROAD_LCV_E!O76+FC_TRA_ROAD_HGV_E!O76</f>
        <v>5.3219734799662466E-2</v>
      </c>
      <c r="P76" s="40">
        <f>FC_TRA_ROAD_P2W_E!P76+FC_TRA_ROAD_CAR_E!P76+FC_TRA_ROAD_BUS_E!P76+FC_TRA_ROAD_LCV_E!P76+FC_TRA_ROAD_HGV_E!P76</f>
        <v>7.748027135258477E-2</v>
      </c>
      <c r="Q76" s="40">
        <f>FC_TRA_ROAD_P2W_E!Q76+FC_TRA_ROAD_CAR_E!Q76+FC_TRA_ROAD_BUS_E!Q76+FC_TRA_ROAD_LCV_E!Q76+FC_TRA_ROAD_HGV_E!Q76</f>
        <v>0.14036651577584053</v>
      </c>
      <c r="R76" s="40">
        <f>FC_TRA_ROAD_P2W_E!R76+FC_TRA_ROAD_CAR_E!R76+FC_TRA_ROAD_BUS_E!R76+FC_TRA_ROAD_LCV_E!R76+FC_TRA_ROAD_HGV_E!R76</f>
        <v>0.21870954716434338</v>
      </c>
      <c r="S76" s="40">
        <f>FC_TRA_ROAD_P2W_E!S76+FC_TRA_ROAD_CAR_E!S76+FC_TRA_ROAD_BUS_E!S76+FC_TRA_ROAD_LCV_E!S76+FC_TRA_ROAD_HGV_E!S76</f>
        <v>0.22440674318806872</v>
      </c>
      <c r="T76" s="40">
        <f>FC_TRA_ROAD_P2W_E!T76+FC_TRA_ROAD_CAR_E!T76+FC_TRA_ROAD_BUS_E!T76+FC_TRA_ROAD_LCV_E!T76+FC_TRA_ROAD_HGV_E!T76</f>
        <v>0.23106388300785854</v>
      </c>
      <c r="U76" s="40">
        <f>FC_TRA_ROAD_P2W_E!U76+FC_TRA_ROAD_CAR_E!U76+FC_TRA_ROAD_BUS_E!U76+FC_TRA_ROAD_LCV_E!U76+FC_TRA_ROAD_HGV_E!U76</f>
        <v>0.37553649155639157</v>
      </c>
      <c r="V76" s="40">
        <f>FC_TRA_ROAD_P2W_E!V76+FC_TRA_ROAD_CAR_E!V76+FC_TRA_ROAD_BUS_E!V76+FC_TRA_ROAD_LCV_E!V76+FC_TRA_ROAD_HGV_E!V76</f>
        <v>0.52705876434193277</v>
      </c>
      <c r="W76" s="40">
        <f>FC_TRA_ROAD_P2W_E!W76+FC_TRA_ROAD_CAR_E!W76+FC_TRA_ROAD_BUS_E!W76+FC_TRA_ROAD_LCV_E!W76+FC_TRA_ROAD_HGV_E!W76</f>
        <v>0.58255272667936497</v>
      </c>
      <c r="X76" s="40">
        <f>FC_TRA_ROAD_P2W_E!X76+FC_TRA_ROAD_CAR_E!X76+FC_TRA_ROAD_BUS_E!X76+FC_TRA_ROAD_LCV_E!X76+FC_TRA_ROAD_HGV_E!X76</f>
        <v>0.84494365129269999</v>
      </c>
      <c r="Y76" s="40">
        <f>FC_TRA_ROAD_P2W_E!Y76+FC_TRA_ROAD_CAR_E!Y76+FC_TRA_ROAD_BUS_E!Y76+FC_TRA_ROAD_LCV_E!Y76+FC_TRA_ROAD_HGV_E!Y76</f>
        <v>1.2295658886743932</v>
      </c>
      <c r="Z76" s="40">
        <f>FC_TRA_ROAD_P2W_E!Z76+FC_TRA_ROAD_CAR_E!Z76+FC_TRA_ROAD_BUS_E!Z76+FC_TRA_ROAD_LCV_E!Z76+FC_TRA_ROAD_HGV_E!Z76</f>
        <v>2.0049032950298344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484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1.1439133564782196</v>
      </c>
      <c r="D2" s="31">
        <f t="shared" ref="D2:W2" si="1">SUM(D3,D17,D22,D25,D26,D51,D52,D71,D74,D75,D76)</f>
        <v>1.1787299590373743</v>
      </c>
      <c r="E2" s="31">
        <f t="shared" si="1"/>
        <v>1.2192597355942141</v>
      </c>
      <c r="F2" s="31">
        <f t="shared" si="1"/>
        <v>1.2459048300306104</v>
      </c>
      <c r="G2" s="31">
        <f t="shared" si="1"/>
        <v>1.1609316143922908</v>
      </c>
      <c r="H2" s="31">
        <f t="shared" si="1"/>
        <v>1.08425180301159</v>
      </c>
      <c r="I2" s="31">
        <f t="shared" si="1"/>
        <v>1.104404315438833</v>
      </c>
      <c r="J2" s="31">
        <f t="shared" si="1"/>
        <v>1.1421935313281029</v>
      </c>
      <c r="K2" s="31">
        <f t="shared" si="1"/>
        <v>1.2673867912341241</v>
      </c>
      <c r="L2" s="31">
        <f t="shared" si="1"/>
        <v>1.2465141815324721</v>
      </c>
      <c r="M2" s="31">
        <f t="shared" si="1"/>
        <v>1.2532787528931899</v>
      </c>
      <c r="N2" s="31">
        <f t="shared" si="1"/>
        <v>1.3047125657343408</v>
      </c>
      <c r="O2" s="31">
        <f t="shared" si="1"/>
        <v>1.2991792898503232</v>
      </c>
      <c r="P2" s="31">
        <f t="shared" si="1"/>
        <v>1.3646265601868521</v>
      </c>
      <c r="Q2" s="31">
        <f t="shared" si="1"/>
        <v>1.4622946944535273</v>
      </c>
      <c r="R2" s="31">
        <f t="shared" si="1"/>
        <v>1.4856497515029141</v>
      </c>
      <c r="S2" s="31">
        <f t="shared" si="1"/>
        <v>1.5787814044845461</v>
      </c>
      <c r="T2" s="31">
        <f t="shared" si="1"/>
        <v>1.4788942989842158</v>
      </c>
      <c r="U2" s="31">
        <f t="shared" si="1"/>
        <v>1.4350603343636597</v>
      </c>
      <c r="V2" s="31">
        <f t="shared" si="1"/>
        <v>1.570626001269614</v>
      </c>
      <c r="W2" s="31">
        <f t="shared" si="1"/>
        <v>1.4120554957846623</v>
      </c>
      <c r="X2" s="31">
        <f t="shared" ref="X2:Z2" si="2">SUM(X3,X17,X22,X25,X26,X51,X52,X71,X74,X75,X76)</f>
        <v>1.4835200421017936</v>
      </c>
      <c r="Y2" s="31">
        <f t="shared" si="2"/>
        <v>1.5335494487992634</v>
      </c>
      <c r="Z2" s="31">
        <f t="shared" si="2"/>
        <v>1.6786790145014885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1.1439133564782196</v>
      </c>
      <c r="D26" s="37">
        <f t="shared" ref="D26:W26" si="22">SUM(D27,D33)</f>
        <v>1.1787299590373743</v>
      </c>
      <c r="E26" s="37">
        <f t="shared" si="22"/>
        <v>1.2192597355942141</v>
      </c>
      <c r="F26" s="37">
        <f t="shared" si="22"/>
        <v>1.2459048300306104</v>
      </c>
      <c r="G26" s="37">
        <f t="shared" si="22"/>
        <v>1.1609316143922908</v>
      </c>
      <c r="H26" s="37">
        <f t="shared" si="22"/>
        <v>1.08425180301159</v>
      </c>
      <c r="I26" s="37">
        <f t="shared" si="22"/>
        <v>1.104404315438833</v>
      </c>
      <c r="J26" s="37">
        <f t="shared" si="22"/>
        <v>1.1421935313281029</v>
      </c>
      <c r="K26" s="37">
        <f t="shared" si="22"/>
        <v>1.2673867912341241</v>
      </c>
      <c r="L26" s="37">
        <f t="shared" si="22"/>
        <v>1.2465141815324721</v>
      </c>
      <c r="M26" s="37">
        <f t="shared" si="22"/>
        <v>1.2532787528931899</v>
      </c>
      <c r="N26" s="37">
        <f t="shared" si="22"/>
        <v>1.3047125657343408</v>
      </c>
      <c r="O26" s="37">
        <f t="shared" si="22"/>
        <v>1.2991792898503232</v>
      </c>
      <c r="P26" s="37">
        <f t="shared" si="22"/>
        <v>1.3646265601868521</v>
      </c>
      <c r="Q26" s="37">
        <f t="shared" si="22"/>
        <v>1.4622946944535273</v>
      </c>
      <c r="R26" s="37">
        <f t="shared" si="22"/>
        <v>1.4856497515029141</v>
      </c>
      <c r="S26" s="37">
        <f t="shared" si="22"/>
        <v>1.5787814044845461</v>
      </c>
      <c r="T26" s="37">
        <f t="shared" si="22"/>
        <v>1.4788942989842158</v>
      </c>
      <c r="U26" s="37">
        <f t="shared" si="22"/>
        <v>1.4350603343636597</v>
      </c>
      <c r="V26" s="37">
        <f t="shared" si="22"/>
        <v>1.570626001269614</v>
      </c>
      <c r="W26" s="37">
        <f t="shared" si="22"/>
        <v>1.4120554957846623</v>
      </c>
      <c r="X26" s="37">
        <f t="shared" ref="X26:Z26" si="23">SUM(X27,X33)</f>
        <v>1.4835200421017936</v>
      </c>
      <c r="Y26" s="37">
        <f t="shared" si="23"/>
        <v>1.5335494487992634</v>
      </c>
      <c r="Z26" s="37">
        <f t="shared" si="23"/>
        <v>1.6786790145014885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1.1439133564782196</v>
      </c>
      <c r="D33" s="29">
        <f t="shared" ref="D33:W33" si="28">SUM(D34:D50)</f>
        <v>1.1787299590373743</v>
      </c>
      <c r="E33" s="29">
        <f t="shared" si="28"/>
        <v>1.2192597355942141</v>
      </c>
      <c r="F33" s="29">
        <f t="shared" si="28"/>
        <v>1.2459048300306104</v>
      </c>
      <c r="G33" s="29">
        <f t="shared" si="28"/>
        <v>1.1609316143922908</v>
      </c>
      <c r="H33" s="29">
        <f t="shared" si="28"/>
        <v>1.08425180301159</v>
      </c>
      <c r="I33" s="29">
        <f t="shared" si="28"/>
        <v>1.104404315438833</v>
      </c>
      <c r="J33" s="29">
        <f t="shared" si="28"/>
        <v>1.1421935313281029</v>
      </c>
      <c r="K33" s="29">
        <f t="shared" si="28"/>
        <v>1.2673867912341241</v>
      </c>
      <c r="L33" s="29">
        <f t="shared" si="28"/>
        <v>1.2465141815324721</v>
      </c>
      <c r="M33" s="29">
        <f t="shared" si="28"/>
        <v>1.2532787528931899</v>
      </c>
      <c r="N33" s="29">
        <f t="shared" si="28"/>
        <v>1.3047125657343408</v>
      </c>
      <c r="O33" s="29">
        <f t="shared" si="28"/>
        <v>1.2991792898503232</v>
      </c>
      <c r="P33" s="29">
        <f t="shared" si="28"/>
        <v>1.3646265601868521</v>
      </c>
      <c r="Q33" s="29">
        <f t="shared" si="28"/>
        <v>1.4622946944535273</v>
      </c>
      <c r="R33" s="29">
        <f t="shared" si="28"/>
        <v>1.4856497515029141</v>
      </c>
      <c r="S33" s="29">
        <f t="shared" si="28"/>
        <v>1.5787814044845461</v>
      </c>
      <c r="T33" s="29">
        <f t="shared" si="28"/>
        <v>1.4788942989842158</v>
      </c>
      <c r="U33" s="29">
        <f t="shared" si="28"/>
        <v>1.4350603343636597</v>
      </c>
      <c r="V33" s="29">
        <f t="shared" si="28"/>
        <v>1.570626001269614</v>
      </c>
      <c r="W33" s="29">
        <f t="shared" si="28"/>
        <v>1.4120554957846623</v>
      </c>
      <c r="X33" s="29">
        <f t="shared" ref="X33:Z33" si="29">SUM(X34:X50)</f>
        <v>1.4835200421017936</v>
      </c>
      <c r="Y33" s="29">
        <f t="shared" si="29"/>
        <v>1.5335494487992634</v>
      </c>
      <c r="Z33" s="29">
        <f t="shared" si="29"/>
        <v>1.6786790145014885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1.1439133564782196</v>
      </c>
      <c r="D37" s="10">
        <v>1.1787299590373743</v>
      </c>
      <c r="E37" s="10">
        <v>1.2192597355942141</v>
      </c>
      <c r="F37" s="10">
        <v>1.2459048300306104</v>
      </c>
      <c r="G37" s="10">
        <v>1.1609316143922908</v>
      </c>
      <c r="H37" s="10">
        <v>1.08425180301159</v>
      </c>
      <c r="I37" s="10">
        <v>1.104404315438833</v>
      </c>
      <c r="J37" s="10">
        <v>1.1421935313281029</v>
      </c>
      <c r="K37" s="10">
        <v>1.2673867912341241</v>
      </c>
      <c r="L37" s="10">
        <v>1.2465141815324721</v>
      </c>
      <c r="M37" s="10">
        <v>1.2532787528931899</v>
      </c>
      <c r="N37" s="10">
        <v>1.3047125657343408</v>
      </c>
      <c r="O37" s="10">
        <v>1.2991792898503232</v>
      </c>
      <c r="P37" s="10">
        <v>1.3646265601868521</v>
      </c>
      <c r="Q37" s="10">
        <v>1.4622946944535273</v>
      </c>
      <c r="R37" s="10">
        <v>1.4856497515029141</v>
      </c>
      <c r="S37" s="10">
        <v>1.5787814044845461</v>
      </c>
      <c r="T37" s="10">
        <v>1.4788942989842158</v>
      </c>
      <c r="U37" s="10">
        <v>1.4350603343636597</v>
      </c>
      <c r="V37" s="10">
        <v>1.570626001269614</v>
      </c>
      <c r="W37" s="10">
        <v>1.4120554957846623</v>
      </c>
      <c r="X37" s="10">
        <v>1.4835200421017936</v>
      </c>
      <c r="Y37" s="10">
        <v>1.5335494487992634</v>
      </c>
      <c r="Z37" s="10">
        <v>1.6786790145014885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71:Z71 C33:Z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81.754401679378162</v>
      </c>
      <c r="D2" s="31">
        <f t="shared" ref="D2:W2" si="1">SUM(D3,D17,D22,D25,D26,D51,D52,D71,D74,D75,D76)</f>
        <v>77.75709036959023</v>
      </c>
      <c r="E2" s="31">
        <f t="shared" si="1"/>
        <v>81.111290873787041</v>
      </c>
      <c r="F2" s="31">
        <f t="shared" si="1"/>
        <v>80.083853136959817</v>
      </c>
      <c r="G2" s="31">
        <f t="shared" si="1"/>
        <v>71.24087508623856</v>
      </c>
      <c r="H2" s="31">
        <f t="shared" si="1"/>
        <v>82.324021261931165</v>
      </c>
      <c r="I2" s="31">
        <f t="shared" si="1"/>
        <v>84.056895541391924</v>
      </c>
      <c r="J2" s="31">
        <f t="shared" si="1"/>
        <v>86.603102785421186</v>
      </c>
      <c r="K2" s="31">
        <f t="shared" si="1"/>
        <v>103.06742872138247</v>
      </c>
      <c r="L2" s="31">
        <f t="shared" si="1"/>
        <v>90.199562439918523</v>
      </c>
      <c r="M2" s="31">
        <f t="shared" si="1"/>
        <v>105.52923176997386</v>
      </c>
      <c r="N2" s="31">
        <f t="shared" si="1"/>
        <v>106.85192173504376</v>
      </c>
      <c r="O2" s="31">
        <f t="shared" si="1"/>
        <v>107.2268511421251</v>
      </c>
      <c r="P2" s="31">
        <f t="shared" si="1"/>
        <v>110.94006570205219</v>
      </c>
      <c r="Q2" s="31">
        <f t="shared" si="1"/>
        <v>112.32223712489787</v>
      </c>
      <c r="R2" s="31">
        <f t="shared" si="1"/>
        <v>119.02492555401942</v>
      </c>
      <c r="S2" s="31">
        <f t="shared" si="1"/>
        <v>120.66733433333455</v>
      </c>
      <c r="T2" s="31">
        <f t="shared" si="1"/>
        <v>121.84987478799906</v>
      </c>
      <c r="U2" s="31">
        <f t="shared" si="1"/>
        <v>133.72542514940955</v>
      </c>
      <c r="V2" s="31">
        <f t="shared" si="1"/>
        <v>139.53699013332505</v>
      </c>
      <c r="W2" s="31">
        <f t="shared" si="1"/>
        <v>114.99561801763954</v>
      </c>
      <c r="X2" s="31">
        <f t="shared" ref="X2:Z2" si="2">SUM(X3,X17,X22,X25,X26,X51,X52,X71,X74,X75,X76)</f>
        <v>123.42514550943538</v>
      </c>
      <c r="Y2" s="31">
        <f t="shared" si="2"/>
        <v>142.12585615080707</v>
      </c>
      <c r="Z2" s="31">
        <f t="shared" si="2"/>
        <v>146.93161467631168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81.754401679378162</v>
      </c>
      <c r="D26" s="37">
        <f t="shared" ref="D26:W26" si="22">SUM(D27,D33)</f>
        <v>77.75709036959023</v>
      </c>
      <c r="E26" s="37">
        <f t="shared" si="22"/>
        <v>81.111290873787041</v>
      </c>
      <c r="F26" s="37">
        <f t="shared" si="22"/>
        <v>80.082761703513384</v>
      </c>
      <c r="G26" s="37">
        <f t="shared" si="22"/>
        <v>71.239283796994783</v>
      </c>
      <c r="H26" s="37">
        <f t="shared" si="22"/>
        <v>82.322129359999167</v>
      </c>
      <c r="I26" s="37">
        <f t="shared" si="22"/>
        <v>84.054734608224351</v>
      </c>
      <c r="J26" s="37">
        <f t="shared" si="22"/>
        <v>86.599629502941013</v>
      </c>
      <c r="K26" s="37">
        <f t="shared" si="22"/>
        <v>103.06353826732644</v>
      </c>
      <c r="L26" s="37">
        <f t="shared" si="22"/>
        <v>90.195269615525703</v>
      </c>
      <c r="M26" s="37">
        <f t="shared" si="22"/>
        <v>105.2961968216776</v>
      </c>
      <c r="N26" s="37">
        <f t="shared" si="22"/>
        <v>106.23478189397098</v>
      </c>
      <c r="O26" s="37">
        <f t="shared" si="22"/>
        <v>106.15766090888707</v>
      </c>
      <c r="P26" s="37">
        <f t="shared" si="22"/>
        <v>108.87436761852904</v>
      </c>
      <c r="Q26" s="37">
        <f t="shared" si="22"/>
        <v>109.3669545779897</v>
      </c>
      <c r="R26" s="37">
        <f t="shared" si="22"/>
        <v>116.16969285140921</v>
      </c>
      <c r="S26" s="37">
        <f t="shared" si="22"/>
        <v>117.80284947392968</v>
      </c>
      <c r="T26" s="37">
        <f t="shared" si="22"/>
        <v>118.77356316336643</v>
      </c>
      <c r="U26" s="37">
        <f t="shared" si="22"/>
        <v>129.39969534098108</v>
      </c>
      <c r="V26" s="37">
        <f t="shared" si="22"/>
        <v>134.90787565202331</v>
      </c>
      <c r="W26" s="37">
        <f t="shared" si="22"/>
        <v>109.08757962183697</v>
      </c>
      <c r="X26" s="37">
        <f t="shared" ref="X26:Z26" si="23">SUM(X27,X33)</f>
        <v>118.38095233276347</v>
      </c>
      <c r="Y26" s="37">
        <f t="shared" si="23"/>
        <v>136.08234605955192</v>
      </c>
      <c r="Z26" s="37">
        <f t="shared" si="23"/>
        <v>140.2537354119421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81.754401679378162</v>
      </c>
      <c r="D33" s="29">
        <f t="shared" ref="D33:W33" si="28">SUM(D34:D50)</f>
        <v>77.75709036959023</v>
      </c>
      <c r="E33" s="29">
        <f t="shared" si="28"/>
        <v>81.111290873787041</v>
      </c>
      <c r="F33" s="29">
        <f t="shared" si="28"/>
        <v>80.082761703513384</v>
      </c>
      <c r="G33" s="29">
        <f t="shared" si="28"/>
        <v>71.239283796994783</v>
      </c>
      <c r="H33" s="29">
        <f t="shared" si="28"/>
        <v>82.322129359999167</v>
      </c>
      <c r="I33" s="29">
        <f t="shared" si="28"/>
        <v>84.054734608224351</v>
      </c>
      <c r="J33" s="29">
        <f t="shared" si="28"/>
        <v>86.599629502941013</v>
      </c>
      <c r="K33" s="29">
        <f t="shared" si="28"/>
        <v>103.06353826732644</v>
      </c>
      <c r="L33" s="29">
        <f t="shared" si="28"/>
        <v>90.195269615525703</v>
      </c>
      <c r="M33" s="29">
        <f t="shared" si="28"/>
        <v>105.2961968216776</v>
      </c>
      <c r="N33" s="29">
        <f t="shared" si="28"/>
        <v>106.23478189397098</v>
      </c>
      <c r="O33" s="29">
        <f t="shared" si="28"/>
        <v>106.15766090888707</v>
      </c>
      <c r="P33" s="29">
        <f t="shared" si="28"/>
        <v>108.87436761852904</v>
      </c>
      <c r="Q33" s="29">
        <f t="shared" si="28"/>
        <v>109.3669545779897</v>
      </c>
      <c r="R33" s="29">
        <f t="shared" si="28"/>
        <v>116.16969285140921</v>
      </c>
      <c r="S33" s="29">
        <f t="shared" si="28"/>
        <v>117.80284947392968</v>
      </c>
      <c r="T33" s="29">
        <f t="shared" si="28"/>
        <v>118.77356316336643</v>
      </c>
      <c r="U33" s="29">
        <f t="shared" si="28"/>
        <v>129.39969534098108</v>
      </c>
      <c r="V33" s="29">
        <f t="shared" si="28"/>
        <v>134.90787565202331</v>
      </c>
      <c r="W33" s="29">
        <f t="shared" si="28"/>
        <v>109.08757962183697</v>
      </c>
      <c r="X33" s="29">
        <f t="shared" ref="X33:Z33" si="29">SUM(X34:X50)</f>
        <v>118.38095233276347</v>
      </c>
      <c r="Y33" s="29">
        <f t="shared" si="29"/>
        <v>136.08234605955192</v>
      </c>
      <c r="Z33" s="29">
        <f t="shared" si="29"/>
        <v>140.2537354119421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1.098710232158211</v>
      </c>
      <c r="T36" s="10">
        <v>0.68716515832723724</v>
      </c>
      <c r="U36" s="10">
        <v>0.7739938131194829</v>
      </c>
      <c r="V36" s="10">
        <v>0.78900170359816557</v>
      </c>
      <c r="W36" s="10">
        <v>0.71558210966253866</v>
      </c>
      <c r="X36" s="10">
        <v>0.82225702091348452</v>
      </c>
      <c r="Y36" s="10">
        <v>0.87733491992260493</v>
      </c>
      <c r="Z36" s="10">
        <v>0.64287227074160724</v>
      </c>
    </row>
    <row r="37" spans="1:26" ht="11.25" customHeight="1" x14ac:dyDescent="0.2">
      <c r="A37" s="41" t="s">
        <v>61</v>
      </c>
      <c r="B37" s="9" t="s">
        <v>62</v>
      </c>
      <c r="C37" s="10">
        <v>73.325035130297749</v>
      </c>
      <c r="D37" s="10">
        <v>68.944448555179477</v>
      </c>
      <c r="E37" s="10">
        <v>77.357886640141885</v>
      </c>
      <c r="F37" s="10">
        <v>72.078278982700283</v>
      </c>
      <c r="G37" s="10">
        <v>59.515376287120084</v>
      </c>
      <c r="H37" s="10">
        <v>64.990850144800916</v>
      </c>
      <c r="I37" s="10">
        <v>64.97427691913542</v>
      </c>
      <c r="J37" s="10">
        <v>68.011853437035739</v>
      </c>
      <c r="K37" s="10">
        <v>84.344772147869108</v>
      </c>
      <c r="L37" s="10">
        <v>72.089096697899762</v>
      </c>
      <c r="M37" s="10">
        <v>71.97269463776</v>
      </c>
      <c r="N37" s="10">
        <v>71.977119571964209</v>
      </c>
      <c r="O37" s="10">
        <v>70.980681087788952</v>
      </c>
      <c r="P37" s="10">
        <v>71.94624884896966</v>
      </c>
      <c r="Q37" s="10">
        <v>71.844320165478379</v>
      </c>
      <c r="R37" s="10">
        <v>75.953406438350129</v>
      </c>
      <c r="S37" s="10">
        <v>75.905367021863157</v>
      </c>
      <c r="T37" s="10">
        <v>76.9637176572665</v>
      </c>
      <c r="U37" s="10">
        <v>77.630313940193105</v>
      </c>
      <c r="V37" s="10">
        <v>82.116450604042726</v>
      </c>
      <c r="W37" s="10">
        <v>69.006579075244375</v>
      </c>
      <c r="X37" s="10">
        <v>74.6536328671761</v>
      </c>
      <c r="Y37" s="10">
        <v>82.128769753726004</v>
      </c>
      <c r="Z37" s="10">
        <v>85.377113407484458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8.4293665490804166</v>
      </c>
      <c r="D43" s="10">
        <v>8.8126418144107515</v>
      </c>
      <c r="E43" s="10">
        <v>3.753404233645151</v>
      </c>
      <c r="F43" s="10">
        <v>8.0044827208131029</v>
      </c>
      <c r="G43" s="10">
        <v>11.723907509874707</v>
      </c>
      <c r="H43" s="10">
        <v>17.331279215198258</v>
      </c>
      <c r="I43" s="10">
        <v>19.080457689088924</v>
      </c>
      <c r="J43" s="10">
        <v>18.587776065905278</v>
      </c>
      <c r="K43" s="10">
        <v>18.718766119457321</v>
      </c>
      <c r="L43" s="10">
        <v>18.106172917625944</v>
      </c>
      <c r="M43" s="10">
        <v>33.32350218391759</v>
      </c>
      <c r="N43" s="10">
        <v>34.257662322006766</v>
      </c>
      <c r="O43" s="10">
        <v>35.176979821098115</v>
      </c>
      <c r="P43" s="10">
        <v>36.928118769559376</v>
      </c>
      <c r="Q43" s="10">
        <v>37.522634412511323</v>
      </c>
      <c r="R43" s="10">
        <v>40.21628641305908</v>
      </c>
      <c r="S43" s="10">
        <v>40.798772219908315</v>
      </c>
      <c r="T43" s="10">
        <v>41.1226803477727</v>
      </c>
      <c r="U43" s="10">
        <v>50.995387587668489</v>
      </c>
      <c r="V43" s="10">
        <v>52.002423344382414</v>
      </c>
      <c r="W43" s="10">
        <v>39.365418436930057</v>
      </c>
      <c r="X43" s="10">
        <v>42.905062444673888</v>
      </c>
      <c r="Y43" s="10">
        <v>53.076241385903302</v>
      </c>
      <c r="Z43" s="10">
        <v>54.233749733716046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0.19127510720465987</v>
      </c>
      <c r="N52" s="37">
        <f t="shared" si="31"/>
        <v>0.575474468081557</v>
      </c>
      <c r="O52" s="37">
        <f t="shared" si="31"/>
        <v>1.016778438171233</v>
      </c>
      <c r="P52" s="37">
        <f t="shared" si="31"/>
        <v>1.9907175914555686</v>
      </c>
      <c r="Q52" s="37">
        <f t="shared" si="31"/>
        <v>2.8174243032739796</v>
      </c>
      <c r="R52" s="37">
        <f t="shared" si="31"/>
        <v>2.6393787227554135</v>
      </c>
      <c r="S52" s="37">
        <f t="shared" si="31"/>
        <v>2.6432429078557269</v>
      </c>
      <c r="T52" s="37">
        <f t="shared" si="31"/>
        <v>2.849765074771696</v>
      </c>
      <c r="U52" s="37">
        <f t="shared" si="31"/>
        <v>4.0621748328439757</v>
      </c>
      <c r="V52" s="37">
        <f t="shared" si="31"/>
        <v>4.2584556826185302</v>
      </c>
      <c r="W52" s="37">
        <f t="shared" si="31"/>
        <v>5.474207262271424</v>
      </c>
      <c r="X52" s="37">
        <f t="shared" ref="X52:Z52" si="32">SUM(X53:X70)</f>
        <v>4.3811625980919962</v>
      </c>
      <c r="Y52" s="37">
        <f t="shared" si="32"/>
        <v>5.0144702312654186</v>
      </c>
      <c r="Z52" s="37">
        <f t="shared" si="32"/>
        <v>5.2729474675729886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0.19127510720465987</v>
      </c>
      <c r="N65" s="10">
        <v>0.24049533329409348</v>
      </c>
      <c r="O65" s="10">
        <v>0.32884158164276667</v>
      </c>
      <c r="P65" s="10">
        <v>0.48686718820554903</v>
      </c>
      <c r="Q65" s="10">
        <v>0.59927014871935158</v>
      </c>
      <c r="R65" s="10">
        <v>0.40607396175215665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0.3349791347874635</v>
      </c>
      <c r="O66" s="10">
        <v>0.68793685652846637</v>
      </c>
      <c r="P66" s="10">
        <v>1.5038504032500195</v>
      </c>
      <c r="Q66" s="10">
        <v>2.2181541545546279</v>
      </c>
      <c r="R66" s="10">
        <v>2.2333047610032568</v>
      </c>
      <c r="S66" s="10">
        <v>2.6432429078557269</v>
      </c>
      <c r="T66" s="10">
        <v>2.849765074771696</v>
      </c>
      <c r="U66" s="10">
        <v>4.0621748328439757</v>
      </c>
      <c r="V66" s="10">
        <v>4.2584556826185302</v>
      </c>
      <c r="W66" s="10">
        <v>5.474207262271424</v>
      </c>
      <c r="X66" s="10">
        <v>4.3811625980919962</v>
      </c>
      <c r="Y66" s="10">
        <v>5.0144702312654186</v>
      </c>
      <c r="Z66" s="10">
        <v>5.2729474675729886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1.0914334464367376E-3</v>
      </c>
      <c r="G76" s="40">
        <v>1.5912892437753123E-3</v>
      </c>
      <c r="H76" s="40">
        <v>1.891901931997926E-3</v>
      </c>
      <c r="I76" s="40">
        <v>2.1609331675754642E-3</v>
      </c>
      <c r="J76" s="40">
        <v>3.4732824801791697E-3</v>
      </c>
      <c r="K76" s="40">
        <v>3.8904540560318452E-3</v>
      </c>
      <c r="L76" s="40">
        <v>4.2928243928180461E-3</v>
      </c>
      <c r="M76" s="40">
        <v>4.1759841091600157E-2</v>
      </c>
      <c r="N76" s="40">
        <v>4.1665372991226232E-2</v>
      </c>
      <c r="O76" s="40">
        <v>5.2411795066807897E-2</v>
      </c>
      <c r="P76" s="40">
        <v>7.4980492067594856E-2</v>
      </c>
      <c r="Q76" s="40">
        <v>0.13785824363418106</v>
      </c>
      <c r="R76" s="40">
        <v>0.2158539798547997</v>
      </c>
      <c r="S76" s="40">
        <v>0.22124195154915105</v>
      </c>
      <c r="T76" s="40">
        <v>0.22654654986092487</v>
      </c>
      <c r="U76" s="40">
        <v>0.26355497558448926</v>
      </c>
      <c r="V76" s="40">
        <v>0.37065879868322948</v>
      </c>
      <c r="W76" s="40">
        <v>0.43383113353115987</v>
      </c>
      <c r="X76" s="40">
        <v>0.6630305785799161</v>
      </c>
      <c r="Y76" s="40">
        <v>1.0290398599897173</v>
      </c>
      <c r="Z76" s="40">
        <v>1.4049317967965986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71:Z71 C33:Z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11.334217086894169</v>
      </c>
      <c r="D2" s="31">
        <f t="shared" ref="D2:W2" si="1">SUM(D3,D17,D22,D25,D26,D51,D52,D71,D74,D75,D76)</f>
        <v>10.970748314677948</v>
      </c>
      <c r="E2" s="31">
        <f t="shared" si="1"/>
        <v>4.4001270276965521</v>
      </c>
      <c r="F2" s="31">
        <f t="shared" si="1"/>
        <v>8.8719367797512234</v>
      </c>
      <c r="G2" s="31">
        <f t="shared" si="1"/>
        <v>12.612146213645644</v>
      </c>
      <c r="H2" s="31">
        <f t="shared" si="1"/>
        <v>17.590987248311873</v>
      </c>
      <c r="I2" s="31">
        <f t="shared" si="1"/>
        <v>18.944728932329532</v>
      </c>
      <c r="J2" s="31">
        <f t="shared" si="1"/>
        <v>17.939299640991802</v>
      </c>
      <c r="K2" s="31">
        <f t="shared" si="1"/>
        <v>17.828476324093046</v>
      </c>
      <c r="L2" s="31">
        <f t="shared" si="1"/>
        <v>15.366980359808434</v>
      </c>
      <c r="M2" s="31">
        <f t="shared" si="1"/>
        <v>16.964512484722281</v>
      </c>
      <c r="N2" s="31">
        <f t="shared" si="1"/>
        <v>17.261618043827017</v>
      </c>
      <c r="O2" s="31">
        <f t="shared" si="1"/>
        <v>19.885367504730787</v>
      </c>
      <c r="P2" s="31">
        <f t="shared" si="1"/>
        <v>20.613677679953476</v>
      </c>
      <c r="Q2" s="31">
        <f t="shared" si="1"/>
        <v>25.092632008728593</v>
      </c>
      <c r="R2" s="31">
        <f t="shared" si="1"/>
        <v>28.413725017498251</v>
      </c>
      <c r="S2" s="31">
        <f t="shared" si="1"/>
        <v>28.049189054588648</v>
      </c>
      <c r="T2" s="31">
        <f t="shared" si="1"/>
        <v>30.209401562704311</v>
      </c>
      <c r="U2" s="31">
        <f t="shared" si="1"/>
        <v>35.798784050065201</v>
      </c>
      <c r="V2" s="31">
        <f t="shared" si="1"/>
        <v>36.298348678207553</v>
      </c>
      <c r="W2" s="31">
        <f t="shared" si="1"/>
        <v>25.791360214973739</v>
      </c>
      <c r="X2" s="31">
        <f t="shared" ref="X2:Z2" si="2">SUM(X3,X17,X22,X25,X26,X51,X52,X71,X74,X75,X76)</f>
        <v>23.65095457091968</v>
      </c>
      <c r="Y2" s="31">
        <f t="shared" si="2"/>
        <v>35.034618478197352</v>
      </c>
      <c r="Z2" s="31">
        <f t="shared" si="2"/>
        <v>38.144449232511249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11.334217086894169</v>
      </c>
      <c r="D26" s="37">
        <f t="shared" ref="D26:W26" si="22">SUM(D27,D33)</f>
        <v>10.970748314677948</v>
      </c>
      <c r="E26" s="37">
        <f t="shared" si="22"/>
        <v>4.4001270276965521</v>
      </c>
      <c r="F26" s="37">
        <f t="shared" si="22"/>
        <v>8.8719367797512234</v>
      </c>
      <c r="G26" s="37">
        <f t="shared" si="22"/>
        <v>12.612146213645644</v>
      </c>
      <c r="H26" s="37">
        <f t="shared" si="22"/>
        <v>17.590987248311873</v>
      </c>
      <c r="I26" s="37">
        <f t="shared" si="22"/>
        <v>18.944728932329532</v>
      </c>
      <c r="J26" s="37">
        <f t="shared" si="22"/>
        <v>17.939299640991802</v>
      </c>
      <c r="K26" s="37">
        <f t="shared" si="22"/>
        <v>17.828476324093046</v>
      </c>
      <c r="L26" s="37">
        <f t="shared" si="22"/>
        <v>15.366980359808434</v>
      </c>
      <c r="M26" s="37">
        <f t="shared" si="22"/>
        <v>16.867949321793002</v>
      </c>
      <c r="N26" s="37">
        <f t="shared" si="22"/>
        <v>16.977065359254347</v>
      </c>
      <c r="O26" s="37">
        <f t="shared" si="22"/>
        <v>19.327735007304085</v>
      </c>
      <c r="P26" s="37">
        <f t="shared" si="22"/>
        <v>19.560972557825465</v>
      </c>
      <c r="Q26" s="37">
        <f t="shared" si="22"/>
        <v>23.34227007599435</v>
      </c>
      <c r="R26" s="37">
        <f t="shared" si="22"/>
        <v>26.665377359566389</v>
      </c>
      <c r="S26" s="37">
        <f t="shared" si="22"/>
        <v>26.344035431150687</v>
      </c>
      <c r="T26" s="37">
        <f t="shared" si="22"/>
        <v>28.253145456487847</v>
      </c>
      <c r="U26" s="37">
        <f t="shared" si="22"/>
        <v>33.061078060017905</v>
      </c>
      <c r="V26" s="37">
        <f t="shared" si="22"/>
        <v>33.430774197160211</v>
      </c>
      <c r="W26" s="37">
        <f t="shared" si="22"/>
        <v>22.536114628561585</v>
      </c>
      <c r="X26" s="37">
        <f t="shared" ref="X26:Z26" si="23">SUM(X27,X33)</f>
        <v>21.321583579278826</v>
      </c>
      <c r="Y26" s="37">
        <f t="shared" si="23"/>
        <v>31.859288774793765</v>
      </c>
      <c r="Z26" s="37">
        <f t="shared" si="23"/>
        <v>34.290568624696682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11.334217086894169</v>
      </c>
      <c r="D33" s="29">
        <f t="shared" ref="D33:W33" si="28">SUM(D34:D50)</f>
        <v>10.970748314677948</v>
      </c>
      <c r="E33" s="29">
        <f t="shared" si="28"/>
        <v>4.4001270276965521</v>
      </c>
      <c r="F33" s="29">
        <f t="shared" si="28"/>
        <v>8.8719367797512234</v>
      </c>
      <c r="G33" s="29">
        <f t="shared" si="28"/>
        <v>12.612146213645644</v>
      </c>
      <c r="H33" s="29">
        <f t="shared" si="28"/>
        <v>17.590987248311873</v>
      </c>
      <c r="I33" s="29">
        <f t="shared" si="28"/>
        <v>18.944728932329532</v>
      </c>
      <c r="J33" s="29">
        <f t="shared" si="28"/>
        <v>17.939299640991802</v>
      </c>
      <c r="K33" s="29">
        <f t="shared" si="28"/>
        <v>17.828476324093046</v>
      </c>
      <c r="L33" s="29">
        <f t="shared" si="28"/>
        <v>15.366980359808434</v>
      </c>
      <c r="M33" s="29">
        <f t="shared" si="28"/>
        <v>16.867949321793002</v>
      </c>
      <c r="N33" s="29">
        <f t="shared" si="28"/>
        <v>16.977065359254347</v>
      </c>
      <c r="O33" s="29">
        <f t="shared" si="28"/>
        <v>19.327735007304085</v>
      </c>
      <c r="P33" s="29">
        <f t="shared" si="28"/>
        <v>19.560972557825465</v>
      </c>
      <c r="Q33" s="29">
        <f t="shared" si="28"/>
        <v>23.34227007599435</v>
      </c>
      <c r="R33" s="29">
        <f t="shared" si="28"/>
        <v>26.665377359566389</v>
      </c>
      <c r="S33" s="29">
        <f t="shared" si="28"/>
        <v>26.344035431150687</v>
      </c>
      <c r="T33" s="29">
        <f t="shared" si="28"/>
        <v>28.253145456487847</v>
      </c>
      <c r="U33" s="29">
        <f t="shared" si="28"/>
        <v>33.061078060017905</v>
      </c>
      <c r="V33" s="29">
        <f t="shared" si="28"/>
        <v>33.430774197160211</v>
      </c>
      <c r="W33" s="29">
        <f t="shared" si="28"/>
        <v>22.536114628561585</v>
      </c>
      <c r="X33" s="29">
        <f t="shared" ref="X33:Z33" si="29">SUM(X34:X50)</f>
        <v>21.321583579278826</v>
      </c>
      <c r="Y33" s="29">
        <f t="shared" si="29"/>
        <v>31.859288774793765</v>
      </c>
      <c r="Z33" s="29">
        <f t="shared" si="29"/>
        <v>34.290568624696682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0.28759473414840686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4.4940735961579145E-2</v>
      </c>
      <c r="N37" s="10">
        <v>3.7808586650709304E-2</v>
      </c>
      <c r="O37" s="10">
        <v>3.5599795577497609E-2</v>
      </c>
      <c r="P37" s="10">
        <v>3.3129961707890114E-2</v>
      </c>
      <c r="Q37" s="10">
        <v>3.0839555840670815E-2</v>
      </c>
      <c r="R37" s="10">
        <v>2.5755862737166662E-2</v>
      </c>
      <c r="S37" s="10">
        <v>2.4784152412762096E-2</v>
      </c>
      <c r="T37" s="10">
        <v>2.3978341453656217E-2</v>
      </c>
      <c r="U37" s="10">
        <v>2.5514710676346808E-2</v>
      </c>
      <c r="V37" s="10">
        <v>2.6384601022012916E-2</v>
      </c>
      <c r="W37" s="10">
        <v>1.7363573586741645E-2</v>
      </c>
      <c r="X37" s="10">
        <v>1.6031541835822852E-2</v>
      </c>
      <c r="Y37" s="10">
        <v>1.8847845961128963E-2</v>
      </c>
      <c r="Z37" s="10">
        <v>2.0812949754457952E-2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11.334217086894169</v>
      </c>
      <c r="D43" s="10">
        <v>10.970748314677948</v>
      </c>
      <c r="E43" s="10">
        <v>4.4001270276965521</v>
      </c>
      <c r="F43" s="10">
        <v>8.8719367797512234</v>
      </c>
      <c r="G43" s="10">
        <v>12.612146213645644</v>
      </c>
      <c r="H43" s="10">
        <v>17.590987248311873</v>
      </c>
      <c r="I43" s="10">
        <v>18.944728932329532</v>
      </c>
      <c r="J43" s="10">
        <v>17.939299640991802</v>
      </c>
      <c r="K43" s="10">
        <v>17.828476324093046</v>
      </c>
      <c r="L43" s="10">
        <v>15.366980359808434</v>
      </c>
      <c r="M43" s="10">
        <v>16.823008585831424</v>
      </c>
      <c r="N43" s="10">
        <v>16.939256772603638</v>
      </c>
      <c r="O43" s="10">
        <v>19.292135211726588</v>
      </c>
      <c r="P43" s="10">
        <v>19.527842596117576</v>
      </c>
      <c r="Q43" s="10">
        <v>23.311430520153678</v>
      </c>
      <c r="R43" s="10">
        <v>26.639621496829221</v>
      </c>
      <c r="S43" s="10">
        <v>26.319251278737923</v>
      </c>
      <c r="T43" s="10">
        <v>28.229167115034191</v>
      </c>
      <c r="U43" s="10">
        <v>33.035563349341558</v>
      </c>
      <c r="V43" s="10">
        <v>33.404389596138195</v>
      </c>
      <c r="W43" s="10">
        <v>22.518751054974842</v>
      </c>
      <c r="X43" s="10">
        <v>21.305552037443004</v>
      </c>
      <c r="Y43" s="10">
        <v>31.840440928832635</v>
      </c>
      <c r="Z43" s="10">
        <v>33.982160940793818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9.6563162929279009E-2</v>
      </c>
      <c r="N52" s="37">
        <f t="shared" si="31"/>
        <v>0.2845526845726688</v>
      </c>
      <c r="O52" s="37">
        <f t="shared" si="31"/>
        <v>0.55763249742670107</v>
      </c>
      <c r="P52" s="37">
        <f t="shared" si="31"/>
        <v>1.0527051221280095</v>
      </c>
      <c r="Q52" s="37">
        <f t="shared" si="31"/>
        <v>1.7503619327342435</v>
      </c>
      <c r="R52" s="37">
        <f t="shared" si="31"/>
        <v>1.7483476579318609</v>
      </c>
      <c r="S52" s="37">
        <f t="shared" si="31"/>
        <v>1.7051536234379634</v>
      </c>
      <c r="T52" s="37">
        <f t="shared" si="31"/>
        <v>1.9562561062164634</v>
      </c>
      <c r="U52" s="37">
        <f t="shared" si="31"/>
        <v>2.6315367011539088</v>
      </c>
      <c r="V52" s="37">
        <f t="shared" si="31"/>
        <v>2.7354708406189072</v>
      </c>
      <c r="W52" s="37">
        <f t="shared" si="31"/>
        <v>3.1314873677750512</v>
      </c>
      <c r="X52" s="37">
        <f t="shared" ref="X52:Z52" si="32">SUM(X53:X70)</f>
        <v>2.1755728205386951</v>
      </c>
      <c r="Y52" s="37">
        <f t="shared" si="32"/>
        <v>3.0081810433246257</v>
      </c>
      <c r="Z52" s="37">
        <f t="shared" si="32"/>
        <v>3.3039601789514479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9.6563162929279009E-2</v>
      </c>
      <c r="N65" s="10">
        <v>0.1189168182285622</v>
      </c>
      <c r="O65" s="10">
        <v>0.18034681455186508</v>
      </c>
      <c r="P65" s="10">
        <v>0.25745870987420888</v>
      </c>
      <c r="Q65" s="10">
        <v>0.37230446778052723</v>
      </c>
      <c r="R65" s="10">
        <v>0.26898696039927339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0.16563586634410657</v>
      </c>
      <c r="O66" s="10">
        <v>0.37728568287483594</v>
      </c>
      <c r="P66" s="10">
        <v>0.79524641225380066</v>
      </c>
      <c r="Q66" s="10">
        <v>1.3780574649537163</v>
      </c>
      <c r="R66" s="10">
        <v>1.4793606975325875</v>
      </c>
      <c r="S66" s="10">
        <v>1.7051536234379634</v>
      </c>
      <c r="T66" s="10">
        <v>1.9562561062164634</v>
      </c>
      <c r="U66" s="10">
        <v>2.6315367011539088</v>
      </c>
      <c r="V66" s="10">
        <v>2.7354708406189072</v>
      </c>
      <c r="W66" s="10">
        <v>3.1314873677750512</v>
      </c>
      <c r="X66" s="10">
        <v>2.1755728205386951</v>
      </c>
      <c r="Y66" s="10">
        <v>3.0081810433246257</v>
      </c>
      <c r="Z66" s="10">
        <v>3.3039601789514479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0.10616928889339391</v>
      </c>
      <c r="V76" s="40">
        <v>0.13210364042843492</v>
      </c>
      <c r="W76" s="40">
        <v>0.12375821863710215</v>
      </c>
      <c r="X76" s="40">
        <v>0.15379817110216187</v>
      </c>
      <c r="Y76" s="40">
        <v>0.16714866007896656</v>
      </c>
      <c r="Z76" s="40">
        <v>0.54992042886311965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71:Z71 C33:Z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16.196854573774907</v>
      </c>
      <c r="D2" s="31">
        <f t="shared" ref="D2:W2" si="1">SUM(D3,D17,D22,D25,D26,D51,D52,D71,D74,D75,D76)</f>
        <v>15.233427557796119</v>
      </c>
      <c r="E2" s="31">
        <f t="shared" si="1"/>
        <v>6.4637622132038253</v>
      </c>
      <c r="F2" s="31">
        <f t="shared" si="1"/>
        <v>12.034300322215408</v>
      </c>
      <c r="G2" s="31">
        <f t="shared" si="1"/>
        <v>15.993480205985374</v>
      </c>
      <c r="H2" s="31">
        <f t="shared" si="1"/>
        <v>21.803767924255666</v>
      </c>
      <c r="I2" s="31">
        <f t="shared" si="1"/>
        <v>23.538714373711457</v>
      </c>
      <c r="J2" s="31">
        <f t="shared" si="1"/>
        <v>23.479185993068931</v>
      </c>
      <c r="K2" s="31">
        <f t="shared" si="1"/>
        <v>23.373414847873853</v>
      </c>
      <c r="L2" s="31">
        <f t="shared" si="1"/>
        <v>21.166452874028327</v>
      </c>
      <c r="M2" s="31">
        <f t="shared" si="1"/>
        <v>19.644165837017916</v>
      </c>
      <c r="N2" s="31">
        <f t="shared" si="1"/>
        <v>18.80757997115127</v>
      </c>
      <c r="O2" s="31">
        <f t="shared" si="1"/>
        <v>18.026187686143647</v>
      </c>
      <c r="P2" s="31">
        <f t="shared" si="1"/>
        <v>18.519745107539293</v>
      </c>
      <c r="Q2" s="31">
        <f t="shared" si="1"/>
        <v>19.006949514895069</v>
      </c>
      <c r="R2" s="31">
        <f t="shared" si="1"/>
        <v>19.508500598517372</v>
      </c>
      <c r="S2" s="31">
        <f t="shared" si="1"/>
        <v>18.820844068626773</v>
      </c>
      <c r="T2" s="31">
        <f t="shared" si="1"/>
        <v>20.552277850416122</v>
      </c>
      <c r="U2" s="31">
        <f t="shared" si="1"/>
        <v>23.739490391475279</v>
      </c>
      <c r="V2" s="31">
        <f t="shared" si="1"/>
        <v>25.585184653334935</v>
      </c>
      <c r="W2" s="31">
        <f t="shared" si="1"/>
        <v>22.83218648520679</v>
      </c>
      <c r="X2" s="31">
        <f t="shared" ref="X2:Z2" si="2">SUM(X3,X17,X22,X25,X26,X51,X52,X71,X74,X75,X76)</f>
        <v>22.170036707611292</v>
      </c>
      <c r="Y2" s="31">
        <f t="shared" si="2"/>
        <v>26.033773519721993</v>
      </c>
      <c r="Z2" s="31">
        <f t="shared" si="2"/>
        <v>25.639353591963943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16.196854573774907</v>
      </c>
      <c r="D26" s="37">
        <f t="shared" ref="D26:W26" si="22">SUM(D27,D33)</f>
        <v>15.233427557796119</v>
      </c>
      <c r="E26" s="37">
        <f t="shared" si="22"/>
        <v>6.4637622132038253</v>
      </c>
      <c r="F26" s="37">
        <f t="shared" si="22"/>
        <v>12.034300322215408</v>
      </c>
      <c r="G26" s="37">
        <f t="shared" si="22"/>
        <v>15.993480205985374</v>
      </c>
      <c r="H26" s="37">
        <f t="shared" si="22"/>
        <v>21.803767924255666</v>
      </c>
      <c r="I26" s="37">
        <f t="shared" si="22"/>
        <v>23.538714373711457</v>
      </c>
      <c r="J26" s="37">
        <f t="shared" si="22"/>
        <v>23.479185993068931</v>
      </c>
      <c r="K26" s="37">
        <f t="shared" si="22"/>
        <v>23.372947403735356</v>
      </c>
      <c r="L26" s="37">
        <f t="shared" si="22"/>
        <v>21.165972659638488</v>
      </c>
      <c r="M26" s="37">
        <f t="shared" si="22"/>
        <v>19.535258826764455</v>
      </c>
      <c r="N26" s="37">
        <f t="shared" si="22"/>
        <v>18.506430456281734</v>
      </c>
      <c r="O26" s="37">
        <f t="shared" si="22"/>
        <v>17.535973561615791</v>
      </c>
      <c r="P26" s="37">
        <f t="shared" si="22"/>
        <v>17.600906730650166</v>
      </c>
      <c r="Q26" s="37">
        <f t="shared" si="22"/>
        <v>17.719686032311145</v>
      </c>
      <c r="R26" s="37">
        <f t="shared" si="22"/>
        <v>18.340678176525063</v>
      </c>
      <c r="S26" s="37">
        <f t="shared" si="22"/>
        <v>17.70592874425072</v>
      </c>
      <c r="T26" s="37">
        <f t="shared" si="22"/>
        <v>19.250299145175664</v>
      </c>
      <c r="U26" s="37">
        <f t="shared" si="22"/>
        <v>22.020319307458134</v>
      </c>
      <c r="V26" s="37">
        <f t="shared" si="22"/>
        <v>23.66668885837505</v>
      </c>
      <c r="W26" s="37">
        <f t="shared" si="22"/>
        <v>20.083908167623555</v>
      </c>
      <c r="X26" s="37">
        <f t="shared" ref="X26:Z26" si="23">SUM(X27,X33)</f>
        <v>20.138615929701544</v>
      </c>
      <c r="Y26" s="37">
        <f t="shared" si="23"/>
        <v>23.808441908554666</v>
      </c>
      <c r="Z26" s="37">
        <f t="shared" si="23"/>
        <v>23.383156712221577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16.196854573774907</v>
      </c>
      <c r="D33" s="29">
        <f t="shared" ref="D33:W33" si="28">SUM(D34:D50)</f>
        <v>15.233427557796119</v>
      </c>
      <c r="E33" s="29">
        <f t="shared" si="28"/>
        <v>6.4637622132038253</v>
      </c>
      <c r="F33" s="29">
        <f t="shared" si="28"/>
        <v>12.034300322215408</v>
      </c>
      <c r="G33" s="29">
        <f t="shared" si="28"/>
        <v>15.993480205985374</v>
      </c>
      <c r="H33" s="29">
        <f t="shared" si="28"/>
        <v>21.803767924255666</v>
      </c>
      <c r="I33" s="29">
        <f t="shared" si="28"/>
        <v>23.538714373711457</v>
      </c>
      <c r="J33" s="29">
        <f t="shared" si="28"/>
        <v>23.479185993068931</v>
      </c>
      <c r="K33" s="29">
        <f t="shared" si="28"/>
        <v>23.372947403735356</v>
      </c>
      <c r="L33" s="29">
        <f t="shared" si="28"/>
        <v>21.165972659638488</v>
      </c>
      <c r="M33" s="29">
        <f t="shared" si="28"/>
        <v>19.535258826764455</v>
      </c>
      <c r="N33" s="29">
        <f t="shared" si="28"/>
        <v>18.506430456281734</v>
      </c>
      <c r="O33" s="29">
        <f t="shared" si="28"/>
        <v>17.535973561615791</v>
      </c>
      <c r="P33" s="29">
        <f t="shared" si="28"/>
        <v>17.600906730650166</v>
      </c>
      <c r="Q33" s="29">
        <f t="shared" si="28"/>
        <v>17.719686032311145</v>
      </c>
      <c r="R33" s="29">
        <f t="shared" si="28"/>
        <v>18.340678176525063</v>
      </c>
      <c r="S33" s="29">
        <f t="shared" si="28"/>
        <v>17.70592874425072</v>
      </c>
      <c r="T33" s="29">
        <f t="shared" si="28"/>
        <v>19.250299145175664</v>
      </c>
      <c r="U33" s="29">
        <f t="shared" si="28"/>
        <v>22.020319307458134</v>
      </c>
      <c r="V33" s="29">
        <f t="shared" si="28"/>
        <v>23.66668885837505</v>
      </c>
      <c r="W33" s="29">
        <f t="shared" si="28"/>
        <v>20.083908167623555</v>
      </c>
      <c r="X33" s="29">
        <f t="shared" ref="X33:Z33" si="29">SUM(X34:X50)</f>
        <v>20.138615929701544</v>
      </c>
      <c r="Y33" s="29">
        <f t="shared" si="29"/>
        <v>23.808441908554666</v>
      </c>
      <c r="Z33" s="29">
        <f t="shared" si="29"/>
        <v>23.383156712221577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1.7428382333818321E-3</v>
      </c>
      <c r="U36" s="10">
        <v>1.6725669321078225E-3</v>
      </c>
      <c r="V36" s="10">
        <v>3.1737048283175927E-3</v>
      </c>
      <c r="W36" s="10">
        <v>2.9905472592153749E-3</v>
      </c>
      <c r="X36" s="10">
        <v>2.8504597399977632E-3</v>
      </c>
      <c r="Y36" s="10">
        <v>2.7166707910665361E-3</v>
      </c>
      <c r="Z36" s="10">
        <v>3.4108970876298595E-3</v>
      </c>
    </row>
    <row r="37" spans="1:26" ht="11.25" customHeight="1" x14ac:dyDescent="0.2">
      <c r="A37" s="41" t="s">
        <v>61</v>
      </c>
      <c r="B37" s="9" t="s">
        <v>62</v>
      </c>
      <c r="C37" s="10">
        <v>0.65521316412686481</v>
      </c>
      <c r="D37" s="10">
        <v>0.76865295611848017</v>
      </c>
      <c r="E37" s="10">
        <v>0.77943144025701649</v>
      </c>
      <c r="F37" s="10">
        <v>0.74193828529145633</v>
      </c>
      <c r="G37" s="10">
        <v>0.69273767028470001</v>
      </c>
      <c r="H37" s="10">
        <v>0.68233571340846566</v>
      </c>
      <c r="I37" s="10">
        <v>0.67875642664673019</v>
      </c>
      <c r="J37" s="10">
        <v>0.68447409784422331</v>
      </c>
      <c r="K37" s="10">
        <v>0.65895026124069311</v>
      </c>
      <c r="L37" s="10">
        <v>0.61107871644050604</v>
      </c>
      <c r="M37" s="10">
        <v>0.67577546925796883</v>
      </c>
      <c r="N37" s="10">
        <v>0.62704887152348765</v>
      </c>
      <c r="O37" s="10">
        <v>0.60423028250118582</v>
      </c>
      <c r="P37" s="10">
        <v>0.60268422500836139</v>
      </c>
      <c r="Q37" s="10">
        <v>0.60923518010017352</v>
      </c>
      <c r="R37" s="10">
        <v>0.59004607294717182</v>
      </c>
      <c r="S37" s="10">
        <v>0.54592554677693039</v>
      </c>
      <c r="T37" s="10">
        <v>0.52592904881323665</v>
      </c>
      <c r="U37" s="10">
        <v>0.5096269219035916</v>
      </c>
      <c r="V37" s="10">
        <v>0.53236854431052139</v>
      </c>
      <c r="W37" s="10">
        <v>0.49736385022514279</v>
      </c>
      <c r="X37" s="10">
        <v>0.51723687304791699</v>
      </c>
      <c r="Y37" s="10">
        <v>0.6047314897767091</v>
      </c>
      <c r="Z37" s="10">
        <v>0.68891483462245107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15.541641409648042</v>
      </c>
      <c r="D43" s="10">
        <v>14.46477460167764</v>
      </c>
      <c r="E43" s="10">
        <v>5.6843307729468089</v>
      </c>
      <c r="F43" s="10">
        <v>11.292362036923953</v>
      </c>
      <c r="G43" s="10">
        <v>15.300742535700675</v>
      </c>
      <c r="H43" s="10">
        <v>21.1214322108472</v>
      </c>
      <c r="I43" s="10">
        <v>22.859957947064729</v>
      </c>
      <c r="J43" s="10">
        <v>22.794711895224708</v>
      </c>
      <c r="K43" s="10">
        <v>22.713997142494662</v>
      </c>
      <c r="L43" s="10">
        <v>20.554893943197982</v>
      </c>
      <c r="M43" s="10">
        <v>18.859483357506488</v>
      </c>
      <c r="N43" s="10">
        <v>17.879381584758246</v>
      </c>
      <c r="O43" s="10">
        <v>16.931743279114606</v>
      </c>
      <c r="P43" s="10">
        <v>16.998222505641806</v>
      </c>
      <c r="Q43" s="10">
        <v>17.11045085221097</v>
      </c>
      <c r="R43" s="10">
        <v>17.750632103577892</v>
      </c>
      <c r="S43" s="10">
        <v>17.160003197473788</v>
      </c>
      <c r="T43" s="10">
        <v>18.722627258129044</v>
      </c>
      <c r="U43" s="10">
        <v>21.509019818622434</v>
      </c>
      <c r="V43" s="10">
        <v>23.131146609236211</v>
      </c>
      <c r="W43" s="10">
        <v>19.583553770139197</v>
      </c>
      <c r="X43" s="10">
        <v>19.618528596913631</v>
      </c>
      <c r="Y43" s="10">
        <v>23.200993747986892</v>
      </c>
      <c r="Z43" s="10">
        <v>22.690830980511496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0.10825241840194431</v>
      </c>
      <c r="N52" s="37">
        <f t="shared" si="31"/>
        <v>0.30034529240211194</v>
      </c>
      <c r="O52" s="37">
        <f t="shared" si="31"/>
        <v>0.48940618479500253</v>
      </c>
      <c r="P52" s="37">
        <f t="shared" si="31"/>
        <v>0.91633859760413805</v>
      </c>
      <c r="Q52" s="37">
        <f t="shared" si="31"/>
        <v>1.2847552104422648</v>
      </c>
      <c r="R52" s="37">
        <f t="shared" si="31"/>
        <v>1.1649668546827652</v>
      </c>
      <c r="S52" s="37">
        <f t="shared" si="31"/>
        <v>1.1117505327371373</v>
      </c>
      <c r="T52" s="37">
        <f t="shared" si="31"/>
        <v>1.2974613720935277</v>
      </c>
      <c r="U52" s="37">
        <f t="shared" si="31"/>
        <v>1.7133588569386351</v>
      </c>
      <c r="V52" s="37">
        <f t="shared" si="31"/>
        <v>1.8941994697296181</v>
      </c>
      <c r="W52" s="37">
        <f t="shared" si="31"/>
        <v>2.7233149430721344</v>
      </c>
      <c r="X52" s="37">
        <f t="shared" ref="X52:Z52" si="32">SUM(X53:X70)</f>
        <v>2.003305876299128</v>
      </c>
      <c r="Y52" s="37">
        <f t="shared" si="32"/>
        <v>2.1919542425616196</v>
      </c>
      <c r="Z52" s="37">
        <f t="shared" si="32"/>
        <v>2.20614581037225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0.10825241840194431</v>
      </c>
      <c r="N65" s="10">
        <v>0.12551667398964625</v>
      </c>
      <c r="O65" s="10">
        <v>0.15828138936856348</v>
      </c>
      <c r="P65" s="10">
        <v>0.22410772797438266</v>
      </c>
      <c r="Q65" s="10">
        <v>0.27326925700719623</v>
      </c>
      <c r="R65" s="10">
        <v>0.1792325981536744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0.17482861841246566</v>
      </c>
      <c r="O66" s="10">
        <v>0.33112479542643908</v>
      </c>
      <c r="P66" s="10">
        <v>0.69223086962975544</v>
      </c>
      <c r="Q66" s="10">
        <v>1.0114859534350686</v>
      </c>
      <c r="R66" s="10">
        <v>0.98573425652909075</v>
      </c>
      <c r="S66" s="10">
        <v>1.1117505327371373</v>
      </c>
      <c r="T66" s="10">
        <v>1.2974613720935277</v>
      </c>
      <c r="U66" s="10">
        <v>1.7133588569386351</v>
      </c>
      <c r="V66" s="10">
        <v>1.8941994697296181</v>
      </c>
      <c r="W66" s="10">
        <v>2.7233149430721344</v>
      </c>
      <c r="X66" s="10">
        <v>2.003305876299128</v>
      </c>
      <c r="Y66" s="10">
        <v>2.1919542425616196</v>
      </c>
      <c r="Z66" s="10">
        <v>2.20614581037225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4.6744413849536694E-4</v>
      </c>
      <c r="L76" s="40">
        <v>4.8021438983858185E-4</v>
      </c>
      <c r="M76" s="40">
        <v>6.5459185151896097E-4</v>
      </c>
      <c r="N76" s="40">
        <v>8.0422246742123903E-4</v>
      </c>
      <c r="O76" s="40">
        <v>8.079397328545722E-4</v>
      </c>
      <c r="P76" s="40">
        <v>2.4997792849899185E-3</v>
      </c>
      <c r="Q76" s="40">
        <v>2.5082721416594717E-3</v>
      </c>
      <c r="R76" s="40">
        <v>2.8555673095436631E-3</v>
      </c>
      <c r="S76" s="40">
        <v>3.1647916389176637E-3</v>
      </c>
      <c r="T76" s="40">
        <v>4.5173331469336633E-3</v>
      </c>
      <c r="U76" s="40">
        <v>5.8122270785083896E-3</v>
      </c>
      <c r="V76" s="40">
        <v>2.4296325230268409E-2</v>
      </c>
      <c r="W76" s="40">
        <v>2.4963374511102941E-2</v>
      </c>
      <c r="X76" s="40">
        <v>2.8114901610622002E-2</v>
      </c>
      <c r="Y76" s="40">
        <v>3.3377368605709376E-2</v>
      </c>
      <c r="Z76" s="40">
        <v>5.0051069370116288E-2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71:Z71 C33:Z33" formulaRange="1"/>
  </ignoredError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42.749633079914773</v>
      </c>
      <c r="D2" s="31">
        <f t="shared" ref="D2:W2" si="1">SUM(D3,D17,D22,D25,D26,D51,D52,D71,D74,D75,D76)</f>
        <v>37.644440600274059</v>
      </c>
      <c r="E2" s="31">
        <f t="shared" si="1"/>
        <v>4.6488103646796777</v>
      </c>
      <c r="F2" s="31">
        <f t="shared" si="1"/>
        <v>21.128982864919283</v>
      </c>
      <c r="G2" s="31">
        <f t="shared" si="1"/>
        <v>47.661398065800476</v>
      </c>
      <c r="H2" s="31">
        <f t="shared" si="1"/>
        <v>33.308579915496487</v>
      </c>
      <c r="I2" s="31">
        <f t="shared" si="1"/>
        <v>32.575216566512509</v>
      </c>
      <c r="J2" s="31">
        <f t="shared" si="1"/>
        <v>35.165658657551461</v>
      </c>
      <c r="K2" s="31">
        <f t="shared" si="1"/>
        <v>35.226206673628219</v>
      </c>
      <c r="L2" s="31">
        <f t="shared" si="1"/>
        <v>31.216062839556798</v>
      </c>
      <c r="M2" s="31">
        <f t="shared" si="1"/>
        <v>24.59473375686553</v>
      </c>
      <c r="N2" s="31">
        <f t="shared" si="1"/>
        <v>21.660833324414213</v>
      </c>
      <c r="O2" s="31">
        <f t="shared" si="1"/>
        <v>19.52698406895751</v>
      </c>
      <c r="P2" s="31">
        <f t="shared" si="1"/>
        <v>20.00230589230004</v>
      </c>
      <c r="Q2" s="31">
        <f t="shared" si="1"/>
        <v>18.889185245027786</v>
      </c>
      <c r="R2" s="31">
        <f t="shared" si="1"/>
        <v>18.190465805333986</v>
      </c>
      <c r="S2" s="31">
        <f t="shared" si="1"/>
        <v>18.525884709324622</v>
      </c>
      <c r="T2" s="31">
        <f t="shared" si="1"/>
        <v>19.518603345070971</v>
      </c>
      <c r="U2" s="31">
        <f t="shared" si="1"/>
        <v>21.880301931676883</v>
      </c>
      <c r="V2" s="31">
        <f t="shared" si="1"/>
        <v>23.584404569056005</v>
      </c>
      <c r="W2" s="31">
        <f t="shared" si="1"/>
        <v>21.983920647210464</v>
      </c>
      <c r="X2" s="31">
        <f t="shared" ref="X2:Z2" si="2">SUM(X3,X17,X22,X25,X26,X51,X52,X71,X74,X75,X76)</f>
        <v>22.33110797341709</v>
      </c>
      <c r="Y2" s="31">
        <f t="shared" si="2"/>
        <v>27.740461326402389</v>
      </c>
      <c r="Z2" s="31">
        <f t="shared" si="2"/>
        <v>28.257926298228089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42.749633079914773</v>
      </c>
      <c r="D26" s="37">
        <f t="shared" ref="D26:W26" si="22">SUM(D27,D33)</f>
        <v>37.644440600274059</v>
      </c>
      <c r="E26" s="37">
        <f t="shared" si="22"/>
        <v>4.6488103646796777</v>
      </c>
      <c r="F26" s="37">
        <f t="shared" si="22"/>
        <v>21.128982864919283</v>
      </c>
      <c r="G26" s="37">
        <f t="shared" si="22"/>
        <v>47.661398065800476</v>
      </c>
      <c r="H26" s="37">
        <f t="shared" si="22"/>
        <v>33.308579915496487</v>
      </c>
      <c r="I26" s="37">
        <f t="shared" si="22"/>
        <v>32.575216566512509</v>
      </c>
      <c r="J26" s="37">
        <f t="shared" si="22"/>
        <v>35.165658657551461</v>
      </c>
      <c r="K26" s="37">
        <f t="shared" si="22"/>
        <v>35.226206673628219</v>
      </c>
      <c r="L26" s="37">
        <f t="shared" si="22"/>
        <v>31.216062839556798</v>
      </c>
      <c r="M26" s="37">
        <f t="shared" si="22"/>
        <v>24.454367007740192</v>
      </c>
      <c r="N26" s="37">
        <f t="shared" si="22"/>
        <v>21.302977050639939</v>
      </c>
      <c r="O26" s="37">
        <f t="shared" si="22"/>
        <v>18.978419418069279</v>
      </c>
      <c r="P26" s="37">
        <f t="shared" si="22"/>
        <v>18.97917812352215</v>
      </c>
      <c r="Q26" s="37">
        <f t="shared" si="22"/>
        <v>17.569929614952049</v>
      </c>
      <c r="R26" s="37">
        <f t="shared" si="22"/>
        <v>17.070158180858797</v>
      </c>
      <c r="S26" s="37">
        <f t="shared" si="22"/>
        <v>17.398671498204976</v>
      </c>
      <c r="T26" s="37">
        <f t="shared" si="22"/>
        <v>18.253642218015084</v>
      </c>
      <c r="U26" s="37">
        <f t="shared" si="22"/>
        <v>20.265962176439714</v>
      </c>
      <c r="V26" s="37">
        <f t="shared" si="22"/>
        <v>21.799271748609478</v>
      </c>
      <c r="W26" s="37">
        <f t="shared" si="22"/>
        <v>19.300032541911193</v>
      </c>
      <c r="X26" s="37">
        <f t="shared" ref="X26:Z26" si="23">SUM(X27,X33)</f>
        <v>20.262086499645282</v>
      </c>
      <c r="Y26" s="37">
        <f t="shared" si="23"/>
        <v>25.345866499615962</v>
      </c>
      <c r="Z26" s="37">
        <f t="shared" si="23"/>
        <v>25.753963418065446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42.749633079914773</v>
      </c>
      <c r="D33" s="29">
        <f t="shared" ref="D33:W33" si="28">SUM(D34:D50)</f>
        <v>37.644440600274059</v>
      </c>
      <c r="E33" s="29">
        <f t="shared" si="28"/>
        <v>4.6488103646796777</v>
      </c>
      <c r="F33" s="29">
        <f t="shared" si="28"/>
        <v>21.128982864919283</v>
      </c>
      <c r="G33" s="29">
        <f t="shared" si="28"/>
        <v>47.661398065800476</v>
      </c>
      <c r="H33" s="29">
        <f t="shared" si="28"/>
        <v>33.308579915496487</v>
      </c>
      <c r="I33" s="29">
        <f t="shared" si="28"/>
        <v>32.575216566512509</v>
      </c>
      <c r="J33" s="29">
        <f t="shared" si="28"/>
        <v>35.165658657551461</v>
      </c>
      <c r="K33" s="29">
        <f t="shared" si="28"/>
        <v>35.226206673628219</v>
      </c>
      <c r="L33" s="29">
        <f t="shared" si="28"/>
        <v>31.216062839556798</v>
      </c>
      <c r="M33" s="29">
        <f t="shared" si="28"/>
        <v>24.454367007740192</v>
      </c>
      <c r="N33" s="29">
        <f t="shared" si="28"/>
        <v>21.302977050639939</v>
      </c>
      <c r="O33" s="29">
        <f t="shared" si="28"/>
        <v>18.978419418069279</v>
      </c>
      <c r="P33" s="29">
        <f t="shared" si="28"/>
        <v>18.97917812352215</v>
      </c>
      <c r="Q33" s="29">
        <f t="shared" si="28"/>
        <v>17.569929614952049</v>
      </c>
      <c r="R33" s="29">
        <f t="shared" si="28"/>
        <v>17.070158180858797</v>
      </c>
      <c r="S33" s="29">
        <f t="shared" si="28"/>
        <v>17.398671498204976</v>
      </c>
      <c r="T33" s="29">
        <f t="shared" si="28"/>
        <v>18.253642218015084</v>
      </c>
      <c r="U33" s="29">
        <f t="shared" si="28"/>
        <v>20.265962176439714</v>
      </c>
      <c r="V33" s="29">
        <f t="shared" si="28"/>
        <v>21.799271748609478</v>
      </c>
      <c r="W33" s="29">
        <f t="shared" si="28"/>
        <v>19.300032541911193</v>
      </c>
      <c r="X33" s="29">
        <f t="shared" ref="X33:Z33" si="29">SUM(X34:X50)</f>
        <v>20.262086499645282</v>
      </c>
      <c r="Y33" s="29">
        <f t="shared" si="29"/>
        <v>25.345866499615962</v>
      </c>
      <c r="Z33" s="29">
        <f t="shared" si="29"/>
        <v>25.753963418065446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42.749633079914773</v>
      </c>
      <c r="D43" s="10">
        <v>37.644440600274059</v>
      </c>
      <c r="E43" s="10">
        <v>4.6488103646796777</v>
      </c>
      <c r="F43" s="10">
        <v>21.128982864919283</v>
      </c>
      <c r="G43" s="10">
        <v>47.661398065800476</v>
      </c>
      <c r="H43" s="10">
        <v>33.308579915496487</v>
      </c>
      <c r="I43" s="10">
        <v>32.575216566512509</v>
      </c>
      <c r="J43" s="10">
        <v>35.165658657551461</v>
      </c>
      <c r="K43" s="10">
        <v>35.226206673628219</v>
      </c>
      <c r="L43" s="10">
        <v>31.216062839556798</v>
      </c>
      <c r="M43" s="10">
        <v>24.454367007740192</v>
      </c>
      <c r="N43" s="10">
        <v>21.302977050639939</v>
      </c>
      <c r="O43" s="10">
        <v>18.978419418069279</v>
      </c>
      <c r="P43" s="10">
        <v>18.97917812352215</v>
      </c>
      <c r="Q43" s="10">
        <v>17.569929614952049</v>
      </c>
      <c r="R43" s="10">
        <v>17.070158180858797</v>
      </c>
      <c r="S43" s="10">
        <v>17.398671498204976</v>
      </c>
      <c r="T43" s="10">
        <v>18.253642218015084</v>
      </c>
      <c r="U43" s="10">
        <v>20.265962176439714</v>
      </c>
      <c r="V43" s="10">
        <v>21.799271748609478</v>
      </c>
      <c r="W43" s="10">
        <v>19.300032541911193</v>
      </c>
      <c r="X43" s="10">
        <v>20.262086499645282</v>
      </c>
      <c r="Y43" s="10">
        <v>25.345866499615962</v>
      </c>
      <c r="Z43" s="10">
        <v>25.753963418065446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0.14036674912533767</v>
      </c>
      <c r="N52" s="37">
        <f t="shared" si="31"/>
        <v>0.35785627377427276</v>
      </c>
      <c r="O52" s="37">
        <f t="shared" si="31"/>
        <v>0.54856465088823247</v>
      </c>
      <c r="P52" s="37">
        <f t="shared" si="31"/>
        <v>1.0231277687778899</v>
      </c>
      <c r="Q52" s="37">
        <f t="shared" si="31"/>
        <v>1.319255630075737</v>
      </c>
      <c r="R52" s="37">
        <f t="shared" si="31"/>
        <v>1.1203076244751875</v>
      </c>
      <c r="S52" s="37">
        <f t="shared" si="31"/>
        <v>1.127213211119646</v>
      </c>
      <c r="T52" s="37">
        <f t="shared" si="31"/>
        <v>1.2649611270558871</v>
      </c>
      <c r="U52" s="37">
        <f t="shared" si="31"/>
        <v>1.6143397552371699</v>
      </c>
      <c r="V52" s="37">
        <f t="shared" si="31"/>
        <v>1.7851328204465258</v>
      </c>
      <c r="W52" s="37">
        <f t="shared" si="31"/>
        <v>2.6838881052992702</v>
      </c>
      <c r="X52" s="37">
        <f t="shared" ref="X52:Z52" si="32">SUM(X53:X70)</f>
        <v>2.0690214737718096</v>
      </c>
      <c r="Y52" s="37">
        <f t="shared" si="32"/>
        <v>2.3945948267864257</v>
      </c>
      <c r="Z52" s="37">
        <f t="shared" si="32"/>
        <v>2.5039628801626428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0.14036674912533767</v>
      </c>
      <c r="N65" s="10">
        <v>0.14955096812484334</v>
      </c>
      <c r="O65" s="10">
        <v>0.1774141353310438</v>
      </c>
      <c r="P65" s="10">
        <v>0.25022501539039932</v>
      </c>
      <c r="Q65" s="10">
        <v>0.28060754523755099</v>
      </c>
      <c r="R65" s="10">
        <v>0.17236168175852348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0.20830530564942945</v>
      </c>
      <c r="O66" s="10">
        <v>0.37115051555718864</v>
      </c>
      <c r="P66" s="10">
        <v>0.77290275338749048</v>
      </c>
      <c r="Q66" s="10">
        <v>1.038648084838186</v>
      </c>
      <c r="R66" s="10">
        <v>0.94794594271666399</v>
      </c>
      <c r="S66" s="10">
        <v>1.127213211119646</v>
      </c>
      <c r="T66" s="10">
        <v>1.2649611270558871</v>
      </c>
      <c r="U66" s="10">
        <v>1.6143397552371699</v>
      </c>
      <c r="V66" s="10">
        <v>1.7851328204465258</v>
      </c>
      <c r="W66" s="10">
        <v>2.6838881052992702</v>
      </c>
      <c r="X66" s="10">
        <v>2.0690214737718096</v>
      </c>
      <c r="Y66" s="10">
        <v>2.3945948267864257</v>
      </c>
      <c r="Z66" s="10">
        <v>2.5039628801626428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Z71 C22:Z22 C33:Z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  <c r="Y5" s="10">
        <f>FC_TRA_DAVI_PA_E!Y5+FC_TRA_DAVI_FR_E!Y5</f>
        <v>0</v>
      </c>
      <c r="Z5" s="10">
        <f>FC_TRA_DAVI_PA_E!Z5+FC_TRA_DAVI_FR_E!Z5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  <c r="Y6" s="10">
        <f>FC_TRA_DAVI_PA_E!Y6+FC_TRA_DAVI_FR_E!Y6</f>
        <v>0</v>
      </c>
      <c r="Z6" s="10">
        <f>FC_TRA_DAVI_PA_E!Z6+FC_TRA_DAVI_FR_E!Z6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  <c r="Y7" s="10">
        <f>FC_TRA_DAVI_PA_E!Y7+FC_TRA_DAVI_FR_E!Y7</f>
        <v>0</v>
      </c>
      <c r="Z7" s="10">
        <f>FC_TRA_DAVI_PA_E!Z7+FC_TRA_DAVI_FR_E!Z7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  <c r="Y9" s="10">
        <f>FC_TRA_DAVI_PA_E!Y9+FC_TRA_DAVI_FR_E!Y9</f>
        <v>0</v>
      </c>
      <c r="Z9" s="10">
        <f>FC_TRA_DAVI_PA_E!Z9+FC_TRA_DAVI_FR_E!Z9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  <c r="Y10" s="10">
        <f>FC_TRA_DAVI_PA_E!Y10+FC_TRA_DAVI_FR_E!Y10</f>
        <v>0</v>
      </c>
      <c r="Z10" s="10">
        <f>FC_TRA_DAVI_PA_E!Z10+FC_TRA_DAVI_FR_E!Z10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  <c r="Y12" s="10">
        <f>FC_TRA_DAVI_PA_E!Y12+FC_TRA_DAVI_FR_E!Y12</f>
        <v>0</v>
      </c>
      <c r="Z12" s="10">
        <f>FC_TRA_DAVI_PA_E!Z12+FC_TRA_DAVI_FR_E!Z12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  <c r="Y13" s="10">
        <f>FC_TRA_DAVI_PA_E!Y13+FC_TRA_DAVI_FR_E!Y13</f>
        <v>0</v>
      </c>
      <c r="Z13" s="10">
        <f>FC_TRA_DAVI_PA_E!Z13+FC_TRA_DAVI_FR_E!Z13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  <c r="Y14" s="10">
        <f>FC_TRA_DAVI_PA_E!Y14+FC_TRA_DAVI_FR_E!Y14</f>
        <v>0</v>
      </c>
      <c r="Z14" s="10">
        <f>FC_TRA_DAVI_PA_E!Z14+FC_TRA_DAVI_FR_E!Z14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  <c r="Y15" s="10">
        <f>FC_TRA_DAVI_PA_E!Y15+FC_TRA_DAVI_FR_E!Y15</f>
        <v>0</v>
      </c>
      <c r="Z15" s="10">
        <f>FC_TRA_DAVI_PA_E!Z15+FC_TRA_DAVI_FR_E!Z15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  <c r="Y16" s="10">
        <f>FC_TRA_DAVI_PA_E!Y16+FC_TRA_DAVI_FR_E!Y16</f>
        <v>0</v>
      </c>
      <c r="Z16" s="10">
        <f>FC_TRA_DAVI_PA_E!Z16+FC_TRA_DAVI_FR_E!Z16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  <c r="Y18" s="10">
        <f>FC_TRA_DAVI_PA_E!Y18+FC_TRA_DAVI_FR_E!Y18</f>
        <v>0</v>
      </c>
      <c r="Z18" s="10">
        <f>FC_TRA_DAVI_PA_E!Z18+FC_TRA_DAVI_FR_E!Z18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  <c r="Y19" s="10">
        <f>FC_TRA_DAVI_PA_E!Y19+FC_TRA_DAVI_FR_E!Y19</f>
        <v>0</v>
      </c>
      <c r="Z19" s="10">
        <f>FC_TRA_DAVI_PA_E!Z19+FC_TRA_DAVI_FR_E!Z19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  <c r="Y20" s="10">
        <f>FC_TRA_DAVI_PA_E!Y20+FC_TRA_DAVI_FR_E!Y20</f>
        <v>0</v>
      </c>
      <c r="Z20" s="10">
        <f>FC_TRA_DAVI_PA_E!Z20+FC_TRA_DAVI_FR_E!Z20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  <c r="Y21" s="10">
        <f>FC_TRA_DAVI_PA_E!Y21+FC_TRA_DAVI_FR_E!Y21</f>
        <v>0</v>
      </c>
      <c r="Z21" s="10">
        <f>FC_TRA_DAVI_PA_E!Z21+FC_TRA_DAVI_FR_E!Z21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  <c r="Y23" s="10">
        <f>FC_TRA_DAVI_PA_E!Y23+FC_TRA_DAVI_FR_E!Y23</f>
        <v>0</v>
      </c>
      <c r="Z23" s="10">
        <f>FC_TRA_DAVI_PA_E!Z23+FC_TRA_DAVI_FR_E!Z23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  <c r="Y24" s="10">
        <f>FC_TRA_DAVI_PA_E!Y24+FC_TRA_DAVI_FR_E!Y24</f>
        <v>0</v>
      </c>
      <c r="Z24" s="10">
        <f>FC_TRA_DAVI_PA_E!Z24+FC_TRA_DAVI_FR_E!Z24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  <c r="Y25" s="37">
        <f>FC_TRA_DAVI_PA_E!Y25+FC_TRA_DAVI_FR_E!Y25</f>
        <v>0</v>
      </c>
      <c r="Z25" s="37">
        <f>FC_TRA_DAVI_PA_E!Z25+FC_TRA_DAVI_FR_E!Z25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  <c r="Y28" s="10">
        <f>FC_TRA_DAVI_PA_E!Y28+FC_TRA_DAVI_FR_E!Y28</f>
        <v>0</v>
      </c>
      <c r="Z28" s="10">
        <f>FC_TRA_DAVI_PA_E!Z28+FC_TRA_DAVI_FR_E!Z28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  <c r="Y29" s="10">
        <f>FC_TRA_DAVI_PA_E!Y29+FC_TRA_DAVI_FR_E!Y29</f>
        <v>0</v>
      </c>
      <c r="Z29" s="10">
        <f>FC_TRA_DAVI_PA_E!Z29+FC_TRA_DAVI_FR_E!Z29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  <c r="Y30" s="10">
        <f>FC_TRA_DAVI_PA_E!Y30+FC_TRA_DAVI_FR_E!Y30</f>
        <v>0</v>
      </c>
      <c r="Z30" s="10">
        <f>FC_TRA_DAVI_PA_E!Z30+FC_TRA_DAVI_FR_E!Z30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  <c r="Y31" s="10">
        <f>FC_TRA_DAVI_PA_E!Y31+FC_TRA_DAVI_FR_E!Y31</f>
        <v>0</v>
      </c>
      <c r="Z31" s="10">
        <f>FC_TRA_DAVI_PA_E!Z31+FC_TRA_DAVI_FR_E!Z31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  <c r="Y32" s="10">
        <f>FC_TRA_DAVI_PA_E!Y32+FC_TRA_DAVI_FR_E!Y32</f>
        <v>0</v>
      </c>
      <c r="Z32" s="10">
        <f>FC_TRA_DAVI_PA_E!Z32+FC_TRA_DAVI_FR_E!Z32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  <c r="Y34" s="10">
        <f>FC_TRA_DAVI_PA_E!Y34+FC_TRA_DAVI_FR_E!Y34</f>
        <v>0</v>
      </c>
      <c r="Z34" s="10">
        <f>FC_TRA_DAVI_PA_E!Z34+FC_TRA_DAVI_FR_E!Z34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  <c r="Y35" s="10">
        <f>FC_TRA_DAVI_PA_E!Y35+FC_TRA_DAVI_FR_E!Y35</f>
        <v>0</v>
      </c>
      <c r="Z35" s="10">
        <f>FC_TRA_DAVI_PA_E!Z35+FC_TRA_DAVI_FR_E!Z35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  <c r="Y36" s="10">
        <f>FC_TRA_DAVI_PA_E!Y36+FC_TRA_DAVI_FR_E!Y36</f>
        <v>0</v>
      </c>
      <c r="Z36" s="10">
        <f>FC_TRA_DAVI_PA_E!Z36+FC_TRA_DAVI_FR_E!Z36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  <c r="Y37" s="10">
        <f>FC_TRA_DAVI_PA_E!Y37+FC_TRA_DAVI_FR_E!Y37</f>
        <v>0</v>
      </c>
      <c r="Z37" s="10">
        <f>FC_TRA_DAVI_PA_E!Z37+FC_TRA_DAVI_FR_E!Z37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  <c r="Y38" s="10">
        <f>FC_TRA_DAVI_PA_E!Y38+FC_TRA_DAVI_FR_E!Y38</f>
        <v>0</v>
      </c>
      <c r="Z38" s="10">
        <f>FC_TRA_DAVI_PA_E!Z38+FC_TRA_DAVI_FR_E!Z38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  <c r="Y39" s="10">
        <f>FC_TRA_DAVI_PA_E!Y39+FC_TRA_DAVI_FR_E!Y39</f>
        <v>0</v>
      </c>
      <c r="Z39" s="10">
        <f>FC_TRA_DAVI_PA_E!Z39+FC_TRA_DAVI_FR_E!Z39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  <c r="Y40" s="10">
        <f>FC_TRA_DAVI_PA_E!Y40+FC_TRA_DAVI_FR_E!Y40</f>
        <v>0</v>
      </c>
      <c r="Z40" s="10">
        <f>FC_TRA_DAVI_PA_E!Z40+FC_TRA_DAVI_FR_E!Z40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  <c r="Y41" s="10">
        <f>FC_TRA_DAVI_PA_E!Y41+FC_TRA_DAVI_FR_E!Y41</f>
        <v>0</v>
      </c>
      <c r="Z41" s="10">
        <f>FC_TRA_DAVI_PA_E!Z41+FC_TRA_DAVI_FR_E!Z41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  <c r="Y42" s="10">
        <f>FC_TRA_DAVI_PA_E!Y42+FC_TRA_DAVI_FR_E!Y42</f>
        <v>0</v>
      </c>
      <c r="Z42" s="10">
        <f>FC_TRA_DAVI_PA_E!Z42+FC_TRA_DAVI_FR_E!Z42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  <c r="Y43" s="10">
        <f>FC_TRA_DAVI_PA_E!Y43+FC_TRA_DAVI_FR_E!Y43</f>
        <v>0</v>
      </c>
      <c r="Z43" s="10">
        <f>FC_TRA_DAVI_PA_E!Z43+FC_TRA_DAVI_FR_E!Z43</f>
        <v>0</v>
      </c>
    </row>
    <row r="44" spans="1:26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  <c r="Y44" s="10">
        <f>FC_TRA_DAVI_PA_E!Y44+FC_TRA_DAVI_FR_E!Y44</f>
        <v>0</v>
      </c>
      <c r="Z44" s="10">
        <f>FC_TRA_DAVI_PA_E!Z44+FC_TRA_DAVI_FR_E!Z44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  <c r="Y45" s="10">
        <f>FC_TRA_DAVI_PA_E!Y45+FC_TRA_DAVI_FR_E!Y45</f>
        <v>0</v>
      </c>
      <c r="Z45" s="10">
        <f>FC_TRA_DAVI_PA_E!Z45+FC_TRA_DAVI_FR_E!Z45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  <c r="Y46" s="10">
        <f>FC_TRA_DAVI_PA_E!Y46+FC_TRA_DAVI_FR_E!Y46</f>
        <v>0</v>
      </c>
      <c r="Z46" s="10">
        <f>FC_TRA_DAVI_PA_E!Z46+FC_TRA_DAVI_FR_E!Z46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  <c r="Y47" s="10">
        <f>FC_TRA_DAVI_PA_E!Y47+FC_TRA_DAVI_FR_E!Y47</f>
        <v>0</v>
      </c>
      <c r="Z47" s="10">
        <f>FC_TRA_DAVI_PA_E!Z47+FC_TRA_DAVI_FR_E!Z47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  <c r="Y48" s="10">
        <f>FC_TRA_DAVI_PA_E!Y48+FC_TRA_DAVI_FR_E!Y48</f>
        <v>0</v>
      </c>
      <c r="Z48" s="10">
        <f>FC_TRA_DAVI_PA_E!Z48+FC_TRA_DAVI_FR_E!Z48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  <c r="Y49" s="10">
        <f>FC_TRA_DAVI_PA_E!Y49+FC_TRA_DAVI_FR_E!Y49</f>
        <v>0</v>
      </c>
      <c r="Z49" s="10">
        <f>FC_TRA_DAVI_PA_E!Z49+FC_TRA_DAVI_FR_E!Z49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  <c r="Y50" s="10">
        <f>FC_TRA_DAVI_PA_E!Y50+FC_TRA_DAVI_FR_E!Y50</f>
        <v>0</v>
      </c>
      <c r="Z50" s="10">
        <f>FC_TRA_DAVI_PA_E!Z50+FC_TRA_DAVI_FR_E!Z50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  <c r="Y51" s="37">
        <f>FC_TRA_DAVI_PA_E!Y51+FC_TRA_DAVI_FR_E!Y51</f>
        <v>0</v>
      </c>
      <c r="Z51" s="37">
        <f>FC_TRA_DAVI_PA_E!Z51+FC_TRA_DAVI_FR_E!Z51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  <c r="Y53" s="10">
        <f>FC_TRA_DAVI_PA_E!Y53+FC_TRA_DAVI_FR_E!Y53</f>
        <v>0</v>
      </c>
      <c r="Z53" s="10">
        <f>FC_TRA_DAVI_PA_E!Z53+FC_TRA_DAVI_FR_E!Z53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  <c r="Y54" s="10">
        <f>FC_TRA_DAVI_PA_E!Y54+FC_TRA_DAVI_FR_E!Y54</f>
        <v>0</v>
      </c>
      <c r="Z54" s="10">
        <f>FC_TRA_DAVI_PA_E!Z54+FC_TRA_DAVI_FR_E!Z54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  <c r="Y55" s="10">
        <f>FC_TRA_DAVI_PA_E!Y55+FC_TRA_DAVI_FR_E!Y55</f>
        <v>0</v>
      </c>
      <c r="Z55" s="10">
        <f>FC_TRA_DAVI_PA_E!Z55+FC_TRA_DAVI_FR_E!Z55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  <c r="Y56" s="10">
        <f>FC_TRA_DAVI_PA_E!Y56+FC_TRA_DAVI_FR_E!Y56</f>
        <v>0</v>
      </c>
      <c r="Z56" s="10">
        <f>FC_TRA_DAVI_PA_E!Z56+FC_TRA_DAVI_FR_E!Z56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  <c r="Y57" s="10">
        <f>FC_TRA_DAVI_PA_E!Y57+FC_TRA_DAVI_FR_E!Y57</f>
        <v>0</v>
      </c>
      <c r="Z57" s="10">
        <f>FC_TRA_DAVI_PA_E!Z57+FC_TRA_DAVI_FR_E!Z57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  <c r="Y58" s="10">
        <f>FC_TRA_DAVI_PA_E!Y58+FC_TRA_DAVI_FR_E!Y58</f>
        <v>0</v>
      </c>
      <c r="Z58" s="10">
        <f>FC_TRA_DAVI_PA_E!Z58+FC_TRA_DAVI_FR_E!Z58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  <c r="Y59" s="10">
        <f>FC_TRA_DAVI_PA_E!Y59+FC_TRA_DAVI_FR_E!Y59</f>
        <v>0</v>
      </c>
      <c r="Z59" s="10">
        <f>FC_TRA_DAVI_PA_E!Z59+FC_TRA_DAVI_FR_E!Z59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  <c r="Y60" s="10">
        <f>FC_TRA_DAVI_PA_E!Y60+FC_TRA_DAVI_FR_E!Y60</f>
        <v>0</v>
      </c>
      <c r="Z60" s="10">
        <f>FC_TRA_DAVI_PA_E!Z60+FC_TRA_DAVI_FR_E!Z60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  <c r="Y61" s="10">
        <f>FC_TRA_DAVI_PA_E!Y61+FC_TRA_DAVI_FR_E!Y61</f>
        <v>0</v>
      </c>
      <c r="Z61" s="10">
        <f>FC_TRA_DAVI_PA_E!Z61+FC_TRA_DAVI_FR_E!Z61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  <c r="Y62" s="10">
        <f>FC_TRA_DAVI_PA_E!Y62+FC_TRA_DAVI_FR_E!Y62</f>
        <v>0</v>
      </c>
      <c r="Z62" s="10">
        <f>FC_TRA_DAVI_PA_E!Z62+FC_TRA_DAVI_FR_E!Z62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  <c r="Y63" s="10">
        <f>FC_TRA_DAVI_PA_E!Y63+FC_TRA_DAVI_FR_E!Y63</f>
        <v>0</v>
      </c>
      <c r="Z63" s="10">
        <f>FC_TRA_DAVI_PA_E!Z63+FC_TRA_DAVI_FR_E!Z63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  <c r="Y64" s="10">
        <f>FC_TRA_DAVI_PA_E!Y64+FC_TRA_DAVI_FR_E!Y64</f>
        <v>0</v>
      </c>
      <c r="Z64" s="10">
        <f>FC_TRA_DAVI_PA_E!Z64+FC_TRA_DAVI_FR_E!Z64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  <c r="Y65" s="10">
        <f>FC_TRA_DAVI_PA_E!Y65+FC_TRA_DAVI_FR_E!Y65</f>
        <v>0</v>
      </c>
      <c r="Z65" s="10">
        <f>FC_TRA_DAVI_PA_E!Z65+FC_TRA_DAVI_FR_E!Z65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  <c r="Y66" s="10">
        <f>FC_TRA_DAVI_PA_E!Y66+FC_TRA_DAVI_FR_E!Y66</f>
        <v>0</v>
      </c>
      <c r="Z66" s="10">
        <f>FC_TRA_DAVI_PA_E!Z66+FC_TRA_DAVI_FR_E!Z66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  <c r="Y67" s="10">
        <f>FC_TRA_DAVI_PA_E!Y67+FC_TRA_DAVI_FR_E!Y67</f>
        <v>0</v>
      </c>
      <c r="Z67" s="10">
        <f>FC_TRA_DAVI_PA_E!Z67+FC_TRA_DAVI_FR_E!Z67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  <c r="Y68" s="10">
        <f>FC_TRA_DAVI_PA_E!Y68+FC_TRA_DAVI_FR_E!Y68</f>
        <v>0</v>
      </c>
      <c r="Z68" s="10">
        <f>FC_TRA_DAVI_PA_E!Z68+FC_TRA_DAVI_FR_E!Z68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  <c r="Y69" s="10">
        <f>FC_TRA_DAVI_PA_E!Y69+FC_TRA_DAVI_FR_E!Y69</f>
        <v>0</v>
      </c>
      <c r="Z69" s="10">
        <f>FC_TRA_DAVI_PA_E!Z69+FC_TRA_DAVI_FR_E!Z69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  <c r="Y70" s="10">
        <f>FC_TRA_DAVI_PA_E!Y70+FC_TRA_DAVI_FR_E!Y70</f>
        <v>0</v>
      </c>
      <c r="Z70" s="10">
        <f>FC_TRA_DAVI_PA_E!Z70+FC_TRA_DAVI_FR_E!Z70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  <c r="Y72" s="10">
        <f>FC_TRA_DAVI_PA_E!Y72+FC_TRA_DAVI_FR_E!Y72</f>
        <v>0</v>
      </c>
      <c r="Z72" s="10">
        <f>FC_TRA_DAVI_PA_E!Z72+FC_TRA_DAVI_FR_E!Z72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  <c r="Y73" s="10">
        <f>FC_TRA_DAVI_PA_E!Y73+FC_TRA_DAVI_FR_E!Y73</f>
        <v>0</v>
      </c>
      <c r="Z73" s="10">
        <f>FC_TRA_DAVI_PA_E!Z73+FC_TRA_DAVI_FR_E!Z73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  <c r="Y74" s="37">
        <f>FC_TRA_DAVI_PA_E!Y74+FC_TRA_DAVI_FR_E!Y74</f>
        <v>0</v>
      </c>
      <c r="Z74" s="37">
        <f>FC_TRA_DAVI_PA_E!Z74+FC_TRA_DAVI_FR_E!Z74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  <c r="Y75" s="37">
        <f>FC_TRA_DAVI_PA_E!Y75+FC_TRA_DAVI_FR_E!Y75</f>
        <v>0</v>
      </c>
      <c r="Z75" s="37">
        <f>FC_TRA_DAVI_PA_E!Z75+FC_TRA_DAVI_FR_E!Z75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  <c r="Y76" s="40">
        <f>FC_TRA_DAVI_PA_E!Y76+FC_TRA_DAVI_FR_E!Y76</f>
        <v>0</v>
      </c>
      <c r="Z76" s="40">
        <f>FC_TRA_DAVI_PA_E!Z76+FC_TRA_DAVI_FR_E!Z76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Z22 C22:F22 C71:M71 N71:Z71 C33:Z33" formulaRange="1"/>
  </ignoredError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Z22 C71:R71 S71:Z71 C33:Z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8.0012897678417882</v>
      </c>
      <c r="I2" s="31">
        <f t="shared" si="0"/>
        <v>9.028374892519345</v>
      </c>
      <c r="J2" s="31">
        <f t="shared" si="0"/>
        <v>10.055374032674118</v>
      </c>
      <c r="K2" s="31">
        <f t="shared" si="0"/>
        <v>9.9837489251934652</v>
      </c>
      <c r="L2" s="31">
        <f t="shared" si="0"/>
        <v>9.1717110920034379</v>
      </c>
      <c r="M2" s="31">
        <f t="shared" si="0"/>
        <v>17.244625967325888</v>
      </c>
      <c r="N2" s="31">
        <f t="shared" si="0"/>
        <v>16.368013757523642</v>
      </c>
      <c r="O2" s="31">
        <f t="shared" si="0"/>
        <v>14.255460017196899</v>
      </c>
      <c r="P2" s="31">
        <f t="shared" si="0"/>
        <v>11.319088564058466</v>
      </c>
      <c r="Q2" s="31">
        <f t="shared" si="0"/>
        <v>11.308684436801373</v>
      </c>
      <c r="R2" s="31">
        <f t="shared" si="0"/>
        <v>12.332932072226994</v>
      </c>
      <c r="S2" s="31">
        <f t="shared" si="0"/>
        <v>11.297420464316421</v>
      </c>
      <c r="T2" s="31">
        <f t="shared" si="0"/>
        <v>13.368099742046432</v>
      </c>
      <c r="U2" s="31">
        <f t="shared" si="0"/>
        <v>10.79105760963027</v>
      </c>
      <c r="V2" s="31">
        <f t="shared" si="0"/>
        <v>14.896216680997419</v>
      </c>
      <c r="W2" s="31">
        <f t="shared" ref="W2:X2" si="1">SUM(W3,W17,W22,W25,W26,W51,W52,W71,W74,W75,W76)</f>
        <v>18.004385210662079</v>
      </c>
      <c r="X2" s="31">
        <f t="shared" si="1"/>
        <v>21.656491831470333</v>
      </c>
      <c r="Y2" s="31">
        <f t="shared" ref="Y2:Z2" si="2">SUM(Y3,Y17,Y22,Y25,Y26,Y51,Y52,Y71,Y74,Y75,Y76)</f>
        <v>19.074118658641446</v>
      </c>
      <c r="Z2" s="31">
        <f t="shared" si="2"/>
        <v>25.525193465176269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  <c r="Y5" s="10">
        <f>FC_TRA_DNAVI_DCS_E!Y5+FC_TRA_DNAVI_IWW_E!Y5</f>
        <v>0</v>
      </c>
      <c r="Z5" s="10">
        <f>FC_TRA_DNAVI_DCS_E!Z5+FC_TRA_DNAVI_IWW_E!Z5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  <c r="Y6" s="10">
        <f>FC_TRA_DNAVI_DCS_E!Y6+FC_TRA_DNAVI_IWW_E!Y6</f>
        <v>0</v>
      </c>
      <c r="Z6" s="10">
        <f>FC_TRA_DNAVI_DCS_E!Z6+FC_TRA_DNAVI_IWW_E!Z6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  <c r="Y7" s="10">
        <f>FC_TRA_DNAVI_DCS_E!Y7+FC_TRA_DNAVI_IWW_E!Y7</f>
        <v>0</v>
      </c>
      <c r="Z7" s="10">
        <f>FC_TRA_DNAVI_DCS_E!Z7+FC_TRA_DNAVI_IWW_E!Z7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ref="W8:X8" si="10">SUM(W9:W10)</f>
        <v>0</v>
      </c>
      <c r="X8" s="29">
        <f t="shared" si="10"/>
        <v>0</v>
      </c>
      <c r="Y8" s="29">
        <f t="shared" ref="Y8:Z8" si="11">SUM(Y9:Y10)</f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  <c r="Y9" s="10">
        <f>FC_TRA_DNAVI_DCS_E!Y9+FC_TRA_DNAVI_IWW_E!Y9</f>
        <v>0</v>
      </c>
      <c r="Z9" s="10">
        <f>FC_TRA_DNAVI_DCS_E!Z9+FC_TRA_DNAVI_IWW_E!Z9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  <c r="Y10" s="10">
        <f>FC_TRA_DNAVI_DCS_E!Y10+FC_TRA_DNAVI_IWW_E!Y10</f>
        <v>0</v>
      </c>
      <c r="Z10" s="10">
        <f>FC_TRA_DNAVI_DCS_E!Z10+FC_TRA_DNAVI_IWW_E!Z10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2">SUM(C12:C16)</f>
        <v>0</v>
      </c>
      <c r="D11" s="29">
        <f t="shared" si="12"/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ref="W11:X11" si="13">SUM(W12:W16)</f>
        <v>0</v>
      </c>
      <c r="X11" s="29">
        <f t="shared" si="13"/>
        <v>0</v>
      </c>
      <c r="Y11" s="29">
        <f t="shared" ref="Y11:Z11" si="14">SUM(Y12:Y16)</f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  <c r="Y12" s="10">
        <f>FC_TRA_DNAVI_DCS_E!Y12+FC_TRA_DNAVI_IWW_E!Y12</f>
        <v>0</v>
      </c>
      <c r="Z12" s="10">
        <f>FC_TRA_DNAVI_DCS_E!Z12+FC_TRA_DNAVI_IWW_E!Z12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  <c r="Y13" s="10">
        <f>FC_TRA_DNAVI_DCS_E!Y13+FC_TRA_DNAVI_IWW_E!Y13</f>
        <v>0</v>
      </c>
      <c r="Z13" s="10">
        <f>FC_TRA_DNAVI_DCS_E!Z13+FC_TRA_DNAVI_IWW_E!Z13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  <c r="Y14" s="10">
        <f>FC_TRA_DNAVI_DCS_E!Y14+FC_TRA_DNAVI_IWW_E!Y14</f>
        <v>0</v>
      </c>
      <c r="Z14" s="10">
        <f>FC_TRA_DNAVI_DCS_E!Z14+FC_TRA_DNAVI_IWW_E!Z14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  <c r="Y15" s="10">
        <f>FC_TRA_DNAVI_DCS_E!Y15+FC_TRA_DNAVI_IWW_E!Y15</f>
        <v>0</v>
      </c>
      <c r="Z15" s="10">
        <f>FC_TRA_DNAVI_DCS_E!Z15+FC_TRA_DNAVI_IWW_E!Z15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  <c r="Y16" s="10">
        <f>FC_TRA_DNAVI_DCS_E!Y16+FC_TRA_DNAVI_IWW_E!Y16</f>
        <v>0</v>
      </c>
      <c r="Z16" s="10">
        <f>FC_TRA_DNAVI_DCS_E!Z16+FC_TRA_DNAVI_IWW_E!Z16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ref="W17:X17" si="16">SUM(W18:W21)</f>
        <v>0</v>
      </c>
      <c r="X17" s="37">
        <f t="shared" si="16"/>
        <v>0</v>
      </c>
      <c r="Y17" s="37">
        <f t="shared" ref="Y17:Z17" si="17">SUM(Y18:Y21)</f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  <c r="Y18" s="10">
        <f>FC_TRA_DNAVI_DCS_E!Y18+FC_TRA_DNAVI_IWW_E!Y18</f>
        <v>0</v>
      </c>
      <c r="Z18" s="10">
        <f>FC_TRA_DNAVI_DCS_E!Z18+FC_TRA_DNAVI_IWW_E!Z18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  <c r="Y19" s="10">
        <f>FC_TRA_DNAVI_DCS_E!Y19+FC_TRA_DNAVI_IWW_E!Y19</f>
        <v>0</v>
      </c>
      <c r="Z19" s="10">
        <f>FC_TRA_DNAVI_DCS_E!Z19+FC_TRA_DNAVI_IWW_E!Z19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  <c r="Y20" s="10">
        <f>FC_TRA_DNAVI_DCS_E!Y20+FC_TRA_DNAVI_IWW_E!Y20</f>
        <v>0</v>
      </c>
      <c r="Z20" s="10">
        <f>FC_TRA_DNAVI_DCS_E!Z20+FC_TRA_DNAVI_IWW_E!Z20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  <c r="Y21" s="10">
        <f>FC_TRA_DNAVI_DCS_E!Y21+FC_TRA_DNAVI_IWW_E!Y21</f>
        <v>0</v>
      </c>
      <c r="Z21" s="10">
        <f>FC_TRA_DNAVI_DCS_E!Z21+FC_TRA_DNAVI_IWW_E!Z21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8">SUM(C23:C24)</f>
        <v>0</v>
      </c>
      <c r="D22" s="37">
        <f t="shared" si="18"/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ref="W22:X22" si="19">SUM(W23:W24)</f>
        <v>0</v>
      </c>
      <c r="X22" s="37">
        <f t="shared" si="19"/>
        <v>0</v>
      </c>
      <c r="Y22" s="37">
        <f t="shared" ref="Y22:Z22" si="20">SUM(Y23:Y24)</f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  <c r="Y23" s="10">
        <f>FC_TRA_DNAVI_DCS_E!Y23+FC_TRA_DNAVI_IWW_E!Y23</f>
        <v>0</v>
      </c>
      <c r="Z23" s="10">
        <f>FC_TRA_DNAVI_DCS_E!Z23+FC_TRA_DNAVI_IWW_E!Z23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  <c r="Y24" s="10">
        <f>FC_TRA_DNAVI_DCS_E!Y24+FC_TRA_DNAVI_IWW_E!Y24</f>
        <v>0</v>
      </c>
      <c r="Z24" s="10">
        <f>FC_TRA_DNAVI_DCS_E!Z24+FC_TRA_DNAVI_IWW_E!Z24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  <c r="Y25" s="37">
        <f>FC_TRA_DNAVI_DCS_E!Y25+FC_TRA_DNAVI_IWW_E!Y25</f>
        <v>0</v>
      </c>
      <c r="Z25" s="37">
        <f>FC_TRA_DNAVI_DCS_E!Z25+FC_TRA_DNAVI_IWW_E!Z25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21">SUM(C27,C33)</f>
        <v>0</v>
      </c>
      <c r="D26" s="37">
        <f t="shared" si="21"/>
        <v>0</v>
      </c>
      <c r="E26" s="37">
        <f t="shared" si="21"/>
        <v>0</v>
      </c>
      <c r="F26" s="37">
        <f t="shared" si="21"/>
        <v>0</v>
      </c>
      <c r="G26" s="37">
        <f t="shared" si="21"/>
        <v>0</v>
      </c>
      <c r="H26" s="37">
        <f t="shared" si="21"/>
        <v>8.0012897678417882</v>
      </c>
      <c r="I26" s="37">
        <f t="shared" si="21"/>
        <v>9.028374892519345</v>
      </c>
      <c r="J26" s="37">
        <f t="shared" si="21"/>
        <v>10.055374032674118</v>
      </c>
      <c r="K26" s="37">
        <f t="shared" si="21"/>
        <v>9.9837489251934652</v>
      </c>
      <c r="L26" s="37">
        <f t="shared" si="21"/>
        <v>9.1717110920034379</v>
      </c>
      <c r="M26" s="37">
        <f t="shared" si="21"/>
        <v>17.244625967325888</v>
      </c>
      <c r="N26" s="37">
        <f t="shared" si="21"/>
        <v>16.360963026655199</v>
      </c>
      <c r="O26" s="37">
        <f t="shared" si="21"/>
        <v>14.235167669819427</v>
      </c>
      <c r="P26" s="37">
        <f t="shared" si="21"/>
        <v>11.297420464316421</v>
      </c>
      <c r="Q26" s="37">
        <f t="shared" si="21"/>
        <v>11.297420464316421</v>
      </c>
      <c r="R26" s="37">
        <f t="shared" si="21"/>
        <v>12.32441960447119</v>
      </c>
      <c r="S26" s="37">
        <f t="shared" si="21"/>
        <v>11.297420464316421</v>
      </c>
      <c r="T26" s="37">
        <f t="shared" si="21"/>
        <v>13.319604471195186</v>
      </c>
      <c r="U26" s="37">
        <f t="shared" si="21"/>
        <v>10.79105760963027</v>
      </c>
      <c r="V26" s="37">
        <f t="shared" si="21"/>
        <v>14.896216680997419</v>
      </c>
      <c r="W26" s="37">
        <f t="shared" ref="W26:X26" si="22">SUM(W27,W33)</f>
        <v>18.004385210662079</v>
      </c>
      <c r="X26" s="37">
        <f t="shared" si="22"/>
        <v>21.656491831470333</v>
      </c>
      <c r="Y26" s="37">
        <f t="shared" ref="Y26:Z26" si="23">SUM(Y27,Y33)</f>
        <v>19.074118658641446</v>
      </c>
      <c r="Z26" s="37">
        <f t="shared" si="23"/>
        <v>25.525193465176269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4">SUM(C28:C32)</f>
        <v>0</v>
      </c>
      <c r="D27" s="29">
        <f t="shared" si="24"/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ref="W27:X27" si="25">SUM(W28:W32)</f>
        <v>0</v>
      </c>
      <c r="X27" s="29">
        <f t="shared" si="25"/>
        <v>0</v>
      </c>
      <c r="Y27" s="29">
        <f t="shared" ref="Y27:Z27" si="26">SUM(Y28:Y32)</f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  <c r="Y28" s="10">
        <f>FC_TRA_DNAVI_DCS_E!Y28+FC_TRA_DNAVI_IWW_E!Y28</f>
        <v>0</v>
      </c>
      <c r="Z28" s="10">
        <f>FC_TRA_DNAVI_DCS_E!Z28+FC_TRA_DNAVI_IWW_E!Z28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  <c r="Y29" s="10">
        <f>FC_TRA_DNAVI_DCS_E!Y29+FC_TRA_DNAVI_IWW_E!Y29</f>
        <v>0</v>
      </c>
      <c r="Z29" s="10">
        <f>FC_TRA_DNAVI_DCS_E!Z29+FC_TRA_DNAVI_IWW_E!Z29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  <c r="Y30" s="10">
        <f>FC_TRA_DNAVI_DCS_E!Y30+FC_TRA_DNAVI_IWW_E!Y30</f>
        <v>0</v>
      </c>
      <c r="Z30" s="10">
        <f>FC_TRA_DNAVI_DCS_E!Z30+FC_TRA_DNAVI_IWW_E!Z30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  <c r="Y31" s="10">
        <f>FC_TRA_DNAVI_DCS_E!Y31+FC_TRA_DNAVI_IWW_E!Y31</f>
        <v>0</v>
      </c>
      <c r="Z31" s="10">
        <f>FC_TRA_DNAVI_DCS_E!Z31+FC_TRA_DNAVI_IWW_E!Z31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  <c r="Y32" s="10">
        <f>FC_TRA_DNAVI_DCS_E!Y32+FC_TRA_DNAVI_IWW_E!Y32</f>
        <v>0</v>
      </c>
      <c r="Z32" s="10">
        <f>FC_TRA_DNAVI_DCS_E!Z32+FC_TRA_DNAVI_IWW_E!Z32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7">SUM(C34:C50)</f>
        <v>0</v>
      </c>
      <c r="D33" s="29">
        <f t="shared" si="27"/>
        <v>0</v>
      </c>
      <c r="E33" s="29">
        <f t="shared" si="27"/>
        <v>0</v>
      </c>
      <c r="F33" s="29">
        <f t="shared" si="27"/>
        <v>0</v>
      </c>
      <c r="G33" s="29">
        <f t="shared" si="27"/>
        <v>0</v>
      </c>
      <c r="H33" s="29">
        <f t="shared" si="27"/>
        <v>8.0012897678417882</v>
      </c>
      <c r="I33" s="29">
        <f t="shared" si="27"/>
        <v>9.028374892519345</v>
      </c>
      <c r="J33" s="29">
        <f t="shared" si="27"/>
        <v>10.055374032674118</v>
      </c>
      <c r="K33" s="29">
        <f t="shared" si="27"/>
        <v>9.9837489251934652</v>
      </c>
      <c r="L33" s="29">
        <f t="shared" si="27"/>
        <v>9.1717110920034379</v>
      </c>
      <c r="M33" s="29">
        <f t="shared" si="27"/>
        <v>17.244625967325888</v>
      </c>
      <c r="N33" s="29">
        <f t="shared" si="27"/>
        <v>16.360963026655199</v>
      </c>
      <c r="O33" s="29">
        <f t="shared" si="27"/>
        <v>14.235167669819427</v>
      </c>
      <c r="P33" s="29">
        <f t="shared" si="27"/>
        <v>11.297420464316421</v>
      </c>
      <c r="Q33" s="29">
        <f t="shared" si="27"/>
        <v>11.297420464316421</v>
      </c>
      <c r="R33" s="29">
        <f t="shared" si="27"/>
        <v>12.32441960447119</v>
      </c>
      <c r="S33" s="29">
        <f t="shared" si="27"/>
        <v>11.297420464316421</v>
      </c>
      <c r="T33" s="29">
        <f t="shared" si="27"/>
        <v>13.319604471195186</v>
      </c>
      <c r="U33" s="29">
        <f t="shared" si="27"/>
        <v>10.79105760963027</v>
      </c>
      <c r="V33" s="29">
        <f t="shared" si="27"/>
        <v>14.896216680997419</v>
      </c>
      <c r="W33" s="29">
        <f t="shared" ref="W33:X33" si="28">SUM(W34:W50)</f>
        <v>18.004385210662079</v>
      </c>
      <c r="X33" s="29">
        <f t="shared" si="28"/>
        <v>21.656491831470333</v>
      </c>
      <c r="Y33" s="29">
        <f t="shared" ref="Y33:Z33" si="29">SUM(Y34:Y50)</f>
        <v>19.074118658641446</v>
      </c>
      <c r="Z33" s="29">
        <f t="shared" si="29"/>
        <v>25.525193465176269</v>
      </c>
    </row>
    <row r="34" spans="1:26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  <c r="Y34" s="10">
        <f>FC_TRA_DNAVI_DCS_E!Y34+FC_TRA_DNAVI_IWW_E!Y34</f>
        <v>0</v>
      </c>
      <c r="Z34" s="10">
        <f>FC_TRA_DNAVI_DCS_E!Z34+FC_TRA_DNAVI_IWW_E!Z34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  <c r="Y35" s="10">
        <f>FC_TRA_DNAVI_DCS_E!Y35+FC_TRA_DNAVI_IWW_E!Y35</f>
        <v>0</v>
      </c>
      <c r="Z35" s="10">
        <f>FC_TRA_DNAVI_DCS_E!Z35+FC_TRA_DNAVI_IWW_E!Z35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  <c r="Y36" s="10">
        <f>FC_TRA_DNAVI_DCS_E!Y36+FC_TRA_DNAVI_IWW_E!Y36</f>
        <v>0</v>
      </c>
      <c r="Z36" s="10">
        <f>FC_TRA_DNAVI_DCS_E!Z36+FC_TRA_DNAVI_IWW_E!Z36</f>
        <v>0</v>
      </c>
    </row>
    <row r="37" spans="1:26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0.33069647463456581</v>
      </c>
      <c r="U37" s="10">
        <f>FC_TRA_DNAVI_DCS_E!U37+FC_TRA_DNAVI_IWW_E!U37</f>
        <v>0.34402407566637999</v>
      </c>
      <c r="V37" s="10">
        <f>FC_TRA_DNAVI_DCS_E!V37+FC_TRA_DNAVI_IWW_E!V37</f>
        <v>0.37695614789337917</v>
      </c>
      <c r="W37" s="10">
        <f>FC_TRA_DNAVI_DCS_E!W37+FC_TRA_DNAVI_IWW_E!W37</f>
        <v>0.29165950128976781</v>
      </c>
      <c r="X37" s="10">
        <f>FC_TRA_DNAVI_DCS_E!X37+FC_TRA_DNAVI_IWW_E!X37</f>
        <v>0.37282889079965609</v>
      </c>
      <c r="Y37" s="10">
        <f>FC_TRA_DNAVI_DCS_E!Y37+FC_TRA_DNAVI_IWW_E!Y37</f>
        <v>0.46319862424763542</v>
      </c>
      <c r="Z37" s="10">
        <f>FC_TRA_DNAVI_DCS_E!Z37+FC_TRA_DNAVI_IWW_E!Z37</f>
        <v>0.55975924333619942</v>
      </c>
    </row>
    <row r="38" spans="1:26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  <c r="Y38" s="10">
        <f>FC_TRA_DNAVI_DCS_E!Y38+FC_TRA_DNAVI_IWW_E!Y38</f>
        <v>0</v>
      </c>
      <c r="Z38" s="10">
        <f>FC_TRA_DNAVI_DCS_E!Z38+FC_TRA_DNAVI_IWW_E!Z38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  <c r="Y39" s="10">
        <f>FC_TRA_DNAVI_DCS_E!Y39+FC_TRA_DNAVI_IWW_E!Y39</f>
        <v>0</v>
      </c>
      <c r="Z39" s="10">
        <f>FC_TRA_DNAVI_DCS_E!Z39+FC_TRA_DNAVI_IWW_E!Z39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  <c r="Y40" s="10">
        <f>FC_TRA_DNAVI_DCS_E!Y40+FC_TRA_DNAVI_IWW_E!Y40</f>
        <v>0</v>
      </c>
      <c r="Z40" s="10">
        <f>FC_TRA_DNAVI_DCS_E!Z40+FC_TRA_DNAVI_IWW_E!Z40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  <c r="Y41" s="10">
        <f>FC_TRA_DNAVI_DCS_E!Y41+FC_TRA_DNAVI_IWW_E!Y41</f>
        <v>0</v>
      </c>
      <c r="Z41" s="10">
        <f>FC_TRA_DNAVI_DCS_E!Z41+FC_TRA_DNAVI_IWW_E!Z41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  <c r="Y42" s="10">
        <f>FC_TRA_DNAVI_DCS_E!Y42+FC_TRA_DNAVI_IWW_E!Y42</f>
        <v>0</v>
      </c>
      <c r="Z42" s="10">
        <f>FC_TRA_DNAVI_DCS_E!Z42+FC_TRA_DNAVI_IWW_E!Z42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FC_TRA_DNAVI_DCS_E!C43+FC_TRA_DNAVI_IWW_E!C43</f>
        <v>0</v>
      </c>
      <c r="D43" s="10">
        <f>FC_TRA_DNAVI_DCS_E!D43+FC_TRA_DNAVI_IWW_E!D43</f>
        <v>0</v>
      </c>
      <c r="E43" s="10">
        <f>FC_TRA_DNAVI_DCS_E!E43+FC_TRA_DNAVI_IWW_E!E43</f>
        <v>0</v>
      </c>
      <c r="F43" s="10">
        <f>FC_TRA_DNAVI_DCS_E!F43+FC_TRA_DNAVI_IWW_E!F43</f>
        <v>0</v>
      </c>
      <c r="G43" s="10">
        <f>FC_TRA_DNAVI_DCS_E!G43+FC_TRA_DNAVI_IWW_E!G43</f>
        <v>0</v>
      </c>
      <c r="H43" s="10">
        <f>FC_TRA_DNAVI_DCS_E!H43+FC_TRA_DNAVI_IWW_E!H43</f>
        <v>5.135167669819432</v>
      </c>
      <c r="I43" s="10">
        <f>FC_TRA_DNAVI_DCS_E!I43+FC_TRA_DNAVI_IWW_E!I43</f>
        <v>6.1622527944969896</v>
      </c>
      <c r="J43" s="10">
        <f>FC_TRA_DNAVI_DCS_E!J43+FC_TRA_DNAVI_IWW_E!J43</f>
        <v>7.1892519346517627</v>
      </c>
      <c r="K43" s="10">
        <f>FC_TRA_DNAVI_DCS_E!K43+FC_TRA_DNAVI_IWW_E!K43</f>
        <v>6.1622527944969896</v>
      </c>
      <c r="L43" s="10">
        <f>FC_TRA_DNAVI_DCS_E!L43+FC_TRA_DNAVI_IWW_E!L43</f>
        <v>8.2163370593293195</v>
      </c>
      <c r="M43" s="10">
        <f>FC_TRA_DNAVI_DCS_E!M43+FC_TRA_DNAVI_IWW_E!M43</f>
        <v>14.378503869303531</v>
      </c>
      <c r="N43" s="10">
        <f>FC_TRA_DNAVI_DCS_E!N43+FC_TRA_DNAVI_IWW_E!N43</f>
        <v>15.40558899398108</v>
      </c>
      <c r="O43" s="10">
        <f>FC_TRA_DNAVI_DCS_E!O43+FC_TRA_DNAVI_IWW_E!O43</f>
        <v>12.32441960447119</v>
      </c>
      <c r="P43" s="10">
        <f>FC_TRA_DNAVI_DCS_E!P43+FC_TRA_DNAVI_IWW_E!P43</f>
        <v>11.297420464316421</v>
      </c>
      <c r="Q43" s="10">
        <f>FC_TRA_DNAVI_DCS_E!Q43+FC_TRA_DNAVI_IWW_E!Q43</f>
        <v>11.297420464316421</v>
      </c>
      <c r="R43" s="10">
        <f>FC_TRA_DNAVI_DCS_E!R43+FC_TRA_DNAVI_IWW_E!R43</f>
        <v>12.32441960447119</v>
      </c>
      <c r="S43" s="10">
        <f>FC_TRA_DNAVI_DCS_E!S43+FC_TRA_DNAVI_IWW_E!S43</f>
        <v>11.297420464316421</v>
      </c>
      <c r="T43" s="10">
        <f>FC_TRA_DNAVI_DCS_E!T43+FC_TRA_DNAVI_IWW_E!T43</f>
        <v>12.98890799656062</v>
      </c>
      <c r="U43" s="10">
        <f>FC_TRA_DNAVI_DCS_E!U43+FC_TRA_DNAVI_IWW_E!U43</f>
        <v>10.447033533963889</v>
      </c>
      <c r="V43" s="10">
        <f>FC_TRA_DNAVI_DCS_E!V43+FC_TRA_DNAVI_IWW_E!V43</f>
        <v>14.51926053310404</v>
      </c>
      <c r="W43" s="10">
        <f>FC_TRA_DNAVI_DCS_E!W43+FC_TRA_DNAVI_IWW_E!W43</f>
        <v>17.608598452278589</v>
      </c>
      <c r="X43" s="10">
        <f>FC_TRA_DNAVI_DCS_E!X43+FC_TRA_DNAVI_IWW_E!X43</f>
        <v>21.124075666380051</v>
      </c>
      <c r="Y43" s="10">
        <f>FC_TRA_DNAVI_DCS_E!Y43+FC_TRA_DNAVI_IWW_E!Y43</f>
        <v>18.610920034393811</v>
      </c>
      <c r="Z43" s="10">
        <f>FC_TRA_DNAVI_DCS_E!Z43+FC_TRA_DNAVI_IWW_E!Z43</f>
        <v>24.598538263112641</v>
      </c>
    </row>
    <row r="44" spans="1:26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2.8661220980223558</v>
      </c>
      <c r="I44" s="10">
        <f>FC_TRA_DNAVI_DCS_E!I44+FC_TRA_DNAVI_IWW_E!I44</f>
        <v>2.8661220980223558</v>
      </c>
      <c r="J44" s="10">
        <f>FC_TRA_DNAVI_DCS_E!J44+FC_TRA_DNAVI_IWW_E!J44</f>
        <v>2.8661220980223558</v>
      </c>
      <c r="K44" s="10">
        <f>FC_TRA_DNAVI_DCS_E!K44+FC_TRA_DNAVI_IWW_E!K44</f>
        <v>3.8214961306964752</v>
      </c>
      <c r="L44" s="10">
        <f>FC_TRA_DNAVI_DCS_E!L44+FC_TRA_DNAVI_IWW_E!L44</f>
        <v>0.95537403267411869</v>
      </c>
      <c r="M44" s="10">
        <f>FC_TRA_DNAVI_DCS_E!M44+FC_TRA_DNAVI_IWW_E!M44</f>
        <v>2.8661220980223558</v>
      </c>
      <c r="N44" s="10">
        <f>FC_TRA_DNAVI_DCS_E!N44+FC_TRA_DNAVI_IWW_E!N44</f>
        <v>0.95537403267411869</v>
      </c>
      <c r="O44" s="10">
        <f>FC_TRA_DNAVI_DCS_E!O44+FC_TRA_DNAVI_IWW_E!O44</f>
        <v>1.9107480653482369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0.1041272570937231</v>
      </c>
      <c r="X44" s="10">
        <f>FC_TRA_DNAVI_DCS_E!X44+FC_TRA_DNAVI_IWW_E!X44</f>
        <v>0.15958727429062769</v>
      </c>
      <c r="Y44" s="10">
        <f>FC_TRA_DNAVI_DCS_E!Y44+FC_TRA_DNAVI_IWW_E!Y44</f>
        <v>0</v>
      </c>
      <c r="Z44" s="10">
        <f>FC_TRA_DNAVI_DCS_E!Z44+FC_TRA_DNAVI_IWW_E!Z44</f>
        <v>0.36689595872742908</v>
      </c>
    </row>
    <row r="45" spans="1:26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  <c r="Y45" s="10">
        <f>FC_TRA_DNAVI_DCS_E!Y45+FC_TRA_DNAVI_IWW_E!Y45</f>
        <v>0</v>
      </c>
      <c r="Z45" s="10">
        <f>FC_TRA_DNAVI_DCS_E!Z45+FC_TRA_DNAVI_IWW_E!Z45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  <c r="Y46" s="10">
        <f>FC_TRA_DNAVI_DCS_E!Y46+FC_TRA_DNAVI_IWW_E!Y46</f>
        <v>0</v>
      </c>
      <c r="Z46" s="10">
        <f>FC_TRA_DNAVI_DCS_E!Z46+FC_TRA_DNAVI_IWW_E!Z46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  <c r="Y47" s="10">
        <f>FC_TRA_DNAVI_DCS_E!Y47+FC_TRA_DNAVI_IWW_E!Y47</f>
        <v>0</v>
      </c>
      <c r="Z47" s="10">
        <f>FC_TRA_DNAVI_DCS_E!Z47+FC_TRA_DNAVI_IWW_E!Z47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  <c r="Y48" s="10">
        <f>FC_TRA_DNAVI_DCS_E!Y48+FC_TRA_DNAVI_IWW_E!Y48</f>
        <v>0</v>
      </c>
      <c r="Z48" s="10">
        <f>FC_TRA_DNAVI_DCS_E!Z48+FC_TRA_DNAVI_IWW_E!Z48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  <c r="Y49" s="10">
        <f>FC_TRA_DNAVI_DCS_E!Y49+FC_TRA_DNAVI_IWW_E!Y49</f>
        <v>0</v>
      </c>
      <c r="Z49" s="10">
        <f>FC_TRA_DNAVI_DCS_E!Z49+FC_TRA_DNAVI_IWW_E!Z49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  <c r="Y50" s="10">
        <f>FC_TRA_DNAVI_DCS_E!Y50+FC_TRA_DNAVI_IWW_E!Y50</f>
        <v>0</v>
      </c>
      <c r="Z50" s="10">
        <f>FC_TRA_DNAVI_DCS_E!Z50+FC_TRA_DNAVI_IWW_E!Z50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  <c r="Y51" s="37">
        <f>FC_TRA_DNAVI_DCS_E!Y51+FC_TRA_DNAVI_IWW_E!Y51</f>
        <v>0</v>
      </c>
      <c r="Z51" s="37">
        <f>FC_TRA_DNAVI_DCS_E!Z51+FC_TRA_DNAVI_IWW_E!Z51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30">SUM(C53:C70)</f>
        <v>0</v>
      </c>
      <c r="D52" s="37">
        <f t="shared" si="30"/>
        <v>0</v>
      </c>
      <c r="E52" s="37">
        <f t="shared" si="30"/>
        <v>0</v>
      </c>
      <c r="F52" s="37">
        <f t="shared" si="30"/>
        <v>0</v>
      </c>
      <c r="G52" s="37">
        <f t="shared" si="30"/>
        <v>0</v>
      </c>
      <c r="H52" s="37">
        <f t="shared" si="30"/>
        <v>0</v>
      </c>
      <c r="I52" s="37">
        <f t="shared" si="30"/>
        <v>0</v>
      </c>
      <c r="J52" s="37">
        <f t="shared" si="30"/>
        <v>0</v>
      </c>
      <c r="K52" s="37">
        <f t="shared" si="30"/>
        <v>0</v>
      </c>
      <c r="L52" s="37">
        <f t="shared" si="30"/>
        <v>0</v>
      </c>
      <c r="M52" s="37">
        <f t="shared" si="30"/>
        <v>0</v>
      </c>
      <c r="N52" s="37">
        <f t="shared" si="30"/>
        <v>7.0507308684436797E-3</v>
      </c>
      <c r="O52" s="37">
        <f t="shared" si="30"/>
        <v>2.0292347377472049E-2</v>
      </c>
      <c r="P52" s="37">
        <f t="shared" si="30"/>
        <v>2.1668099742046431E-2</v>
      </c>
      <c r="Q52" s="37">
        <f t="shared" si="30"/>
        <v>1.1263972484952711E-2</v>
      </c>
      <c r="R52" s="37">
        <f t="shared" si="30"/>
        <v>8.5124677558039551E-3</v>
      </c>
      <c r="S52" s="37">
        <f t="shared" si="30"/>
        <v>0</v>
      </c>
      <c r="T52" s="37">
        <f t="shared" si="30"/>
        <v>4.8495270851246768E-2</v>
      </c>
      <c r="U52" s="37">
        <f t="shared" si="30"/>
        <v>0</v>
      </c>
      <c r="V52" s="37">
        <f t="shared" si="30"/>
        <v>0</v>
      </c>
      <c r="W52" s="37">
        <f t="shared" ref="W52:X52" si="31">SUM(W53:W70)</f>
        <v>0</v>
      </c>
      <c r="X52" s="37">
        <f t="shared" si="31"/>
        <v>0</v>
      </c>
      <c r="Y52" s="37">
        <f t="shared" ref="Y52:Z52" si="32">SUM(Y53:Y70)</f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  <c r="Y53" s="10">
        <f>FC_TRA_DNAVI_DCS_E!Y53+FC_TRA_DNAVI_IWW_E!Y53</f>
        <v>0</v>
      </c>
      <c r="Z53" s="10">
        <f>FC_TRA_DNAVI_DCS_E!Z53+FC_TRA_DNAVI_IWW_E!Z53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  <c r="Y54" s="10">
        <f>FC_TRA_DNAVI_DCS_E!Y54+FC_TRA_DNAVI_IWW_E!Y54</f>
        <v>0</v>
      </c>
      <c r="Z54" s="10">
        <f>FC_TRA_DNAVI_DCS_E!Z54+FC_TRA_DNAVI_IWW_E!Z54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  <c r="Y55" s="10">
        <f>FC_TRA_DNAVI_DCS_E!Y55+FC_TRA_DNAVI_IWW_E!Y55</f>
        <v>0</v>
      </c>
      <c r="Z55" s="10">
        <f>FC_TRA_DNAVI_DCS_E!Z55+FC_TRA_DNAVI_IWW_E!Z55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  <c r="Y56" s="10">
        <f>FC_TRA_DNAVI_DCS_E!Y56+FC_TRA_DNAVI_IWW_E!Y56</f>
        <v>0</v>
      </c>
      <c r="Z56" s="10">
        <f>FC_TRA_DNAVI_DCS_E!Z56+FC_TRA_DNAVI_IWW_E!Z56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  <c r="Y57" s="10">
        <f>FC_TRA_DNAVI_DCS_E!Y57+FC_TRA_DNAVI_IWW_E!Y57</f>
        <v>0</v>
      </c>
      <c r="Z57" s="10">
        <f>FC_TRA_DNAVI_DCS_E!Z57+FC_TRA_DNAVI_IWW_E!Z57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  <c r="Y58" s="10">
        <f>FC_TRA_DNAVI_DCS_E!Y58+FC_TRA_DNAVI_IWW_E!Y58</f>
        <v>0</v>
      </c>
      <c r="Z58" s="10">
        <f>FC_TRA_DNAVI_DCS_E!Z58+FC_TRA_DNAVI_IWW_E!Z58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  <c r="Y59" s="10">
        <f>FC_TRA_DNAVI_DCS_E!Y59+FC_TRA_DNAVI_IWW_E!Y59</f>
        <v>0</v>
      </c>
      <c r="Z59" s="10">
        <f>FC_TRA_DNAVI_DCS_E!Z59+FC_TRA_DNAVI_IWW_E!Z59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  <c r="Y60" s="10">
        <f>FC_TRA_DNAVI_DCS_E!Y60+FC_TRA_DNAVI_IWW_E!Y60</f>
        <v>0</v>
      </c>
      <c r="Z60" s="10">
        <f>FC_TRA_DNAVI_DCS_E!Z60+FC_TRA_DNAVI_IWW_E!Z60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  <c r="Y61" s="10">
        <f>FC_TRA_DNAVI_DCS_E!Y61+FC_TRA_DNAVI_IWW_E!Y61</f>
        <v>0</v>
      </c>
      <c r="Z61" s="10">
        <f>FC_TRA_DNAVI_DCS_E!Z61+FC_TRA_DNAVI_IWW_E!Z61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  <c r="Y62" s="10">
        <f>FC_TRA_DNAVI_DCS_E!Y62+FC_TRA_DNAVI_IWW_E!Y62</f>
        <v>0</v>
      </c>
      <c r="Z62" s="10">
        <f>FC_TRA_DNAVI_DCS_E!Z62+FC_TRA_DNAVI_IWW_E!Z62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  <c r="Y63" s="10">
        <f>FC_TRA_DNAVI_DCS_E!Y63+FC_TRA_DNAVI_IWW_E!Y63</f>
        <v>0</v>
      </c>
      <c r="Z63" s="10">
        <f>FC_TRA_DNAVI_DCS_E!Z63+FC_TRA_DNAVI_IWW_E!Z63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  <c r="Y64" s="10">
        <f>FC_TRA_DNAVI_DCS_E!Y64+FC_TRA_DNAVI_IWW_E!Y64</f>
        <v>0</v>
      </c>
      <c r="Z64" s="10">
        <f>FC_TRA_DNAVI_DCS_E!Z64+FC_TRA_DNAVI_IWW_E!Z64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7.0507308684436797E-3</v>
      </c>
      <c r="O65" s="10">
        <f>FC_TRA_DNAVI_DCS_E!O65+FC_TRA_DNAVI_IWW_E!O65</f>
        <v>2.0292347377472049E-2</v>
      </c>
      <c r="P65" s="10">
        <f>FC_TRA_DNAVI_DCS_E!P65+FC_TRA_DNAVI_IWW_E!P65</f>
        <v>2.1668099742046431E-2</v>
      </c>
      <c r="Q65" s="10">
        <f>FC_TRA_DNAVI_DCS_E!Q65+FC_TRA_DNAVI_IWW_E!Q65</f>
        <v>1.1263972484952711E-2</v>
      </c>
      <c r="R65" s="10">
        <f>FC_TRA_DNAVI_DCS_E!R65+FC_TRA_DNAVI_IWW_E!R65</f>
        <v>8.5124677558039551E-3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  <c r="Y65" s="10">
        <f>FC_TRA_DNAVI_DCS_E!Y65+FC_TRA_DNAVI_IWW_E!Y65</f>
        <v>0</v>
      </c>
      <c r="Z65" s="10">
        <f>FC_TRA_DNAVI_DCS_E!Z65+FC_TRA_DNAVI_IWW_E!Z65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4.8495270851246768E-2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  <c r="Y66" s="10">
        <f>FC_TRA_DNAVI_DCS_E!Y66+FC_TRA_DNAVI_IWW_E!Y66</f>
        <v>0</v>
      </c>
      <c r="Z66" s="10">
        <f>FC_TRA_DNAVI_DCS_E!Z66+FC_TRA_DNAVI_IWW_E!Z66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  <c r="Y67" s="10">
        <f>FC_TRA_DNAVI_DCS_E!Y67+FC_TRA_DNAVI_IWW_E!Y67</f>
        <v>0</v>
      </c>
      <c r="Z67" s="10">
        <f>FC_TRA_DNAVI_DCS_E!Z67+FC_TRA_DNAVI_IWW_E!Z67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  <c r="Y68" s="10">
        <f>FC_TRA_DNAVI_DCS_E!Y68+FC_TRA_DNAVI_IWW_E!Y68</f>
        <v>0</v>
      </c>
      <c r="Z68" s="10">
        <f>FC_TRA_DNAVI_DCS_E!Z68+FC_TRA_DNAVI_IWW_E!Z68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  <c r="Y69" s="10">
        <f>FC_TRA_DNAVI_DCS_E!Y69+FC_TRA_DNAVI_IWW_E!Y69</f>
        <v>0</v>
      </c>
      <c r="Z69" s="10">
        <f>FC_TRA_DNAVI_DCS_E!Z69+FC_TRA_DNAVI_IWW_E!Z69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  <c r="Y70" s="10">
        <f>FC_TRA_DNAVI_DCS_E!Y70+FC_TRA_DNAVI_IWW_E!Y70</f>
        <v>0</v>
      </c>
      <c r="Z70" s="10">
        <f>FC_TRA_DNAVI_DCS_E!Z70+FC_TRA_DNAVI_IWW_E!Z70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33">SUM(C72:C73)</f>
        <v>0</v>
      </c>
      <c r="D71" s="37">
        <f t="shared" si="33"/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ref="W71:X71" si="34">SUM(W72:W73)</f>
        <v>0</v>
      </c>
      <c r="X71" s="37">
        <f t="shared" si="34"/>
        <v>0</v>
      </c>
      <c r="Y71" s="37">
        <f t="shared" ref="Y71:Z71" si="35">SUM(Y72:Y73)</f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  <c r="Y72" s="10">
        <f>FC_TRA_DNAVI_DCS_E!Y72+FC_TRA_DNAVI_IWW_E!Y72</f>
        <v>0</v>
      </c>
      <c r="Z72" s="10">
        <f>FC_TRA_DNAVI_DCS_E!Z72+FC_TRA_DNAVI_IWW_E!Z72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  <c r="Y73" s="10">
        <f>FC_TRA_DNAVI_DCS_E!Y73+FC_TRA_DNAVI_IWW_E!Y73</f>
        <v>0</v>
      </c>
      <c r="Z73" s="10">
        <f>FC_TRA_DNAVI_DCS_E!Z73+FC_TRA_DNAVI_IWW_E!Z73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  <c r="Y74" s="37">
        <f>FC_TRA_DNAVI_DCS_E!Y74+FC_TRA_DNAVI_IWW_E!Y74</f>
        <v>0</v>
      </c>
      <c r="Z74" s="37">
        <f>FC_TRA_DNAVI_DCS_E!Z74+FC_TRA_DNAVI_IWW_E!Z74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  <c r="Y75" s="37">
        <f>FC_TRA_DNAVI_DCS_E!Y75+FC_TRA_DNAVI_IWW_E!Y75</f>
        <v>0</v>
      </c>
      <c r="Z75" s="37">
        <f>FC_TRA_DNAVI_DCS_E!Z75+FC_TRA_DNAVI_IWW_E!Z75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  <c r="Y76" s="40">
        <f>FC_TRA_DNAVI_DCS_E!Y76+FC_TRA_DNAVI_IWW_E!Y76</f>
        <v>0</v>
      </c>
      <c r="Z76" s="40">
        <f>FC_TRA_DNAVI_DCS_E!Z76+FC_TRA_DNAVI_IWW_E!Z76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8.0012897678417882</v>
      </c>
      <c r="I2" s="31">
        <f t="shared" si="0"/>
        <v>9.028374892519345</v>
      </c>
      <c r="J2" s="31">
        <f t="shared" si="0"/>
        <v>10.055374032674118</v>
      </c>
      <c r="K2" s="31">
        <f t="shared" si="0"/>
        <v>9.9837489251934652</v>
      </c>
      <c r="L2" s="31">
        <f t="shared" si="0"/>
        <v>9.1717110920034379</v>
      </c>
      <c r="M2" s="31">
        <f t="shared" si="0"/>
        <v>17.244625967325888</v>
      </c>
      <c r="N2" s="31">
        <f t="shared" si="0"/>
        <v>16.368013757523642</v>
      </c>
      <c r="O2" s="31">
        <f t="shared" si="0"/>
        <v>14.255460017196899</v>
      </c>
      <c r="P2" s="31">
        <f t="shared" si="0"/>
        <v>11.319088564058466</v>
      </c>
      <c r="Q2" s="31">
        <f t="shared" si="0"/>
        <v>11.308684436801373</v>
      </c>
      <c r="R2" s="31">
        <f t="shared" si="0"/>
        <v>12.332932072226994</v>
      </c>
      <c r="S2" s="31">
        <f t="shared" si="0"/>
        <v>11.297420464316421</v>
      </c>
      <c r="T2" s="31">
        <f t="shared" si="0"/>
        <v>13.368099742046432</v>
      </c>
      <c r="U2" s="31">
        <f t="shared" si="0"/>
        <v>10.79105760963027</v>
      </c>
      <c r="V2" s="31">
        <f t="shared" si="0"/>
        <v>14.896216680997419</v>
      </c>
      <c r="W2" s="31">
        <f t="shared" ref="W2:X2" si="1">SUM(W3,W17,W22,W25,W26,W51,W52,W71,W74,W75,W76)</f>
        <v>18.004385210662079</v>
      </c>
      <c r="X2" s="31">
        <f t="shared" si="1"/>
        <v>21.656491831470333</v>
      </c>
      <c r="Y2" s="31">
        <f t="shared" ref="Y2:Z2" si="2">SUM(Y3,Y17,Y22,Y25,Y26,Y51,Y52,Y71,Y74,Y75,Y76)</f>
        <v>19.074118658641446</v>
      </c>
      <c r="Z2" s="31">
        <f t="shared" si="2"/>
        <v>25.525193465176269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>SUM(W9:W10)</f>
        <v>0</v>
      </c>
      <c r="X8" s="29">
        <f>SUM(X9:X10)</f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>SUM(W12:W16)</f>
        <v>0</v>
      </c>
      <c r="X11" s="29">
        <f>SUM(X12:X16)</f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>SUM(W18:W21)</f>
        <v>0</v>
      </c>
      <c r="X17" s="37">
        <f>SUM(X18:X21)</f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>SUM(W23:W24)</f>
        <v>0</v>
      </c>
      <c r="X22" s="37">
        <f>SUM(X23:X24)</f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8.0012897678417882</v>
      </c>
      <c r="I26" s="37">
        <f t="shared" si="17"/>
        <v>9.028374892519345</v>
      </c>
      <c r="J26" s="37">
        <f t="shared" si="17"/>
        <v>10.055374032674118</v>
      </c>
      <c r="K26" s="37">
        <f t="shared" si="17"/>
        <v>9.9837489251934652</v>
      </c>
      <c r="L26" s="37">
        <f t="shared" si="17"/>
        <v>9.1717110920034379</v>
      </c>
      <c r="M26" s="37">
        <f t="shared" si="17"/>
        <v>17.244625967325888</v>
      </c>
      <c r="N26" s="37">
        <f t="shared" si="17"/>
        <v>16.360963026655199</v>
      </c>
      <c r="O26" s="37">
        <f t="shared" si="17"/>
        <v>14.235167669819427</v>
      </c>
      <c r="P26" s="37">
        <f t="shared" si="17"/>
        <v>11.297420464316421</v>
      </c>
      <c r="Q26" s="37">
        <f t="shared" si="17"/>
        <v>11.297420464316421</v>
      </c>
      <c r="R26" s="37">
        <f t="shared" si="17"/>
        <v>12.32441960447119</v>
      </c>
      <c r="S26" s="37">
        <f t="shared" si="17"/>
        <v>11.297420464316421</v>
      </c>
      <c r="T26" s="37">
        <f t="shared" si="17"/>
        <v>13.319604471195186</v>
      </c>
      <c r="U26" s="37">
        <f t="shared" si="17"/>
        <v>10.79105760963027</v>
      </c>
      <c r="V26" s="37">
        <f t="shared" si="17"/>
        <v>14.896216680997419</v>
      </c>
      <c r="W26" s="37">
        <f t="shared" ref="W26:X26" si="18">SUM(W27,W33)</f>
        <v>18.004385210662079</v>
      </c>
      <c r="X26" s="37">
        <f t="shared" si="18"/>
        <v>21.656491831470333</v>
      </c>
      <c r="Y26" s="37">
        <f t="shared" ref="Y26:Z26" si="19">SUM(Y27,Y33)</f>
        <v>19.074118658641446</v>
      </c>
      <c r="Z26" s="37">
        <f t="shared" si="19"/>
        <v>25.525193465176269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0">SUM(C28:C32)</f>
        <v>0</v>
      </c>
      <c r="D27" s="29">
        <f t="shared" si="20"/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ref="W27:X27" si="21">SUM(W28:W32)</f>
        <v>0</v>
      </c>
      <c r="X27" s="29">
        <f t="shared" si="21"/>
        <v>0</v>
      </c>
      <c r="Y27" s="29">
        <f t="shared" ref="Y27:Z27" si="22">SUM(Y28:Y32)</f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8.0012897678417882</v>
      </c>
      <c r="I33" s="29">
        <f t="shared" si="23"/>
        <v>9.028374892519345</v>
      </c>
      <c r="J33" s="29">
        <f t="shared" si="23"/>
        <v>10.055374032674118</v>
      </c>
      <c r="K33" s="29">
        <f t="shared" si="23"/>
        <v>9.9837489251934652</v>
      </c>
      <c r="L33" s="29">
        <f t="shared" si="23"/>
        <v>9.1717110920034379</v>
      </c>
      <c r="M33" s="29">
        <f t="shared" si="23"/>
        <v>17.244625967325888</v>
      </c>
      <c r="N33" s="29">
        <f t="shared" si="23"/>
        <v>16.360963026655199</v>
      </c>
      <c r="O33" s="29">
        <f t="shared" si="23"/>
        <v>14.235167669819427</v>
      </c>
      <c r="P33" s="29">
        <f t="shared" si="23"/>
        <v>11.297420464316421</v>
      </c>
      <c r="Q33" s="29">
        <f t="shared" si="23"/>
        <v>11.297420464316421</v>
      </c>
      <c r="R33" s="29">
        <f t="shared" si="23"/>
        <v>12.32441960447119</v>
      </c>
      <c r="S33" s="29">
        <f t="shared" si="23"/>
        <v>11.297420464316421</v>
      </c>
      <c r="T33" s="29">
        <f t="shared" si="23"/>
        <v>13.319604471195186</v>
      </c>
      <c r="U33" s="29">
        <f t="shared" si="23"/>
        <v>10.79105760963027</v>
      </c>
      <c r="V33" s="29">
        <f t="shared" si="23"/>
        <v>14.896216680997419</v>
      </c>
      <c r="W33" s="29">
        <f t="shared" ref="W33:X33" si="24">SUM(W34:W50)</f>
        <v>18.004385210662079</v>
      </c>
      <c r="X33" s="29">
        <f t="shared" si="24"/>
        <v>21.656491831470333</v>
      </c>
      <c r="Y33" s="29">
        <f t="shared" ref="Y33:Z33" si="25">SUM(Y34:Y50)</f>
        <v>19.074118658641446</v>
      </c>
      <c r="Z33" s="29">
        <f t="shared" si="25"/>
        <v>25.525193465176269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0.33069647463456581</v>
      </c>
      <c r="U37" s="10">
        <v>0.34402407566637999</v>
      </c>
      <c r="V37" s="10">
        <v>0.37695614789337917</v>
      </c>
      <c r="W37" s="10">
        <v>0.29165950128976781</v>
      </c>
      <c r="X37" s="10">
        <v>0.37282889079965609</v>
      </c>
      <c r="Y37" s="10">
        <v>0.46319862424763542</v>
      </c>
      <c r="Z37" s="10">
        <v>0.55975924333619942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5.135167669819432</v>
      </c>
      <c r="I43" s="10">
        <v>6.1622527944969896</v>
      </c>
      <c r="J43" s="10">
        <v>7.1892519346517627</v>
      </c>
      <c r="K43" s="10">
        <v>6.1622527944969896</v>
      </c>
      <c r="L43" s="10">
        <v>8.2163370593293195</v>
      </c>
      <c r="M43" s="10">
        <v>14.378503869303531</v>
      </c>
      <c r="N43" s="10">
        <v>15.40558899398108</v>
      </c>
      <c r="O43" s="10">
        <v>12.32441960447119</v>
      </c>
      <c r="P43" s="10">
        <v>11.297420464316421</v>
      </c>
      <c r="Q43" s="10">
        <v>11.297420464316421</v>
      </c>
      <c r="R43" s="10">
        <v>12.32441960447119</v>
      </c>
      <c r="S43" s="10">
        <v>11.297420464316421</v>
      </c>
      <c r="T43" s="10">
        <v>12.98890799656062</v>
      </c>
      <c r="U43" s="10">
        <v>10.447033533963889</v>
      </c>
      <c r="V43" s="10">
        <v>14.51926053310404</v>
      </c>
      <c r="W43" s="10">
        <v>17.608598452278589</v>
      </c>
      <c r="X43" s="10">
        <v>21.124075666380051</v>
      </c>
      <c r="Y43" s="10">
        <v>18.610920034393811</v>
      </c>
      <c r="Z43" s="10">
        <v>24.598538263112641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2.8661220980223558</v>
      </c>
      <c r="I44" s="10">
        <v>2.8661220980223558</v>
      </c>
      <c r="J44" s="10">
        <v>2.8661220980223558</v>
      </c>
      <c r="K44" s="10">
        <v>3.8214961306964752</v>
      </c>
      <c r="L44" s="10">
        <v>0.95537403267411869</v>
      </c>
      <c r="M44" s="10">
        <v>2.8661220980223558</v>
      </c>
      <c r="N44" s="10">
        <v>0.95537403267411869</v>
      </c>
      <c r="O44" s="10">
        <v>1.9107480653482369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0.1041272570937231</v>
      </c>
      <c r="X44" s="10">
        <v>0.15958727429062769</v>
      </c>
      <c r="Y44" s="10">
        <v>0</v>
      </c>
      <c r="Z44" s="10">
        <v>0.36689595872742908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26">SUM(C53:C70)</f>
        <v>0</v>
      </c>
      <c r="D52" s="37">
        <f t="shared" si="26"/>
        <v>0</v>
      </c>
      <c r="E52" s="37">
        <f t="shared" si="26"/>
        <v>0</v>
      </c>
      <c r="F52" s="37">
        <f t="shared" si="26"/>
        <v>0</v>
      </c>
      <c r="G52" s="37">
        <f t="shared" si="26"/>
        <v>0</v>
      </c>
      <c r="H52" s="37">
        <f t="shared" si="26"/>
        <v>0</v>
      </c>
      <c r="I52" s="37">
        <f t="shared" si="26"/>
        <v>0</v>
      </c>
      <c r="J52" s="37">
        <f t="shared" si="26"/>
        <v>0</v>
      </c>
      <c r="K52" s="37">
        <f t="shared" si="26"/>
        <v>0</v>
      </c>
      <c r="L52" s="37">
        <f t="shared" si="26"/>
        <v>0</v>
      </c>
      <c r="M52" s="37">
        <f t="shared" si="26"/>
        <v>0</v>
      </c>
      <c r="N52" s="37">
        <f t="shared" si="26"/>
        <v>7.0507308684436797E-3</v>
      </c>
      <c r="O52" s="37">
        <f t="shared" si="26"/>
        <v>2.0292347377472049E-2</v>
      </c>
      <c r="P52" s="37">
        <f t="shared" si="26"/>
        <v>2.1668099742046431E-2</v>
      </c>
      <c r="Q52" s="37">
        <f t="shared" si="26"/>
        <v>1.1263972484952711E-2</v>
      </c>
      <c r="R52" s="37">
        <f t="shared" si="26"/>
        <v>8.5124677558039551E-3</v>
      </c>
      <c r="S52" s="37">
        <f t="shared" si="26"/>
        <v>0</v>
      </c>
      <c r="T52" s="37">
        <f t="shared" si="26"/>
        <v>4.8495270851246768E-2</v>
      </c>
      <c r="U52" s="37">
        <f t="shared" si="26"/>
        <v>0</v>
      </c>
      <c r="V52" s="37">
        <f t="shared" si="26"/>
        <v>0</v>
      </c>
      <c r="W52" s="37">
        <f t="shared" ref="W52:X52" si="27">SUM(W53:W70)</f>
        <v>0</v>
      </c>
      <c r="X52" s="37">
        <f t="shared" si="27"/>
        <v>0</v>
      </c>
      <c r="Y52" s="37">
        <f t="shared" ref="Y52:Z52" si="28">SUM(Y53:Y70)</f>
        <v>0</v>
      </c>
      <c r="Z52" s="37">
        <f t="shared" si="28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7.0507308684436797E-3</v>
      </c>
      <c r="O65" s="10">
        <v>2.0292347377472049E-2</v>
      </c>
      <c r="P65" s="10">
        <v>2.1668099742046431E-2</v>
      </c>
      <c r="Q65" s="10">
        <v>1.1263972484952711E-2</v>
      </c>
      <c r="R65" s="10">
        <v>8.5124677558039551E-3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4.8495270851246768E-2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29">SUM(C72:C73)</f>
        <v>0</v>
      </c>
      <c r="D71" s="37">
        <f t="shared" si="29"/>
        <v>0</v>
      </c>
      <c r="E71" s="37">
        <f t="shared" si="29"/>
        <v>0</v>
      </c>
      <c r="F71" s="37">
        <f t="shared" si="29"/>
        <v>0</v>
      </c>
      <c r="G71" s="37">
        <f t="shared" si="29"/>
        <v>0</v>
      </c>
      <c r="H71" s="37">
        <f t="shared" si="29"/>
        <v>0</v>
      </c>
      <c r="I71" s="37">
        <f t="shared" si="29"/>
        <v>0</v>
      </c>
      <c r="J71" s="37">
        <f t="shared" si="29"/>
        <v>0</v>
      </c>
      <c r="K71" s="37">
        <f t="shared" si="29"/>
        <v>0</v>
      </c>
      <c r="L71" s="37">
        <f t="shared" si="29"/>
        <v>0</v>
      </c>
      <c r="M71" s="37">
        <f t="shared" si="29"/>
        <v>0</v>
      </c>
      <c r="N71" s="37">
        <f t="shared" si="29"/>
        <v>0</v>
      </c>
      <c r="O71" s="37">
        <f t="shared" si="29"/>
        <v>0</v>
      </c>
      <c r="P71" s="37">
        <f t="shared" si="29"/>
        <v>0</v>
      </c>
      <c r="Q71" s="37">
        <f t="shared" si="29"/>
        <v>0</v>
      </c>
      <c r="R71" s="37">
        <f t="shared" si="29"/>
        <v>0</v>
      </c>
      <c r="S71" s="37">
        <f t="shared" si="29"/>
        <v>0</v>
      </c>
      <c r="T71" s="37">
        <f t="shared" si="29"/>
        <v>0</v>
      </c>
      <c r="U71" s="37">
        <f t="shared" si="29"/>
        <v>0</v>
      </c>
      <c r="V71" s="37">
        <f t="shared" si="29"/>
        <v>0</v>
      </c>
      <c r="W71" s="37">
        <f t="shared" ref="W71:X71" si="30">SUM(W72:W73)</f>
        <v>0</v>
      </c>
      <c r="X71" s="37">
        <f t="shared" si="30"/>
        <v>0</v>
      </c>
      <c r="Y71" s="37">
        <f t="shared" ref="Y71:Z71" si="31">SUM(Y72:Y73)</f>
        <v>0</v>
      </c>
      <c r="Z71" s="37">
        <f t="shared" si="31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71:Z71 C33:Z33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  <c r="Y2" s="31">
        <f t="shared" ref="Y2:Z2" si="2">SUM(Y3,Y17,Y22,Y25,Y26,Y51,Y52,Y71,Y74,Y75,Y76)</f>
        <v>0</v>
      </c>
      <c r="Z2" s="31">
        <f t="shared" si="2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V3" si="3">SUM(C4,C8,C11)</f>
        <v>0</v>
      </c>
      <c r="D3" s="34">
        <f t="shared" si="3"/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ref="W3:X3" si="4">SUM(W4,W8,W11)</f>
        <v>0</v>
      </c>
      <c r="X3" s="34">
        <f t="shared" si="4"/>
        <v>0</v>
      </c>
      <c r="Y3" s="34">
        <f t="shared" ref="Y3:Z3" si="5">SUM(Y4,Y8,Y11)</f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V4" si="6">SUM(C5:C7)</f>
        <v>0</v>
      </c>
      <c r="D4" s="29">
        <f t="shared" si="6"/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ref="W4:X4" si="7">SUM(W5:W7)</f>
        <v>0</v>
      </c>
      <c r="X4" s="29">
        <f t="shared" si="7"/>
        <v>0</v>
      </c>
      <c r="Y4" s="29">
        <f t="shared" ref="Y4:Z4" si="8">SUM(Y5:Y7)</f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V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>SUM(W9:W10)</f>
        <v>0</v>
      </c>
      <c r="X8" s="29">
        <f>SUM(X9:X10)</f>
        <v>0</v>
      </c>
      <c r="Y8" s="29">
        <f t="shared" ref="Y8:Z8" si="10">SUM(Y9:Y10)</f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V11" si="11">SUM(C12:C16)</f>
        <v>0</v>
      </c>
      <c r="D11" s="29">
        <f t="shared" si="11"/>
        <v>0</v>
      </c>
      <c r="E11" s="29">
        <f t="shared" si="11"/>
        <v>0</v>
      </c>
      <c r="F11" s="29">
        <f t="shared" si="11"/>
        <v>0</v>
      </c>
      <c r="G11" s="29">
        <f t="shared" si="11"/>
        <v>0</v>
      </c>
      <c r="H11" s="29">
        <f t="shared" si="11"/>
        <v>0</v>
      </c>
      <c r="I11" s="29">
        <f t="shared" si="11"/>
        <v>0</v>
      </c>
      <c r="J11" s="29">
        <f t="shared" si="11"/>
        <v>0</v>
      </c>
      <c r="K11" s="29">
        <f t="shared" si="11"/>
        <v>0</v>
      </c>
      <c r="L11" s="29">
        <f t="shared" si="11"/>
        <v>0</v>
      </c>
      <c r="M11" s="29">
        <f t="shared" si="11"/>
        <v>0</v>
      </c>
      <c r="N11" s="29">
        <f t="shared" si="11"/>
        <v>0</v>
      </c>
      <c r="O11" s="29">
        <f t="shared" si="11"/>
        <v>0</v>
      </c>
      <c r="P11" s="29">
        <f t="shared" si="11"/>
        <v>0</v>
      </c>
      <c r="Q11" s="29">
        <f t="shared" si="11"/>
        <v>0</v>
      </c>
      <c r="R11" s="29">
        <f t="shared" si="11"/>
        <v>0</v>
      </c>
      <c r="S11" s="29">
        <f t="shared" si="11"/>
        <v>0</v>
      </c>
      <c r="T11" s="29">
        <f t="shared" si="11"/>
        <v>0</v>
      </c>
      <c r="U11" s="29">
        <f t="shared" si="11"/>
        <v>0</v>
      </c>
      <c r="V11" s="29">
        <f t="shared" si="11"/>
        <v>0</v>
      </c>
      <c r="W11" s="29">
        <f>SUM(W12:W16)</f>
        <v>0</v>
      </c>
      <c r="X11" s="29">
        <f>SUM(X12:X16)</f>
        <v>0</v>
      </c>
      <c r="Y11" s="29">
        <f t="shared" ref="Y11:Z11" si="12">SUM(Y12:Y16)</f>
        <v>0</v>
      </c>
      <c r="Z11" s="29">
        <f t="shared" si="12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V17" si="13">SUM(C18:C21)</f>
        <v>0</v>
      </c>
      <c r="D17" s="37">
        <f t="shared" si="13"/>
        <v>0</v>
      </c>
      <c r="E17" s="37">
        <f t="shared" si="13"/>
        <v>0</v>
      </c>
      <c r="F17" s="37">
        <f t="shared" si="13"/>
        <v>0</v>
      </c>
      <c r="G17" s="37">
        <f t="shared" si="13"/>
        <v>0</v>
      </c>
      <c r="H17" s="37">
        <f t="shared" si="13"/>
        <v>0</v>
      </c>
      <c r="I17" s="37">
        <f t="shared" si="13"/>
        <v>0</v>
      </c>
      <c r="J17" s="37">
        <f t="shared" si="13"/>
        <v>0</v>
      </c>
      <c r="K17" s="37">
        <f t="shared" si="13"/>
        <v>0</v>
      </c>
      <c r="L17" s="37">
        <f t="shared" si="13"/>
        <v>0</v>
      </c>
      <c r="M17" s="37">
        <f t="shared" si="13"/>
        <v>0</v>
      </c>
      <c r="N17" s="37">
        <f t="shared" si="13"/>
        <v>0</v>
      </c>
      <c r="O17" s="37">
        <f t="shared" si="13"/>
        <v>0</v>
      </c>
      <c r="P17" s="37">
        <f t="shared" si="13"/>
        <v>0</v>
      </c>
      <c r="Q17" s="37">
        <f t="shared" si="13"/>
        <v>0</v>
      </c>
      <c r="R17" s="37">
        <f t="shared" si="13"/>
        <v>0</v>
      </c>
      <c r="S17" s="37">
        <f t="shared" si="13"/>
        <v>0</v>
      </c>
      <c r="T17" s="37">
        <f t="shared" si="13"/>
        <v>0</v>
      </c>
      <c r="U17" s="37">
        <f t="shared" si="13"/>
        <v>0</v>
      </c>
      <c r="V17" s="37">
        <f t="shared" si="13"/>
        <v>0</v>
      </c>
      <c r="W17" s="37">
        <f>SUM(W18:W21)</f>
        <v>0</v>
      </c>
      <c r="X17" s="37">
        <f>SUM(X18:X21)</f>
        <v>0</v>
      </c>
      <c r="Y17" s="37">
        <f t="shared" ref="Y17:Z17" si="14">SUM(Y18:Y21)</f>
        <v>0</v>
      </c>
      <c r="Z17" s="37">
        <f t="shared" si="14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V22" si="15">SUM(C23:C24)</f>
        <v>0</v>
      </c>
      <c r="D22" s="37">
        <f t="shared" si="15"/>
        <v>0</v>
      </c>
      <c r="E22" s="37">
        <f t="shared" si="15"/>
        <v>0</v>
      </c>
      <c r="F22" s="37">
        <f t="shared" si="15"/>
        <v>0</v>
      </c>
      <c r="G22" s="37">
        <f t="shared" si="15"/>
        <v>0</v>
      </c>
      <c r="H22" s="37">
        <f t="shared" si="15"/>
        <v>0</v>
      </c>
      <c r="I22" s="37">
        <f t="shared" si="15"/>
        <v>0</v>
      </c>
      <c r="J22" s="37">
        <f t="shared" si="15"/>
        <v>0</v>
      </c>
      <c r="K22" s="37">
        <f t="shared" si="15"/>
        <v>0</v>
      </c>
      <c r="L22" s="37">
        <f t="shared" si="15"/>
        <v>0</v>
      </c>
      <c r="M22" s="37">
        <f t="shared" si="15"/>
        <v>0</v>
      </c>
      <c r="N22" s="37">
        <f t="shared" si="15"/>
        <v>0</v>
      </c>
      <c r="O22" s="37">
        <f t="shared" si="15"/>
        <v>0</v>
      </c>
      <c r="P22" s="37">
        <f t="shared" si="15"/>
        <v>0</v>
      </c>
      <c r="Q22" s="37">
        <f t="shared" si="15"/>
        <v>0</v>
      </c>
      <c r="R22" s="37">
        <f t="shared" si="15"/>
        <v>0</v>
      </c>
      <c r="S22" s="37">
        <f t="shared" si="15"/>
        <v>0</v>
      </c>
      <c r="T22" s="37">
        <f t="shared" si="15"/>
        <v>0</v>
      </c>
      <c r="U22" s="37">
        <f t="shared" si="15"/>
        <v>0</v>
      </c>
      <c r="V22" s="37">
        <f t="shared" si="15"/>
        <v>0</v>
      </c>
      <c r="W22" s="37">
        <f>SUM(W23:W24)</f>
        <v>0</v>
      </c>
      <c r="X22" s="37">
        <f>SUM(X23:X24)</f>
        <v>0</v>
      </c>
      <c r="Y22" s="37">
        <f t="shared" ref="Y22:Z22" si="16">SUM(Y23:Y24)</f>
        <v>0</v>
      </c>
      <c r="Z22" s="37">
        <f t="shared" si="16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V26" si="17">SUM(C27,C33)</f>
        <v>0</v>
      </c>
      <c r="D26" s="37">
        <f t="shared" si="17"/>
        <v>0</v>
      </c>
      <c r="E26" s="37">
        <f t="shared" si="17"/>
        <v>0</v>
      </c>
      <c r="F26" s="37">
        <f t="shared" si="17"/>
        <v>0</v>
      </c>
      <c r="G26" s="37">
        <f t="shared" si="17"/>
        <v>0</v>
      </c>
      <c r="H26" s="37">
        <f t="shared" si="17"/>
        <v>0</v>
      </c>
      <c r="I26" s="37">
        <f t="shared" si="17"/>
        <v>0</v>
      </c>
      <c r="J26" s="37">
        <f t="shared" si="17"/>
        <v>0</v>
      </c>
      <c r="K26" s="37">
        <f t="shared" si="17"/>
        <v>0</v>
      </c>
      <c r="L26" s="37">
        <f t="shared" si="17"/>
        <v>0</v>
      </c>
      <c r="M26" s="37">
        <f t="shared" si="17"/>
        <v>0</v>
      </c>
      <c r="N26" s="37">
        <f t="shared" si="17"/>
        <v>0</v>
      </c>
      <c r="O26" s="37">
        <f t="shared" si="17"/>
        <v>0</v>
      </c>
      <c r="P26" s="37">
        <f t="shared" si="17"/>
        <v>0</v>
      </c>
      <c r="Q26" s="37">
        <f t="shared" si="17"/>
        <v>0</v>
      </c>
      <c r="R26" s="37">
        <f t="shared" si="17"/>
        <v>0</v>
      </c>
      <c r="S26" s="37">
        <f t="shared" si="17"/>
        <v>0</v>
      </c>
      <c r="T26" s="37">
        <f t="shared" si="17"/>
        <v>0</v>
      </c>
      <c r="U26" s="37">
        <f t="shared" si="17"/>
        <v>0</v>
      </c>
      <c r="V26" s="37">
        <f t="shared" si="17"/>
        <v>0</v>
      </c>
      <c r="W26" s="37">
        <f t="shared" ref="W26:X26" si="18">SUM(W27,W33)</f>
        <v>0</v>
      </c>
      <c r="X26" s="37">
        <f t="shared" si="18"/>
        <v>0</v>
      </c>
      <c r="Y26" s="37">
        <f t="shared" ref="Y26:Z26" si="19">SUM(Y27,Y33)</f>
        <v>0</v>
      </c>
      <c r="Z26" s="37">
        <f t="shared" si="19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V27" si="20">SUM(C28:C32)</f>
        <v>0</v>
      </c>
      <c r="D27" s="29">
        <f t="shared" si="20"/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ref="W27:X27" si="21">SUM(W28:W32)</f>
        <v>0</v>
      </c>
      <c r="X27" s="29">
        <f t="shared" si="21"/>
        <v>0</v>
      </c>
      <c r="Y27" s="29">
        <f t="shared" ref="Y27:Z27" si="22">SUM(Y28:Y32)</f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V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ref="W33:X33" si="24">SUM(W34:W50)</f>
        <v>0</v>
      </c>
      <c r="X33" s="29">
        <f t="shared" si="24"/>
        <v>0</v>
      </c>
      <c r="Y33" s="29">
        <f t="shared" ref="Y33:Z33" si="25">SUM(Y34:Y50)</f>
        <v>0</v>
      </c>
      <c r="Z33" s="29">
        <f t="shared" si="25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V52" si="26">SUM(C53:C70)</f>
        <v>0</v>
      </c>
      <c r="D52" s="37">
        <f t="shared" si="26"/>
        <v>0</v>
      </c>
      <c r="E52" s="37">
        <f t="shared" si="26"/>
        <v>0</v>
      </c>
      <c r="F52" s="37">
        <f t="shared" si="26"/>
        <v>0</v>
      </c>
      <c r="G52" s="37">
        <f t="shared" si="26"/>
        <v>0</v>
      </c>
      <c r="H52" s="37">
        <f t="shared" si="26"/>
        <v>0</v>
      </c>
      <c r="I52" s="37">
        <f t="shared" si="26"/>
        <v>0</v>
      </c>
      <c r="J52" s="37">
        <f t="shared" si="26"/>
        <v>0</v>
      </c>
      <c r="K52" s="37">
        <f t="shared" si="26"/>
        <v>0</v>
      </c>
      <c r="L52" s="37">
        <f t="shared" si="26"/>
        <v>0</v>
      </c>
      <c r="M52" s="37">
        <f t="shared" si="26"/>
        <v>0</v>
      </c>
      <c r="N52" s="37">
        <f t="shared" si="26"/>
        <v>0</v>
      </c>
      <c r="O52" s="37">
        <f t="shared" si="26"/>
        <v>0</v>
      </c>
      <c r="P52" s="37">
        <f t="shared" si="26"/>
        <v>0</v>
      </c>
      <c r="Q52" s="37">
        <f t="shared" si="26"/>
        <v>0</v>
      </c>
      <c r="R52" s="37">
        <f t="shared" si="26"/>
        <v>0</v>
      </c>
      <c r="S52" s="37">
        <f t="shared" si="26"/>
        <v>0</v>
      </c>
      <c r="T52" s="37">
        <f t="shared" si="26"/>
        <v>0</v>
      </c>
      <c r="U52" s="37">
        <f t="shared" si="26"/>
        <v>0</v>
      </c>
      <c r="V52" s="37">
        <f t="shared" si="26"/>
        <v>0</v>
      </c>
      <c r="W52" s="37">
        <f t="shared" ref="W52:X52" si="27">SUM(W53:W70)</f>
        <v>0</v>
      </c>
      <c r="X52" s="37">
        <f t="shared" si="27"/>
        <v>0</v>
      </c>
      <c r="Y52" s="37">
        <f t="shared" ref="Y52:Z52" si="28">SUM(Y53:Y70)</f>
        <v>0</v>
      </c>
      <c r="Z52" s="37">
        <f t="shared" si="28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V71" si="29">SUM(C72:C73)</f>
        <v>0</v>
      </c>
      <c r="D71" s="37">
        <f t="shared" si="29"/>
        <v>0</v>
      </c>
      <c r="E71" s="37">
        <f t="shared" si="29"/>
        <v>0</v>
      </c>
      <c r="F71" s="37">
        <f t="shared" si="29"/>
        <v>0</v>
      </c>
      <c r="G71" s="37">
        <f t="shared" si="29"/>
        <v>0</v>
      </c>
      <c r="H71" s="37">
        <f t="shared" si="29"/>
        <v>0</v>
      </c>
      <c r="I71" s="37">
        <f t="shared" si="29"/>
        <v>0</v>
      </c>
      <c r="J71" s="37">
        <f t="shared" si="29"/>
        <v>0</v>
      </c>
      <c r="K71" s="37">
        <f t="shared" si="29"/>
        <v>0</v>
      </c>
      <c r="L71" s="37">
        <f t="shared" si="29"/>
        <v>0</v>
      </c>
      <c r="M71" s="37">
        <f t="shared" si="29"/>
        <v>0</v>
      </c>
      <c r="N71" s="37">
        <f t="shared" si="29"/>
        <v>0</v>
      </c>
      <c r="O71" s="37">
        <f t="shared" si="29"/>
        <v>0</v>
      </c>
      <c r="P71" s="37">
        <f t="shared" si="29"/>
        <v>0</v>
      </c>
      <c r="Q71" s="37">
        <f t="shared" si="29"/>
        <v>0</v>
      </c>
      <c r="R71" s="37">
        <f t="shared" si="29"/>
        <v>0</v>
      </c>
      <c r="S71" s="37">
        <f t="shared" si="29"/>
        <v>0</v>
      </c>
      <c r="T71" s="37">
        <f t="shared" si="29"/>
        <v>0</v>
      </c>
      <c r="U71" s="37">
        <f t="shared" si="29"/>
        <v>0</v>
      </c>
      <c r="V71" s="37">
        <f t="shared" si="29"/>
        <v>0</v>
      </c>
      <c r="W71" s="37">
        <f t="shared" ref="W71:X71" si="30">SUM(W72:W73)</f>
        <v>0</v>
      </c>
      <c r="X71" s="37">
        <f t="shared" si="30"/>
        <v>0</v>
      </c>
      <c r="Y71" s="37">
        <f t="shared" ref="Y71:Z71" si="31">SUM(Y72:Y73)</f>
        <v>0</v>
      </c>
      <c r="Z71" s="37">
        <f t="shared" si="31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71:Z71 C33:Z33" formulaRange="1"/>
  </ignoredError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:Z2" si="1">SUM(X3,X17,X22,X25,X26,X51,X52,X71,X74,X75,X76)</f>
        <v>0</v>
      </c>
      <c r="Y2" s="31">
        <f t="shared" si="1"/>
        <v>0</v>
      </c>
      <c r="Z2" s="31">
        <f t="shared" si="1"/>
        <v>0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122.81934651762683</v>
      </c>
      <c r="D2" s="31">
        <f t="shared" ref="D2:W2" si="1">SUM(D3,D17,D22,D25,D26,D51,D52,D71,D74,D75,D76)</f>
        <v>124.79699054170248</v>
      </c>
      <c r="E2" s="31">
        <f t="shared" si="1"/>
        <v>133.5029234737747</v>
      </c>
      <c r="F2" s="31">
        <f t="shared" si="1"/>
        <v>145.56829807644178</v>
      </c>
      <c r="G2" s="31">
        <f t="shared" si="1"/>
        <v>145.76367096355074</v>
      </c>
      <c r="H2" s="31">
        <f t="shared" si="1"/>
        <v>161.56294042824857</v>
      </c>
      <c r="I2" s="31">
        <f t="shared" si="1"/>
        <v>152.19981671085648</v>
      </c>
      <c r="J2" s="31">
        <f t="shared" si="1"/>
        <v>155.0887021259463</v>
      </c>
      <c r="K2" s="31">
        <f t="shared" si="1"/>
        <v>154.07036265210638</v>
      </c>
      <c r="L2" s="31">
        <f t="shared" si="1"/>
        <v>142.19909626474268</v>
      </c>
      <c r="M2" s="31">
        <f t="shared" si="1"/>
        <v>172.00023389035869</v>
      </c>
      <c r="N2" s="31">
        <f t="shared" si="1"/>
        <v>166.33955963927912</v>
      </c>
      <c r="O2" s="31">
        <f t="shared" si="1"/>
        <v>183.27472523510573</v>
      </c>
      <c r="P2" s="31">
        <f t="shared" si="1"/>
        <v>186.12449737267147</v>
      </c>
      <c r="Q2" s="31">
        <f t="shared" si="1"/>
        <v>192.13891121423273</v>
      </c>
      <c r="R2" s="31">
        <f t="shared" si="1"/>
        <v>208.24818641156301</v>
      </c>
      <c r="S2" s="31">
        <f t="shared" si="1"/>
        <v>204.89459583634761</v>
      </c>
      <c r="T2" s="31">
        <f t="shared" si="1"/>
        <v>228.25781441672083</v>
      </c>
      <c r="U2" s="31">
        <f t="shared" si="1"/>
        <v>228.1837928291659</v>
      </c>
      <c r="V2" s="31">
        <f t="shared" si="1"/>
        <v>242.93949325629427</v>
      </c>
      <c r="W2" s="31">
        <f t="shared" si="1"/>
        <v>229.49294168432669</v>
      </c>
      <c r="X2" s="31">
        <f t="shared" ref="X2:Z2" si="2">SUM(X3,X17,X22,X25,X26,X51,X52,X71,X74,X75,X76)</f>
        <v>241.54198670124384</v>
      </c>
      <c r="Y2" s="31">
        <f t="shared" si="2"/>
        <v>267.23457856532389</v>
      </c>
      <c r="Z2" s="31">
        <f t="shared" si="2"/>
        <v>262.82458939628577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  <c r="Y5" s="10">
        <f>FC_OTH_CP_E!Y5+FC_OTH_HH_E!Y5+FC_OTH_AFF_E!Y5</f>
        <v>0</v>
      </c>
      <c r="Z5" s="10">
        <f>FC_OTH_CP_E!Z5+FC_OTH_HH_E!Z5+FC_OTH_AFF_E!Z5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  <c r="Y6" s="10">
        <f>FC_OTH_CP_E!Y6+FC_OTH_HH_E!Y6+FC_OTH_AFF_E!Y6</f>
        <v>0</v>
      </c>
      <c r="Z6" s="10">
        <f>FC_OTH_CP_E!Z6+FC_OTH_HH_E!Z6+FC_OTH_AFF_E!Z6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  <c r="Y7" s="10">
        <f>FC_OTH_CP_E!Y7+FC_OTH_HH_E!Y7+FC_OTH_AFF_E!Y7</f>
        <v>0</v>
      </c>
      <c r="Z7" s="10">
        <f>FC_OTH_CP_E!Z7+FC_OTH_HH_E!Z7+FC_OTH_AFF_E!Z7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  <c r="Y9" s="10">
        <f>FC_OTH_CP_E!Y9+FC_OTH_HH_E!Y9+FC_OTH_AFF_E!Y9</f>
        <v>0</v>
      </c>
      <c r="Z9" s="10">
        <f>FC_OTH_CP_E!Z9+FC_OTH_HH_E!Z9+FC_OTH_AFF_E!Z9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  <c r="Y10" s="10">
        <f>FC_OTH_CP_E!Y10+FC_OTH_HH_E!Y10+FC_OTH_AFF_E!Y10</f>
        <v>0</v>
      </c>
      <c r="Z10" s="10">
        <f>FC_OTH_CP_E!Z10+FC_OTH_HH_E!Z10+FC_OTH_AFF_E!Z10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  <c r="Y12" s="10">
        <f>FC_OTH_CP_E!Y12+FC_OTH_HH_E!Y12+FC_OTH_AFF_E!Y12</f>
        <v>0</v>
      </c>
      <c r="Z12" s="10">
        <f>FC_OTH_CP_E!Z12+FC_OTH_HH_E!Z12+FC_OTH_AFF_E!Z12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  <c r="Y13" s="10">
        <f>FC_OTH_CP_E!Y13+FC_OTH_HH_E!Y13+FC_OTH_AFF_E!Y13</f>
        <v>0</v>
      </c>
      <c r="Z13" s="10">
        <f>FC_OTH_CP_E!Z13+FC_OTH_HH_E!Z13+FC_OTH_AFF_E!Z13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  <c r="Y14" s="10">
        <f>FC_OTH_CP_E!Y14+FC_OTH_HH_E!Y14+FC_OTH_AFF_E!Y14</f>
        <v>0</v>
      </c>
      <c r="Z14" s="10">
        <f>FC_OTH_CP_E!Z14+FC_OTH_HH_E!Z14+FC_OTH_AFF_E!Z14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  <c r="Y15" s="10">
        <f>FC_OTH_CP_E!Y15+FC_OTH_HH_E!Y15+FC_OTH_AFF_E!Y15</f>
        <v>0</v>
      </c>
      <c r="Z15" s="10">
        <f>FC_OTH_CP_E!Z15+FC_OTH_HH_E!Z15+FC_OTH_AFF_E!Z15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  <c r="Y16" s="10">
        <f>FC_OTH_CP_E!Y16+FC_OTH_HH_E!Y16+FC_OTH_AFF_E!Y16</f>
        <v>0</v>
      </c>
      <c r="Z16" s="10">
        <f>FC_OTH_CP_E!Z16+FC_OTH_HH_E!Z16+FC_OTH_AFF_E!Z16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  <c r="Y18" s="10">
        <f>FC_OTH_CP_E!Y18+FC_OTH_HH_E!Y18+FC_OTH_AFF_E!Y18</f>
        <v>0</v>
      </c>
      <c r="Z18" s="10">
        <f>FC_OTH_CP_E!Z18+FC_OTH_HH_E!Z18+FC_OTH_AFF_E!Z18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  <c r="Y19" s="10">
        <f>FC_OTH_CP_E!Y19+FC_OTH_HH_E!Y19+FC_OTH_AFF_E!Y19</f>
        <v>0</v>
      </c>
      <c r="Z19" s="10">
        <f>FC_OTH_CP_E!Z19+FC_OTH_HH_E!Z19+FC_OTH_AFF_E!Z19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  <c r="Y20" s="10">
        <f>FC_OTH_CP_E!Y20+FC_OTH_HH_E!Y20+FC_OTH_AFF_E!Y20</f>
        <v>0</v>
      </c>
      <c r="Z20" s="10">
        <f>FC_OTH_CP_E!Z20+FC_OTH_HH_E!Z20+FC_OTH_AFF_E!Z20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  <c r="Y21" s="10">
        <f>FC_OTH_CP_E!Y21+FC_OTH_HH_E!Y21+FC_OTH_AFF_E!Y21</f>
        <v>0</v>
      </c>
      <c r="Z21" s="10">
        <f>FC_OTH_CP_E!Z21+FC_OTH_HH_E!Z21+FC_OTH_AFF_E!Z21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  <c r="Y23" s="10">
        <f>FC_OTH_CP_E!Y23+FC_OTH_HH_E!Y23+FC_OTH_AFF_E!Y23</f>
        <v>0</v>
      </c>
      <c r="Z23" s="10">
        <f>FC_OTH_CP_E!Z23+FC_OTH_HH_E!Z23+FC_OTH_AFF_E!Z23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  <c r="Y24" s="10">
        <f>FC_OTH_CP_E!Y24+FC_OTH_HH_E!Y24+FC_OTH_AFF_E!Y24</f>
        <v>0</v>
      </c>
      <c r="Z24" s="10">
        <f>FC_OTH_CP_E!Z24+FC_OTH_HH_E!Z24+FC_OTH_AFF_E!Z24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  <c r="Y25" s="37">
        <f>FC_OTH_CP_E!Y25+FC_OTH_HH_E!Y25+FC_OTH_AFF_E!Y25</f>
        <v>0</v>
      </c>
      <c r="Z25" s="37">
        <f>FC_OTH_CP_E!Z25+FC_OTH_HH_E!Z25+FC_OTH_AFF_E!Z25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31.417798796216683</v>
      </c>
      <c r="D26" s="37">
        <f t="shared" ref="D26:W26" si="22">SUM(D27,D33)</f>
        <v>31.417798796216683</v>
      </c>
      <c r="E26" s="37">
        <f t="shared" si="22"/>
        <v>34.639810834049868</v>
      </c>
      <c r="F26" s="37">
        <f t="shared" si="22"/>
        <v>37.778245915735155</v>
      </c>
      <c r="G26" s="37">
        <f t="shared" si="22"/>
        <v>38.824419604471196</v>
      </c>
      <c r="H26" s="37">
        <f t="shared" si="22"/>
        <v>42.810662080825438</v>
      </c>
      <c r="I26" s="37">
        <f t="shared" si="22"/>
        <v>37.799570077386065</v>
      </c>
      <c r="J26" s="37">
        <f t="shared" si="22"/>
        <v>40.718400687876183</v>
      </c>
      <c r="K26" s="37">
        <f t="shared" si="22"/>
        <v>41.817110920034388</v>
      </c>
      <c r="L26" s="37">
        <f t="shared" si="22"/>
        <v>38.262940670679264</v>
      </c>
      <c r="M26" s="37">
        <f t="shared" si="22"/>
        <v>45.022441960447111</v>
      </c>
      <c r="N26" s="37">
        <f t="shared" si="22"/>
        <v>35.181771281169397</v>
      </c>
      <c r="O26" s="37">
        <f t="shared" si="22"/>
        <v>44.281857265692167</v>
      </c>
      <c r="P26" s="37">
        <f t="shared" si="22"/>
        <v>47.214961306964724</v>
      </c>
      <c r="Q26" s="37">
        <f t="shared" si="22"/>
        <v>48.170421324161644</v>
      </c>
      <c r="R26" s="37">
        <f t="shared" si="22"/>
        <v>55.507652622527907</v>
      </c>
      <c r="S26" s="37">
        <f t="shared" si="22"/>
        <v>51.39948409286329</v>
      </c>
      <c r="T26" s="37">
        <f t="shared" si="22"/>
        <v>52.104471195184857</v>
      </c>
      <c r="U26" s="37">
        <f t="shared" si="22"/>
        <v>46.380481513327588</v>
      </c>
      <c r="V26" s="37">
        <f t="shared" si="22"/>
        <v>50.422184006878751</v>
      </c>
      <c r="W26" s="37">
        <f t="shared" si="22"/>
        <v>44.275408426483231</v>
      </c>
      <c r="X26" s="37">
        <f t="shared" ref="X26:Z26" si="23">SUM(X27,X33)</f>
        <v>45.506362854686159</v>
      </c>
      <c r="Y26" s="37">
        <f t="shared" si="23"/>
        <v>54.319346517626826</v>
      </c>
      <c r="Z26" s="37">
        <f t="shared" si="23"/>
        <v>47.70885640584693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  <c r="Y28" s="10">
        <f>FC_OTH_CP_E!Y28+FC_OTH_HH_E!Y28+FC_OTH_AFF_E!Y28</f>
        <v>0</v>
      </c>
      <c r="Z28" s="10">
        <f>FC_OTH_CP_E!Z28+FC_OTH_HH_E!Z28+FC_OTH_AFF_E!Z28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  <c r="Y29" s="10">
        <f>FC_OTH_CP_E!Y29+FC_OTH_HH_E!Y29+FC_OTH_AFF_E!Y29</f>
        <v>0</v>
      </c>
      <c r="Z29" s="10">
        <f>FC_OTH_CP_E!Z29+FC_OTH_HH_E!Z29+FC_OTH_AFF_E!Z29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  <c r="Y30" s="10">
        <f>FC_OTH_CP_E!Y30+FC_OTH_HH_E!Y30+FC_OTH_AFF_E!Y30</f>
        <v>0</v>
      </c>
      <c r="Z30" s="10">
        <f>FC_OTH_CP_E!Z30+FC_OTH_HH_E!Z30+FC_OTH_AFF_E!Z30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  <c r="Y31" s="10">
        <f>FC_OTH_CP_E!Y31+FC_OTH_HH_E!Y31+FC_OTH_AFF_E!Y31</f>
        <v>0</v>
      </c>
      <c r="Z31" s="10">
        <f>FC_OTH_CP_E!Z31+FC_OTH_HH_E!Z31+FC_OTH_AFF_E!Z31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  <c r="Y32" s="10">
        <f>FC_OTH_CP_E!Y32+FC_OTH_HH_E!Y32+FC_OTH_AFF_E!Y32</f>
        <v>0</v>
      </c>
      <c r="Z32" s="10">
        <f>FC_OTH_CP_E!Z32+FC_OTH_HH_E!Z32+FC_OTH_AFF_E!Z32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31.417798796216683</v>
      </c>
      <c r="D33" s="29">
        <f t="shared" ref="D33:W33" si="28">SUM(D34:D50)</f>
        <v>31.417798796216683</v>
      </c>
      <c r="E33" s="29">
        <f t="shared" si="28"/>
        <v>34.639810834049868</v>
      </c>
      <c r="F33" s="29">
        <f t="shared" si="28"/>
        <v>37.778245915735155</v>
      </c>
      <c r="G33" s="29">
        <f t="shared" si="28"/>
        <v>38.824419604471196</v>
      </c>
      <c r="H33" s="29">
        <f t="shared" si="28"/>
        <v>42.810662080825438</v>
      </c>
      <c r="I33" s="29">
        <f t="shared" si="28"/>
        <v>37.799570077386065</v>
      </c>
      <c r="J33" s="29">
        <f t="shared" si="28"/>
        <v>40.718400687876183</v>
      </c>
      <c r="K33" s="29">
        <f t="shared" si="28"/>
        <v>41.817110920034388</v>
      </c>
      <c r="L33" s="29">
        <f t="shared" si="28"/>
        <v>38.262940670679264</v>
      </c>
      <c r="M33" s="29">
        <f t="shared" si="28"/>
        <v>45.022441960447111</v>
      </c>
      <c r="N33" s="29">
        <f t="shared" si="28"/>
        <v>35.181771281169397</v>
      </c>
      <c r="O33" s="29">
        <f t="shared" si="28"/>
        <v>44.281857265692167</v>
      </c>
      <c r="P33" s="29">
        <f t="shared" si="28"/>
        <v>47.214961306964724</v>
      </c>
      <c r="Q33" s="29">
        <f t="shared" si="28"/>
        <v>48.170421324161644</v>
      </c>
      <c r="R33" s="29">
        <f t="shared" si="28"/>
        <v>55.507652622527907</v>
      </c>
      <c r="S33" s="29">
        <f t="shared" si="28"/>
        <v>51.39948409286329</v>
      </c>
      <c r="T33" s="29">
        <f t="shared" si="28"/>
        <v>52.104471195184857</v>
      </c>
      <c r="U33" s="29">
        <f t="shared" si="28"/>
        <v>46.380481513327588</v>
      </c>
      <c r="V33" s="29">
        <f t="shared" si="28"/>
        <v>50.422184006878751</v>
      </c>
      <c r="W33" s="29">
        <f t="shared" si="28"/>
        <v>44.275408426483231</v>
      </c>
      <c r="X33" s="29">
        <f t="shared" ref="X33:Z33" si="29">SUM(X34:X50)</f>
        <v>45.506362854686159</v>
      </c>
      <c r="Y33" s="29">
        <f t="shared" si="29"/>
        <v>54.319346517626826</v>
      </c>
      <c r="Z33" s="29">
        <f t="shared" si="29"/>
        <v>47.70885640584693</v>
      </c>
    </row>
    <row r="34" spans="1:26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  <c r="Y34" s="10">
        <f>FC_OTH_CP_E!Y34+FC_OTH_HH_E!Y34+FC_OTH_AFF_E!Y34</f>
        <v>0</v>
      </c>
      <c r="Z34" s="10">
        <f>FC_OTH_CP_E!Z34+FC_OTH_HH_E!Z34+FC_OTH_AFF_E!Z34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  <c r="Y35" s="10">
        <f>FC_OTH_CP_E!Y35+FC_OTH_HH_E!Y35+FC_OTH_AFF_E!Y35</f>
        <v>0</v>
      </c>
      <c r="Z35" s="10">
        <f>FC_OTH_CP_E!Z35+FC_OTH_HH_E!Z35+FC_OTH_AFF_E!Z35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FC_OTH_CP_E!C36+FC_OTH_HH_E!C36+FC_OTH_AFF_E!C36</f>
        <v>18.075838349097161</v>
      </c>
      <c r="D36" s="10">
        <f>FC_OTH_CP_E!D36+FC_OTH_HH_E!D36+FC_OTH_AFF_E!D36</f>
        <v>18.075838349097161</v>
      </c>
      <c r="E36" s="10">
        <f>FC_OTH_CP_E!E36+FC_OTH_HH_E!E36+FC_OTH_AFF_E!E36</f>
        <v>19.205588993981081</v>
      </c>
      <c r="F36" s="10">
        <f>FC_OTH_CP_E!F36+FC_OTH_HH_E!F36+FC_OTH_AFF_E!F36</f>
        <v>19.205588993981078</v>
      </c>
      <c r="G36" s="10">
        <f>FC_OTH_CP_E!G36+FC_OTH_HH_E!G36+FC_OTH_AFF_E!G36</f>
        <v>19.205588993981081</v>
      </c>
      <c r="H36" s="10">
        <f>FC_OTH_CP_E!H36+FC_OTH_HH_E!H36+FC_OTH_AFF_E!H36</f>
        <v>18.677730008598449</v>
      </c>
      <c r="I36" s="10">
        <f>FC_OTH_CP_E!I36+FC_OTH_HH_E!I36+FC_OTH_AFF_E!I36</f>
        <v>19.77644024075666</v>
      </c>
      <c r="J36" s="10">
        <f>FC_OTH_CP_E!J36+FC_OTH_HH_E!J36+FC_OTH_AFF_E!J36</f>
        <v>19.776440240756664</v>
      </c>
      <c r="K36" s="10">
        <f>FC_OTH_CP_E!K36+FC_OTH_HH_E!K36+FC_OTH_AFF_E!K36</f>
        <v>20.875150472914871</v>
      </c>
      <c r="L36" s="10">
        <f>FC_OTH_CP_E!L36+FC_OTH_HH_E!L36+FC_OTH_AFF_E!L36</f>
        <v>23.072484952708507</v>
      </c>
      <c r="M36" s="10">
        <f>FC_OTH_CP_E!M36+FC_OTH_HH_E!M36+FC_OTH_AFF_E!M36</f>
        <v>21.973774720550299</v>
      </c>
      <c r="N36" s="10">
        <f>FC_OTH_CP_E!N36+FC_OTH_HH_E!N36+FC_OTH_AFF_E!N36</f>
        <v>20.875064488392091</v>
      </c>
      <c r="O36" s="10">
        <f>FC_OTH_CP_E!O36+FC_OTH_HH_E!O36+FC_OTH_AFF_E!O36</f>
        <v>21.973774720550296</v>
      </c>
      <c r="P36" s="10">
        <f>FC_OTH_CP_E!P36+FC_OTH_HH_E!P36+FC_OTH_AFF_E!P36</f>
        <v>21.973860705073079</v>
      </c>
      <c r="Q36" s="10">
        <f>FC_OTH_CP_E!Q36+FC_OTH_HH_E!Q36+FC_OTH_AFF_E!Q36</f>
        <v>20.875150472914871</v>
      </c>
      <c r="R36" s="10">
        <f>FC_OTH_CP_E!R36+FC_OTH_HH_E!R36+FC_OTH_AFF_E!R36</f>
        <v>24.171195184866711</v>
      </c>
      <c r="S36" s="10">
        <f>FC_OTH_CP_E!S36+FC_OTH_HH_E!S36+FC_OTH_AFF_E!S36</f>
        <v>20.875150472914875</v>
      </c>
      <c r="T36" s="10">
        <f>FC_OTH_CP_E!T36+FC_OTH_HH_E!T36+FC_OTH_AFF_E!T36</f>
        <v>24.240498710232156</v>
      </c>
      <c r="U36" s="10">
        <f>FC_OTH_CP_E!U36+FC_OTH_HH_E!U36+FC_OTH_AFF_E!U36</f>
        <v>23.11530524505589</v>
      </c>
      <c r="V36" s="10">
        <f>FC_OTH_CP_E!V36+FC_OTH_HH_E!V36+FC_OTH_AFF_E!V36</f>
        <v>24.215133276010313</v>
      </c>
      <c r="W36" s="10">
        <f>FC_OTH_CP_E!W36+FC_OTH_HH_E!W36+FC_OTH_AFF_E!W36</f>
        <v>21.698108340498717</v>
      </c>
      <c r="X36" s="10">
        <f>FC_OTH_CP_E!X36+FC_OTH_HH_E!X36+FC_OTH_AFF_E!X36</f>
        <v>21.491573516766987</v>
      </c>
      <c r="Y36" s="10">
        <f>FC_OTH_CP_E!Y36+FC_OTH_HH_E!Y36+FC_OTH_AFF_E!Y36</f>
        <v>22.826397248495269</v>
      </c>
      <c r="Z36" s="10">
        <f>FC_OTH_CP_E!Z36+FC_OTH_HH_E!Z36+FC_OTH_AFF_E!Z36</f>
        <v>22.149527085124671</v>
      </c>
    </row>
    <row r="37" spans="1:26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1.026999140154772</v>
      </c>
      <c r="I37" s="10">
        <f>FC_OTH_CP_E!I37+FC_OTH_HH_E!I37+FC_OTH_AFF_E!I37</f>
        <v>1.026999140154772</v>
      </c>
      <c r="J37" s="10">
        <f>FC_OTH_CP_E!J37+FC_OTH_HH_E!J37+FC_OTH_AFF_E!J37</f>
        <v>1.026999140154772</v>
      </c>
      <c r="K37" s="10">
        <f>FC_OTH_CP_E!K37+FC_OTH_HH_E!K37+FC_OTH_AFF_E!K37</f>
        <v>1.026999140154772</v>
      </c>
      <c r="L37" s="10">
        <f>FC_OTH_CP_E!L37+FC_OTH_HH_E!L37+FC_OTH_AFF_E!L37</f>
        <v>1.026999140154772</v>
      </c>
      <c r="M37" s="10">
        <f>FC_OTH_CP_E!M37+FC_OTH_HH_E!M37+FC_OTH_AFF_E!M37</f>
        <v>1.026999140154772</v>
      </c>
      <c r="N37" s="10">
        <f>FC_OTH_CP_E!N37+FC_OTH_HH_E!N37+FC_OTH_AFF_E!N37</f>
        <v>1.026999140154772</v>
      </c>
      <c r="O37" s="10">
        <f>FC_OTH_CP_E!O37+FC_OTH_HH_E!O37+FC_OTH_AFF_E!O37</f>
        <v>1.026999140154772</v>
      </c>
      <c r="P37" s="10">
        <f>FC_OTH_CP_E!P37+FC_OTH_HH_E!P37+FC_OTH_AFF_E!P37</f>
        <v>1.026999140154772</v>
      </c>
      <c r="Q37" s="10">
        <f>FC_OTH_CP_E!Q37+FC_OTH_HH_E!Q37+FC_OTH_AFF_E!Q37</f>
        <v>1.026999140154772</v>
      </c>
      <c r="R37" s="10">
        <f>FC_OTH_CP_E!R37+FC_OTH_HH_E!R37+FC_OTH_AFF_E!R37</f>
        <v>0</v>
      </c>
      <c r="S37" s="10">
        <f>FC_OTH_CP_E!S37+FC_OTH_HH_E!S37+FC_OTH_AFF_E!S37</f>
        <v>1.026999140154772</v>
      </c>
      <c r="T37" s="10">
        <f>FC_OTH_CP_E!T37+FC_OTH_HH_E!T37+FC_OTH_AFF_E!T37</f>
        <v>0.67893379191745462</v>
      </c>
      <c r="U37" s="10">
        <f>FC_OTH_CP_E!U37+FC_OTH_HH_E!U37+FC_OTH_AFF_E!U37</f>
        <v>0.54737747205502996</v>
      </c>
      <c r="V37" s="10">
        <f>FC_OTH_CP_E!V37+FC_OTH_HH_E!V37+FC_OTH_AFF_E!V37</f>
        <v>0.59157351676698189</v>
      </c>
      <c r="W37" s="10">
        <f>FC_OTH_CP_E!W37+FC_OTH_HH_E!W37+FC_OTH_AFF_E!W37</f>
        <v>0.45812553740326734</v>
      </c>
      <c r="X37" s="10">
        <f>FC_OTH_CP_E!X37+FC_OTH_HH_E!X37+FC_OTH_AFF_E!X37</f>
        <v>0.49716251074806522</v>
      </c>
      <c r="Y37" s="10">
        <f>FC_OTH_CP_E!Y37+FC_OTH_HH_E!Y37+FC_OTH_AFF_E!Y37</f>
        <v>0.57824591573516759</v>
      </c>
      <c r="Z37" s="10">
        <f>FC_OTH_CP_E!Z37+FC_OTH_HH_E!Z37+FC_OTH_AFF_E!Z37</f>
        <v>0.61427343078245911</v>
      </c>
    </row>
    <row r="38" spans="1:26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3.2588134135855526E-2</v>
      </c>
      <c r="U38" s="10">
        <f>FC_OTH_CP_E!U38+FC_OTH_HH_E!U38+FC_OTH_AFF_E!U38</f>
        <v>3.8865004299226118E-2</v>
      </c>
      <c r="V38" s="10">
        <f>FC_OTH_CP_E!V38+FC_OTH_HH_E!V38+FC_OTH_AFF_E!V38</f>
        <v>3.0438521066208077E-2</v>
      </c>
      <c r="W38" s="10">
        <f>FC_OTH_CP_E!W38+FC_OTH_HH_E!W38+FC_OTH_AFF_E!W38</f>
        <v>1.9948409286328451E-2</v>
      </c>
      <c r="X38" s="10">
        <f>FC_OTH_CP_E!X38+FC_OTH_HH_E!X38+FC_OTH_AFF_E!X38</f>
        <v>3.2588134135855526E-2</v>
      </c>
      <c r="Y38" s="10">
        <f>FC_OTH_CP_E!Y38+FC_OTH_HH_E!Y38+FC_OTH_AFF_E!Y38</f>
        <v>3.1556319862424756E-2</v>
      </c>
      <c r="Z38" s="10">
        <f>FC_OTH_CP_E!Z38+FC_OTH_HH_E!Z38+FC_OTH_AFF_E!Z38</f>
        <v>3.043852106620806E-2</v>
      </c>
    </row>
    <row r="39" spans="1:26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  <c r="Y39" s="10">
        <f>FC_OTH_CP_E!Y39+FC_OTH_HH_E!Y39+FC_OTH_AFF_E!Y39</f>
        <v>0</v>
      </c>
      <c r="Z39" s="10">
        <f>FC_OTH_CP_E!Z39+FC_OTH_HH_E!Z39+FC_OTH_AFF_E!Z39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1.026999140154772</v>
      </c>
      <c r="I40" s="10">
        <f>FC_OTH_CP_E!I40+FC_OTH_HH_E!I40+FC_OTH_AFF_E!I40</f>
        <v>1.026999140154772</v>
      </c>
      <c r="J40" s="10">
        <f>FC_OTH_CP_E!J40+FC_OTH_HH_E!J40+FC_OTH_AFF_E!J40</f>
        <v>1.0269991401547724</v>
      </c>
      <c r="K40" s="10">
        <f>FC_OTH_CP_E!K40+FC_OTH_HH_E!K40+FC_OTH_AFF_E!K40</f>
        <v>1.0269991401547722</v>
      </c>
      <c r="L40" s="10">
        <f>FC_OTH_CP_E!L40+FC_OTH_HH_E!L40+FC_OTH_AFF_E!L40</f>
        <v>1.0269991401547711</v>
      </c>
      <c r="M40" s="10">
        <f>FC_OTH_CP_E!M40+FC_OTH_HH_E!M40+FC_OTH_AFF_E!M40</f>
        <v>0</v>
      </c>
      <c r="N40" s="10">
        <f>FC_OTH_CP_E!N40+FC_OTH_HH_E!N40+FC_OTH_AFF_E!N40</f>
        <v>1.026999140154772</v>
      </c>
      <c r="O40" s="10">
        <f>FC_OTH_CP_E!O40+FC_OTH_HH_E!O40+FC_OTH_AFF_E!O40</f>
        <v>1.026999140154772</v>
      </c>
      <c r="P40" s="10">
        <f>FC_OTH_CP_E!P40+FC_OTH_HH_E!P40+FC_OTH_AFF_E!P40</f>
        <v>1.0269991401547718</v>
      </c>
      <c r="Q40" s="10">
        <f>FC_OTH_CP_E!Q40+FC_OTH_HH_E!Q40+FC_OTH_AFF_E!Q40</f>
        <v>0</v>
      </c>
      <c r="R40" s="10">
        <f>FC_OTH_CP_E!R40+FC_OTH_HH_E!R40+FC_OTH_AFF_E!R40</f>
        <v>1.0269991401547713</v>
      </c>
      <c r="S40" s="10">
        <f>FC_OTH_CP_E!S40+FC_OTH_HH_E!S40+FC_OTH_AFF_E!S40</f>
        <v>1.0269991401547722</v>
      </c>
      <c r="T40" s="10">
        <f>FC_OTH_CP_E!T40+FC_OTH_HH_E!T40+FC_OTH_AFF_E!T40</f>
        <v>0.51865864144453966</v>
      </c>
      <c r="U40" s="10">
        <f>FC_OTH_CP_E!U40+FC_OTH_HH_E!U40+FC_OTH_AFF_E!U40</f>
        <v>0.65726569217540809</v>
      </c>
      <c r="V40" s="10">
        <f>FC_OTH_CP_E!V40+FC_OTH_HH_E!V40+FC_OTH_AFF_E!V40</f>
        <v>0.58950988822012018</v>
      </c>
      <c r="W40" s="10">
        <f>FC_OTH_CP_E!W40+FC_OTH_HH_E!W40+FC_OTH_AFF_E!W40</f>
        <v>0.65322441960447086</v>
      </c>
      <c r="X40" s="10">
        <f>FC_OTH_CP_E!X40+FC_OTH_HH_E!X40+FC_OTH_AFF_E!X40</f>
        <v>0.67781599312123775</v>
      </c>
      <c r="Y40" s="10">
        <f>FC_OTH_CP_E!Y40+FC_OTH_HH_E!Y40+FC_OTH_AFF_E!Y40</f>
        <v>0.68400687876182276</v>
      </c>
      <c r="Z40" s="10">
        <f>FC_OTH_CP_E!Z40+FC_OTH_HH_E!Z40+FC_OTH_AFF_E!Z40</f>
        <v>0.8339638865004293</v>
      </c>
    </row>
    <row r="41" spans="1:26" ht="11.25" customHeight="1" x14ac:dyDescent="0.2">
      <c r="A41" s="41" t="s">
        <v>69</v>
      </c>
      <c r="B41" s="9" t="s">
        <v>70</v>
      </c>
      <c r="C41" s="10">
        <f>FC_OTH_CP_E!C41+FC_OTH_HH_E!C41+FC_OTH_AFF_E!C41</f>
        <v>10.46147893379192</v>
      </c>
      <c r="D41" s="10">
        <f>FC_OTH_CP_E!D41+FC_OTH_HH_E!D41+FC_OTH_AFF_E!D41</f>
        <v>10.46147893379192</v>
      </c>
      <c r="E41" s="10">
        <f>FC_OTH_CP_E!E41+FC_OTH_HH_E!E41+FC_OTH_AFF_E!E41</f>
        <v>12.553740326741188</v>
      </c>
      <c r="F41" s="10">
        <f>FC_OTH_CP_E!F41+FC_OTH_HH_E!F41+FC_OTH_AFF_E!F41</f>
        <v>15.692175408426476</v>
      </c>
      <c r="G41" s="10">
        <f>FC_OTH_CP_E!G41+FC_OTH_HH_E!G41+FC_OTH_AFF_E!G41</f>
        <v>16.738349097162512</v>
      </c>
      <c r="H41" s="10">
        <f>FC_OTH_CP_E!H41+FC_OTH_HH_E!H41+FC_OTH_AFF_E!H41</f>
        <v>3.1384350816852971</v>
      </c>
      <c r="I41" s="10">
        <f>FC_OTH_CP_E!I41+FC_OTH_HH_E!I41+FC_OTH_AFF_E!I41</f>
        <v>2.0922613929492688</v>
      </c>
      <c r="J41" s="10">
        <f>FC_OTH_CP_E!J41+FC_OTH_HH_E!J41+FC_OTH_AFF_E!J41</f>
        <v>1.0461736887360273</v>
      </c>
      <c r="K41" s="10">
        <f>FC_OTH_CP_E!K41+FC_OTH_HH_E!K41+FC_OTH_AFF_E!K41</f>
        <v>1.0461736887360271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0.45107480653482368</v>
      </c>
      <c r="U41" s="10">
        <f>FC_OTH_CP_E!U41+FC_OTH_HH_E!U41+FC_OTH_AFF_E!U41</f>
        <v>0.73009458297506424</v>
      </c>
      <c r="V41" s="10">
        <f>FC_OTH_CP_E!V41+FC_OTH_HH_E!V41+FC_OTH_AFF_E!V41</f>
        <v>0.6650902837489252</v>
      </c>
      <c r="W41" s="10">
        <f>FC_OTH_CP_E!W41+FC_OTH_HH_E!W41+FC_OTH_AFF_E!W41</f>
        <v>0.51195184866723975</v>
      </c>
      <c r="X41" s="10">
        <f>FC_OTH_CP_E!X41+FC_OTH_HH_E!X41+FC_OTH_AFF_E!X41</f>
        <v>0.47730008598452267</v>
      </c>
      <c r="Y41" s="10">
        <f>FC_OTH_CP_E!Y41+FC_OTH_HH_E!Y41+FC_OTH_AFF_E!Y41</f>
        <v>0.47420464316423039</v>
      </c>
      <c r="Z41" s="10">
        <f>FC_OTH_CP_E!Z41+FC_OTH_HH_E!Z41+FC_OTH_AFF_E!Z41</f>
        <v>0.35666380051590696</v>
      </c>
    </row>
    <row r="42" spans="1:26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  <c r="Y42" s="10">
        <f>FC_OTH_CP_E!Y42+FC_OTH_HH_E!Y42+FC_OTH_AFF_E!Y42</f>
        <v>0</v>
      </c>
      <c r="Z42" s="10">
        <f>FC_OTH_CP_E!Z42+FC_OTH_HH_E!Z42+FC_OTH_AFF_E!Z42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FC_OTH_CP_E!C43+FC_OTH_HH_E!C43+FC_OTH_AFF_E!C43</f>
        <v>0</v>
      </c>
      <c r="D43" s="10">
        <f>FC_OTH_CP_E!D43+FC_OTH_HH_E!D43+FC_OTH_AFF_E!D43</f>
        <v>0</v>
      </c>
      <c r="E43" s="10">
        <f>FC_OTH_CP_E!E43+FC_OTH_HH_E!E43+FC_OTH_AFF_E!E43</f>
        <v>0</v>
      </c>
      <c r="F43" s="10">
        <f>FC_OTH_CP_E!F43+FC_OTH_HH_E!F43+FC_OTH_AFF_E!F43</f>
        <v>0</v>
      </c>
      <c r="G43" s="10">
        <f>FC_OTH_CP_E!G43+FC_OTH_HH_E!G43+FC_OTH_AFF_E!G43</f>
        <v>0</v>
      </c>
      <c r="H43" s="10">
        <f>FC_OTH_CP_E!H43+FC_OTH_HH_E!H43+FC_OTH_AFF_E!H43</f>
        <v>11.297420464316421</v>
      </c>
      <c r="I43" s="10">
        <f>FC_OTH_CP_E!I43+FC_OTH_HH_E!I43+FC_OTH_AFF_E!I43</f>
        <v>7.1891659501289764</v>
      </c>
      <c r="J43" s="10">
        <f>FC_OTH_CP_E!J43+FC_OTH_HH_E!J43+FC_OTH_AFF_E!J43</f>
        <v>9.2433361994840944</v>
      </c>
      <c r="K43" s="10">
        <f>FC_OTH_CP_E!K43+FC_OTH_HH_E!K43+FC_OTH_AFF_E!K43</f>
        <v>9.2433361994840926</v>
      </c>
      <c r="L43" s="10">
        <f>FC_OTH_CP_E!L43+FC_OTH_HH_E!L43+FC_OTH_AFF_E!L43</f>
        <v>10.270335339638859</v>
      </c>
      <c r="M43" s="10">
        <f>FC_OTH_CP_E!M43+FC_OTH_HH_E!M43+FC_OTH_AFF_E!M43</f>
        <v>14.378589853826309</v>
      </c>
      <c r="N43" s="10">
        <f>FC_OTH_CP_E!N43+FC_OTH_HH_E!N43+FC_OTH_AFF_E!N43</f>
        <v>11.297334479793637</v>
      </c>
      <c r="O43" s="10">
        <f>FC_OTH_CP_E!O43+FC_OTH_HH_E!O43+FC_OTH_AFF_E!O43</f>
        <v>16.432588134135852</v>
      </c>
      <c r="P43" s="10">
        <f>FC_OTH_CP_E!P43+FC_OTH_HH_E!P43+FC_OTH_AFF_E!P43</f>
        <v>16.432502149613061</v>
      </c>
      <c r="Q43" s="10">
        <f>FC_OTH_CP_E!Q43+FC_OTH_HH_E!Q43+FC_OTH_AFF_E!Q43</f>
        <v>19.513671539122956</v>
      </c>
      <c r="R43" s="10">
        <f>FC_OTH_CP_E!R43+FC_OTH_HH_E!R43+FC_OTH_AFF_E!R43</f>
        <v>23.621754084264818</v>
      </c>
      <c r="S43" s="10">
        <f>FC_OTH_CP_E!S43+FC_OTH_HH_E!S43+FC_OTH_AFF_E!S43</f>
        <v>24.648839208942395</v>
      </c>
      <c r="T43" s="10">
        <f>FC_OTH_CP_E!T43+FC_OTH_HH_E!T43+FC_OTH_AFF_E!T43</f>
        <v>22.243594153052442</v>
      </c>
      <c r="U43" s="10">
        <f>FC_OTH_CP_E!U43+FC_OTH_HH_E!U43+FC_OTH_AFF_E!U43</f>
        <v>18.965262252794489</v>
      </c>
      <c r="V43" s="10">
        <f>FC_OTH_CP_E!V43+FC_OTH_HH_E!V43+FC_OTH_AFF_E!V43</f>
        <v>21.643852106620805</v>
      </c>
      <c r="W43" s="10">
        <f>FC_OTH_CP_E!W43+FC_OTH_HH_E!W43+FC_OTH_AFF_E!W43</f>
        <v>17.564402407566636</v>
      </c>
      <c r="X43" s="10">
        <f>FC_OTH_CP_E!X43+FC_OTH_HH_E!X43+FC_OTH_AFF_E!X43</f>
        <v>18.303955288048147</v>
      </c>
      <c r="Y43" s="10">
        <f>FC_OTH_CP_E!Y43+FC_OTH_HH_E!Y43+FC_OTH_AFF_E!Y43</f>
        <v>25.787790197764402</v>
      </c>
      <c r="Z43" s="10">
        <f>FC_OTH_CP_E!Z43+FC_OTH_HH_E!Z43+FC_OTH_AFF_E!Z43</f>
        <v>19.744797936371452</v>
      </c>
    </row>
    <row r="44" spans="1:26" ht="11.25" customHeight="1" x14ac:dyDescent="0.2">
      <c r="A44" s="41" t="s">
        <v>75</v>
      </c>
      <c r="B44" s="9" t="s">
        <v>76</v>
      </c>
      <c r="C44" s="10">
        <f>FC_OTH_CP_E!C44+FC_OTH_HH_E!C44+FC_OTH_AFF_E!C44</f>
        <v>0</v>
      </c>
      <c r="D44" s="10">
        <f>FC_OTH_CP_E!D44+FC_OTH_HH_E!D44+FC_OTH_AFF_E!D44</f>
        <v>0</v>
      </c>
      <c r="E44" s="10">
        <f>FC_OTH_CP_E!E44+FC_OTH_HH_E!E44+FC_OTH_AFF_E!E44</f>
        <v>0</v>
      </c>
      <c r="F44" s="10">
        <f>FC_OTH_CP_E!F44+FC_OTH_HH_E!F44+FC_OTH_AFF_E!F44</f>
        <v>0</v>
      </c>
      <c r="G44" s="10">
        <f>FC_OTH_CP_E!G44+FC_OTH_HH_E!G44+FC_OTH_AFF_E!G44</f>
        <v>0</v>
      </c>
      <c r="H44" s="10">
        <f>FC_OTH_CP_E!H44+FC_OTH_HH_E!H44+FC_OTH_AFF_E!H44</f>
        <v>7.643078245915734</v>
      </c>
      <c r="I44" s="10">
        <f>FC_OTH_CP_E!I44+FC_OTH_HH_E!I44+FC_OTH_AFF_E!I44</f>
        <v>6.6877042132416156</v>
      </c>
      <c r="J44" s="10">
        <f>FC_OTH_CP_E!J44+FC_OTH_HH_E!J44+FC_OTH_AFF_E!J44</f>
        <v>8.5984522785898569</v>
      </c>
      <c r="K44" s="10">
        <f>FC_OTH_CP_E!K44+FC_OTH_HH_E!K44+FC_OTH_AFF_E!K44</f>
        <v>8.5984522785898552</v>
      </c>
      <c r="L44" s="10">
        <f>FC_OTH_CP_E!L44+FC_OTH_HH_E!L44+FC_OTH_AFF_E!L44</f>
        <v>2.8661220980223536</v>
      </c>
      <c r="M44" s="10">
        <f>FC_OTH_CP_E!M44+FC_OTH_HH_E!M44+FC_OTH_AFF_E!M44</f>
        <v>7.643078245915734</v>
      </c>
      <c r="N44" s="10">
        <f>FC_OTH_CP_E!N44+FC_OTH_HH_E!N44+FC_OTH_AFF_E!N44</f>
        <v>0.95537403267411869</v>
      </c>
      <c r="O44" s="10">
        <f>FC_OTH_CP_E!O44+FC_OTH_HH_E!O44+FC_OTH_AFF_E!O44</f>
        <v>3.8214961306964752</v>
      </c>
      <c r="P44" s="10">
        <f>FC_OTH_CP_E!P44+FC_OTH_HH_E!P44+FC_OTH_AFF_E!P44</f>
        <v>6.7546001719690434</v>
      </c>
      <c r="Q44" s="10">
        <f>FC_OTH_CP_E!Q44+FC_OTH_HH_E!Q44+FC_OTH_AFF_E!Q44</f>
        <v>6.7546001719690469</v>
      </c>
      <c r="R44" s="10">
        <f>FC_OTH_CP_E!R44+FC_OTH_HH_E!R44+FC_OTH_AFF_E!R44</f>
        <v>6.6877042132416111</v>
      </c>
      <c r="S44" s="10">
        <f>FC_OTH_CP_E!S44+FC_OTH_HH_E!S44+FC_OTH_AFF_E!S44</f>
        <v>3.8214961306964761</v>
      </c>
      <c r="T44" s="10">
        <f>FC_OTH_CP_E!T44+FC_OTH_HH_E!T44+FC_OTH_AFF_E!T44</f>
        <v>3.9391229578675806</v>
      </c>
      <c r="U44" s="10">
        <f>FC_OTH_CP_E!U44+FC_OTH_HH_E!U44+FC_OTH_AFF_E!U44</f>
        <v>2.3263112639724839</v>
      </c>
      <c r="V44" s="10">
        <f>FC_OTH_CP_E!V44+FC_OTH_HH_E!V44+FC_OTH_AFF_E!V44</f>
        <v>2.686586414445399</v>
      </c>
      <c r="W44" s="10">
        <f>FC_OTH_CP_E!W44+FC_OTH_HH_E!W44+FC_OTH_AFF_E!W44</f>
        <v>3.3696474634565758</v>
      </c>
      <c r="X44" s="10">
        <f>FC_OTH_CP_E!X44+FC_OTH_HH_E!X44+FC_OTH_AFF_E!X44</f>
        <v>4.0259673258813384</v>
      </c>
      <c r="Y44" s="10">
        <f>FC_OTH_CP_E!Y44+FC_OTH_HH_E!Y44+FC_OTH_AFF_E!Y44</f>
        <v>3.9371453138435073</v>
      </c>
      <c r="Z44" s="10">
        <f>FC_OTH_CP_E!Z44+FC_OTH_HH_E!Z44+FC_OTH_AFF_E!Z44</f>
        <v>3.9791917454858092</v>
      </c>
    </row>
    <row r="45" spans="1:26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  <c r="Y45" s="10">
        <f>FC_OTH_CP_E!Y45+FC_OTH_HH_E!Y45+FC_OTH_AFF_E!Y45</f>
        <v>0</v>
      </c>
      <c r="Z45" s="10">
        <f>FC_OTH_CP_E!Z45+FC_OTH_HH_E!Z45+FC_OTH_AFF_E!Z45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  <c r="Y46" s="10">
        <f>FC_OTH_CP_E!Y46+FC_OTH_HH_E!Y46+FC_OTH_AFF_E!Y46</f>
        <v>0</v>
      </c>
      <c r="Z46" s="10">
        <f>FC_OTH_CP_E!Z46+FC_OTH_HH_E!Z46+FC_OTH_AFF_E!Z46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  <c r="Y47" s="10">
        <f>FC_OTH_CP_E!Y47+FC_OTH_HH_E!Y47+FC_OTH_AFF_E!Y47</f>
        <v>0</v>
      </c>
      <c r="Z47" s="10">
        <f>FC_OTH_CP_E!Z47+FC_OTH_HH_E!Z47+FC_OTH_AFF_E!Z47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  <c r="Y48" s="10">
        <f>FC_OTH_CP_E!Y48+FC_OTH_HH_E!Y48+FC_OTH_AFF_E!Y48</f>
        <v>0</v>
      </c>
      <c r="Z48" s="10">
        <f>FC_OTH_CP_E!Z48+FC_OTH_HH_E!Z48+FC_OTH_AFF_E!Z48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  <c r="Y49" s="10">
        <f>FC_OTH_CP_E!Y49+FC_OTH_HH_E!Y49+FC_OTH_AFF_E!Y49</f>
        <v>0</v>
      </c>
      <c r="Z49" s="10">
        <f>FC_OTH_CP_E!Z49+FC_OTH_HH_E!Z49+FC_OTH_AFF_E!Z49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FC_OTH_CP_E!C50+FC_OTH_HH_E!C50+FC_OTH_AFF_E!C50</f>
        <v>2.8804815133276009</v>
      </c>
      <c r="D50" s="10">
        <f>FC_OTH_CP_E!D50+FC_OTH_HH_E!D50+FC_OTH_AFF_E!D50</f>
        <v>2.8804815133276009</v>
      </c>
      <c r="E50" s="10">
        <f>FC_OTH_CP_E!E50+FC_OTH_HH_E!E50+FC_OTH_AFF_E!E50</f>
        <v>2.8804815133276005</v>
      </c>
      <c r="F50" s="10">
        <f>FC_OTH_CP_E!F50+FC_OTH_HH_E!F50+FC_OTH_AFF_E!F50</f>
        <v>2.8804815133276001</v>
      </c>
      <c r="G50" s="10">
        <f>FC_OTH_CP_E!G50+FC_OTH_HH_E!G50+FC_OTH_AFF_E!G50</f>
        <v>2.8804815133276014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  <c r="Y50" s="10">
        <f>FC_OTH_CP_E!Y50+FC_OTH_HH_E!Y50+FC_OTH_AFF_E!Y50</f>
        <v>0</v>
      </c>
      <c r="Z50" s="10">
        <f>FC_OTH_CP_E!Z50+FC_OTH_HH_E!Z50+FC_OTH_AFF_E!Z50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FC_OTH_CP_E!C51+FC_OTH_HH_E!C51+FC_OTH_AFF_E!C51</f>
        <v>0</v>
      </c>
      <c r="D51" s="37">
        <f>FC_OTH_CP_E!D51+FC_OTH_HH_E!D51+FC_OTH_AFF_E!D51</f>
        <v>0</v>
      </c>
      <c r="E51" s="37">
        <f>FC_OTH_CP_E!E51+FC_OTH_HH_E!E51+FC_OTH_AFF_E!E51</f>
        <v>0</v>
      </c>
      <c r="F51" s="37">
        <f>FC_OTH_CP_E!F51+FC_OTH_HH_E!F51+FC_OTH_AFF_E!F51</f>
        <v>0</v>
      </c>
      <c r="G51" s="37">
        <f>FC_OTH_CP_E!G51+FC_OTH_HH_E!G51+FC_OTH_AFF_E!G51</f>
        <v>0</v>
      </c>
      <c r="H51" s="37">
        <f>FC_OTH_CP_E!H51+FC_OTH_HH_E!H51+FC_OTH_AFF_E!H51</f>
        <v>0</v>
      </c>
      <c r="I51" s="37">
        <f>FC_OTH_CP_E!I51+FC_OTH_HH_E!I51+FC_OTH_AFF_E!I51</f>
        <v>0</v>
      </c>
      <c r="J51" s="37">
        <f>FC_OTH_CP_E!J51+FC_OTH_HH_E!J51+FC_OTH_AFF_E!J51</f>
        <v>0</v>
      </c>
      <c r="K51" s="37">
        <f>FC_OTH_CP_E!K51+FC_OTH_HH_E!K51+FC_OTH_AFF_E!K51</f>
        <v>0</v>
      </c>
      <c r="L51" s="37">
        <f>FC_OTH_CP_E!L51+FC_OTH_HH_E!L51+FC_OTH_AFF_E!L51</f>
        <v>0</v>
      </c>
      <c r="M51" s="37">
        <f>FC_OTH_CP_E!M51+FC_OTH_HH_E!M51+FC_OTH_AFF_E!M51</f>
        <v>0</v>
      </c>
      <c r="N51" s="37">
        <f>FC_OTH_CP_E!N51+FC_OTH_HH_E!N51+FC_OTH_AFF_E!N51</f>
        <v>0</v>
      </c>
      <c r="O51" s="37">
        <f>FC_OTH_CP_E!O51+FC_OTH_HH_E!O51+FC_OTH_AFF_E!O51</f>
        <v>0</v>
      </c>
      <c r="P51" s="37">
        <f>FC_OTH_CP_E!P51+FC_OTH_HH_E!P51+FC_OTH_AFF_E!P51</f>
        <v>0</v>
      </c>
      <c r="Q51" s="37">
        <f>FC_OTH_CP_E!Q51+FC_OTH_HH_E!Q51+FC_OTH_AFF_E!Q51</f>
        <v>0</v>
      </c>
      <c r="R51" s="37">
        <f>FC_OTH_CP_E!R51+FC_OTH_HH_E!R51+FC_OTH_AFF_E!R51</f>
        <v>0</v>
      </c>
      <c r="S51" s="37">
        <f>FC_OTH_CP_E!S51+FC_OTH_HH_E!S51+FC_OTH_AFF_E!S51</f>
        <v>0</v>
      </c>
      <c r="T51" s="37">
        <f>FC_OTH_CP_E!T51+FC_OTH_HH_E!T51+FC_OTH_AFF_E!T51</f>
        <v>0</v>
      </c>
      <c r="U51" s="37">
        <f>FC_OTH_CP_E!U51+FC_OTH_HH_E!U51+FC_OTH_AFF_E!U51</f>
        <v>0</v>
      </c>
      <c r="V51" s="37">
        <f>FC_OTH_CP_E!V51+FC_OTH_HH_E!V51+FC_OTH_AFF_E!V51</f>
        <v>0</v>
      </c>
      <c r="W51" s="37">
        <f>FC_OTH_CP_E!W51+FC_OTH_HH_E!W51+FC_OTH_AFF_E!W51</f>
        <v>0</v>
      </c>
      <c r="X51" s="37">
        <f>FC_OTH_CP_E!X51+FC_OTH_HH_E!X51+FC_OTH_AFF_E!X51</f>
        <v>0</v>
      </c>
      <c r="Y51" s="37">
        <f>FC_OTH_CP_E!Y51+FC_OTH_HH_E!Y51+FC_OTH_AFF_E!Y51</f>
        <v>0</v>
      </c>
      <c r="Z51" s="37">
        <f>FC_OTH_CP_E!Z51+FC_OTH_HH_E!Z51+FC_OTH_AFF_E!Z51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0.23886500429922611</v>
      </c>
      <c r="F52" s="37">
        <f t="shared" si="31"/>
        <v>0.31049011177987962</v>
      </c>
      <c r="G52" s="37">
        <f t="shared" si="31"/>
        <v>0.40601891659501288</v>
      </c>
      <c r="H52" s="37">
        <f t="shared" si="31"/>
        <v>0.52545141874462586</v>
      </c>
      <c r="I52" s="37">
        <f t="shared" si="31"/>
        <v>0.64488392089423896</v>
      </c>
      <c r="J52" s="37">
        <f t="shared" si="31"/>
        <v>0.78822012037833178</v>
      </c>
      <c r="K52" s="37">
        <f t="shared" si="31"/>
        <v>0.90765262252794487</v>
      </c>
      <c r="L52" s="37">
        <f t="shared" si="31"/>
        <v>0.93147033533963886</v>
      </c>
      <c r="M52" s="37">
        <f t="shared" si="31"/>
        <v>4.3202923473774719</v>
      </c>
      <c r="N52" s="37">
        <f t="shared" si="31"/>
        <v>5.2854686156491848</v>
      </c>
      <c r="O52" s="37">
        <f t="shared" si="31"/>
        <v>6.1809114359415309</v>
      </c>
      <c r="P52" s="37">
        <f t="shared" si="31"/>
        <v>6.0310404127257087</v>
      </c>
      <c r="Q52" s="37">
        <f t="shared" si="31"/>
        <v>6.5957007738607043</v>
      </c>
      <c r="R52" s="37">
        <f t="shared" si="31"/>
        <v>6.7282029234737744</v>
      </c>
      <c r="S52" s="37">
        <f t="shared" si="31"/>
        <v>6.9385210662080814</v>
      </c>
      <c r="T52" s="37">
        <f t="shared" si="31"/>
        <v>16.58151332760103</v>
      </c>
      <c r="U52" s="37">
        <f t="shared" si="31"/>
        <v>17.916165090283748</v>
      </c>
      <c r="V52" s="37">
        <f t="shared" si="31"/>
        <v>20.733963886500433</v>
      </c>
      <c r="W52" s="37">
        <f t="shared" si="31"/>
        <v>22.369131556319861</v>
      </c>
      <c r="X52" s="37">
        <f t="shared" ref="X52:Z52" si="32">SUM(X53:X70)</f>
        <v>23.906276870163364</v>
      </c>
      <c r="Y52" s="37">
        <f t="shared" si="32"/>
        <v>25.845829750644882</v>
      </c>
      <c r="Z52" s="37">
        <f t="shared" si="32"/>
        <v>27.43147033533964</v>
      </c>
    </row>
    <row r="53" spans="1:26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  <c r="Y53" s="10">
        <f>FC_OTH_CP_E!Y53+FC_OTH_HH_E!Y53+FC_OTH_AFF_E!Y53</f>
        <v>0</v>
      </c>
      <c r="Z53" s="10">
        <f>FC_OTH_CP_E!Z53+FC_OTH_HH_E!Z53+FC_OTH_AFF_E!Z53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  <c r="Y54" s="10">
        <f>FC_OTH_CP_E!Y54+FC_OTH_HH_E!Y54+FC_OTH_AFF_E!Y54</f>
        <v>0</v>
      </c>
      <c r="Z54" s="10">
        <f>FC_OTH_CP_E!Z54+FC_OTH_HH_E!Z54+FC_OTH_AFF_E!Z54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  <c r="Y55" s="10">
        <f>FC_OTH_CP_E!Y55+FC_OTH_HH_E!Y55+FC_OTH_AFF_E!Y55</f>
        <v>0</v>
      </c>
      <c r="Z55" s="10">
        <f>FC_OTH_CP_E!Z55+FC_OTH_HH_E!Z55+FC_OTH_AFF_E!Z55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  <c r="Y56" s="10">
        <f>FC_OTH_CP_E!Y56+FC_OTH_HH_E!Y56+FC_OTH_AFF_E!Y56</f>
        <v>0</v>
      </c>
      <c r="Z56" s="10">
        <f>FC_OTH_CP_E!Z56+FC_OTH_HH_E!Z56+FC_OTH_AFF_E!Z56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0.23886500429922611</v>
      </c>
      <c r="F57" s="10">
        <f>FC_OTH_CP_E!F57+FC_OTH_HH_E!F57+FC_OTH_AFF_E!F57</f>
        <v>0.31049011177987962</v>
      </c>
      <c r="G57" s="10">
        <f>FC_OTH_CP_E!G57+FC_OTH_HH_E!G57+FC_OTH_AFF_E!G57</f>
        <v>0.40601891659501288</v>
      </c>
      <c r="H57" s="10">
        <f>FC_OTH_CP_E!H57+FC_OTH_HH_E!H57+FC_OTH_AFF_E!H57</f>
        <v>0.52545141874462586</v>
      </c>
      <c r="I57" s="10">
        <f>FC_OTH_CP_E!I57+FC_OTH_HH_E!I57+FC_OTH_AFF_E!I57</f>
        <v>0.64488392089423896</v>
      </c>
      <c r="J57" s="10">
        <f>FC_OTH_CP_E!J57+FC_OTH_HH_E!J57+FC_OTH_AFF_E!J57</f>
        <v>0.78822012037833178</v>
      </c>
      <c r="K57" s="10">
        <f>FC_OTH_CP_E!K57+FC_OTH_HH_E!K57+FC_OTH_AFF_E!K57</f>
        <v>0.90765262252794487</v>
      </c>
      <c r="L57" s="10">
        <f>FC_OTH_CP_E!L57+FC_OTH_HH_E!L57+FC_OTH_AFF_E!L57</f>
        <v>0.93147033533963886</v>
      </c>
      <c r="M57" s="10">
        <f>FC_OTH_CP_E!M57+FC_OTH_HH_E!M57+FC_OTH_AFF_E!M57</f>
        <v>3.5772141014617369</v>
      </c>
      <c r="N57" s="10">
        <f>FC_OTH_CP_E!N57+FC_OTH_HH_E!N57+FC_OTH_AFF_E!N57</f>
        <v>3.7842648323301811</v>
      </c>
      <c r="O57" s="10">
        <f>FC_OTH_CP_E!O57+FC_OTH_HH_E!O57+FC_OTH_AFF_E!O57</f>
        <v>4.1453998280309543</v>
      </c>
      <c r="P57" s="10">
        <f>FC_OTH_CP_E!P57+FC_OTH_HH_E!P57+FC_OTH_AFF_E!P57</f>
        <v>4.3663800515907134</v>
      </c>
      <c r="Q57" s="10">
        <f>FC_OTH_CP_E!Q57+FC_OTH_HH_E!Q57+FC_OTH_AFF_E!Q57</f>
        <v>4.6388650042992259</v>
      </c>
      <c r="R57" s="10">
        <f>FC_OTH_CP_E!R57+FC_OTH_HH_E!R57+FC_OTH_AFF_E!R57</f>
        <v>4.8055889939810834</v>
      </c>
      <c r="S57" s="10">
        <f>FC_OTH_CP_E!S57+FC_OTH_HH_E!S57+FC_OTH_AFF_E!S57</f>
        <v>4.9441100601891659</v>
      </c>
      <c r="T57" s="10">
        <f>FC_OTH_CP_E!T57+FC_OTH_HH_E!T57+FC_OTH_AFF_E!T57</f>
        <v>4.9887360275150474</v>
      </c>
      <c r="U57" s="10">
        <f>FC_OTH_CP_E!U57+FC_OTH_HH_E!U57+FC_OTH_AFF_E!U57</f>
        <v>5.0306104901117799</v>
      </c>
      <c r="V57" s="10">
        <f>FC_OTH_CP_E!V57+FC_OTH_HH_E!V57+FC_OTH_AFF_E!V57</f>
        <v>5.0680997420464324</v>
      </c>
      <c r="W57" s="10">
        <f>FC_OTH_CP_E!W57+FC_OTH_HH_E!W57+FC_OTH_AFF_E!W57</f>
        <v>5.1151332760103179</v>
      </c>
      <c r="X57" s="10">
        <f>FC_OTH_CP_E!X57+FC_OTH_HH_E!X57+FC_OTH_AFF_E!X57</f>
        <v>3.5998280309544279</v>
      </c>
      <c r="Y57" s="10">
        <f>FC_OTH_CP_E!Y57+FC_OTH_HH_E!Y57+FC_OTH_AFF_E!Y57</f>
        <v>3.2095442820292339</v>
      </c>
      <c r="Z57" s="10">
        <f>FC_OTH_CP_E!Z57+FC_OTH_HH_E!Z57+FC_OTH_AFF_E!Z57</f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  <c r="Y58" s="10">
        <f>FC_OTH_CP_E!Y58+FC_OTH_HH_E!Y58+FC_OTH_AFF_E!Y58</f>
        <v>0</v>
      </c>
      <c r="Z58" s="10">
        <f>FC_OTH_CP_E!Z58+FC_OTH_HH_E!Z58+FC_OTH_AFF_E!Z58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FC_OTH_CP_E!C59+FC_OTH_HH_E!C59+FC_OTH_AFF_E!C59</f>
        <v>0</v>
      </c>
      <c r="D59" s="10">
        <f>FC_OTH_CP_E!D59+FC_OTH_HH_E!D59+FC_OTH_AFF_E!D59</f>
        <v>0</v>
      </c>
      <c r="E59" s="10">
        <f>FC_OTH_CP_E!E59+FC_OTH_HH_E!E59+FC_OTH_AFF_E!E59</f>
        <v>0</v>
      </c>
      <c r="F59" s="10">
        <f>FC_OTH_CP_E!F59+FC_OTH_HH_E!F59+FC_OTH_AFF_E!F59</f>
        <v>0</v>
      </c>
      <c r="G59" s="10">
        <f>FC_OTH_CP_E!G59+FC_OTH_HH_E!G59+FC_OTH_AFF_E!G59</f>
        <v>0</v>
      </c>
      <c r="H59" s="10">
        <f>FC_OTH_CP_E!H59+FC_OTH_HH_E!H59+FC_OTH_AFF_E!H59</f>
        <v>0</v>
      </c>
      <c r="I59" s="10">
        <f>FC_OTH_CP_E!I59+FC_OTH_HH_E!I59+FC_OTH_AFF_E!I59</f>
        <v>0</v>
      </c>
      <c r="J59" s="10">
        <f>FC_OTH_CP_E!J59+FC_OTH_HH_E!J59+FC_OTH_AFF_E!J59</f>
        <v>0</v>
      </c>
      <c r="K59" s="10">
        <f>FC_OTH_CP_E!K59+FC_OTH_HH_E!K59+FC_OTH_AFF_E!K59</f>
        <v>0</v>
      </c>
      <c r="L59" s="10">
        <f>FC_OTH_CP_E!L59+FC_OTH_HH_E!L59+FC_OTH_AFF_E!L59</f>
        <v>0</v>
      </c>
      <c r="M59" s="10">
        <f>FC_OTH_CP_E!M59+FC_OTH_HH_E!M59+FC_OTH_AFF_E!M59</f>
        <v>0.74041272570937233</v>
      </c>
      <c r="N59" s="10">
        <f>FC_OTH_CP_E!N59+FC_OTH_HH_E!N59+FC_OTH_AFF_E!N59</f>
        <v>0.7165090283748925</v>
      </c>
      <c r="O59" s="10">
        <f>FC_OTH_CP_E!O59+FC_OTH_HH_E!O59+FC_OTH_AFF_E!O59</f>
        <v>0.95537403267411891</v>
      </c>
      <c r="P59" s="10">
        <f>FC_OTH_CP_E!P59+FC_OTH_HH_E!P59+FC_OTH_AFF_E!P59</f>
        <v>0.85984522785898487</v>
      </c>
      <c r="Q59" s="10">
        <f>FC_OTH_CP_E!Q59+FC_OTH_HH_E!Q59+FC_OTH_AFF_E!Q59</f>
        <v>1.0748065348237319</v>
      </c>
      <c r="R59" s="10">
        <f>FC_OTH_CP_E!R59+FC_OTH_HH_E!R59+FC_OTH_AFF_E!R59</f>
        <v>1.1464316423043843</v>
      </c>
      <c r="S59" s="10">
        <f>FC_OTH_CP_E!S59+FC_OTH_HH_E!S59+FC_OTH_AFF_E!S59</f>
        <v>1.0867583834909713</v>
      </c>
      <c r="T59" s="10">
        <f>FC_OTH_CP_E!T59+FC_OTH_HH_E!T59+FC_OTH_AFF_E!T59</f>
        <v>1.3545141874462596</v>
      </c>
      <c r="U59" s="10">
        <f>FC_OTH_CP_E!U59+FC_OTH_HH_E!U59+FC_OTH_AFF_E!U59</f>
        <v>1.3377472055030091</v>
      </c>
      <c r="V59" s="10">
        <f>FC_OTH_CP_E!V59+FC_OTH_HH_E!V59+FC_OTH_AFF_E!V59</f>
        <v>1.6741186586414434</v>
      </c>
      <c r="W59" s="10">
        <f>FC_OTH_CP_E!W59+FC_OTH_HH_E!W59+FC_OTH_AFF_E!W59</f>
        <v>1.4416165090283746</v>
      </c>
      <c r="X59" s="10">
        <f>FC_OTH_CP_E!X59+FC_OTH_HH_E!X59+FC_OTH_AFF_E!X59</f>
        <v>1.5659501289767845</v>
      </c>
      <c r="Y59" s="10">
        <f>FC_OTH_CP_E!Y59+FC_OTH_HH_E!Y59+FC_OTH_AFF_E!Y59</f>
        <v>1.1400687876182303</v>
      </c>
      <c r="Z59" s="10">
        <f>FC_OTH_CP_E!Z59+FC_OTH_HH_E!Z59+FC_OTH_AFF_E!Z59</f>
        <v>0.87575236457437755</v>
      </c>
    </row>
    <row r="60" spans="1:26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  <c r="Y60" s="10">
        <f>FC_OTH_CP_E!Y60+FC_OTH_HH_E!Y60+FC_OTH_AFF_E!Y60</f>
        <v>0</v>
      </c>
      <c r="Z60" s="10">
        <f>FC_OTH_CP_E!Z60+FC_OTH_HH_E!Z60+FC_OTH_AFF_E!Z60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</v>
      </c>
      <c r="K61" s="10">
        <f>FC_OTH_CP_E!K61+FC_OTH_HH_E!K61+FC_OTH_AFF_E!K61</f>
        <v>0</v>
      </c>
      <c r="L61" s="10">
        <f>FC_OTH_CP_E!L61+FC_OTH_HH_E!L61+FC_OTH_AFF_E!L61</f>
        <v>0</v>
      </c>
      <c r="M61" s="10">
        <f>FC_OTH_CP_E!M61+FC_OTH_HH_E!M61+FC_OTH_AFF_E!M61</f>
        <v>0</v>
      </c>
      <c r="N61" s="10">
        <f>FC_OTH_CP_E!N61+FC_OTH_HH_E!N61+FC_OTH_AFF_E!N61</f>
        <v>0.76431642304385217</v>
      </c>
      <c r="O61" s="10">
        <f>FC_OTH_CP_E!O61+FC_OTH_HH_E!O61+FC_OTH_AFF_E!O61</f>
        <v>1.050902837489252</v>
      </c>
      <c r="P61" s="10">
        <f>FC_OTH_CP_E!P61+FC_OTH_HH_E!P61+FC_OTH_AFF_E!P61</f>
        <v>0.76431642304385217</v>
      </c>
      <c r="Q61" s="10">
        <f>FC_OTH_CP_E!Q61+FC_OTH_HH_E!Q61+FC_OTH_AFF_E!Q61</f>
        <v>0.83594153052450537</v>
      </c>
      <c r="R61" s="10">
        <f>FC_OTH_CP_E!R61+FC_OTH_HH_E!R61+FC_OTH_AFF_E!R61</f>
        <v>0.74041272570937244</v>
      </c>
      <c r="S61" s="10">
        <f>FC_OTH_CP_E!S61+FC_OTH_HH_E!S61+FC_OTH_AFF_E!S61</f>
        <v>0.90765262252794476</v>
      </c>
      <c r="T61" s="10">
        <f>FC_OTH_CP_E!T61+FC_OTH_HH_E!T61+FC_OTH_AFF_E!T61</f>
        <v>0.74041272570937244</v>
      </c>
      <c r="U61" s="10">
        <f>FC_OTH_CP_E!U61+FC_OTH_HH_E!U61+FC_OTH_AFF_E!U61</f>
        <v>0.63731728288908052</v>
      </c>
      <c r="V61" s="10">
        <f>FC_OTH_CP_E!V61+FC_OTH_HH_E!V61+FC_OTH_AFF_E!V61</f>
        <v>1.0239036973344806</v>
      </c>
      <c r="W61" s="10">
        <f>FC_OTH_CP_E!W61+FC_OTH_HH_E!W61+FC_OTH_AFF_E!W61</f>
        <v>0.7837489251934654</v>
      </c>
      <c r="X61" s="10">
        <f>FC_OTH_CP_E!X61+FC_OTH_HH_E!X61+FC_OTH_AFF_E!X61</f>
        <v>0.5952708512467757</v>
      </c>
      <c r="Y61" s="10">
        <f>FC_OTH_CP_E!Y61+FC_OTH_HH_E!Y61+FC_OTH_AFF_E!Y61</f>
        <v>0.99183147033533958</v>
      </c>
      <c r="Z61" s="10">
        <f>FC_OTH_CP_E!Z61+FC_OTH_HH_E!Z61+FC_OTH_AFF_E!Z61</f>
        <v>1.0768701633705924</v>
      </c>
    </row>
    <row r="62" spans="1:26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  <c r="Y62" s="10">
        <f>FC_OTH_CP_E!Y62+FC_OTH_HH_E!Y62+FC_OTH_AFF_E!Y62</f>
        <v>0</v>
      </c>
      <c r="Z62" s="10">
        <f>FC_OTH_CP_E!Z62+FC_OTH_HH_E!Z62+FC_OTH_AFF_E!Z62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  <c r="Y63" s="10">
        <f>FC_OTH_CP_E!Y63+FC_OTH_HH_E!Y63+FC_OTH_AFF_E!Y63</f>
        <v>0</v>
      </c>
      <c r="Z63" s="10">
        <f>FC_OTH_CP_E!Z63+FC_OTH_HH_E!Z63+FC_OTH_AFF_E!Z63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  <c r="Y64" s="10">
        <f>FC_OTH_CP_E!Y64+FC_OTH_HH_E!Y64+FC_OTH_AFF_E!Y64</f>
        <v>0</v>
      </c>
      <c r="Z64" s="10">
        <f>FC_OTH_CP_E!Z64+FC_OTH_HH_E!Z64+FC_OTH_AFF_E!Z64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2.665520206362855E-3</v>
      </c>
      <c r="N65" s="10">
        <f>FC_OTH_CP_E!N65+FC_OTH_HH_E!N65+FC_OTH_AFF_E!N65</f>
        <v>2.0378331900257951E-2</v>
      </c>
      <c r="O65" s="10">
        <f>FC_OTH_CP_E!O65+FC_OTH_HH_E!O65+FC_OTH_AFF_E!O65</f>
        <v>2.9234737747205503E-2</v>
      </c>
      <c r="P65" s="10">
        <f>FC_OTH_CP_E!P65+FC_OTH_HH_E!P65+FC_OTH_AFF_E!P65</f>
        <v>4.049871023215821E-2</v>
      </c>
      <c r="Q65" s="10">
        <f>FC_OTH_CP_E!Q65+FC_OTH_HH_E!Q65+FC_OTH_AFF_E!Q65</f>
        <v>4.6087704213241619E-2</v>
      </c>
      <c r="R65" s="10">
        <f>FC_OTH_CP_E!R65+FC_OTH_HH_E!R65+FC_OTH_AFF_E!R65</f>
        <v>3.5769561478933787E-2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  <c r="Y65" s="10">
        <f>FC_OTH_CP_E!Y65+FC_OTH_HH_E!Y65+FC_OTH_AFF_E!Y65</f>
        <v>0</v>
      </c>
      <c r="Z65" s="10">
        <f>FC_OTH_CP_E!Z65+FC_OTH_HH_E!Z65+FC_OTH_AFF_E!Z65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0.38710232158211522</v>
      </c>
      <c r="V66" s="10">
        <f>FC_OTH_CP_E!V66+FC_OTH_HH_E!V66+FC_OTH_AFF_E!V66</f>
        <v>0.41203783319002568</v>
      </c>
      <c r="W66" s="10">
        <f>FC_OTH_CP_E!W66+FC_OTH_HH_E!W66+FC_OTH_AFF_E!W66</f>
        <v>0.54600171969045563</v>
      </c>
      <c r="X66" s="10">
        <f>FC_OTH_CP_E!X66+FC_OTH_HH_E!X66+FC_OTH_AFF_E!X66</f>
        <v>0.41401547721410148</v>
      </c>
      <c r="Y66" s="10">
        <f>FC_OTH_CP_E!Y66+FC_OTH_HH_E!Y66+FC_OTH_AFF_E!Y66</f>
        <v>0.48796216680997417</v>
      </c>
      <c r="Z66" s="10">
        <f>FC_OTH_CP_E!Z66+FC_OTH_HH_E!Z66+FC_OTH_AFF_E!Z66</f>
        <v>0.51435941530524509</v>
      </c>
    </row>
    <row r="67" spans="1:26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  <c r="Y67" s="10">
        <f>FC_OTH_CP_E!Y67+FC_OTH_HH_E!Y67+FC_OTH_AFF_E!Y67</f>
        <v>0</v>
      </c>
      <c r="Z67" s="10">
        <f>FC_OTH_CP_E!Z67+FC_OTH_HH_E!Z67+FC_OTH_AFF_E!Z67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  <c r="Y68" s="10">
        <f>FC_OTH_CP_E!Y68+FC_OTH_HH_E!Y68+FC_OTH_AFF_E!Y68</f>
        <v>0</v>
      </c>
      <c r="Z68" s="10">
        <f>FC_OTH_CP_E!Z68+FC_OTH_HH_E!Z68+FC_OTH_AFF_E!Z68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  <c r="Y69" s="10">
        <f>FC_OTH_CP_E!Y69+FC_OTH_HH_E!Y69+FC_OTH_AFF_E!Y69</f>
        <v>0</v>
      </c>
      <c r="Z69" s="10">
        <f>FC_OTH_CP_E!Z69+FC_OTH_HH_E!Z69+FC_OTH_AFF_E!Z69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9.4978503869303523</v>
      </c>
      <c r="U70" s="10">
        <f>FC_OTH_CP_E!U70+FC_OTH_HH_E!U70+FC_OTH_AFF_E!U70</f>
        <v>10.523387790197763</v>
      </c>
      <c r="V70" s="10">
        <f>FC_OTH_CP_E!V70+FC_OTH_HH_E!V70+FC_OTH_AFF_E!V70</f>
        <v>12.555803955288049</v>
      </c>
      <c r="W70" s="10">
        <f>FC_OTH_CP_E!W70+FC_OTH_HH_E!W70+FC_OTH_AFF_E!W70</f>
        <v>14.482631126397248</v>
      </c>
      <c r="X70" s="10">
        <f>FC_OTH_CP_E!X70+FC_OTH_HH_E!X70+FC_OTH_AFF_E!X70</f>
        <v>17.731212381771275</v>
      </c>
      <c r="Y70" s="10">
        <f>FC_OTH_CP_E!Y70+FC_OTH_HH_E!Y70+FC_OTH_AFF_E!Y70</f>
        <v>20.016423043852104</v>
      </c>
      <c r="Z70" s="10">
        <f>FC_OTH_CP_E!Z70+FC_OTH_HH_E!Z70+FC_OTH_AFF_E!Z70</f>
        <v>22.077214101461738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  <c r="Y72" s="10">
        <f>FC_OTH_CP_E!Y72+FC_OTH_HH_E!Y72+FC_OTH_AFF_E!Y72</f>
        <v>0</v>
      </c>
      <c r="Z72" s="10">
        <f>FC_OTH_CP_E!Z72+FC_OTH_HH_E!Z72+FC_OTH_AFF_E!Z72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  <c r="Y73" s="10">
        <f>FC_OTH_CP_E!Y73+FC_OTH_HH_E!Y73+FC_OTH_AFF_E!Y73</f>
        <v>0</v>
      </c>
      <c r="Z73" s="10">
        <f>FC_OTH_CP_E!Z73+FC_OTH_HH_E!Z73+FC_OTH_AFF_E!Z73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  <c r="Y74" s="37">
        <f>FC_OTH_CP_E!Y74+FC_OTH_HH_E!Y74+FC_OTH_AFF_E!Y74</f>
        <v>0</v>
      </c>
      <c r="Z74" s="37">
        <f>FC_OTH_CP_E!Z74+FC_OTH_HH_E!Z74+FC_OTH_AFF_E!Z74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FC_OTH_CP_E!C75+FC_OTH_HH_E!C75+FC_OTH_AFF_E!C75</f>
        <v>0</v>
      </c>
      <c r="D75" s="37">
        <f>FC_OTH_CP_E!D75+FC_OTH_HH_E!D75+FC_OTH_AFF_E!D75</f>
        <v>0</v>
      </c>
      <c r="E75" s="37">
        <f>FC_OTH_CP_E!E75+FC_OTH_HH_E!E75+FC_OTH_AFF_E!E75</f>
        <v>0</v>
      </c>
      <c r="F75" s="37">
        <f>FC_OTH_CP_E!F75+FC_OTH_HH_E!F75+FC_OTH_AFF_E!F75</f>
        <v>0</v>
      </c>
      <c r="G75" s="37">
        <f>FC_OTH_CP_E!G75+FC_OTH_HH_E!G75+FC_OTH_AFF_E!G75</f>
        <v>0</v>
      </c>
      <c r="H75" s="37">
        <f>FC_OTH_CP_E!H75+FC_OTH_HH_E!H75+FC_OTH_AFF_E!H75</f>
        <v>0</v>
      </c>
      <c r="I75" s="37">
        <f>FC_OTH_CP_E!I75+FC_OTH_HH_E!I75+FC_OTH_AFF_E!I75</f>
        <v>0</v>
      </c>
      <c r="J75" s="37">
        <f>FC_OTH_CP_E!J75+FC_OTH_HH_E!J75+FC_OTH_AFF_E!J75</f>
        <v>0</v>
      </c>
      <c r="K75" s="37">
        <f>FC_OTH_CP_E!K75+FC_OTH_HH_E!K75+FC_OTH_AFF_E!K75</f>
        <v>0</v>
      </c>
      <c r="L75" s="37">
        <f>FC_OTH_CP_E!L75+FC_OTH_HH_E!L75+FC_OTH_AFF_E!L75</f>
        <v>0</v>
      </c>
      <c r="M75" s="37">
        <f>FC_OTH_CP_E!M75+FC_OTH_HH_E!M75+FC_OTH_AFF_E!M75</f>
        <v>0</v>
      </c>
      <c r="N75" s="37">
        <f>FC_OTH_CP_E!N75+FC_OTH_HH_E!N75+FC_OTH_AFF_E!N75</f>
        <v>0.1194325021496131</v>
      </c>
      <c r="O75" s="37">
        <f>FC_OTH_CP_E!O75+FC_OTH_HH_E!O75+FC_OTH_AFF_E!O75</f>
        <v>0.19105760963026652</v>
      </c>
      <c r="P75" s="37">
        <f>FC_OTH_CP_E!P75+FC_OTH_HH_E!P75+FC_OTH_AFF_E!P75</f>
        <v>2.3903697334479789E-2</v>
      </c>
      <c r="Q75" s="37">
        <f>FC_OTH_CP_E!Q75+FC_OTH_HH_E!Q75+FC_OTH_AFF_E!Q75</f>
        <v>2.3903697334479793E-2</v>
      </c>
      <c r="R75" s="37">
        <f>FC_OTH_CP_E!R75+FC_OTH_HH_E!R75+FC_OTH_AFF_E!R75</f>
        <v>0.14333619948409282</v>
      </c>
      <c r="S75" s="37">
        <f>FC_OTH_CP_E!S75+FC_OTH_HH_E!S75+FC_OTH_AFF_E!S75</f>
        <v>7.1625107480653483E-2</v>
      </c>
      <c r="T75" s="37">
        <f>FC_OTH_CP_E!T75+FC_OTH_HH_E!T75+FC_OTH_AFF_E!T75</f>
        <v>1.0632383993522353E-2</v>
      </c>
      <c r="U75" s="37">
        <f>FC_OTH_CP_E!U75+FC_OTH_HH_E!U75+FC_OTH_AFF_E!U75</f>
        <v>9.9742046431642254E-3</v>
      </c>
      <c r="V75" s="37">
        <f>FC_OTH_CP_E!V75+FC_OTH_HH_E!V75+FC_OTH_AFF_E!V75</f>
        <v>2.106620808254514E-2</v>
      </c>
      <c r="W75" s="37">
        <f>FC_OTH_CP_E!W75+FC_OTH_HH_E!W75+FC_OTH_AFF_E!W75</f>
        <v>0</v>
      </c>
      <c r="X75" s="37">
        <f>FC_OTH_CP_E!X75+FC_OTH_HH_E!X75+FC_OTH_AFF_E!X75</f>
        <v>0</v>
      </c>
      <c r="Y75" s="37">
        <f>FC_OTH_CP_E!Y75+FC_OTH_HH_E!Y75+FC_OTH_AFF_E!Y75</f>
        <v>0</v>
      </c>
      <c r="Z75" s="37">
        <f>FC_OTH_CP_E!Z75+FC_OTH_HH_E!Z75+FC_OTH_AFF_E!Z75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FC_OTH_CP_E!C76+FC_OTH_HH_E!C76+FC_OTH_AFF_E!C76</f>
        <v>91.40154772141014</v>
      </c>
      <c r="D76" s="40">
        <f>FC_OTH_CP_E!D76+FC_OTH_HH_E!D76+FC_OTH_AFF_E!D76</f>
        <v>93.379191745485798</v>
      </c>
      <c r="E76" s="40">
        <f>FC_OTH_CP_E!E76+FC_OTH_HH_E!E76+FC_OTH_AFF_E!E76</f>
        <v>98.624247635425604</v>
      </c>
      <c r="F76" s="40">
        <f>FC_OTH_CP_E!F76+FC_OTH_HH_E!F76+FC_OTH_AFF_E!F76</f>
        <v>107.47956204892674</v>
      </c>
      <c r="G76" s="40">
        <f>FC_OTH_CP_E!G76+FC_OTH_HH_E!G76+FC_OTH_AFF_E!G76</f>
        <v>106.53323244248452</v>
      </c>
      <c r="H76" s="40">
        <f>FC_OTH_CP_E!H76+FC_OTH_HH_E!H76+FC_OTH_AFF_E!H76</f>
        <v>118.22682692867849</v>
      </c>
      <c r="I76" s="40">
        <f>FC_OTH_CP_E!I76+FC_OTH_HH_E!I76+FC_OTH_AFF_E!I76</f>
        <v>113.75536271257619</v>
      </c>
      <c r="J76" s="40">
        <f>FC_OTH_CP_E!J76+FC_OTH_HH_E!J76+FC_OTH_AFF_E!J76</f>
        <v>113.58208131769177</v>
      </c>
      <c r="K76" s="40">
        <f>FC_OTH_CP_E!K76+FC_OTH_HH_E!K76+FC_OTH_AFF_E!K76</f>
        <v>111.34559910954405</v>
      </c>
      <c r="L76" s="40">
        <f>FC_OTH_CP_E!L76+FC_OTH_HH_E!L76+FC_OTH_AFF_E!L76</f>
        <v>103.00468525872377</v>
      </c>
      <c r="M76" s="40">
        <f>FC_OTH_CP_E!M76+FC_OTH_HH_E!M76+FC_OTH_AFF_E!M76</f>
        <v>122.65749958253411</v>
      </c>
      <c r="N76" s="40">
        <f>FC_OTH_CP_E!N76+FC_OTH_HH_E!N76+FC_OTH_AFF_E!N76</f>
        <v>125.75288724031091</v>
      </c>
      <c r="O76" s="40">
        <f>FC_OTH_CP_E!O76+FC_OTH_HH_E!O76+FC_OTH_AFF_E!O76</f>
        <v>132.62089892384176</v>
      </c>
      <c r="P76" s="40">
        <f>FC_OTH_CP_E!P76+FC_OTH_HH_E!P76+FC_OTH_AFF_E!P76</f>
        <v>132.85459195564655</v>
      </c>
      <c r="Q76" s="40">
        <f>FC_OTH_CP_E!Q76+FC_OTH_HH_E!Q76+FC_OTH_AFF_E!Q76</f>
        <v>137.34888541887591</v>
      </c>
      <c r="R76" s="40">
        <f>FC_OTH_CP_E!R76+FC_OTH_HH_E!R76+FC_OTH_AFF_E!R76</f>
        <v>145.86899466607724</v>
      </c>
      <c r="S76" s="40">
        <f>FC_OTH_CP_E!S76+FC_OTH_HH_E!S76+FC_OTH_AFF_E!S76</f>
        <v>146.48496556979558</v>
      </c>
      <c r="T76" s="40">
        <f>FC_OTH_CP_E!T76+FC_OTH_HH_E!T76+FC_OTH_AFF_E!T76</f>
        <v>159.56119750994142</v>
      </c>
      <c r="U76" s="40">
        <f>FC_OTH_CP_E!U76+FC_OTH_HH_E!U76+FC_OTH_AFF_E!U76</f>
        <v>163.87717202091139</v>
      </c>
      <c r="V76" s="40">
        <f>FC_OTH_CP_E!V76+FC_OTH_HH_E!V76+FC_OTH_AFF_E!V76</f>
        <v>171.76227915483253</v>
      </c>
      <c r="W76" s="40">
        <f>FC_OTH_CP_E!W76+FC_OTH_HH_E!W76+FC_OTH_AFF_E!W76</f>
        <v>162.84840170152361</v>
      </c>
      <c r="X76" s="40">
        <f>FC_OTH_CP_E!X76+FC_OTH_HH_E!X76+FC_OTH_AFF_E!X76</f>
        <v>172.12934697639432</v>
      </c>
      <c r="Y76" s="40">
        <f>FC_OTH_CP_E!Y76+FC_OTH_HH_E!Y76+FC_OTH_AFF_E!Y76</f>
        <v>187.06940229705216</v>
      </c>
      <c r="Z76" s="40">
        <f>FC_OTH_CP_E!Z76+FC_OTH_HH_E!Z76+FC_OTH_AFF_E!Z76</f>
        <v>187.68426265509919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59.641669319993809</v>
      </c>
      <c r="D2" s="31">
        <f t="shared" ref="D2:W2" si="1">SUM(D3,D17,D22,D25,D26,D51,D52,D71,D74,D75,D76)</f>
        <v>63.253019277001549</v>
      </c>
      <c r="E2" s="31">
        <f t="shared" si="1"/>
        <v>68.2074062659063</v>
      </c>
      <c r="F2" s="31">
        <f t="shared" si="1"/>
        <v>75.128068916724686</v>
      </c>
      <c r="G2" s="31">
        <f t="shared" si="1"/>
        <v>76.431696318021096</v>
      </c>
      <c r="H2" s="31">
        <f t="shared" si="1"/>
        <v>83.643387456001051</v>
      </c>
      <c r="I2" s="31">
        <f t="shared" si="1"/>
        <v>75.248619666748795</v>
      </c>
      <c r="J2" s="31">
        <f t="shared" si="1"/>
        <v>78.155343181856679</v>
      </c>
      <c r="K2" s="31">
        <f t="shared" si="1"/>
        <v>77.033095100690019</v>
      </c>
      <c r="L2" s="31">
        <f t="shared" si="1"/>
        <v>71.4258889502768</v>
      </c>
      <c r="M2" s="31">
        <f t="shared" si="1"/>
        <v>94.392545014780652</v>
      </c>
      <c r="N2" s="31">
        <f t="shared" si="1"/>
        <v>91.349708863719144</v>
      </c>
      <c r="O2" s="31">
        <f t="shared" si="1"/>
        <v>103.74364856932991</v>
      </c>
      <c r="P2" s="31">
        <f t="shared" si="1"/>
        <v>107.84389538924597</v>
      </c>
      <c r="Q2" s="31">
        <f t="shared" si="1"/>
        <v>113.86639000847416</v>
      </c>
      <c r="R2" s="31">
        <f t="shared" si="1"/>
        <v>125.04154728745982</v>
      </c>
      <c r="S2" s="31">
        <f t="shared" si="1"/>
        <v>121.9540608730654</v>
      </c>
      <c r="T2" s="31">
        <f t="shared" si="1"/>
        <v>130.74207924905102</v>
      </c>
      <c r="U2" s="31">
        <f t="shared" si="1"/>
        <v>121.98396479821146</v>
      </c>
      <c r="V2" s="31">
        <f t="shared" si="1"/>
        <v>124.76253710840092</v>
      </c>
      <c r="W2" s="31">
        <f t="shared" si="1"/>
        <v>108.5643948227618</v>
      </c>
      <c r="X2" s="31">
        <f t="shared" ref="X2:Z2" si="2">SUM(X3,X17,X22,X25,X26,X51,X52,X71,X74,X75,X76)</f>
        <v>115.57337105206068</v>
      </c>
      <c r="Y2" s="31">
        <f t="shared" si="2"/>
        <v>131.2852234492448</v>
      </c>
      <c r="Z2" s="31">
        <f t="shared" si="2"/>
        <v>131.52519128794526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  <c r="Y5" s="10">
        <f>FC_OTH_CP_SH_E!Y5+FC_OTH_CP_SC_E!Y5+FC_OTH_CP_HW_E!Y5+FC_OTH_CP_CA_E!Y5+FC_OTH_CP_VE_E!Y5+FC_OTH_CP_SL_E!Y5+FC_OTH_CP_BL_E!Y5+FC_OTH_CP_CR_E!Y5+FC_OTH_CP_BT_E!Y5+FC_OTH_CP_IT_E!Y5</f>
        <v>0</v>
      </c>
      <c r="Z5" s="10">
        <f>FC_OTH_CP_SH_E!Z5+FC_OTH_CP_SC_E!Z5+FC_OTH_CP_HW_E!Z5+FC_OTH_CP_CA_E!Z5+FC_OTH_CP_VE_E!Z5+FC_OTH_CP_SL_E!Z5+FC_OTH_CP_BL_E!Z5+FC_OTH_CP_CR_E!Z5+FC_OTH_CP_BT_E!Z5+FC_OTH_CP_IT_E!Z5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  <c r="Y6" s="10">
        <f>FC_OTH_CP_SH_E!Y6+FC_OTH_CP_SC_E!Y6+FC_OTH_CP_HW_E!Y6+FC_OTH_CP_CA_E!Y6+FC_OTH_CP_VE_E!Y6+FC_OTH_CP_SL_E!Y6+FC_OTH_CP_BL_E!Y6+FC_OTH_CP_CR_E!Y6+FC_OTH_CP_BT_E!Y6+FC_OTH_CP_IT_E!Y6</f>
        <v>0</v>
      </c>
      <c r="Z6" s="10">
        <f>FC_OTH_CP_SH_E!Z6+FC_OTH_CP_SC_E!Z6+FC_OTH_CP_HW_E!Z6+FC_OTH_CP_CA_E!Z6+FC_OTH_CP_VE_E!Z6+FC_OTH_CP_SL_E!Z6+FC_OTH_CP_BL_E!Z6+FC_OTH_CP_CR_E!Z6+FC_OTH_CP_BT_E!Z6+FC_OTH_CP_IT_E!Z6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  <c r="Y7" s="10">
        <f>FC_OTH_CP_SH_E!Y7+FC_OTH_CP_SC_E!Y7+FC_OTH_CP_HW_E!Y7+FC_OTH_CP_CA_E!Y7+FC_OTH_CP_VE_E!Y7+FC_OTH_CP_SL_E!Y7+FC_OTH_CP_BL_E!Y7+FC_OTH_CP_CR_E!Y7+FC_OTH_CP_BT_E!Y7+FC_OTH_CP_IT_E!Y7</f>
        <v>0</v>
      </c>
      <c r="Z7" s="10">
        <f>FC_OTH_CP_SH_E!Z7+FC_OTH_CP_SC_E!Z7+FC_OTH_CP_HW_E!Z7+FC_OTH_CP_CA_E!Z7+FC_OTH_CP_VE_E!Z7+FC_OTH_CP_SL_E!Z7+FC_OTH_CP_BL_E!Z7+FC_OTH_CP_CR_E!Z7+FC_OTH_CP_BT_E!Z7+FC_OTH_CP_IT_E!Z7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  <c r="Y9" s="10">
        <f>FC_OTH_CP_SH_E!Y9+FC_OTH_CP_SC_E!Y9+FC_OTH_CP_HW_E!Y9+FC_OTH_CP_CA_E!Y9+FC_OTH_CP_VE_E!Y9+FC_OTH_CP_SL_E!Y9+FC_OTH_CP_BL_E!Y9+FC_OTH_CP_CR_E!Y9+FC_OTH_CP_BT_E!Y9+FC_OTH_CP_IT_E!Y9</f>
        <v>0</v>
      </c>
      <c r="Z9" s="10">
        <f>FC_OTH_CP_SH_E!Z9+FC_OTH_CP_SC_E!Z9+FC_OTH_CP_HW_E!Z9+FC_OTH_CP_CA_E!Z9+FC_OTH_CP_VE_E!Z9+FC_OTH_CP_SL_E!Z9+FC_OTH_CP_BL_E!Z9+FC_OTH_CP_CR_E!Z9+FC_OTH_CP_BT_E!Z9+FC_OTH_CP_IT_E!Z9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  <c r="Y10" s="10">
        <f>FC_OTH_CP_SH_E!Y10+FC_OTH_CP_SC_E!Y10+FC_OTH_CP_HW_E!Y10+FC_OTH_CP_CA_E!Y10+FC_OTH_CP_VE_E!Y10+FC_OTH_CP_SL_E!Y10+FC_OTH_CP_BL_E!Y10+FC_OTH_CP_CR_E!Y10+FC_OTH_CP_BT_E!Y10+FC_OTH_CP_IT_E!Y10</f>
        <v>0</v>
      </c>
      <c r="Z10" s="10">
        <f>FC_OTH_CP_SH_E!Z10+FC_OTH_CP_SC_E!Z10+FC_OTH_CP_HW_E!Z10+FC_OTH_CP_CA_E!Z10+FC_OTH_CP_VE_E!Z10+FC_OTH_CP_SL_E!Z10+FC_OTH_CP_BL_E!Z10+FC_OTH_CP_CR_E!Z10+FC_OTH_CP_BT_E!Z10+FC_OTH_CP_IT_E!Z10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  <c r="Y12" s="10">
        <f>FC_OTH_CP_SH_E!Y12+FC_OTH_CP_SC_E!Y12+FC_OTH_CP_HW_E!Y12+FC_OTH_CP_CA_E!Y12+FC_OTH_CP_VE_E!Y12+FC_OTH_CP_SL_E!Y12+FC_OTH_CP_BL_E!Y12+FC_OTH_CP_CR_E!Y12+FC_OTH_CP_BT_E!Y12+FC_OTH_CP_IT_E!Y12</f>
        <v>0</v>
      </c>
      <c r="Z12" s="10">
        <f>FC_OTH_CP_SH_E!Z12+FC_OTH_CP_SC_E!Z12+FC_OTH_CP_HW_E!Z12+FC_OTH_CP_CA_E!Z12+FC_OTH_CP_VE_E!Z12+FC_OTH_CP_SL_E!Z12+FC_OTH_CP_BL_E!Z12+FC_OTH_CP_CR_E!Z12+FC_OTH_CP_BT_E!Z12+FC_OTH_CP_IT_E!Z12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  <c r="Y13" s="10">
        <f>FC_OTH_CP_SH_E!Y13+FC_OTH_CP_SC_E!Y13+FC_OTH_CP_HW_E!Y13+FC_OTH_CP_CA_E!Y13+FC_OTH_CP_VE_E!Y13+FC_OTH_CP_SL_E!Y13+FC_OTH_CP_BL_E!Y13+FC_OTH_CP_CR_E!Y13+FC_OTH_CP_BT_E!Y13+FC_OTH_CP_IT_E!Y13</f>
        <v>0</v>
      </c>
      <c r="Z13" s="10">
        <f>FC_OTH_CP_SH_E!Z13+FC_OTH_CP_SC_E!Z13+FC_OTH_CP_HW_E!Z13+FC_OTH_CP_CA_E!Z13+FC_OTH_CP_VE_E!Z13+FC_OTH_CP_SL_E!Z13+FC_OTH_CP_BL_E!Z13+FC_OTH_CP_CR_E!Z13+FC_OTH_CP_BT_E!Z13+FC_OTH_CP_IT_E!Z13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  <c r="Y14" s="10">
        <f>FC_OTH_CP_SH_E!Y14+FC_OTH_CP_SC_E!Y14+FC_OTH_CP_HW_E!Y14+FC_OTH_CP_CA_E!Y14+FC_OTH_CP_VE_E!Y14+FC_OTH_CP_SL_E!Y14+FC_OTH_CP_BL_E!Y14+FC_OTH_CP_CR_E!Y14+FC_OTH_CP_BT_E!Y14+FC_OTH_CP_IT_E!Y14</f>
        <v>0</v>
      </c>
      <c r="Z14" s="10">
        <f>FC_OTH_CP_SH_E!Z14+FC_OTH_CP_SC_E!Z14+FC_OTH_CP_HW_E!Z14+FC_OTH_CP_CA_E!Z14+FC_OTH_CP_VE_E!Z14+FC_OTH_CP_SL_E!Z14+FC_OTH_CP_BL_E!Z14+FC_OTH_CP_CR_E!Z14+FC_OTH_CP_BT_E!Z14+FC_OTH_CP_IT_E!Z14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  <c r="Y15" s="10">
        <f>FC_OTH_CP_SH_E!Y15+FC_OTH_CP_SC_E!Y15+FC_OTH_CP_HW_E!Y15+FC_OTH_CP_CA_E!Y15+FC_OTH_CP_VE_E!Y15+FC_OTH_CP_SL_E!Y15+FC_OTH_CP_BL_E!Y15+FC_OTH_CP_CR_E!Y15+FC_OTH_CP_BT_E!Y15+FC_OTH_CP_IT_E!Y15</f>
        <v>0</v>
      </c>
      <c r="Z15" s="10">
        <f>FC_OTH_CP_SH_E!Z15+FC_OTH_CP_SC_E!Z15+FC_OTH_CP_HW_E!Z15+FC_OTH_CP_CA_E!Z15+FC_OTH_CP_VE_E!Z15+FC_OTH_CP_SL_E!Z15+FC_OTH_CP_BL_E!Z15+FC_OTH_CP_CR_E!Z15+FC_OTH_CP_BT_E!Z15+FC_OTH_CP_IT_E!Z15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  <c r="Y16" s="10">
        <f>FC_OTH_CP_SH_E!Y16+FC_OTH_CP_SC_E!Y16+FC_OTH_CP_HW_E!Y16+FC_OTH_CP_CA_E!Y16+FC_OTH_CP_VE_E!Y16+FC_OTH_CP_SL_E!Y16+FC_OTH_CP_BL_E!Y16+FC_OTH_CP_CR_E!Y16+FC_OTH_CP_BT_E!Y16+FC_OTH_CP_IT_E!Y16</f>
        <v>0</v>
      </c>
      <c r="Z16" s="10">
        <f>FC_OTH_CP_SH_E!Z16+FC_OTH_CP_SC_E!Z16+FC_OTH_CP_HW_E!Z16+FC_OTH_CP_CA_E!Z16+FC_OTH_CP_VE_E!Z16+FC_OTH_CP_SL_E!Z16+FC_OTH_CP_BL_E!Z16+FC_OTH_CP_CR_E!Z16+FC_OTH_CP_BT_E!Z16+FC_OTH_CP_IT_E!Z16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  <c r="Y18" s="10">
        <f>FC_OTH_CP_SH_E!Y18+FC_OTH_CP_SC_E!Y18+FC_OTH_CP_HW_E!Y18+FC_OTH_CP_CA_E!Y18+FC_OTH_CP_VE_E!Y18+FC_OTH_CP_SL_E!Y18+FC_OTH_CP_BL_E!Y18+FC_OTH_CP_CR_E!Y18+FC_OTH_CP_BT_E!Y18+FC_OTH_CP_IT_E!Y18</f>
        <v>0</v>
      </c>
      <c r="Z18" s="10">
        <f>FC_OTH_CP_SH_E!Z18+FC_OTH_CP_SC_E!Z18+FC_OTH_CP_HW_E!Z18+FC_OTH_CP_CA_E!Z18+FC_OTH_CP_VE_E!Z18+FC_OTH_CP_SL_E!Z18+FC_OTH_CP_BL_E!Z18+FC_OTH_CP_CR_E!Z18+FC_OTH_CP_BT_E!Z18+FC_OTH_CP_IT_E!Z18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  <c r="Y19" s="10">
        <f>FC_OTH_CP_SH_E!Y19+FC_OTH_CP_SC_E!Y19+FC_OTH_CP_HW_E!Y19+FC_OTH_CP_CA_E!Y19+FC_OTH_CP_VE_E!Y19+FC_OTH_CP_SL_E!Y19+FC_OTH_CP_BL_E!Y19+FC_OTH_CP_CR_E!Y19+FC_OTH_CP_BT_E!Y19+FC_OTH_CP_IT_E!Y19</f>
        <v>0</v>
      </c>
      <c r="Z19" s="10">
        <f>FC_OTH_CP_SH_E!Z19+FC_OTH_CP_SC_E!Z19+FC_OTH_CP_HW_E!Z19+FC_OTH_CP_CA_E!Z19+FC_OTH_CP_VE_E!Z19+FC_OTH_CP_SL_E!Z19+FC_OTH_CP_BL_E!Z19+FC_OTH_CP_CR_E!Z19+FC_OTH_CP_BT_E!Z19+FC_OTH_CP_IT_E!Z19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  <c r="Y20" s="10">
        <f>FC_OTH_CP_SH_E!Y20+FC_OTH_CP_SC_E!Y20+FC_OTH_CP_HW_E!Y20+FC_OTH_CP_CA_E!Y20+FC_OTH_CP_VE_E!Y20+FC_OTH_CP_SL_E!Y20+FC_OTH_CP_BL_E!Y20+FC_OTH_CP_CR_E!Y20+FC_OTH_CP_BT_E!Y20+FC_OTH_CP_IT_E!Y20</f>
        <v>0</v>
      </c>
      <c r="Z20" s="10">
        <f>FC_OTH_CP_SH_E!Z20+FC_OTH_CP_SC_E!Z20+FC_OTH_CP_HW_E!Z20+FC_OTH_CP_CA_E!Z20+FC_OTH_CP_VE_E!Z20+FC_OTH_CP_SL_E!Z20+FC_OTH_CP_BL_E!Z20+FC_OTH_CP_CR_E!Z20+FC_OTH_CP_BT_E!Z20+FC_OTH_CP_IT_E!Z20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  <c r="Y21" s="10">
        <f>FC_OTH_CP_SH_E!Y21+FC_OTH_CP_SC_E!Y21+FC_OTH_CP_HW_E!Y21+FC_OTH_CP_CA_E!Y21+FC_OTH_CP_VE_E!Y21+FC_OTH_CP_SL_E!Y21+FC_OTH_CP_BL_E!Y21+FC_OTH_CP_CR_E!Y21+FC_OTH_CP_BT_E!Y21+FC_OTH_CP_IT_E!Y21</f>
        <v>0</v>
      </c>
      <c r="Z21" s="10">
        <f>FC_OTH_CP_SH_E!Z21+FC_OTH_CP_SC_E!Z21+FC_OTH_CP_HW_E!Z21+FC_OTH_CP_CA_E!Z21+FC_OTH_CP_VE_E!Z21+FC_OTH_CP_SL_E!Z21+FC_OTH_CP_BL_E!Z21+FC_OTH_CP_CR_E!Z21+FC_OTH_CP_BT_E!Z21+FC_OTH_CP_IT_E!Z21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  <c r="Y23" s="10">
        <f>FC_OTH_CP_SH_E!Y23+FC_OTH_CP_SC_E!Y23+FC_OTH_CP_HW_E!Y23+FC_OTH_CP_CA_E!Y23+FC_OTH_CP_VE_E!Y23+FC_OTH_CP_SL_E!Y23+FC_OTH_CP_BL_E!Y23+FC_OTH_CP_CR_E!Y23+FC_OTH_CP_BT_E!Y23+FC_OTH_CP_IT_E!Y23</f>
        <v>0</v>
      </c>
      <c r="Z23" s="10">
        <f>FC_OTH_CP_SH_E!Z23+FC_OTH_CP_SC_E!Z23+FC_OTH_CP_HW_E!Z23+FC_OTH_CP_CA_E!Z23+FC_OTH_CP_VE_E!Z23+FC_OTH_CP_SL_E!Z23+FC_OTH_CP_BL_E!Z23+FC_OTH_CP_CR_E!Z23+FC_OTH_CP_BT_E!Z23+FC_OTH_CP_IT_E!Z23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  <c r="Y24" s="10">
        <f>FC_OTH_CP_SH_E!Y24+FC_OTH_CP_SC_E!Y24+FC_OTH_CP_HW_E!Y24+FC_OTH_CP_CA_E!Y24+FC_OTH_CP_VE_E!Y24+FC_OTH_CP_SL_E!Y24+FC_OTH_CP_BL_E!Y24+FC_OTH_CP_CR_E!Y24+FC_OTH_CP_BT_E!Y24+FC_OTH_CP_IT_E!Y24</f>
        <v>0</v>
      </c>
      <c r="Z24" s="10">
        <f>FC_OTH_CP_SH_E!Z24+FC_OTH_CP_SC_E!Z24+FC_OTH_CP_HW_E!Z24+FC_OTH_CP_CA_E!Z24+FC_OTH_CP_VE_E!Z24+FC_OTH_CP_SL_E!Z24+FC_OTH_CP_BL_E!Z24+FC_OTH_CP_CR_E!Z24+FC_OTH_CP_BT_E!Z24+FC_OTH_CP_IT_E!Z24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  <c r="Y25" s="37">
        <f>FC_OTH_CP_SH_E!Y25+FC_OTH_CP_SC_E!Y25+FC_OTH_CP_HW_E!Y25+FC_OTH_CP_CA_E!Y25+FC_OTH_CP_VE_E!Y25+FC_OTH_CP_SL_E!Y25+FC_OTH_CP_BL_E!Y25+FC_OTH_CP_CR_E!Y25+FC_OTH_CP_BT_E!Y25+FC_OTH_CP_IT_E!Y25</f>
        <v>0</v>
      </c>
      <c r="Z25" s="37">
        <f>FC_OTH_CP_SH_E!Z25+FC_OTH_CP_SC_E!Z25+FC_OTH_CP_HW_E!Z25+FC_OTH_CP_CA_E!Z25+FC_OTH_CP_VE_E!Z25+FC_OTH_CP_SL_E!Z25+FC_OTH_CP_BL_E!Z25+FC_OTH_CP_CR_E!Z25+FC_OTH_CP_BT_E!Z25+FC_OTH_CP_IT_E!Z25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16.305469835900958</v>
      </c>
      <c r="D26" s="37">
        <f t="shared" ref="D26:W26" si="22">SUM(D27,D33)</f>
        <v>16.305469835900958</v>
      </c>
      <c r="E26" s="37">
        <f t="shared" si="22"/>
        <v>18.594336618442853</v>
      </c>
      <c r="F26" s="37">
        <f t="shared" si="22"/>
        <v>21.73277170012814</v>
      </c>
      <c r="G26" s="37">
        <f t="shared" si="22"/>
        <v>22.778945388864184</v>
      </c>
      <c r="H26" s="37">
        <f t="shared" si="22"/>
        <v>18.984918222937363</v>
      </c>
      <c r="I26" s="37">
        <f t="shared" si="22"/>
        <v>18.157057470079739</v>
      </c>
      <c r="J26" s="37">
        <f t="shared" si="22"/>
        <v>21.151077857286133</v>
      </c>
      <c r="K26" s="37">
        <f t="shared" si="22"/>
        <v>21.147513188050503</v>
      </c>
      <c r="L26" s="37">
        <f t="shared" si="22"/>
        <v>17.51836620230107</v>
      </c>
      <c r="M26" s="37">
        <f t="shared" si="22"/>
        <v>23.325759103785675</v>
      </c>
      <c r="N26" s="37">
        <f t="shared" si="22"/>
        <v>16.641533575256894</v>
      </c>
      <c r="O26" s="37">
        <f t="shared" si="22"/>
        <v>23.612259533708283</v>
      </c>
      <c r="P26" s="37">
        <f t="shared" si="22"/>
        <v>27.497385978741306</v>
      </c>
      <c r="Q26" s="37">
        <f t="shared" si="22"/>
        <v>29.554907857010093</v>
      </c>
      <c r="R26" s="37">
        <f t="shared" si="22"/>
        <v>35.715200944684376</v>
      </c>
      <c r="S26" s="37">
        <f t="shared" si="22"/>
        <v>32.783970625711738</v>
      </c>
      <c r="T26" s="37">
        <f t="shared" si="22"/>
        <v>30.369131556319857</v>
      </c>
      <c r="U26" s="37">
        <f t="shared" si="22"/>
        <v>22.528202923473767</v>
      </c>
      <c r="V26" s="37">
        <f t="shared" si="22"/>
        <v>22.431900257953561</v>
      </c>
      <c r="W26" s="37">
        <f t="shared" si="22"/>
        <v>17.375236457437655</v>
      </c>
      <c r="X26" s="37">
        <f t="shared" ref="X26:Z26" si="23">SUM(X27,X33)</f>
        <v>18.831298366294067</v>
      </c>
      <c r="Y26" s="37">
        <f t="shared" si="23"/>
        <v>23.164488392089417</v>
      </c>
      <c r="Z26" s="37">
        <f t="shared" si="23"/>
        <v>20.734479793637135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  <c r="Y28" s="10">
        <f>FC_OTH_CP_SH_E!Y28+FC_OTH_CP_SC_E!Y28+FC_OTH_CP_HW_E!Y28+FC_OTH_CP_CA_E!Y28+FC_OTH_CP_VE_E!Y28+FC_OTH_CP_SL_E!Y28+FC_OTH_CP_BL_E!Y28+FC_OTH_CP_CR_E!Y28+FC_OTH_CP_BT_E!Y28+FC_OTH_CP_IT_E!Y28</f>
        <v>0</v>
      </c>
      <c r="Z28" s="10">
        <f>FC_OTH_CP_SH_E!Z28+FC_OTH_CP_SC_E!Z28+FC_OTH_CP_HW_E!Z28+FC_OTH_CP_CA_E!Z28+FC_OTH_CP_VE_E!Z28+FC_OTH_CP_SL_E!Z28+FC_OTH_CP_BL_E!Z28+FC_OTH_CP_CR_E!Z28+FC_OTH_CP_BT_E!Z28+FC_OTH_CP_IT_E!Z28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  <c r="Y29" s="10">
        <f>FC_OTH_CP_SH_E!Y29+FC_OTH_CP_SC_E!Y29+FC_OTH_CP_HW_E!Y29+FC_OTH_CP_CA_E!Y29+FC_OTH_CP_VE_E!Y29+FC_OTH_CP_SL_E!Y29+FC_OTH_CP_BL_E!Y29+FC_OTH_CP_CR_E!Y29+FC_OTH_CP_BT_E!Y29+FC_OTH_CP_IT_E!Y29</f>
        <v>0</v>
      </c>
      <c r="Z29" s="10">
        <f>FC_OTH_CP_SH_E!Z29+FC_OTH_CP_SC_E!Z29+FC_OTH_CP_HW_E!Z29+FC_OTH_CP_CA_E!Z29+FC_OTH_CP_VE_E!Z29+FC_OTH_CP_SL_E!Z29+FC_OTH_CP_BL_E!Z29+FC_OTH_CP_CR_E!Z29+FC_OTH_CP_BT_E!Z29+FC_OTH_CP_IT_E!Z29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  <c r="Y30" s="10">
        <f>FC_OTH_CP_SH_E!Y30+FC_OTH_CP_SC_E!Y30+FC_OTH_CP_HW_E!Y30+FC_OTH_CP_CA_E!Y30+FC_OTH_CP_VE_E!Y30+FC_OTH_CP_SL_E!Y30+FC_OTH_CP_BL_E!Y30+FC_OTH_CP_CR_E!Y30+FC_OTH_CP_BT_E!Y30+FC_OTH_CP_IT_E!Y30</f>
        <v>0</v>
      </c>
      <c r="Z30" s="10">
        <f>FC_OTH_CP_SH_E!Z30+FC_OTH_CP_SC_E!Z30+FC_OTH_CP_HW_E!Z30+FC_OTH_CP_CA_E!Z30+FC_OTH_CP_VE_E!Z30+FC_OTH_CP_SL_E!Z30+FC_OTH_CP_BL_E!Z30+FC_OTH_CP_CR_E!Z30+FC_OTH_CP_BT_E!Z30+FC_OTH_CP_IT_E!Z30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  <c r="Y31" s="10">
        <f>FC_OTH_CP_SH_E!Y31+FC_OTH_CP_SC_E!Y31+FC_OTH_CP_HW_E!Y31+FC_OTH_CP_CA_E!Y31+FC_OTH_CP_VE_E!Y31+FC_OTH_CP_SL_E!Y31+FC_OTH_CP_BL_E!Y31+FC_OTH_CP_CR_E!Y31+FC_OTH_CP_BT_E!Y31+FC_OTH_CP_IT_E!Y31</f>
        <v>0</v>
      </c>
      <c r="Z31" s="10">
        <f>FC_OTH_CP_SH_E!Z31+FC_OTH_CP_SC_E!Z31+FC_OTH_CP_HW_E!Z31+FC_OTH_CP_CA_E!Z31+FC_OTH_CP_VE_E!Z31+FC_OTH_CP_SL_E!Z31+FC_OTH_CP_BL_E!Z31+FC_OTH_CP_CR_E!Z31+FC_OTH_CP_BT_E!Z31+FC_OTH_CP_IT_E!Z31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  <c r="Y32" s="10">
        <f>FC_OTH_CP_SH_E!Y32+FC_OTH_CP_SC_E!Y32+FC_OTH_CP_HW_E!Y32+FC_OTH_CP_CA_E!Y32+FC_OTH_CP_VE_E!Y32+FC_OTH_CP_SL_E!Y32+FC_OTH_CP_BL_E!Y32+FC_OTH_CP_CR_E!Y32+FC_OTH_CP_BT_E!Y32+FC_OTH_CP_IT_E!Y32</f>
        <v>0</v>
      </c>
      <c r="Z32" s="10">
        <f>FC_OTH_CP_SH_E!Z32+FC_OTH_CP_SC_E!Z32+FC_OTH_CP_HW_E!Z32+FC_OTH_CP_CA_E!Z32+FC_OTH_CP_VE_E!Z32+FC_OTH_CP_SL_E!Z32+FC_OTH_CP_BL_E!Z32+FC_OTH_CP_CR_E!Z32+FC_OTH_CP_BT_E!Z32+FC_OTH_CP_IT_E!Z32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16.305469835900958</v>
      </c>
      <c r="D33" s="29">
        <f t="shared" ref="D33:W33" si="28">SUM(D34:D50)</f>
        <v>16.305469835900958</v>
      </c>
      <c r="E33" s="29">
        <f t="shared" si="28"/>
        <v>18.594336618442853</v>
      </c>
      <c r="F33" s="29">
        <f t="shared" si="28"/>
        <v>21.73277170012814</v>
      </c>
      <c r="G33" s="29">
        <f t="shared" si="28"/>
        <v>22.778945388864184</v>
      </c>
      <c r="H33" s="29">
        <f t="shared" si="28"/>
        <v>18.984918222937363</v>
      </c>
      <c r="I33" s="29">
        <f t="shared" si="28"/>
        <v>18.157057470079739</v>
      </c>
      <c r="J33" s="29">
        <f t="shared" si="28"/>
        <v>21.151077857286133</v>
      </c>
      <c r="K33" s="29">
        <f t="shared" si="28"/>
        <v>21.147513188050503</v>
      </c>
      <c r="L33" s="29">
        <f t="shared" si="28"/>
        <v>17.51836620230107</v>
      </c>
      <c r="M33" s="29">
        <f t="shared" si="28"/>
        <v>23.325759103785675</v>
      </c>
      <c r="N33" s="29">
        <f t="shared" si="28"/>
        <v>16.641533575256894</v>
      </c>
      <c r="O33" s="29">
        <f t="shared" si="28"/>
        <v>23.612259533708283</v>
      </c>
      <c r="P33" s="29">
        <f t="shared" si="28"/>
        <v>27.497385978741306</v>
      </c>
      <c r="Q33" s="29">
        <f t="shared" si="28"/>
        <v>29.554907857010093</v>
      </c>
      <c r="R33" s="29">
        <f t="shared" si="28"/>
        <v>35.715200944684376</v>
      </c>
      <c r="S33" s="29">
        <f t="shared" si="28"/>
        <v>32.783970625711738</v>
      </c>
      <c r="T33" s="29">
        <f t="shared" si="28"/>
        <v>30.369131556319857</v>
      </c>
      <c r="U33" s="29">
        <f t="shared" si="28"/>
        <v>22.528202923473767</v>
      </c>
      <c r="V33" s="29">
        <f t="shared" si="28"/>
        <v>22.431900257953561</v>
      </c>
      <c r="W33" s="29">
        <f t="shared" si="28"/>
        <v>17.375236457437655</v>
      </c>
      <c r="X33" s="29">
        <f t="shared" ref="X33:Z33" si="29">SUM(X34:X50)</f>
        <v>18.831298366294067</v>
      </c>
      <c r="Y33" s="29">
        <f t="shared" si="29"/>
        <v>23.164488392089417</v>
      </c>
      <c r="Z33" s="29">
        <f t="shared" si="29"/>
        <v>20.734479793637135</v>
      </c>
    </row>
    <row r="34" spans="1:26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  <c r="Y34" s="10">
        <f>FC_OTH_CP_SH_E!Y34+FC_OTH_CP_SC_E!Y34+FC_OTH_CP_HW_E!Y34+FC_OTH_CP_CA_E!Y34+FC_OTH_CP_VE_E!Y34+FC_OTH_CP_SL_E!Y34+FC_OTH_CP_BL_E!Y34+FC_OTH_CP_CR_E!Y34+FC_OTH_CP_BT_E!Y34+FC_OTH_CP_IT_E!Y34</f>
        <v>0</v>
      </c>
      <c r="Z34" s="10">
        <f>FC_OTH_CP_SH_E!Z34+FC_OTH_CP_SC_E!Z34+FC_OTH_CP_HW_E!Z34+FC_OTH_CP_CA_E!Z34+FC_OTH_CP_VE_E!Z34+FC_OTH_CP_SL_E!Z34+FC_OTH_CP_BL_E!Z34+FC_OTH_CP_CR_E!Z34+FC_OTH_CP_BT_E!Z34+FC_OTH_CP_IT_E!Z34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  <c r="Y35" s="10">
        <f>FC_OTH_CP_SH_E!Y35+FC_OTH_CP_SC_E!Y35+FC_OTH_CP_HW_E!Y35+FC_OTH_CP_CA_E!Y35+FC_OTH_CP_VE_E!Y35+FC_OTH_CP_SL_E!Y35+FC_OTH_CP_BL_E!Y35+FC_OTH_CP_CR_E!Y35+FC_OTH_CP_BT_E!Y35+FC_OTH_CP_IT_E!Y35</f>
        <v>0</v>
      </c>
      <c r="Z35" s="10">
        <f>FC_OTH_CP_SH_E!Z35+FC_OTH_CP_SC_E!Z35+FC_OTH_CP_HW_E!Z35+FC_OTH_CP_CA_E!Z35+FC_OTH_CP_VE_E!Z35+FC_OTH_CP_SL_E!Z35+FC_OTH_CP_BL_E!Z35+FC_OTH_CP_CR_E!Z35+FC_OTH_CP_BT_E!Z35+FC_OTH_CP_IT_E!Z35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3.1898293517044385</v>
      </c>
      <c r="D36" s="10">
        <f>FC_OTH_CP_SH_E!D36+FC_OTH_CP_SC_E!D36+FC_OTH_CP_HW_E!D36+FC_OTH_CP_CA_E!D36+FC_OTH_CP_VE_E!D36+FC_OTH_CP_SL_E!D36+FC_OTH_CP_BL_E!D36+FC_OTH_CP_CR_E!D36+FC_OTH_CP_BT_E!D36+FC_OTH_CP_IT_E!D36</f>
        <v>3.189829351704438</v>
      </c>
      <c r="E36" s="10">
        <f>FC_OTH_CP_SH_E!E36+FC_OTH_CP_SC_E!E36+FC_OTH_CP_HW_E!E36+FC_OTH_CP_CA_E!E36+FC_OTH_CP_VE_E!E36+FC_OTH_CP_SL_E!E36+FC_OTH_CP_BL_E!E36+FC_OTH_CP_CR_E!E36+FC_OTH_CP_BT_E!E36+FC_OTH_CP_IT_E!E36</f>
        <v>3.3891955828888269</v>
      </c>
      <c r="F36" s="10">
        <f>FC_OTH_CP_SH_E!F36+FC_OTH_CP_SC_E!F36+FC_OTH_CP_HW_E!F36+FC_OTH_CP_CA_E!F36+FC_OTH_CP_VE_E!F36+FC_OTH_CP_SL_E!F36+FC_OTH_CP_BL_E!F36+FC_OTH_CP_CR_E!F36+FC_OTH_CP_BT_E!F36+FC_OTH_CP_IT_E!F36</f>
        <v>3.3891955828888269</v>
      </c>
      <c r="G36" s="10">
        <f>FC_OTH_CP_SH_E!G36+FC_OTH_CP_SC_E!G36+FC_OTH_CP_HW_E!G36+FC_OTH_CP_CA_E!G36+FC_OTH_CP_VE_E!G36+FC_OTH_CP_SL_E!G36+FC_OTH_CP_BL_E!G36+FC_OTH_CP_CR_E!G36+FC_OTH_CP_BT_E!G36+FC_OTH_CP_IT_E!G36</f>
        <v>3.3891955828888265</v>
      </c>
      <c r="H36" s="10">
        <f>FC_OTH_CP_SH_E!H36+FC_OTH_CP_SC_E!H36+FC_OTH_CP_HW_E!H36+FC_OTH_CP_CA_E!H36+FC_OTH_CP_VE_E!H36+FC_OTH_CP_SL_E!H36+FC_OTH_CP_BL_E!H36+FC_OTH_CP_CR_E!H36+FC_OTH_CP_BT_E!H36+FC_OTH_CP_IT_E!H36</f>
        <v>3.2960447119518475</v>
      </c>
      <c r="I36" s="10">
        <f>FC_OTH_CP_SH_E!I36+FC_OTH_CP_SC_E!I36+FC_OTH_CP_HW_E!I36+FC_OTH_CP_CA_E!I36+FC_OTH_CP_VE_E!I36+FC_OTH_CP_SL_E!I36+FC_OTH_CP_BL_E!I36+FC_OTH_CP_CR_E!I36+FC_OTH_CP_BT_E!I36+FC_OTH_CP_IT_E!I36</f>
        <v>5.4934651762682707</v>
      </c>
      <c r="J36" s="10">
        <f>FC_OTH_CP_SH_E!J36+FC_OTH_CP_SC_E!J36+FC_OTH_CP_HW_E!J36+FC_OTH_CP_CA_E!J36+FC_OTH_CP_VE_E!J36+FC_OTH_CP_SL_E!J36+FC_OTH_CP_BL_E!J36+FC_OTH_CP_CR_E!J36+FC_OTH_CP_BT_E!J36+FC_OTH_CP_IT_E!J36</f>
        <v>6.5921754084264839</v>
      </c>
      <c r="K36" s="10">
        <f>FC_OTH_CP_SH_E!K36+FC_OTH_CP_SC_E!K36+FC_OTH_CP_HW_E!K36+FC_OTH_CP_CA_E!K36+FC_OTH_CP_VE_E!K36+FC_OTH_CP_SL_E!K36+FC_OTH_CP_BL_E!K36+FC_OTH_CP_CR_E!K36+FC_OTH_CP_BT_E!K36+FC_OTH_CP_IT_E!K36</f>
        <v>6.5921754084264821</v>
      </c>
      <c r="L36" s="10">
        <f>FC_OTH_CP_SH_E!L36+FC_OTH_CP_SC_E!L36+FC_OTH_CP_HW_E!L36+FC_OTH_CP_CA_E!L36+FC_OTH_CP_VE_E!L36+FC_OTH_CP_SL_E!L36+FC_OTH_CP_BL_E!L36+FC_OTH_CP_CR_E!L36+FC_OTH_CP_BT_E!L36+FC_OTH_CP_IT_E!L36</f>
        <v>7.6907996560619072</v>
      </c>
      <c r="M36" s="10">
        <f>FC_OTH_CP_SH_E!M36+FC_OTH_CP_SC_E!M36+FC_OTH_CP_HW_E!M36+FC_OTH_CP_CA_E!M36+FC_OTH_CP_VE_E!M36+FC_OTH_CP_SL_E!M36+FC_OTH_CP_BL_E!M36+FC_OTH_CP_CR_E!M36+FC_OTH_CP_BT_E!M36+FC_OTH_CP_IT_E!M36</f>
        <v>7.6907996560619099</v>
      </c>
      <c r="N36" s="10">
        <f>FC_OTH_CP_SH_E!N36+FC_OTH_CP_SC_E!N36+FC_OTH_CP_HW_E!N36+FC_OTH_CP_CA_E!N36+FC_OTH_CP_VE_E!N36+FC_OTH_CP_SL_E!N36+FC_OTH_CP_BL_E!N36+FC_OTH_CP_CR_E!N36+FC_OTH_CP_BT_E!N36+FC_OTH_CP_IT_E!N36</f>
        <v>7.6907996560619107</v>
      </c>
      <c r="O36" s="10">
        <f>FC_OTH_CP_SH_E!O36+FC_OTH_CP_SC_E!O36+FC_OTH_CP_HW_E!O36+FC_OTH_CP_CA_E!O36+FC_OTH_CP_VE_E!O36+FC_OTH_CP_SL_E!O36+FC_OTH_CP_BL_E!O36+FC_OTH_CP_CR_E!O36+FC_OTH_CP_BT_E!O36+FC_OTH_CP_IT_E!O36</f>
        <v>7.6907996560619054</v>
      </c>
      <c r="P36" s="10">
        <f>FC_OTH_CP_SH_E!P36+FC_OTH_CP_SC_E!P36+FC_OTH_CP_HW_E!P36+FC_OTH_CP_CA_E!P36+FC_OTH_CP_VE_E!P36+FC_OTH_CP_SL_E!P36+FC_OTH_CP_BL_E!P36+FC_OTH_CP_CR_E!P36+FC_OTH_CP_BT_E!P36+FC_OTH_CP_IT_E!P36</f>
        <v>6.5921754084264821</v>
      </c>
      <c r="Q36" s="10">
        <f>FC_OTH_CP_SH_E!Q36+FC_OTH_CP_SC_E!Q36+FC_OTH_CP_HW_E!Q36+FC_OTH_CP_CA_E!Q36+FC_OTH_CP_VE_E!Q36+FC_OTH_CP_SL_E!Q36+FC_OTH_CP_BL_E!Q36+FC_OTH_CP_CR_E!Q36+FC_OTH_CP_BT_E!Q36+FC_OTH_CP_IT_E!Q36</f>
        <v>6.5921754084264812</v>
      </c>
      <c r="R36" s="10">
        <f>FC_OTH_CP_SH_E!R36+FC_OTH_CP_SC_E!R36+FC_OTH_CP_HW_E!R36+FC_OTH_CP_CA_E!R36+FC_OTH_CP_VE_E!R36+FC_OTH_CP_SL_E!R36+FC_OTH_CP_BL_E!R36+FC_OTH_CP_CR_E!R36+FC_OTH_CP_BT_E!R36+FC_OTH_CP_IT_E!R36</f>
        <v>7.6907996560619072</v>
      </c>
      <c r="S36" s="10">
        <f>FC_OTH_CP_SH_E!S36+FC_OTH_CP_SC_E!S36+FC_OTH_CP_HW_E!S36+FC_OTH_CP_CA_E!S36+FC_OTH_CP_VE_E!S36+FC_OTH_CP_SL_E!S36+FC_OTH_CP_BL_E!S36+FC_OTH_CP_CR_E!S36+FC_OTH_CP_BT_E!S36+FC_OTH_CP_IT_E!S36</f>
        <v>6.5921754084264865</v>
      </c>
      <c r="T36" s="10">
        <f>FC_OTH_CP_SH_E!T36+FC_OTH_CP_SC_E!T36+FC_OTH_CP_HW_E!T36+FC_OTH_CP_CA_E!T36+FC_OTH_CP_VE_E!T36+FC_OTH_CP_SL_E!T36+FC_OTH_CP_BL_E!T36+FC_OTH_CP_CR_E!T36+FC_OTH_CP_BT_E!T36+FC_OTH_CP_IT_E!T36</f>
        <v>8.0193465176268344</v>
      </c>
      <c r="U36" s="10">
        <f>FC_OTH_CP_SH_E!U36+FC_OTH_CP_SC_E!U36+FC_OTH_CP_HW_E!U36+FC_OTH_CP_CA_E!U36+FC_OTH_CP_VE_E!U36+FC_OTH_CP_SL_E!U36+FC_OTH_CP_BL_E!U36+FC_OTH_CP_CR_E!U36+FC_OTH_CP_BT_E!U36+FC_OTH_CP_IT_E!U36</f>
        <v>10.515563198624246</v>
      </c>
      <c r="V36" s="10">
        <f>FC_OTH_CP_SH_E!V36+FC_OTH_CP_SC_E!V36+FC_OTH_CP_HW_E!V36+FC_OTH_CP_CA_E!V36+FC_OTH_CP_VE_E!V36+FC_OTH_CP_SL_E!V36+FC_OTH_CP_BL_E!V36+FC_OTH_CP_CR_E!V36+FC_OTH_CP_BT_E!V36+FC_OTH_CP_IT_E!V36</f>
        <v>10.946259673258812</v>
      </c>
      <c r="W36" s="10">
        <f>FC_OTH_CP_SH_E!W36+FC_OTH_CP_SC_E!W36+FC_OTH_CP_HW_E!W36+FC_OTH_CP_CA_E!W36+FC_OTH_CP_VE_E!W36+FC_OTH_CP_SL_E!W36+FC_OTH_CP_BL_E!W36+FC_OTH_CP_CR_E!W36+FC_OTH_CP_BT_E!W36+FC_OTH_CP_IT_E!W36</f>
        <v>7.6699914015477226</v>
      </c>
      <c r="X36" s="10">
        <f>FC_OTH_CP_SH_E!X36+FC_OTH_CP_SC_E!X36+FC_OTH_CP_HW_E!X36+FC_OTH_CP_CA_E!X36+FC_OTH_CP_VE_E!X36+FC_OTH_CP_SL_E!X36+FC_OTH_CP_BL_E!X36+FC_OTH_CP_CR_E!X36+FC_OTH_CP_BT_E!X36+FC_OTH_CP_IT_E!X36</f>
        <v>8.5687016337059401</v>
      </c>
      <c r="Y36" s="10">
        <f>FC_OTH_CP_SH_E!Y36+FC_OTH_CP_SC_E!Y36+FC_OTH_CP_HW_E!Y36+FC_OTH_CP_CA_E!Y36+FC_OTH_CP_VE_E!Y36+FC_OTH_CP_SL_E!Y36+FC_OTH_CP_BL_E!Y36+FC_OTH_CP_CR_E!Y36+FC_OTH_CP_BT_E!Y36+FC_OTH_CP_IT_E!Y36</f>
        <v>10.494668959587271</v>
      </c>
      <c r="Z36" s="10">
        <f>FC_OTH_CP_SH_E!Z36+FC_OTH_CP_SC_E!Z36+FC_OTH_CP_HW_E!Z36+FC_OTH_CP_CA_E!Z36+FC_OTH_CP_VE_E!Z36+FC_OTH_CP_SL_E!Z36+FC_OTH_CP_BL_E!Z36+FC_OTH_CP_CR_E!Z36+FC_OTH_CP_BT_E!Z36+FC_OTH_CP_IT_E!Z36</f>
        <v>10.816595012897677</v>
      </c>
    </row>
    <row r="37" spans="1:26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0.24651762682717093</v>
      </c>
      <c r="U37" s="10">
        <f>FC_OTH_CP_SH_E!U37+FC_OTH_CP_SC_E!U37+FC_OTH_CP_HW_E!U37+FC_OTH_CP_CA_E!U37+FC_OTH_CP_VE_E!U37+FC_OTH_CP_SL_E!U37+FC_OTH_CP_BL_E!U37+FC_OTH_CP_CR_E!U37+FC_OTH_CP_BT_E!U37+FC_OTH_CP_IT_E!U37</f>
        <v>6.268271711091998E-2</v>
      </c>
      <c r="V37" s="10">
        <f>FC_OTH_CP_SH_E!V37+FC_OTH_CP_SC_E!V37+FC_OTH_CP_HW_E!V37+FC_OTH_CP_CA_E!V37+FC_OTH_CP_VE_E!V37+FC_OTH_CP_SL_E!V37+FC_OTH_CP_BL_E!V37+FC_OTH_CP_CR_E!V37+FC_OTH_CP_BT_E!V37+FC_OTH_CP_IT_E!V37</f>
        <v>6.8787618228718816E-2</v>
      </c>
      <c r="W37" s="10">
        <f>FC_OTH_CP_SH_E!W37+FC_OTH_CP_SC_E!W37+FC_OTH_CP_HW_E!W37+FC_OTH_CP_CA_E!W37+FC_OTH_CP_VE_E!W37+FC_OTH_CP_SL_E!W37+FC_OTH_CP_BL_E!W37+FC_OTH_CP_CR_E!W37+FC_OTH_CP_BT_E!W37+FC_OTH_CP_IT_E!W37</f>
        <v>7.807394668959583E-2</v>
      </c>
      <c r="X37" s="10">
        <f>FC_OTH_CP_SH_E!X37+FC_OTH_CP_SC_E!X37+FC_OTH_CP_HW_E!X37+FC_OTH_CP_CA_E!X37+FC_OTH_CP_VE_E!X37+FC_OTH_CP_SL_E!X37+FC_OTH_CP_BL_E!X37+FC_OTH_CP_CR_E!X37+FC_OTH_CP_BT_E!X37+FC_OTH_CP_IT_E!X37</f>
        <v>8.2201203783318952E-2</v>
      </c>
      <c r="Y37" s="10">
        <f>FC_OTH_CP_SH_E!Y37+FC_OTH_CP_SC_E!Y37+FC_OTH_CP_HW_E!Y37+FC_OTH_CP_CA_E!Y37+FC_OTH_CP_VE_E!Y37+FC_OTH_CP_SL_E!Y37+FC_OTH_CP_BL_E!Y37+FC_OTH_CP_CR_E!Y37+FC_OTH_CP_BT_E!Y37+FC_OTH_CP_IT_E!Y37</f>
        <v>7.8073946689595858E-2</v>
      </c>
      <c r="Z37" s="10">
        <f>FC_OTH_CP_SH_E!Z37+FC_OTH_CP_SC_E!Z37+FC_OTH_CP_HW_E!Z37+FC_OTH_CP_CA_E!Z37+FC_OTH_CP_VE_E!Z37+FC_OTH_CP_SL_E!Z37+FC_OTH_CP_BL_E!Z37+FC_OTH_CP_CR_E!Z37+FC_OTH_CP_BT_E!Z37+FC_OTH_CP_IT_E!Z37</f>
        <v>8.2201203783318938E-2</v>
      </c>
    </row>
    <row r="38" spans="1:26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3.2588134135855526E-2</v>
      </c>
      <c r="U38" s="10">
        <f>FC_OTH_CP_SH_E!U38+FC_OTH_CP_SC_E!U38+FC_OTH_CP_HW_E!U38+FC_OTH_CP_CA_E!U38+FC_OTH_CP_VE_E!U38+FC_OTH_CP_SL_E!U38+FC_OTH_CP_BL_E!U38+FC_OTH_CP_CR_E!U38+FC_OTH_CP_BT_E!U38+FC_OTH_CP_IT_E!U38</f>
        <v>3.8865004299226118E-2</v>
      </c>
      <c r="V38" s="10">
        <f>FC_OTH_CP_SH_E!V38+FC_OTH_CP_SC_E!V38+FC_OTH_CP_HW_E!V38+FC_OTH_CP_CA_E!V38+FC_OTH_CP_VE_E!V38+FC_OTH_CP_SL_E!V38+FC_OTH_CP_BL_E!V38+FC_OTH_CP_CR_E!V38+FC_OTH_CP_BT_E!V38+FC_OTH_CP_IT_E!V38</f>
        <v>3.0438521066208077E-2</v>
      </c>
      <c r="W38" s="10">
        <f>FC_OTH_CP_SH_E!W38+FC_OTH_CP_SC_E!W38+FC_OTH_CP_HW_E!W38+FC_OTH_CP_CA_E!W38+FC_OTH_CP_VE_E!W38+FC_OTH_CP_SL_E!W38+FC_OTH_CP_BL_E!W38+FC_OTH_CP_CR_E!W38+FC_OTH_CP_BT_E!W38+FC_OTH_CP_IT_E!W38</f>
        <v>1.9948409286328451E-2</v>
      </c>
      <c r="X38" s="10">
        <f>FC_OTH_CP_SH_E!X38+FC_OTH_CP_SC_E!X38+FC_OTH_CP_HW_E!X38+FC_OTH_CP_CA_E!X38+FC_OTH_CP_VE_E!X38+FC_OTH_CP_SL_E!X38+FC_OTH_CP_BL_E!X38+FC_OTH_CP_CR_E!X38+FC_OTH_CP_BT_E!X38+FC_OTH_CP_IT_E!X38</f>
        <v>3.2588134135855526E-2</v>
      </c>
      <c r="Y38" s="10">
        <f>FC_OTH_CP_SH_E!Y38+FC_OTH_CP_SC_E!Y38+FC_OTH_CP_HW_E!Y38+FC_OTH_CP_CA_E!Y38+FC_OTH_CP_VE_E!Y38+FC_OTH_CP_SL_E!Y38+FC_OTH_CP_BL_E!Y38+FC_OTH_CP_CR_E!Y38+FC_OTH_CP_BT_E!Y38+FC_OTH_CP_IT_E!Y38</f>
        <v>3.1556319862424756E-2</v>
      </c>
      <c r="Z38" s="10">
        <f>FC_OTH_CP_SH_E!Z38+FC_OTH_CP_SC_E!Z38+FC_OTH_CP_HW_E!Z38+FC_OTH_CP_CA_E!Z38+FC_OTH_CP_VE_E!Z38+FC_OTH_CP_SL_E!Z38+FC_OTH_CP_BL_E!Z38+FC_OTH_CP_CR_E!Z38+FC_OTH_CP_BT_E!Z38+FC_OTH_CP_IT_E!Z38</f>
        <v>3.043852106620806E-2</v>
      </c>
    </row>
    <row r="39" spans="1:26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  <c r="Y39" s="10">
        <f>FC_OTH_CP_SH_E!Y39+FC_OTH_CP_SC_E!Y39+FC_OTH_CP_HW_E!Y39+FC_OTH_CP_CA_E!Y39+FC_OTH_CP_VE_E!Y39+FC_OTH_CP_SL_E!Y39+FC_OTH_CP_BL_E!Y39+FC_OTH_CP_CR_E!Y39+FC_OTH_CP_BT_E!Y39+FC_OTH_CP_IT_E!Y39</f>
        <v>0</v>
      </c>
      <c r="Z39" s="10">
        <f>FC_OTH_CP_SH_E!Z39+FC_OTH_CP_SC_E!Z39+FC_OTH_CP_HW_E!Z39+FC_OTH_CP_CA_E!Z39+FC_OTH_CP_VE_E!Z39+FC_OTH_CP_SL_E!Z39+FC_OTH_CP_BL_E!Z39+FC_OTH_CP_CR_E!Z39+FC_OTH_CP_BT_E!Z39+FC_OTH_CP_IT_E!Z39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1.026999140154772</v>
      </c>
      <c r="I40" s="10">
        <f>FC_OTH_CP_SH_E!I40+FC_OTH_CP_SC_E!I40+FC_OTH_CP_HW_E!I40+FC_OTH_CP_CA_E!I40+FC_OTH_CP_VE_E!I40+FC_OTH_CP_SL_E!I40+FC_OTH_CP_BL_E!I40+FC_OTH_CP_CR_E!I40+FC_OTH_CP_BT_E!I40+FC_OTH_CP_IT_E!I40</f>
        <v>1.026999140154772</v>
      </c>
      <c r="J40" s="10">
        <f>FC_OTH_CP_SH_E!J40+FC_OTH_CP_SC_E!J40+FC_OTH_CP_HW_E!J40+FC_OTH_CP_CA_E!J40+FC_OTH_CP_VE_E!J40+FC_OTH_CP_SL_E!J40+FC_OTH_CP_BL_E!J40+FC_OTH_CP_CR_E!J40+FC_OTH_CP_BT_E!J40+FC_OTH_CP_IT_E!J40</f>
        <v>1.0269991401547724</v>
      </c>
      <c r="K40" s="10">
        <f>FC_OTH_CP_SH_E!K40+FC_OTH_CP_SC_E!K40+FC_OTH_CP_HW_E!K40+FC_OTH_CP_CA_E!K40+FC_OTH_CP_VE_E!K40+FC_OTH_CP_SL_E!K40+FC_OTH_CP_BL_E!K40+FC_OTH_CP_CR_E!K40+FC_OTH_CP_BT_E!K40+FC_OTH_CP_IT_E!K40</f>
        <v>1.0269991401547722</v>
      </c>
      <c r="L40" s="10">
        <f>FC_OTH_CP_SH_E!L40+FC_OTH_CP_SC_E!L40+FC_OTH_CP_HW_E!L40+FC_OTH_CP_CA_E!L40+FC_OTH_CP_VE_E!L40+FC_OTH_CP_SL_E!L40+FC_OTH_CP_BL_E!L40+FC_OTH_CP_CR_E!L40+FC_OTH_CP_BT_E!L40+FC_OTH_CP_IT_E!L40</f>
        <v>1.0269991401547711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1.026999140154772</v>
      </c>
      <c r="O40" s="10">
        <f>FC_OTH_CP_SH_E!O40+FC_OTH_CP_SC_E!O40+FC_OTH_CP_HW_E!O40+FC_OTH_CP_CA_E!O40+FC_OTH_CP_VE_E!O40+FC_OTH_CP_SL_E!O40+FC_OTH_CP_BL_E!O40+FC_OTH_CP_CR_E!O40+FC_OTH_CP_BT_E!O40+FC_OTH_CP_IT_E!O40</f>
        <v>1.026999140154772</v>
      </c>
      <c r="P40" s="10">
        <f>FC_OTH_CP_SH_E!P40+FC_OTH_CP_SC_E!P40+FC_OTH_CP_HW_E!P40+FC_OTH_CP_CA_E!P40+FC_OTH_CP_VE_E!P40+FC_OTH_CP_SL_E!P40+FC_OTH_CP_BL_E!P40+FC_OTH_CP_CR_E!P40+FC_OTH_CP_BT_E!P40+FC_OTH_CP_IT_E!P40</f>
        <v>1.0269991401547718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1.0269991401547713</v>
      </c>
      <c r="S40" s="10">
        <f>FC_OTH_CP_SH_E!S40+FC_OTH_CP_SC_E!S40+FC_OTH_CP_HW_E!S40+FC_OTH_CP_CA_E!S40+FC_OTH_CP_VE_E!S40+FC_OTH_CP_SL_E!S40+FC_OTH_CP_BL_E!S40+FC_OTH_CP_CR_E!S40+FC_OTH_CP_BT_E!S40+FC_OTH_CP_IT_E!S40</f>
        <v>1.0269991401547722</v>
      </c>
      <c r="T40" s="10">
        <f>FC_OTH_CP_SH_E!T40+FC_OTH_CP_SC_E!T40+FC_OTH_CP_HW_E!T40+FC_OTH_CP_CA_E!T40+FC_OTH_CP_VE_E!T40+FC_OTH_CP_SL_E!T40+FC_OTH_CP_BL_E!T40+FC_OTH_CP_CR_E!T40+FC_OTH_CP_BT_E!T40+FC_OTH_CP_IT_E!T40</f>
        <v>0.51865864144453966</v>
      </c>
      <c r="U40" s="10">
        <f>FC_OTH_CP_SH_E!U40+FC_OTH_CP_SC_E!U40+FC_OTH_CP_HW_E!U40+FC_OTH_CP_CA_E!U40+FC_OTH_CP_VE_E!U40+FC_OTH_CP_SL_E!U40+FC_OTH_CP_BL_E!U40+FC_OTH_CP_CR_E!U40+FC_OTH_CP_BT_E!U40+FC_OTH_CP_IT_E!U40</f>
        <v>0.65726569217540809</v>
      </c>
      <c r="V40" s="10">
        <f>FC_OTH_CP_SH_E!V40+FC_OTH_CP_SC_E!V40+FC_OTH_CP_HW_E!V40+FC_OTH_CP_CA_E!V40+FC_OTH_CP_VE_E!V40+FC_OTH_CP_SL_E!V40+FC_OTH_CP_BL_E!V40+FC_OTH_CP_CR_E!V40+FC_OTH_CP_BT_E!V40+FC_OTH_CP_IT_E!V40</f>
        <v>0.58950988822012018</v>
      </c>
      <c r="W40" s="10">
        <f>FC_OTH_CP_SH_E!W40+FC_OTH_CP_SC_E!W40+FC_OTH_CP_HW_E!W40+FC_OTH_CP_CA_E!W40+FC_OTH_CP_VE_E!W40+FC_OTH_CP_SL_E!W40+FC_OTH_CP_BL_E!W40+FC_OTH_CP_CR_E!W40+FC_OTH_CP_BT_E!W40+FC_OTH_CP_IT_E!W40</f>
        <v>0.65322441960447086</v>
      </c>
      <c r="X40" s="10">
        <f>FC_OTH_CP_SH_E!X40+FC_OTH_CP_SC_E!X40+FC_OTH_CP_HW_E!X40+FC_OTH_CP_CA_E!X40+FC_OTH_CP_VE_E!X40+FC_OTH_CP_SL_E!X40+FC_OTH_CP_BL_E!X40+FC_OTH_CP_CR_E!X40+FC_OTH_CP_BT_E!X40+FC_OTH_CP_IT_E!X40</f>
        <v>0.67781599312123775</v>
      </c>
      <c r="Y40" s="10">
        <f>FC_OTH_CP_SH_E!Y40+FC_OTH_CP_SC_E!Y40+FC_OTH_CP_HW_E!Y40+FC_OTH_CP_CA_E!Y40+FC_OTH_CP_VE_E!Y40+FC_OTH_CP_SL_E!Y40+FC_OTH_CP_BL_E!Y40+FC_OTH_CP_CR_E!Y40+FC_OTH_CP_BT_E!Y40+FC_OTH_CP_IT_E!Y40</f>
        <v>0.68400687876182276</v>
      </c>
      <c r="Z40" s="10">
        <f>FC_OTH_CP_SH_E!Z40+FC_OTH_CP_SC_E!Z40+FC_OTH_CP_HW_E!Z40+FC_OTH_CP_CA_E!Z40+FC_OTH_CP_VE_E!Z40+FC_OTH_CP_SL_E!Z40+FC_OTH_CP_BL_E!Z40+FC_OTH_CP_CR_E!Z40+FC_OTH_CP_BT_E!Z40+FC_OTH_CP_IT_E!Z40</f>
        <v>0.8339638865004293</v>
      </c>
    </row>
    <row r="41" spans="1:26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10.235158970868918</v>
      </c>
      <c r="D41" s="10">
        <f>FC_OTH_CP_SH_E!D41+FC_OTH_CP_SC_E!D41+FC_OTH_CP_HW_E!D41+FC_OTH_CP_CA_E!D41+FC_OTH_CP_VE_E!D41+FC_OTH_CP_SL_E!D41+FC_OTH_CP_BL_E!D41+FC_OTH_CP_CR_E!D41+FC_OTH_CP_BT_E!D41+FC_OTH_CP_IT_E!D41</f>
        <v>10.235158970868918</v>
      </c>
      <c r="E41" s="10">
        <f>FC_OTH_CP_SH_E!E41+FC_OTH_CP_SC_E!E41+FC_OTH_CP_HW_E!E41+FC_OTH_CP_CA_E!E41+FC_OTH_CP_VE_E!E41+FC_OTH_CP_SL_E!E41+FC_OTH_CP_BL_E!E41+FC_OTH_CP_CR_E!E41+FC_OTH_CP_BT_E!E41+FC_OTH_CP_IT_E!E41</f>
        <v>12.324659522226428</v>
      </c>
      <c r="F41" s="10">
        <f>FC_OTH_CP_SH_E!F41+FC_OTH_CP_SC_E!F41+FC_OTH_CP_HW_E!F41+FC_OTH_CP_CA_E!F41+FC_OTH_CP_VE_E!F41+FC_OTH_CP_SL_E!F41+FC_OTH_CP_BL_E!F41+FC_OTH_CP_CR_E!F41+FC_OTH_CP_BT_E!F41+FC_OTH_CP_IT_E!F41</f>
        <v>15.463094603911715</v>
      </c>
      <c r="G41" s="10">
        <f>FC_OTH_CP_SH_E!G41+FC_OTH_CP_SC_E!G41+FC_OTH_CP_HW_E!G41+FC_OTH_CP_CA_E!G41+FC_OTH_CP_VE_E!G41+FC_OTH_CP_SL_E!G41+FC_OTH_CP_BL_E!G41+FC_OTH_CP_CR_E!G41+FC_OTH_CP_BT_E!G41+FC_OTH_CP_IT_E!G41</f>
        <v>16.509268292647754</v>
      </c>
      <c r="H41" s="10">
        <f>FC_OTH_CP_SH_E!H41+FC_OTH_CP_SC_E!H41+FC_OTH_CP_HW_E!H41+FC_OTH_CP_CA_E!H41+FC_OTH_CP_VE_E!H41+FC_OTH_CP_SL_E!H41+FC_OTH_CP_BL_E!H41+FC_OTH_CP_CR_E!H41+FC_OTH_CP_BT_E!H41+FC_OTH_CP_IT_E!H41</f>
        <v>2.9106275952503498</v>
      </c>
      <c r="I41" s="10">
        <f>FC_OTH_CP_SH_E!I41+FC_OTH_CP_SC_E!I41+FC_OTH_CP_HW_E!I41+FC_OTH_CP_CA_E!I41+FC_OTH_CP_VE_E!I41+FC_OTH_CP_SL_E!I41+FC_OTH_CP_BL_E!I41+FC_OTH_CP_CR_E!I41+FC_OTH_CP_BT_E!I41+FC_OTH_CP_IT_E!I41</f>
        <v>1.8678055354279783</v>
      </c>
      <c r="J41" s="10">
        <f>FC_OTH_CP_SH_E!J41+FC_OTH_CP_SC_E!J41+FC_OTH_CP_HW_E!J41+FC_OTH_CP_CA_E!J41+FC_OTH_CP_VE_E!J41+FC_OTH_CP_SL_E!J41+FC_OTH_CP_BL_E!J41+FC_OTH_CP_CR_E!J41+FC_OTH_CP_BT_E!J41+FC_OTH_CP_IT_E!J41</f>
        <v>0.82528250045035667</v>
      </c>
      <c r="K41" s="10">
        <f>FC_OTH_CP_SH_E!K41+FC_OTH_CP_SC_E!K41+FC_OTH_CP_HW_E!K41+FC_OTH_CP_CA_E!K41+FC_OTH_CP_VE_E!K41+FC_OTH_CP_SL_E!K41+FC_OTH_CP_BL_E!K41+FC_OTH_CP_CR_E!K41+FC_OTH_CP_BT_E!K41+FC_OTH_CP_IT_E!K41</f>
        <v>0.82171783121473652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9.3379191745485757E-2</v>
      </c>
      <c r="U41" s="10">
        <f>FC_OTH_CP_SH_E!U41+FC_OTH_CP_SC_E!U41+FC_OTH_CP_HW_E!U41+FC_OTH_CP_CA_E!U41+FC_OTH_CP_VE_E!U41+FC_OTH_CP_SL_E!U41+FC_OTH_CP_BL_E!U41+FC_OTH_CP_CR_E!U41+FC_OTH_CP_BT_E!U41+FC_OTH_CP_IT_E!U41</f>
        <v>0.35141874462596706</v>
      </c>
      <c r="V41" s="10">
        <f>FC_OTH_CP_SH_E!V41+FC_OTH_CP_SC_E!V41+FC_OTH_CP_HW_E!V41+FC_OTH_CP_CA_E!V41+FC_OTH_CP_VE_E!V41+FC_OTH_CP_SL_E!V41+FC_OTH_CP_BL_E!V41+FC_OTH_CP_CR_E!V41+FC_OTH_CP_BT_E!V41+FC_OTH_CP_IT_E!V41</f>
        <v>0.31994840928632845</v>
      </c>
      <c r="W41" s="10">
        <f>FC_OTH_CP_SH_E!W41+FC_OTH_CP_SC_E!W41+FC_OTH_CP_HW_E!W41+FC_OTH_CP_CA_E!W41+FC_OTH_CP_VE_E!W41+FC_OTH_CP_SL_E!W41+FC_OTH_CP_BL_E!W41+FC_OTH_CP_CR_E!W41+FC_OTH_CP_BT_E!W41+FC_OTH_CP_IT_E!W41</f>
        <v>0.24651762682717096</v>
      </c>
      <c r="X41" s="10">
        <f>FC_OTH_CP_SH_E!X41+FC_OTH_CP_SC_E!X41+FC_OTH_CP_HW_E!X41+FC_OTH_CP_CA_E!X41+FC_OTH_CP_VE_E!X41+FC_OTH_CP_SL_E!X41+FC_OTH_CP_BL_E!X41+FC_OTH_CP_CR_E!X41+FC_OTH_CP_BT_E!X41+FC_OTH_CP_IT_E!X41</f>
        <v>0.22975064488392077</v>
      </c>
      <c r="Y41" s="10">
        <f>FC_OTH_CP_SH_E!Y41+FC_OTH_CP_SC_E!Y41+FC_OTH_CP_HW_E!Y41+FC_OTH_CP_CA_E!Y41+FC_OTH_CP_VE_E!Y41+FC_OTH_CP_SL_E!Y41+FC_OTH_CP_BL_E!Y41+FC_OTH_CP_CR_E!Y41+FC_OTH_CP_BT_E!Y41+FC_OTH_CP_IT_E!Y41</f>
        <v>0.22871883061049006</v>
      </c>
      <c r="Z41" s="10">
        <f>FC_OTH_CP_SH_E!Z41+FC_OTH_CP_SC_E!Z41+FC_OTH_CP_HW_E!Z41+FC_OTH_CP_CA_E!Z41+FC_OTH_CP_VE_E!Z41+FC_OTH_CP_SL_E!Z41+FC_OTH_CP_BL_E!Z41+FC_OTH_CP_CR_E!Z41+FC_OTH_CP_BT_E!Z41+FC_OTH_CP_IT_E!Z41</f>
        <v>0.17205503009458289</v>
      </c>
    </row>
    <row r="42" spans="1:26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  <c r="Y42" s="10">
        <f>FC_OTH_CP_SH_E!Y42+FC_OTH_CP_SC_E!Y42+FC_OTH_CP_HW_E!Y42+FC_OTH_CP_CA_E!Y42+FC_OTH_CP_VE_E!Y42+FC_OTH_CP_SL_E!Y42+FC_OTH_CP_BL_E!Y42+FC_OTH_CP_CR_E!Y42+FC_OTH_CP_BT_E!Y42+FC_OTH_CP_IT_E!Y42</f>
        <v>0</v>
      </c>
      <c r="Z42" s="10">
        <f>FC_OTH_CP_SH_E!Z42+FC_OTH_CP_SC_E!Z42+FC_OTH_CP_HW_E!Z42+FC_OTH_CP_CA_E!Z42+FC_OTH_CP_VE_E!Z42+FC_OTH_CP_SL_E!Z42+FC_OTH_CP_BL_E!Z42+FC_OTH_CP_CR_E!Z42+FC_OTH_CP_BT_E!Z42+FC_OTH_CP_IT_E!Z42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0</v>
      </c>
      <c r="D43" s="10">
        <f>FC_OTH_CP_SH_E!D43+FC_OTH_CP_SC_E!D43+FC_OTH_CP_HW_E!D43+FC_OTH_CP_CA_E!D43+FC_OTH_CP_VE_E!D43+FC_OTH_CP_SL_E!D43+FC_OTH_CP_BL_E!D43+FC_OTH_CP_CR_E!D43+FC_OTH_CP_BT_E!D43+FC_OTH_CP_IT_E!D43</f>
        <v>0</v>
      </c>
      <c r="E43" s="10">
        <f>FC_OTH_CP_SH_E!E43+FC_OTH_CP_SC_E!E43+FC_OTH_CP_HW_E!E43+FC_OTH_CP_CA_E!E43+FC_OTH_CP_VE_E!E43+FC_OTH_CP_SL_E!E43+FC_OTH_CP_BL_E!E43+FC_OTH_CP_CR_E!E43+FC_OTH_CP_BT_E!E43+FC_OTH_CP_IT_E!E43</f>
        <v>0</v>
      </c>
      <c r="F43" s="10">
        <f>FC_OTH_CP_SH_E!F43+FC_OTH_CP_SC_E!F43+FC_OTH_CP_HW_E!F43+FC_OTH_CP_CA_E!F43+FC_OTH_CP_VE_E!F43+FC_OTH_CP_SL_E!F43+FC_OTH_CP_BL_E!F43+FC_OTH_CP_CR_E!F43+FC_OTH_CP_BT_E!F43+FC_OTH_CP_IT_E!F43</f>
        <v>0</v>
      </c>
      <c r="G43" s="10">
        <f>FC_OTH_CP_SH_E!G43+FC_OTH_CP_SC_E!G43+FC_OTH_CP_HW_E!G43+FC_OTH_CP_CA_E!G43+FC_OTH_CP_VE_E!G43+FC_OTH_CP_SL_E!G43+FC_OTH_CP_BL_E!G43+FC_OTH_CP_CR_E!G43+FC_OTH_CP_BT_E!G43+FC_OTH_CP_IT_E!G43</f>
        <v>0</v>
      </c>
      <c r="H43" s="10">
        <f>FC_OTH_CP_SH_E!H43+FC_OTH_CP_SC_E!H43+FC_OTH_CP_HW_E!H43+FC_OTH_CP_CA_E!H43+FC_OTH_CP_VE_E!H43+FC_OTH_CP_SL_E!H43+FC_OTH_CP_BL_E!H43+FC_OTH_CP_CR_E!H43+FC_OTH_CP_BT_E!H43+FC_OTH_CP_IT_E!H43</f>
        <v>4.1081685296646597</v>
      </c>
      <c r="I43" s="10">
        <f>FC_OTH_CP_SH_E!I43+FC_OTH_CP_SC_E!I43+FC_OTH_CP_HW_E!I43+FC_OTH_CP_CA_E!I43+FC_OTH_CP_VE_E!I43+FC_OTH_CP_SL_E!I43+FC_OTH_CP_BL_E!I43+FC_OTH_CP_CR_E!I43+FC_OTH_CP_BT_E!I43+FC_OTH_CP_IT_E!I43</f>
        <v>3.0810834049871021</v>
      </c>
      <c r="J43" s="10">
        <f>FC_OTH_CP_SH_E!J43+FC_OTH_CP_SC_E!J43+FC_OTH_CP_HW_E!J43+FC_OTH_CP_CA_E!J43+FC_OTH_CP_VE_E!J43+FC_OTH_CP_SL_E!J43+FC_OTH_CP_BL_E!J43+FC_OTH_CP_CR_E!J43+FC_OTH_CP_BT_E!J43+FC_OTH_CP_IT_E!J43</f>
        <v>4.1081685296646615</v>
      </c>
      <c r="K43" s="10">
        <f>FC_OTH_CP_SH_E!K43+FC_OTH_CP_SC_E!K43+FC_OTH_CP_HW_E!K43+FC_OTH_CP_CA_E!K43+FC_OTH_CP_VE_E!K43+FC_OTH_CP_SL_E!K43+FC_OTH_CP_BL_E!K43+FC_OTH_CP_CR_E!K43+FC_OTH_CP_BT_E!K43+FC_OTH_CP_IT_E!K43</f>
        <v>4.1081685296646606</v>
      </c>
      <c r="L43" s="10">
        <f>FC_OTH_CP_SH_E!L43+FC_OTH_CP_SC_E!L43+FC_OTH_CP_HW_E!L43+FC_OTH_CP_CA_E!L43+FC_OTH_CP_VE_E!L43+FC_OTH_CP_SL_E!L43+FC_OTH_CP_BL_E!L43+FC_OTH_CP_CR_E!L43+FC_OTH_CP_BT_E!L43+FC_OTH_CP_IT_E!L43</f>
        <v>5.9344453080620383</v>
      </c>
      <c r="M43" s="10">
        <f>FC_OTH_CP_SH_E!M43+FC_OTH_CP_SC_E!M43+FC_OTH_CP_HW_E!M43+FC_OTH_CP_CA_E!M43+FC_OTH_CP_VE_E!M43+FC_OTH_CP_SL_E!M43+FC_OTH_CP_BL_E!M43+FC_OTH_CP_CR_E!M43+FC_OTH_CP_BT_E!M43+FC_OTH_CP_IT_E!M43</f>
        <v>7.9918812018080292</v>
      </c>
      <c r="N43" s="10">
        <f>FC_OTH_CP_SH_E!N43+FC_OTH_CP_SC_E!N43+FC_OTH_CP_HW_E!N43+FC_OTH_CP_CA_E!N43+FC_OTH_CP_VE_E!N43+FC_OTH_CP_SL_E!N43+FC_OTH_CP_BL_E!N43+FC_OTH_CP_CR_E!N43+FC_OTH_CP_BT_E!N43+FC_OTH_CP_IT_E!N43</f>
        <v>6.9683607463660922</v>
      </c>
      <c r="O43" s="10">
        <f>FC_OTH_CP_SH_E!O43+FC_OTH_CP_SC_E!O43+FC_OTH_CP_HW_E!O43+FC_OTH_CP_CA_E!O43+FC_OTH_CP_VE_E!O43+FC_OTH_CP_SL_E!O43+FC_OTH_CP_BL_E!O43+FC_OTH_CP_CR_E!O43+FC_OTH_CP_BT_E!O43+FC_OTH_CP_IT_E!O43</f>
        <v>11.07296460679513</v>
      </c>
      <c r="P43" s="10">
        <f>FC_OTH_CP_SH_E!P43+FC_OTH_CP_SC_E!P43+FC_OTH_CP_HW_E!P43+FC_OTH_CP_CA_E!P43+FC_OTH_CP_VE_E!P43+FC_OTH_CP_SL_E!P43+FC_OTH_CP_BL_E!P43+FC_OTH_CP_CR_E!P43+FC_OTH_CP_BT_E!P43+FC_OTH_CP_IT_E!P43</f>
        <v>13.12361125819101</v>
      </c>
      <c r="Q43" s="10">
        <f>FC_OTH_CP_SH_E!Q43+FC_OTH_CP_SC_E!Q43+FC_OTH_CP_HW_E!Q43+FC_OTH_CP_CA_E!Q43+FC_OTH_CP_VE_E!Q43+FC_OTH_CP_SL_E!Q43+FC_OTH_CP_BL_E!Q43+FC_OTH_CP_CR_E!Q43+FC_OTH_CP_BT_E!Q43+FC_OTH_CP_IT_E!Q43</f>
        <v>16.208132276614563</v>
      </c>
      <c r="R43" s="10">
        <f>FC_OTH_CP_SH_E!R43+FC_OTH_CP_SC_E!R43+FC_OTH_CP_HW_E!R43+FC_OTH_CP_CA_E!R43+FC_OTH_CP_VE_E!R43+FC_OTH_CP_SL_E!R43+FC_OTH_CP_BL_E!R43+FC_OTH_CP_CR_E!R43+FC_OTH_CP_BT_E!R43+FC_OTH_CP_IT_E!R43</f>
        <v>20.309697935226087</v>
      </c>
      <c r="S43" s="10">
        <f>FC_OTH_CP_SH_E!S43+FC_OTH_CP_SC_E!S43+FC_OTH_CP_HW_E!S43+FC_OTH_CP_CA_E!S43+FC_OTH_CP_VE_E!S43+FC_OTH_CP_SL_E!S43+FC_OTH_CP_BL_E!S43+FC_OTH_CP_CR_E!S43+FC_OTH_CP_BT_E!S43+FC_OTH_CP_IT_E!S43</f>
        <v>21.343299946434001</v>
      </c>
      <c r="T43" s="10">
        <f>FC_OTH_CP_SH_E!T43+FC_OTH_CP_SC_E!T43+FC_OTH_CP_HW_E!T43+FC_OTH_CP_CA_E!T43+FC_OTH_CP_VE_E!T43+FC_OTH_CP_SL_E!T43+FC_OTH_CP_BL_E!T43+FC_OTH_CP_CR_E!T43+FC_OTH_CP_BT_E!T43+FC_OTH_CP_IT_E!T43</f>
        <v>17.524333619948401</v>
      </c>
      <c r="U43" s="10">
        <f>FC_OTH_CP_SH_E!U43+FC_OTH_CP_SC_E!U43+FC_OTH_CP_HW_E!U43+FC_OTH_CP_CA_E!U43+FC_OTH_CP_VE_E!U43+FC_OTH_CP_SL_E!U43+FC_OTH_CP_BL_E!U43+FC_OTH_CP_CR_E!U43+FC_OTH_CP_BT_E!U43+FC_OTH_CP_IT_E!U43</f>
        <v>8.6630266552020583</v>
      </c>
      <c r="V43" s="10">
        <f>FC_OTH_CP_SH_E!V43+FC_OTH_CP_SC_E!V43+FC_OTH_CP_HW_E!V43+FC_OTH_CP_CA_E!V43+FC_OTH_CP_VE_E!V43+FC_OTH_CP_SL_E!V43+FC_OTH_CP_BL_E!V43+FC_OTH_CP_CR_E!V43+FC_OTH_CP_BT_E!V43+FC_OTH_CP_IT_E!V43</f>
        <v>7.890713671539122</v>
      </c>
      <c r="W43" s="10">
        <f>FC_OTH_CP_SH_E!W43+FC_OTH_CP_SC_E!W43+FC_OTH_CP_HW_E!W43+FC_OTH_CP_CA_E!W43+FC_OTH_CP_VE_E!W43+FC_OTH_CP_SL_E!W43+FC_OTH_CP_BL_E!W43+FC_OTH_CP_CR_E!W43+FC_OTH_CP_BT_E!W43+FC_OTH_CP_IT_E!W43</f>
        <v>5.6024935511607872</v>
      </c>
      <c r="X43" s="10">
        <f>FC_OTH_CP_SH_E!X43+FC_OTH_CP_SC_E!X43+FC_OTH_CP_HW_E!X43+FC_OTH_CP_CA_E!X43+FC_OTH_CP_VE_E!X43+FC_OTH_CP_SL_E!X43+FC_OTH_CP_BL_E!X43+FC_OTH_CP_CR_E!X43+FC_OTH_CP_BT_E!X43+FC_OTH_CP_IT_E!X43</f>
        <v>5.515219260533101</v>
      </c>
      <c r="Y43" s="10">
        <f>FC_OTH_CP_SH_E!Y43+FC_OTH_CP_SC_E!Y43+FC_OTH_CP_HW_E!Y43+FC_OTH_CP_CA_E!Y43+FC_OTH_CP_VE_E!Y43+FC_OTH_CP_SL_E!Y43+FC_OTH_CP_BL_E!Y43+FC_OTH_CP_CR_E!Y43+FC_OTH_CP_BT_E!Y43+FC_OTH_CP_IT_E!Y43</f>
        <v>7.9071367153912275</v>
      </c>
      <c r="Z43" s="10">
        <f>FC_OTH_CP_SH_E!Z43+FC_OTH_CP_SC_E!Z43+FC_OTH_CP_HW_E!Z43+FC_OTH_CP_CA_E!Z43+FC_OTH_CP_VE_E!Z43+FC_OTH_CP_SL_E!Z43+FC_OTH_CP_BL_E!Z43+FC_OTH_CP_CR_E!Z43+FC_OTH_CP_BT_E!Z43+FC_OTH_CP_IT_E!Z43</f>
        <v>5.0140154772140981</v>
      </c>
    </row>
    <row r="44" spans="1:26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7.643078245915734</v>
      </c>
      <c r="I44" s="10">
        <f>FC_OTH_CP_SH_E!I44+FC_OTH_CP_SC_E!I44+FC_OTH_CP_HW_E!I44+FC_OTH_CP_CA_E!I44+FC_OTH_CP_VE_E!I44+FC_OTH_CP_SL_E!I44+FC_OTH_CP_BL_E!I44+FC_OTH_CP_CR_E!I44+FC_OTH_CP_BT_E!I44+FC_OTH_CP_IT_E!I44</f>
        <v>6.6877042132416156</v>
      </c>
      <c r="J44" s="10">
        <f>FC_OTH_CP_SH_E!J44+FC_OTH_CP_SC_E!J44+FC_OTH_CP_HW_E!J44+FC_OTH_CP_CA_E!J44+FC_OTH_CP_VE_E!J44+FC_OTH_CP_SL_E!J44+FC_OTH_CP_BL_E!J44+FC_OTH_CP_CR_E!J44+FC_OTH_CP_BT_E!J44+FC_OTH_CP_IT_E!J44</f>
        <v>8.5984522785898569</v>
      </c>
      <c r="K44" s="10">
        <f>FC_OTH_CP_SH_E!K44+FC_OTH_CP_SC_E!K44+FC_OTH_CP_HW_E!K44+FC_OTH_CP_CA_E!K44+FC_OTH_CP_VE_E!K44+FC_OTH_CP_SL_E!K44+FC_OTH_CP_BL_E!K44+FC_OTH_CP_CR_E!K44+FC_OTH_CP_BT_E!K44+FC_OTH_CP_IT_E!K44</f>
        <v>8.5984522785898552</v>
      </c>
      <c r="L44" s="10">
        <f>FC_OTH_CP_SH_E!L44+FC_OTH_CP_SC_E!L44+FC_OTH_CP_HW_E!L44+FC_OTH_CP_CA_E!L44+FC_OTH_CP_VE_E!L44+FC_OTH_CP_SL_E!L44+FC_OTH_CP_BL_E!L44+FC_OTH_CP_CR_E!L44+FC_OTH_CP_BT_E!L44+FC_OTH_CP_IT_E!L44</f>
        <v>2.8661220980223536</v>
      </c>
      <c r="M44" s="10">
        <f>FC_OTH_CP_SH_E!M44+FC_OTH_CP_SC_E!M44+FC_OTH_CP_HW_E!M44+FC_OTH_CP_CA_E!M44+FC_OTH_CP_VE_E!M44+FC_OTH_CP_SL_E!M44+FC_OTH_CP_BL_E!M44+FC_OTH_CP_CR_E!M44+FC_OTH_CP_BT_E!M44+FC_OTH_CP_IT_E!M44</f>
        <v>7.643078245915734</v>
      </c>
      <c r="N44" s="10">
        <f>FC_OTH_CP_SH_E!N44+FC_OTH_CP_SC_E!N44+FC_OTH_CP_HW_E!N44+FC_OTH_CP_CA_E!N44+FC_OTH_CP_VE_E!N44+FC_OTH_CP_SL_E!N44+FC_OTH_CP_BL_E!N44+FC_OTH_CP_CR_E!N44+FC_OTH_CP_BT_E!N44+FC_OTH_CP_IT_E!N44</f>
        <v>0.95537403267411869</v>
      </c>
      <c r="O44" s="10">
        <f>FC_OTH_CP_SH_E!O44+FC_OTH_CP_SC_E!O44+FC_OTH_CP_HW_E!O44+FC_OTH_CP_CA_E!O44+FC_OTH_CP_VE_E!O44+FC_OTH_CP_SL_E!O44+FC_OTH_CP_BL_E!O44+FC_OTH_CP_CR_E!O44+FC_OTH_CP_BT_E!O44+FC_OTH_CP_IT_E!O44</f>
        <v>3.8214961306964752</v>
      </c>
      <c r="P44" s="10">
        <f>FC_OTH_CP_SH_E!P44+FC_OTH_CP_SC_E!P44+FC_OTH_CP_HW_E!P44+FC_OTH_CP_CA_E!P44+FC_OTH_CP_VE_E!P44+FC_OTH_CP_SL_E!P44+FC_OTH_CP_BL_E!P44+FC_OTH_CP_CR_E!P44+FC_OTH_CP_BT_E!P44+FC_OTH_CP_IT_E!P44</f>
        <v>6.7546001719690434</v>
      </c>
      <c r="Q44" s="10">
        <f>FC_OTH_CP_SH_E!Q44+FC_OTH_CP_SC_E!Q44+FC_OTH_CP_HW_E!Q44+FC_OTH_CP_CA_E!Q44+FC_OTH_CP_VE_E!Q44+FC_OTH_CP_SL_E!Q44+FC_OTH_CP_BL_E!Q44+FC_OTH_CP_CR_E!Q44+FC_OTH_CP_BT_E!Q44+FC_OTH_CP_IT_E!Q44</f>
        <v>6.7546001719690469</v>
      </c>
      <c r="R44" s="10">
        <f>FC_OTH_CP_SH_E!R44+FC_OTH_CP_SC_E!R44+FC_OTH_CP_HW_E!R44+FC_OTH_CP_CA_E!R44+FC_OTH_CP_VE_E!R44+FC_OTH_CP_SL_E!R44+FC_OTH_CP_BL_E!R44+FC_OTH_CP_CR_E!R44+FC_OTH_CP_BT_E!R44+FC_OTH_CP_IT_E!R44</f>
        <v>6.6877042132416111</v>
      </c>
      <c r="S44" s="10">
        <f>FC_OTH_CP_SH_E!S44+FC_OTH_CP_SC_E!S44+FC_OTH_CP_HW_E!S44+FC_OTH_CP_CA_E!S44+FC_OTH_CP_VE_E!S44+FC_OTH_CP_SL_E!S44+FC_OTH_CP_BL_E!S44+FC_OTH_CP_CR_E!S44+FC_OTH_CP_BT_E!S44+FC_OTH_CP_IT_E!S44</f>
        <v>3.8214961306964761</v>
      </c>
      <c r="T44" s="10">
        <f>FC_OTH_CP_SH_E!T44+FC_OTH_CP_SC_E!T44+FC_OTH_CP_HW_E!T44+FC_OTH_CP_CA_E!T44+FC_OTH_CP_VE_E!T44+FC_OTH_CP_SL_E!T44+FC_OTH_CP_BL_E!T44+FC_OTH_CP_CR_E!T44+FC_OTH_CP_BT_E!T44+FC_OTH_CP_IT_E!T44</f>
        <v>3.9343078245915701</v>
      </c>
      <c r="U44" s="10">
        <f>FC_OTH_CP_SH_E!U44+FC_OTH_CP_SC_E!U44+FC_OTH_CP_HW_E!U44+FC_OTH_CP_CA_E!U44+FC_OTH_CP_VE_E!U44+FC_OTH_CP_SL_E!U44+FC_OTH_CP_BL_E!U44+FC_OTH_CP_CR_E!U44+FC_OTH_CP_BT_E!U44+FC_OTH_CP_IT_E!U44</f>
        <v>2.2393809114359406</v>
      </c>
      <c r="V44" s="10">
        <f>FC_OTH_CP_SH_E!V44+FC_OTH_CP_SC_E!V44+FC_OTH_CP_HW_E!V44+FC_OTH_CP_CA_E!V44+FC_OTH_CP_VE_E!V44+FC_OTH_CP_SL_E!V44+FC_OTH_CP_BL_E!V44+FC_OTH_CP_CR_E!V44+FC_OTH_CP_BT_E!V44+FC_OTH_CP_IT_E!V44</f>
        <v>2.5862424763542555</v>
      </c>
      <c r="W44" s="10">
        <f>FC_OTH_CP_SH_E!W44+FC_OTH_CP_SC_E!W44+FC_OTH_CP_HW_E!W44+FC_OTH_CP_CA_E!W44+FC_OTH_CP_VE_E!W44+FC_OTH_CP_SL_E!W44+FC_OTH_CP_BL_E!W44+FC_OTH_CP_CR_E!W44+FC_OTH_CP_BT_E!W44+FC_OTH_CP_IT_E!W44</f>
        <v>3.10498710232158</v>
      </c>
      <c r="X44" s="10">
        <f>FC_OTH_CP_SH_E!X44+FC_OTH_CP_SC_E!X44+FC_OTH_CP_HW_E!X44+FC_OTH_CP_CA_E!X44+FC_OTH_CP_VE_E!X44+FC_OTH_CP_SL_E!X44+FC_OTH_CP_BL_E!X44+FC_OTH_CP_CR_E!X44+FC_OTH_CP_BT_E!X44+FC_OTH_CP_IT_E!X44</f>
        <v>3.7250214961306938</v>
      </c>
      <c r="Y44" s="10">
        <f>FC_OTH_CP_SH_E!Y44+FC_OTH_CP_SC_E!Y44+FC_OTH_CP_HW_E!Y44+FC_OTH_CP_CA_E!Y44+FC_OTH_CP_VE_E!Y44+FC_OTH_CP_SL_E!Y44+FC_OTH_CP_BL_E!Y44+FC_OTH_CP_CR_E!Y44+FC_OTH_CP_BT_E!Y44+FC_OTH_CP_IT_E!Y44</f>
        <v>3.7403267411865855</v>
      </c>
      <c r="Z44" s="10">
        <f>FC_OTH_CP_SH_E!Z44+FC_OTH_CP_SC_E!Z44+FC_OTH_CP_HW_E!Z44+FC_OTH_CP_CA_E!Z44+FC_OTH_CP_VE_E!Z44+FC_OTH_CP_SL_E!Z44+FC_OTH_CP_BL_E!Z44+FC_OTH_CP_CR_E!Z44+FC_OTH_CP_BT_E!Z44+FC_OTH_CP_IT_E!Z44</f>
        <v>3.7852106620808224</v>
      </c>
    </row>
    <row r="45" spans="1:26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  <c r="Y45" s="10">
        <f>FC_OTH_CP_SH_E!Y45+FC_OTH_CP_SC_E!Y45+FC_OTH_CP_HW_E!Y45+FC_OTH_CP_CA_E!Y45+FC_OTH_CP_VE_E!Y45+FC_OTH_CP_SL_E!Y45+FC_OTH_CP_BL_E!Y45+FC_OTH_CP_CR_E!Y45+FC_OTH_CP_BT_E!Y45+FC_OTH_CP_IT_E!Y45</f>
        <v>0</v>
      </c>
      <c r="Z45" s="10">
        <f>FC_OTH_CP_SH_E!Z45+FC_OTH_CP_SC_E!Z45+FC_OTH_CP_HW_E!Z45+FC_OTH_CP_CA_E!Z45+FC_OTH_CP_VE_E!Z45+FC_OTH_CP_SL_E!Z45+FC_OTH_CP_BL_E!Z45+FC_OTH_CP_CR_E!Z45+FC_OTH_CP_BT_E!Z45+FC_OTH_CP_IT_E!Z45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  <c r="Y46" s="10">
        <f>FC_OTH_CP_SH_E!Y46+FC_OTH_CP_SC_E!Y46+FC_OTH_CP_HW_E!Y46+FC_OTH_CP_CA_E!Y46+FC_OTH_CP_VE_E!Y46+FC_OTH_CP_SL_E!Y46+FC_OTH_CP_BL_E!Y46+FC_OTH_CP_CR_E!Y46+FC_OTH_CP_BT_E!Y46+FC_OTH_CP_IT_E!Y46</f>
        <v>0</v>
      </c>
      <c r="Z46" s="10">
        <f>FC_OTH_CP_SH_E!Z46+FC_OTH_CP_SC_E!Z46+FC_OTH_CP_HW_E!Z46+FC_OTH_CP_CA_E!Z46+FC_OTH_CP_VE_E!Z46+FC_OTH_CP_SL_E!Z46+FC_OTH_CP_BL_E!Z46+FC_OTH_CP_CR_E!Z46+FC_OTH_CP_BT_E!Z46+FC_OTH_CP_IT_E!Z46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  <c r="Y47" s="10">
        <f>FC_OTH_CP_SH_E!Y47+FC_OTH_CP_SC_E!Y47+FC_OTH_CP_HW_E!Y47+FC_OTH_CP_CA_E!Y47+FC_OTH_CP_VE_E!Y47+FC_OTH_CP_SL_E!Y47+FC_OTH_CP_BL_E!Y47+FC_OTH_CP_CR_E!Y47+FC_OTH_CP_BT_E!Y47+FC_OTH_CP_IT_E!Y47</f>
        <v>0</v>
      </c>
      <c r="Z47" s="10">
        <f>FC_OTH_CP_SH_E!Z47+FC_OTH_CP_SC_E!Z47+FC_OTH_CP_HW_E!Z47+FC_OTH_CP_CA_E!Z47+FC_OTH_CP_VE_E!Z47+FC_OTH_CP_SL_E!Z47+FC_OTH_CP_BL_E!Z47+FC_OTH_CP_CR_E!Z47+FC_OTH_CP_BT_E!Z47+FC_OTH_CP_IT_E!Z47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  <c r="Y48" s="10">
        <f>FC_OTH_CP_SH_E!Y48+FC_OTH_CP_SC_E!Y48+FC_OTH_CP_HW_E!Y48+FC_OTH_CP_CA_E!Y48+FC_OTH_CP_VE_E!Y48+FC_OTH_CP_SL_E!Y48+FC_OTH_CP_BL_E!Y48+FC_OTH_CP_CR_E!Y48+FC_OTH_CP_BT_E!Y48+FC_OTH_CP_IT_E!Y48</f>
        <v>0</v>
      </c>
      <c r="Z48" s="10">
        <f>FC_OTH_CP_SH_E!Z48+FC_OTH_CP_SC_E!Z48+FC_OTH_CP_HW_E!Z48+FC_OTH_CP_CA_E!Z48+FC_OTH_CP_VE_E!Z48+FC_OTH_CP_SL_E!Z48+FC_OTH_CP_BL_E!Z48+FC_OTH_CP_CR_E!Z48+FC_OTH_CP_BT_E!Z48+FC_OTH_CP_IT_E!Z48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  <c r="Y49" s="10">
        <f>FC_OTH_CP_SH_E!Y49+FC_OTH_CP_SC_E!Y49+FC_OTH_CP_HW_E!Y49+FC_OTH_CP_CA_E!Y49+FC_OTH_CP_VE_E!Y49+FC_OTH_CP_SL_E!Y49+FC_OTH_CP_BL_E!Y49+FC_OTH_CP_CR_E!Y49+FC_OTH_CP_BT_E!Y49+FC_OTH_CP_IT_E!Y49</f>
        <v>0</v>
      </c>
      <c r="Z49" s="10">
        <f>FC_OTH_CP_SH_E!Z49+FC_OTH_CP_SC_E!Z49+FC_OTH_CP_HW_E!Z49+FC_OTH_CP_CA_E!Z49+FC_OTH_CP_VE_E!Z49+FC_OTH_CP_SL_E!Z49+FC_OTH_CP_BL_E!Z49+FC_OTH_CP_CR_E!Z49+FC_OTH_CP_BT_E!Z49+FC_OTH_CP_IT_E!Z49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2.8804815133276009</v>
      </c>
      <c r="D50" s="10">
        <f>FC_OTH_CP_SH_E!D50+FC_OTH_CP_SC_E!D50+FC_OTH_CP_HW_E!D50+FC_OTH_CP_CA_E!D50+FC_OTH_CP_VE_E!D50+FC_OTH_CP_SL_E!D50+FC_OTH_CP_BL_E!D50+FC_OTH_CP_CR_E!D50+FC_OTH_CP_BT_E!D50+FC_OTH_CP_IT_E!D50</f>
        <v>2.8804815133276009</v>
      </c>
      <c r="E50" s="10">
        <f>FC_OTH_CP_SH_E!E50+FC_OTH_CP_SC_E!E50+FC_OTH_CP_HW_E!E50+FC_OTH_CP_CA_E!E50+FC_OTH_CP_VE_E!E50+FC_OTH_CP_SL_E!E50+FC_OTH_CP_BL_E!E50+FC_OTH_CP_CR_E!E50+FC_OTH_CP_BT_E!E50+FC_OTH_CP_IT_E!E50</f>
        <v>2.8804815133276005</v>
      </c>
      <c r="F50" s="10">
        <f>FC_OTH_CP_SH_E!F50+FC_OTH_CP_SC_E!F50+FC_OTH_CP_HW_E!F50+FC_OTH_CP_CA_E!F50+FC_OTH_CP_VE_E!F50+FC_OTH_CP_SL_E!F50+FC_OTH_CP_BL_E!F50+FC_OTH_CP_CR_E!F50+FC_OTH_CP_BT_E!F50+FC_OTH_CP_IT_E!F50</f>
        <v>2.8804815133276001</v>
      </c>
      <c r="G50" s="10">
        <f>FC_OTH_CP_SH_E!G50+FC_OTH_CP_SC_E!G50+FC_OTH_CP_HW_E!G50+FC_OTH_CP_CA_E!G50+FC_OTH_CP_VE_E!G50+FC_OTH_CP_SL_E!G50+FC_OTH_CP_BL_E!G50+FC_OTH_CP_CR_E!G50+FC_OTH_CP_BT_E!G50+FC_OTH_CP_IT_E!G50</f>
        <v>2.8804815133276014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  <c r="Y50" s="10">
        <f>FC_OTH_CP_SH_E!Y50+FC_OTH_CP_SC_E!Y50+FC_OTH_CP_HW_E!Y50+FC_OTH_CP_CA_E!Y50+FC_OTH_CP_VE_E!Y50+FC_OTH_CP_SL_E!Y50+FC_OTH_CP_BL_E!Y50+FC_OTH_CP_CR_E!Y50+FC_OTH_CP_BT_E!Y50+FC_OTH_CP_IT_E!Y50</f>
        <v>0</v>
      </c>
      <c r="Z50" s="10">
        <f>FC_OTH_CP_SH_E!Z50+FC_OTH_CP_SC_E!Z50+FC_OTH_CP_HW_E!Z50+FC_OTH_CP_CA_E!Z50+FC_OTH_CP_VE_E!Z50+FC_OTH_CP_SL_E!Z50+FC_OTH_CP_BL_E!Z50+FC_OTH_CP_CR_E!Z50+FC_OTH_CP_BT_E!Z50+FC_OTH_CP_IT_E!Z50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0</v>
      </c>
      <c r="D51" s="37">
        <f>FC_OTH_CP_SH_E!D51+FC_OTH_CP_SC_E!D51+FC_OTH_CP_HW_E!D51+FC_OTH_CP_CA_E!D51+FC_OTH_CP_VE_E!D51+FC_OTH_CP_SL_E!D51+FC_OTH_CP_BL_E!D51+FC_OTH_CP_CR_E!D51+FC_OTH_CP_BT_E!D51+FC_OTH_CP_IT_E!D51</f>
        <v>0</v>
      </c>
      <c r="E51" s="37">
        <f>FC_OTH_CP_SH_E!E51+FC_OTH_CP_SC_E!E51+FC_OTH_CP_HW_E!E51+FC_OTH_CP_CA_E!E51+FC_OTH_CP_VE_E!E51+FC_OTH_CP_SL_E!E51+FC_OTH_CP_BL_E!E51+FC_OTH_CP_CR_E!E51+FC_OTH_CP_BT_E!E51+FC_OTH_CP_IT_E!E51</f>
        <v>0</v>
      </c>
      <c r="F51" s="37">
        <f>FC_OTH_CP_SH_E!F51+FC_OTH_CP_SC_E!F51+FC_OTH_CP_HW_E!F51+FC_OTH_CP_CA_E!F51+FC_OTH_CP_VE_E!F51+FC_OTH_CP_SL_E!F51+FC_OTH_CP_BL_E!F51+FC_OTH_CP_CR_E!F51+FC_OTH_CP_BT_E!F51+FC_OTH_CP_IT_E!F51</f>
        <v>0</v>
      </c>
      <c r="G51" s="37">
        <f>FC_OTH_CP_SH_E!G51+FC_OTH_CP_SC_E!G51+FC_OTH_CP_HW_E!G51+FC_OTH_CP_CA_E!G51+FC_OTH_CP_VE_E!G51+FC_OTH_CP_SL_E!G51+FC_OTH_CP_BL_E!G51+FC_OTH_CP_CR_E!G51+FC_OTH_CP_BT_E!G51+FC_OTH_CP_IT_E!G51</f>
        <v>0</v>
      </c>
      <c r="H51" s="37">
        <f>FC_OTH_CP_SH_E!H51+FC_OTH_CP_SC_E!H51+FC_OTH_CP_HW_E!H51+FC_OTH_CP_CA_E!H51+FC_OTH_CP_VE_E!H51+FC_OTH_CP_SL_E!H51+FC_OTH_CP_BL_E!H51+FC_OTH_CP_CR_E!H51+FC_OTH_CP_BT_E!H51+FC_OTH_CP_IT_E!H51</f>
        <v>0</v>
      </c>
      <c r="I51" s="37">
        <f>FC_OTH_CP_SH_E!I51+FC_OTH_CP_SC_E!I51+FC_OTH_CP_HW_E!I51+FC_OTH_CP_CA_E!I51+FC_OTH_CP_VE_E!I51+FC_OTH_CP_SL_E!I51+FC_OTH_CP_BL_E!I51+FC_OTH_CP_CR_E!I51+FC_OTH_CP_BT_E!I51+FC_OTH_CP_IT_E!I51</f>
        <v>0</v>
      </c>
      <c r="J51" s="37">
        <f>FC_OTH_CP_SH_E!J51+FC_OTH_CP_SC_E!J51+FC_OTH_CP_HW_E!J51+FC_OTH_CP_CA_E!J51+FC_OTH_CP_VE_E!J51+FC_OTH_CP_SL_E!J51+FC_OTH_CP_BL_E!J51+FC_OTH_CP_CR_E!J51+FC_OTH_CP_BT_E!J51+FC_OTH_CP_IT_E!J51</f>
        <v>0</v>
      </c>
      <c r="K51" s="37">
        <f>FC_OTH_CP_SH_E!K51+FC_OTH_CP_SC_E!K51+FC_OTH_CP_HW_E!K51+FC_OTH_CP_CA_E!K51+FC_OTH_CP_VE_E!K51+FC_OTH_CP_SL_E!K51+FC_OTH_CP_BL_E!K51+FC_OTH_CP_CR_E!K51+FC_OTH_CP_BT_E!K51+FC_OTH_CP_IT_E!K51</f>
        <v>0</v>
      </c>
      <c r="L51" s="37">
        <f>FC_OTH_CP_SH_E!L51+FC_OTH_CP_SC_E!L51+FC_OTH_CP_HW_E!L51+FC_OTH_CP_CA_E!L51+FC_OTH_CP_VE_E!L51+FC_OTH_CP_SL_E!L51+FC_OTH_CP_BL_E!L51+FC_OTH_CP_CR_E!L51+FC_OTH_CP_BT_E!L51+FC_OTH_CP_IT_E!L51</f>
        <v>0</v>
      </c>
      <c r="M51" s="37">
        <f>FC_OTH_CP_SH_E!M51+FC_OTH_CP_SC_E!M51+FC_OTH_CP_HW_E!M51+FC_OTH_CP_CA_E!M51+FC_OTH_CP_VE_E!M51+FC_OTH_CP_SL_E!M51+FC_OTH_CP_BL_E!M51+FC_OTH_CP_CR_E!M51+FC_OTH_CP_BT_E!M51+FC_OTH_CP_IT_E!M51</f>
        <v>0</v>
      </c>
      <c r="N51" s="37">
        <f>FC_OTH_CP_SH_E!N51+FC_OTH_CP_SC_E!N51+FC_OTH_CP_HW_E!N51+FC_OTH_CP_CA_E!N51+FC_OTH_CP_VE_E!N51+FC_OTH_CP_SL_E!N51+FC_OTH_CP_BL_E!N51+FC_OTH_CP_CR_E!N51+FC_OTH_CP_BT_E!N51+FC_OTH_CP_IT_E!N51</f>
        <v>0</v>
      </c>
      <c r="O51" s="37">
        <f>FC_OTH_CP_SH_E!O51+FC_OTH_CP_SC_E!O51+FC_OTH_CP_HW_E!O51+FC_OTH_CP_CA_E!O51+FC_OTH_CP_VE_E!O51+FC_OTH_CP_SL_E!O51+FC_OTH_CP_BL_E!O51+FC_OTH_CP_CR_E!O51+FC_OTH_CP_BT_E!O51+FC_OTH_CP_IT_E!O51</f>
        <v>0</v>
      </c>
      <c r="P51" s="37">
        <f>FC_OTH_CP_SH_E!P51+FC_OTH_CP_SC_E!P51+FC_OTH_CP_HW_E!P51+FC_OTH_CP_CA_E!P51+FC_OTH_CP_VE_E!P51+FC_OTH_CP_SL_E!P51+FC_OTH_CP_BL_E!P51+FC_OTH_CP_CR_E!P51+FC_OTH_CP_BT_E!P51+FC_OTH_CP_IT_E!P51</f>
        <v>0</v>
      </c>
      <c r="Q51" s="37">
        <f>FC_OTH_CP_SH_E!Q51+FC_OTH_CP_SC_E!Q51+FC_OTH_CP_HW_E!Q51+FC_OTH_CP_CA_E!Q51+FC_OTH_CP_VE_E!Q51+FC_OTH_CP_SL_E!Q51+FC_OTH_CP_BL_E!Q51+FC_OTH_CP_CR_E!Q51+FC_OTH_CP_BT_E!Q51+FC_OTH_CP_IT_E!Q51</f>
        <v>0</v>
      </c>
      <c r="R51" s="37">
        <f>FC_OTH_CP_SH_E!R51+FC_OTH_CP_SC_E!R51+FC_OTH_CP_HW_E!R51+FC_OTH_CP_CA_E!R51+FC_OTH_CP_VE_E!R51+FC_OTH_CP_SL_E!R51+FC_OTH_CP_BL_E!R51+FC_OTH_CP_CR_E!R51+FC_OTH_CP_BT_E!R51+FC_OTH_CP_IT_E!R51</f>
        <v>0</v>
      </c>
      <c r="S51" s="37">
        <f>FC_OTH_CP_SH_E!S51+FC_OTH_CP_SC_E!S51+FC_OTH_CP_HW_E!S51+FC_OTH_CP_CA_E!S51+FC_OTH_CP_VE_E!S51+FC_OTH_CP_SL_E!S51+FC_OTH_CP_BL_E!S51+FC_OTH_CP_CR_E!S51+FC_OTH_CP_BT_E!S51+FC_OTH_CP_IT_E!S51</f>
        <v>0</v>
      </c>
      <c r="T51" s="37">
        <f>FC_OTH_CP_SH_E!T51+FC_OTH_CP_SC_E!T51+FC_OTH_CP_HW_E!T51+FC_OTH_CP_CA_E!T51+FC_OTH_CP_VE_E!T51+FC_OTH_CP_SL_E!T51+FC_OTH_CP_BL_E!T51+FC_OTH_CP_CR_E!T51+FC_OTH_CP_BT_E!T51+FC_OTH_CP_IT_E!T51</f>
        <v>0</v>
      </c>
      <c r="U51" s="37">
        <f>FC_OTH_CP_SH_E!U51+FC_OTH_CP_SC_E!U51+FC_OTH_CP_HW_E!U51+FC_OTH_CP_CA_E!U51+FC_OTH_CP_VE_E!U51+FC_OTH_CP_SL_E!U51+FC_OTH_CP_BL_E!U51+FC_OTH_CP_CR_E!U51+FC_OTH_CP_BT_E!U51+FC_OTH_CP_IT_E!U51</f>
        <v>0</v>
      </c>
      <c r="V51" s="37">
        <f>FC_OTH_CP_SH_E!V51+FC_OTH_CP_SC_E!V51+FC_OTH_CP_HW_E!V51+FC_OTH_CP_CA_E!V51+FC_OTH_CP_VE_E!V51+FC_OTH_CP_SL_E!V51+FC_OTH_CP_BL_E!V51+FC_OTH_CP_CR_E!V51+FC_OTH_CP_BT_E!V51+FC_OTH_CP_IT_E!V51</f>
        <v>0</v>
      </c>
      <c r="W51" s="37">
        <f>FC_OTH_CP_SH_E!W51+FC_OTH_CP_SC_E!W51+FC_OTH_CP_HW_E!W51+FC_OTH_CP_CA_E!W51+FC_OTH_CP_VE_E!W51+FC_OTH_CP_SL_E!W51+FC_OTH_CP_BL_E!W51+FC_OTH_CP_CR_E!W51+FC_OTH_CP_BT_E!W51+FC_OTH_CP_IT_E!W51</f>
        <v>0</v>
      </c>
      <c r="X51" s="37">
        <f>FC_OTH_CP_SH_E!X51+FC_OTH_CP_SC_E!X51+FC_OTH_CP_HW_E!X51+FC_OTH_CP_CA_E!X51+FC_OTH_CP_VE_E!X51+FC_OTH_CP_SL_E!X51+FC_OTH_CP_BL_E!X51+FC_OTH_CP_CR_E!X51+FC_OTH_CP_BT_E!X51+FC_OTH_CP_IT_E!X51</f>
        <v>0</v>
      </c>
      <c r="Y51" s="37">
        <f>FC_OTH_CP_SH_E!Y51+FC_OTH_CP_SC_E!Y51+FC_OTH_CP_HW_E!Y51+FC_OTH_CP_CA_E!Y51+FC_OTH_CP_VE_E!Y51+FC_OTH_CP_SL_E!Y51+FC_OTH_CP_BL_E!Y51+FC_OTH_CP_CR_E!Y51+FC_OTH_CP_BT_E!Y51+FC_OTH_CP_IT_E!Y51</f>
        <v>0</v>
      </c>
      <c r="Z51" s="37">
        <f>FC_OTH_CP_SH_E!Z51+FC_OTH_CP_SC_E!Z51+FC_OTH_CP_HW_E!Z51+FC_OTH_CP_CA_E!Z51+FC_OTH_CP_VE_E!Z51+FC_OTH_CP_SL_E!Z51+FC_OTH_CP_BL_E!Z51+FC_OTH_CP_CR_E!Z51+FC_OTH_CP_BT_E!Z51+FC_OTH_CP_IT_E!Z51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0.77050730868443684</v>
      </c>
      <c r="O52" s="37">
        <f t="shared" si="31"/>
        <v>1.0597592433361995</v>
      </c>
      <c r="P52" s="37">
        <f t="shared" si="31"/>
        <v>0.77841788478073948</v>
      </c>
      <c r="Q52" s="37">
        <f t="shared" si="31"/>
        <v>0.85098882201203763</v>
      </c>
      <c r="R52" s="37">
        <f t="shared" si="31"/>
        <v>0.75167669819432514</v>
      </c>
      <c r="S52" s="37">
        <f t="shared" si="31"/>
        <v>0.90765262252794476</v>
      </c>
      <c r="T52" s="37">
        <f t="shared" si="31"/>
        <v>4.4752364574376617</v>
      </c>
      <c r="U52" s="37">
        <f t="shared" si="31"/>
        <v>4.8196044711951851</v>
      </c>
      <c r="V52" s="37">
        <f t="shared" si="31"/>
        <v>5.4435941530524516</v>
      </c>
      <c r="W52" s="37">
        <f t="shared" si="31"/>
        <v>6.2203783319002577</v>
      </c>
      <c r="X52" s="37">
        <f t="shared" ref="X52:Z52" si="32">SUM(X53:X70)</f>
        <v>7.5452278589853821</v>
      </c>
      <c r="Y52" s="37">
        <f t="shared" si="32"/>
        <v>9.0659501289767839</v>
      </c>
      <c r="Z52" s="37">
        <f t="shared" si="32"/>
        <v>10.171195184866722</v>
      </c>
    </row>
    <row r="53" spans="1:26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  <c r="Y53" s="10">
        <f>FC_OTH_CP_SH_E!Y53+FC_OTH_CP_SC_E!Y53+FC_OTH_CP_HW_E!Y53+FC_OTH_CP_CA_E!Y53+FC_OTH_CP_VE_E!Y53+FC_OTH_CP_SL_E!Y53+FC_OTH_CP_BL_E!Y53+FC_OTH_CP_CR_E!Y53+FC_OTH_CP_BT_E!Y53+FC_OTH_CP_IT_E!Y53</f>
        <v>0</v>
      </c>
      <c r="Z53" s="10">
        <f>FC_OTH_CP_SH_E!Z53+FC_OTH_CP_SC_E!Z53+FC_OTH_CP_HW_E!Z53+FC_OTH_CP_CA_E!Z53+FC_OTH_CP_VE_E!Z53+FC_OTH_CP_SL_E!Z53+FC_OTH_CP_BL_E!Z53+FC_OTH_CP_CR_E!Z53+FC_OTH_CP_BT_E!Z53+FC_OTH_CP_IT_E!Z53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  <c r="Y54" s="10">
        <f>FC_OTH_CP_SH_E!Y54+FC_OTH_CP_SC_E!Y54+FC_OTH_CP_HW_E!Y54+FC_OTH_CP_CA_E!Y54+FC_OTH_CP_VE_E!Y54+FC_OTH_CP_SL_E!Y54+FC_OTH_CP_BL_E!Y54+FC_OTH_CP_CR_E!Y54+FC_OTH_CP_BT_E!Y54+FC_OTH_CP_IT_E!Y54</f>
        <v>0</v>
      </c>
      <c r="Z54" s="10">
        <f>FC_OTH_CP_SH_E!Z54+FC_OTH_CP_SC_E!Z54+FC_OTH_CP_HW_E!Z54+FC_OTH_CP_CA_E!Z54+FC_OTH_CP_VE_E!Z54+FC_OTH_CP_SL_E!Z54+FC_OTH_CP_BL_E!Z54+FC_OTH_CP_CR_E!Z54+FC_OTH_CP_BT_E!Z54+FC_OTH_CP_IT_E!Z54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  <c r="Y55" s="10">
        <f>FC_OTH_CP_SH_E!Y55+FC_OTH_CP_SC_E!Y55+FC_OTH_CP_HW_E!Y55+FC_OTH_CP_CA_E!Y55+FC_OTH_CP_VE_E!Y55+FC_OTH_CP_SL_E!Y55+FC_OTH_CP_BL_E!Y55+FC_OTH_CP_CR_E!Y55+FC_OTH_CP_BT_E!Y55+FC_OTH_CP_IT_E!Y55</f>
        <v>0</v>
      </c>
      <c r="Z55" s="10">
        <f>FC_OTH_CP_SH_E!Z55+FC_OTH_CP_SC_E!Z55+FC_OTH_CP_HW_E!Z55+FC_OTH_CP_CA_E!Z55+FC_OTH_CP_VE_E!Z55+FC_OTH_CP_SL_E!Z55+FC_OTH_CP_BL_E!Z55+FC_OTH_CP_CR_E!Z55+FC_OTH_CP_BT_E!Z55+FC_OTH_CP_IT_E!Z55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  <c r="Y56" s="10">
        <f>FC_OTH_CP_SH_E!Y56+FC_OTH_CP_SC_E!Y56+FC_OTH_CP_HW_E!Y56+FC_OTH_CP_CA_E!Y56+FC_OTH_CP_VE_E!Y56+FC_OTH_CP_SL_E!Y56+FC_OTH_CP_BL_E!Y56+FC_OTH_CP_CR_E!Y56+FC_OTH_CP_BT_E!Y56+FC_OTH_CP_IT_E!Y56</f>
        <v>0</v>
      </c>
      <c r="Z56" s="10">
        <f>FC_OTH_CP_SH_E!Z56+FC_OTH_CP_SC_E!Z56+FC_OTH_CP_HW_E!Z56+FC_OTH_CP_CA_E!Z56+FC_OTH_CP_VE_E!Z56+FC_OTH_CP_SL_E!Z56+FC_OTH_CP_BL_E!Z56+FC_OTH_CP_CR_E!Z56+FC_OTH_CP_BT_E!Z56+FC_OTH_CP_IT_E!Z56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  <c r="Y57" s="10">
        <f>FC_OTH_CP_SH_E!Y57+FC_OTH_CP_SC_E!Y57+FC_OTH_CP_HW_E!Y57+FC_OTH_CP_CA_E!Y57+FC_OTH_CP_VE_E!Y57+FC_OTH_CP_SL_E!Y57+FC_OTH_CP_BL_E!Y57+FC_OTH_CP_CR_E!Y57+FC_OTH_CP_BT_E!Y57+FC_OTH_CP_IT_E!Y57</f>
        <v>0</v>
      </c>
      <c r="Z57" s="10">
        <f>FC_OTH_CP_SH_E!Z57+FC_OTH_CP_SC_E!Z57+FC_OTH_CP_HW_E!Z57+FC_OTH_CP_CA_E!Z57+FC_OTH_CP_VE_E!Z57+FC_OTH_CP_SL_E!Z57+FC_OTH_CP_BL_E!Z57+FC_OTH_CP_CR_E!Z57+FC_OTH_CP_BT_E!Z57+FC_OTH_CP_IT_E!Z57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  <c r="Y58" s="10">
        <f>FC_OTH_CP_SH_E!Y58+FC_OTH_CP_SC_E!Y58+FC_OTH_CP_HW_E!Y58+FC_OTH_CP_CA_E!Y58+FC_OTH_CP_VE_E!Y58+FC_OTH_CP_SL_E!Y58+FC_OTH_CP_BL_E!Y58+FC_OTH_CP_CR_E!Y58+FC_OTH_CP_BT_E!Y58+FC_OTH_CP_IT_E!Y58</f>
        <v>0</v>
      </c>
      <c r="Z58" s="10">
        <f>FC_OTH_CP_SH_E!Z58+FC_OTH_CP_SC_E!Z58+FC_OTH_CP_HW_E!Z58+FC_OTH_CP_CA_E!Z58+FC_OTH_CP_VE_E!Z58+FC_OTH_CP_SL_E!Z58+FC_OTH_CP_BL_E!Z58+FC_OTH_CP_CR_E!Z58+FC_OTH_CP_BT_E!Z58+FC_OTH_CP_IT_E!Z58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0</v>
      </c>
      <c r="G59" s="10">
        <f>FC_OTH_CP_SH_E!G59+FC_OTH_CP_SC_E!G59+FC_OTH_CP_HW_E!G59+FC_OTH_CP_CA_E!G59+FC_OTH_CP_VE_E!G59+FC_OTH_CP_SL_E!G59+FC_OTH_CP_BL_E!G59+FC_OTH_CP_CR_E!G59+FC_OTH_CP_BT_E!G59+FC_OTH_CP_IT_E!G59</f>
        <v>0</v>
      </c>
      <c r="H59" s="10">
        <f>FC_OTH_CP_SH_E!H59+FC_OTH_CP_SC_E!H59+FC_OTH_CP_HW_E!H59+FC_OTH_CP_CA_E!H59+FC_OTH_CP_VE_E!H59+FC_OTH_CP_SL_E!H59+FC_OTH_CP_BL_E!H59+FC_OTH_CP_CR_E!H59+FC_OTH_CP_BT_E!H59+FC_OTH_CP_IT_E!H59</f>
        <v>0</v>
      </c>
      <c r="I59" s="10">
        <f>FC_OTH_CP_SH_E!I59+FC_OTH_CP_SC_E!I59+FC_OTH_CP_HW_E!I59+FC_OTH_CP_CA_E!I59+FC_OTH_CP_VE_E!I59+FC_OTH_CP_SL_E!I59+FC_OTH_CP_BL_E!I59+FC_OTH_CP_CR_E!I59+FC_OTH_CP_BT_E!I59+FC_OTH_CP_IT_E!I59</f>
        <v>0</v>
      </c>
      <c r="J59" s="10">
        <f>FC_OTH_CP_SH_E!J59+FC_OTH_CP_SC_E!J59+FC_OTH_CP_HW_E!J59+FC_OTH_CP_CA_E!J59+FC_OTH_CP_VE_E!J59+FC_OTH_CP_SL_E!J59+FC_OTH_CP_BL_E!J59+FC_OTH_CP_CR_E!J59+FC_OTH_CP_BT_E!J59+FC_OTH_CP_IT_E!J59</f>
        <v>0</v>
      </c>
      <c r="K59" s="10">
        <f>FC_OTH_CP_SH_E!K59+FC_OTH_CP_SC_E!K59+FC_OTH_CP_HW_E!K59+FC_OTH_CP_CA_E!K59+FC_OTH_CP_VE_E!K59+FC_OTH_CP_SL_E!K59+FC_OTH_CP_BL_E!K59+FC_OTH_CP_CR_E!K59+FC_OTH_CP_BT_E!K59+FC_OTH_CP_IT_E!K59</f>
        <v>0</v>
      </c>
      <c r="L59" s="10">
        <f>FC_OTH_CP_SH_E!L59+FC_OTH_CP_SC_E!L59+FC_OTH_CP_HW_E!L59+FC_OTH_CP_CA_E!L59+FC_OTH_CP_VE_E!L59+FC_OTH_CP_SL_E!L59+FC_OTH_CP_BL_E!L59+FC_OTH_CP_CR_E!L59+FC_OTH_CP_BT_E!L59+FC_OTH_CP_IT_E!L59</f>
        <v>0</v>
      </c>
      <c r="M59" s="10">
        <f>FC_OTH_CP_SH_E!M59+FC_OTH_CP_SC_E!M59+FC_OTH_CP_HW_E!M59+FC_OTH_CP_CA_E!M59+FC_OTH_CP_VE_E!M59+FC_OTH_CP_SL_E!M59+FC_OTH_CP_BL_E!M59+FC_OTH_CP_CR_E!M59+FC_OTH_CP_BT_E!M59+FC_OTH_CP_IT_E!M59</f>
        <v>0</v>
      </c>
      <c r="N59" s="10">
        <f>FC_OTH_CP_SH_E!N59+FC_OTH_CP_SC_E!N59+FC_OTH_CP_HW_E!N59+FC_OTH_CP_CA_E!N59+FC_OTH_CP_VE_E!N59+FC_OTH_CP_SL_E!N59+FC_OTH_CP_BL_E!N59+FC_OTH_CP_CR_E!N59+FC_OTH_CP_BT_E!N59+FC_OTH_CP_IT_E!N59</f>
        <v>0</v>
      </c>
      <c r="O59" s="10">
        <f>FC_OTH_CP_SH_E!O59+FC_OTH_CP_SC_E!O59+FC_OTH_CP_HW_E!O59+FC_OTH_CP_CA_E!O59+FC_OTH_CP_VE_E!O59+FC_OTH_CP_SL_E!O59+FC_OTH_CP_BL_E!O59+FC_OTH_CP_CR_E!O59+FC_OTH_CP_BT_E!O59+FC_OTH_CP_IT_E!O59</f>
        <v>0</v>
      </c>
      <c r="P59" s="10">
        <f>FC_OTH_CP_SH_E!P59+FC_OTH_CP_SC_E!P59+FC_OTH_CP_HW_E!P59+FC_OTH_CP_CA_E!P59+FC_OTH_CP_VE_E!P59+FC_OTH_CP_SL_E!P59+FC_OTH_CP_BL_E!P59+FC_OTH_CP_CR_E!P59+FC_OTH_CP_BT_E!P59+FC_OTH_CP_IT_E!P59</f>
        <v>0</v>
      </c>
      <c r="Q59" s="10">
        <f>FC_OTH_CP_SH_E!Q59+FC_OTH_CP_SC_E!Q59+FC_OTH_CP_HW_E!Q59+FC_OTH_CP_CA_E!Q59+FC_OTH_CP_VE_E!Q59+FC_OTH_CP_SL_E!Q59+FC_OTH_CP_BL_E!Q59+FC_OTH_CP_CR_E!Q59+FC_OTH_CP_BT_E!Q59+FC_OTH_CP_IT_E!Q59</f>
        <v>0</v>
      </c>
      <c r="R59" s="10">
        <f>FC_OTH_CP_SH_E!R59+FC_OTH_CP_SC_E!R59+FC_OTH_CP_HW_E!R59+FC_OTH_CP_CA_E!R59+FC_OTH_CP_VE_E!R59+FC_OTH_CP_SL_E!R59+FC_OTH_CP_BL_E!R59+FC_OTH_CP_CR_E!R59+FC_OTH_CP_BT_E!R59+FC_OTH_CP_IT_E!R59</f>
        <v>0</v>
      </c>
      <c r="S59" s="10">
        <f>FC_OTH_CP_SH_E!S59+FC_OTH_CP_SC_E!S59+FC_OTH_CP_HW_E!S59+FC_OTH_CP_CA_E!S59+FC_OTH_CP_VE_E!S59+FC_OTH_CP_SL_E!S59+FC_OTH_CP_BL_E!S59+FC_OTH_CP_CR_E!S59+FC_OTH_CP_BT_E!S59+FC_OTH_CP_IT_E!S59</f>
        <v>0</v>
      </c>
      <c r="T59" s="10">
        <f>FC_OTH_CP_SH_E!T59+FC_OTH_CP_SC_E!T59+FC_OTH_CP_HW_E!T59+FC_OTH_CP_CA_E!T59+FC_OTH_CP_VE_E!T59+FC_OTH_CP_SL_E!T59+FC_OTH_CP_BL_E!T59+FC_OTH_CP_CR_E!T59+FC_OTH_CP_BT_E!T59+FC_OTH_CP_IT_E!T59</f>
        <v>0</v>
      </c>
      <c r="U59" s="10">
        <f>FC_OTH_CP_SH_E!U59+FC_OTH_CP_SC_E!U59+FC_OTH_CP_HW_E!U59+FC_OTH_CP_CA_E!U59+FC_OTH_CP_VE_E!U59+FC_OTH_CP_SL_E!U59+FC_OTH_CP_BL_E!U59+FC_OTH_CP_CR_E!U59+FC_OTH_CP_BT_E!U59+FC_OTH_CP_IT_E!U59</f>
        <v>0</v>
      </c>
      <c r="V59" s="10">
        <f>FC_OTH_CP_SH_E!V59+FC_OTH_CP_SC_E!V59+FC_OTH_CP_HW_E!V59+FC_OTH_CP_CA_E!V59+FC_OTH_CP_VE_E!V59+FC_OTH_CP_SL_E!V59+FC_OTH_CP_BL_E!V59+FC_OTH_CP_CR_E!V59+FC_OTH_CP_BT_E!V59+FC_OTH_CP_IT_E!V59</f>
        <v>0</v>
      </c>
      <c r="W59" s="10">
        <f>FC_OTH_CP_SH_E!W59+FC_OTH_CP_SC_E!W59+FC_OTH_CP_HW_E!W59+FC_OTH_CP_CA_E!W59+FC_OTH_CP_VE_E!W59+FC_OTH_CP_SL_E!W59+FC_OTH_CP_BL_E!W59+FC_OTH_CP_CR_E!W59+FC_OTH_CP_BT_E!W59+FC_OTH_CP_IT_E!W59</f>
        <v>0</v>
      </c>
      <c r="X59" s="10">
        <f>FC_OTH_CP_SH_E!X59+FC_OTH_CP_SC_E!X59+FC_OTH_CP_HW_E!X59+FC_OTH_CP_CA_E!X59+FC_OTH_CP_VE_E!X59+FC_OTH_CP_SL_E!X59+FC_OTH_CP_BL_E!X59+FC_OTH_CP_CR_E!X59+FC_OTH_CP_BT_E!X59+FC_OTH_CP_IT_E!X59</f>
        <v>0</v>
      </c>
      <c r="Y59" s="10">
        <f>FC_OTH_CP_SH_E!Y59+FC_OTH_CP_SC_E!Y59+FC_OTH_CP_HW_E!Y59+FC_OTH_CP_CA_E!Y59+FC_OTH_CP_VE_E!Y59+FC_OTH_CP_SL_E!Y59+FC_OTH_CP_BL_E!Y59+FC_OTH_CP_CR_E!Y59+FC_OTH_CP_BT_E!Y59+FC_OTH_CP_IT_E!Y59</f>
        <v>0</v>
      </c>
      <c r="Z59" s="10">
        <f>FC_OTH_CP_SH_E!Z59+FC_OTH_CP_SC_E!Z59+FC_OTH_CP_HW_E!Z59+FC_OTH_CP_CA_E!Z59+FC_OTH_CP_VE_E!Z59+FC_OTH_CP_SL_E!Z59+FC_OTH_CP_BL_E!Z59+FC_OTH_CP_CR_E!Z59+FC_OTH_CP_BT_E!Z59+FC_OTH_CP_IT_E!Z59</f>
        <v>0</v>
      </c>
    </row>
    <row r="60" spans="1:26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  <c r="Y60" s="10">
        <f>FC_OTH_CP_SH_E!Y60+FC_OTH_CP_SC_E!Y60+FC_OTH_CP_HW_E!Y60+FC_OTH_CP_CA_E!Y60+FC_OTH_CP_VE_E!Y60+FC_OTH_CP_SL_E!Y60+FC_OTH_CP_BL_E!Y60+FC_OTH_CP_CR_E!Y60+FC_OTH_CP_BT_E!Y60+FC_OTH_CP_IT_E!Y60</f>
        <v>0</v>
      </c>
      <c r="Z60" s="10">
        <f>FC_OTH_CP_SH_E!Z60+FC_OTH_CP_SC_E!Z60+FC_OTH_CP_HW_E!Z60+FC_OTH_CP_CA_E!Z60+FC_OTH_CP_VE_E!Z60+FC_OTH_CP_SL_E!Z60+FC_OTH_CP_BL_E!Z60+FC_OTH_CP_CR_E!Z60+FC_OTH_CP_BT_E!Z60+FC_OTH_CP_IT_E!Z60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</v>
      </c>
      <c r="L61" s="10">
        <f>FC_OTH_CP_SH_E!L61+FC_OTH_CP_SC_E!L61+FC_OTH_CP_HW_E!L61+FC_OTH_CP_CA_E!L61+FC_OTH_CP_VE_E!L61+FC_OTH_CP_SL_E!L61+FC_OTH_CP_BL_E!L61+FC_OTH_CP_CR_E!L61+FC_OTH_CP_BT_E!L61+FC_OTH_CP_IT_E!L61</f>
        <v>0</v>
      </c>
      <c r="M61" s="10">
        <f>FC_OTH_CP_SH_E!M61+FC_OTH_CP_SC_E!M61+FC_OTH_CP_HW_E!M61+FC_OTH_CP_CA_E!M61+FC_OTH_CP_VE_E!M61+FC_OTH_CP_SL_E!M61+FC_OTH_CP_BL_E!M61+FC_OTH_CP_CR_E!M61+FC_OTH_CP_BT_E!M61+FC_OTH_CP_IT_E!M61</f>
        <v>0</v>
      </c>
      <c r="N61" s="10">
        <f>FC_OTH_CP_SH_E!N61+FC_OTH_CP_SC_E!N61+FC_OTH_CP_HW_E!N61+FC_OTH_CP_CA_E!N61+FC_OTH_CP_VE_E!N61+FC_OTH_CP_SL_E!N61+FC_OTH_CP_BL_E!N61+FC_OTH_CP_CR_E!N61+FC_OTH_CP_BT_E!N61+FC_OTH_CP_IT_E!N61</f>
        <v>0.76431642304385217</v>
      </c>
      <c r="O61" s="10">
        <f>FC_OTH_CP_SH_E!O61+FC_OTH_CP_SC_E!O61+FC_OTH_CP_HW_E!O61+FC_OTH_CP_CA_E!O61+FC_OTH_CP_VE_E!O61+FC_OTH_CP_SL_E!O61+FC_OTH_CP_BL_E!O61+FC_OTH_CP_CR_E!O61+FC_OTH_CP_BT_E!O61+FC_OTH_CP_IT_E!O61</f>
        <v>1.050902837489252</v>
      </c>
      <c r="P61" s="10">
        <f>FC_OTH_CP_SH_E!P61+FC_OTH_CP_SC_E!P61+FC_OTH_CP_HW_E!P61+FC_OTH_CP_CA_E!P61+FC_OTH_CP_VE_E!P61+FC_OTH_CP_SL_E!P61+FC_OTH_CP_BL_E!P61+FC_OTH_CP_CR_E!P61+FC_OTH_CP_BT_E!P61+FC_OTH_CP_IT_E!P61</f>
        <v>0.76431642304385217</v>
      </c>
      <c r="Q61" s="10">
        <f>FC_OTH_CP_SH_E!Q61+FC_OTH_CP_SC_E!Q61+FC_OTH_CP_HW_E!Q61+FC_OTH_CP_CA_E!Q61+FC_OTH_CP_VE_E!Q61+FC_OTH_CP_SL_E!Q61+FC_OTH_CP_BL_E!Q61+FC_OTH_CP_CR_E!Q61+FC_OTH_CP_BT_E!Q61+FC_OTH_CP_IT_E!Q61</f>
        <v>0.83594153052450537</v>
      </c>
      <c r="R61" s="10">
        <f>FC_OTH_CP_SH_E!R61+FC_OTH_CP_SC_E!R61+FC_OTH_CP_HW_E!R61+FC_OTH_CP_CA_E!R61+FC_OTH_CP_VE_E!R61+FC_OTH_CP_SL_E!R61+FC_OTH_CP_BL_E!R61+FC_OTH_CP_CR_E!R61+FC_OTH_CP_BT_E!R61+FC_OTH_CP_IT_E!R61</f>
        <v>0.74041272570937244</v>
      </c>
      <c r="S61" s="10">
        <f>FC_OTH_CP_SH_E!S61+FC_OTH_CP_SC_E!S61+FC_OTH_CP_HW_E!S61+FC_OTH_CP_CA_E!S61+FC_OTH_CP_VE_E!S61+FC_OTH_CP_SL_E!S61+FC_OTH_CP_BL_E!S61+FC_OTH_CP_CR_E!S61+FC_OTH_CP_BT_E!S61+FC_OTH_CP_IT_E!S61</f>
        <v>0.90765262252794476</v>
      </c>
      <c r="T61" s="10">
        <f>FC_OTH_CP_SH_E!T61+FC_OTH_CP_SC_E!T61+FC_OTH_CP_HW_E!T61+FC_OTH_CP_CA_E!T61+FC_OTH_CP_VE_E!T61+FC_OTH_CP_SL_E!T61+FC_OTH_CP_BL_E!T61+FC_OTH_CP_CR_E!T61+FC_OTH_CP_BT_E!T61+FC_OTH_CP_IT_E!T61</f>
        <v>0.74041272570937244</v>
      </c>
      <c r="U61" s="10">
        <f>FC_OTH_CP_SH_E!U61+FC_OTH_CP_SC_E!U61+FC_OTH_CP_HW_E!U61+FC_OTH_CP_CA_E!U61+FC_OTH_CP_VE_E!U61+FC_OTH_CP_SL_E!U61+FC_OTH_CP_BL_E!U61+FC_OTH_CP_CR_E!U61+FC_OTH_CP_BT_E!U61+FC_OTH_CP_IT_E!U61</f>
        <v>0.63731728288908052</v>
      </c>
      <c r="V61" s="10">
        <f>FC_OTH_CP_SH_E!V61+FC_OTH_CP_SC_E!V61+FC_OTH_CP_HW_E!V61+FC_OTH_CP_CA_E!V61+FC_OTH_CP_VE_E!V61+FC_OTH_CP_SL_E!V61+FC_OTH_CP_BL_E!V61+FC_OTH_CP_CR_E!V61+FC_OTH_CP_BT_E!V61+FC_OTH_CP_IT_E!V61</f>
        <v>1.0239036973344806</v>
      </c>
      <c r="W61" s="10">
        <f>FC_OTH_CP_SH_E!W61+FC_OTH_CP_SC_E!W61+FC_OTH_CP_HW_E!W61+FC_OTH_CP_CA_E!W61+FC_OTH_CP_VE_E!W61+FC_OTH_CP_SL_E!W61+FC_OTH_CP_BL_E!W61+FC_OTH_CP_CR_E!W61+FC_OTH_CP_BT_E!W61+FC_OTH_CP_IT_E!W61</f>
        <v>0.7837489251934654</v>
      </c>
      <c r="X61" s="10">
        <f>FC_OTH_CP_SH_E!X61+FC_OTH_CP_SC_E!X61+FC_OTH_CP_HW_E!X61+FC_OTH_CP_CA_E!X61+FC_OTH_CP_VE_E!X61+FC_OTH_CP_SL_E!X61+FC_OTH_CP_BL_E!X61+FC_OTH_CP_CR_E!X61+FC_OTH_CP_BT_E!X61+FC_OTH_CP_IT_E!X61</f>
        <v>0.5952708512467757</v>
      </c>
      <c r="Y61" s="10">
        <f>FC_OTH_CP_SH_E!Y61+FC_OTH_CP_SC_E!Y61+FC_OTH_CP_HW_E!Y61+FC_OTH_CP_CA_E!Y61+FC_OTH_CP_VE_E!Y61+FC_OTH_CP_SL_E!Y61+FC_OTH_CP_BL_E!Y61+FC_OTH_CP_CR_E!Y61+FC_OTH_CP_BT_E!Y61+FC_OTH_CP_IT_E!Y61</f>
        <v>0.99183147033533958</v>
      </c>
      <c r="Z61" s="10">
        <f>FC_OTH_CP_SH_E!Z61+FC_OTH_CP_SC_E!Z61+FC_OTH_CP_HW_E!Z61+FC_OTH_CP_CA_E!Z61+FC_OTH_CP_VE_E!Z61+FC_OTH_CP_SL_E!Z61+FC_OTH_CP_BL_E!Z61+FC_OTH_CP_CR_E!Z61+FC_OTH_CP_BT_E!Z61+FC_OTH_CP_IT_E!Z61</f>
        <v>1.0768701633705924</v>
      </c>
    </row>
    <row r="62" spans="1:26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  <c r="Y62" s="10">
        <f>FC_OTH_CP_SH_E!Y62+FC_OTH_CP_SC_E!Y62+FC_OTH_CP_HW_E!Y62+FC_OTH_CP_CA_E!Y62+FC_OTH_CP_VE_E!Y62+FC_OTH_CP_SL_E!Y62+FC_OTH_CP_BL_E!Y62+FC_OTH_CP_CR_E!Y62+FC_OTH_CP_BT_E!Y62+FC_OTH_CP_IT_E!Y62</f>
        <v>0</v>
      </c>
      <c r="Z62" s="10">
        <f>FC_OTH_CP_SH_E!Z62+FC_OTH_CP_SC_E!Z62+FC_OTH_CP_HW_E!Z62+FC_OTH_CP_CA_E!Z62+FC_OTH_CP_VE_E!Z62+FC_OTH_CP_SL_E!Z62+FC_OTH_CP_BL_E!Z62+FC_OTH_CP_CR_E!Z62+FC_OTH_CP_BT_E!Z62+FC_OTH_CP_IT_E!Z62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  <c r="Y63" s="10">
        <f>FC_OTH_CP_SH_E!Y63+FC_OTH_CP_SC_E!Y63+FC_OTH_CP_HW_E!Y63+FC_OTH_CP_CA_E!Y63+FC_OTH_CP_VE_E!Y63+FC_OTH_CP_SL_E!Y63+FC_OTH_CP_BL_E!Y63+FC_OTH_CP_CR_E!Y63+FC_OTH_CP_BT_E!Y63+FC_OTH_CP_IT_E!Y63</f>
        <v>0</v>
      </c>
      <c r="Z63" s="10">
        <f>FC_OTH_CP_SH_E!Z63+FC_OTH_CP_SC_E!Z63+FC_OTH_CP_HW_E!Z63+FC_OTH_CP_CA_E!Z63+FC_OTH_CP_VE_E!Z63+FC_OTH_CP_SL_E!Z63+FC_OTH_CP_BL_E!Z63+FC_OTH_CP_CR_E!Z63+FC_OTH_CP_BT_E!Z63+FC_OTH_CP_IT_E!Z63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  <c r="Y64" s="10">
        <f>FC_OTH_CP_SH_E!Y64+FC_OTH_CP_SC_E!Y64+FC_OTH_CP_HW_E!Y64+FC_OTH_CP_CA_E!Y64+FC_OTH_CP_VE_E!Y64+FC_OTH_CP_SL_E!Y64+FC_OTH_CP_BL_E!Y64+FC_OTH_CP_CR_E!Y64+FC_OTH_CP_BT_E!Y64+FC_OTH_CP_IT_E!Y64</f>
        <v>0</v>
      </c>
      <c r="Z64" s="10">
        <f>FC_OTH_CP_SH_E!Z64+FC_OTH_CP_SC_E!Z64+FC_OTH_CP_HW_E!Z64+FC_OTH_CP_CA_E!Z64+FC_OTH_CP_VE_E!Z64+FC_OTH_CP_SL_E!Z64+FC_OTH_CP_BL_E!Z64+FC_OTH_CP_CR_E!Z64+FC_OTH_CP_BT_E!Z64+FC_OTH_CP_IT_E!Z64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6.1908856405846939E-3</v>
      </c>
      <c r="O65" s="10">
        <f>FC_OTH_CP_SH_E!O65+FC_OTH_CP_SC_E!O65+FC_OTH_CP_HW_E!O65+FC_OTH_CP_CA_E!O65+FC_OTH_CP_VE_E!O65+FC_OTH_CP_SL_E!O65+FC_OTH_CP_BL_E!O65+FC_OTH_CP_CR_E!O65+FC_OTH_CP_BT_E!O65+FC_OTH_CP_IT_E!O65</f>
        <v>8.856405846947548E-3</v>
      </c>
      <c r="P65" s="10">
        <f>FC_OTH_CP_SH_E!P65+FC_OTH_CP_SC_E!P65+FC_OTH_CP_HW_E!P65+FC_OTH_CP_CA_E!P65+FC_OTH_CP_VE_E!P65+FC_OTH_CP_SL_E!P65+FC_OTH_CP_BL_E!P65+FC_OTH_CP_CR_E!P65+FC_OTH_CP_BT_E!P65+FC_OTH_CP_IT_E!P65</f>
        <v>1.4101461736887356E-2</v>
      </c>
      <c r="Q65" s="10">
        <f>FC_OTH_CP_SH_E!Q65+FC_OTH_CP_SC_E!Q65+FC_OTH_CP_HW_E!Q65+FC_OTH_CP_CA_E!Q65+FC_OTH_CP_VE_E!Q65+FC_OTH_CP_SL_E!Q65+FC_OTH_CP_BL_E!Q65+FC_OTH_CP_CR_E!Q65+FC_OTH_CP_BT_E!Q65+FC_OTH_CP_IT_E!Q65</f>
        <v>1.5047291487532243E-2</v>
      </c>
      <c r="R65" s="10">
        <f>FC_OTH_CP_SH_E!R65+FC_OTH_CP_SC_E!R65+FC_OTH_CP_HW_E!R65+FC_OTH_CP_CA_E!R65+FC_OTH_CP_VE_E!R65+FC_OTH_CP_SL_E!R65+FC_OTH_CP_BL_E!R65+FC_OTH_CP_CR_E!R65+FC_OTH_CP_BT_E!R65+FC_OTH_CP_IT_E!R65</f>
        <v>1.1263972484952704E-2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  <c r="Y65" s="10">
        <f>FC_OTH_CP_SH_E!Y65+FC_OTH_CP_SC_E!Y65+FC_OTH_CP_HW_E!Y65+FC_OTH_CP_CA_E!Y65+FC_OTH_CP_VE_E!Y65+FC_OTH_CP_SL_E!Y65+FC_OTH_CP_BL_E!Y65+FC_OTH_CP_CR_E!Y65+FC_OTH_CP_BT_E!Y65+FC_OTH_CP_IT_E!Y65</f>
        <v>0</v>
      </c>
      <c r="Z65" s="10">
        <f>FC_OTH_CP_SH_E!Z65+FC_OTH_CP_SC_E!Z65+FC_OTH_CP_HW_E!Z65+FC_OTH_CP_CA_E!Z65+FC_OTH_CP_VE_E!Z65+FC_OTH_CP_SL_E!Z65+FC_OTH_CP_BL_E!Z65+FC_OTH_CP_CR_E!Z65+FC_OTH_CP_BT_E!Z65+FC_OTH_CP_IT_E!Z65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  <c r="Y66" s="10">
        <f>FC_OTH_CP_SH_E!Y66+FC_OTH_CP_SC_E!Y66+FC_OTH_CP_HW_E!Y66+FC_OTH_CP_CA_E!Y66+FC_OTH_CP_VE_E!Y66+FC_OTH_CP_SL_E!Y66+FC_OTH_CP_BL_E!Y66+FC_OTH_CP_CR_E!Y66+FC_OTH_CP_BT_E!Y66+FC_OTH_CP_IT_E!Y66</f>
        <v>0</v>
      </c>
      <c r="Z66" s="10">
        <f>FC_OTH_CP_SH_E!Z66+FC_OTH_CP_SC_E!Z66+FC_OTH_CP_HW_E!Z66+FC_OTH_CP_CA_E!Z66+FC_OTH_CP_VE_E!Z66+FC_OTH_CP_SL_E!Z66+FC_OTH_CP_BL_E!Z66+FC_OTH_CP_CR_E!Z66+FC_OTH_CP_BT_E!Z66+FC_OTH_CP_IT_E!Z66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  <c r="Y67" s="10">
        <f>FC_OTH_CP_SH_E!Y67+FC_OTH_CP_SC_E!Y67+FC_OTH_CP_HW_E!Y67+FC_OTH_CP_CA_E!Y67+FC_OTH_CP_VE_E!Y67+FC_OTH_CP_SL_E!Y67+FC_OTH_CP_BL_E!Y67+FC_OTH_CP_CR_E!Y67+FC_OTH_CP_BT_E!Y67+FC_OTH_CP_IT_E!Y67</f>
        <v>0</v>
      </c>
      <c r="Z67" s="10">
        <f>FC_OTH_CP_SH_E!Z67+FC_OTH_CP_SC_E!Z67+FC_OTH_CP_HW_E!Z67+FC_OTH_CP_CA_E!Z67+FC_OTH_CP_VE_E!Z67+FC_OTH_CP_SL_E!Z67+FC_OTH_CP_BL_E!Z67+FC_OTH_CP_CR_E!Z67+FC_OTH_CP_BT_E!Z67+FC_OTH_CP_IT_E!Z67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  <c r="Y68" s="10">
        <f>FC_OTH_CP_SH_E!Y68+FC_OTH_CP_SC_E!Y68+FC_OTH_CP_HW_E!Y68+FC_OTH_CP_CA_E!Y68+FC_OTH_CP_VE_E!Y68+FC_OTH_CP_SL_E!Y68+FC_OTH_CP_BL_E!Y68+FC_OTH_CP_CR_E!Y68+FC_OTH_CP_BT_E!Y68+FC_OTH_CP_IT_E!Y68</f>
        <v>0</v>
      </c>
      <c r="Z68" s="10">
        <f>FC_OTH_CP_SH_E!Z68+FC_OTH_CP_SC_E!Z68+FC_OTH_CP_HW_E!Z68+FC_OTH_CP_CA_E!Z68+FC_OTH_CP_VE_E!Z68+FC_OTH_CP_SL_E!Z68+FC_OTH_CP_BL_E!Z68+FC_OTH_CP_CR_E!Z68+FC_OTH_CP_BT_E!Z68+FC_OTH_CP_IT_E!Z68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  <c r="Y69" s="10">
        <f>FC_OTH_CP_SH_E!Y69+FC_OTH_CP_SC_E!Y69+FC_OTH_CP_HW_E!Y69+FC_OTH_CP_CA_E!Y69+FC_OTH_CP_VE_E!Y69+FC_OTH_CP_SL_E!Y69+FC_OTH_CP_BL_E!Y69+FC_OTH_CP_CR_E!Y69+FC_OTH_CP_BT_E!Y69+FC_OTH_CP_IT_E!Y69</f>
        <v>0</v>
      </c>
      <c r="Z69" s="10">
        <f>FC_OTH_CP_SH_E!Z69+FC_OTH_CP_SC_E!Z69+FC_OTH_CP_HW_E!Z69+FC_OTH_CP_CA_E!Z69+FC_OTH_CP_VE_E!Z69+FC_OTH_CP_SL_E!Z69+FC_OTH_CP_BL_E!Z69+FC_OTH_CP_CR_E!Z69+FC_OTH_CP_BT_E!Z69+FC_OTH_CP_IT_E!Z69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3.7348237317282891</v>
      </c>
      <c r="U70" s="10">
        <f>FC_OTH_CP_SH_E!U70+FC_OTH_CP_SC_E!U70+FC_OTH_CP_HW_E!U70+FC_OTH_CP_CA_E!U70+FC_OTH_CP_VE_E!U70+FC_OTH_CP_SL_E!U70+FC_OTH_CP_BL_E!U70+FC_OTH_CP_CR_E!U70+FC_OTH_CP_BT_E!U70+FC_OTH_CP_IT_E!U70</f>
        <v>4.1822871883061046</v>
      </c>
      <c r="V70" s="10">
        <f>FC_OTH_CP_SH_E!V70+FC_OTH_CP_SC_E!V70+FC_OTH_CP_HW_E!V70+FC_OTH_CP_CA_E!V70+FC_OTH_CP_VE_E!V70+FC_OTH_CP_SL_E!V70+FC_OTH_CP_BL_E!V70+FC_OTH_CP_CR_E!V70+FC_OTH_CP_BT_E!V70+FC_OTH_CP_IT_E!V70</f>
        <v>4.419690455717971</v>
      </c>
      <c r="W70" s="10">
        <f>FC_OTH_CP_SH_E!W70+FC_OTH_CP_SC_E!W70+FC_OTH_CP_HW_E!W70+FC_OTH_CP_CA_E!W70+FC_OTH_CP_VE_E!W70+FC_OTH_CP_SL_E!W70+FC_OTH_CP_BL_E!W70+FC_OTH_CP_CR_E!W70+FC_OTH_CP_BT_E!W70+FC_OTH_CP_IT_E!W70</f>
        <v>5.4366294067067926</v>
      </c>
      <c r="X70" s="10">
        <f>FC_OTH_CP_SH_E!X70+FC_OTH_CP_SC_E!X70+FC_OTH_CP_HW_E!X70+FC_OTH_CP_CA_E!X70+FC_OTH_CP_VE_E!X70+FC_OTH_CP_SL_E!X70+FC_OTH_CP_BL_E!X70+FC_OTH_CP_CR_E!X70+FC_OTH_CP_BT_E!X70+FC_OTH_CP_IT_E!X70</f>
        <v>6.9499570077386066</v>
      </c>
      <c r="Y70" s="10">
        <f>FC_OTH_CP_SH_E!Y70+FC_OTH_CP_SC_E!Y70+FC_OTH_CP_HW_E!Y70+FC_OTH_CP_CA_E!Y70+FC_OTH_CP_VE_E!Y70+FC_OTH_CP_SL_E!Y70+FC_OTH_CP_BL_E!Y70+FC_OTH_CP_CR_E!Y70+FC_OTH_CP_BT_E!Y70+FC_OTH_CP_IT_E!Y70</f>
        <v>8.074118658641444</v>
      </c>
      <c r="Z70" s="10">
        <f>FC_OTH_CP_SH_E!Z70+FC_OTH_CP_SC_E!Z70+FC_OTH_CP_HW_E!Z70+FC_OTH_CP_CA_E!Z70+FC_OTH_CP_VE_E!Z70+FC_OTH_CP_SL_E!Z70+FC_OTH_CP_BL_E!Z70+FC_OTH_CP_CR_E!Z70+FC_OTH_CP_BT_E!Z70+FC_OTH_CP_IT_E!Z70</f>
        <v>9.0943250214961289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  <c r="Y72" s="10">
        <f>FC_OTH_CP_SH_E!Y72+FC_OTH_CP_SC_E!Y72+FC_OTH_CP_HW_E!Y72+FC_OTH_CP_CA_E!Y72+FC_OTH_CP_VE_E!Y72+FC_OTH_CP_SL_E!Y72+FC_OTH_CP_BL_E!Y72+FC_OTH_CP_CR_E!Y72+FC_OTH_CP_BT_E!Y72+FC_OTH_CP_IT_E!Y72</f>
        <v>0</v>
      </c>
      <c r="Z72" s="10">
        <f>FC_OTH_CP_SH_E!Z72+FC_OTH_CP_SC_E!Z72+FC_OTH_CP_HW_E!Z72+FC_OTH_CP_CA_E!Z72+FC_OTH_CP_VE_E!Z72+FC_OTH_CP_SL_E!Z72+FC_OTH_CP_BL_E!Z72+FC_OTH_CP_CR_E!Z72+FC_OTH_CP_BT_E!Z72+FC_OTH_CP_IT_E!Z72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  <c r="Y73" s="10">
        <f>FC_OTH_CP_SH_E!Y73+FC_OTH_CP_SC_E!Y73+FC_OTH_CP_HW_E!Y73+FC_OTH_CP_CA_E!Y73+FC_OTH_CP_VE_E!Y73+FC_OTH_CP_SL_E!Y73+FC_OTH_CP_BL_E!Y73+FC_OTH_CP_CR_E!Y73+FC_OTH_CP_BT_E!Y73+FC_OTH_CP_IT_E!Y73</f>
        <v>0</v>
      </c>
      <c r="Z73" s="10">
        <f>FC_OTH_CP_SH_E!Z73+FC_OTH_CP_SC_E!Z73+FC_OTH_CP_HW_E!Z73+FC_OTH_CP_CA_E!Z73+FC_OTH_CP_VE_E!Z73+FC_OTH_CP_SL_E!Z73+FC_OTH_CP_BL_E!Z73+FC_OTH_CP_CR_E!Z73+FC_OTH_CP_BT_E!Z73+FC_OTH_CP_IT_E!Z73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  <c r="Y74" s="37">
        <f>FC_OTH_CP_SH_E!Y74+FC_OTH_CP_SC_E!Y74+FC_OTH_CP_HW_E!Y74+FC_OTH_CP_CA_E!Y74+FC_OTH_CP_VE_E!Y74+FC_OTH_CP_SL_E!Y74+FC_OTH_CP_BL_E!Y74+FC_OTH_CP_CR_E!Y74+FC_OTH_CP_BT_E!Y74+FC_OTH_CP_IT_E!Y74</f>
        <v>0</v>
      </c>
      <c r="Z74" s="37">
        <f>FC_OTH_CP_SH_E!Z74+FC_OTH_CP_SC_E!Z74+FC_OTH_CP_HW_E!Z74+FC_OTH_CP_CA_E!Z74+FC_OTH_CP_VE_E!Z74+FC_OTH_CP_SL_E!Z74+FC_OTH_CP_BL_E!Z74+FC_OTH_CP_CR_E!Z74+FC_OTH_CP_BT_E!Z74+FC_OTH_CP_IT_E!Z74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0</v>
      </c>
      <c r="D75" s="37">
        <f>FC_OTH_CP_SH_E!D75+FC_OTH_CP_SC_E!D75+FC_OTH_CP_HW_E!D75+FC_OTH_CP_CA_E!D75+FC_OTH_CP_VE_E!D75+FC_OTH_CP_SL_E!D75+FC_OTH_CP_BL_E!D75+FC_OTH_CP_CR_E!D75+FC_OTH_CP_BT_E!D75+FC_OTH_CP_IT_E!D75</f>
        <v>0</v>
      </c>
      <c r="E75" s="37">
        <f>FC_OTH_CP_SH_E!E75+FC_OTH_CP_SC_E!E75+FC_OTH_CP_HW_E!E75+FC_OTH_CP_CA_E!E75+FC_OTH_CP_VE_E!E75+FC_OTH_CP_SL_E!E75+FC_OTH_CP_BL_E!E75+FC_OTH_CP_CR_E!E75+FC_OTH_CP_BT_E!E75+FC_OTH_CP_IT_E!E75</f>
        <v>0</v>
      </c>
      <c r="F75" s="37">
        <f>FC_OTH_CP_SH_E!F75+FC_OTH_CP_SC_E!F75+FC_OTH_CP_HW_E!F75+FC_OTH_CP_CA_E!F75+FC_OTH_CP_VE_E!F75+FC_OTH_CP_SL_E!F75+FC_OTH_CP_BL_E!F75+FC_OTH_CP_CR_E!F75+FC_OTH_CP_BT_E!F75+FC_OTH_CP_IT_E!F75</f>
        <v>0</v>
      </c>
      <c r="G75" s="37">
        <f>FC_OTH_CP_SH_E!G75+FC_OTH_CP_SC_E!G75+FC_OTH_CP_HW_E!G75+FC_OTH_CP_CA_E!G75+FC_OTH_CP_VE_E!G75+FC_OTH_CP_SL_E!G75+FC_OTH_CP_BL_E!G75+FC_OTH_CP_CR_E!G75+FC_OTH_CP_BT_E!G75+FC_OTH_CP_IT_E!G75</f>
        <v>0</v>
      </c>
      <c r="H75" s="37">
        <f>FC_OTH_CP_SH_E!H75+FC_OTH_CP_SC_E!H75+FC_OTH_CP_HW_E!H75+FC_OTH_CP_CA_E!H75+FC_OTH_CP_VE_E!H75+FC_OTH_CP_SL_E!H75+FC_OTH_CP_BL_E!H75+FC_OTH_CP_CR_E!H75+FC_OTH_CP_BT_E!H75+FC_OTH_CP_IT_E!H75</f>
        <v>0</v>
      </c>
      <c r="I75" s="37">
        <f>FC_OTH_CP_SH_E!I75+FC_OTH_CP_SC_E!I75+FC_OTH_CP_HW_E!I75+FC_OTH_CP_CA_E!I75+FC_OTH_CP_VE_E!I75+FC_OTH_CP_SL_E!I75+FC_OTH_CP_BL_E!I75+FC_OTH_CP_CR_E!I75+FC_OTH_CP_BT_E!I75+FC_OTH_CP_IT_E!I75</f>
        <v>0</v>
      </c>
      <c r="J75" s="37">
        <f>FC_OTH_CP_SH_E!J75+FC_OTH_CP_SC_E!J75+FC_OTH_CP_HW_E!J75+FC_OTH_CP_CA_E!J75+FC_OTH_CP_VE_E!J75+FC_OTH_CP_SL_E!J75+FC_OTH_CP_BL_E!J75+FC_OTH_CP_CR_E!J75+FC_OTH_CP_BT_E!J75+FC_OTH_CP_IT_E!J75</f>
        <v>0</v>
      </c>
      <c r="K75" s="37">
        <f>FC_OTH_CP_SH_E!K75+FC_OTH_CP_SC_E!K75+FC_OTH_CP_HW_E!K75+FC_OTH_CP_CA_E!K75+FC_OTH_CP_VE_E!K75+FC_OTH_CP_SL_E!K75+FC_OTH_CP_BL_E!K75+FC_OTH_CP_CR_E!K75+FC_OTH_CP_BT_E!K75+FC_OTH_CP_IT_E!K75</f>
        <v>0</v>
      </c>
      <c r="L75" s="37">
        <f>FC_OTH_CP_SH_E!L75+FC_OTH_CP_SC_E!L75+FC_OTH_CP_HW_E!L75+FC_OTH_CP_CA_E!L75+FC_OTH_CP_VE_E!L75+FC_OTH_CP_SL_E!L75+FC_OTH_CP_BL_E!L75+FC_OTH_CP_CR_E!L75+FC_OTH_CP_BT_E!L75+FC_OTH_CP_IT_E!L75</f>
        <v>0</v>
      </c>
      <c r="M75" s="37">
        <f>FC_OTH_CP_SH_E!M75+FC_OTH_CP_SC_E!M75+FC_OTH_CP_HW_E!M75+FC_OTH_CP_CA_E!M75+FC_OTH_CP_VE_E!M75+FC_OTH_CP_SL_E!M75+FC_OTH_CP_BL_E!M75+FC_OTH_CP_CR_E!M75+FC_OTH_CP_BT_E!M75+FC_OTH_CP_IT_E!M75</f>
        <v>0</v>
      </c>
      <c r="N75" s="37">
        <f>FC_OTH_CP_SH_E!N75+FC_OTH_CP_SC_E!N75+FC_OTH_CP_HW_E!N75+FC_OTH_CP_CA_E!N75+FC_OTH_CP_VE_E!N75+FC_OTH_CP_SL_E!N75+FC_OTH_CP_BL_E!N75+FC_OTH_CP_CR_E!N75+FC_OTH_CP_BT_E!N75+FC_OTH_CP_IT_E!N75</f>
        <v>0.1194325021496131</v>
      </c>
      <c r="O75" s="37">
        <f>FC_OTH_CP_SH_E!O75+FC_OTH_CP_SC_E!O75+FC_OTH_CP_HW_E!O75+FC_OTH_CP_CA_E!O75+FC_OTH_CP_VE_E!O75+FC_OTH_CP_SL_E!O75+FC_OTH_CP_BL_E!O75+FC_OTH_CP_CR_E!O75+FC_OTH_CP_BT_E!O75+FC_OTH_CP_IT_E!O75</f>
        <v>0.19105760963026652</v>
      </c>
      <c r="P75" s="37">
        <f>FC_OTH_CP_SH_E!P75+FC_OTH_CP_SC_E!P75+FC_OTH_CP_HW_E!P75+FC_OTH_CP_CA_E!P75+FC_OTH_CP_VE_E!P75+FC_OTH_CP_SL_E!P75+FC_OTH_CP_BL_E!P75+FC_OTH_CP_CR_E!P75+FC_OTH_CP_BT_E!P75+FC_OTH_CP_IT_E!P75</f>
        <v>2.3903697334479789E-2</v>
      </c>
      <c r="Q75" s="37">
        <f>FC_OTH_CP_SH_E!Q75+FC_OTH_CP_SC_E!Q75+FC_OTH_CP_HW_E!Q75+FC_OTH_CP_CA_E!Q75+FC_OTH_CP_VE_E!Q75+FC_OTH_CP_SL_E!Q75+FC_OTH_CP_BL_E!Q75+FC_OTH_CP_CR_E!Q75+FC_OTH_CP_BT_E!Q75+FC_OTH_CP_IT_E!Q75</f>
        <v>2.3903697334479793E-2</v>
      </c>
      <c r="R75" s="37">
        <f>FC_OTH_CP_SH_E!R75+FC_OTH_CP_SC_E!R75+FC_OTH_CP_HW_E!R75+FC_OTH_CP_CA_E!R75+FC_OTH_CP_VE_E!R75+FC_OTH_CP_SL_E!R75+FC_OTH_CP_BL_E!R75+FC_OTH_CP_CR_E!R75+FC_OTH_CP_BT_E!R75+FC_OTH_CP_IT_E!R75</f>
        <v>0.14333619948409282</v>
      </c>
      <c r="S75" s="37">
        <f>FC_OTH_CP_SH_E!S75+FC_OTH_CP_SC_E!S75+FC_OTH_CP_HW_E!S75+FC_OTH_CP_CA_E!S75+FC_OTH_CP_VE_E!S75+FC_OTH_CP_SL_E!S75+FC_OTH_CP_BL_E!S75+FC_OTH_CP_CR_E!S75+FC_OTH_CP_BT_E!S75+FC_OTH_CP_IT_E!S75</f>
        <v>7.1625107480653483E-2</v>
      </c>
      <c r="T75" s="37">
        <f>FC_OTH_CP_SH_E!T75+FC_OTH_CP_SC_E!T75+FC_OTH_CP_HW_E!T75+FC_OTH_CP_CA_E!T75+FC_OTH_CP_VE_E!T75+FC_OTH_CP_SL_E!T75+FC_OTH_CP_BL_E!T75+FC_OTH_CP_CR_E!T75+FC_OTH_CP_BT_E!T75+FC_OTH_CP_IT_E!T75</f>
        <v>1.0632383993522353E-2</v>
      </c>
      <c r="U75" s="37">
        <f>FC_OTH_CP_SH_E!U75+FC_OTH_CP_SC_E!U75+FC_OTH_CP_HW_E!U75+FC_OTH_CP_CA_E!U75+FC_OTH_CP_VE_E!U75+FC_OTH_CP_SL_E!U75+FC_OTH_CP_BL_E!U75+FC_OTH_CP_CR_E!U75+FC_OTH_CP_BT_E!U75+FC_OTH_CP_IT_E!U75</f>
        <v>9.9742046431642254E-3</v>
      </c>
      <c r="V75" s="37">
        <f>FC_OTH_CP_SH_E!V75+FC_OTH_CP_SC_E!V75+FC_OTH_CP_HW_E!V75+FC_OTH_CP_CA_E!V75+FC_OTH_CP_VE_E!V75+FC_OTH_CP_SL_E!V75+FC_OTH_CP_BL_E!V75+FC_OTH_CP_CR_E!V75+FC_OTH_CP_BT_E!V75+FC_OTH_CP_IT_E!V75</f>
        <v>2.106620808254514E-2</v>
      </c>
      <c r="W75" s="37">
        <f>FC_OTH_CP_SH_E!W75+FC_OTH_CP_SC_E!W75+FC_OTH_CP_HW_E!W75+FC_OTH_CP_CA_E!W75+FC_OTH_CP_VE_E!W75+FC_OTH_CP_SL_E!W75+FC_OTH_CP_BL_E!W75+FC_OTH_CP_CR_E!W75+FC_OTH_CP_BT_E!W75+FC_OTH_CP_IT_E!W75</f>
        <v>0</v>
      </c>
      <c r="X75" s="37">
        <f>FC_OTH_CP_SH_E!X75+FC_OTH_CP_SC_E!X75+FC_OTH_CP_HW_E!X75+FC_OTH_CP_CA_E!X75+FC_OTH_CP_VE_E!X75+FC_OTH_CP_SL_E!X75+FC_OTH_CP_BL_E!X75+FC_OTH_CP_CR_E!X75+FC_OTH_CP_BT_E!X75+FC_OTH_CP_IT_E!X75</f>
        <v>0</v>
      </c>
      <c r="Y75" s="37">
        <f>FC_OTH_CP_SH_E!Y75+FC_OTH_CP_SC_E!Y75+FC_OTH_CP_HW_E!Y75+FC_OTH_CP_CA_E!Y75+FC_OTH_CP_VE_E!Y75+FC_OTH_CP_SL_E!Y75+FC_OTH_CP_BL_E!Y75+FC_OTH_CP_CR_E!Y75+FC_OTH_CP_BT_E!Y75+FC_OTH_CP_IT_E!Y75</f>
        <v>0</v>
      </c>
      <c r="Z75" s="37">
        <f>FC_OTH_CP_SH_E!Z75+FC_OTH_CP_SC_E!Z75+FC_OTH_CP_HW_E!Z75+FC_OTH_CP_CA_E!Z75+FC_OTH_CP_VE_E!Z75+FC_OTH_CP_SL_E!Z75+FC_OTH_CP_BL_E!Z75+FC_OTH_CP_CR_E!Z75+FC_OTH_CP_BT_E!Z75+FC_OTH_CP_IT_E!Z75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43.336199484092852</v>
      </c>
      <c r="D76" s="40">
        <f>FC_OTH_CP_SH_E!D76+FC_OTH_CP_SC_E!D76+FC_OTH_CP_HW_E!D76+FC_OTH_CP_CA_E!D76+FC_OTH_CP_VE_E!D76+FC_OTH_CP_SL_E!D76+FC_OTH_CP_BL_E!D76+FC_OTH_CP_CR_E!D76+FC_OTH_CP_BT_E!D76+FC_OTH_CP_IT_E!D76</f>
        <v>46.947549441100591</v>
      </c>
      <c r="E76" s="40">
        <f>FC_OTH_CP_SH_E!E76+FC_OTH_CP_SC_E!E76+FC_OTH_CP_HW_E!E76+FC_OTH_CP_CA_E!E76+FC_OTH_CP_VE_E!E76+FC_OTH_CP_SL_E!E76+FC_OTH_CP_BL_E!E76+FC_OTH_CP_CR_E!E76+FC_OTH_CP_BT_E!E76+FC_OTH_CP_IT_E!E76</f>
        <v>49.613069647463448</v>
      </c>
      <c r="F76" s="40">
        <f>FC_OTH_CP_SH_E!F76+FC_OTH_CP_SC_E!F76+FC_OTH_CP_HW_E!F76+FC_OTH_CP_CA_E!F76+FC_OTH_CP_VE_E!F76+FC_OTH_CP_SL_E!F76+FC_OTH_CP_BL_E!F76+FC_OTH_CP_CR_E!F76+FC_OTH_CP_BT_E!F76+FC_OTH_CP_IT_E!F76</f>
        <v>53.395297216596553</v>
      </c>
      <c r="G76" s="40">
        <f>FC_OTH_CP_SH_E!G76+FC_OTH_CP_SC_E!G76+FC_OTH_CP_HW_E!G76+FC_OTH_CP_CA_E!G76+FC_OTH_CP_VE_E!G76+FC_OTH_CP_SL_E!G76+FC_OTH_CP_BL_E!G76+FC_OTH_CP_CR_E!G76+FC_OTH_CP_BT_E!G76+FC_OTH_CP_IT_E!G76</f>
        <v>53.652750929156916</v>
      </c>
      <c r="H76" s="40">
        <f>FC_OTH_CP_SH_E!H76+FC_OTH_CP_SC_E!H76+FC_OTH_CP_HW_E!H76+FC_OTH_CP_CA_E!H76+FC_OTH_CP_VE_E!H76+FC_OTH_CP_SL_E!H76+FC_OTH_CP_BL_E!H76+FC_OTH_CP_CR_E!H76+FC_OTH_CP_BT_E!H76+FC_OTH_CP_IT_E!H76</f>
        <v>64.658469233063684</v>
      </c>
      <c r="I76" s="40">
        <f>FC_OTH_CP_SH_E!I76+FC_OTH_CP_SC_E!I76+FC_OTH_CP_HW_E!I76+FC_OTH_CP_CA_E!I76+FC_OTH_CP_VE_E!I76+FC_OTH_CP_SL_E!I76+FC_OTH_CP_BL_E!I76+FC_OTH_CP_CR_E!I76+FC_OTH_CP_BT_E!I76+FC_OTH_CP_IT_E!I76</f>
        <v>57.091562196669052</v>
      </c>
      <c r="J76" s="40">
        <f>FC_OTH_CP_SH_E!J76+FC_OTH_CP_SC_E!J76+FC_OTH_CP_HW_E!J76+FC_OTH_CP_CA_E!J76+FC_OTH_CP_VE_E!J76+FC_OTH_CP_SL_E!J76+FC_OTH_CP_BL_E!J76+FC_OTH_CP_CR_E!J76+FC_OTH_CP_BT_E!J76+FC_OTH_CP_IT_E!J76</f>
        <v>57.004265324570547</v>
      </c>
      <c r="K76" s="40">
        <f>FC_OTH_CP_SH_E!K76+FC_OTH_CP_SC_E!K76+FC_OTH_CP_HW_E!K76+FC_OTH_CP_CA_E!K76+FC_OTH_CP_VE_E!K76+FC_OTH_CP_SL_E!K76+FC_OTH_CP_BL_E!K76+FC_OTH_CP_CR_E!K76+FC_OTH_CP_BT_E!K76+FC_OTH_CP_IT_E!K76</f>
        <v>55.885581912639516</v>
      </c>
      <c r="L76" s="40">
        <f>FC_OTH_CP_SH_E!L76+FC_OTH_CP_SC_E!L76+FC_OTH_CP_HW_E!L76+FC_OTH_CP_CA_E!L76+FC_OTH_CP_VE_E!L76+FC_OTH_CP_SL_E!L76+FC_OTH_CP_BL_E!L76+FC_OTH_CP_CR_E!L76+FC_OTH_CP_BT_E!L76+FC_OTH_CP_IT_E!L76</f>
        <v>53.907522747975726</v>
      </c>
      <c r="M76" s="40">
        <f>FC_OTH_CP_SH_E!M76+FC_OTH_CP_SC_E!M76+FC_OTH_CP_HW_E!M76+FC_OTH_CP_CA_E!M76+FC_OTH_CP_VE_E!M76+FC_OTH_CP_SL_E!M76+FC_OTH_CP_BL_E!M76+FC_OTH_CP_CR_E!M76+FC_OTH_CP_BT_E!M76+FC_OTH_CP_IT_E!M76</f>
        <v>71.06678591099498</v>
      </c>
      <c r="N76" s="40">
        <f>FC_OTH_CP_SH_E!N76+FC_OTH_CP_SC_E!N76+FC_OTH_CP_HW_E!N76+FC_OTH_CP_CA_E!N76+FC_OTH_CP_VE_E!N76+FC_OTH_CP_SL_E!N76+FC_OTH_CP_BL_E!N76+FC_OTH_CP_CR_E!N76+FC_OTH_CP_BT_E!N76+FC_OTH_CP_IT_E!N76</f>
        <v>73.818235477628193</v>
      </c>
      <c r="O76" s="40">
        <f>FC_OTH_CP_SH_E!O76+FC_OTH_CP_SC_E!O76+FC_OTH_CP_HW_E!O76+FC_OTH_CP_CA_E!O76+FC_OTH_CP_VE_E!O76+FC_OTH_CP_SL_E!O76+FC_OTH_CP_BL_E!O76+FC_OTH_CP_CR_E!O76+FC_OTH_CP_BT_E!O76+FC_OTH_CP_IT_E!O76</f>
        <v>78.880572182655158</v>
      </c>
      <c r="P76" s="40">
        <f>FC_OTH_CP_SH_E!P76+FC_OTH_CP_SC_E!P76+FC_OTH_CP_HW_E!P76+FC_OTH_CP_CA_E!P76+FC_OTH_CP_VE_E!P76+FC_OTH_CP_SL_E!P76+FC_OTH_CP_BL_E!P76+FC_OTH_CP_CR_E!P76+FC_OTH_CP_BT_E!P76+FC_OTH_CP_IT_E!P76</f>
        <v>79.544187828389454</v>
      </c>
      <c r="Q76" s="40">
        <f>FC_OTH_CP_SH_E!Q76+FC_OTH_CP_SC_E!Q76+FC_OTH_CP_HW_E!Q76+FC_OTH_CP_CA_E!Q76+FC_OTH_CP_VE_E!Q76+FC_OTH_CP_SL_E!Q76+FC_OTH_CP_BL_E!Q76+FC_OTH_CP_CR_E!Q76+FC_OTH_CP_BT_E!Q76+FC_OTH_CP_IT_E!Q76</f>
        <v>83.436589632117546</v>
      </c>
      <c r="R76" s="40">
        <f>FC_OTH_CP_SH_E!R76+FC_OTH_CP_SC_E!R76+FC_OTH_CP_HW_E!R76+FC_OTH_CP_CA_E!R76+FC_OTH_CP_VE_E!R76+FC_OTH_CP_SL_E!R76+FC_OTH_CP_BL_E!R76+FC_OTH_CP_CR_E!R76+FC_OTH_CP_BT_E!R76+FC_OTH_CP_IT_E!R76</f>
        <v>88.431333445097039</v>
      </c>
      <c r="S76" s="40">
        <f>FC_OTH_CP_SH_E!S76+FC_OTH_CP_SC_E!S76+FC_OTH_CP_HW_E!S76+FC_OTH_CP_CA_E!S76+FC_OTH_CP_VE_E!S76+FC_OTH_CP_SL_E!S76+FC_OTH_CP_BL_E!S76+FC_OTH_CP_CR_E!S76+FC_OTH_CP_BT_E!S76+FC_OTH_CP_IT_E!S76</f>
        <v>88.190812517345051</v>
      </c>
      <c r="T76" s="40">
        <f>FC_OTH_CP_SH_E!T76+FC_OTH_CP_SC_E!T76+FC_OTH_CP_HW_E!T76+FC_OTH_CP_CA_E!T76+FC_OTH_CP_VE_E!T76+FC_OTH_CP_SL_E!T76+FC_OTH_CP_BL_E!T76+FC_OTH_CP_CR_E!T76+FC_OTH_CP_BT_E!T76+FC_OTH_CP_IT_E!T76</f>
        <v>95.887078851299961</v>
      </c>
      <c r="U76" s="40">
        <f>FC_OTH_CP_SH_E!U76+FC_OTH_CP_SC_E!U76+FC_OTH_CP_HW_E!U76+FC_OTH_CP_CA_E!U76+FC_OTH_CP_VE_E!U76+FC_OTH_CP_SL_E!U76+FC_OTH_CP_BL_E!U76+FC_OTH_CP_CR_E!U76+FC_OTH_CP_BT_E!U76+FC_OTH_CP_IT_E!U76</f>
        <v>94.626183198899341</v>
      </c>
      <c r="V76" s="40">
        <f>FC_OTH_CP_SH_E!V76+FC_OTH_CP_SC_E!V76+FC_OTH_CP_HW_E!V76+FC_OTH_CP_CA_E!V76+FC_OTH_CP_VE_E!V76+FC_OTH_CP_SL_E!V76+FC_OTH_CP_BL_E!V76+FC_OTH_CP_CR_E!V76+FC_OTH_CP_BT_E!V76+FC_OTH_CP_IT_E!V76</f>
        <v>96.865976489312359</v>
      </c>
      <c r="W76" s="40">
        <f>FC_OTH_CP_SH_E!W76+FC_OTH_CP_SC_E!W76+FC_OTH_CP_HW_E!W76+FC_OTH_CP_CA_E!W76+FC_OTH_CP_VE_E!W76+FC_OTH_CP_SL_E!W76+FC_OTH_CP_BL_E!W76+FC_OTH_CP_CR_E!W76+FC_OTH_CP_BT_E!W76+FC_OTH_CP_IT_E!W76</f>
        <v>84.968780033423883</v>
      </c>
      <c r="X76" s="40">
        <f>FC_OTH_CP_SH_E!X76+FC_OTH_CP_SC_E!X76+FC_OTH_CP_HW_E!X76+FC_OTH_CP_CA_E!X76+FC_OTH_CP_VE_E!X76+FC_OTH_CP_SL_E!X76+FC_OTH_CP_BL_E!X76+FC_OTH_CP_CR_E!X76+FC_OTH_CP_BT_E!X76+FC_OTH_CP_IT_E!X76</f>
        <v>89.196844826781231</v>
      </c>
      <c r="Y76" s="40">
        <f>FC_OTH_CP_SH_E!Y76+FC_OTH_CP_SC_E!Y76+FC_OTH_CP_HW_E!Y76+FC_OTH_CP_CA_E!Y76+FC_OTH_CP_VE_E!Y76+FC_OTH_CP_SL_E!Y76+FC_OTH_CP_BL_E!Y76+FC_OTH_CP_CR_E!Y76+FC_OTH_CP_BT_E!Y76+FC_OTH_CP_IT_E!Y76</f>
        <v>99.054784928178591</v>
      </c>
      <c r="Z76" s="40">
        <f>FC_OTH_CP_SH_E!Z76+FC_OTH_CP_SC_E!Z76+FC_OTH_CP_HW_E!Z76+FC_OTH_CP_CA_E!Z76+FC_OTH_CP_VE_E!Z76+FC_OTH_CP_SL_E!Z76+FC_OTH_CP_BL_E!Z76+FC_OTH_CP_CR_E!Z76+FC_OTH_CP_BT_E!Z76+FC_OTH_CP_IT_E!Z76</f>
        <v>100.61951630944139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20.686412817019139</v>
      </c>
      <c r="D2" s="31">
        <f t="shared" ref="D2:W2" si="1">SUM(D3,D17,D22,D25,D26,D51,D52,D71,D74,D75,D76)</f>
        <v>22.186930740880804</v>
      </c>
      <c r="E2" s="31">
        <f t="shared" si="1"/>
        <v>26.30015530399244</v>
      </c>
      <c r="F2" s="31">
        <f t="shared" si="1"/>
        <v>30.018446720160391</v>
      </c>
      <c r="G2" s="31">
        <f t="shared" si="1"/>
        <v>32.778428949976352</v>
      </c>
      <c r="H2" s="31">
        <f t="shared" si="1"/>
        <v>38.809966614157091</v>
      </c>
      <c r="I2" s="31">
        <f t="shared" si="1"/>
        <v>27.652951568025166</v>
      </c>
      <c r="J2" s="31">
        <f t="shared" si="1"/>
        <v>29.184248855128843</v>
      </c>
      <c r="K2" s="31">
        <f t="shared" si="1"/>
        <v>26.836594518230015</v>
      </c>
      <c r="L2" s="31">
        <f t="shared" si="1"/>
        <v>19.64982588111117</v>
      </c>
      <c r="M2" s="31">
        <f t="shared" si="1"/>
        <v>42.385691027925482</v>
      </c>
      <c r="N2" s="31">
        <f t="shared" si="1"/>
        <v>37.813207158667581</v>
      </c>
      <c r="O2" s="31">
        <f t="shared" si="1"/>
        <v>46.388418477131069</v>
      </c>
      <c r="P2" s="31">
        <f t="shared" si="1"/>
        <v>51.237624436912924</v>
      </c>
      <c r="Q2" s="31">
        <f t="shared" si="1"/>
        <v>55.518306859010821</v>
      </c>
      <c r="R2" s="31">
        <f t="shared" si="1"/>
        <v>64.497756283252158</v>
      </c>
      <c r="S2" s="31">
        <f t="shared" si="1"/>
        <v>61.457779418394509</v>
      </c>
      <c r="T2" s="31">
        <f t="shared" si="1"/>
        <v>68.588765478512755</v>
      </c>
      <c r="U2" s="31">
        <f t="shared" si="1"/>
        <v>58.925300220923496</v>
      </c>
      <c r="V2" s="31">
        <f t="shared" si="1"/>
        <v>58.604810096021424</v>
      </c>
      <c r="W2" s="31">
        <f t="shared" si="1"/>
        <v>47.526990829861745</v>
      </c>
      <c r="X2" s="31">
        <f t="shared" ref="X2:Z2" si="2">SUM(X3,X17,X22,X25,X26,X51,X52,X71,X74,X75,X76)</f>
        <v>51.207086657814571</v>
      </c>
      <c r="Y2" s="31">
        <f t="shared" si="2"/>
        <v>64.903900176744088</v>
      </c>
      <c r="Z2" s="31">
        <f t="shared" si="2"/>
        <v>63.670279165591772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:Z22" si="18">SUM(X23:X24)</f>
        <v>0</v>
      </c>
      <c r="Y22" s="37">
        <f t="shared" si="18"/>
        <v>0</v>
      </c>
      <c r="Z22" s="37">
        <f t="shared" si="18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9">SUM(C27,C33)</f>
        <v>14.70068836319783</v>
      </c>
      <c r="D26" s="37">
        <f t="shared" si="19"/>
        <v>14.714615708240991</v>
      </c>
      <c r="E26" s="37">
        <f t="shared" si="19"/>
        <v>16.800133212997011</v>
      </c>
      <c r="F26" s="37">
        <f t="shared" si="19"/>
        <v>20.075672265220142</v>
      </c>
      <c r="G26" s="37">
        <f t="shared" si="19"/>
        <v>21.214823206972991</v>
      </c>
      <c r="H26" s="37">
        <f t="shared" si="19"/>
        <v>17.284775790870682</v>
      </c>
      <c r="I26" s="37">
        <f t="shared" si="19"/>
        <v>14.524708722285608</v>
      </c>
      <c r="J26" s="37">
        <f t="shared" si="19"/>
        <v>16.626853158305124</v>
      </c>
      <c r="K26" s="37">
        <f t="shared" si="19"/>
        <v>15.657902823856947</v>
      </c>
      <c r="L26" s="37">
        <f t="shared" si="19"/>
        <v>10.414499254538285</v>
      </c>
      <c r="M26" s="37">
        <f t="shared" si="19"/>
        <v>18.388729033320828</v>
      </c>
      <c r="N26" s="37">
        <f t="shared" si="19"/>
        <v>11.121994048297982</v>
      </c>
      <c r="O26" s="37">
        <f t="shared" si="19"/>
        <v>18.534523035963243</v>
      </c>
      <c r="P26" s="37">
        <f t="shared" si="19"/>
        <v>22.73969991267964</v>
      </c>
      <c r="Q26" s="37">
        <f t="shared" si="19"/>
        <v>24.871910323880194</v>
      </c>
      <c r="R26" s="37">
        <f t="shared" si="19"/>
        <v>30.338096938154855</v>
      </c>
      <c r="S26" s="37">
        <f t="shared" si="19"/>
        <v>28.171112891897788</v>
      </c>
      <c r="T26" s="37">
        <f t="shared" si="19"/>
        <v>24.664183356643893</v>
      </c>
      <c r="U26" s="37">
        <f t="shared" si="19"/>
        <v>15.067549522156188</v>
      </c>
      <c r="V26" s="37">
        <f t="shared" si="19"/>
        <v>14.565916952763351</v>
      </c>
      <c r="W26" s="37">
        <f t="shared" si="19"/>
        <v>12.076773672646327</v>
      </c>
      <c r="X26" s="37">
        <f t="shared" ref="X26:Z26" si="20">SUM(X27,X33)</f>
        <v>13.004134660405501</v>
      </c>
      <c r="Y26" s="37">
        <f t="shared" si="20"/>
        <v>15.613565180820482</v>
      </c>
      <c r="Z26" s="37">
        <f t="shared" si="20"/>
        <v>12.159422426713395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:Z27" si="22">SUM(X28:X32)</f>
        <v>0</v>
      </c>
      <c r="Y27" s="29">
        <f t="shared" si="22"/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3">SUM(C34:C50)</f>
        <v>14.70068836319783</v>
      </c>
      <c r="D33" s="29">
        <f t="shared" si="23"/>
        <v>14.714615708240991</v>
      </c>
      <c r="E33" s="29">
        <f t="shared" si="23"/>
        <v>16.800133212997011</v>
      </c>
      <c r="F33" s="29">
        <f t="shared" si="23"/>
        <v>20.075672265220142</v>
      </c>
      <c r="G33" s="29">
        <f t="shared" si="23"/>
        <v>21.214823206972991</v>
      </c>
      <c r="H33" s="29">
        <f t="shared" si="23"/>
        <v>17.284775790870682</v>
      </c>
      <c r="I33" s="29">
        <f t="shared" si="23"/>
        <v>14.524708722285608</v>
      </c>
      <c r="J33" s="29">
        <f t="shared" si="23"/>
        <v>16.626853158305124</v>
      </c>
      <c r="K33" s="29">
        <f t="shared" si="23"/>
        <v>15.657902823856947</v>
      </c>
      <c r="L33" s="29">
        <f t="shared" si="23"/>
        <v>10.414499254538285</v>
      </c>
      <c r="M33" s="29">
        <f t="shared" si="23"/>
        <v>18.388729033320828</v>
      </c>
      <c r="N33" s="29">
        <f t="shared" si="23"/>
        <v>11.121994048297982</v>
      </c>
      <c r="O33" s="29">
        <f t="shared" si="23"/>
        <v>18.534523035963243</v>
      </c>
      <c r="P33" s="29">
        <f t="shared" si="23"/>
        <v>22.73969991267964</v>
      </c>
      <c r="Q33" s="29">
        <f t="shared" si="23"/>
        <v>24.871910323880194</v>
      </c>
      <c r="R33" s="29">
        <f t="shared" si="23"/>
        <v>30.338096938154855</v>
      </c>
      <c r="S33" s="29">
        <f t="shared" si="23"/>
        <v>28.171112891897788</v>
      </c>
      <c r="T33" s="29">
        <f t="shared" si="23"/>
        <v>24.664183356643893</v>
      </c>
      <c r="U33" s="29">
        <f t="shared" si="23"/>
        <v>15.067549522156188</v>
      </c>
      <c r="V33" s="29">
        <f t="shared" si="23"/>
        <v>14.565916952763351</v>
      </c>
      <c r="W33" s="29">
        <f t="shared" si="23"/>
        <v>12.076773672646327</v>
      </c>
      <c r="X33" s="29">
        <f t="shared" ref="X33:Z33" si="24">SUM(X34:X50)</f>
        <v>13.004134660405501</v>
      </c>
      <c r="Y33" s="29">
        <f t="shared" si="24"/>
        <v>15.613565180820482</v>
      </c>
      <c r="Z33" s="29">
        <f t="shared" si="24"/>
        <v>12.159422426713395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1.5850478790013123</v>
      </c>
      <c r="D36" s="10">
        <v>1.598975224044473</v>
      </c>
      <c r="E36" s="10">
        <v>1.5949921774429825</v>
      </c>
      <c r="F36" s="10">
        <v>1.732096147980827</v>
      </c>
      <c r="G36" s="10">
        <v>1.8250734009976355</v>
      </c>
      <c r="H36" s="10">
        <v>1.5959022798851663</v>
      </c>
      <c r="I36" s="10">
        <v>1.8611164284741395</v>
      </c>
      <c r="J36" s="10">
        <v>2.0679507094454763</v>
      </c>
      <c r="K36" s="10">
        <v>1.1025650442329218</v>
      </c>
      <c r="L36" s="10">
        <v>0.5869327082991207</v>
      </c>
      <c r="M36" s="10">
        <v>2.7537695855970643</v>
      </c>
      <c r="N36" s="10">
        <v>2.1712601291029987</v>
      </c>
      <c r="O36" s="10">
        <v>2.6130631583168662</v>
      </c>
      <c r="P36" s="10">
        <v>1.8344893423648123</v>
      </c>
      <c r="Q36" s="10">
        <v>1.9091778752965849</v>
      </c>
      <c r="R36" s="10">
        <v>2.3136956495323857</v>
      </c>
      <c r="S36" s="10">
        <v>1.9793176746125387</v>
      </c>
      <c r="T36" s="10">
        <v>2.3143983179508689</v>
      </c>
      <c r="U36" s="10">
        <v>3.0549097973066681</v>
      </c>
      <c r="V36" s="10">
        <v>3.0802763680685983</v>
      </c>
      <c r="W36" s="10">
        <v>2.371528616756394</v>
      </c>
      <c r="X36" s="10">
        <v>2.7415379278173737</v>
      </c>
      <c r="Y36" s="10">
        <v>2.943745748318336</v>
      </c>
      <c r="Z36" s="10">
        <v>2.2415376459739362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0.24651762682717093</v>
      </c>
      <c r="U37" s="10">
        <v>6.268271711091998E-2</v>
      </c>
      <c r="V37" s="10">
        <v>6.8787618228718816E-2</v>
      </c>
      <c r="W37" s="10">
        <v>7.807394668959583E-2</v>
      </c>
      <c r="X37" s="10">
        <v>8.2201203783318952E-2</v>
      </c>
      <c r="Y37" s="10">
        <v>7.8073946689595858E-2</v>
      </c>
      <c r="Z37" s="10">
        <v>8.2201203783318938E-2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3.2588134135855526E-2</v>
      </c>
      <c r="U38" s="10">
        <v>3.8865004299226118E-2</v>
      </c>
      <c r="V38" s="10">
        <v>3.0438521066208077E-2</v>
      </c>
      <c r="W38" s="10">
        <v>1.9948409286328451E-2</v>
      </c>
      <c r="X38" s="10">
        <v>3.2588134135855526E-2</v>
      </c>
      <c r="Y38" s="10">
        <v>3.1556319862424756E-2</v>
      </c>
      <c r="Z38" s="10">
        <v>3.043852106620806E-2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1.026999140154772</v>
      </c>
      <c r="I40" s="10">
        <v>1.026999140154772</v>
      </c>
      <c r="J40" s="10">
        <v>1.0269991401547724</v>
      </c>
      <c r="K40" s="10">
        <v>1.0269991401547722</v>
      </c>
      <c r="L40" s="10">
        <v>1.0269991401547711</v>
      </c>
      <c r="M40" s="10">
        <v>0</v>
      </c>
      <c r="N40" s="10">
        <v>1.026999140154772</v>
      </c>
      <c r="O40" s="10">
        <v>1.026999140154772</v>
      </c>
      <c r="P40" s="10">
        <v>1.0269991401547718</v>
      </c>
      <c r="Q40" s="10">
        <v>0</v>
      </c>
      <c r="R40" s="10">
        <v>1.0269991401547713</v>
      </c>
      <c r="S40" s="10">
        <v>1.0269991401547722</v>
      </c>
      <c r="T40" s="10">
        <v>0.51865864144453966</v>
      </c>
      <c r="U40" s="10">
        <v>0.65726569217540809</v>
      </c>
      <c r="V40" s="10">
        <v>0.58950988822012018</v>
      </c>
      <c r="W40" s="10">
        <v>0.65322441960447086</v>
      </c>
      <c r="X40" s="10">
        <v>0.67781599312123775</v>
      </c>
      <c r="Y40" s="10">
        <v>0.68400687876182276</v>
      </c>
      <c r="Z40" s="10">
        <v>0.8339638865004293</v>
      </c>
    </row>
    <row r="41" spans="1:26" ht="11.25" customHeight="1" x14ac:dyDescent="0.2">
      <c r="A41" s="41" t="s">
        <v>69</v>
      </c>
      <c r="B41" s="9" t="s">
        <v>70</v>
      </c>
      <c r="C41" s="10">
        <v>10.235158970868918</v>
      </c>
      <c r="D41" s="10">
        <v>10.235158970868918</v>
      </c>
      <c r="E41" s="10">
        <v>12.324659522226428</v>
      </c>
      <c r="F41" s="10">
        <v>15.463094603911715</v>
      </c>
      <c r="G41" s="10">
        <v>16.509268292647754</v>
      </c>
      <c r="H41" s="10">
        <v>2.9106275952503498</v>
      </c>
      <c r="I41" s="10">
        <v>1.8678055354279783</v>
      </c>
      <c r="J41" s="10">
        <v>0.82528250045035667</v>
      </c>
      <c r="K41" s="10">
        <v>0.82171783121473652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9.3379191745485757E-2</v>
      </c>
      <c r="U41" s="10">
        <v>0.35141874462596706</v>
      </c>
      <c r="V41" s="10">
        <v>0.31994840928632845</v>
      </c>
      <c r="W41" s="10">
        <v>0.24651762682717096</v>
      </c>
      <c r="X41" s="10">
        <v>0.22975064488392077</v>
      </c>
      <c r="Y41" s="10">
        <v>0.22871883061049006</v>
      </c>
      <c r="Z41" s="10">
        <v>0.17205503009458289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4.1081685296646597</v>
      </c>
      <c r="I43" s="10">
        <v>3.0810834049871021</v>
      </c>
      <c r="J43" s="10">
        <v>4.1081685296646615</v>
      </c>
      <c r="K43" s="10">
        <v>4.1081685296646606</v>
      </c>
      <c r="L43" s="10">
        <v>5.9344453080620383</v>
      </c>
      <c r="M43" s="10">
        <v>7.9918812018080292</v>
      </c>
      <c r="N43" s="10">
        <v>6.9683607463660922</v>
      </c>
      <c r="O43" s="10">
        <v>11.07296460679513</v>
      </c>
      <c r="P43" s="10">
        <v>13.12361125819101</v>
      </c>
      <c r="Q43" s="10">
        <v>16.208132276614563</v>
      </c>
      <c r="R43" s="10">
        <v>20.309697935226087</v>
      </c>
      <c r="S43" s="10">
        <v>21.343299946434001</v>
      </c>
      <c r="T43" s="10">
        <v>17.524333619948401</v>
      </c>
      <c r="U43" s="10">
        <v>8.6630266552020583</v>
      </c>
      <c r="V43" s="10">
        <v>7.890713671539122</v>
      </c>
      <c r="W43" s="10">
        <v>5.6024935511607872</v>
      </c>
      <c r="X43" s="10">
        <v>5.515219260533101</v>
      </c>
      <c r="Y43" s="10">
        <v>7.9071367153912275</v>
      </c>
      <c r="Z43" s="10">
        <v>5.0140154772140981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7.643078245915734</v>
      </c>
      <c r="I44" s="10">
        <v>6.6877042132416156</v>
      </c>
      <c r="J44" s="10">
        <v>8.5984522785898569</v>
      </c>
      <c r="K44" s="10">
        <v>8.5984522785898552</v>
      </c>
      <c r="L44" s="10">
        <v>2.8661220980223536</v>
      </c>
      <c r="M44" s="10">
        <v>7.643078245915734</v>
      </c>
      <c r="N44" s="10">
        <v>0.95537403267411869</v>
      </c>
      <c r="O44" s="10">
        <v>3.8214961306964752</v>
      </c>
      <c r="P44" s="10">
        <v>6.7546001719690434</v>
      </c>
      <c r="Q44" s="10">
        <v>6.7546001719690469</v>
      </c>
      <c r="R44" s="10">
        <v>6.6877042132416111</v>
      </c>
      <c r="S44" s="10">
        <v>3.8214961306964761</v>
      </c>
      <c r="T44" s="10">
        <v>3.9343078245915701</v>
      </c>
      <c r="U44" s="10">
        <v>2.2393809114359406</v>
      </c>
      <c r="V44" s="10">
        <v>2.5862424763542555</v>
      </c>
      <c r="W44" s="10">
        <v>3.10498710232158</v>
      </c>
      <c r="X44" s="10">
        <v>3.7250214961306938</v>
      </c>
      <c r="Y44" s="10">
        <v>3.7403267411865855</v>
      </c>
      <c r="Z44" s="10">
        <v>3.7852106620808224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2.8804815133276009</v>
      </c>
      <c r="D50" s="10">
        <v>2.8804815133276009</v>
      </c>
      <c r="E50" s="10">
        <v>2.8804815133276005</v>
      </c>
      <c r="F50" s="10">
        <v>2.8804815133276001</v>
      </c>
      <c r="G50" s="10">
        <v>2.8804815133276014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0.77050730868443684</v>
      </c>
      <c r="O52" s="37">
        <f t="shared" si="25"/>
        <v>1.0597592433361995</v>
      </c>
      <c r="P52" s="37">
        <f t="shared" si="25"/>
        <v>0.77841788478073948</v>
      </c>
      <c r="Q52" s="37">
        <f t="shared" si="25"/>
        <v>0.85098882201203763</v>
      </c>
      <c r="R52" s="37">
        <f t="shared" si="25"/>
        <v>0.75167669819432514</v>
      </c>
      <c r="S52" s="37">
        <f t="shared" si="25"/>
        <v>0.90765262252794476</v>
      </c>
      <c r="T52" s="37">
        <f t="shared" si="25"/>
        <v>4.4752364574376617</v>
      </c>
      <c r="U52" s="37">
        <f t="shared" si="25"/>
        <v>4.8196044711951851</v>
      </c>
      <c r="V52" s="37">
        <f t="shared" si="25"/>
        <v>5.4435941530524516</v>
      </c>
      <c r="W52" s="37">
        <f t="shared" si="25"/>
        <v>6.2203783319002577</v>
      </c>
      <c r="X52" s="37">
        <f t="shared" ref="X52:Z52" si="26">SUM(X53:X70)</f>
        <v>7.5452278589853821</v>
      </c>
      <c r="Y52" s="37">
        <f t="shared" si="26"/>
        <v>9.0659501289767839</v>
      </c>
      <c r="Z52" s="37">
        <f t="shared" si="26"/>
        <v>10.171195184866722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0.76431642304385217</v>
      </c>
      <c r="O61" s="10">
        <v>1.050902837489252</v>
      </c>
      <c r="P61" s="10">
        <v>0.76431642304385217</v>
      </c>
      <c r="Q61" s="10">
        <v>0.83594153052450537</v>
      </c>
      <c r="R61" s="10">
        <v>0.74041272570937244</v>
      </c>
      <c r="S61" s="10">
        <v>0.90765262252794476</v>
      </c>
      <c r="T61" s="10">
        <v>0.74041272570937244</v>
      </c>
      <c r="U61" s="10">
        <v>0.63731728288908052</v>
      </c>
      <c r="V61" s="10">
        <v>1.0239036973344806</v>
      </c>
      <c r="W61" s="10">
        <v>0.7837489251934654</v>
      </c>
      <c r="X61" s="10">
        <v>0.5952708512467757</v>
      </c>
      <c r="Y61" s="10">
        <v>0.99183147033533958</v>
      </c>
      <c r="Z61" s="10">
        <v>1.0768701633705924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6.1908856405846939E-3</v>
      </c>
      <c r="O65" s="10">
        <v>8.856405846947548E-3</v>
      </c>
      <c r="P65" s="10">
        <v>1.4101461736887356E-2</v>
      </c>
      <c r="Q65" s="10">
        <v>1.5047291487532243E-2</v>
      </c>
      <c r="R65" s="10">
        <v>1.1263972484952704E-2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3.7348237317282891</v>
      </c>
      <c r="U70" s="10">
        <v>4.1822871883061046</v>
      </c>
      <c r="V70" s="10">
        <v>4.419690455717971</v>
      </c>
      <c r="W70" s="10">
        <v>5.4366294067067926</v>
      </c>
      <c r="X70" s="10">
        <v>6.9499570077386066</v>
      </c>
      <c r="Y70" s="10">
        <v>8.074118658641444</v>
      </c>
      <c r="Z70" s="10">
        <v>9.0943250214961289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:Z71" si="28">SUM(X72:X73)</f>
        <v>0</v>
      </c>
      <c r="Y71" s="37">
        <f t="shared" si="28"/>
        <v>0</v>
      </c>
      <c r="Z71" s="37">
        <f t="shared" si="28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0.11562367124010796</v>
      </c>
      <c r="O75" s="37">
        <v>0.18758717190822866</v>
      </c>
      <c r="P75" s="37">
        <v>1.9992610698341531E-2</v>
      </c>
      <c r="Q75" s="37">
        <v>2.0474360109694011E-2</v>
      </c>
      <c r="R75" s="37">
        <v>0.13979452144308899</v>
      </c>
      <c r="S75" s="37">
        <v>6.8637925713409167E-2</v>
      </c>
      <c r="T75" s="37">
        <v>9.1464612180737394E-3</v>
      </c>
      <c r="U75" s="37">
        <v>8.5872159211079196E-3</v>
      </c>
      <c r="V75" s="37">
        <v>1.9626298582221376E-2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5.9857244538213097</v>
      </c>
      <c r="D76" s="40">
        <v>7.4723150326398136</v>
      </c>
      <c r="E76" s="40">
        <v>9.5000220909954276</v>
      </c>
      <c r="F76" s="40">
        <v>9.942774454940249</v>
      </c>
      <c r="G76" s="40">
        <v>11.563605743003359</v>
      </c>
      <c r="H76" s="40">
        <v>21.525190823286412</v>
      </c>
      <c r="I76" s="40">
        <v>13.128242845739559</v>
      </c>
      <c r="J76" s="40">
        <v>12.557395696823718</v>
      </c>
      <c r="K76" s="40">
        <v>11.178691694373066</v>
      </c>
      <c r="L76" s="40">
        <v>9.2353266265728831</v>
      </c>
      <c r="M76" s="40">
        <v>23.996961994604654</v>
      </c>
      <c r="N76" s="40">
        <v>25.805082130445058</v>
      </c>
      <c r="O76" s="40">
        <v>26.606549025923396</v>
      </c>
      <c r="P76" s="40">
        <v>27.699514028754205</v>
      </c>
      <c r="Q76" s="40">
        <v>29.774933353008898</v>
      </c>
      <c r="R76" s="40">
        <v>33.268188125459893</v>
      </c>
      <c r="S76" s="40">
        <v>32.310375978255365</v>
      </c>
      <c r="T76" s="40">
        <v>39.440199203213126</v>
      </c>
      <c r="U76" s="40">
        <v>39.029559011651017</v>
      </c>
      <c r="V76" s="40">
        <v>38.575672691623403</v>
      </c>
      <c r="W76" s="40">
        <v>29.229838825315156</v>
      </c>
      <c r="X76" s="40">
        <v>30.657724138423692</v>
      </c>
      <c r="Y76" s="40">
        <v>40.224384866946828</v>
      </c>
      <c r="Z76" s="40">
        <v>41.339661554011656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3.9836346396839355</v>
      </c>
      <c r="D2" s="31">
        <f t="shared" si="0"/>
        <v>4.6836648702125876</v>
      </c>
      <c r="E2" s="31">
        <f t="shared" si="0"/>
        <v>3.7153288741594617</v>
      </c>
      <c r="F2" s="31">
        <f t="shared" si="0"/>
        <v>5.6453532485393998</v>
      </c>
      <c r="G2" s="31">
        <f t="shared" si="0"/>
        <v>2.9379250563115886</v>
      </c>
      <c r="H2" s="31">
        <f t="shared" si="0"/>
        <v>2.9546364533044702</v>
      </c>
      <c r="I2" s="31">
        <f t="shared" si="0"/>
        <v>4.076332419766258</v>
      </c>
      <c r="J2" s="31">
        <f t="shared" si="0"/>
        <v>4.2380454080335879</v>
      </c>
      <c r="K2" s="31">
        <f t="shared" si="0"/>
        <v>3.6827758757808686</v>
      </c>
      <c r="L2" s="31">
        <f t="shared" si="0"/>
        <v>4.0231676698537937</v>
      </c>
      <c r="M2" s="31">
        <f t="shared" si="0"/>
        <v>3.3412465978857258</v>
      </c>
      <c r="N2" s="31">
        <f t="shared" si="0"/>
        <v>3.6570043285760816</v>
      </c>
      <c r="O2" s="31">
        <f t="shared" si="0"/>
        <v>6.5252086460998093</v>
      </c>
      <c r="P2" s="31">
        <f t="shared" si="0"/>
        <v>4.6648772650699071</v>
      </c>
      <c r="Q2" s="31">
        <f t="shared" si="0"/>
        <v>4.8873747920889468</v>
      </c>
      <c r="R2" s="31">
        <f t="shared" si="0"/>
        <v>5.3057792021241044</v>
      </c>
      <c r="S2" s="31">
        <f t="shared" si="0"/>
        <v>4.4395314535984332</v>
      </c>
      <c r="T2" s="31">
        <f t="shared" si="0"/>
        <v>5.33094202887533</v>
      </c>
      <c r="U2" s="31">
        <f t="shared" si="0"/>
        <v>4.8596073811740075</v>
      </c>
      <c r="V2" s="31">
        <f t="shared" si="0"/>
        <v>6.8642009698926545</v>
      </c>
      <c r="W2" s="31">
        <f t="shared" si="0"/>
        <v>5.3897590987996331</v>
      </c>
      <c r="X2" s="31">
        <f t="shared" ref="X2:Z2" si="1">SUM(X3,X17,X22,X25,X26,X51,X52,X71,X74,X75,X76)</f>
        <v>6.9817879993326812</v>
      </c>
      <c r="Y2" s="31">
        <f t="shared" si="1"/>
        <v>7.6323969363503528</v>
      </c>
      <c r="Z2" s="31">
        <f t="shared" si="1"/>
        <v>7.0313520403693897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3.9836346396839355</v>
      </c>
      <c r="D76" s="40">
        <v>4.6836648702125876</v>
      </c>
      <c r="E76" s="40">
        <v>3.7153288741594617</v>
      </c>
      <c r="F76" s="40">
        <v>5.6453532485393998</v>
      </c>
      <c r="G76" s="40">
        <v>2.9379250563115886</v>
      </c>
      <c r="H76" s="40">
        <v>2.9546364533044702</v>
      </c>
      <c r="I76" s="40">
        <v>4.076332419766258</v>
      </c>
      <c r="J76" s="40">
        <v>4.2380454080335879</v>
      </c>
      <c r="K76" s="40">
        <v>3.6827758757808686</v>
      </c>
      <c r="L76" s="40">
        <v>4.0231676698537937</v>
      </c>
      <c r="M76" s="40">
        <v>3.3412465978857258</v>
      </c>
      <c r="N76" s="40">
        <v>3.6570043285760816</v>
      </c>
      <c r="O76" s="40">
        <v>6.5252086460998093</v>
      </c>
      <c r="P76" s="40">
        <v>4.6648772650699071</v>
      </c>
      <c r="Q76" s="40">
        <v>4.8873747920889468</v>
      </c>
      <c r="R76" s="40">
        <v>5.3057792021241044</v>
      </c>
      <c r="S76" s="40">
        <v>4.4395314535984332</v>
      </c>
      <c r="T76" s="40">
        <v>5.33094202887533</v>
      </c>
      <c r="U76" s="40">
        <v>4.8596073811740075</v>
      </c>
      <c r="V76" s="40">
        <v>6.8642009698926545</v>
      </c>
      <c r="W76" s="40">
        <v>5.3897590987996331</v>
      </c>
      <c r="X76" s="40">
        <v>6.9817879993326812</v>
      </c>
      <c r="Y76" s="40">
        <v>7.6323969363503528</v>
      </c>
      <c r="Z76" s="40">
        <v>7.0313520403693897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Z71 C33:Z33 X22:Z22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10.016346150522867</v>
      </c>
      <c r="D2" s="31">
        <f t="shared" ref="D2:W2" si="1">SUM(D3,D17,D22,D25,D26,D51,D52,D71,D74,D75,D76)</f>
        <v>10.027414768442085</v>
      </c>
      <c r="E2" s="31">
        <f t="shared" si="1"/>
        <v>10.493674933283407</v>
      </c>
      <c r="F2" s="31">
        <f t="shared" si="1"/>
        <v>10.653515764346553</v>
      </c>
      <c r="G2" s="31">
        <f t="shared" si="1"/>
        <v>10.951241109217886</v>
      </c>
      <c r="H2" s="31">
        <f t="shared" si="1"/>
        <v>11.153676148968616</v>
      </c>
      <c r="I2" s="31">
        <f t="shared" si="1"/>
        <v>11.60986903346768</v>
      </c>
      <c r="J2" s="31">
        <f t="shared" si="1"/>
        <v>11.861369585720771</v>
      </c>
      <c r="K2" s="31">
        <f t="shared" si="1"/>
        <v>12.167615337081997</v>
      </c>
      <c r="L2" s="31">
        <f t="shared" si="1"/>
        <v>12.311189500028723</v>
      </c>
      <c r="M2" s="31">
        <f t="shared" si="1"/>
        <v>12.662044401114875</v>
      </c>
      <c r="N2" s="31">
        <f t="shared" si="1"/>
        <v>13.004592667817898</v>
      </c>
      <c r="O2" s="31">
        <f t="shared" si="1"/>
        <v>13.071024437500308</v>
      </c>
      <c r="P2" s="31">
        <f t="shared" si="1"/>
        <v>13.409845101185555</v>
      </c>
      <c r="Q2" s="31">
        <f t="shared" si="1"/>
        <v>13.652972248484318</v>
      </c>
      <c r="R2" s="31">
        <f t="shared" si="1"/>
        <v>13.852575555040989</v>
      </c>
      <c r="S2" s="31">
        <f t="shared" si="1"/>
        <v>14.081931681805145</v>
      </c>
      <c r="T2" s="31">
        <f t="shared" si="1"/>
        <v>14.189931838816813</v>
      </c>
      <c r="U2" s="31">
        <f t="shared" si="1"/>
        <v>14.367736766150269</v>
      </c>
      <c r="V2" s="31">
        <f t="shared" si="1"/>
        <v>14.543617353577051</v>
      </c>
      <c r="W2" s="31">
        <f t="shared" si="1"/>
        <v>14.009497721410709</v>
      </c>
      <c r="X2" s="31">
        <f t="shared" ref="X2:Z2" si="2">SUM(X3,X17,X22,X25,X26,X51,X52,X71,X74,X75,X76)</f>
        <v>14.421943045001429</v>
      </c>
      <c r="Y2" s="31">
        <f t="shared" si="2"/>
        <v>14.554324133338509</v>
      </c>
      <c r="Z2" s="31">
        <f t="shared" si="2"/>
        <v>15.087022758360009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:Z22" si="18">SUM(X23:X24)</f>
        <v>0</v>
      </c>
      <c r="Y22" s="37">
        <f t="shared" si="18"/>
        <v>0</v>
      </c>
      <c r="Z22" s="37">
        <f t="shared" si="18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9">SUM(C27,C33)</f>
        <v>0.78708324525771267</v>
      </c>
      <c r="D26" s="37">
        <f t="shared" si="19"/>
        <v>0.79399911201455908</v>
      </c>
      <c r="E26" s="37">
        <f t="shared" si="19"/>
        <v>0.79202126056499378</v>
      </c>
      <c r="F26" s="37">
        <f t="shared" si="19"/>
        <v>0.68566907806473065</v>
      </c>
      <c r="G26" s="37">
        <f t="shared" si="19"/>
        <v>0.64053857931422487</v>
      </c>
      <c r="H26" s="37">
        <f t="shared" si="19"/>
        <v>0.7051944960955332</v>
      </c>
      <c r="I26" s="37">
        <f t="shared" si="19"/>
        <v>1.7909835754024042</v>
      </c>
      <c r="J26" s="37">
        <f t="shared" si="19"/>
        <v>2.2473945434500315</v>
      </c>
      <c r="K26" s="37">
        <f t="shared" si="19"/>
        <v>2.1170948556824927</v>
      </c>
      <c r="L26" s="37">
        <f t="shared" si="19"/>
        <v>1.965902155806446</v>
      </c>
      <c r="M26" s="37">
        <f t="shared" si="19"/>
        <v>0.96000458316094806</v>
      </c>
      <c r="N26" s="37">
        <f t="shared" si="19"/>
        <v>0.89176685583375237</v>
      </c>
      <c r="O26" s="37">
        <f t="shared" si="19"/>
        <v>0.65000944308420627</v>
      </c>
      <c r="P26" s="37">
        <f t="shared" si="19"/>
        <v>0.36266588438968228</v>
      </c>
      <c r="Q26" s="37">
        <f t="shared" si="19"/>
        <v>0.28759810997169249</v>
      </c>
      <c r="R26" s="37">
        <f t="shared" si="19"/>
        <v>0.24787104551275096</v>
      </c>
      <c r="S26" s="37">
        <f t="shared" si="19"/>
        <v>0.20990912882886323</v>
      </c>
      <c r="T26" s="37">
        <f t="shared" si="19"/>
        <v>0.25601809664728309</v>
      </c>
      <c r="U26" s="37">
        <f t="shared" si="19"/>
        <v>0.34233465043456257</v>
      </c>
      <c r="V26" s="37">
        <f t="shared" si="19"/>
        <v>0.34460831317243207</v>
      </c>
      <c r="W26" s="37">
        <f t="shared" si="19"/>
        <v>0.2642427759525463</v>
      </c>
      <c r="X26" s="37">
        <f t="shared" ref="X26:Z26" si="20">SUM(X27,X33)</f>
        <v>0.28838239049711423</v>
      </c>
      <c r="Y26" s="37">
        <f t="shared" si="20"/>
        <v>0.35744337310215402</v>
      </c>
      <c r="Z26" s="37">
        <f t="shared" si="20"/>
        <v>0.24972066035732279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:Z27" si="22">SUM(X28:X32)</f>
        <v>0</v>
      </c>
      <c r="Y27" s="29">
        <f t="shared" si="22"/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3">SUM(C34:C50)</f>
        <v>0.78708324525771267</v>
      </c>
      <c r="D33" s="29">
        <f t="shared" si="23"/>
        <v>0.79399911201455908</v>
      </c>
      <c r="E33" s="29">
        <f t="shared" si="23"/>
        <v>0.79202126056499378</v>
      </c>
      <c r="F33" s="29">
        <f t="shared" si="23"/>
        <v>0.68566907806473065</v>
      </c>
      <c r="G33" s="29">
        <f t="shared" si="23"/>
        <v>0.64053857931422487</v>
      </c>
      <c r="H33" s="29">
        <f t="shared" si="23"/>
        <v>0.7051944960955332</v>
      </c>
      <c r="I33" s="29">
        <f t="shared" si="23"/>
        <v>1.7909835754024042</v>
      </c>
      <c r="J33" s="29">
        <f t="shared" si="23"/>
        <v>2.2473945434500315</v>
      </c>
      <c r="K33" s="29">
        <f t="shared" si="23"/>
        <v>2.1170948556824927</v>
      </c>
      <c r="L33" s="29">
        <f t="shared" si="23"/>
        <v>1.965902155806446</v>
      </c>
      <c r="M33" s="29">
        <f t="shared" si="23"/>
        <v>0.96000458316094806</v>
      </c>
      <c r="N33" s="29">
        <f t="shared" si="23"/>
        <v>0.89176685583375237</v>
      </c>
      <c r="O33" s="29">
        <f t="shared" si="23"/>
        <v>0.65000944308420627</v>
      </c>
      <c r="P33" s="29">
        <f t="shared" si="23"/>
        <v>0.36266588438968228</v>
      </c>
      <c r="Q33" s="29">
        <f t="shared" si="23"/>
        <v>0.28759810997169249</v>
      </c>
      <c r="R33" s="29">
        <f t="shared" si="23"/>
        <v>0.24787104551275096</v>
      </c>
      <c r="S33" s="29">
        <f t="shared" si="23"/>
        <v>0.20990912882886323</v>
      </c>
      <c r="T33" s="29">
        <f t="shared" si="23"/>
        <v>0.25601809664728309</v>
      </c>
      <c r="U33" s="29">
        <f t="shared" si="23"/>
        <v>0.34233465043456257</v>
      </c>
      <c r="V33" s="29">
        <f t="shared" si="23"/>
        <v>0.34460831317243207</v>
      </c>
      <c r="W33" s="29">
        <f t="shared" si="23"/>
        <v>0.2642427759525463</v>
      </c>
      <c r="X33" s="29">
        <f t="shared" ref="X33:Z33" si="24">SUM(X34:X50)</f>
        <v>0.28838239049711423</v>
      </c>
      <c r="Y33" s="29">
        <f t="shared" si="24"/>
        <v>0.35744337310215402</v>
      </c>
      <c r="Z33" s="29">
        <f t="shared" si="24"/>
        <v>0.24972066035732279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0.78708324525771267</v>
      </c>
      <c r="D36" s="10">
        <v>0.79399911201455908</v>
      </c>
      <c r="E36" s="10">
        <v>0.79202126056499378</v>
      </c>
      <c r="F36" s="10">
        <v>0.68566907806473065</v>
      </c>
      <c r="G36" s="10">
        <v>0.64053857931422487</v>
      </c>
      <c r="H36" s="10">
        <v>0.7051944960955332</v>
      </c>
      <c r="I36" s="10">
        <v>1.7909835754024042</v>
      </c>
      <c r="J36" s="10">
        <v>2.2473945434500315</v>
      </c>
      <c r="K36" s="10">
        <v>2.1170948556824927</v>
      </c>
      <c r="L36" s="10">
        <v>1.965902155806446</v>
      </c>
      <c r="M36" s="10">
        <v>0.96000458316094806</v>
      </c>
      <c r="N36" s="10">
        <v>0.89176685583375237</v>
      </c>
      <c r="O36" s="10">
        <v>0.65000944308420627</v>
      </c>
      <c r="P36" s="10">
        <v>0.36266588438968228</v>
      </c>
      <c r="Q36" s="10">
        <v>0.28759810997169249</v>
      </c>
      <c r="R36" s="10">
        <v>0.24787104551275096</v>
      </c>
      <c r="S36" s="10">
        <v>0.20990912882886323</v>
      </c>
      <c r="T36" s="10">
        <v>0.25601809664728309</v>
      </c>
      <c r="U36" s="10">
        <v>0.34233465043456257</v>
      </c>
      <c r="V36" s="10">
        <v>0.34460831317243207</v>
      </c>
      <c r="W36" s="10">
        <v>0.2642427759525463</v>
      </c>
      <c r="X36" s="10">
        <v>0.28838239049711423</v>
      </c>
      <c r="Y36" s="10">
        <v>0.35744337310215402</v>
      </c>
      <c r="Z36" s="10">
        <v>0.24972066035732279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:Z52" si="26">SUM(X53:X70)</f>
        <v>0</v>
      </c>
      <c r="Y52" s="37">
        <f t="shared" si="26"/>
        <v>0</v>
      </c>
      <c r="Z52" s="37">
        <f t="shared" si="26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:Z71" si="28">SUM(X72:X73)</f>
        <v>0</v>
      </c>
      <c r="Y71" s="37">
        <f t="shared" si="28"/>
        <v>0</v>
      </c>
      <c r="Z71" s="37">
        <f t="shared" si="28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3.8088309095051396E-3</v>
      </c>
      <c r="O75" s="37">
        <v>3.4704377220378642E-3</v>
      </c>
      <c r="P75" s="37">
        <v>3.9110866361382586E-3</v>
      </c>
      <c r="Q75" s="37">
        <v>3.4293372247857831E-3</v>
      </c>
      <c r="R75" s="37">
        <v>3.5416780410038313E-3</v>
      </c>
      <c r="S75" s="37">
        <v>2.9871817672443104E-3</v>
      </c>
      <c r="T75" s="37">
        <v>1.4859227754486137E-3</v>
      </c>
      <c r="U75" s="37">
        <v>1.3869887220563063E-3</v>
      </c>
      <c r="V75" s="37">
        <v>1.4399095003237643E-3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9.2292629052651556</v>
      </c>
      <c r="D76" s="40">
        <v>9.2334156564275265</v>
      </c>
      <c r="E76" s="40">
        <v>9.7016536727184128</v>
      </c>
      <c r="F76" s="40">
        <v>9.9678466862818222</v>
      </c>
      <c r="G76" s="40">
        <v>10.310702529903661</v>
      </c>
      <c r="H76" s="40">
        <v>10.448481652873083</v>
      </c>
      <c r="I76" s="40">
        <v>9.8188854580652762</v>
      </c>
      <c r="J76" s="40">
        <v>9.6139750422707397</v>
      </c>
      <c r="K76" s="40">
        <v>10.050520481399506</v>
      </c>
      <c r="L76" s="40">
        <v>10.345287344222276</v>
      </c>
      <c r="M76" s="40">
        <v>11.702039817953926</v>
      </c>
      <c r="N76" s="40">
        <v>12.109016981074641</v>
      </c>
      <c r="O76" s="40">
        <v>12.417544556694063</v>
      </c>
      <c r="P76" s="40">
        <v>13.043268130159735</v>
      </c>
      <c r="Q76" s="40">
        <v>13.361944801287839</v>
      </c>
      <c r="R76" s="40">
        <v>13.601162831487235</v>
      </c>
      <c r="S76" s="40">
        <v>13.869035371209037</v>
      </c>
      <c r="T76" s="40">
        <v>13.932427819394082</v>
      </c>
      <c r="U76" s="40">
        <v>14.02401512699365</v>
      </c>
      <c r="V76" s="40">
        <v>14.197569130904295</v>
      </c>
      <c r="W76" s="40">
        <v>13.745254945458163</v>
      </c>
      <c r="X76" s="40">
        <v>14.133560654504315</v>
      </c>
      <c r="Y76" s="40">
        <v>14.196880760236356</v>
      </c>
      <c r="Z76" s="40">
        <v>14.837302098002686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11.112257789051865</v>
      </c>
      <c r="D2" s="31">
        <f t="shared" ref="D2:W2" si="1">SUM(D3,D17,D22,D25,D26,D51,D52,D71,D74,D75,D76)</f>
        <v>11.60142928036961</v>
      </c>
      <c r="E2" s="31">
        <f t="shared" si="1"/>
        <v>12.212579230694978</v>
      </c>
      <c r="F2" s="31">
        <f t="shared" si="1"/>
        <v>12.666945546689226</v>
      </c>
      <c r="G2" s="31">
        <f t="shared" si="1"/>
        <v>13.003375307791128</v>
      </c>
      <c r="H2" s="31">
        <f t="shared" si="1"/>
        <v>13.128808639929083</v>
      </c>
      <c r="I2" s="31">
        <f t="shared" si="1"/>
        <v>13.63609910909263</v>
      </c>
      <c r="J2" s="31">
        <f t="shared" si="1"/>
        <v>13.990335970261139</v>
      </c>
      <c r="K2" s="31">
        <f t="shared" si="1"/>
        <v>14.629394351398131</v>
      </c>
      <c r="L2" s="31">
        <f t="shared" si="1"/>
        <v>15.27910842188558</v>
      </c>
      <c r="M2" s="31">
        <f t="shared" si="1"/>
        <v>15.40834944890849</v>
      </c>
      <c r="N2" s="31">
        <f t="shared" si="1"/>
        <v>15.916697074234285</v>
      </c>
      <c r="O2" s="31">
        <f t="shared" si="1"/>
        <v>16.201776369744366</v>
      </c>
      <c r="P2" s="31">
        <f t="shared" si="1"/>
        <v>16.431238488187166</v>
      </c>
      <c r="Q2" s="31">
        <f t="shared" si="1"/>
        <v>17.028468356562684</v>
      </c>
      <c r="R2" s="31">
        <f t="shared" si="1"/>
        <v>17.656189344791322</v>
      </c>
      <c r="S2" s="31">
        <f t="shared" si="1"/>
        <v>17.956194018815889</v>
      </c>
      <c r="T2" s="31">
        <f t="shared" si="1"/>
        <v>18.43253274670505</v>
      </c>
      <c r="U2" s="31">
        <f t="shared" si="1"/>
        <v>19.364920661557171</v>
      </c>
      <c r="V2" s="31">
        <f t="shared" si="1"/>
        <v>19.896761084643931</v>
      </c>
      <c r="W2" s="31">
        <f t="shared" si="1"/>
        <v>18.153667001818892</v>
      </c>
      <c r="X2" s="31">
        <f t="shared" ref="X2:Z2" si="2">SUM(X3,X17,X22,X25,X26,X51,X52,X71,X74,X75,X76)</f>
        <v>19.117647642466363</v>
      </c>
      <c r="Y2" s="31">
        <f t="shared" si="2"/>
        <v>20.040155205404179</v>
      </c>
      <c r="Z2" s="31">
        <f t="shared" si="2"/>
        <v>21.120447730917494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:Z22" si="18">SUM(X23:X24)</f>
        <v>0</v>
      </c>
      <c r="Y22" s="37">
        <f t="shared" si="18"/>
        <v>0</v>
      </c>
      <c r="Z22" s="37">
        <f t="shared" si="18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9">SUM(C27,C33)</f>
        <v>0.81769822744541354</v>
      </c>
      <c r="D26" s="37">
        <f t="shared" si="19"/>
        <v>0.79685501564540628</v>
      </c>
      <c r="E26" s="37">
        <f t="shared" si="19"/>
        <v>1.002182144880851</v>
      </c>
      <c r="F26" s="37">
        <f t="shared" si="19"/>
        <v>0.97143035684326939</v>
      </c>
      <c r="G26" s="37">
        <f t="shared" si="19"/>
        <v>0.92358360257696637</v>
      </c>
      <c r="H26" s="37">
        <f t="shared" si="19"/>
        <v>0.99494793597114783</v>
      </c>
      <c r="I26" s="37">
        <f t="shared" si="19"/>
        <v>1.8413651723917275</v>
      </c>
      <c r="J26" s="37">
        <f t="shared" si="19"/>
        <v>2.276830155530976</v>
      </c>
      <c r="K26" s="37">
        <f t="shared" si="19"/>
        <v>3.3725155085110678</v>
      </c>
      <c r="L26" s="37">
        <f t="shared" si="19"/>
        <v>5.1379647919563407</v>
      </c>
      <c r="M26" s="37">
        <f t="shared" si="19"/>
        <v>3.9770254873038975</v>
      </c>
      <c r="N26" s="37">
        <f t="shared" si="19"/>
        <v>4.6277726711251601</v>
      </c>
      <c r="O26" s="37">
        <f t="shared" si="19"/>
        <v>4.4277270546608332</v>
      </c>
      <c r="P26" s="37">
        <f t="shared" si="19"/>
        <v>4.3950201816719874</v>
      </c>
      <c r="Q26" s="37">
        <f t="shared" si="19"/>
        <v>4.3953994231582039</v>
      </c>
      <c r="R26" s="37">
        <f t="shared" si="19"/>
        <v>5.1292329610167711</v>
      </c>
      <c r="S26" s="37">
        <f t="shared" si="19"/>
        <v>4.4029486049850846</v>
      </c>
      <c r="T26" s="37">
        <f t="shared" si="19"/>
        <v>5.4489301030286823</v>
      </c>
      <c r="U26" s="37">
        <f t="shared" si="19"/>
        <v>7.1183187508830166</v>
      </c>
      <c r="V26" s="37">
        <f t="shared" si="19"/>
        <v>7.5213749920177815</v>
      </c>
      <c r="W26" s="37">
        <f t="shared" si="19"/>
        <v>5.0342200088387825</v>
      </c>
      <c r="X26" s="37">
        <f t="shared" ref="X26:Z26" si="20">SUM(X27,X33)</f>
        <v>5.5387813153914518</v>
      </c>
      <c r="Y26" s="37">
        <f t="shared" si="20"/>
        <v>7.1934798381667813</v>
      </c>
      <c r="Z26" s="37">
        <f t="shared" si="20"/>
        <v>8.3253367065664179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:Z27" si="22">SUM(X28:X32)</f>
        <v>0</v>
      </c>
      <c r="Y27" s="29">
        <f t="shared" si="22"/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3">SUM(C34:C50)</f>
        <v>0.81769822744541354</v>
      </c>
      <c r="D33" s="29">
        <f t="shared" si="23"/>
        <v>0.79685501564540628</v>
      </c>
      <c r="E33" s="29">
        <f t="shared" si="23"/>
        <v>1.002182144880851</v>
      </c>
      <c r="F33" s="29">
        <f t="shared" si="23"/>
        <v>0.97143035684326939</v>
      </c>
      <c r="G33" s="29">
        <f t="shared" si="23"/>
        <v>0.92358360257696637</v>
      </c>
      <c r="H33" s="29">
        <f t="shared" si="23"/>
        <v>0.99494793597114783</v>
      </c>
      <c r="I33" s="29">
        <f t="shared" si="23"/>
        <v>1.8413651723917275</v>
      </c>
      <c r="J33" s="29">
        <f t="shared" si="23"/>
        <v>2.276830155530976</v>
      </c>
      <c r="K33" s="29">
        <f t="shared" si="23"/>
        <v>3.3725155085110678</v>
      </c>
      <c r="L33" s="29">
        <f t="shared" si="23"/>
        <v>5.1379647919563407</v>
      </c>
      <c r="M33" s="29">
        <f t="shared" si="23"/>
        <v>3.9770254873038975</v>
      </c>
      <c r="N33" s="29">
        <f t="shared" si="23"/>
        <v>4.6277726711251601</v>
      </c>
      <c r="O33" s="29">
        <f t="shared" si="23"/>
        <v>4.4277270546608332</v>
      </c>
      <c r="P33" s="29">
        <f t="shared" si="23"/>
        <v>4.3950201816719874</v>
      </c>
      <c r="Q33" s="29">
        <f t="shared" si="23"/>
        <v>4.3953994231582039</v>
      </c>
      <c r="R33" s="29">
        <f t="shared" si="23"/>
        <v>5.1292329610167711</v>
      </c>
      <c r="S33" s="29">
        <f t="shared" si="23"/>
        <v>4.4029486049850846</v>
      </c>
      <c r="T33" s="29">
        <f t="shared" si="23"/>
        <v>5.4489301030286823</v>
      </c>
      <c r="U33" s="29">
        <f t="shared" si="23"/>
        <v>7.1183187508830166</v>
      </c>
      <c r="V33" s="29">
        <f t="shared" si="23"/>
        <v>7.5213749920177815</v>
      </c>
      <c r="W33" s="29">
        <f t="shared" si="23"/>
        <v>5.0342200088387825</v>
      </c>
      <c r="X33" s="29">
        <f t="shared" ref="X33:Z33" si="24">SUM(X34:X50)</f>
        <v>5.5387813153914518</v>
      </c>
      <c r="Y33" s="29">
        <f t="shared" si="24"/>
        <v>7.1934798381667813</v>
      </c>
      <c r="Z33" s="29">
        <f t="shared" si="24"/>
        <v>8.3253367065664179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0.81769822744541354</v>
      </c>
      <c r="D36" s="10">
        <v>0.79685501564540628</v>
      </c>
      <c r="E36" s="10">
        <v>1.002182144880851</v>
      </c>
      <c r="F36" s="10">
        <v>0.97143035684326939</v>
      </c>
      <c r="G36" s="10">
        <v>0.92358360257696637</v>
      </c>
      <c r="H36" s="10">
        <v>0.99494793597114783</v>
      </c>
      <c r="I36" s="10">
        <v>1.8413651723917275</v>
      </c>
      <c r="J36" s="10">
        <v>2.276830155530976</v>
      </c>
      <c r="K36" s="10">
        <v>3.3725155085110678</v>
      </c>
      <c r="L36" s="10">
        <v>5.1379647919563407</v>
      </c>
      <c r="M36" s="10">
        <v>3.9770254873038975</v>
      </c>
      <c r="N36" s="10">
        <v>4.6277726711251601</v>
      </c>
      <c r="O36" s="10">
        <v>4.4277270546608332</v>
      </c>
      <c r="P36" s="10">
        <v>4.3950201816719874</v>
      </c>
      <c r="Q36" s="10">
        <v>4.3953994231582039</v>
      </c>
      <c r="R36" s="10">
        <v>5.1292329610167711</v>
      </c>
      <c r="S36" s="10">
        <v>4.4029486049850846</v>
      </c>
      <c r="T36" s="10">
        <v>5.4489301030286823</v>
      </c>
      <c r="U36" s="10">
        <v>7.1183187508830166</v>
      </c>
      <c r="V36" s="10">
        <v>7.5213749920177815</v>
      </c>
      <c r="W36" s="10">
        <v>5.0342200088387825</v>
      </c>
      <c r="X36" s="10">
        <v>5.5387813153914518</v>
      </c>
      <c r="Y36" s="10">
        <v>7.1934798381667813</v>
      </c>
      <c r="Z36" s="10">
        <v>8.3253367065664179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:Z52" si="26">SUM(X53:X70)</f>
        <v>0</v>
      </c>
      <c r="Y52" s="37">
        <f t="shared" si="26"/>
        <v>0</v>
      </c>
      <c r="Z52" s="37">
        <f t="shared" si="26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:Z71" si="28">SUM(X72:X73)</f>
        <v>0</v>
      </c>
      <c r="Y71" s="37">
        <f t="shared" si="28"/>
        <v>0</v>
      </c>
      <c r="Z71" s="37">
        <f t="shared" si="28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10.294559561606452</v>
      </c>
      <c r="D76" s="40">
        <v>10.804574264724204</v>
      </c>
      <c r="E76" s="40">
        <v>11.210397085814126</v>
      </c>
      <c r="F76" s="40">
        <v>11.695515189845956</v>
      </c>
      <c r="G76" s="40">
        <v>12.079791705214161</v>
      </c>
      <c r="H76" s="40">
        <v>12.133860703957936</v>
      </c>
      <c r="I76" s="40">
        <v>11.794733936700903</v>
      </c>
      <c r="J76" s="40">
        <v>11.713505814730164</v>
      </c>
      <c r="K76" s="40">
        <v>11.256878842887064</v>
      </c>
      <c r="L76" s="40">
        <v>10.141143629929239</v>
      </c>
      <c r="M76" s="40">
        <v>11.431323961604592</v>
      </c>
      <c r="N76" s="40">
        <v>11.288924403109126</v>
      </c>
      <c r="O76" s="40">
        <v>11.774049315083532</v>
      </c>
      <c r="P76" s="40">
        <v>12.036218306515179</v>
      </c>
      <c r="Q76" s="40">
        <v>12.633068933404479</v>
      </c>
      <c r="R76" s="40">
        <v>12.526956383774552</v>
      </c>
      <c r="S76" s="40">
        <v>13.553245413830805</v>
      </c>
      <c r="T76" s="40">
        <v>12.983602643676369</v>
      </c>
      <c r="U76" s="40">
        <v>12.246601910674157</v>
      </c>
      <c r="V76" s="40">
        <v>12.375386092626149</v>
      </c>
      <c r="W76" s="40">
        <v>13.119446992980111</v>
      </c>
      <c r="X76" s="40">
        <v>13.578866327074911</v>
      </c>
      <c r="Y76" s="40">
        <v>12.846675367237397</v>
      </c>
      <c r="Z76" s="40">
        <v>12.795111024351076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:Z22 C33:Z33 C71:Z71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0.4956223366556099</v>
      </c>
      <c r="D2" s="31">
        <f t="shared" ref="D2:W2" si="1">SUM(D3,D17,D22,D25,D26,D51,D52,D71,D74,D75,D76)</f>
        <v>0.52935684758573653</v>
      </c>
      <c r="E2" s="31">
        <f t="shared" si="1"/>
        <v>0.55106496267990379</v>
      </c>
      <c r="F2" s="31">
        <f t="shared" si="1"/>
        <v>0.56923375387858532</v>
      </c>
      <c r="G2" s="31">
        <f t="shared" si="1"/>
        <v>0.58246662850823161</v>
      </c>
      <c r="H2" s="31">
        <f t="shared" si="1"/>
        <v>0.61073309991498204</v>
      </c>
      <c r="I2" s="31">
        <f t="shared" si="1"/>
        <v>0.63559463118602377</v>
      </c>
      <c r="J2" s="31">
        <f t="shared" si="1"/>
        <v>0.65853710104512186</v>
      </c>
      <c r="K2" s="31">
        <f t="shared" si="1"/>
        <v>0.70293109329153414</v>
      </c>
      <c r="L2" s="31">
        <f t="shared" si="1"/>
        <v>0.71835094497217433</v>
      </c>
      <c r="M2" s="31">
        <f t="shared" si="1"/>
        <v>0.73364503769922607</v>
      </c>
      <c r="N2" s="31">
        <f t="shared" si="1"/>
        <v>0.75737746183307086</v>
      </c>
      <c r="O2" s="31">
        <f t="shared" si="1"/>
        <v>0.79284227151314568</v>
      </c>
      <c r="P2" s="31">
        <f t="shared" si="1"/>
        <v>0.81756534712340734</v>
      </c>
      <c r="Q2" s="31">
        <f t="shared" si="1"/>
        <v>0.85246781082002077</v>
      </c>
      <c r="R2" s="31">
        <f t="shared" si="1"/>
        <v>0.89017003345649304</v>
      </c>
      <c r="S2" s="31">
        <f t="shared" si="1"/>
        <v>0.92335152864655368</v>
      </c>
      <c r="T2" s="31">
        <f t="shared" si="1"/>
        <v>0.95826186869993768</v>
      </c>
      <c r="U2" s="31">
        <f t="shared" si="1"/>
        <v>0.99253034116256189</v>
      </c>
      <c r="V2" s="31">
        <f t="shared" si="1"/>
        <v>1.0224540660380315</v>
      </c>
      <c r="W2" s="31">
        <f t="shared" si="1"/>
        <v>1.0550605295856483</v>
      </c>
      <c r="X2" s="31">
        <f t="shared" ref="X2:Z2" si="2">SUM(X3,X17,X22,X25,X26,X51,X52,X71,X74,X75,X76)</f>
        <v>1.0873592246256432</v>
      </c>
      <c r="Y2" s="31">
        <f t="shared" si="2"/>
        <v>1.1114148022388373</v>
      </c>
      <c r="Z2" s="31">
        <f t="shared" si="2"/>
        <v>1.1264588130423585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:Z26" si="23">SUM(X27,X33)</f>
        <v>0</v>
      </c>
      <c r="Y26" s="37">
        <f t="shared" si="23"/>
        <v>0</v>
      </c>
      <c r="Z26" s="37">
        <f t="shared" si="23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:Z33" si="29">SUM(X34:X50)</f>
        <v>0</v>
      </c>
      <c r="Y33" s="29">
        <f t="shared" si="29"/>
        <v>0</v>
      </c>
      <c r="Z33" s="29">
        <f t="shared" si="2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:Z52" si="32">SUM(X53:X70)</f>
        <v>0</v>
      </c>
      <c r="Y52" s="37">
        <f t="shared" si="32"/>
        <v>0</v>
      </c>
      <c r="Z52" s="37">
        <f t="shared" si="32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0.4956223366556099</v>
      </c>
      <c r="D76" s="40">
        <v>0.52935684758573653</v>
      </c>
      <c r="E76" s="40">
        <v>0.55106496267990379</v>
      </c>
      <c r="F76" s="40">
        <v>0.56923375387858532</v>
      </c>
      <c r="G76" s="40">
        <v>0.58246662850823161</v>
      </c>
      <c r="H76" s="40">
        <v>0.61073309991498204</v>
      </c>
      <c r="I76" s="40">
        <v>0.63559463118602377</v>
      </c>
      <c r="J76" s="40">
        <v>0.65853710104512186</v>
      </c>
      <c r="K76" s="40">
        <v>0.70293109329153414</v>
      </c>
      <c r="L76" s="40">
        <v>0.71835094497217433</v>
      </c>
      <c r="M76" s="40">
        <v>0.73364503769922607</v>
      </c>
      <c r="N76" s="40">
        <v>0.75737746183307086</v>
      </c>
      <c r="O76" s="40">
        <v>0.79284227151314568</v>
      </c>
      <c r="P76" s="40">
        <v>0.81756534712340734</v>
      </c>
      <c r="Q76" s="40">
        <v>0.85246781082002077</v>
      </c>
      <c r="R76" s="40">
        <v>0.89017003345649304</v>
      </c>
      <c r="S76" s="40">
        <v>0.92335152864655368</v>
      </c>
      <c r="T76" s="40">
        <v>0.95826186869993768</v>
      </c>
      <c r="U76" s="40">
        <v>0.99253034116256189</v>
      </c>
      <c r="V76" s="40">
        <v>1.0224540660380315</v>
      </c>
      <c r="W76" s="40">
        <v>1.0550605295856483</v>
      </c>
      <c r="X76" s="40">
        <v>1.0873592246256432</v>
      </c>
      <c r="Y76" s="40">
        <v>1.1114148022388373</v>
      </c>
      <c r="Z76" s="40">
        <v>1.1264588130423585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Z71 X22:Z22 X33:Z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2.0555239242509518</v>
      </c>
      <c r="D2" s="31">
        <f t="shared" si="0"/>
        <v>2.074010922860841</v>
      </c>
      <c r="E2" s="31">
        <f t="shared" si="0"/>
        <v>2.0885046786909363</v>
      </c>
      <c r="F2" s="31">
        <f t="shared" si="0"/>
        <v>2.1092171615439175</v>
      </c>
      <c r="G2" s="31">
        <f t="shared" si="0"/>
        <v>2.1246881730221712</v>
      </c>
      <c r="H2" s="31">
        <f t="shared" si="0"/>
        <v>2.1330704054076515</v>
      </c>
      <c r="I2" s="31">
        <f t="shared" si="0"/>
        <v>2.1388677652862049</v>
      </c>
      <c r="J2" s="31">
        <f t="shared" si="0"/>
        <v>2.143342761615926</v>
      </c>
      <c r="K2" s="31">
        <f t="shared" si="0"/>
        <v>2.1777476928013577</v>
      </c>
      <c r="L2" s="31">
        <f t="shared" si="0"/>
        <v>2.2113567245285535</v>
      </c>
      <c r="M2" s="31">
        <f t="shared" si="0"/>
        <v>2.2379974731164243</v>
      </c>
      <c r="N2" s="31">
        <f t="shared" si="0"/>
        <v>2.2671747352257943</v>
      </c>
      <c r="O2" s="31">
        <f t="shared" si="0"/>
        <v>2.3106039556333759</v>
      </c>
      <c r="P2" s="31">
        <f t="shared" si="0"/>
        <v>2.3574059403266538</v>
      </c>
      <c r="Q2" s="31">
        <f t="shared" si="0"/>
        <v>2.4071661293867859</v>
      </c>
      <c r="R2" s="31">
        <f t="shared" si="0"/>
        <v>2.4684538295078315</v>
      </c>
      <c r="S2" s="31">
        <f t="shared" si="0"/>
        <v>2.4863046114253256</v>
      </c>
      <c r="T2" s="31">
        <f t="shared" si="0"/>
        <v>2.5119606433763524</v>
      </c>
      <c r="U2" s="31">
        <f t="shared" si="0"/>
        <v>2.5371139893066248</v>
      </c>
      <c r="V2" s="31">
        <f t="shared" si="0"/>
        <v>2.5453051988977635</v>
      </c>
      <c r="W2" s="31">
        <f t="shared" si="0"/>
        <v>2.5071869854451707</v>
      </c>
      <c r="X2" s="31">
        <f t="shared" ref="X2:Z2" si="1">SUM(X3,X17,X22,X25,X26,X51,X52,X71,X74,X75,X76)</f>
        <v>2.4718725660483019</v>
      </c>
      <c r="Y2" s="31">
        <f t="shared" si="1"/>
        <v>2.4419390883963747</v>
      </c>
      <c r="Z2" s="31">
        <f t="shared" si="1"/>
        <v>2.4834373111814414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2.0555239242509518</v>
      </c>
      <c r="D76" s="40">
        <v>2.074010922860841</v>
      </c>
      <c r="E76" s="40">
        <v>2.0885046786909363</v>
      </c>
      <c r="F76" s="40">
        <v>2.1092171615439175</v>
      </c>
      <c r="G76" s="40">
        <v>2.1246881730221712</v>
      </c>
      <c r="H76" s="40">
        <v>2.1330704054076515</v>
      </c>
      <c r="I76" s="40">
        <v>2.1388677652862049</v>
      </c>
      <c r="J76" s="40">
        <v>2.143342761615926</v>
      </c>
      <c r="K76" s="40">
        <v>2.1777476928013577</v>
      </c>
      <c r="L76" s="40">
        <v>2.2113567245285535</v>
      </c>
      <c r="M76" s="40">
        <v>2.2379974731164243</v>
      </c>
      <c r="N76" s="40">
        <v>2.2671747352257943</v>
      </c>
      <c r="O76" s="40">
        <v>2.3106039556333759</v>
      </c>
      <c r="P76" s="40">
        <v>2.3574059403266538</v>
      </c>
      <c r="Q76" s="40">
        <v>2.4071661293867859</v>
      </c>
      <c r="R76" s="40">
        <v>2.4684538295078315</v>
      </c>
      <c r="S76" s="40">
        <v>2.4863046114253256</v>
      </c>
      <c r="T76" s="40">
        <v>2.5119606433763524</v>
      </c>
      <c r="U76" s="40">
        <v>2.5371139893066248</v>
      </c>
      <c r="V76" s="40">
        <v>2.5453051988977635</v>
      </c>
      <c r="W76" s="40">
        <v>2.5071869854451707</v>
      </c>
      <c r="X76" s="40">
        <v>2.4718725660483019</v>
      </c>
      <c r="Y76" s="40">
        <v>2.4419390883963747</v>
      </c>
      <c r="Z76" s="40">
        <v>2.4834373111814414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Z71 X22:Z22 X33:Z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3.5213669665843597</v>
      </c>
      <c r="D2" s="31">
        <f t="shared" si="0"/>
        <v>3.6991047283872587</v>
      </c>
      <c r="E2" s="31">
        <f t="shared" si="0"/>
        <v>3.8241642860726297</v>
      </c>
      <c r="F2" s="31">
        <f t="shared" si="0"/>
        <v>3.8893331396221456</v>
      </c>
      <c r="G2" s="31">
        <f t="shared" si="0"/>
        <v>3.908725492844098</v>
      </c>
      <c r="H2" s="31">
        <f t="shared" si="0"/>
        <v>4.0440843899241061</v>
      </c>
      <c r="I2" s="31">
        <f t="shared" si="0"/>
        <v>4.1345694763365852</v>
      </c>
      <c r="J2" s="31">
        <f t="shared" si="0"/>
        <v>4.2597010766694039</v>
      </c>
      <c r="K2" s="31">
        <f t="shared" si="0"/>
        <v>4.5021441275496787</v>
      </c>
      <c r="L2" s="31">
        <f t="shared" si="0"/>
        <v>4.5723360073191053</v>
      </c>
      <c r="M2" s="31">
        <f t="shared" si="0"/>
        <v>4.6894271023682457</v>
      </c>
      <c r="N2" s="31">
        <f t="shared" si="0"/>
        <v>4.8178586406641948</v>
      </c>
      <c r="O2" s="31">
        <f t="shared" si="0"/>
        <v>5.0656148096984346</v>
      </c>
      <c r="P2" s="31">
        <f t="shared" si="0"/>
        <v>5.1923358428513247</v>
      </c>
      <c r="Q2" s="31">
        <f t="shared" si="0"/>
        <v>5.3339708242770918</v>
      </c>
      <c r="R2" s="31">
        <f t="shared" si="0"/>
        <v>5.5235941566384525</v>
      </c>
      <c r="S2" s="31">
        <f t="shared" si="0"/>
        <v>5.4672907494623546</v>
      </c>
      <c r="T2" s="31">
        <f t="shared" si="0"/>
        <v>5.2616168001076131</v>
      </c>
      <c r="U2" s="31">
        <f t="shared" si="0"/>
        <v>5.1036474103990992</v>
      </c>
      <c r="V2" s="31">
        <f t="shared" si="0"/>
        <v>5.018747098645612</v>
      </c>
      <c r="W2" s="31">
        <f t="shared" si="0"/>
        <v>4.1391674208650322</v>
      </c>
      <c r="X2" s="31">
        <f t="shared" ref="X2:Z2" si="1">SUM(X3,X17,X22,X25,X26,X51,X52,X71,X74,X75,X76)</f>
        <v>4.1216969459990684</v>
      </c>
      <c r="Y2" s="31">
        <f t="shared" si="1"/>
        <v>4.0823265146140235</v>
      </c>
      <c r="Z2" s="31">
        <f t="shared" si="1"/>
        <v>3.9495884034941851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3.5213669665843597</v>
      </c>
      <c r="D76" s="40">
        <v>3.6991047283872587</v>
      </c>
      <c r="E76" s="40">
        <v>3.8241642860726297</v>
      </c>
      <c r="F76" s="40">
        <v>3.8893331396221456</v>
      </c>
      <c r="G76" s="40">
        <v>3.908725492844098</v>
      </c>
      <c r="H76" s="40">
        <v>4.0440843899241061</v>
      </c>
      <c r="I76" s="40">
        <v>4.1345694763365852</v>
      </c>
      <c r="J76" s="40">
        <v>4.2597010766694039</v>
      </c>
      <c r="K76" s="40">
        <v>4.5021441275496787</v>
      </c>
      <c r="L76" s="40">
        <v>4.5723360073191053</v>
      </c>
      <c r="M76" s="40">
        <v>4.6894271023682457</v>
      </c>
      <c r="N76" s="40">
        <v>4.8178586406641948</v>
      </c>
      <c r="O76" s="40">
        <v>5.0656148096984346</v>
      </c>
      <c r="P76" s="40">
        <v>5.1923358428513247</v>
      </c>
      <c r="Q76" s="40">
        <v>5.3339708242770918</v>
      </c>
      <c r="R76" s="40">
        <v>5.5235941566384525</v>
      </c>
      <c r="S76" s="40">
        <v>5.4672907494623546</v>
      </c>
      <c r="T76" s="40">
        <v>5.2616168001076131</v>
      </c>
      <c r="U76" s="40">
        <v>5.1036474103990992</v>
      </c>
      <c r="V76" s="40">
        <v>5.018747098645612</v>
      </c>
      <c r="W76" s="40">
        <v>4.1391674208650322</v>
      </c>
      <c r="X76" s="40">
        <v>4.1216969459990684</v>
      </c>
      <c r="Y76" s="40">
        <v>4.0823265146140235</v>
      </c>
      <c r="Z76" s="40">
        <v>3.9495884034941851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Z71 X22:Z22 X33:Z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5.2744823602775348</v>
      </c>
      <c r="D2" s="31">
        <f t="shared" si="0"/>
        <v>5.4796191242166916</v>
      </c>
      <c r="E2" s="31">
        <f t="shared" si="0"/>
        <v>5.5808709115620081</v>
      </c>
      <c r="F2" s="31">
        <f t="shared" si="0"/>
        <v>5.6759143730467461</v>
      </c>
      <c r="G2" s="31">
        <f t="shared" si="0"/>
        <v>5.7575340376194495</v>
      </c>
      <c r="H2" s="31">
        <f t="shared" si="0"/>
        <v>5.8496712263555697</v>
      </c>
      <c r="I2" s="31">
        <f t="shared" si="0"/>
        <v>5.9290910832324544</v>
      </c>
      <c r="J2" s="31">
        <f t="shared" si="0"/>
        <v>5.9926883130652371</v>
      </c>
      <c r="K2" s="31">
        <f t="shared" si="0"/>
        <v>6.0709302913462508</v>
      </c>
      <c r="L2" s="31">
        <f t="shared" si="0"/>
        <v>6.1455362971284062</v>
      </c>
      <c r="M2" s="31">
        <f t="shared" si="0"/>
        <v>6.207719121765936</v>
      </c>
      <c r="N2" s="31">
        <f t="shared" si="0"/>
        <v>6.2151110518075248</v>
      </c>
      <c r="O2" s="31">
        <f t="shared" si="0"/>
        <v>6.2621231417230776</v>
      </c>
      <c r="P2" s="31">
        <f t="shared" si="0"/>
        <v>6.3446160637299345</v>
      </c>
      <c r="Q2" s="31">
        <f t="shared" si="0"/>
        <v>6.4464361547296223</v>
      </c>
      <c r="R2" s="31">
        <f t="shared" si="0"/>
        <v>6.5818970421110832</v>
      </c>
      <c r="S2" s="31">
        <f t="shared" si="0"/>
        <v>6.620635305706565</v>
      </c>
      <c r="T2" s="31">
        <f t="shared" si="0"/>
        <v>6.6523453201087666</v>
      </c>
      <c r="U2" s="31">
        <f t="shared" si="0"/>
        <v>6.67958618330149</v>
      </c>
      <c r="V2" s="31">
        <f t="shared" si="0"/>
        <v>6.704010139360701</v>
      </c>
      <c r="W2" s="31">
        <f t="shared" si="0"/>
        <v>6.7243218685495059</v>
      </c>
      <c r="X2" s="31">
        <f t="shared" ref="X2:Z2" si="1">SUM(X3,X17,X22,X25,X26,X51,X52,X71,X74,X75,X76)</f>
        <v>6.7248141544517734</v>
      </c>
      <c r="Y2" s="31">
        <f t="shared" si="1"/>
        <v>6.7298370116080477</v>
      </c>
      <c r="Z2" s="31">
        <f t="shared" si="1"/>
        <v>6.9159408943644278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5.2744823602775348</v>
      </c>
      <c r="D76" s="40">
        <v>5.4796191242166916</v>
      </c>
      <c r="E76" s="40">
        <v>5.5808709115620081</v>
      </c>
      <c r="F76" s="40">
        <v>5.6759143730467461</v>
      </c>
      <c r="G76" s="40">
        <v>5.7575340376194495</v>
      </c>
      <c r="H76" s="40">
        <v>5.8496712263555697</v>
      </c>
      <c r="I76" s="40">
        <v>5.9290910832324544</v>
      </c>
      <c r="J76" s="40">
        <v>5.9926883130652371</v>
      </c>
      <c r="K76" s="40">
        <v>6.0709302913462508</v>
      </c>
      <c r="L76" s="40">
        <v>6.1455362971284062</v>
      </c>
      <c r="M76" s="40">
        <v>6.207719121765936</v>
      </c>
      <c r="N76" s="40">
        <v>6.2151110518075248</v>
      </c>
      <c r="O76" s="40">
        <v>6.2621231417230776</v>
      </c>
      <c r="P76" s="40">
        <v>6.3446160637299345</v>
      </c>
      <c r="Q76" s="40">
        <v>6.4464361547296223</v>
      </c>
      <c r="R76" s="40">
        <v>6.5818970421110832</v>
      </c>
      <c r="S76" s="40">
        <v>6.620635305706565</v>
      </c>
      <c r="T76" s="40">
        <v>6.6523453201087666</v>
      </c>
      <c r="U76" s="40">
        <v>6.67958618330149</v>
      </c>
      <c r="V76" s="40">
        <v>6.704010139360701</v>
      </c>
      <c r="W76" s="40">
        <v>6.7243218685495059</v>
      </c>
      <c r="X76" s="40">
        <v>6.7248141544517734</v>
      </c>
      <c r="Y76" s="40">
        <v>6.7298370116080477</v>
      </c>
      <c r="Z76" s="40">
        <v>6.9159408943644278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Z71 X22:Z22 X33:Z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0.97625412549686219</v>
      </c>
      <c r="D2" s="31">
        <f t="shared" si="0"/>
        <v>1.0691760221178179</v>
      </c>
      <c r="E2" s="31">
        <f t="shared" si="0"/>
        <v>1.1565083284219475</v>
      </c>
      <c r="F2" s="31">
        <f t="shared" si="0"/>
        <v>1.2348436565595269</v>
      </c>
      <c r="G2" s="31">
        <f t="shared" si="0"/>
        <v>1.320402713660173</v>
      </c>
      <c r="H2" s="31">
        <f t="shared" si="0"/>
        <v>1.4614358177106139</v>
      </c>
      <c r="I2" s="31">
        <f t="shared" si="0"/>
        <v>1.5719994816029903</v>
      </c>
      <c r="J2" s="31">
        <f t="shared" si="0"/>
        <v>1.6826757970216895</v>
      </c>
      <c r="K2" s="31">
        <f t="shared" si="0"/>
        <v>1.8406986651751136</v>
      </c>
      <c r="L2" s="31">
        <f t="shared" si="0"/>
        <v>1.8966295722480417</v>
      </c>
      <c r="M2" s="31">
        <f t="shared" si="0"/>
        <v>1.9337597323023081</v>
      </c>
      <c r="N2" s="31">
        <f t="shared" si="0"/>
        <v>1.9876051021040568</v>
      </c>
      <c r="O2" s="31">
        <f t="shared" si="0"/>
        <v>2.0721295075257089</v>
      </c>
      <c r="P2" s="31">
        <f t="shared" si="0"/>
        <v>2.1194829823019199</v>
      </c>
      <c r="Q2" s="31">
        <f t="shared" si="0"/>
        <v>2.1826142522656578</v>
      </c>
      <c r="R2" s="31">
        <f t="shared" si="0"/>
        <v>2.2235951753074574</v>
      </c>
      <c r="S2" s="31">
        <f t="shared" si="0"/>
        <v>2.2654394734085663</v>
      </c>
      <c r="T2" s="31">
        <f t="shared" si="0"/>
        <v>2.3119387264440845</v>
      </c>
      <c r="U2" s="31">
        <f t="shared" si="0"/>
        <v>2.3801889888584649</v>
      </c>
      <c r="V2" s="31">
        <f t="shared" si="0"/>
        <v>2.4845504493950066</v>
      </c>
      <c r="W2" s="31">
        <f t="shared" si="0"/>
        <v>2.2204799204558414</v>
      </c>
      <c r="X2" s="31">
        <f t="shared" ref="X2:Z2" si="1">SUM(X3,X17,X22,X25,X26,X51,X52,X71,X74,X75,X76)</f>
        <v>2.3699587195905023</v>
      </c>
      <c r="Y2" s="31">
        <f t="shared" si="1"/>
        <v>2.511819197364507</v>
      </c>
      <c r="Z2" s="31">
        <f t="shared" si="1"/>
        <v>2.5832010531589851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0.97625412549686219</v>
      </c>
      <c r="D76" s="40">
        <v>1.0691760221178179</v>
      </c>
      <c r="E76" s="40">
        <v>1.1565083284219475</v>
      </c>
      <c r="F76" s="40">
        <v>1.2348436565595269</v>
      </c>
      <c r="G76" s="40">
        <v>1.320402713660173</v>
      </c>
      <c r="H76" s="40">
        <v>1.4614358177106139</v>
      </c>
      <c r="I76" s="40">
        <v>1.5719994816029903</v>
      </c>
      <c r="J76" s="40">
        <v>1.6826757970216895</v>
      </c>
      <c r="K76" s="40">
        <v>1.8406986651751136</v>
      </c>
      <c r="L76" s="40">
        <v>1.8966295722480417</v>
      </c>
      <c r="M76" s="40">
        <v>1.9337597323023081</v>
      </c>
      <c r="N76" s="40">
        <v>1.9876051021040568</v>
      </c>
      <c r="O76" s="40">
        <v>2.0721295075257089</v>
      </c>
      <c r="P76" s="40">
        <v>2.1194829823019199</v>
      </c>
      <c r="Q76" s="40">
        <v>2.1826142522656578</v>
      </c>
      <c r="R76" s="40">
        <v>2.2235951753074574</v>
      </c>
      <c r="S76" s="40">
        <v>2.2654394734085663</v>
      </c>
      <c r="T76" s="40">
        <v>2.3119387264440845</v>
      </c>
      <c r="U76" s="40">
        <v>2.3801889888584649</v>
      </c>
      <c r="V76" s="40">
        <v>2.4845504493950066</v>
      </c>
      <c r="W76" s="40">
        <v>2.2204799204558414</v>
      </c>
      <c r="X76" s="40">
        <v>2.3699587195905023</v>
      </c>
      <c r="Y76" s="40">
        <v>2.511819197364507</v>
      </c>
      <c r="Z76" s="40">
        <v>2.5832010531589851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Z71 X22:Z22 X33:Z33" formulaRange="1"/>
  </ignoredError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1.5197682104506871</v>
      </c>
      <c r="D2" s="31">
        <f t="shared" si="0"/>
        <v>1.9023119719281172</v>
      </c>
      <c r="E2" s="31">
        <f t="shared" si="0"/>
        <v>2.284554756348594</v>
      </c>
      <c r="F2" s="31">
        <f t="shared" si="0"/>
        <v>2.6652655523382034</v>
      </c>
      <c r="G2" s="31">
        <f t="shared" si="0"/>
        <v>3.0669088490700274</v>
      </c>
      <c r="H2" s="31">
        <f t="shared" si="0"/>
        <v>3.4973046603288589</v>
      </c>
      <c r="I2" s="31">
        <f t="shared" si="0"/>
        <v>3.8632450987527909</v>
      </c>
      <c r="J2" s="31">
        <f t="shared" si="0"/>
        <v>4.1443983132949649</v>
      </c>
      <c r="K2" s="31">
        <f t="shared" si="0"/>
        <v>4.4222631480350758</v>
      </c>
      <c r="L2" s="31">
        <f t="shared" si="0"/>
        <v>4.6183879312012452</v>
      </c>
      <c r="M2" s="31">
        <f t="shared" si="0"/>
        <v>4.7926650716939534</v>
      </c>
      <c r="N2" s="31">
        <f t="shared" si="0"/>
        <v>4.9130806427886382</v>
      </c>
      <c r="O2" s="31">
        <f t="shared" si="0"/>
        <v>5.0539069527606344</v>
      </c>
      <c r="P2" s="31">
        <f t="shared" si="0"/>
        <v>5.2689039215571949</v>
      </c>
      <c r="Q2" s="31">
        <f t="shared" si="0"/>
        <v>5.5566125808481939</v>
      </c>
      <c r="R2" s="31">
        <f t="shared" si="0"/>
        <v>6.0415366652299269</v>
      </c>
      <c r="S2" s="31">
        <f t="shared" si="0"/>
        <v>6.255602631802045</v>
      </c>
      <c r="T2" s="31">
        <f t="shared" si="0"/>
        <v>6.5037837974043073</v>
      </c>
      <c r="U2" s="31">
        <f t="shared" si="0"/>
        <v>6.7733328553782552</v>
      </c>
      <c r="V2" s="31">
        <f t="shared" si="0"/>
        <v>7.07808065192875</v>
      </c>
      <c r="W2" s="31">
        <f t="shared" si="0"/>
        <v>6.8382634459696217</v>
      </c>
      <c r="X2" s="31">
        <f t="shared" ref="X2:Z2" si="1">SUM(X3,X17,X22,X25,X26,X51,X52,X71,X74,X75,X76)</f>
        <v>7.0692040967303473</v>
      </c>
      <c r="Y2" s="31">
        <f t="shared" si="1"/>
        <v>7.277110383185871</v>
      </c>
      <c r="Z2" s="31">
        <f t="shared" si="1"/>
        <v>7.5574631174651792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1.5197682104506871</v>
      </c>
      <c r="D76" s="40">
        <v>1.9023119719281172</v>
      </c>
      <c r="E76" s="40">
        <v>2.284554756348594</v>
      </c>
      <c r="F76" s="40">
        <v>2.6652655523382034</v>
      </c>
      <c r="G76" s="40">
        <v>3.0669088490700274</v>
      </c>
      <c r="H76" s="40">
        <v>3.4973046603288589</v>
      </c>
      <c r="I76" s="40">
        <v>3.8632450987527909</v>
      </c>
      <c r="J76" s="40">
        <v>4.1443983132949649</v>
      </c>
      <c r="K76" s="40">
        <v>4.4222631480350758</v>
      </c>
      <c r="L76" s="40">
        <v>4.6183879312012452</v>
      </c>
      <c r="M76" s="40">
        <v>4.7926650716939534</v>
      </c>
      <c r="N76" s="40">
        <v>4.9130806427886382</v>
      </c>
      <c r="O76" s="40">
        <v>5.0539069527606344</v>
      </c>
      <c r="P76" s="40">
        <v>5.2689039215571949</v>
      </c>
      <c r="Q76" s="40">
        <v>5.5566125808481939</v>
      </c>
      <c r="R76" s="40">
        <v>6.0415366652299269</v>
      </c>
      <c r="S76" s="40">
        <v>6.255602631802045</v>
      </c>
      <c r="T76" s="40">
        <v>6.5037837974043073</v>
      </c>
      <c r="U76" s="40">
        <v>6.7733328553782552</v>
      </c>
      <c r="V76" s="40">
        <v>7.07808065192875</v>
      </c>
      <c r="W76" s="40">
        <v>6.8382634459696217</v>
      </c>
      <c r="X76" s="40">
        <v>7.0692040967303473</v>
      </c>
      <c r="Y76" s="40">
        <v>7.277110383185871</v>
      </c>
      <c r="Z76" s="40">
        <v>7.5574631174651792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Z71 X22:Z22 X33:Z33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63.177677197633002</v>
      </c>
      <c r="D2" s="31">
        <f t="shared" si="0"/>
        <v>61.543971264700936</v>
      </c>
      <c r="E2" s="31">
        <f t="shared" si="0"/>
        <v>65.295517207868386</v>
      </c>
      <c r="F2" s="31">
        <f t="shared" si="0"/>
        <v>70.440229159717063</v>
      </c>
      <c r="G2" s="31">
        <f t="shared" si="0"/>
        <v>69.331974645529627</v>
      </c>
      <c r="H2" s="31">
        <f t="shared" si="0"/>
        <v>69.70330189744098</v>
      </c>
      <c r="I2" s="31">
        <f t="shared" si="0"/>
        <v>71.816115358811047</v>
      </c>
      <c r="J2" s="31">
        <f t="shared" si="0"/>
        <v>70.771192134115424</v>
      </c>
      <c r="K2" s="31">
        <f t="shared" si="0"/>
        <v>70.875100741442168</v>
      </c>
      <c r="L2" s="31">
        <f t="shared" si="0"/>
        <v>65.552141106383331</v>
      </c>
      <c r="M2" s="31">
        <f t="shared" si="0"/>
        <v>69.469941670075031</v>
      </c>
      <c r="N2" s="31">
        <f t="shared" si="0"/>
        <v>68.980736416144666</v>
      </c>
      <c r="O2" s="31">
        <f t="shared" si="0"/>
        <v>72.402701773256467</v>
      </c>
      <c r="P2" s="31">
        <f t="shared" si="0"/>
        <v>73.200292439143453</v>
      </c>
      <c r="Q2" s="31">
        <f t="shared" si="0"/>
        <v>73.101583974460254</v>
      </c>
      <c r="R2" s="31">
        <f t="shared" si="0"/>
        <v>79.069235856691336</v>
      </c>
      <c r="S2" s="31">
        <f t="shared" si="0"/>
        <v>77.799176407822216</v>
      </c>
      <c r="T2" s="31">
        <f t="shared" si="0"/>
        <v>91.095786758383497</v>
      </c>
      <c r="U2" s="31">
        <f t="shared" si="0"/>
        <v>93.033361994840917</v>
      </c>
      <c r="V2" s="31">
        <f t="shared" si="0"/>
        <v>101.52820292347374</v>
      </c>
      <c r="W2" s="31">
        <f t="shared" si="0"/>
        <v>105.93336199484092</v>
      </c>
      <c r="X2" s="31">
        <f t="shared" ref="X2:Z2" si="1">SUM(X3,X17,X22,X25,X26,X51,X52,X71,X74,X75,X76)</f>
        <v>110.24428202923474</v>
      </c>
      <c r="Y2" s="31">
        <f t="shared" si="1"/>
        <v>115.01788478073945</v>
      </c>
      <c r="Z2" s="31">
        <f t="shared" si="1"/>
        <v>113.59372312983665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:Z3" si="4">SUM(X4,X8,X11)</f>
        <v>0</v>
      </c>
      <c r="Y3" s="34">
        <f t="shared" si="4"/>
        <v>0</v>
      </c>
      <c r="Z3" s="34">
        <f t="shared" si="4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:Z4" si="7">SUM(X5:X7)</f>
        <v>0</v>
      </c>
      <c r="Y4" s="29">
        <f t="shared" si="7"/>
        <v>0</v>
      </c>
      <c r="Z4" s="29">
        <f t="shared" si="7"/>
        <v>0</v>
      </c>
    </row>
    <row r="5" spans="1:26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  <c r="Y5" s="10">
        <f>FC_OTH_HH_SH_E!Y5+FC_OTH_HH_SC_E!Y5+FC_OTH_HH_WH_E!Y5+FC_OTH_HH_CO_E!Y5+FC_OTH_HH_RF_E!Y5+FC_OTH_HH_WM_E!Y5+FC_OTH_HH_DR_E!Y5+FC_OTH_HH_DW_E!Y5+FC_OTH_HH_TV_E!Y5+FC_OTH_HH_IT_E!Y5+FC_OTH_HH_LI_E!Y5+FC_OTH_HH_OA_E!Y5</f>
        <v>0</v>
      </c>
      <c r="Z5" s="10">
        <f>FC_OTH_HH_SH_E!Z5+FC_OTH_HH_SC_E!Z5+FC_OTH_HH_WH_E!Z5+FC_OTH_HH_CO_E!Z5+FC_OTH_HH_RF_E!Z5+FC_OTH_HH_WM_E!Z5+FC_OTH_HH_DR_E!Z5+FC_OTH_HH_DW_E!Z5+FC_OTH_HH_TV_E!Z5+FC_OTH_HH_IT_E!Z5+FC_OTH_HH_LI_E!Z5+FC_OTH_HH_OA_E!Z5</f>
        <v>0</v>
      </c>
    </row>
    <row r="6" spans="1:26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  <c r="Y6" s="10">
        <f>FC_OTH_HH_SH_E!Y6+FC_OTH_HH_SC_E!Y6+FC_OTH_HH_WH_E!Y6+FC_OTH_HH_CO_E!Y6+FC_OTH_HH_RF_E!Y6+FC_OTH_HH_WM_E!Y6+FC_OTH_HH_DR_E!Y6+FC_OTH_HH_DW_E!Y6+FC_OTH_HH_TV_E!Y6+FC_OTH_HH_IT_E!Y6+FC_OTH_HH_LI_E!Y6+FC_OTH_HH_OA_E!Y6</f>
        <v>0</v>
      </c>
      <c r="Z6" s="10">
        <f>FC_OTH_HH_SH_E!Z6+FC_OTH_HH_SC_E!Z6+FC_OTH_HH_WH_E!Z6+FC_OTH_HH_CO_E!Z6+FC_OTH_HH_RF_E!Z6+FC_OTH_HH_WM_E!Z6+FC_OTH_HH_DR_E!Z6+FC_OTH_HH_DW_E!Z6+FC_OTH_HH_TV_E!Z6+FC_OTH_HH_IT_E!Z6+FC_OTH_HH_LI_E!Z6+FC_OTH_HH_OA_E!Z6</f>
        <v>0</v>
      </c>
    </row>
    <row r="7" spans="1:26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  <c r="Y7" s="10">
        <f>FC_OTH_HH_SH_E!Y7+FC_OTH_HH_SC_E!Y7+FC_OTH_HH_WH_E!Y7+FC_OTH_HH_CO_E!Y7+FC_OTH_HH_RF_E!Y7+FC_OTH_HH_WM_E!Y7+FC_OTH_HH_DR_E!Y7+FC_OTH_HH_DW_E!Y7+FC_OTH_HH_TV_E!Y7+FC_OTH_HH_IT_E!Y7+FC_OTH_HH_LI_E!Y7+FC_OTH_HH_OA_E!Y7</f>
        <v>0</v>
      </c>
      <c r="Z7" s="10">
        <f>FC_OTH_HH_SH_E!Z7+FC_OTH_HH_SC_E!Z7+FC_OTH_HH_WH_E!Z7+FC_OTH_HH_CO_E!Z7+FC_OTH_HH_RF_E!Z7+FC_OTH_HH_WM_E!Z7+FC_OTH_HH_DR_E!Z7+FC_OTH_HH_DW_E!Z7+FC_OTH_HH_TV_E!Z7+FC_OTH_HH_IT_E!Z7+FC_OTH_HH_LI_E!Z7+FC_OTH_HH_OA_E!Z7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:Z8" si="10">SUM(X9:X10)</f>
        <v>0</v>
      </c>
      <c r="Y8" s="29">
        <f t="shared" si="10"/>
        <v>0</v>
      </c>
      <c r="Z8" s="29">
        <f t="shared" si="10"/>
        <v>0</v>
      </c>
    </row>
    <row r="9" spans="1:26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  <c r="Y9" s="10">
        <f>FC_OTH_HH_SH_E!Y9+FC_OTH_HH_SC_E!Y9+FC_OTH_HH_WH_E!Y9+FC_OTH_HH_CO_E!Y9+FC_OTH_HH_RF_E!Y9+FC_OTH_HH_WM_E!Y9+FC_OTH_HH_DR_E!Y9+FC_OTH_HH_DW_E!Y9+FC_OTH_HH_TV_E!Y9+FC_OTH_HH_IT_E!Y9+FC_OTH_HH_LI_E!Y9+FC_OTH_HH_OA_E!Y9</f>
        <v>0</v>
      </c>
      <c r="Z9" s="10">
        <f>FC_OTH_HH_SH_E!Z9+FC_OTH_HH_SC_E!Z9+FC_OTH_HH_WH_E!Z9+FC_OTH_HH_CO_E!Z9+FC_OTH_HH_RF_E!Z9+FC_OTH_HH_WM_E!Z9+FC_OTH_HH_DR_E!Z9+FC_OTH_HH_DW_E!Z9+FC_OTH_HH_TV_E!Z9+FC_OTH_HH_IT_E!Z9+FC_OTH_HH_LI_E!Z9+FC_OTH_HH_OA_E!Z9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  <c r="Y10" s="10">
        <f>FC_OTH_HH_SH_E!Y10+FC_OTH_HH_SC_E!Y10+FC_OTH_HH_WH_E!Y10+FC_OTH_HH_CO_E!Y10+FC_OTH_HH_RF_E!Y10+FC_OTH_HH_WM_E!Y10+FC_OTH_HH_DR_E!Y10+FC_OTH_HH_DW_E!Y10+FC_OTH_HH_TV_E!Y10+FC_OTH_HH_IT_E!Y10+FC_OTH_HH_LI_E!Y10+FC_OTH_HH_OA_E!Y10</f>
        <v>0</v>
      </c>
      <c r="Z10" s="10">
        <f>FC_OTH_HH_SH_E!Z10+FC_OTH_HH_SC_E!Z10+FC_OTH_HH_WH_E!Z10+FC_OTH_HH_CO_E!Z10+FC_OTH_HH_RF_E!Z10+FC_OTH_HH_WM_E!Z10+FC_OTH_HH_DR_E!Z10+FC_OTH_HH_DW_E!Z10+FC_OTH_HH_TV_E!Z10+FC_OTH_HH_IT_E!Z10+FC_OTH_HH_LI_E!Z10+FC_OTH_HH_OA_E!Z10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:Z11" si="13">SUM(X12:X16)</f>
        <v>0</v>
      </c>
      <c r="Y11" s="29">
        <f t="shared" si="13"/>
        <v>0</v>
      </c>
      <c r="Z11" s="29">
        <f t="shared" si="13"/>
        <v>0</v>
      </c>
    </row>
    <row r="12" spans="1:26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  <c r="Y12" s="10">
        <f>FC_OTH_HH_SH_E!Y12+FC_OTH_HH_SC_E!Y12+FC_OTH_HH_WH_E!Y12+FC_OTH_HH_CO_E!Y12+FC_OTH_HH_RF_E!Y12+FC_OTH_HH_WM_E!Y12+FC_OTH_HH_DR_E!Y12+FC_OTH_HH_DW_E!Y12+FC_OTH_HH_TV_E!Y12+FC_OTH_HH_IT_E!Y12+FC_OTH_HH_LI_E!Y12+FC_OTH_HH_OA_E!Y12</f>
        <v>0</v>
      </c>
      <c r="Z12" s="10">
        <f>FC_OTH_HH_SH_E!Z12+FC_OTH_HH_SC_E!Z12+FC_OTH_HH_WH_E!Z12+FC_OTH_HH_CO_E!Z12+FC_OTH_HH_RF_E!Z12+FC_OTH_HH_WM_E!Z12+FC_OTH_HH_DR_E!Z12+FC_OTH_HH_DW_E!Z12+FC_OTH_HH_TV_E!Z12+FC_OTH_HH_IT_E!Z12+FC_OTH_HH_LI_E!Z12+FC_OTH_HH_OA_E!Z12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  <c r="Y13" s="10">
        <f>FC_OTH_HH_SH_E!Y13+FC_OTH_HH_SC_E!Y13+FC_OTH_HH_WH_E!Y13+FC_OTH_HH_CO_E!Y13+FC_OTH_HH_RF_E!Y13+FC_OTH_HH_WM_E!Y13+FC_OTH_HH_DR_E!Y13+FC_OTH_HH_DW_E!Y13+FC_OTH_HH_TV_E!Y13+FC_OTH_HH_IT_E!Y13+FC_OTH_HH_LI_E!Y13+FC_OTH_HH_OA_E!Y13</f>
        <v>0</v>
      </c>
      <c r="Z13" s="10">
        <f>FC_OTH_HH_SH_E!Z13+FC_OTH_HH_SC_E!Z13+FC_OTH_HH_WH_E!Z13+FC_OTH_HH_CO_E!Z13+FC_OTH_HH_RF_E!Z13+FC_OTH_HH_WM_E!Z13+FC_OTH_HH_DR_E!Z13+FC_OTH_HH_DW_E!Z13+FC_OTH_HH_TV_E!Z13+FC_OTH_HH_IT_E!Z13+FC_OTH_HH_LI_E!Z13+FC_OTH_HH_OA_E!Z13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  <c r="Y14" s="10">
        <f>FC_OTH_HH_SH_E!Y14+FC_OTH_HH_SC_E!Y14+FC_OTH_HH_WH_E!Y14+FC_OTH_HH_CO_E!Y14+FC_OTH_HH_RF_E!Y14+FC_OTH_HH_WM_E!Y14+FC_OTH_HH_DR_E!Y14+FC_OTH_HH_DW_E!Y14+FC_OTH_HH_TV_E!Y14+FC_OTH_HH_IT_E!Y14+FC_OTH_HH_LI_E!Y14+FC_OTH_HH_OA_E!Y14</f>
        <v>0</v>
      </c>
      <c r="Z14" s="10">
        <f>FC_OTH_HH_SH_E!Z14+FC_OTH_HH_SC_E!Z14+FC_OTH_HH_WH_E!Z14+FC_OTH_HH_CO_E!Z14+FC_OTH_HH_RF_E!Z14+FC_OTH_HH_WM_E!Z14+FC_OTH_HH_DR_E!Z14+FC_OTH_HH_DW_E!Z14+FC_OTH_HH_TV_E!Z14+FC_OTH_HH_IT_E!Z14+FC_OTH_HH_LI_E!Z14+FC_OTH_HH_OA_E!Z14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  <c r="Y15" s="10">
        <f>FC_OTH_HH_SH_E!Y15+FC_OTH_HH_SC_E!Y15+FC_OTH_HH_WH_E!Y15+FC_OTH_HH_CO_E!Y15+FC_OTH_HH_RF_E!Y15+FC_OTH_HH_WM_E!Y15+FC_OTH_HH_DR_E!Y15+FC_OTH_HH_DW_E!Y15+FC_OTH_HH_TV_E!Y15+FC_OTH_HH_IT_E!Y15+FC_OTH_HH_LI_E!Y15+FC_OTH_HH_OA_E!Y15</f>
        <v>0</v>
      </c>
      <c r="Z15" s="10">
        <f>FC_OTH_HH_SH_E!Z15+FC_OTH_HH_SC_E!Z15+FC_OTH_HH_WH_E!Z15+FC_OTH_HH_CO_E!Z15+FC_OTH_HH_RF_E!Z15+FC_OTH_HH_WM_E!Z15+FC_OTH_HH_DR_E!Z15+FC_OTH_HH_DW_E!Z15+FC_OTH_HH_TV_E!Z15+FC_OTH_HH_IT_E!Z15+FC_OTH_HH_LI_E!Z15+FC_OTH_HH_OA_E!Z15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  <c r="Y16" s="10">
        <f>FC_OTH_HH_SH_E!Y16+FC_OTH_HH_SC_E!Y16+FC_OTH_HH_WH_E!Y16+FC_OTH_HH_CO_E!Y16+FC_OTH_HH_RF_E!Y16+FC_OTH_HH_WM_E!Y16+FC_OTH_HH_DR_E!Y16+FC_OTH_HH_DW_E!Y16+FC_OTH_HH_TV_E!Y16+FC_OTH_HH_IT_E!Y16+FC_OTH_HH_LI_E!Y16+FC_OTH_HH_OA_E!Y16</f>
        <v>0</v>
      </c>
      <c r="Z16" s="10">
        <f>FC_OTH_HH_SH_E!Z16+FC_OTH_HH_SC_E!Z16+FC_OTH_HH_WH_E!Z16+FC_OTH_HH_CO_E!Z16+FC_OTH_HH_RF_E!Z16+FC_OTH_HH_WM_E!Z16+FC_OTH_HH_DR_E!Z16+FC_OTH_HH_DW_E!Z16+FC_OTH_HH_TV_E!Z16+FC_OTH_HH_IT_E!Z16+FC_OTH_HH_LI_E!Z16+FC_OTH_HH_OA_E!Z16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  <c r="Y18" s="10">
        <f>FC_OTH_HH_SH_E!Y18+FC_OTH_HH_SC_E!Y18+FC_OTH_HH_WH_E!Y18+FC_OTH_HH_CO_E!Y18+FC_OTH_HH_RF_E!Y18+FC_OTH_HH_WM_E!Y18+FC_OTH_HH_DR_E!Y18+FC_OTH_HH_DW_E!Y18+FC_OTH_HH_TV_E!Y18+FC_OTH_HH_IT_E!Y18+FC_OTH_HH_LI_E!Y18+FC_OTH_HH_OA_E!Y18</f>
        <v>0</v>
      </c>
      <c r="Z18" s="10">
        <f>FC_OTH_HH_SH_E!Z18+FC_OTH_HH_SC_E!Z18+FC_OTH_HH_WH_E!Z18+FC_OTH_HH_CO_E!Z18+FC_OTH_HH_RF_E!Z18+FC_OTH_HH_WM_E!Z18+FC_OTH_HH_DR_E!Z18+FC_OTH_HH_DW_E!Z18+FC_OTH_HH_TV_E!Z18+FC_OTH_HH_IT_E!Z18+FC_OTH_HH_LI_E!Z18+FC_OTH_HH_OA_E!Z18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  <c r="Y19" s="10">
        <f>FC_OTH_HH_SH_E!Y19+FC_OTH_HH_SC_E!Y19+FC_OTH_HH_WH_E!Y19+FC_OTH_HH_CO_E!Y19+FC_OTH_HH_RF_E!Y19+FC_OTH_HH_WM_E!Y19+FC_OTH_HH_DR_E!Y19+FC_OTH_HH_DW_E!Y19+FC_OTH_HH_TV_E!Y19+FC_OTH_HH_IT_E!Y19+FC_OTH_HH_LI_E!Y19+FC_OTH_HH_OA_E!Y19</f>
        <v>0</v>
      </c>
      <c r="Z19" s="10">
        <f>FC_OTH_HH_SH_E!Z19+FC_OTH_HH_SC_E!Z19+FC_OTH_HH_WH_E!Z19+FC_OTH_HH_CO_E!Z19+FC_OTH_HH_RF_E!Z19+FC_OTH_HH_WM_E!Z19+FC_OTH_HH_DR_E!Z19+FC_OTH_HH_DW_E!Z19+FC_OTH_HH_TV_E!Z19+FC_OTH_HH_IT_E!Z19+FC_OTH_HH_LI_E!Z19+FC_OTH_HH_OA_E!Z19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  <c r="Y20" s="10">
        <f>FC_OTH_HH_SH_E!Y20+FC_OTH_HH_SC_E!Y20+FC_OTH_HH_WH_E!Y20+FC_OTH_HH_CO_E!Y20+FC_OTH_HH_RF_E!Y20+FC_OTH_HH_WM_E!Y20+FC_OTH_HH_DR_E!Y20+FC_OTH_HH_DW_E!Y20+FC_OTH_HH_TV_E!Y20+FC_OTH_HH_IT_E!Y20+FC_OTH_HH_LI_E!Y20+FC_OTH_HH_OA_E!Y20</f>
        <v>0</v>
      </c>
      <c r="Z20" s="10">
        <f>FC_OTH_HH_SH_E!Z20+FC_OTH_HH_SC_E!Z20+FC_OTH_HH_WH_E!Z20+FC_OTH_HH_CO_E!Z20+FC_OTH_HH_RF_E!Z20+FC_OTH_HH_WM_E!Z20+FC_OTH_HH_DR_E!Z20+FC_OTH_HH_DW_E!Z20+FC_OTH_HH_TV_E!Z20+FC_OTH_HH_IT_E!Z20+FC_OTH_HH_LI_E!Z20+FC_OTH_HH_OA_E!Z20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  <c r="Y21" s="10">
        <f>FC_OTH_HH_SH_E!Y21+FC_OTH_HH_SC_E!Y21+FC_OTH_HH_WH_E!Y21+FC_OTH_HH_CO_E!Y21+FC_OTH_HH_RF_E!Y21+FC_OTH_HH_WM_E!Y21+FC_OTH_HH_DR_E!Y21+FC_OTH_HH_DW_E!Y21+FC_OTH_HH_TV_E!Y21+FC_OTH_HH_IT_E!Y21+FC_OTH_HH_LI_E!Y21+FC_OTH_HH_OA_E!Y21</f>
        <v>0</v>
      </c>
      <c r="Z21" s="10">
        <f>FC_OTH_HH_SH_E!Z21+FC_OTH_HH_SC_E!Z21+FC_OTH_HH_WH_E!Z21+FC_OTH_HH_CO_E!Z21+FC_OTH_HH_RF_E!Z21+FC_OTH_HH_WM_E!Z21+FC_OTH_HH_DR_E!Z21+FC_OTH_HH_DW_E!Z21+FC_OTH_HH_TV_E!Z21+FC_OTH_HH_IT_E!Z21+FC_OTH_HH_LI_E!Z21+FC_OTH_HH_OA_E!Z21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:Z22" si="19">SUM(X23:X24)</f>
        <v>0</v>
      </c>
      <c r="Y22" s="37">
        <f t="shared" si="19"/>
        <v>0</v>
      </c>
      <c r="Z22" s="37">
        <f t="shared" si="19"/>
        <v>0</v>
      </c>
    </row>
    <row r="23" spans="1:26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  <c r="Y23" s="10">
        <f>FC_OTH_HH_SH_E!Y23+FC_OTH_HH_SC_E!Y23+FC_OTH_HH_WH_E!Y23+FC_OTH_HH_CO_E!Y23+FC_OTH_HH_RF_E!Y23+FC_OTH_HH_WM_E!Y23+FC_OTH_HH_DR_E!Y23+FC_OTH_HH_DW_E!Y23+FC_OTH_HH_TV_E!Y23+FC_OTH_HH_IT_E!Y23+FC_OTH_HH_LI_E!Y23+FC_OTH_HH_OA_E!Y23</f>
        <v>0</v>
      </c>
      <c r="Z23" s="10">
        <f>FC_OTH_HH_SH_E!Z23+FC_OTH_HH_SC_E!Z23+FC_OTH_HH_WH_E!Z23+FC_OTH_HH_CO_E!Z23+FC_OTH_HH_RF_E!Z23+FC_OTH_HH_WM_E!Z23+FC_OTH_HH_DR_E!Z23+FC_OTH_HH_DW_E!Z23+FC_OTH_HH_TV_E!Z23+FC_OTH_HH_IT_E!Z23+FC_OTH_HH_LI_E!Z23+FC_OTH_HH_OA_E!Z23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  <c r="Y24" s="10">
        <f>FC_OTH_HH_SH_E!Y24+FC_OTH_HH_SC_E!Y24+FC_OTH_HH_WH_E!Y24+FC_OTH_HH_CO_E!Y24+FC_OTH_HH_RF_E!Y24+FC_OTH_HH_WM_E!Y24+FC_OTH_HH_DR_E!Y24+FC_OTH_HH_DW_E!Y24+FC_OTH_HH_TV_E!Y24+FC_OTH_HH_IT_E!Y24+FC_OTH_HH_LI_E!Y24+FC_OTH_HH_OA_E!Y24</f>
        <v>0</v>
      </c>
      <c r="Z24" s="10">
        <f>FC_OTH_HH_SH_E!Z24+FC_OTH_HH_SC_E!Z24+FC_OTH_HH_WH_E!Z24+FC_OTH_HH_CO_E!Z24+FC_OTH_HH_RF_E!Z24+FC_OTH_HH_WM_E!Z24+FC_OTH_HH_DR_E!Z24+FC_OTH_HH_DW_E!Z24+FC_OTH_HH_TV_E!Z24+FC_OTH_HH_IT_E!Z24+FC_OTH_HH_LI_E!Z24+FC_OTH_HH_OA_E!Z24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  <c r="Y25" s="37">
        <f>FC_OTH_HH_SH_E!Y25+FC_OTH_HH_SC_E!Y25+FC_OTH_HH_WH_E!Y25+FC_OTH_HH_CO_E!Y25+FC_OTH_HH_RF_E!Y25+FC_OTH_HH_WM_E!Y25+FC_OTH_HH_DR_E!Y25+FC_OTH_HH_DW_E!Y25+FC_OTH_HH_TV_E!Y25+FC_OTH_HH_IT_E!Y25+FC_OTH_HH_LI_E!Y25+FC_OTH_HH_OA_E!Y25</f>
        <v>0</v>
      </c>
      <c r="Z25" s="37">
        <f>FC_OTH_HH_SH_E!Z25+FC_OTH_HH_SC_E!Z25+FC_OTH_HH_WH_E!Z25+FC_OTH_HH_CO_E!Z25+FC_OTH_HH_RF_E!Z25+FC_OTH_HH_WM_E!Z25+FC_OTH_HH_DR_E!Z25+FC_OTH_HH_DW_E!Z25+FC_OTH_HH_TV_E!Z25+FC_OTH_HH_IT_E!Z25+FC_OTH_HH_LI_E!Z25+FC_OTH_HH_OA_E!Z25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0">SUM(C27,C33)</f>
        <v>15.112328960315724</v>
      </c>
      <c r="D26" s="37">
        <f t="shared" ref="D26:W26" si="21">SUM(D27,D33)</f>
        <v>15.112328960315724</v>
      </c>
      <c r="E26" s="37">
        <f t="shared" si="21"/>
        <v>16.045474215607012</v>
      </c>
      <c r="F26" s="37">
        <f t="shared" si="21"/>
        <v>16.045474215607012</v>
      </c>
      <c r="G26" s="37">
        <f t="shared" si="21"/>
        <v>16.045474215607012</v>
      </c>
      <c r="H26" s="37">
        <f t="shared" si="21"/>
        <v>15.609492783081549</v>
      </c>
      <c r="I26" s="37">
        <f t="shared" si="21"/>
        <v>14.50743092200968</v>
      </c>
      <c r="J26" s="37">
        <f t="shared" si="21"/>
        <v>13.405156020615852</v>
      </c>
      <c r="K26" s="37">
        <f t="shared" si="21"/>
        <v>14.50743092200968</v>
      </c>
      <c r="L26" s="37">
        <f t="shared" si="21"/>
        <v>15.609492783081548</v>
      </c>
      <c r="M26" s="37">
        <f t="shared" si="21"/>
        <v>14.50743092200968</v>
      </c>
      <c r="N26" s="37">
        <f t="shared" si="21"/>
        <v>13.40515602061585</v>
      </c>
      <c r="O26" s="37">
        <f t="shared" si="21"/>
        <v>14.50743092200968</v>
      </c>
      <c r="P26" s="37">
        <f t="shared" si="21"/>
        <v>15.609492783081546</v>
      </c>
      <c r="Q26" s="37">
        <f t="shared" si="21"/>
        <v>14.50743092200968</v>
      </c>
      <c r="R26" s="37">
        <f t="shared" si="21"/>
        <v>16.711368272856436</v>
      </c>
      <c r="S26" s="37">
        <f t="shared" si="21"/>
        <v>14.50743092200968</v>
      </c>
      <c r="T26" s="37">
        <f t="shared" si="21"/>
        <v>16.399570077386063</v>
      </c>
      <c r="U26" s="37">
        <f t="shared" si="21"/>
        <v>12.474978503869306</v>
      </c>
      <c r="V26" s="37">
        <f t="shared" si="21"/>
        <v>13.117712811693892</v>
      </c>
      <c r="W26" s="37">
        <f t="shared" si="21"/>
        <v>13.914273430782462</v>
      </c>
      <c r="X26" s="37">
        <f t="shared" ref="X26:Z26" si="22">SUM(X27,X33)</f>
        <v>12.799054170249354</v>
      </c>
      <c r="Y26" s="37">
        <f t="shared" si="22"/>
        <v>12.184522785898539</v>
      </c>
      <c r="Z26" s="37">
        <f t="shared" si="22"/>
        <v>11.170937231298362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:Z27" si="25">SUM(X28:X32)</f>
        <v>0</v>
      </c>
      <c r="Y27" s="29">
        <f t="shared" si="25"/>
        <v>0</v>
      </c>
      <c r="Z27" s="29">
        <f t="shared" si="25"/>
        <v>0</v>
      </c>
    </row>
    <row r="28" spans="1:26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  <c r="Y28" s="10">
        <f>FC_OTH_HH_SH_E!Y28+FC_OTH_HH_SC_E!Y28+FC_OTH_HH_WH_E!Y28+FC_OTH_HH_CO_E!Y28+FC_OTH_HH_RF_E!Y28+FC_OTH_HH_WM_E!Y28+FC_OTH_HH_DR_E!Y28+FC_OTH_HH_DW_E!Y28+FC_OTH_HH_TV_E!Y28+FC_OTH_HH_IT_E!Y28+FC_OTH_HH_LI_E!Y28+FC_OTH_HH_OA_E!Y28</f>
        <v>0</v>
      </c>
      <c r="Z28" s="10">
        <f>FC_OTH_HH_SH_E!Z28+FC_OTH_HH_SC_E!Z28+FC_OTH_HH_WH_E!Z28+FC_OTH_HH_CO_E!Z28+FC_OTH_HH_RF_E!Z28+FC_OTH_HH_WM_E!Z28+FC_OTH_HH_DR_E!Z28+FC_OTH_HH_DW_E!Z28+FC_OTH_HH_TV_E!Z28+FC_OTH_HH_IT_E!Z28+FC_OTH_HH_LI_E!Z28+FC_OTH_HH_OA_E!Z28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  <c r="Y29" s="10">
        <f>FC_OTH_HH_SH_E!Y29+FC_OTH_HH_SC_E!Y29+FC_OTH_HH_WH_E!Y29+FC_OTH_HH_CO_E!Y29+FC_OTH_HH_RF_E!Y29+FC_OTH_HH_WM_E!Y29+FC_OTH_HH_DR_E!Y29+FC_OTH_HH_DW_E!Y29+FC_OTH_HH_TV_E!Y29+FC_OTH_HH_IT_E!Y29+FC_OTH_HH_LI_E!Y29+FC_OTH_HH_OA_E!Y29</f>
        <v>0</v>
      </c>
      <c r="Z29" s="10">
        <f>FC_OTH_HH_SH_E!Z29+FC_OTH_HH_SC_E!Z29+FC_OTH_HH_WH_E!Z29+FC_OTH_HH_CO_E!Z29+FC_OTH_HH_RF_E!Z29+FC_OTH_HH_WM_E!Z29+FC_OTH_HH_DR_E!Z29+FC_OTH_HH_DW_E!Z29+FC_OTH_HH_TV_E!Z29+FC_OTH_HH_IT_E!Z29+FC_OTH_HH_LI_E!Z29+FC_OTH_HH_OA_E!Z29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  <c r="Y30" s="10">
        <f>FC_OTH_HH_SH_E!Y30+FC_OTH_HH_SC_E!Y30+FC_OTH_HH_WH_E!Y30+FC_OTH_HH_CO_E!Y30+FC_OTH_HH_RF_E!Y30+FC_OTH_HH_WM_E!Y30+FC_OTH_HH_DR_E!Y30+FC_OTH_HH_DW_E!Y30+FC_OTH_HH_TV_E!Y30+FC_OTH_HH_IT_E!Y30+FC_OTH_HH_LI_E!Y30+FC_OTH_HH_OA_E!Y30</f>
        <v>0</v>
      </c>
      <c r="Z30" s="10">
        <f>FC_OTH_HH_SH_E!Z30+FC_OTH_HH_SC_E!Z30+FC_OTH_HH_WH_E!Z30+FC_OTH_HH_CO_E!Z30+FC_OTH_HH_RF_E!Z30+FC_OTH_HH_WM_E!Z30+FC_OTH_HH_DR_E!Z30+FC_OTH_HH_DW_E!Z30+FC_OTH_HH_TV_E!Z30+FC_OTH_HH_IT_E!Z30+FC_OTH_HH_LI_E!Z30+FC_OTH_HH_OA_E!Z30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  <c r="Y31" s="10">
        <f>FC_OTH_HH_SH_E!Y31+FC_OTH_HH_SC_E!Y31+FC_OTH_HH_WH_E!Y31+FC_OTH_HH_CO_E!Y31+FC_OTH_HH_RF_E!Y31+FC_OTH_HH_WM_E!Y31+FC_OTH_HH_DR_E!Y31+FC_OTH_HH_DW_E!Y31+FC_OTH_HH_TV_E!Y31+FC_OTH_HH_IT_E!Y31+FC_OTH_HH_LI_E!Y31+FC_OTH_HH_OA_E!Y31</f>
        <v>0</v>
      </c>
      <c r="Z31" s="10">
        <f>FC_OTH_HH_SH_E!Z31+FC_OTH_HH_SC_E!Z31+FC_OTH_HH_WH_E!Z31+FC_OTH_HH_CO_E!Z31+FC_OTH_HH_RF_E!Z31+FC_OTH_HH_WM_E!Z31+FC_OTH_HH_DR_E!Z31+FC_OTH_HH_DW_E!Z31+FC_OTH_HH_TV_E!Z31+FC_OTH_HH_IT_E!Z31+FC_OTH_HH_LI_E!Z31+FC_OTH_HH_OA_E!Z31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  <c r="Y32" s="10">
        <f>FC_OTH_HH_SH_E!Y32+FC_OTH_HH_SC_E!Y32+FC_OTH_HH_WH_E!Y32+FC_OTH_HH_CO_E!Y32+FC_OTH_HH_RF_E!Y32+FC_OTH_HH_WM_E!Y32+FC_OTH_HH_DR_E!Y32+FC_OTH_HH_DW_E!Y32+FC_OTH_HH_TV_E!Y32+FC_OTH_HH_IT_E!Y32+FC_OTH_HH_LI_E!Y32+FC_OTH_HH_OA_E!Y32</f>
        <v>0</v>
      </c>
      <c r="Z32" s="10">
        <f>FC_OTH_HH_SH_E!Z32+FC_OTH_HH_SC_E!Z32+FC_OTH_HH_WH_E!Z32+FC_OTH_HH_CO_E!Z32+FC_OTH_HH_RF_E!Z32+FC_OTH_HH_WM_E!Z32+FC_OTH_HH_DR_E!Z32+FC_OTH_HH_DW_E!Z32+FC_OTH_HH_TV_E!Z32+FC_OTH_HH_IT_E!Z32+FC_OTH_HH_LI_E!Z32+FC_OTH_HH_OA_E!Z32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6">SUM(C34:C50)</f>
        <v>15.112328960315724</v>
      </c>
      <c r="D33" s="29">
        <f t="shared" ref="D33:W33" si="27">SUM(D34:D50)</f>
        <v>15.112328960315724</v>
      </c>
      <c r="E33" s="29">
        <f t="shared" si="27"/>
        <v>16.045474215607012</v>
      </c>
      <c r="F33" s="29">
        <f t="shared" si="27"/>
        <v>16.045474215607012</v>
      </c>
      <c r="G33" s="29">
        <f t="shared" si="27"/>
        <v>16.045474215607012</v>
      </c>
      <c r="H33" s="29">
        <f t="shared" si="27"/>
        <v>15.609492783081549</v>
      </c>
      <c r="I33" s="29">
        <f t="shared" si="27"/>
        <v>14.50743092200968</v>
      </c>
      <c r="J33" s="29">
        <f t="shared" si="27"/>
        <v>13.405156020615852</v>
      </c>
      <c r="K33" s="29">
        <f t="shared" si="27"/>
        <v>14.50743092200968</v>
      </c>
      <c r="L33" s="29">
        <f t="shared" si="27"/>
        <v>15.609492783081548</v>
      </c>
      <c r="M33" s="29">
        <f t="shared" si="27"/>
        <v>14.50743092200968</v>
      </c>
      <c r="N33" s="29">
        <f t="shared" si="27"/>
        <v>13.40515602061585</v>
      </c>
      <c r="O33" s="29">
        <f t="shared" si="27"/>
        <v>14.50743092200968</v>
      </c>
      <c r="P33" s="29">
        <f t="shared" si="27"/>
        <v>15.609492783081546</v>
      </c>
      <c r="Q33" s="29">
        <f t="shared" si="27"/>
        <v>14.50743092200968</v>
      </c>
      <c r="R33" s="29">
        <f t="shared" si="27"/>
        <v>16.711368272856436</v>
      </c>
      <c r="S33" s="29">
        <f t="shared" si="27"/>
        <v>14.50743092200968</v>
      </c>
      <c r="T33" s="29">
        <f t="shared" si="27"/>
        <v>16.399570077386063</v>
      </c>
      <c r="U33" s="29">
        <f t="shared" si="27"/>
        <v>12.474978503869306</v>
      </c>
      <c r="V33" s="29">
        <f t="shared" si="27"/>
        <v>13.117712811693892</v>
      </c>
      <c r="W33" s="29">
        <f t="shared" si="27"/>
        <v>13.914273430782462</v>
      </c>
      <c r="X33" s="29">
        <f t="shared" ref="X33:Z33" si="28">SUM(X34:X50)</f>
        <v>12.799054170249354</v>
      </c>
      <c r="Y33" s="29">
        <f t="shared" si="28"/>
        <v>12.184522785898539</v>
      </c>
      <c r="Z33" s="29">
        <f t="shared" si="28"/>
        <v>11.170937231298362</v>
      </c>
    </row>
    <row r="34" spans="1:26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  <c r="Y34" s="10">
        <f>FC_OTH_HH_SH_E!Y34+FC_OTH_HH_SC_E!Y34+FC_OTH_HH_WH_E!Y34+FC_OTH_HH_CO_E!Y34+FC_OTH_HH_RF_E!Y34+FC_OTH_HH_WM_E!Y34+FC_OTH_HH_DR_E!Y34+FC_OTH_HH_DW_E!Y34+FC_OTH_HH_TV_E!Y34+FC_OTH_HH_IT_E!Y34+FC_OTH_HH_LI_E!Y34+FC_OTH_HH_OA_E!Y34</f>
        <v>0</v>
      </c>
      <c r="Z34" s="10">
        <f>FC_OTH_HH_SH_E!Z34+FC_OTH_HH_SC_E!Z34+FC_OTH_HH_WH_E!Z34+FC_OTH_HH_CO_E!Z34+FC_OTH_HH_RF_E!Z34+FC_OTH_HH_WM_E!Z34+FC_OTH_HH_DR_E!Z34+FC_OTH_HH_DW_E!Z34+FC_OTH_HH_TV_E!Z34+FC_OTH_HH_IT_E!Z34+FC_OTH_HH_LI_E!Z34+FC_OTH_HH_OA_E!Z34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  <c r="Y35" s="10">
        <f>FC_OTH_HH_SH_E!Y35+FC_OTH_HH_SC_E!Y35+FC_OTH_HH_WH_E!Y35+FC_OTH_HH_CO_E!Y35+FC_OTH_HH_RF_E!Y35+FC_OTH_HH_WM_E!Y35+FC_OTH_HH_DR_E!Y35+FC_OTH_HH_DW_E!Y35+FC_OTH_HH_TV_E!Y35+FC_OTH_HH_IT_E!Y35+FC_OTH_HH_LI_E!Y35+FC_OTH_HH_OA_E!Y35</f>
        <v>0</v>
      </c>
      <c r="Z35" s="10">
        <f>FC_OTH_HH_SH_E!Z35+FC_OTH_HH_SC_E!Z35+FC_OTH_HH_WH_E!Z35+FC_OTH_HH_CO_E!Z35+FC_OTH_HH_RF_E!Z35+FC_OTH_HH_WM_E!Z35+FC_OTH_HH_DR_E!Z35+FC_OTH_HH_DW_E!Z35+FC_OTH_HH_TV_E!Z35+FC_OTH_HH_IT_E!Z35+FC_OTH_HH_LI_E!Z35+FC_OTH_HH_OA_E!Z35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14.886008997392722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14.886008997392722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15.816393411092253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15.816393411092251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15.816393411092253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15.381685296646602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14.28297506448839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13.184264832330181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14.28297506448839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15.3816852966466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14.28297506448839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13.184264832330179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14.28297506448839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15.381685296646598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14.28297506448839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16.480395528804806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14.28297506448839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16.169475494411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12.41848667239897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13.076612209802231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13.888564058469479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12.772312983662939</v>
      </c>
      <c r="Y36" s="10">
        <f>FC_OTH_HH_SH_E!Y36+FC_OTH_HH_SC_E!Y36+FC_OTH_HH_WH_E!Y36+FC_OTH_HH_CO_E!Y36+FC_OTH_HH_RF_E!Y36+FC_OTH_HH_WM_E!Y36+FC_OTH_HH_DR_E!Y36+FC_OTH_HH_DW_E!Y36+FC_OTH_HH_TV_E!Y36+FC_OTH_HH_IT_E!Y36+FC_OTH_HH_LI_E!Y36+FC_OTH_HH_OA_E!Y36</f>
        <v>12.153740326741186</v>
      </c>
      <c r="Z36" s="10">
        <f>FC_OTH_HH_SH_E!Z36+FC_OTH_HH_SC_E!Z36+FC_OTH_HH_WH_E!Z36+FC_OTH_HH_CO_E!Z36+FC_OTH_HH_RF_E!Z36+FC_OTH_HH_WM_E!Z36+FC_OTH_HH_DR_E!Z36+FC_OTH_HH_DW_E!Z36+FC_OTH_HH_TV_E!Z36+FC_OTH_HH_IT_E!Z36+FC_OTH_HH_LI_E!Z36+FC_OTH_HH_OA_E!Z36</f>
        <v>11.14729148753224</v>
      </c>
    </row>
    <row r="37" spans="1:26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  <c r="Y37" s="10">
        <f>FC_OTH_HH_SH_E!Y37+FC_OTH_HH_SC_E!Y37+FC_OTH_HH_WH_E!Y37+FC_OTH_HH_CO_E!Y37+FC_OTH_HH_RF_E!Y37+FC_OTH_HH_WM_E!Y37+FC_OTH_HH_DR_E!Y37+FC_OTH_HH_DW_E!Y37+FC_OTH_HH_TV_E!Y37+FC_OTH_HH_IT_E!Y37+FC_OTH_HH_LI_E!Y37+FC_OTH_HH_OA_E!Y37</f>
        <v>0</v>
      </c>
      <c r="Z37" s="10">
        <f>FC_OTH_HH_SH_E!Z37+FC_OTH_HH_SC_E!Z37+FC_OTH_HH_WH_E!Z37+FC_OTH_HH_CO_E!Z37+FC_OTH_HH_RF_E!Z37+FC_OTH_HH_WM_E!Z37+FC_OTH_HH_DR_E!Z37+FC_OTH_HH_DW_E!Z37+FC_OTH_HH_TV_E!Z37+FC_OTH_HH_IT_E!Z37+FC_OTH_HH_LI_E!Z37+FC_OTH_HH_OA_E!Z37</f>
        <v>0</v>
      </c>
    </row>
    <row r="38" spans="1:26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  <c r="Y38" s="10">
        <f>FC_OTH_HH_SH_E!Y38+FC_OTH_HH_SC_E!Y38+FC_OTH_HH_WH_E!Y38+FC_OTH_HH_CO_E!Y38+FC_OTH_HH_RF_E!Y38+FC_OTH_HH_WM_E!Y38+FC_OTH_HH_DR_E!Y38+FC_OTH_HH_DW_E!Y38+FC_OTH_HH_TV_E!Y38+FC_OTH_HH_IT_E!Y38+FC_OTH_HH_LI_E!Y38+FC_OTH_HH_OA_E!Y38</f>
        <v>0</v>
      </c>
      <c r="Z38" s="10">
        <f>FC_OTH_HH_SH_E!Z38+FC_OTH_HH_SC_E!Z38+FC_OTH_HH_WH_E!Z38+FC_OTH_HH_CO_E!Z38+FC_OTH_HH_RF_E!Z38+FC_OTH_HH_WM_E!Z38+FC_OTH_HH_DR_E!Z38+FC_OTH_HH_DW_E!Z38+FC_OTH_HH_TV_E!Z38+FC_OTH_HH_IT_E!Z38+FC_OTH_HH_LI_E!Z38+FC_OTH_HH_OA_E!Z38</f>
        <v>0</v>
      </c>
    </row>
    <row r="39" spans="1:26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  <c r="Y39" s="10">
        <f>FC_OTH_HH_SH_E!Y39+FC_OTH_HH_SC_E!Y39+FC_OTH_HH_WH_E!Y39+FC_OTH_HH_CO_E!Y39+FC_OTH_HH_RF_E!Y39+FC_OTH_HH_WM_E!Y39+FC_OTH_HH_DR_E!Y39+FC_OTH_HH_DW_E!Y39+FC_OTH_HH_TV_E!Y39+FC_OTH_HH_IT_E!Y39+FC_OTH_HH_LI_E!Y39+FC_OTH_HH_OA_E!Y39</f>
        <v>0</v>
      </c>
      <c r="Z39" s="10">
        <f>FC_OTH_HH_SH_E!Z39+FC_OTH_HH_SC_E!Z39+FC_OTH_HH_WH_E!Z39+FC_OTH_HH_CO_E!Z39+FC_OTH_HH_RF_E!Z39+FC_OTH_HH_WM_E!Z39+FC_OTH_HH_DR_E!Z39+FC_OTH_HH_DW_E!Z39+FC_OTH_HH_TV_E!Z39+FC_OTH_HH_IT_E!Z39+FC_OTH_HH_LI_E!Z39+FC_OTH_HH_OA_E!Z39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  <c r="Y40" s="10">
        <f>FC_OTH_HH_SH_E!Y40+FC_OTH_HH_SC_E!Y40+FC_OTH_HH_WH_E!Y40+FC_OTH_HH_CO_E!Y40+FC_OTH_HH_RF_E!Y40+FC_OTH_HH_WM_E!Y40+FC_OTH_HH_DR_E!Y40+FC_OTH_HH_DW_E!Y40+FC_OTH_HH_TV_E!Y40+FC_OTH_HH_IT_E!Y40+FC_OTH_HH_LI_E!Y40+FC_OTH_HH_OA_E!Y40</f>
        <v>0</v>
      </c>
      <c r="Z40" s="10">
        <f>FC_OTH_HH_SH_E!Z40+FC_OTH_HH_SC_E!Z40+FC_OTH_HH_WH_E!Z40+FC_OTH_HH_CO_E!Z40+FC_OTH_HH_RF_E!Z40+FC_OTH_HH_WM_E!Z40+FC_OTH_HH_DR_E!Z40+FC_OTH_HH_DW_E!Z40+FC_OTH_HH_TV_E!Z40+FC_OTH_HH_IT_E!Z40+FC_OTH_HH_LI_E!Z40+FC_OTH_HH_OA_E!Z40</f>
        <v>0</v>
      </c>
    </row>
    <row r="41" spans="1:26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0.22631996292300224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0.22631996292300222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0.22908080451475998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0.22908080451476001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0.22908080451476009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0.22780748643494711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0.22445585752129055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0.22089118828567056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0.22445585752129052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  <c r="Y41" s="10">
        <f>FC_OTH_HH_SH_E!Y41+FC_OTH_HH_SC_E!Y41+FC_OTH_HH_WH_E!Y41+FC_OTH_HH_CO_E!Y41+FC_OTH_HH_RF_E!Y41+FC_OTH_HH_WM_E!Y41+FC_OTH_HH_DR_E!Y41+FC_OTH_HH_DW_E!Y41+FC_OTH_HH_TV_E!Y41+FC_OTH_HH_IT_E!Y41+FC_OTH_HH_LI_E!Y41+FC_OTH_HH_OA_E!Y41</f>
        <v>0</v>
      </c>
      <c r="Z41" s="10">
        <f>FC_OTH_HH_SH_E!Z41+FC_OTH_HH_SC_E!Z41+FC_OTH_HH_WH_E!Z41+FC_OTH_HH_CO_E!Z41+FC_OTH_HH_RF_E!Z41+FC_OTH_HH_WM_E!Z41+FC_OTH_HH_DR_E!Z41+FC_OTH_HH_DW_E!Z41+FC_OTH_HH_TV_E!Z41+FC_OTH_HH_IT_E!Z41+FC_OTH_HH_LI_E!Z41+FC_OTH_HH_OA_E!Z41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  <c r="Y42" s="10">
        <f>FC_OTH_HH_SH_E!Y42+FC_OTH_HH_SC_E!Y42+FC_OTH_HH_WH_E!Y42+FC_OTH_HH_CO_E!Y42+FC_OTH_HH_RF_E!Y42+FC_OTH_HH_WM_E!Y42+FC_OTH_HH_DR_E!Y42+FC_OTH_HH_DW_E!Y42+FC_OTH_HH_TV_E!Y42+FC_OTH_HH_IT_E!Y42+FC_OTH_HH_LI_E!Y42+FC_OTH_HH_OA_E!Y42</f>
        <v>0</v>
      </c>
      <c r="Z42" s="10">
        <f>FC_OTH_HH_SH_E!Z42+FC_OTH_HH_SC_E!Z42+FC_OTH_HH_WH_E!Z42+FC_OTH_HH_CO_E!Z42+FC_OTH_HH_RF_E!Z42+FC_OTH_HH_WM_E!Z42+FC_OTH_HH_DR_E!Z42+FC_OTH_HH_DW_E!Z42+FC_OTH_HH_TV_E!Z42+FC_OTH_HH_IT_E!Z42+FC_OTH_HH_LI_E!Z42+FC_OTH_HH_OA_E!Z42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0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0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0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0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0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0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0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0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0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0.22780748643494722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0.22445585752129069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0.2208911882856707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0.22445585752129057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0.22780748643494725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0.22445585752129057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0.2309727440516296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0.2244558575212906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0.2300945829750646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5.6491831470335332E-2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4.1100601891659504E-2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2.5709372312983651E-2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2.6741186586414448E-2</v>
      </c>
      <c r="Y43" s="10">
        <f>FC_OTH_HH_SH_E!Y43+FC_OTH_HH_SC_E!Y43+FC_OTH_HH_WH_E!Y43+FC_OTH_HH_CO_E!Y43+FC_OTH_HH_RF_E!Y43+FC_OTH_HH_WM_E!Y43+FC_OTH_HH_DR_E!Y43+FC_OTH_HH_DW_E!Y43+FC_OTH_HH_TV_E!Y43+FC_OTH_HH_IT_E!Y43+FC_OTH_HH_LI_E!Y43+FC_OTH_HH_OA_E!Y43</f>
        <v>3.0782459157351671E-2</v>
      </c>
      <c r="Z43" s="10">
        <f>FC_OTH_HH_SH_E!Z43+FC_OTH_HH_SC_E!Z43+FC_OTH_HH_WH_E!Z43+FC_OTH_HH_CO_E!Z43+FC_OTH_HH_RF_E!Z43+FC_OTH_HH_WM_E!Z43+FC_OTH_HH_DR_E!Z43+FC_OTH_HH_DW_E!Z43+FC_OTH_HH_TV_E!Z43+FC_OTH_HH_IT_E!Z43+FC_OTH_HH_LI_E!Z43+FC_OTH_HH_OA_E!Z43</f>
        <v>2.3645743766122107E-2</v>
      </c>
    </row>
    <row r="44" spans="1:26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  <c r="Y44" s="10">
        <f>FC_OTH_HH_SH_E!Y44+FC_OTH_HH_SC_E!Y44+FC_OTH_HH_WH_E!Y44+FC_OTH_HH_CO_E!Y44+FC_OTH_HH_RF_E!Y44+FC_OTH_HH_WM_E!Y44+FC_OTH_HH_DR_E!Y44+FC_OTH_HH_DW_E!Y44+FC_OTH_HH_TV_E!Y44+FC_OTH_HH_IT_E!Y44+FC_OTH_HH_LI_E!Y44+FC_OTH_HH_OA_E!Y44</f>
        <v>0</v>
      </c>
      <c r="Z44" s="10">
        <f>FC_OTH_HH_SH_E!Z44+FC_OTH_HH_SC_E!Z44+FC_OTH_HH_WH_E!Z44+FC_OTH_HH_CO_E!Z44+FC_OTH_HH_RF_E!Z44+FC_OTH_HH_WM_E!Z44+FC_OTH_HH_DR_E!Z44+FC_OTH_HH_DW_E!Z44+FC_OTH_HH_TV_E!Z44+FC_OTH_HH_IT_E!Z44+FC_OTH_HH_LI_E!Z44+FC_OTH_HH_OA_E!Z44</f>
        <v>0</v>
      </c>
    </row>
    <row r="45" spans="1:26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  <c r="Y45" s="10">
        <f>FC_OTH_HH_SH_E!Y45+FC_OTH_HH_SC_E!Y45+FC_OTH_HH_WH_E!Y45+FC_OTH_HH_CO_E!Y45+FC_OTH_HH_RF_E!Y45+FC_OTH_HH_WM_E!Y45+FC_OTH_HH_DR_E!Y45+FC_OTH_HH_DW_E!Y45+FC_OTH_HH_TV_E!Y45+FC_OTH_HH_IT_E!Y45+FC_OTH_HH_LI_E!Y45+FC_OTH_HH_OA_E!Y45</f>
        <v>0</v>
      </c>
      <c r="Z45" s="10">
        <f>FC_OTH_HH_SH_E!Z45+FC_OTH_HH_SC_E!Z45+FC_OTH_HH_WH_E!Z45+FC_OTH_HH_CO_E!Z45+FC_OTH_HH_RF_E!Z45+FC_OTH_HH_WM_E!Z45+FC_OTH_HH_DR_E!Z45+FC_OTH_HH_DW_E!Z45+FC_OTH_HH_TV_E!Z45+FC_OTH_HH_IT_E!Z45+FC_OTH_HH_LI_E!Z45+FC_OTH_HH_OA_E!Z45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  <c r="Y46" s="10">
        <f>FC_OTH_HH_SH_E!Y46+FC_OTH_HH_SC_E!Y46+FC_OTH_HH_WH_E!Y46+FC_OTH_HH_CO_E!Y46+FC_OTH_HH_RF_E!Y46+FC_OTH_HH_WM_E!Y46+FC_OTH_HH_DR_E!Y46+FC_OTH_HH_DW_E!Y46+FC_OTH_HH_TV_E!Y46+FC_OTH_HH_IT_E!Y46+FC_OTH_HH_LI_E!Y46+FC_OTH_HH_OA_E!Y46</f>
        <v>0</v>
      </c>
      <c r="Z46" s="10">
        <f>FC_OTH_HH_SH_E!Z46+FC_OTH_HH_SC_E!Z46+FC_OTH_HH_WH_E!Z46+FC_OTH_HH_CO_E!Z46+FC_OTH_HH_RF_E!Z46+FC_OTH_HH_WM_E!Z46+FC_OTH_HH_DR_E!Z46+FC_OTH_HH_DW_E!Z46+FC_OTH_HH_TV_E!Z46+FC_OTH_HH_IT_E!Z46+FC_OTH_HH_LI_E!Z46+FC_OTH_HH_OA_E!Z46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  <c r="Y47" s="10">
        <f>FC_OTH_HH_SH_E!Y47+FC_OTH_HH_SC_E!Y47+FC_OTH_HH_WH_E!Y47+FC_OTH_HH_CO_E!Y47+FC_OTH_HH_RF_E!Y47+FC_OTH_HH_WM_E!Y47+FC_OTH_HH_DR_E!Y47+FC_OTH_HH_DW_E!Y47+FC_OTH_HH_TV_E!Y47+FC_OTH_HH_IT_E!Y47+FC_OTH_HH_LI_E!Y47+FC_OTH_HH_OA_E!Y47</f>
        <v>0</v>
      </c>
      <c r="Z47" s="10">
        <f>FC_OTH_HH_SH_E!Z47+FC_OTH_HH_SC_E!Z47+FC_OTH_HH_WH_E!Z47+FC_OTH_HH_CO_E!Z47+FC_OTH_HH_RF_E!Z47+FC_OTH_HH_WM_E!Z47+FC_OTH_HH_DR_E!Z47+FC_OTH_HH_DW_E!Z47+FC_OTH_HH_TV_E!Z47+FC_OTH_HH_IT_E!Z47+FC_OTH_HH_LI_E!Z47+FC_OTH_HH_OA_E!Z47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  <c r="Y48" s="10">
        <f>FC_OTH_HH_SH_E!Y48+FC_OTH_HH_SC_E!Y48+FC_OTH_HH_WH_E!Y48+FC_OTH_HH_CO_E!Y48+FC_OTH_HH_RF_E!Y48+FC_OTH_HH_WM_E!Y48+FC_OTH_HH_DR_E!Y48+FC_OTH_HH_DW_E!Y48+FC_OTH_HH_TV_E!Y48+FC_OTH_HH_IT_E!Y48+FC_OTH_HH_LI_E!Y48+FC_OTH_HH_OA_E!Y48</f>
        <v>0</v>
      </c>
      <c r="Z48" s="10">
        <f>FC_OTH_HH_SH_E!Z48+FC_OTH_HH_SC_E!Z48+FC_OTH_HH_WH_E!Z48+FC_OTH_HH_CO_E!Z48+FC_OTH_HH_RF_E!Z48+FC_OTH_HH_WM_E!Z48+FC_OTH_HH_DR_E!Z48+FC_OTH_HH_DW_E!Z48+FC_OTH_HH_TV_E!Z48+FC_OTH_HH_IT_E!Z48+FC_OTH_HH_LI_E!Z48+FC_OTH_HH_OA_E!Z48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  <c r="Y49" s="10">
        <f>FC_OTH_HH_SH_E!Y49+FC_OTH_HH_SC_E!Y49+FC_OTH_HH_WH_E!Y49+FC_OTH_HH_CO_E!Y49+FC_OTH_HH_RF_E!Y49+FC_OTH_HH_WM_E!Y49+FC_OTH_HH_DR_E!Y49+FC_OTH_HH_DW_E!Y49+FC_OTH_HH_TV_E!Y49+FC_OTH_HH_IT_E!Y49+FC_OTH_HH_LI_E!Y49+FC_OTH_HH_OA_E!Y49</f>
        <v>0</v>
      </c>
      <c r="Z49" s="10">
        <f>FC_OTH_HH_SH_E!Z49+FC_OTH_HH_SC_E!Z49+FC_OTH_HH_WH_E!Z49+FC_OTH_HH_CO_E!Z49+FC_OTH_HH_RF_E!Z49+FC_OTH_HH_WM_E!Z49+FC_OTH_HH_DR_E!Z49+FC_OTH_HH_DW_E!Z49+FC_OTH_HH_TV_E!Z49+FC_OTH_HH_IT_E!Z49+FC_OTH_HH_LI_E!Z49+FC_OTH_HH_OA_E!Z49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  <c r="Y50" s="10">
        <f>FC_OTH_HH_SH_E!Y50+FC_OTH_HH_SC_E!Y50+FC_OTH_HH_WH_E!Y50+FC_OTH_HH_CO_E!Y50+FC_OTH_HH_RF_E!Y50+FC_OTH_HH_WM_E!Y50+FC_OTH_HH_DR_E!Y50+FC_OTH_HH_DW_E!Y50+FC_OTH_HH_TV_E!Y50+FC_OTH_HH_IT_E!Y50+FC_OTH_HH_LI_E!Y50+FC_OTH_HH_OA_E!Y50</f>
        <v>0</v>
      </c>
      <c r="Z50" s="10">
        <f>FC_OTH_HH_SH_E!Z50+FC_OTH_HH_SC_E!Z50+FC_OTH_HH_WH_E!Z50+FC_OTH_HH_CO_E!Z50+FC_OTH_HH_RF_E!Z50+FC_OTH_HH_WM_E!Z50+FC_OTH_HH_DR_E!Z50+FC_OTH_HH_DW_E!Z50+FC_OTH_HH_TV_E!Z50+FC_OTH_HH_IT_E!Z50+FC_OTH_HH_LI_E!Z50+FC_OTH_HH_OA_E!Z50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0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0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0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0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0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0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0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0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0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0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0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0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0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0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0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0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0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0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0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0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0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0</v>
      </c>
      <c r="Y51" s="37">
        <f>FC_OTH_HH_SH_E!Y51+FC_OTH_HH_SC_E!Y51+FC_OTH_HH_WH_E!Y51+FC_OTH_HH_CO_E!Y51+FC_OTH_HH_RF_E!Y51+FC_OTH_HH_WM_E!Y51+FC_OTH_HH_DR_E!Y51+FC_OTH_HH_DW_E!Y51+FC_OTH_HH_TV_E!Y51+FC_OTH_HH_IT_E!Y51+FC_OTH_HH_LI_E!Y51+FC_OTH_HH_OA_E!Y51</f>
        <v>0</v>
      </c>
      <c r="Z51" s="37">
        <f>FC_OTH_HH_SH_E!Z51+FC_OTH_HH_SC_E!Z51+FC_OTH_HH_WH_E!Z51+FC_OTH_HH_CO_E!Z51+FC_OTH_HH_RF_E!Z51+FC_OTH_HH_WM_E!Z51+FC_OTH_HH_DR_E!Z51+FC_OTH_HH_DW_E!Z51+FC_OTH_HH_TV_E!Z51+FC_OTH_HH_IT_E!Z51+FC_OTH_HH_LI_E!Z51+FC_OTH_HH_OA_E!Z51</f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29">SUM(C53:C70)</f>
        <v>0</v>
      </c>
      <c r="D52" s="37">
        <f t="shared" ref="D52:W52" si="30">SUM(D53:D70)</f>
        <v>0</v>
      </c>
      <c r="E52" s="37">
        <f t="shared" si="30"/>
        <v>0.23886500429922611</v>
      </c>
      <c r="F52" s="37">
        <f t="shared" si="30"/>
        <v>0.31049011177987962</v>
      </c>
      <c r="G52" s="37">
        <f t="shared" si="30"/>
        <v>0.40601891659501288</v>
      </c>
      <c r="H52" s="37">
        <f t="shared" si="30"/>
        <v>0.52545141874462586</v>
      </c>
      <c r="I52" s="37">
        <f t="shared" si="30"/>
        <v>0.64488392089423896</v>
      </c>
      <c r="J52" s="37">
        <f t="shared" si="30"/>
        <v>0.78822012037833178</v>
      </c>
      <c r="K52" s="37">
        <f t="shared" si="30"/>
        <v>0.90765262252794487</v>
      </c>
      <c r="L52" s="37">
        <f t="shared" si="30"/>
        <v>0.93147033533963886</v>
      </c>
      <c r="M52" s="37">
        <f t="shared" si="30"/>
        <v>4.3176268271711091</v>
      </c>
      <c r="N52" s="37">
        <f t="shared" si="30"/>
        <v>4.500773860705074</v>
      </c>
      <c r="O52" s="37">
        <f t="shared" si="30"/>
        <v>5.1007738607050737</v>
      </c>
      <c r="P52" s="37">
        <f t="shared" si="30"/>
        <v>5.2262252794496984</v>
      </c>
      <c r="Q52" s="37">
        <f t="shared" si="30"/>
        <v>5.7136715391229576</v>
      </c>
      <c r="R52" s="37">
        <f t="shared" si="30"/>
        <v>5.952020636285468</v>
      </c>
      <c r="S52" s="37">
        <f t="shared" si="30"/>
        <v>6.030868443680137</v>
      </c>
      <c r="T52" s="37">
        <f t="shared" si="30"/>
        <v>12.10627687016337</v>
      </c>
      <c r="U52" s="37">
        <f t="shared" si="30"/>
        <v>12.709458297506448</v>
      </c>
      <c r="V52" s="37">
        <f t="shared" si="30"/>
        <v>14.878331900257955</v>
      </c>
      <c r="W52" s="37">
        <f t="shared" si="30"/>
        <v>15.602751504729149</v>
      </c>
      <c r="X52" s="37">
        <f t="shared" ref="X52:Z52" si="31">SUM(X53:X70)</f>
        <v>15.947033533963882</v>
      </c>
      <c r="Y52" s="37">
        <f t="shared" si="31"/>
        <v>16.291917454858122</v>
      </c>
      <c r="Z52" s="37">
        <f t="shared" si="31"/>
        <v>16.745915735167674</v>
      </c>
    </row>
    <row r="53" spans="1:26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  <c r="Y53" s="10">
        <f>FC_OTH_HH_SH_E!Y53+FC_OTH_HH_SC_E!Y53+FC_OTH_HH_WH_E!Y53+FC_OTH_HH_CO_E!Y53+FC_OTH_HH_RF_E!Y53+FC_OTH_HH_WM_E!Y53+FC_OTH_HH_DR_E!Y53+FC_OTH_HH_DW_E!Y53+FC_OTH_HH_TV_E!Y53+FC_OTH_HH_IT_E!Y53+FC_OTH_HH_LI_E!Y53+FC_OTH_HH_OA_E!Y53</f>
        <v>0</v>
      </c>
      <c r="Z53" s="10">
        <f>FC_OTH_HH_SH_E!Z53+FC_OTH_HH_SC_E!Z53+FC_OTH_HH_WH_E!Z53+FC_OTH_HH_CO_E!Z53+FC_OTH_HH_RF_E!Z53+FC_OTH_HH_WM_E!Z53+FC_OTH_HH_DR_E!Z53+FC_OTH_HH_DW_E!Z53+FC_OTH_HH_TV_E!Z53+FC_OTH_HH_IT_E!Z53+FC_OTH_HH_LI_E!Z53+FC_OTH_HH_OA_E!Z53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  <c r="Y54" s="10">
        <f>FC_OTH_HH_SH_E!Y54+FC_OTH_HH_SC_E!Y54+FC_OTH_HH_WH_E!Y54+FC_OTH_HH_CO_E!Y54+FC_OTH_HH_RF_E!Y54+FC_OTH_HH_WM_E!Y54+FC_OTH_HH_DR_E!Y54+FC_OTH_HH_DW_E!Y54+FC_OTH_HH_TV_E!Y54+FC_OTH_HH_IT_E!Y54+FC_OTH_HH_LI_E!Y54+FC_OTH_HH_OA_E!Y54</f>
        <v>0</v>
      </c>
      <c r="Z54" s="10">
        <f>FC_OTH_HH_SH_E!Z54+FC_OTH_HH_SC_E!Z54+FC_OTH_HH_WH_E!Z54+FC_OTH_HH_CO_E!Z54+FC_OTH_HH_RF_E!Z54+FC_OTH_HH_WM_E!Z54+FC_OTH_HH_DR_E!Z54+FC_OTH_HH_DW_E!Z54+FC_OTH_HH_TV_E!Z54+FC_OTH_HH_IT_E!Z54+FC_OTH_HH_LI_E!Z54+FC_OTH_HH_OA_E!Z54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  <c r="Y55" s="10">
        <f>FC_OTH_HH_SH_E!Y55+FC_OTH_HH_SC_E!Y55+FC_OTH_HH_WH_E!Y55+FC_OTH_HH_CO_E!Y55+FC_OTH_HH_RF_E!Y55+FC_OTH_HH_WM_E!Y55+FC_OTH_HH_DR_E!Y55+FC_OTH_HH_DW_E!Y55+FC_OTH_HH_TV_E!Y55+FC_OTH_HH_IT_E!Y55+FC_OTH_HH_LI_E!Y55+FC_OTH_HH_OA_E!Y55</f>
        <v>0</v>
      </c>
      <c r="Z55" s="10">
        <f>FC_OTH_HH_SH_E!Z55+FC_OTH_HH_SC_E!Z55+FC_OTH_HH_WH_E!Z55+FC_OTH_HH_CO_E!Z55+FC_OTH_HH_RF_E!Z55+FC_OTH_HH_WM_E!Z55+FC_OTH_HH_DR_E!Z55+FC_OTH_HH_DW_E!Z55+FC_OTH_HH_TV_E!Z55+FC_OTH_HH_IT_E!Z55+FC_OTH_HH_LI_E!Z55+FC_OTH_HH_OA_E!Z55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  <c r="Y56" s="10">
        <f>FC_OTH_HH_SH_E!Y56+FC_OTH_HH_SC_E!Y56+FC_OTH_HH_WH_E!Y56+FC_OTH_HH_CO_E!Y56+FC_OTH_HH_RF_E!Y56+FC_OTH_HH_WM_E!Y56+FC_OTH_HH_DR_E!Y56+FC_OTH_HH_DW_E!Y56+FC_OTH_HH_TV_E!Y56+FC_OTH_HH_IT_E!Y56+FC_OTH_HH_LI_E!Y56+FC_OTH_HH_OA_E!Y56</f>
        <v>0</v>
      </c>
      <c r="Z56" s="10">
        <f>FC_OTH_HH_SH_E!Z56+FC_OTH_HH_SC_E!Z56+FC_OTH_HH_WH_E!Z56+FC_OTH_HH_CO_E!Z56+FC_OTH_HH_RF_E!Z56+FC_OTH_HH_WM_E!Z56+FC_OTH_HH_DR_E!Z56+FC_OTH_HH_DW_E!Z56+FC_OTH_HH_TV_E!Z56+FC_OTH_HH_IT_E!Z56+FC_OTH_HH_LI_E!Z56+FC_OTH_HH_OA_E!Z56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0.23886500429922611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0.31049011177987962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0.40601891659501288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0.52545141874462586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0.64488392089423896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0.78822012037833178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0.90765262252794487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0.93147033533963886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3.5772141014617369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3.7842648323301811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4.1453998280309543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4.3663800515907134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4.6388650042992259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4.8055889939810834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4.9441100601891659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4.9887360275150474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5.0306104901117799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5.0680997420464324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5.1151332760103179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3.5998280309544279</v>
      </c>
      <c r="Y57" s="10">
        <f>FC_OTH_HH_SH_E!Y57+FC_OTH_HH_SC_E!Y57+FC_OTH_HH_WH_E!Y57+FC_OTH_HH_CO_E!Y57+FC_OTH_HH_RF_E!Y57+FC_OTH_HH_WM_E!Y57+FC_OTH_HH_DR_E!Y57+FC_OTH_HH_DW_E!Y57+FC_OTH_HH_TV_E!Y57+FC_OTH_HH_IT_E!Y57+FC_OTH_HH_LI_E!Y57+FC_OTH_HH_OA_E!Y57</f>
        <v>3.2095442820292339</v>
      </c>
      <c r="Z57" s="10">
        <f>FC_OTH_HH_SH_E!Z57+FC_OTH_HH_SC_E!Z57+FC_OTH_HH_WH_E!Z57+FC_OTH_HH_CO_E!Z57+FC_OTH_HH_RF_E!Z57+FC_OTH_HH_WM_E!Z57+FC_OTH_HH_DR_E!Z57+FC_OTH_HH_DW_E!Z57+FC_OTH_HH_TV_E!Z57+FC_OTH_HH_IT_E!Z57+FC_OTH_HH_LI_E!Z57+FC_OTH_HH_OA_E!Z57</f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  <c r="Y58" s="10">
        <f>FC_OTH_HH_SH_E!Y58+FC_OTH_HH_SC_E!Y58+FC_OTH_HH_WH_E!Y58+FC_OTH_HH_CO_E!Y58+FC_OTH_HH_RF_E!Y58+FC_OTH_HH_WM_E!Y58+FC_OTH_HH_DR_E!Y58+FC_OTH_HH_DW_E!Y58+FC_OTH_HH_TV_E!Y58+FC_OTH_HH_IT_E!Y58+FC_OTH_HH_LI_E!Y58+FC_OTH_HH_OA_E!Y58</f>
        <v>0</v>
      </c>
      <c r="Z58" s="10">
        <f>FC_OTH_HH_SH_E!Z58+FC_OTH_HH_SC_E!Z58+FC_OTH_HH_WH_E!Z58+FC_OTH_HH_CO_E!Z58+FC_OTH_HH_RF_E!Z58+FC_OTH_HH_WM_E!Z58+FC_OTH_HH_DR_E!Z58+FC_OTH_HH_DW_E!Z58+FC_OTH_HH_TV_E!Z58+FC_OTH_HH_IT_E!Z58+FC_OTH_HH_LI_E!Z58+FC_OTH_HH_OA_E!Z58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0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0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0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0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0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0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0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0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0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0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0.74041272570937233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0.7165090283748925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0.95537403267411891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0.85984522785898487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1.0748065348237319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1.1464316423043843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1.0867583834909713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1.3545141874462596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1.3377472055030091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1.6741186586414434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1.4416165090283746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1.5659501289767845</v>
      </c>
      <c r="Y59" s="10">
        <f>FC_OTH_HH_SH_E!Y59+FC_OTH_HH_SC_E!Y59+FC_OTH_HH_WH_E!Y59+FC_OTH_HH_CO_E!Y59+FC_OTH_HH_RF_E!Y59+FC_OTH_HH_WM_E!Y59+FC_OTH_HH_DR_E!Y59+FC_OTH_HH_DW_E!Y59+FC_OTH_HH_TV_E!Y59+FC_OTH_HH_IT_E!Y59+FC_OTH_HH_LI_E!Y59+FC_OTH_HH_OA_E!Y59</f>
        <v>1.1400687876182303</v>
      </c>
      <c r="Z59" s="10">
        <f>FC_OTH_HH_SH_E!Z59+FC_OTH_HH_SC_E!Z59+FC_OTH_HH_WH_E!Z59+FC_OTH_HH_CO_E!Z59+FC_OTH_HH_RF_E!Z59+FC_OTH_HH_WM_E!Z59+FC_OTH_HH_DR_E!Z59+FC_OTH_HH_DW_E!Z59+FC_OTH_HH_TV_E!Z59+FC_OTH_HH_IT_E!Z59+FC_OTH_HH_LI_E!Z59+FC_OTH_HH_OA_E!Z59</f>
        <v>0.87575236457437755</v>
      </c>
    </row>
    <row r="60" spans="1:26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  <c r="Y60" s="10">
        <f>FC_OTH_HH_SH_E!Y60+FC_OTH_HH_SC_E!Y60+FC_OTH_HH_WH_E!Y60+FC_OTH_HH_CO_E!Y60+FC_OTH_HH_RF_E!Y60+FC_OTH_HH_WM_E!Y60+FC_OTH_HH_DR_E!Y60+FC_OTH_HH_DW_E!Y60+FC_OTH_HH_TV_E!Y60+FC_OTH_HH_IT_E!Y60+FC_OTH_HH_LI_E!Y60+FC_OTH_HH_OA_E!Y60</f>
        <v>0</v>
      </c>
      <c r="Z60" s="10">
        <f>FC_OTH_HH_SH_E!Z60+FC_OTH_HH_SC_E!Z60+FC_OTH_HH_WH_E!Z60+FC_OTH_HH_CO_E!Z60+FC_OTH_HH_RF_E!Z60+FC_OTH_HH_WM_E!Z60+FC_OTH_HH_DR_E!Z60+FC_OTH_HH_DW_E!Z60+FC_OTH_HH_TV_E!Z60+FC_OTH_HH_IT_E!Z60+FC_OTH_HH_LI_E!Z60+FC_OTH_HH_OA_E!Z60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  <c r="Y61" s="10">
        <f>FC_OTH_HH_SH_E!Y61+FC_OTH_HH_SC_E!Y61+FC_OTH_HH_WH_E!Y61+FC_OTH_HH_CO_E!Y61+FC_OTH_HH_RF_E!Y61+FC_OTH_HH_WM_E!Y61+FC_OTH_HH_DR_E!Y61+FC_OTH_HH_DW_E!Y61+FC_OTH_HH_TV_E!Y61+FC_OTH_HH_IT_E!Y61+FC_OTH_HH_LI_E!Y61+FC_OTH_HH_OA_E!Y61</f>
        <v>0</v>
      </c>
      <c r="Z61" s="10">
        <f>FC_OTH_HH_SH_E!Z61+FC_OTH_HH_SC_E!Z61+FC_OTH_HH_WH_E!Z61+FC_OTH_HH_CO_E!Z61+FC_OTH_HH_RF_E!Z61+FC_OTH_HH_WM_E!Z61+FC_OTH_HH_DR_E!Z61+FC_OTH_HH_DW_E!Z61+FC_OTH_HH_TV_E!Z61+FC_OTH_HH_IT_E!Z61+FC_OTH_HH_LI_E!Z61+FC_OTH_HH_OA_E!Z61</f>
        <v>0</v>
      </c>
    </row>
    <row r="62" spans="1:26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  <c r="Y62" s="10">
        <f>FC_OTH_HH_SH_E!Y62+FC_OTH_HH_SC_E!Y62+FC_OTH_HH_WH_E!Y62+FC_OTH_HH_CO_E!Y62+FC_OTH_HH_RF_E!Y62+FC_OTH_HH_WM_E!Y62+FC_OTH_HH_DR_E!Y62+FC_OTH_HH_DW_E!Y62+FC_OTH_HH_TV_E!Y62+FC_OTH_HH_IT_E!Y62+FC_OTH_HH_LI_E!Y62+FC_OTH_HH_OA_E!Y62</f>
        <v>0</v>
      </c>
      <c r="Z62" s="10">
        <f>FC_OTH_HH_SH_E!Z62+FC_OTH_HH_SC_E!Z62+FC_OTH_HH_WH_E!Z62+FC_OTH_HH_CO_E!Z62+FC_OTH_HH_RF_E!Z62+FC_OTH_HH_WM_E!Z62+FC_OTH_HH_DR_E!Z62+FC_OTH_HH_DW_E!Z62+FC_OTH_HH_TV_E!Z62+FC_OTH_HH_IT_E!Z62+FC_OTH_HH_LI_E!Z62+FC_OTH_HH_OA_E!Z62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  <c r="Y63" s="10">
        <f>FC_OTH_HH_SH_E!Y63+FC_OTH_HH_SC_E!Y63+FC_OTH_HH_WH_E!Y63+FC_OTH_HH_CO_E!Y63+FC_OTH_HH_RF_E!Y63+FC_OTH_HH_WM_E!Y63+FC_OTH_HH_DR_E!Y63+FC_OTH_HH_DW_E!Y63+FC_OTH_HH_TV_E!Y63+FC_OTH_HH_IT_E!Y63+FC_OTH_HH_LI_E!Y63+FC_OTH_HH_OA_E!Y63</f>
        <v>0</v>
      </c>
      <c r="Z63" s="10">
        <f>FC_OTH_HH_SH_E!Z63+FC_OTH_HH_SC_E!Z63+FC_OTH_HH_WH_E!Z63+FC_OTH_HH_CO_E!Z63+FC_OTH_HH_RF_E!Z63+FC_OTH_HH_WM_E!Z63+FC_OTH_HH_DR_E!Z63+FC_OTH_HH_DW_E!Z63+FC_OTH_HH_TV_E!Z63+FC_OTH_HH_IT_E!Z63+FC_OTH_HH_LI_E!Z63+FC_OTH_HH_OA_E!Z63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  <c r="Y64" s="10">
        <f>FC_OTH_HH_SH_E!Y64+FC_OTH_HH_SC_E!Y64+FC_OTH_HH_WH_E!Y64+FC_OTH_HH_CO_E!Y64+FC_OTH_HH_RF_E!Y64+FC_OTH_HH_WM_E!Y64+FC_OTH_HH_DR_E!Y64+FC_OTH_HH_DW_E!Y64+FC_OTH_HH_TV_E!Y64+FC_OTH_HH_IT_E!Y64+FC_OTH_HH_LI_E!Y64+FC_OTH_HH_OA_E!Y64</f>
        <v>0</v>
      </c>
      <c r="Z64" s="10">
        <f>FC_OTH_HH_SH_E!Z64+FC_OTH_HH_SC_E!Z64+FC_OTH_HH_WH_E!Z64+FC_OTH_HH_CO_E!Z64+FC_OTH_HH_RF_E!Z64+FC_OTH_HH_WM_E!Z64+FC_OTH_HH_DR_E!Z64+FC_OTH_HH_DW_E!Z64+FC_OTH_HH_TV_E!Z64+FC_OTH_HH_IT_E!Z64+FC_OTH_HH_LI_E!Z64+FC_OTH_HH_OA_E!Z64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  <c r="Y65" s="10">
        <f>FC_OTH_HH_SH_E!Y65+FC_OTH_HH_SC_E!Y65+FC_OTH_HH_WH_E!Y65+FC_OTH_HH_CO_E!Y65+FC_OTH_HH_RF_E!Y65+FC_OTH_HH_WM_E!Y65+FC_OTH_HH_DR_E!Y65+FC_OTH_HH_DW_E!Y65+FC_OTH_HH_TV_E!Y65+FC_OTH_HH_IT_E!Y65+FC_OTH_HH_LI_E!Y65+FC_OTH_HH_OA_E!Y65</f>
        <v>0</v>
      </c>
      <c r="Z65" s="10">
        <f>FC_OTH_HH_SH_E!Z65+FC_OTH_HH_SC_E!Z65+FC_OTH_HH_WH_E!Z65+FC_OTH_HH_CO_E!Z65+FC_OTH_HH_RF_E!Z65+FC_OTH_HH_WM_E!Z65+FC_OTH_HH_DR_E!Z65+FC_OTH_HH_DW_E!Z65+FC_OTH_HH_TV_E!Z65+FC_OTH_HH_IT_E!Z65+FC_OTH_HH_LI_E!Z65+FC_OTH_HH_OA_E!Z65</f>
        <v>0</v>
      </c>
    </row>
    <row r="66" spans="1:26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  <c r="Y66" s="10">
        <f>FC_OTH_HH_SH_E!Y66+FC_OTH_HH_SC_E!Y66+FC_OTH_HH_WH_E!Y66+FC_OTH_HH_CO_E!Y66+FC_OTH_HH_RF_E!Y66+FC_OTH_HH_WM_E!Y66+FC_OTH_HH_DR_E!Y66+FC_OTH_HH_DW_E!Y66+FC_OTH_HH_TV_E!Y66+FC_OTH_HH_IT_E!Y66+FC_OTH_HH_LI_E!Y66+FC_OTH_HH_OA_E!Y66</f>
        <v>0</v>
      </c>
      <c r="Z66" s="10">
        <f>FC_OTH_HH_SH_E!Z66+FC_OTH_HH_SC_E!Z66+FC_OTH_HH_WH_E!Z66+FC_OTH_HH_CO_E!Z66+FC_OTH_HH_RF_E!Z66+FC_OTH_HH_WM_E!Z66+FC_OTH_HH_DR_E!Z66+FC_OTH_HH_DW_E!Z66+FC_OTH_HH_TV_E!Z66+FC_OTH_HH_IT_E!Z66+FC_OTH_HH_LI_E!Z66+FC_OTH_HH_OA_E!Z66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  <c r="Y67" s="10">
        <f>FC_OTH_HH_SH_E!Y67+FC_OTH_HH_SC_E!Y67+FC_OTH_HH_WH_E!Y67+FC_OTH_HH_CO_E!Y67+FC_OTH_HH_RF_E!Y67+FC_OTH_HH_WM_E!Y67+FC_OTH_HH_DR_E!Y67+FC_OTH_HH_DW_E!Y67+FC_OTH_HH_TV_E!Y67+FC_OTH_HH_IT_E!Y67+FC_OTH_HH_LI_E!Y67+FC_OTH_HH_OA_E!Y67</f>
        <v>0</v>
      </c>
      <c r="Z67" s="10">
        <f>FC_OTH_HH_SH_E!Z67+FC_OTH_HH_SC_E!Z67+FC_OTH_HH_WH_E!Z67+FC_OTH_HH_CO_E!Z67+FC_OTH_HH_RF_E!Z67+FC_OTH_HH_WM_E!Z67+FC_OTH_HH_DR_E!Z67+FC_OTH_HH_DW_E!Z67+FC_OTH_HH_TV_E!Z67+FC_OTH_HH_IT_E!Z67+FC_OTH_HH_LI_E!Z67+FC_OTH_HH_OA_E!Z67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  <c r="Y68" s="10">
        <f>FC_OTH_HH_SH_E!Y68+FC_OTH_HH_SC_E!Y68+FC_OTH_HH_WH_E!Y68+FC_OTH_HH_CO_E!Y68+FC_OTH_HH_RF_E!Y68+FC_OTH_HH_WM_E!Y68+FC_OTH_HH_DR_E!Y68+FC_OTH_HH_DW_E!Y68+FC_OTH_HH_TV_E!Y68+FC_OTH_HH_IT_E!Y68+FC_OTH_HH_LI_E!Y68+FC_OTH_HH_OA_E!Y68</f>
        <v>0</v>
      </c>
      <c r="Z68" s="10">
        <f>FC_OTH_HH_SH_E!Z68+FC_OTH_HH_SC_E!Z68+FC_OTH_HH_WH_E!Z68+FC_OTH_HH_CO_E!Z68+FC_OTH_HH_RF_E!Z68+FC_OTH_HH_WM_E!Z68+FC_OTH_HH_DR_E!Z68+FC_OTH_HH_DW_E!Z68+FC_OTH_HH_TV_E!Z68+FC_OTH_HH_IT_E!Z68+FC_OTH_HH_LI_E!Z68+FC_OTH_HH_OA_E!Z68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  <c r="Y69" s="10">
        <f>FC_OTH_HH_SH_E!Y69+FC_OTH_HH_SC_E!Y69+FC_OTH_HH_WH_E!Y69+FC_OTH_HH_CO_E!Y69+FC_OTH_HH_RF_E!Y69+FC_OTH_HH_WM_E!Y69+FC_OTH_HH_DR_E!Y69+FC_OTH_HH_DW_E!Y69+FC_OTH_HH_TV_E!Y69+FC_OTH_HH_IT_E!Y69+FC_OTH_HH_LI_E!Y69+FC_OTH_HH_OA_E!Y69</f>
        <v>0</v>
      </c>
      <c r="Z69" s="10">
        <f>FC_OTH_HH_SH_E!Z69+FC_OTH_HH_SC_E!Z69+FC_OTH_HH_WH_E!Z69+FC_OTH_HH_CO_E!Z69+FC_OTH_HH_RF_E!Z69+FC_OTH_HH_WM_E!Z69+FC_OTH_HH_DR_E!Z69+FC_OTH_HH_DW_E!Z69+FC_OTH_HH_TV_E!Z69+FC_OTH_HH_IT_E!Z69+FC_OTH_HH_LI_E!Z69+FC_OTH_HH_OA_E!Z69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5.7630266552020633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6.3411006018916591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8.1361134995700777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9.0460017196904552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10.78125537403267</v>
      </c>
      <c r="Y70" s="10">
        <f>FC_OTH_HH_SH_E!Y70+FC_OTH_HH_SC_E!Y70+FC_OTH_HH_WH_E!Y70+FC_OTH_HH_CO_E!Y70+FC_OTH_HH_RF_E!Y70+FC_OTH_HH_WM_E!Y70+FC_OTH_HH_DR_E!Y70+FC_OTH_HH_DW_E!Y70+FC_OTH_HH_TV_E!Y70+FC_OTH_HH_IT_E!Y70+FC_OTH_HH_LI_E!Y70+FC_OTH_HH_OA_E!Y70</f>
        <v>11.94230438521066</v>
      </c>
      <c r="Z70" s="10">
        <f>FC_OTH_HH_SH_E!Z70+FC_OTH_HH_SC_E!Z70+FC_OTH_HH_WH_E!Z70+FC_OTH_HH_CO_E!Z70+FC_OTH_HH_RF_E!Z70+FC_OTH_HH_WM_E!Z70+FC_OTH_HH_DR_E!Z70+FC_OTH_HH_DW_E!Z70+FC_OTH_HH_TV_E!Z70+FC_OTH_HH_IT_E!Z70+FC_OTH_HH_LI_E!Z70+FC_OTH_HH_OA_E!Z70</f>
        <v>12.982889079965609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:Z71" si="34">SUM(X72:X73)</f>
        <v>0</v>
      </c>
      <c r="Y71" s="37">
        <f t="shared" si="34"/>
        <v>0</v>
      </c>
      <c r="Z71" s="37">
        <f t="shared" si="34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  <c r="Y72" s="10">
        <f>FC_OTH_HH_SH_E!Y72+FC_OTH_HH_SC_E!Y72+FC_OTH_HH_WH_E!Y72+FC_OTH_HH_CO_E!Y72+FC_OTH_HH_RF_E!Y72+FC_OTH_HH_WM_E!Y72+FC_OTH_HH_DR_E!Y72+FC_OTH_HH_DW_E!Y72+FC_OTH_HH_TV_E!Y72+FC_OTH_HH_IT_E!Y72+FC_OTH_HH_LI_E!Y72+FC_OTH_HH_OA_E!Y72</f>
        <v>0</v>
      </c>
      <c r="Z72" s="10">
        <f>FC_OTH_HH_SH_E!Z72+FC_OTH_HH_SC_E!Z72+FC_OTH_HH_WH_E!Z72+FC_OTH_HH_CO_E!Z72+FC_OTH_HH_RF_E!Z72+FC_OTH_HH_WM_E!Z72+FC_OTH_HH_DR_E!Z72+FC_OTH_HH_DW_E!Z72+FC_OTH_HH_TV_E!Z72+FC_OTH_HH_IT_E!Z72+FC_OTH_HH_LI_E!Z72+FC_OTH_HH_OA_E!Z72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  <c r="Y73" s="10">
        <f>FC_OTH_HH_SH_E!Y73+FC_OTH_HH_SC_E!Y73+FC_OTH_HH_WH_E!Y73+FC_OTH_HH_CO_E!Y73+FC_OTH_HH_RF_E!Y73+FC_OTH_HH_WM_E!Y73+FC_OTH_HH_DR_E!Y73+FC_OTH_HH_DW_E!Y73+FC_OTH_HH_TV_E!Y73+FC_OTH_HH_IT_E!Y73+FC_OTH_HH_LI_E!Y73+FC_OTH_HH_OA_E!Y73</f>
        <v>0</v>
      </c>
      <c r="Z73" s="10">
        <f>FC_OTH_HH_SH_E!Z73+FC_OTH_HH_SC_E!Z73+FC_OTH_HH_WH_E!Z73+FC_OTH_HH_CO_E!Z73+FC_OTH_HH_RF_E!Z73+FC_OTH_HH_WM_E!Z73+FC_OTH_HH_DR_E!Z73+FC_OTH_HH_DW_E!Z73+FC_OTH_HH_TV_E!Z73+FC_OTH_HH_IT_E!Z73+FC_OTH_HH_LI_E!Z73+FC_OTH_HH_OA_E!Z73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  <c r="Y74" s="37">
        <f>FC_OTH_HH_SH_E!Y74+FC_OTH_HH_SC_E!Y74+FC_OTH_HH_WH_E!Y74+FC_OTH_HH_CO_E!Y74+FC_OTH_HH_RF_E!Y74+FC_OTH_HH_WM_E!Y74+FC_OTH_HH_DR_E!Y74+FC_OTH_HH_DW_E!Y74+FC_OTH_HH_TV_E!Y74+FC_OTH_HH_IT_E!Y74+FC_OTH_HH_LI_E!Y74+FC_OTH_HH_OA_E!Y74</f>
        <v>0</v>
      </c>
      <c r="Z74" s="37">
        <f>FC_OTH_HH_SH_E!Z74+FC_OTH_HH_SC_E!Z74+FC_OTH_HH_WH_E!Z74+FC_OTH_HH_CO_E!Z74+FC_OTH_HH_RF_E!Z74+FC_OTH_HH_WM_E!Z74+FC_OTH_HH_DR_E!Z74+FC_OTH_HH_DW_E!Z74+FC_OTH_HH_TV_E!Z74+FC_OTH_HH_IT_E!Z74+FC_OTH_HH_LI_E!Z74+FC_OTH_HH_OA_E!Z74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0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0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0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0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0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0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0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0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0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0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0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0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0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0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0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0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0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0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0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0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0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0</v>
      </c>
      <c r="Y75" s="37">
        <f>FC_OTH_HH_SH_E!Y75+FC_OTH_HH_SC_E!Y75+FC_OTH_HH_WH_E!Y75+FC_OTH_HH_CO_E!Y75+FC_OTH_HH_RF_E!Y75+FC_OTH_HH_WM_E!Y75+FC_OTH_HH_DR_E!Y75+FC_OTH_HH_DW_E!Y75+FC_OTH_HH_TV_E!Y75+FC_OTH_HH_IT_E!Y75+FC_OTH_HH_LI_E!Y75+FC_OTH_HH_OA_E!Y75</f>
        <v>0</v>
      </c>
      <c r="Z75" s="37">
        <f>FC_OTH_HH_SH_E!Z75+FC_OTH_HH_SC_E!Z75+FC_OTH_HH_WH_E!Z75+FC_OTH_HH_CO_E!Z75+FC_OTH_HH_RF_E!Z75+FC_OTH_HH_WM_E!Z75+FC_OTH_HH_DR_E!Z75+FC_OTH_HH_DW_E!Z75+FC_OTH_HH_TV_E!Z75+FC_OTH_HH_IT_E!Z75+FC_OTH_HH_LI_E!Z75+FC_OTH_HH_OA_E!Z75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48.065348237317281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46.431642304385214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49.011177987962157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54.084264832330177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52.880481513327602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53.568357695614807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56.663800515907127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56.577815993121234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55.460017196904545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49.011177987962142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50.644883920894245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51.074806534823743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52.794496990541717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52.364574376612204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52.880481513327609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56.405846947549428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57.2608770421324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62.589939810834068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67.848925193465163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73.532158211521889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76.416337059329308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81.498194325021501</v>
      </c>
      <c r="Y76" s="40">
        <f>FC_OTH_HH_SH_E!Y76+FC_OTH_HH_SC_E!Y76+FC_OTH_HH_WH_E!Y76+FC_OTH_HH_CO_E!Y76+FC_OTH_HH_RF_E!Y76+FC_OTH_HH_WM_E!Y76+FC_OTH_HH_DR_E!Y76+FC_OTH_HH_DW_E!Y76+FC_OTH_HH_TV_E!Y76+FC_OTH_HH_IT_E!Y76+FC_OTH_HH_LI_E!Y76+FC_OTH_HH_OA_E!Y76</f>
        <v>86.541444539982791</v>
      </c>
      <c r="Z76" s="40">
        <f>FC_OTH_HH_SH_E!Z76+FC_OTH_HH_SC_E!Z76+FC_OTH_HH_WH_E!Z76+FC_OTH_HH_CO_E!Z76+FC_OTH_HH_RF_E!Z76+FC_OTH_HH_WM_E!Z76+FC_OTH_HH_DR_E!Z76+FC_OTH_HH_DW_E!Z76+FC_OTH_HH_TV_E!Z76+FC_OTH_HH_IT_E!Z76+FC_OTH_HH_LI_E!Z76+FC_OTH_HH_OA_E!Z76</f>
        <v>85.676870163370609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5.1335009198191104</v>
      </c>
      <c r="D2" s="31">
        <f t="shared" ref="D2:W2" si="1">SUM(D3,D17,D22,D25,D26,D51,D52,D71,D74,D75,D76)</f>
        <v>5.1879040161408438</v>
      </c>
      <c r="E2" s="31">
        <f t="shared" si="1"/>
        <v>7.1494895854326037</v>
      </c>
      <c r="F2" s="31">
        <f t="shared" si="1"/>
        <v>8.8117904277719656</v>
      </c>
      <c r="G2" s="31">
        <f t="shared" si="1"/>
        <v>7.5195980668057754</v>
      </c>
      <c r="H2" s="31">
        <f t="shared" si="1"/>
        <v>7.3132053468178064</v>
      </c>
      <c r="I2" s="31">
        <f t="shared" si="1"/>
        <v>7.7335202440708448</v>
      </c>
      <c r="J2" s="31">
        <f t="shared" si="1"/>
        <v>7.0557305725336779</v>
      </c>
      <c r="K2" s="31">
        <f t="shared" si="1"/>
        <v>6.4005715625931145</v>
      </c>
      <c r="L2" s="31">
        <f t="shared" si="1"/>
        <v>6.033467804306893</v>
      </c>
      <c r="M2" s="31">
        <f t="shared" si="1"/>
        <v>7.3717897316979242</v>
      </c>
      <c r="N2" s="31">
        <f t="shared" si="1"/>
        <v>6.7482504207527079</v>
      </c>
      <c r="O2" s="31">
        <f t="shared" si="1"/>
        <v>8.0042152107402842</v>
      </c>
      <c r="P2" s="31">
        <f t="shared" si="1"/>
        <v>8.0231572249553409</v>
      </c>
      <c r="Q2" s="31">
        <f t="shared" si="1"/>
        <v>7.7973711644404622</v>
      </c>
      <c r="R2" s="31">
        <f t="shared" si="1"/>
        <v>10.121527311647798</v>
      </c>
      <c r="S2" s="31">
        <f t="shared" si="1"/>
        <v>7.6183126799238057</v>
      </c>
      <c r="T2" s="31">
        <f t="shared" si="1"/>
        <v>18.513234971409855</v>
      </c>
      <c r="U2" s="31">
        <f t="shared" si="1"/>
        <v>15.29585996505706</v>
      </c>
      <c r="V2" s="31">
        <f t="shared" si="1"/>
        <v>18.850466464284214</v>
      </c>
      <c r="W2" s="31">
        <f t="shared" si="1"/>
        <v>21.646500529477805</v>
      </c>
      <c r="X2" s="31">
        <f t="shared" ref="X2:Z2" si="2">SUM(X3,X17,X22,X25,X26,X51,X52,X71,X74,X75,X76)</f>
        <v>24.687739451985276</v>
      </c>
      <c r="Y2" s="31">
        <f t="shared" si="2"/>
        <v>28.745981389132009</v>
      </c>
      <c r="Z2" s="31">
        <f t="shared" si="2"/>
        <v>29.760895841184521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:Z22" si="18">SUM(X23:X24)</f>
        <v>0</v>
      </c>
      <c r="Y22" s="37">
        <f t="shared" si="18"/>
        <v>0</v>
      </c>
      <c r="Z22" s="37">
        <f t="shared" si="18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9">SUM(C27,C33)</f>
        <v>4.2730910201624717</v>
      </c>
      <c r="D26" s="37">
        <f t="shared" si="19"/>
        <v>4.48262641124286</v>
      </c>
      <c r="E26" s="37">
        <f t="shared" si="19"/>
        <v>6.1037885744570799</v>
      </c>
      <c r="F26" s="37">
        <f t="shared" si="19"/>
        <v>7.1816356977172617</v>
      </c>
      <c r="G26" s="37">
        <f t="shared" si="19"/>
        <v>5.7069250220530279</v>
      </c>
      <c r="H26" s="37">
        <f t="shared" si="19"/>
        <v>5.5295561391702579</v>
      </c>
      <c r="I26" s="37">
        <f t="shared" si="19"/>
        <v>5.4957968879313297</v>
      </c>
      <c r="J26" s="37">
        <f t="shared" si="19"/>
        <v>4.6255563898511776</v>
      </c>
      <c r="K26" s="37">
        <f t="shared" si="19"/>
        <v>3.9299787314993884</v>
      </c>
      <c r="L26" s="37">
        <f t="shared" si="19"/>
        <v>3.9974235813086341</v>
      </c>
      <c r="M26" s="37">
        <f t="shared" si="19"/>
        <v>3.6154874834459689</v>
      </c>
      <c r="N26" s="37">
        <f t="shared" si="19"/>
        <v>3.2713743475835093</v>
      </c>
      <c r="O26" s="37">
        <f t="shared" si="19"/>
        <v>4.0725521936828759</v>
      </c>
      <c r="P26" s="37">
        <f t="shared" si="19"/>
        <v>4.2689758020538617</v>
      </c>
      <c r="Q26" s="37">
        <f t="shared" si="19"/>
        <v>3.9586706665955105</v>
      </c>
      <c r="R26" s="37">
        <f t="shared" si="19"/>
        <v>5.2860792693215188</v>
      </c>
      <c r="S26" s="37">
        <f t="shared" si="19"/>
        <v>3.2029979421682748</v>
      </c>
      <c r="T26" s="37">
        <f t="shared" si="19"/>
        <v>5.035807776822387</v>
      </c>
      <c r="U26" s="37">
        <f t="shared" si="19"/>
        <v>0.92334002101844204</v>
      </c>
      <c r="V26" s="37">
        <f t="shared" si="19"/>
        <v>2.0440049679946442</v>
      </c>
      <c r="W26" s="37">
        <f t="shared" si="19"/>
        <v>2.8021113977261889</v>
      </c>
      <c r="X26" s="37">
        <f t="shared" ref="X26:Z26" si="20">SUM(X27,X33)</f>
        <v>2.0857170153816758</v>
      </c>
      <c r="Y26" s="37">
        <f t="shared" si="20"/>
        <v>3.6685678800038222</v>
      </c>
      <c r="Z26" s="37">
        <f t="shared" si="20"/>
        <v>2.2759338874558073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:Z27" si="22">SUM(X28:X32)</f>
        <v>0</v>
      </c>
      <c r="Y27" s="29">
        <f t="shared" si="22"/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3">SUM(C34:C50)</f>
        <v>4.2730910201624717</v>
      </c>
      <c r="D33" s="29">
        <f t="shared" si="23"/>
        <v>4.48262641124286</v>
      </c>
      <c r="E33" s="29">
        <f t="shared" si="23"/>
        <v>6.1037885744570799</v>
      </c>
      <c r="F33" s="29">
        <f t="shared" si="23"/>
        <v>7.1816356977172617</v>
      </c>
      <c r="G33" s="29">
        <f t="shared" si="23"/>
        <v>5.7069250220530279</v>
      </c>
      <c r="H33" s="29">
        <f t="shared" si="23"/>
        <v>5.5295561391702579</v>
      </c>
      <c r="I33" s="29">
        <f t="shared" si="23"/>
        <v>5.4957968879313297</v>
      </c>
      <c r="J33" s="29">
        <f t="shared" si="23"/>
        <v>4.6255563898511776</v>
      </c>
      <c r="K33" s="29">
        <f t="shared" si="23"/>
        <v>3.9299787314993884</v>
      </c>
      <c r="L33" s="29">
        <f t="shared" si="23"/>
        <v>3.9974235813086341</v>
      </c>
      <c r="M33" s="29">
        <f t="shared" si="23"/>
        <v>3.6154874834459689</v>
      </c>
      <c r="N33" s="29">
        <f t="shared" si="23"/>
        <v>3.2713743475835093</v>
      </c>
      <c r="O33" s="29">
        <f t="shared" si="23"/>
        <v>4.0725521936828759</v>
      </c>
      <c r="P33" s="29">
        <f t="shared" si="23"/>
        <v>4.2689758020538617</v>
      </c>
      <c r="Q33" s="29">
        <f t="shared" si="23"/>
        <v>3.9586706665955105</v>
      </c>
      <c r="R33" s="29">
        <f t="shared" si="23"/>
        <v>5.2860792693215188</v>
      </c>
      <c r="S33" s="29">
        <f t="shared" si="23"/>
        <v>3.2029979421682748</v>
      </c>
      <c r="T33" s="29">
        <f t="shared" si="23"/>
        <v>5.035807776822387</v>
      </c>
      <c r="U33" s="29">
        <f t="shared" si="23"/>
        <v>0.92334002101844204</v>
      </c>
      <c r="V33" s="29">
        <f t="shared" si="23"/>
        <v>2.0440049679946442</v>
      </c>
      <c r="W33" s="29">
        <f t="shared" si="23"/>
        <v>2.8021113977261889</v>
      </c>
      <c r="X33" s="29">
        <f t="shared" ref="X33:Z33" si="24">SUM(X34:X50)</f>
        <v>2.0857170153816758</v>
      </c>
      <c r="Y33" s="29">
        <f t="shared" si="24"/>
        <v>3.6685678800038222</v>
      </c>
      <c r="Z33" s="29">
        <f t="shared" si="24"/>
        <v>2.2759338874558073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4.0467710572394697</v>
      </c>
      <c r="D36" s="10">
        <v>4.256306448319858</v>
      </c>
      <c r="E36" s="10">
        <v>5.8747077699423196</v>
      </c>
      <c r="F36" s="10">
        <v>6.9525548932025014</v>
      </c>
      <c r="G36" s="10">
        <v>5.4778442175382676</v>
      </c>
      <c r="H36" s="10">
        <v>5.301748652735311</v>
      </c>
      <c r="I36" s="10">
        <v>5.2713410304100394</v>
      </c>
      <c r="J36" s="10">
        <v>4.404665201565507</v>
      </c>
      <c r="K36" s="10">
        <v>3.7055228739780977</v>
      </c>
      <c r="L36" s="10">
        <v>3.7696160948736868</v>
      </c>
      <c r="M36" s="10">
        <v>3.3910316259246782</v>
      </c>
      <c r="N36" s="10">
        <v>3.0504831592978388</v>
      </c>
      <c r="O36" s="10">
        <v>3.8480963361615856</v>
      </c>
      <c r="P36" s="10">
        <v>4.0411683156189149</v>
      </c>
      <c r="Q36" s="10">
        <v>3.7342148090742198</v>
      </c>
      <c r="R36" s="10">
        <v>5.0551065252698892</v>
      </c>
      <c r="S36" s="10">
        <v>2.9785420846469841</v>
      </c>
      <c r="T36" s="10">
        <v>4.8057131938473221</v>
      </c>
      <c r="U36" s="10">
        <v>0.86684818954810672</v>
      </c>
      <c r="V36" s="10">
        <v>2.0029043661029848</v>
      </c>
      <c r="W36" s="10">
        <v>2.7764020254132054</v>
      </c>
      <c r="X36" s="10">
        <v>2.0589758287952611</v>
      </c>
      <c r="Y36" s="10">
        <v>3.6377854208464706</v>
      </c>
      <c r="Z36" s="10">
        <v>2.2522881436896851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0.22631996292300224</v>
      </c>
      <c r="D41" s="10">
        <v>0.22631996292300222</v>
      </c>
      <c r="E41" s="10">
        <v>0.22908080451475998</v>
      </c>
      <c r="F41" s="10">
        <v>0.22908080451476001</v>
      </c>
      <c r="G41" s="10">
        <v>0.22908080451476009</v>
      </c>
      <c r="H41" s="10">
        <v>0.22780748643494711</v>
      </c>
      <c r="I41" s="10">
        <v>0.22445585752129055</v>
      </c>
      <c r="J41" s="10">
        <v>0.22089118828567056</v>
      </c>
      <c r="K41" s="10">
        <v>0.22445585752129052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0.22780748643494722</v>
      </c>
      <c r="M43" s="10">
        <v>0.22445585752129069</v>
      </c>
      <c r="N43" s="10">
        <v>0.2208911882856707</v>
      </c>
      <c r="O43" s="10">
        <v>0.22445585752129057</v>
      </c>
      <c r="P43" s="10">
        <v>0.22780748643494725</v>
      </c>
      <c r="Q43" s="10">
        <v>0.22445585752129057</v>
      </c>
      <c r="R43" s="10">
        <v>0.2309727440516296</v>
      </c>
      <c r="S43" s="10">
        <v>0.2244558575212906</v>
      </c>
      <c r="T43" s="10">
        <v>0.2300945829750646</v>
      </c>
      <c r="U43" s="10">
        <v>5.6491831470335332E-2</v>
      </c>
      <c r="V43" s="10">
        <v>4.1100601891659504E-2</v>
      </c>
      <c r="W43" s="10">
        <v>2.5709372312983651E-2</v>
      </c>
      <c r="X43" s="10">
        <v>2.6741186586414448E-2</v>
      </c>
      <c r="Y43" s="10">
        <v>3.0782459157351671E-2</v>
      </c>
      <c r="Z43" s="10">
        <v>2.3645743766122107E-2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0.74041272570937233</v>
      </c>
      <c r="N52" s="37">
        <f t="shared" si="25"/>
        <v>0.7165090283748925</v>
      </c>
      <c r="O52" s="37">
        <f t="shared" si="25"/>
        <v>0.95537403267411891</v>
      </c>
      <c r="P52" s="37">
        <f t="shared" si="25"/>
        <v>0.85984522785898487</v>
      </c>
      <c r="Q52" s="37">
        <f t="shared" si="25"/>
        <v>1.0748065348237319</v>
      </c>
      <c r="R52" s="37">
        <f t="shared" si="25"/>
        <v>1.1464316423043843</v>
      </c>
      <c r="S52" s="37">
        <f t="shared" si="25"/>
        <v>1.0867583834909713</v>
      </c>
      <c r="T52" s="37">
        <f t="shared" si="25"/>
        <v>7.1175408426483227</v>
      </c>
      <c r="U52" s="37">
        <f t="shared" si="25"/>
        <v>7.6788478073946678</v>
      </c>
      <c r="V52" s="37">
        <f t="shared" si="25"/>
        <v>9.8102321582115213</v>
      </c>
      <c r="W52" s="37">
        <f t="shared" si="25"/>
        <v>10.48761822871883</v>
      </c>
      <c r="X52" s="37">
        <f t="shared" ref="X52:Z52" si="26">SUM(X53:X70)</f>
        <v>12.347205503009453</v>
      </c>
      <c r="Y52" s="37">
        <f t="shared" si="26"/>
        <v>13.082373172828889</v>
      </c>
      <c r="Z52" s="37">
        <f t="shared" si="26"/>
        <v>13.858641444539987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0.74041272570937233</v>
      </c>
      <c r="N59" s="10">
        <v>0.7165090283748925</v>
      </c>
      <c r="O59" s="10">
        <v>0.95537403267411891</v>
      </c>
      <c r="P59" s="10">
        <v>0.85984522785898487</v>
      </c>
      <c r="Q59" s="10">
        <v>1.0748065348237319</v>
      </c>
      <c r="R59" s="10">
        <v>1.1464316423043843</v>
      </c>
      <c r="S59" s="10">
        <v>1.0867583834909713</v>
      </c>
      <c r="T59" s="10">
        <v>1.3545141874462596</v>
      </c>
      <c r="U59" s="10">
        <v>1.3377472055030091</v>
      </c>
      <c r="V59" s="10">
        <v>1.6741186586414434</v>
      </c>
      <c r="W59" s="10">
        <v>1.4416165090283746</v>
      </c>
      <c r="X59" s="10">
        <v>1.5659501289767845</v>
      </c>
      <c r="Y59" s="10">
        <v>1.1400687876182303</v>
      </c>
      <c r="Z59" s="10">
        <v>0.87575236457437755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5.7630266552020633</v>
      </c>
      <c r="U70" s="10">
        <v>6.3411006018916591</v>
      </c>
      <c r="V70" s="10">
        <v>8.1361134995700777</v>
      </c>
      <c r="W70" s="10">
        <v>9.0460017196904552</v>
      </c>
      <c r="X70" s="10">
        <v>10.78125537403267</v>
      </c>
      <c r="Y70" s="10">
        <v>11.94230438521066</v>
      </c>
      <c r="Z70" s="10">
        <v>12.982889079965609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:Z71" si="28">SUM(X72:X73)</f>
        <v>0</v>
      </c>
      <c r="Y71" s="37">
        <f t="shared" si="28"/>
        <v>0</v>
      </c>
      <c r="Z71" s="37">
        <f t="shared" si="28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0.86040989965663883</v>
      </c>
      <c r="D76" s="40">
        <v>0.70527760489798375</v>
      </c>
      <c r="E76" s="40">
        <v>1.0457010109755238</v>
      </c>
      <c r="F76" s="40">
        <v>1.6301547300547046</v>
      </c>
      <c r="G76" s="40">
        <v>1.812673044752747</v>
      </c>
      <c r="H76" s="40">
        <v>1.7836492076475488</v>
      </c>
      <c r="I76" s="40">
        <v>2.2377233561395151</v>
      </c>
      <c r="J76" s="40">
        <v>2.4301741826825003</v>
      </c>
      <c r="K76" s="40">
        <v>2.4705928310937257</v>
      </c>
      <c r="L76" s="40">
        <v>2.0360442229982594</v>
      </c>
      <c r="M76" s="40">
        <v>3.015889522542583</v>
      </c>
      <c r="N76" s="40">
        <v>2.7603670447943061</v>
      </c>
      <c r="O76" s="40">
        <v>2.9762889843832894</v>
      </c>
      <c r="P76" s="40">
        <v>2.8943361950424942</v>
      </c>
      <c r="Q76" s="40">
        <v>2.7638939630212196</v>
      </c>
      <c r="R76" s="40">
        <v>3.6890164000218948</v>
      </c>
      <c r="S76" s="40">
        <v>3.3285563542645593</v>
      </c>
      <c r="T76" s="40">
        <v>6.3598863519391458</v>
      </c>
      <c r="U76" s="40">
        <v>6.6936721366439507</v>
      </c>
      <c r="V76" s="40">
        <v>6.9962293380780496</v>
      </c>
      <c r="W76" s="40">
        <v>8.3567709030327837</v>
      </c>
      <c r="X76" s="40">
        <v>10.254816933594148</v>
      </c>
      <c r="Y76" s="40">
        <v>11.995040336299297</v>
      </c>
      <c r="Z76" s="40">
        <v>13.626320509188725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8.8717685505126873</v>
      </c>
      <c r="D2" s="31">
        <f t="shared" ref="D2:W2" si="1">SUM(D3,D17,D22,D25,D26,D51,D52,D71,D74,D75,D76)</f>
        <v>9.9805794907208121</v>
      </c>
      <c r="E2" s="31">
        <f t="shared" si="1"/>
        <v>7.7728890397789652</v>
      </c>
      <c r="F2" s="31">
        <f t="shared" si="1"/>
        <v>11.59373722832647</v>
      </c>
      <c r="G2" s="31">
        <f t="shared" si="1"/>
        <v>6.0471039986150306</v>
      </c>
      <c r="H2" s="31">
        <f t="shared" si="1"/>
        <v>5.7627394848965405</v>
      </c>
      <c r="I2" s="31">
        <f t="shared" si="1"/>
        <v>7.497055436682726</v>
      </c>
      <c r="J2" s="31">
        <f t="shared" si="1"/>
        <v>7.8508571937862399</v>
      </c>
      <c r="K2" s="31">
        <f t="shared" si="1"/>
        <v>6.8365340756412385</v>
      </c>
      <c r="L2" s="31">
        <f t="shared" si="1"/>
        <v>7.474701644966693</v>
      </c>
      <c r="M2" s="31">
        <f t="shared" si="1"/>
        <v>6.3046001153006879</v>
      </c>
      <c r="N2" s="31">
        <f t="shared" si="1"/>
        <v>6.910859999857375</v>
      </c>
      <c r="O2" s="31">
        <f t="shared" si="1"/>
        <v>12.210536473291368</v>
      </c>
      <c r="P2" s="31">
        <f t="shared" si="1"/>
        <v>8.7076483733762959</v>
      </c>
      <c r="Q2" s="31">
        <f t="shared" si="1"/>
        <v>9.0241456954266557</v>
      </c>
      <c r="R2" s="31">
        <f t="shared" si="1"/>
        <v>8.7724753988726505</v>
      </c>
      <c r="S2" s="31">
        <f t="shared" si="1"/>
        <v>8.5585650138530571</v>
      </c>
      <c r="T2" s="31">
        <f t="shared" si="1"/>
        <v>11.973774720550315</v>
      </c>
      <c r="U2" s="31">
        <f t="shared" si="1"/>
        <v>10.519776440240769</v>
      </c>
      <c r="V2" s="31">
        <f t="shared" si="1"/>
        <v>11.889677080347759</v>
      </c>
      <c r="W2" s="31">
        <f t="shared" si="1"/>
        <v>13.268104518964345</v>
      </c>
      <c r="X2" s="31">
        <f t="shared" ref="X2:Z2" si="2">SUM(X3,X17,X22,X25,X26,X51,X52,X71,X74,X75,X76)</f>
        <v>18.344684455062634</v>
      </c>
      <c r="Y2" s="31">
        <f t="shared" si="2"/>
        <v>16.427510270373567</v>
      </c>
      <c r="Z2" s="31">
        <f t="shared" si="2"/>
        <v>14.244888697812177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:Z22" si="18">SUM(X23:X24)</f>
        <v>0</v>
      </c>
      <c r="Y22" s="37">
        <f t="shared" si="18"/>
        <v>0</v>
      </c>
      <c r="Z22" s="37">
        <f t="shared" si="18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:Z26" si="20">SUM(X27,X33)</f>
        <v>0</v>
      </c>
      <c r="Y26" s="37">
        <f t="shared" si="20"/>
        <v>0</v>
      </c>
      <c r="Z26" s="37">
        <f t="shared" si="20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:Z27" si="22">SUM(X28:X32)</f>
        <v>0</v>
      </c>
      <c r="Y27" s="29">
        <f t="shared" si="22"/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:Z33" si="24">SUM(X34:X50)</f>
        <v>0</v>
      </c>
      <c r="Y33" s="29">
        <f t="shared" si="24"/>
        <v>0</v>
      </c>
      <c r="Z33" s="29">
        <f t="shared" si="24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:Z52" si="26">SUM(X53:X70)</f>
        <v>0</v>
      </c>
      <c r="Y52" s="37">
        <f t="shared" si="26"/>
        <v>0</v>
      </c>
      <c r="Z52" s="37">
        <f t="shared" si="26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:Z71" si="28">SUM(X72:X73)</f>
        <v>0</v>
      </c>
      <c r="Y71" s="37">
        <f t="shared" si="28"/>
        <v>0</v>
      </c>
      <c r="Z71" s="37">
        <f t="shared" si="28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8.8717685505126873</v>
      </c>
      <c r="D76" s="40">
        <v>9.9805794907208121</v>
      </c>
      <c r="E76" s="40">
        <v>7.7728890397789652</v>
      </c>
      <c r="F76" s="40">
        <v>11.59373722832647</v>
      </c>
      <c r="G76" s="40">
        <v>6.0471039986150306</v>
      </c>
      <c r="H76" s="40">
        <v>5.7627394848965405</v>
      </c>
      <c r="I76" s="40">
        <v>7.497055436682726</v>
      </c>
      <c r="J76" s="40">
        <v>7.8508571937862399</v>
      </c>
      <c r="K76" s="40">
        <v>6.8365340756412385</v>
      </c>
      <c r="L76" s="40">
        <v>7.474701644966693</v>
      </c>
      <c r="M76" s="40">
        <v>6.3046001153006879</v>
      </c>
      <c r="N76" s="40">
        <v>6.910859999857375</v>
      </c>
      <c r="O76" s="40">
        <v>12.210536473291368</v>
      </c>
      <c r="P76" s="40">
        <v>8.7076483733762959</v>
      </c>
      <c r="Q76" s="40">
        <v>9.0241456954266557</v>
      </c>
      <c r="R76" s="40">
        <v>8.7724753988726505</v>
      </c>
      <c r="S76" s="40">
        <v>8.5585650138530571</v>
      </c>
      <c r="T76" s="40">
        <v>11.973774720550315</v>
      </c>
      <c r="U76" s="40">
        <v>10.519776440240769</v>
      </c>
      <c r="V76" s="40">
        <v>11.889677080347759</v>
      </c>
      <c r="W76" s="40">
        <v>13.268104518964345</v>
      </c>
      <c r="X76" s="40">
        <v>18.344684455062634</v>
      </c>
      <c r="Y76" s="40">
        <v>16.427510270373567</v>
      </c>
      <c r="Z76" s="40">
        <v>14.244888697812177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16.863142113631074</v>
      </c>
      <c r="D2" s="31">
        <f t="shared" ref="D2:W2" si="1">SUM(D3,D17,D22,D25,D26,D51,D52,D71,D74,D75,D76)</f>
        <v>14.151824935058439</v>
      </c>
      <c r="E2" s="31">
        <f t="shared" si="1"/>
        <v>17.20445251591789</v>
      </c>
      <c r="F2" s="31">
        <f t="shared" si="1"/>
        <v>16.788301765465352</v>
      </c>
      <c r="G2" s="31">
        <f t="shared" si="1"/>
        <v>20.259202213549074</v>
      </c>
      <c r="H2" s="31">
        <f t="shared" si="1"/>
        <v>20.829021666159228</v>
      </c>
      <c r="I2" s="31">
        <f t="shared" si="1"/>
        <v>21.491824780169882</v>
      </c>
      <c r="J2" s="31">
        <f t="shared" si="1"/>
        <v>21.195320467108733</v>
      </c>
      <c r="K2" s="31">
        <f t="shared" si="1"/>
        <v>21.20065853649162</v>
      </c>
      <c r="L2" s="31">
        <f t="shared" si="1"/>
        <v>14.399449997224876</v>
      </c>
      <c r="M2" s="31">
        <f t="shared" si="1"/>
        <v>17.671918755557439</v>
      </c>
      <c r="N2" s="31">
        <f t="shared" si="1"/>
        <v>17.79439544080649</v>
      </c>
      <c r="O2" s="31">
        <f t="shared" si="1"/>
        <v>15.179601540253689</v>
      </c>
      <c r="P2" s="31">
        <f t="shared" si="1"/>
        <v>17.186460630968345</v>
      </c>
      <c r="Q2" s="31">
        <f t="shared" si="1"/>
        <v>17.308831331024802</v>
      </c>
      <c r="R2" s="31">
        <f t="shared" si="1"/>
        <v>18.969446295424113</v>
      </c>
      <c r="S2" s="31">
        <f t="shared" si="1"/>
        <v>18.753966190940119</v>
      </c>
      <c r="T2" s="31">
        <f t="shared" si="1"/>
        <v>20.331538306473671</v>
      </c>
      <c r="U2" s="31">
        <f t="shared" si="1"/>
        <v>25.506305149794045</v>
      </c>
      <c r="V2" s="31">
        <f t="shared" si="1"/>
        <v>26.939841132143503</v>
      </c>
      <c r="W2" s="31">
        <f t="shared" si="1"/>
        <v>26.665010282089813</v>
      </c>
      <c r="X2" s="31">
        <f t="shared" ref="X2:Z2" si="2">SUM(X3,X17,X22,X25,X26,X51,X52,X71,X74,X75,X76)</f>
        <v>23.422310131453642</v>
      </c>
      <c r="Y2" s="31">
        <f t="shared" si="2"/>
        <v>27.542272590520501</v>
      </c>
      <c r="Z2" s="31">
        <f t="shared" si="2"/>
        <v>25.847477434708274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:Z22" si="18">SUM(X23:X24)</f>
        <v>0</v>
      </c>
      <c r="Y22" s="37">
        <f t="shared" si="18"/>
        <v>0</v>
      </c>
      <c r="Z22" s="37">
        <f t="shared" si="18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:Z26" si="20">SUM(X27,X33)</f>
        <v>0</v>
      </c>
      <c r="Y26" s="37">
        <f t="shared" si="20"/>
        <v>0</v>
      </c>
      <c r="Z26" s="37">
        <f t="shared" si="20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:Z27" si="22">SUM(X28:X32)</f>
        <v>0</v>
      </c>
      <c r="Y27" s="29">
        <f t="shared" si="22"/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:Z33" si="24">SUM(X34:X50)</f>
        <v>0</v>
      </c>
      <c r="Y33" s="29">
        <f t="shared" si="24"/>
        <v>0</v>
      </c>
      <c r="Z33" s="29">
        <f t="shared" si="24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0.23886500429922611</v>
      </c>
      <c r="F52" s="37">
        <f t="shared" si="25"/>
        <v>0.31049011177987962</v>
      </c>
      <c r="G52" s="37">
        <f t="shared" si="25"/>
        <v>0.40601891659501288</v>
      </c>
      <c r="H52" s="37">
        <f t="shared" si="25"/>
        <v>0.52545141874462586</v>
      </c>
      <c r="I52" s="37">
        <f t="shared" si="25"/>
        <v>0.64488392089423896</v>
      </c>
      <c r="J52" s="37">
        <f t="shared" si="25"/>
        <v>0.78822012037833178</v>
      </c>
      <c r="K52" s="37">
        <f t="shared" si="25"/>
        <v>0.90765262252794487</v>
      </c>
      <c r="L52" s="37">
        <f t="shared" si="25"/>
        <v>0.93147033533963886</v>
      </c>
      <c r="M52" s="37">
        <f t="shared" si="25"/>
        <v>3.5772141014617369</v>
      </c>
      <c r="N52" s="37">
        <f t="shared" si="25"/>
        <v>3.7842648323301811</v>
      </c>
      <c r="O52" s="37">
        <f t="shared" si="25"/>
        <v>4.1453998280309543</v>
      </c>
      <c r="P52" s="37">
        <f t="shared" si="25"/>
        <v>4.3663800515907134</v>
      </c>
      <c r="Q52" s="37">
        <f t="shared" si="25"/>
        <v>4.6388650042992259</v>
      </c>
      <c r="R52" s="37">
        <f t="shared" si="25"/>
        <v>4.8055889939810834</v>
      </c>
      <c r="S52" s="37">
        <f t="shared" si="25"/>
        <v>4.9441100601891659</v>
      </c>
      <c r="T52" s="37">
        <f t="shared" si="25"/>
        <v>4.9887360275150474</v>
      </c>
      <c r="U52" s="37">
        <f t="shared" si="25"/>
        <v>5.0306104901117799</v>
      </c>
      <c r="V52" s="37">
        <f t="shared" si="25"/>
        <v>5.0680997420464324</v>
      </c>
      <c r="W52" s="37">
        <f t="shared" si="25"/>
        <v>5.1151332760103179</v>
      </c>
      <c r="X52" s="37">
        <f t="shared" ref="X52:Z52" si="26">SUM(X53:X70)</f>
        <v>3.5998280309544279</v>
      </c>
      <c r="Y52" s="37">
        <f t="shared" si="26"/>
        <v>3.2095442820292339</v>
      </c>
      <c r="Z52" s="37">
        <f t="shared" si="26"/>
        <v>2.8872742906276869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0.23886500429922611</v>
      </c>
      <c r="F57" s="10">
        <v>0.31049011177987962</v>
      </c>
      <c r="G57" s="10">
        <v>0.40601891659501288</v>
      </c>
      <c r="H57" s="10">
        <v>0.52545141874462586</v>
      </c>
      <c r="I57" s="10">
        <v>0.64488392089423896</v>
      </c>
      <c r="J57" s="10">
        <v>0.78822012037833178</v>
      </c>
      <c r="K57" s="10">
        <v>0.90765262252794487</v>
      </c>
      <c r="L57" s="10">
        <v>0.93147033533963886</v>
      </c>
      <c r="M57" s="10">
        <v>3.5772141014617369</v>
      </c>
      <c r="N57" s="10">
        <v>3.7842648323301811</v>
      </c>
      <c r="O57" s="10">
        <v>4.1453998280309543</v>
      </c>
      <c r="P57" s="10">
        <v>4.3663800515907134</v>
      </c>
      <c r="Q57" s="10">
        <v>4.6388650042992259</v>
      </c>
      <c r="R57" s="10">
        <v>4.8055889939810834</v>
      </c>
      <c r="S57" s="10">
        <v>4.9441100601891659</v>
      </c>
      <c r="T57" s="10">
        <v>4.9887360275150474</v>
      </c>
      <c r="U57" s="10">
        <v>5.0306104901117799</v>
      </c>
      <c r="V57" s="10">
        <v>5.0680997420464324</v>
      </c>
      <c r="W57" s="10">
        <v>5.1151332760103179</v>
      </c>
      <c r="X57" s="10">
        <v>3.5998280309544279</v>
      </c>
      <c r="Y57" s="10">
        <v>3.2095442820292339</v>
      </c>
      <c r="Z57" s="10">
        <v>2.8872742906276869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:Z71" si="28">SUM(X72:X73)</f>
        <v>0</v>
      </c>
      <c r="Y71" s="37">
        <f t="shared" si="28"/>
        <v>0</v>
      </c>
      <c r="Z71" s="37">
        <f t="shared" si="28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16.863142113631074</v>
      </c>
      <c r="D76" s="40">
        <v>14.151824935058439</v>
      </c>
      <c r="E76" s="40">
        <v>16.965587511618665</v>
      </c>
      <c r="F76" s="40">
        <v>16.477811653685471</v>
      </c>
      <c r="G76" s="40">
        <v>19.853183296954061</v>
      </c>
      <c r="H76" s="40">
        <v>20.303570247414601</v>
      </c>
      <c r="I76" s="40">
        <v>20.846940859275644</v>
      </c>
      <c r="J76" s="40">
        <v>20.407100346730402</v>
      </c>
      <c r="K76" s="40">
        <v>20.293005913963675</v>
      </c>
      <c r="L76" s="40">
        <v>13.467979661885236</v>
      </c>
      <c r="M76" s="40">
        <v>14.0947046540957</v>
      </c>
      <c r="N76" s="40">
        <v>14.010130608476308</v>
      </c>
      <c r="O76" s="40">
        <v>11.034201712222735</v>
      </c>
      <c r="P76" s="40">
        <v>12.820080579377631</v>
      </c>
      <c r="Q76" s="40">
        <v>12.669966326725575</v>
      </c>
      <c r="R76" s="40">
        <v>14.163857301443029</v>
      </c>
      <c r="S76" s="40">
        <v>13.809856130750953</v>
      </c>
      <c r="T76" s="40">
        <v>15.342802278958624</v>
      </c>
      <c r="U76" s="40">
        <v>20.475694659682265</v>
      </c>
      <c r="V76" s="40">
        <v>21.871741390097071</v>
      </c>
      <c r="W76" s="40">
        <v>21.549877006079495</v>
      </c>
      <c r="X76" s="40">
        <v>19.822482100499215</v>
      </c>
      <c r="Y76" s="40">
        <v>24.332728308491266</v>
      </c>
      <c r="Z76" s="40">
        <v>22.960203144080587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13.088910196513922</v>
      </c>
      <c r="D2" s="31">
        <f t="shared" ref="D2:W2" si="1">SUM(D3,D17,D22,D25,D26,D51,D52,D71,D74,D75,D76)</f>
        <v>12.073530194487116</v>
      </c>
      <c r="E2" s="31">
        <f t="shared" si="1"/>
        <v>12.199832557031113</v>
      </c>
      <c r="F2" s="31">
        <f t="shared" si="1"/>
        <v>11.491419138616479</v>
      </c>
      <c r="G2" s="31">
        <f t="shared" si="1"/>
        <v>13.042275894875935</v>
      </c>
      <c r="H2" s="31">
        <f t="shared" si="1"/>
        <v>12.758818840111923</v>
      </c>
      <c r="I2" s="31">
        <f t="shared" si="1"/>
        <v>11.477905219832733</v>
      </c>
      <c r="J2" s="31">
        <f t="shared" si="1"/>
        <v>10.813964773425084</v>
      </c>
      <c r="K2" s="31">
        <f t="shared" si="1"/>
        <v>12.335985809902629</v>
      </c>
      <c r="L2" s="31">
        <f t="shared" si="1"/>
        <v>13.234063659235384</v>
      </c>
      <c r="M2" s="31">
        <f t="shared" si="1"/>
        <v>13.507116498441228</v>
      </c>
      <c r="N2" s="31">
        <f t="shared" si="1"/>
        <v>12.8795051291034</v>
      </c>
      <c r="O2" s="31">
        <f t="shared" si="1"/>
        <v>12.080121512395609</v>
      </c>
      <c r="P2" s="31">
        <f t="shared" si="1"/>
        <v>14.028069066603763</v>
      </c>
      <c r="Q2" s="31">
        <f t="shared" si="1"/>
        <v>13.42255526544573</v>
      </c>
      <c r="R2" s="31">
        <f t="shared" si="1"/>
        <v>14.930668556527522</v>
      </c>
      <c r="S2" s="31">
        <f t="shared" si="1"/>
        <v>15.902251140042196</v>
      </c>
      <c r="T2" s="31">
        <f t="shared" si="1"/>
        <v>13.094578697069384</v>
      </c>
      <c r="U2" s="31">
        <f t="shared" si="1"/>
        <v>13.986905296919202</v>
      </c>
      <c r="V2" s="31">
        <f t="shared" si="1"/>
        <v>13.722848035558506</v>
      </c>
      <c r="W2" s="31">
        <f t="shared" si="1"/>
        <v>13.794847266200614</v>
      </c>
      <c r="X2" s="31">
        <f t="shared" ref="X2:Z2" si="2">SUM(X3,X17,X22,X25,X26,X51,X52,X71,X74,X75,X76)</f>
        <v>13.113972372122294</v>
      </c>
      <c r="Y2" s="31">
        <f t="shared" si="2"/>
        <v>11.522489983062144</v>
      </c>
      <c r="Z2" s="31">
        <f t="shared" si="2"/>
        <v>12.005532027676388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:Z17" si="16">SUM(X18:X21)</f>
        <v>0</v>
      </c>
      <c r="Y17" s="37">
        <f t="shared" si="16"/>
        <v>0</v>
      </c>
      <c r="Z17" s="37">
        <f t="shared" si="16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:Z22" si="18">SUM(X23:X24)</f>
        <v>0</v>
      </c>
      <c r="Y22" s="37">
        <f t="shared" si="18"/>
        <v>0</v>
      </c>
      <c r="Z22" s="37">
        <f t="shared" si="18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9">SUM(C27,C33)</f>
        <v>10.839237940153252</v>
      </c>
      <c r="D26" s="37">
        <f t="shared" si="19"/>
        <v>10.629702549072864</v>
      </c>
      <c r="E26" s="37">
        <f t="shared" si="19"/>
        <v>9.9416856411499346</v>
      </c>
      <c r="F26" s="37">
        <f t="shared" si="19"/>
        <v>8.8638385178897501</v>
      </c>
      <c r="G26" s="37">
        <f t="shared" si="19"/>
        <v>10.338549193553986</v>
      </c>
      <c r="H26" s="37">
        <f t="shared" si="19"/>
        <v>10.079936643911291</v>
      </c>
      <c r="I26" s="37">
        <f t="shared" si="19"/>
        <v>9.0116340340783516</v>
      </c>
      <c r="J26" s="37">
        <f t="shared" si="19"/>
        <v>8.7795996307646735</v>
      </c>
      <c r="K26" s="37">
        <f t="shared" si="19"/>
        <v>10.577452190510293</v>
      </c>
      <c r="L26" s="37">
        <f t="shared" si="19"/>
        <v>11.612069201772913</v>
      </c>
      <c r="M26" s="37">
        <f t="shared" si="19"/>
        <v>10.891943438563711</v>
      </c>
      <c r="N26" s="37">
        <f t="shared" si="19"/>
        <v>10.13378167303234</v>
      </c>
      <c r="O26" s="37">
        <f t="shared" si="19"/>
        <v>10.434878728326805</v>
      </c>
      <c r="P26" s="37">
        <f t="shared" si="19"/>
        <v>11.340516981027683</v>
      </c>
      <c r="Q26" s="37">
        <f t="shared" si="19"/>
        <v>10.54876025541417</v>
      </c>
      <c r="R26" s="37">
        <f t="shared" si="19"/>
        <v>11.425289003534917</v>
      </c>
      <c r="S26" s="37">
        <f t="shared" si="19"/>
        <v>11.304432979841406</v>
      </c>
      <c r="T26" s="37">
        <f t="shared" si="19"/>
        <v>11.363762300563677</v>
      </c>
      <c r="U26" s="37">
        <f t="shared" si="19"/>
        <v>11.551638482850864</v>
      </c>
      <c r="V26" s="37">
        <f t="shared" si="19"/>
        <v>11.073707843699246</v>
      </c>
      <c r="W26" s="37">
        <f t="shared" si="19"/>
        <v>11.112162033056274</v>
      </c>
      <c r="X26" s="37">
        <f t="shared" ref="X26:Z26" si="20">SUM(X27,X33)</f>
        <v>10.713337154867679</v>
      </c>
      <c r="Y26" s="37">
        <f t="shared" si="20"/>
        <v>8.5159549058947164</v>
      </c>
      <c r="Z26" s="37">
        <f t="shared" si="20"/>
        <v>8.8950033438425535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:Z27" si="22">SUM(X28:X32)</f>
        <v>0</v>
      </c>
      <c r="Y27" s="29">
        <f t="shared" si="22"/>
        <v>0</v>
      </c>
      <c r="Z27" s="29">
        <f t="shared" si="22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23">SUM(C34:C50)</f>
        <v>10.839237940153252</v>
      </c>
      <c r="D33" s="29">
        <f t="shared" si="23"/>
        <v>10.629702549072864</v>
      </c>
      <c r="E33" s="29">
        <f t="shared" si="23"/>
        <v>9.9416856411499346</v>
      </c>
      <c r="F33" s="29">
        <f t="shared" si="23"/>
        <v>8.8638385178897501</v>
      </c>
      <c r="G33" s="29">
        <f t="shared" si="23"/>
        <v>10.338549193553986</v>
      </c>
      <c r="H33" s="29">
        <f t="shared" si="23"/>
        <v>10.079936643911291</v>
      </c>
      <c r="I33" s="29">
        <f t="shared" si="23"/>
        <v>9.0116340340783516</v>
      </c>
      <c r="J33" s="29">
        <f t="shared" si="23"/>
        <v>8.7795996307646735</v>
      </c>
      <c r="K33" s="29">
        <f t="shared" si="23"/>
        <v>10.577452190510293</v>
      </c>
      <c r="L33" s="29">
        <f t="shared" si="23"/>
        <v>11.612069201772913</v>
      </c>
      <c r="M33" s="29">
        <f t="shared" si="23"/>
        <v>10.891943438563711</v>
      </c>
      <c r="N33" s="29">
        <f t="shared" si="23"/>
        <v>10.13378167303234</v>
      </c>
      <c r="O33" s="29">
        <f t="shared" si="23"/>
        <v>10.434878728326805</v>
      </c>
      <c r="P33" s="29">
        <f t="shared" si="23"/>
        <v>11.340516981027683</v>
      </c>
      <c r="Q33" s="29">
        <f t="shared" si="23"/>
        <v>10.54876025541417</v>
      </c>
      <c r="R33" s="29">
        <f t="shared" si="23"/>
        <v>11.425289003534917</v>
      </c>
      <c r="S33" s="29">
        <f t="shared" si="23"/>
        <v>11.304432979841406</v>
      </c>
      <c r="T33" s="29">
        <f t="shared" si="23"/>
        <v>11.363762300563677</v>
      </c>
      <c r="U33" s="29">
        <f t="shared" si="23"/>
        <v>11.551638482850864</v>
      </c>
      <c r="V33" s="29">
        <f t="shared" si="23"/>
        <v>11.073707843699246</v>
      </c>
      <c r="W33" s="29">
        <f t="shared" si="23"/>
        <v>11.112162033056274</v>
      </c>
      <c r="X33" s="29">
        <f t="shared" ref="X33:Z33" si="24">SUM(X34:X50)</f>
        <v>10.713337154867679</v>
      </c>
      <c r="Y33" s="29">
        <f t="shared" si="24"/>
        <v>8.5159549058947164</v>
      </c>
      <c r="Z33" s="29">
        <f t="shared" si="24"/>
        <v>8.8950033438425535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10.839237940153252</v>
      </c>
      <c r="D36" s="10">
        <v>10.629702549072864</v>
      </c>
      <c r="E36" s="10">
        <v>9.9416856411499346</v>
      </c>
      <c r="F36" s="10">
        <v>8.8638385178897501</v>
      </c>
      <c r="G36" s="10">
        <v>10.338549193553986</v>
      </c>
      <c r="H36" s="10">
        <v>10.079936643911291</v>
      </c>
      <c r="I36" s="10">
        <v>9.0116340340783516</v>
      </c>
      <c r="J36" s="10">
        <v>8.7795996307646735</v>
      </c>
      <c r="K36" s="10">
        <v>10.577452190510293</v>
      </c>
      <c r="L36" s="10">
        <v>11.612069201772913</v>
      </c>
      <c r="M36" s="10">
        <v>10.891943438563711</v>
      </c>
      <c r="N36" s="10">
        <v>10.13378167303234</v>
      </c>
      <c r="O36" s="10">
        <v>10.434878728326805</v>
      </c>
      <c r="P36" s="10">
        <v>11.340516981027683</v>
      </c>
      <c r="Q36" s="10">
        <v>10.54876025541417</v>
      </c>
      <c r="R36" s="10">
        <v>11.425289003534917</v>
      </c>
      <c r="S36" s="10">
        <v>11.304432979841406</v>
      </c>
      <c r="T36" s="10">
        <v>11.363762300563677</v>
      </c>
      <c r="U36" s="10">
        <v>11.551638482850864</v>
      </c>
      <c r="V36" s="10">
        <v>11.073707843699246</v>
      </c>
      <c r="W36" s="10">
        <v>11.112162033056274</v>
      </c>
      <c r="X36" s="10">
        <v>10.713337154867679</v>
      </c>
      <c r="Y36" s="10">
        <v>8.5159549058947164</v>
      </c>
      <c r="Z36" s="10">
        <v>8.8950033438425535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:Z52" si="26">SUM(X53:X70)</f>
        <v>0</v>
      </c>
      <c r="Y52" s="37">
        <f t="shared" si="26"/>
        <v>0</v>
      </c>
      <c r="Z52" s="37">
        <f t="shared" si="26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:Z71" si="28">SUM(X72:X73)</f>
        <v>0</v>
      </c>
      <c r="Y71" s="37">
        <f t="shared" si="28"/>
        <v>0</v>
      </c>
      <c r="Z71" s="37">
        <f t="shared" si="28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2.249672256360669</v>
      </c>
      <c r="D76" s="40">
        <v>1.443827645414252</v>
      </c>
      <c r="E76" s="40">
        <v>2.2581469158811793</v>
      </c>
      <c r="F76" s="40">
        <v>2.6275806207267283</v>
      </c>
      <c r="G76" s="40">
        <v>2.7037267013219504</v>
      </c>
      <c r="H76" s="40">
        <v>2.6788821962006324</v>
      </c>
      <c r="I76" s="40">
        <v>2.466271185754382</v>
      </c>
      <c r="J76" s="40">
        <v>2.0343651426604112</v>
      </c>
      <c r="K76" s="40">
        <v>1.7585336193923362</v>
      </c>
      <c r="L76" s="40">
        <v>1.6219944574624703</v>
      </c>
      <c r="M76" s="40">
        <v>2.6151730598775176</v>
      </c>
      <c r="N76" s="40">
        <v>2.7457234560710591</v>
      </c>
      <c r="O76" s="40">
        <v>1.6452427840688035</v>
      </c>
      <c r="P76" s="40">
        <v>2.6875520855760797</v>
      </c>
      <c r="Q76" s="40">
        <v>2.8737950100315599</v>
      </c>
      <c r="R76" s="40">
        <v>3.5053795529926042</v>
      </c>
      <c r="S76" s="40">
        <v>4.5978181602007906</v>
      </c>
      <c r="T76" s="40">
        <v>1.7308163965057071</v>
      </c>
      <c r="U76" s="40">
        <v>2.4352668140683384</v>
      </c>
      <c r="V76" s="40">
        <v>2.6491401918592592</v>
      </c>
      <c r="W76" s="40">
        <v>2.6826852331443405</v>
      </c>
      <c r="X76" s="40">
        <v>2.4006352172546146</v>
      </c>
      <c r="Y76" s="40">
        <v>3.0065350771674271</v>
      </c>
      <c r="Z76" s="40">
        <v>3.1105286838338353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6.7564808635291884</v>
      </c>
      <c r="D2" s="31">
        <f t="shared" si="0"/>
        <v>6.8465771572328311</v>
      </c>
      <c r="E2" s="31">
        <f t="shared" si="0"/>
        <v>6.9346141899570366</v>
      </c>
      <c r="F2" s="31">
        <f t="shared" si="0"/>
        <v>6.967954537487171</v>
      </c>
      <c r="G2" s="31">
        <f t="shared" si="0"/>
        <v>6.9923377750332572</v>
      </c>
      <c r="H2" s="31">
        <f t="shared" si="0"/>
        <v>7.0133856354615212</v>
      </c>
      <c r="I2" s="31">
        <f t="shared" si="0"/>
        <v>7.0527473453989895</v>
      </c>
      <c r="J2" s="31">
        <f t="shared" si="0"/>
        <v>7.0927301005675929</v>
      </c>
      <c r="K2" s="31">
        <f t="shared" si="0"/>
        <v>7.1838304624847744</v>
      </c>
      <c r="L2" s="31">
        <f t="shared" si="0"/>
        <v>7.2649081434983032</v>
      </c>
      <c r="M2" s="31">
        <f t="shared" si="0"/>
        <v>7.3316267733792513</v>
      </c>
      <c r="N2" s="31">
        <f t="shared" si="0"/>
        <v>7.34357849487471</v>
      </c>
      <c r="O2" s="31">
        <f t="shared" si="0"/>
        <v>7.3820133450295593</v>
      </c>
      <c r="P2" s="31">
        <f t="shared" si="0"/>
        <v>7.3960393518998098</v>
      </c>
      <c r="Q2" s="31">
        <f t="shared" si="0"/>
        <v>7.4339118547991188</v>
      </c>
      <c r="R2" s="31">
        <f t="shared" si="0"/>
        <v>7.5020231483257671</v>
      </c>
      <c r="S2" s="31">
        <f t="shared" si="0"/>
        <v>7.4513431980716449</v>
      </c>
      <c r="T2" s="31">
        <f t="shared" si="0"/>
        <v>7.3904073580463585</v>
      </c>
      <c r="U2" s="31">
        <f t="shared" si="0"/>
        <v>7.3735199940781833</v>
      </c>
      <c r="V2" s="31">
        <f t="shared" si="0"/>
        <v>7.4247807129492092</v>
      </c>
      <c r="W2" s="31">
        <f t="shared" si="0"/>
        <v>7.5140845492904766</v>
      </c>
      <c r="X2" s="31">
        <f t="shared" ref="X2:Z2" si="1">SUM(X3,X17,X22,X25,X26,X51,X52,X71,X74,X75,X76)</f>
        <v>7.3650948874434299</v>
      </c>
      <c r="Y2" s="31">
        <f t="shared" si="1"/>
        <v>7.2401772569662182</v>
      </c>
      <c r="Z2" s="31">
        <f t="shared" si="1"/>
        <v>7.2935195249852658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6.7564808635291884</v>
      </c>
      <c r="D76" s="40">
        <v>6.8465771572328311</v>
      </c>
      <c r="E76" s="40">
        <v>6.9346141899570366</v>
      </c>
      <c r="F76" s="40">
        <v>6.967954537487171</v>
      </c>
      <c r="G76" s="40">
        <v>6.9923377750332572</v>
      </c>
      <c r="H76" s="40">
        <v>7.0133856354615212</v>
      </c>
      <c r="I76" s="40">
        <v>7.0527473453989895</v>
      </c>
      <c r="J76" s="40">
        <v>7.0927301005675929</v>
      </c>
      <c r="K76" s="40">
        <v>7.1838304624847744</v>
      </c>
      <c r="L76" s="40">
        <v>7.2649081434983032</v>
      </c>
      <c r="M76" s="40">
        <v>7.3316267733792513</v>
      </c>
      <c r="N76" s="40">
        <v>7.34357849487471</v>
      </c>
      <c r="O76" s="40">
        <v>7.3820133450295593</v>
      </c>
      <c r="P76" s="40">
        <v>7.3960393518998098</v>
      </c>
      <c r="Q76" s="40">
        <v>7.4339118547991188</v>
      </c>
      <c r="R76" s="40">
        <v>7.5020231483257671</v>
      </c>
      <c r="S76" s="40">
        <v>7.4513431980716449</v>
      </c>
      <c r="T76" s="40">
        <v>7.3904073580463585</v>
      </c>
      <c r="U76" s="40">
        <v>7.3735199940781833</v>
      </c>
      <c r="V76" s="40">
        <v>7.4247807129492092</v>
      </c>
      <c r="W76" s="40">
        <v>7.5140845492904766</v>
      </c>
      <c r="X76" s="40">
        <v>7.3650948874434299</v>
      </c>
      <c r="Y76" s="40">
        <v>7.2401772569662182</v>
      </c>
      <c r="Z76" s="40">
        <v>7.2935195249852658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:Z22 X33:Z33 X71:Z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3.348939661147162</v>
      </c>
      <c r="D2" s="31">
        <f t="shared" si="0"/>
        <v>3.3244819559624661</v>
      </c>
      <c r="E2" s="31">
        <f t="shared" si="0"/>
        <v>3.3074296772042846</v>
      </c>
      <c r="F2" s="31">
        <f t="shared" si="0"/>
        <v>3.2838624421655083</v>
      </c>
      <c r="G2" s="31">
        <f t="shared" si="0"/>
        <v>3.2654548559184016</v>
      </c>
      <c r="H2" s="31">
        <f t="shared" si="0"/>
        <v>3.2282019227598506</v>
      </c>
      <c r="I2" s="31">
        <f t="shared" si="0"/>
        <v>3.1998140973639067</v>
      </c>
      <c r="J2" s="31">
        <f t="shared" si="0"/>
        <v>3.1192067279452926</v>
      </c>
      <c r="K2" s="31">
        <f t="shared" si="0"/>
        <v>3.0413476360225804</v>
      </c>
      <c r="L2" s="31">
        <f t="shared" si="0"/>
        <v>2.9804344452902729</v>
      </c>
      <c r="M2" s="31">
        <f t="shared" si="0"/>
        <v>2.9052389767499118</v>
      </c>
      <c r="N2" s="31">
        <f t="shared" si="0"/>
        <v>2.8203355692566525</v>
      </c>
      <c r="O2" s="31">
        <f t="shared" si="0"/>
        <v>2.7462429187848554</v>
      </c>
      <c r="P2" s="31">
        <f t="shared" si="0"/>
        <v>2.6817304939983071</v>
      </c>
      <c r="Q2" s="31">
        <f t="shared" si="0"/>
        <v>2.6275632837301699</v>
      </c>
      <c r="R2" s="31">
        <f t="shared" si="0"/>
        <v>2.6200403461693207</v>
      </c>
      <c r="S2" s="31">
        <f t="shared" si="0"/>
        <v>2.6156967323561591</v>
      </c>
      <c r="T2" s="31">
        <f t="shared" si="0"/>
        <v>2.5910187098525865</v>
      </c>
      <c r="U2" s="31">
        <f t="shared" si="0"/>
        <v>2.6208660864619144</v>
      </c>
      <c r="V2" s="31">
        <f t="shared" si="0"/>
        <v>2.6980524180046204</v>
      </c>
      <c r="W2" s="31">
        <f t="shared" si="0"/>
        <v>2.7889099502831001</v>
      </c>
      <c r="X2" s="31">
        <f t="shared" ref="X2:Z2" si="1">SUM(X3,X17,X22,X25,X26,X51,X52,X71,X74,X75,X76)</f>
        <v>2.7729096129711306</v>
      </c>
      <c r="Y2" s="31">
        <f t="shared" si="1"/>
        <v>2.7662332464765456</v>
      </c>
      <c r="Z2" s="31">
        <f t="shared" si="1"/>
        <v>2.8502350828839504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3.348939661147162</v>
      </c>
      <c r="D76" s="40">
        <v>3.3244819559624661</v>
      </c>
      <c r="E76" s="40">
        <v>3.3074296772042846</v>
      </c>
      <c r="F76" s="40">
        <v>3.2838624421655083</v>
      </c>
      <c r="G76" s="40">
        <v>3.2654548559184016</v>
      </c>
      <c r="H76" s="40">
        <v>3.2282019227598506</v>
      </c>
      <c r="I76" s="40">
        <v>3.1998140973639067</v>
      </c>
      <c r="J76" s="40">
        <v>3.1192067279452926</v>
      </c>
      <c r="K76" s="40">
        <v>3.0413476360225804</v>
      </c>
      <c r="L76" s="40">
        <v>2.9804344452902729</v>
      </c>
      <c r="M76" s="40">
        <v>2.9052389767499118</v>
      </c>
      <c r="N76" s="40">
        <v>2.8203355692566525</v>
      </c>
      <c r="O76" s="40">
        <v>2.7462429187848554</v>
      </c>
      <c r="P76" s="40">
        <v>2.6817304939983071</v>
      </c>
      <c r="Q76" s="40">
        <v>2.6275632837301699</v>
      </c>
      <c r="R76" s="40">
        <v>2.6200403461693207</v>
      </c>
      <c r="S76" s="40">
        <v>2.6156967323561591</v>
      </c>
      <c r="T76" s="40">
        <v>2.5910187098525865</v>
      </c>
      <c r="U76" s="40">
        <v>2.6208660864619144</v>
      </c>
      <c r="V76" s="40">
        <v>2.6980524180046204</v>
      </c>
      <c r="W76" s="40">
        <v>2.7889099502831001</v>
      </c>
      <c r="X76" s="40">
        <v>2.7729096129711306</v>
      </c>
      <c r="Y76" s="40">
        <v>2.7662332464765456</v>
      </c>
      <c r="Z76" s="40">
        <v>2.8502350828839504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:Z22 X33:Z33 X71:Z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0.61910515219304607</v>
      </c>
      <c r="D2" s="31">
        <f t="shared" si="0"/>
        <v>0.69562775241999764</v>
      </c>
      <c r="E2" s="31">
        <f t="shared" si="0"/>
        <v>0.75225992696872823</v>
      </c>
      <c r="F2" s="31">
        <f t="shared" si="0"/>
        <v>0.81930004066013262</v>
      </c>
      <c r="G2" s="31">
        <f t="shared" si="0"/>
        <v>0.8878161016217353</v>
      </c>
      <c r="H2" s="31">
        <f t="shared" si="0"/>
        <v>0.95620713350377118</v>
      </c>
      <c r="I2" s="31">
        <f t="shared" si="0"/>
        <v>1.0150099864825992</v>
      </c>
      <c r="J2" s="31">
        <f t="shared" si="0"/>
        <v>1.0777257742105291</v>
      </c>
      <c r="K2" s="31">
        <f t="shared" si="0"/>
        <v>1.1369836788823862</v>
      </c>
      <c r="L2" s="31">
        <f t="shared" si="0"/>
        <v>1.191720030512849</v>
      </c>
      <c r="M2" s="31">
        <f t="shared" si="0"/>
        <v>1.2187151872432926</v>
      </c>
      <c r="N2" s="31">
        <f t="shared" si="0"/>
        <v>1.2210262517874495</v>
      </c>
      <c r="O2" s="31">
        <f t="shared" si="0"/>
        <v>1.2293446751535968</v>
      </c>
      <c r="P2" s="31">
        <f t="shared" si="0"/>
        <v>1.2289549210806026</v>
      </c>
      <c r="Q2" s="31">
        <f t="shared" si="0"/>
        <v>1.2189827943982192</v>
      </c>
      <c r="R2" s="31">
        <f t="shared" si="0"/>
        <v>1.225821170598244</v>
      </c>
      <c r="S2" s="31">
        <f t="shared" si="0"/>
        <v>1.2227823303057168</v>
      </c>
      <c r="T2" s="31">
        <f t="shared" si="0"/>
        <v>1.1912786303562002</v>
      </c>
      <c r="U2" s="31">
        <f t="shared" si="0"/>
        <v>1.1739373147318828</v>
      </c>
      <c r="V2" s="31">
        <f t="shared" si="0"/>
        <v>1.1736989264879973</v>
      </c>
      <c r="W2" s="31">
        <f t="shared" si="0"/>
        <v>1.1620405747714186</v>
      </c>
      <c r="X2" s="31">
        <f t="shared" ref="X2:Z2" si="1">SUM(X3,X17,X22,X25,X26,X51,X52,X71,X74,X75,X76)</f>
        <v>1.117019840582318</v>
      </c>
      <c r="Y2" s="31">
        <f t="shared" si="1"/>
        <v>1.0519744373698079</v>
      </c>
      <c r="Z2" s="31">
        <f t="shared" si="1"/>
        <v>1.0398107248157888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0.61910515219304607</v>
      </c>
      <c r="D76" s="40">
        <v>0.69562775241999764</v>
      </c>
      <c r="E76" s="40">
        <v>0.75225992696872823</v>
      </c>
      <c r="F76" s="40">
        <v>0.81930004066013262</v>
      </c>
      <c r="G76" s="40">
        <v>0.8878161016217353</v>
      </c>
      <c r="H76" s="40">
        <v>0.95620713350377118</v>
      </c>
      <c r="I76" s="40">
        <v>1.0150099864825992</v>
      </c>
      <c r="J76" s="40">
        <v>1.0777257742105291</v>
      </c>
      <c r="K76" s="40">
        <v>1.1369836788823862</v>
      </c>
      <c r="L76" s="40">
        <v>1.191720030512849</v>
      </c>
      <c r="M76" s="40">
        <v>1.2187151872432926</v>
      </c>
      <c r="N76" s="40">
        <v>1.2210262517874495</v>
      </c>
      <c r="O76" s="40">
        <v>1.2293446751535968</v>
      </c>
      <c r="P76" s="40">
        <v>1.2289549210806026</v>
      </c>
      <c r="Q76" s="40">
        <v>1.2189827943982192</v>
      </c>
      <c r="R76" s="40">
        <v>1.225821170598244</v>
      </c>
      <c r="S76" s="40">
        <v>1.2227823303057168</v>
      </c>
      <c r="T76" s="40">
        <v>1.1912786303562002</v>
      </c>
      <c r="U76" s="40">
        <v>1.1739373147318828</v>
      </c>
      <c r="V76" s="40">
        <v>1.1736989264879973</v>
      </c>
      <c r="W76" s="40">
        <v>1.1620405747714186</v>
      </c>
      <c r="X76" s="40">
        <v>1.117019840582318</v>
      </c>
      <c r="Y76" s="40">
        <v>1.0519744373698079</v>
      </c>
      <c r="Z76" s="40">
        <v>1.0398107248157888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:Z22 X33:Z33 X71:Z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0.29431860612845345</v>
      </c>
      <c r="D2" s="31">
        <f t="shared" si="0"/>
        <v>0.32889729622204938</v>
      </c>
      <c r="E2" s="31">
        <f t="shared" si="0"/>
        <v>0.35458170482144413</v>
      </c>
      <c r="F2" s="31">
        <f t="shared" si="0"/>
        <v>0.37899967181052946</v>
      </c>
      <c r="G2" s="31">
        <f t="shared" si="0"/>
        <v>0.40747973738589177</v>
      </c>
      <c r="H2" s="31">
        <f t="shared" si="0"/>
        <v>0.43381560812916997</v>
      </c>
      <c r="I2" s="31">
        <f t="shared" si="0"/>
        <v>0.45274194678255764</v>
      </c>
      <c r="J2" s="31">
        <f t="shared" si="0"/>
        <v>0.4666249928789219</v>
      </c>
      <c r="K2" s="31">
        <f t="shared" si="0"/>
        <v>0.4833233071853098</v>
      </c>
      <c r="L2" s="31">
        <f t="shared" si="0"/>
        <v>0.49762472126520629</v>
      </c>
      <c r="M2" s="31">
        <f t="shared" si="0"/>
        <v>0.51579888793285833</v>
      </c>
      <c r="N2" s="31">
        <f t="shared" si="0"/>
        <v>0.52742504792237488</v>
      </c>
      <c r="O2" s="31">
        <f t="shared" si="0"/>
        <v>0.55221504605074623</v>
      </c>
      <c r="P2" s="31">
        <f t="shared" si="0"/>
        <v>0.58528231376174455</v>
      </c>
      <c r="Q2" s="31">
        <f t="shared" si="0"/>
        <v>0.62227290445201411</v>
      </c>
      <c r="R2" s="31">
        <f t="shared" si="0"/>
        <v>0.66415673551468768</v>
      </c>
      <c r="S2" s="31">
        <f t="shared" si="0"/>
        <v>0.68513170819714941</v>
      </c>
      <c r="T2" s="31">
        <f t="shared" si="0"/>
        <v>0.70210982087550033</v>
      </c>
      <c r="U2" s="31">
        <f t="shared" si="0"/>
        <v>0.74364929565030091</v>
      </c>
      <c r="V2" s="31">
        <f t="shared" si="0"/>
        <v>0.80051502492774362</v>
      </c>
      <c r="W2" s="31">
        <f t="shared" si="0"/>
        <v>0.88281547900736357</v>
      </c>
      <c r="X2" s="31">
        <f t="shared" ref="X2:Z2" si="1">SUM(X3,X17,X22,X25,X26,X51,X52,X71,X74,X75,X76)</f>
        <v>0.95561556248399049</v>
      </c>
      <c r="Y2" s="31">
        <f t="shared" si="1"/>
        <v>0.9381062514982873</v>
      </c>
      <c r="Z2" s="31">
        <f t="shared" si="1"/>
        <v>0.96940306247435803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0.29431860612845345</v>
      </c>
      <c r="D76" s="40">
        <v>0.32889729622204938</v>
      </c>
      <c r="E76" s="40">
        <v>0.35458170482144413</v>
      </c>
      <c r="F76" s="40">
        <v>0.37899967181052946</v>
      </c>
      <c r="G76" s="40">
        <v>0.40747973738589177</v>
      </c>
      <c r="H76" s="40">
        <v>0.43381560812916997</v>
      </c>
      <c r="I76" s="40">
        <v>0.45274194678255764</v>
      </c>
      <c r="J76" s="40">
        <v>0.4666249928789219</v>
      </c>
      <c r="K76" s="40">
        <v>0.4833233071853098</v>
      </c>
      <c r="L76" s="40">
        <v>0.49762472126520629</v>
      </c>
      <c r="M76" s="40">
        <v>0.51579888793285833</v>
      </c>
      <c r="N76" s="40">
        <v>0.52742504792237488</v>
      </c>
      <c r="O76" s="40">
        <v>0.55221504605074623</v>
      </c>
      <c r="P76" s="40">
        <v>0.58528231376174455</v>
      </c>
      <c r="Q76" s="40">
        <v>0.62227290445201411</v>
      </c>
      <c r="R76" s="40">
        <v>0.66415673551468768</v>
      </c>
      <c r="S76" s="40">
        <v>0.68513170819714941</v>
      </c>
      <c r="T76" s="40">
        <v>0.70210982087550033</v>
      </c>
      <c r="U76" s="40">
        <v>0.74364929565030091</v>
      </c>
      <c r="V76" s="40">
        <v>0.80051502492774362</v>
      </c>
      <c r="W76" s="40">
        <v>0.88281547900736357</v>
      </c>
      <c r="X76" s="40">
        <v>0.95561556248399049</v>
      </c>
      <c r="Y76" s="40">
        <v>0.9381062514982873</v>
      </c>
      <c r="Z76" s="40">
        <v>0.96940306247435803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:Z22 X33:Z33 X71:Z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2.5686962581231261</v>
      </c>
      <c r="D2" s="31">
        <f t="shared" si="0"/>
        <v>2.911201735810462</v>
      </c>
      <c r="E2" s="31">
        <f t="shared" si="0"/>
        <v>3.2274607137249087</v>
      </c>
      <c r="F2" s="31">
        <f t="shared" si="0"/>
        <v>3.6112126027784268</v>
      </c>
      <c r="G2" s="31">
        <f t="shared" si="0"/>
        <v>3.9512423312669256</v>
      </c>
      <c r="H2" s="31">
        <f t="shared" si="0"/>
        <v>4.1761506341382653</v>
      </c>
      <c r="I2" s="31">
        <f t="shared" si="0"/>
        <v>4.4262305006009415</v>
      </c>
      <c r="J2" s="31">
        <f t="shared" si="0"/>
        <v>4.4346677976328168</v>
      </c>
      <c r="K2" s="31">
        <f t="shared" si="0"/>
        <v>4.3960165174092367</v>
      </c>
      <c r="L2" s="31">
        <f t="shared" si="0"/>
        <v>4.5457258899010107</v>
      </c>
      <c r="M2" s="31">
        <f t="shared" si="0"/>
        <v>4.6459753662551089</v>
      </c>
      <c r="N2" s="31">
        <f t="shared" si="0"/>
        <v>4.7267856457270696</v>
      </c>
      <c r="O2" s="31">
        <f t="shared" si="0"/>
        <v>4.9359434978765835</v>
      </c>
      <c r="P2" s="31">
        <f t="shared" si="0"/>
        <v>5.1232958856350042</v>
      </c>
      <c r="Q2" s="31">
        <f t="shared" si="0"/>
        <v>5.2332682816212088</v>
      </c>
      <c r="R2" s="31">
        <f t="shared" si="0"/>
        <v>5.6200525132207764</v>
      </c>
      <c r="S2" s="31">
        <f t="shared" si="0"/>
        <v>6.1231547977988754</v>
      </c>
      <c r="T2" s="31">
        <f t="shared" si="0"/>
        <v>6.4089412521976481</v>
      </c>
      <c r="U2" s="31">
        <f t="shared" si="0"/>
        <v>6.7394954534287859</v>
      </c>
      <c r="V2" s="31">
        <f t="shared" si="0"/>
        <v>7.754047249116212</v>
      </c>
      <c r="W2" s="31">
        <f t="shared" si="0"/>
        <v>7.9994164128459913</v>
      </c>
      <c r="X2" s="31">
        <f t="shared" ref="X2:Z2" si="1">SUM(X3,X17,X22,X25,X26,X51,X52,X71,X74,X75,X76)</f>
        <v>8.1454919893717364</v>
      </c>
      <c r="Y2" s="31">
        <f t="shared" si="1"/>
        <v>8.3099408140714512</v>
      </c>
      <c r="Z2" s="31">
        <f t="shared" si="1"/>
        <v>8.7467924930675203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2.5686962581231261</v>
      </c>
      <c r="D76" s="40">
        <v>2.911201735810462</v>
      </c>
      <c r="E76" s="40">
        <v>3.2274607137249087</v>
      </c>
      <c r="F76" s="40">
        <v>3.6112126027784268</v>
      </c>
      <c r="G76" s="40">
        <v>3.9512423312669256</v>
      </c>
      <c r="H76" s="40">
        <v>4.1761506341382653</v>
      </c>
      <c r="I76" s="40">
        <v>4.4262305006009415</v>
      </c>
      <c r="J76" s="40">
        <v>4.4346677976328168</v>
      </c>
      <c r="K76" s="40">
        <v>4.3960165174092367</v>
      </c>
      <c r="L76" s="40">
        <v>4.5457258899010107</v>
      </c>
      <c r="M76" s="40">
        <v>4.6459753662551089</v>
      </c>
      <c r="N76" s="40">
        <v>4.7267856457270696</v>
      </c>
      <c r="O76" s="40">
        <v>4.9359434978765835</v>
      </c>
      <c r="P76" s="40">
        <v>5.1232958856350042</v>
      </c>
      <c r="Q76" s="40">
        <v>5.2332682816212088</v>
      </c>
      <c r="R76" s="40">
        <v>5.6200525132207764</v>
      </c>
      <c r="S76" s="40">
        <v>6.1231547977988754</v>
      </c>
      <c r="T76" s="40">
        <v>6.4089412521976481</v>
      </c>
      <c r="U76" s="40">
        <v>6.7394954534287859</v>
      </c>
      <c r="V76" s="40">
        <v>7.754047249116212</v>
      </c>
      <c r="W76" s="40">
        <v>7.9994164128459913</v>
      </c>
      <c r="X76" s="40">
        <v>8.1454919893717364</v>
      </c>
      <c r="Y76" s="40">
        <v>8.3099408140714512</v>
      </c>
      <c r="Z76" s="40">
        <v>8.7467924930675203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:Z22 X33:Z33 X71:Z71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0.42421215960652575</v>
      </c>
      <c r="D2" s="31">
        <f t="shared" si="0"/>
        <v>0.56853214905166172</v>
      </c>
      <c r="E2" s="31">
        <f t="shared" si="0"/>
        <v>0.67407097953379891</v>
      </c>
      <c r="F2" s="31">
        <f t="shared" si="0"/>
        <v>0.80303884576883788</v>
      </c>
      <c r="G2" s="31">
        <f t="shared" si="0"/>
        <v>0.92878219414936614</v>
      </c>
      <c r="H2" s="31">
        <f t="shared" si="0"/>
        <v>1.0785661736803474</v>
      </c>
      <c r="I2" s="31">
        <f t="shared" si="0"/>
        <v>1.1854352650097724</v>
      </c>
      <c r="J2" s="31">
        <f t="shared" si="0"/>
        <v>1.2656607591294435</v>
      </c>
      <c r="K2" s="31">
        <f t="shared" si="0"/>
        <v>1.3404249986250707</v>
      </c>
      <c r="L2" s="31">
        <f t="shared" si="0"/>
        <v>1.3873813141040632</v>
      </c>
      <c r="M2" s="31">
        <f t="shared" si="0"/>
        <v>1.4448179506766403</v>
      </c>
      <c r="N2" s="31">
        <f t="shared" si="0"/>
        <v>1.5044448655849341</v>
      </c>
      <c r="O2" s="31">
        <f t="shared" si="0"/>
        <v>1.5857103513625299</v>
      </c>
      <c r="P2" s="31">
        <f t="shared" si="0"/>
        <v>1.6612599475551326</v>
      </c>
      <c r="Q2" s="31">
        <f t="shared" si="0"/>
        <v>1.7822291093913158</v>
      </c>
      <c r="R2" s="31">
        <f t="shared" si="0"/>
        <v>1.9639842510141436</v>
      </c>
      <c r="S2" s="31">
        <f t="shared" si="0"/>
        <v>2.1349931108285856</v>
      </c>
      <c r="T2" s="31">
        <f t="shared" si="0"/>
        <v>2.3029579614422175</v>
      </c>
      <c r="U2" s="31">
        <f t="shared" si="0"/>
        <v>2.5336853416260237</v>
      </c>
      <c r="V2" s="31">
        <f t="shared" si="0"/>
        <v>3.0650717231826818</v>
      </c>
      <c r="W2" s="31">
        <f t="shared" si="0"/>
        <v>3.2235447545544793</v>
      </c>
      <c r="X2" s="31">
        <f t="shared" ref="X2:Z2" si="1">SUM(X3,X17,X22,X25,X26,X51,X52,X71,X74,X75,X76)</f>
        <v>3.4110147287149011</v>
      </c>
      <c r="Y2" s="31">
        <f t="shared" si="1"/>
        <v>3.6295884198095272</v>
      </c>
      <c r="Z2" s="31">
        <f t="shared" si="1"/>
        <v>3.9205651375233685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0.42421215960652575</v>
      </c>
      <c r="D76" s="40">
        <v>0.56853214905166172</v>
      </c>
      <c r="E76" s="40">
        <v>0.67407097953379891</v>
      </c>
      <c r="F76" s="40">
        <v>0.80303884576883788</v>
      </c>
      <c r="G76" s="40">
        <v>0.92878219414936614</v>
      </c>
      <c r="H76" s="40">
        <v>1.0785661736803474</v>
      </c>
      <c r="I76" s="40">
        <v>1.1854352650097724</v>
      </c>
      <c r="J76" s="40">
        <v>1.2656607591294435</v>
      </c>
      <c r="K76" s="40">
        <v>1.3404249986250707</v>
      </c>
      <c r="L76" s="40">
        <v>1.3873813141040632</v>
      </c>
      <c r="M76" s="40">
        <v>1.4448179506766403</v>
      </c>
      <c r="N76" s="40">
        <v>1.5044448655849341</v>
      </c>
      <c r="O76" s="40">
        <v>1.5857103513625299</v>
      </c>
      <c r="P76" s="40">
        <v>1.6612599475551326</v>
      </c>
      <c r="Q76" s="40">
        <v>1.7822291093913158</v>
      </c>
      <c r="R76" s="40">
        <v>1.9639842510141436</v>
      </c>
      <c r="S76" s="40">
        <v>2.1349931108285856</v>
      </c>
      <c r="T76" s="40">
        <v>2.3029579614422175</v>
      </c>
      <c r="U76" s="40">
        <v>2.5336853416260237</v>
      </c>
      <c r="V76" s="40">
        <v>3.0650717231826818</v>
      </c>
      <c r="W76" s="40">
        <v>3.2235447545544793</v>
      </c>
      <c r="X76" s="40">
        <v>3.4110147287149011</v>
      </c>
      <c r="Y76" s="40">
        <v>3.6295884198095272</v>
      </c>
      <c r="Z76" s="40">
        <v>3.9205651375233685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:Z22 X33:Z33 X71:Z71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4.1779726635307792</v>
      </c>
      <c r="D2" s="31">
        <f t="shared" si="0"/>
        <v>4.3406863365656303</v>
      </c>
      <c r="E2" s="31">
        <f t="shared" si="0"/>
        <v>4.4740770285723164</v>
      </c>
      <c r="F2" s="31">
        <f t="shared" si="0"/>
        <v>4.577851402936516</v>
      </c>
      <c r="G2" s="31">
        <f t="shared" si="0"/>
        <v>4.6470895283160427</v>
      </c>
      <c r="H2" s="31">
        <f t="shared" si="0"/>
        <v>4.7062139136246213</v>
      </c>
      <c r="I2" s="31">
        <f t="shared" si="0"/>
        <v>4.7760018209738488</v>
      </c>
      <c r="J2" s="31">
        <f t="shared" si="0"/>
        <v>4.8342709221087423</v>
      </c>
      <c r="K2" s="31">
        <f t="shared" si="0"/>
        <v>4.9033815645481198</v>
      </c>
      <c r="L2" s="31">
        <f t="shared" si="0"/>
        <v>4.8853419986271609</v>
      </c>
      <c r="M2" s="31">
        <f t="shared" si="0"/>
        <v>4.849715477991646</v>
      </c>
      <c r="N2" s="31">
        <f t="shared" si="0"/>
        <v>4.7426832148640283</v>
      </c>
      <c r="O2" s="31">
        <f t="shared" si="0"/>
        <v>4.6587207249446596</v>
      </c>
      <c r="P2" s="31">
        <f t="shared" si="0"/>
        <v>4.6474735356356929</v>
      </c>
      <c r="Q2" s="31">
        <f t="shared" si="0"/>
        <v>4.6169640774661529</v>
      </c>
      <c r="R2" s="31">
        <f t="shared" si="0"/>
        <v>4.5602728448160406</v>
      </c>
      <c r="S2" s="31">
        <f t="shared" si="0"/>
        <v>4.4960801284732375</v>
      </c>
      <c r="T2" s="31">
        <f t="shared" si="0"/>
        <v>4.2992129774312442</v>
      </c>
      <c r="U2" s="31">
        <f t="shared" si="0"/>
        <v>4.1493919234263474</v>
      </c>
      <c r="V2" s="31">
        <f t="shared" si="0"/>
        <v>4.4014292682782674</v>
      </c>
      <c r="W2" s="31">
        <f t="shared" si="0"/>
        <v>4.13249930446334</v>
      </c>
      <c r="X2" s="31">
        <f t="shared" ref="X2:Z2" si="1">SUM(X3,X17,X22,X25,X26,X51,X52,X71,X74,X75,X76)</f>
        <v>3.9630706712595578</v>
      </c>
      <c r="Y2" s="31">
        <f t="shared" si="1"/>
        <v>3.8230120118152189</v>
      </c>
      <c r="Z2" s="31">
        <f t="shared" si="1"/>
        <v>3.7304846476840385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4.1779726635307792</v>
      </c>
      <c r="D76" s="40">
        <v>4.3406863365656303</v>
      </c>
      <c r="E76" s="40">
        <v>4.4740770285723164</v>
      </c>
      <c r="F76" s="40">
        <v>4.577851402936516</v>
      </c>
      <c r="G76" s="40">
        <v>4.6470895283160427</v>
      </c>
      <c r="H76" s="40">
        <v>4.7062139136246213</v>
      </c>
      <c r="I76" s="40">
        <v>4.7760018209738488</v>
      </c>
      <c r="J76" s="40">
        <v>4.8342709221087423</v>
      </c>
      <c r="K76" s="40">
        <v>4.9033815645481198</v>
      </c>
      <c r="L76" s="40">
        <v>4.8853419986271609</v>
      </c>
      <c r="M76" s="40">
        <v>4.849715477991646</v>
      </c>
      <c r="N76" s="40">
        <v>4.7426832148640283</v>
      </c>
      <c r="O76" s="40">
        <v>4.6587207249446596</v>
      </c>
      <c r="P76" s="40">
        <v>4.6474735356356929</v>
      </c>
      <c r="Q76" s="40">
        <v>4.6169640774661529</v>
      </c>
      <c r="R76" s="40">
        <v>4.5602728448160406</v>
      </c>
      <c r="S76" s="40">
        <v>4.4960801284732375</v>
      </c>
      <c r="T76" s="40">
        <v>4.2992129774312442</v>
      </c>
      <c r="U76" s="40">
        <v>4.1493919234263474</v>
      </c>
      <c r="V76" s="40">
        <v>4.4014292682782674</v>
      </c>
      <c r="W76" s="40">
        <v>4.13249930446334</v>
      </c>
      <c r="X76" s="40">
        <v>3.9630706712595578</v>
      </c>
      <c r="Y76" s="40">
        <v>3.8230120118152189</v>
      </c>
      <c r="Z76" s="40">
        <v>3.7304846476840385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:Z22 X33:Z33 X71:Z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1.0306300528979289</v>
      </c>
      <c r="D2" s="31">
        <f t="shared" si="0"/>
        <v>1.1341282450286203</v>
      </c>
      <c r="E2" s="31">
        <f t="shared" si="0"/>
        <v>1.2443592889253079</v>
      </c>
      <c r="F2" s="31">
        <f t="shared" si="0"/>
        <v>1.3127610559296772</v>
      </c>
      <c r="G2" s="31">
        <f t="shared" si="0"/>
        <v>1.383591947992191</v>
      </c>
      <c r="H2" s="31">
        <f t="shared" si="0"/>
        <v>1.446975538157923</v>
      </c>
      <c r="I2" s="31">
        <f t="shared" si="0"/>
        <v>1.5078287154422456</v>
      </c>
      <c r="J2" s="31">
        <f t="shared" si="0"/>
        <v>1.5644320527883393</v>
      </c>
      <c r="K2" s="31">
        <f t="shared" si="0"/>
        <v>1.6160425916560963</v>
      </c>
      <c r="L2" s="31">
        <f t="shared" si="0"/>
        <v>1.6573214574506305</v>
      </c>
      <c r="M2" s="31">
        <f t="shared" si="0"/>
        <v>1.7026279488490479</v>
      </c>
      <c r="N2" s="31">
        <f t="shared" si="0"/>
        <v>1.7614463356074637</v>
      </c>
      <c r="O2" s="31">
        <f t="shared" si="0"/>
        <v>1.8380364773729796</v>
      </c>
      <c r="P2" s="31">
        <f t="shared" si="0"/>
        <v>1.9309206936734133</v>
      </c>
      <c r="Q2" s="31">
        <f t="shared" si="0"/>
        <v>2.013488212264404</v>
      </c>
      <c r="R2" s="31">
        <f t="shared" si="0"/>
        <v>2.1187672845602701</v>
      </c>
      <c r="S2" s="31">
        <f t="shared" si="0"/>
        <v>2.2368993770316719</v>
      </c>
      <c r="T2" s="31">
        <f t="shared" si="0"/>
        <v>2.2967333526785132</v>
      </c>
      <c r="U2" s="31">
        <f t="shared" si="0"/>
        <v>2.3899697334264065</v>
      </c>
      <c r="V2" s="31">
        <f t="shared" si="0"/>
        <v>2.8077748881930389</v>
      </c>
      <c r="W2" s="31">
        <f t="shared" si="0"/>
        <v>2.8555883728921732</v>
      </c>
      <c r="X2" s="31">
        <f t="shared" ref="X2:Z2" si="1">SUM(X3,X17,X22,X25,X26,X51,X52,X71,X74,X75,X76)</f>
        <v>2.945358325783809</v>
      </c>
      <c r="Y2" s="31">
        <f t="shared" si="1"/>
        <v>3.0205981096441823</v>
      </c>
      <c r="Z2" s="31">
        <f t="shared" si="1"/>
        <v>3.1841184550209909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:Z26" si="15">SUM(X27,X33)</f>
        <v>0</v>
      </c>
      <c r="Y26" s="37">
        <f t="shared" si="15"/>
        <v>0</v>
      </c>
      <c r="Z26" s="37">
        <f t="shared" si="15"/>
        <v>0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:Z33" si="19">SUM(X34:X50)</f>
        <v>0</v>
      </c>
      <c r="Y33" s="29">
        <f t="shared" si="19"/>
        <v>0</v>
      </c>
      <c r="Z33" s="29">
        <f t="shared" si="19"/>
        <v>0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:Z52" si="21">SUM(X53:X70)</f>
        <v>0</v>
      </c>
      <c r="Y52" s="37">
        <f t="shared" si="21"/>
        <v>0</v>
      </c>
      <c r="Z52" s="37">
        <f t="shared" si="21"/>
        <v>0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1.0306300528979289</v>
      </c>
      <c r="D76" s="40">
        <v>1.1341282450286203</v>
      </c>
      <c r="E76" s="40">
        <v>1.2443592889253079</v>
      </c>
      <c r="F76" s="40">
        <v>1.3127610559296772</v>
      </c>
      <c r="G76" s="40">
        <v>1.383591947992191</v>
      </c>
      <c r="H76" s="40">
        <v>1.446975538157923</v>
      </c>
      <c r="I76" s="40">
        <v>1.5078287154422456</v>
      </c>
      <c r="J76" s="40">
        <v>1.5644320527883393</v>
      </c>
      <c r="K76" s="40">
        <v>1.6160425916560963</v>
      </c>
      <c r="L76" s="40">
        <v>1.6573214574506305</v>
      </c>
      <c r="M76" s="40">
        <v>1.7026279488490479</v>
      </c>
      <c r="N76" s="40">
        <v>1.7614463356074637</v>
      </c>
      <c r="O76" s="40">
        <v>1.8380364773729796</v>
      </c>
      <c r="P76" s="40">
        <v>1.9309206936734133</v>
      </c>
      <c r="Q76" s="40">
        <v>2.013488212264404</v>
      </c>
      <c r="R76" s="40">
        <v>2.1187672845602701</v>
      </c>
      <c r="S76" s="40">
        <v>2.2368993770316719</v>
      </c>
      <c r="T76" s="40">
        <v>2.2967333526785132</v>
      </c>
      <c r="U76" s="40">
        <v>2.3899697334264065</v>
      </c>
      <c r="V76" s="40">
        <v>2.8077748881930389</v>
      </c>
      <c r="W76" s="40">
        <v>2.8555883728921732</v>
      </c>
      <c r="X76" s="40">
        <v>2.945358325783809</v>
      </c>
      <c r="Y76" s="40">
        <v>3.0205981096441823</v>
      </c>
      <c r="Z76" s="40">
        <v>3.1841184550209909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:Z22 X33:Z33 X71:Z71" formulaRange="1"/>
  </ignoredError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6"/>
  <sheetViews>
    <sheetView showGridLines="0" workbookViewId="0">
      <pane xSplit="2" ySplit="2" topLeftCell="F28" activePane="bottomRight" state="frozen"/>
      <selection activeCell="Z1" sqref="Z1"/>
      <selection pane="topRight" activeCell="Z1" sqref="Z1"/>
      <selection pane="bottomLeft" activeCell="Z1" sqref="Z1"/>
      <selection pane="bottomRight" activeCell="Z76" sqref="Z76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8.216251074806534</v>
      </c>
      <c r="I2" s="31">
        <f t="shared" si="1"/>
        <v>5.1350816852966465</v>
      </c>
      <c r="J2" s="31">
        <f t="shared" si="1"/>
        <v>6.1621668099742042</v>
      </c>
      <c r="K2" s="31">
        <f t="shared" si="1"/>
        <v>6.1621668099742042</v>
      </c>
      <c r="L2" s="31">
        <f t="shared" si="1"/>
        <v>5.2210662080825454</v>
      </c>
      <c r="M2" s="31">
        <f t="shared" si="1"/>
        <v>8.1377472055030076</v>
      </c>
      <c r="N2" s="31">
        <f t="shared" si="1"/>
        <v>6.0091143594153049</v>
      </c>
      <c r="O2" s="31">
        <f t="shared" si="1"/>
        <v>7.1283748925193464</v>
      </c>
      <c r="P2" s="31">
        <f t="shared" si="1"/>
        <v>5.080309544282029</v>
      </c>
      <c r="Q2" s="31">
        <f t="shared" si="1"/>
        <v>5.1709372312983666</v>
      </c>
      <c r="R2" s="31">
        <f t="shared" si="1"/>
        <v>4.1374032674118659</v>
      </c>
      <c r="S2" s="31">
        <f t="shared" si="1"/>
        <v>5.141358555460017</v>
      </c>
      <c r="T2" s="31">
        <f t="shared" si="1"/>
        <v>6.4199484092863282</v>
      </c>
      <c r="U2" s="31">
        <f t="shared" si="1"/>
        <v>13.166466036113496</v>
      </c>
      <c r="V2" s="31">
        <f t="shared" si="1"/>
        <v>16.6487532244196</v>
      </c>
      <c r="W2" s="31">
        <f t="shared" si="1"/>
        <v>14.995184866723989</v>
      </c>
      <c r="X2" s="31">
        <f t="shared" ref="X2:Z2" si="2">SUM(X3,X17,X22,X25,X26,X51,X52,X71,X74,X75,X76)</f>
        <v>15.724333619948409</v>
      </c>
      <c r="Y2" s="31">
        <f t="shared" si="2"/>
        <v>20.931470335339643</v>
      </c>
      <c r="Z2" s="31">
        <f t="shared" si="2"/>
        <v>17.705674978503875</v>
      </c>
    </row>
    <row r="3" spans="1:26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:Z3" si="5">SUM(X4,X8,X11)</f>
        <v>0</v>
      </c>
      <c r="Y3" s="34">
        <f t="shared" si="5"/>
        <v>0</v>
      </c>
      <c r="Z3" s="34">
        <f t="shared" si="5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:Z4" si="8">SUM(X5:X7)</f>
        <v>0</v>
      </c>
      <c r="Y4" s="29">
        <f t="shared" si="8"/>
        <v>0</v>
      </c>
      <c r="Z4" s="29">
        <f t="shared" si="8"/>
        <v>0</v>
      </c>
    </row>
    <row r="5" spans="1:26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</row>
    <row r="6" spans="1:26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</row>
    <row r="7" spans="1:26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:Z8" si="11">SUM(X9:X10)</f>
        <v>0</v>
      </c>
      <c r="Y8" s="29">
        <f t="shared" si="11"/>
        <v>0</v>
      </c>
      <c r="Z8" s="29">
        <f t="shared" si="11"/>
        <v>0</v>
      </c>
    </row>
    <row r="9" spans="1:26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</row>
    <row r="10" spans="1:26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:Z11" si="14">SUM(X12:X16)</f>
        <v>0</v>
      </c>
      <c r="Y11" s="29">
        <f t="shared" si="14"/>
        <v>0</v>
      </c>
      <c r="Z11" s="29">
        <f t="shared" si="14"/>
        <v>0</v>
      </c>
    </row>
    <row r="12" spans="1:26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</row>
    <row r="13" spans="1:26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6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6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</row>
    <row r="16" spans="1:26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:Z17" si="17">SUM(X18:X21)</f>
        <v>0</v>
      </c>
      <c r="Y17" s="37">
        <f t="shared" si="17"/>
        <v>0</v>
      </c>
      <c r="Z17" s="37">
        <f t="shared" si="17"/>
        <v>0</v>
      </c>
    </row>
    <row r="18" spans="1:26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</row>
    <row r="19" spans="1:26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</row>
    <row r="20" spans="1:26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</row>
    <row r="21" spans="1:26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:Z22" si="20">SUM(X23:X24)</f>
        <v>0</v>
      </c>
      <c r="Y22" s="37">
        <f t="shared" si="20"/>
        <v>0</v>
      </c>
      <c r="Z22" s="37">
        <f t="shared" si="20"/>
        <v>0</v>
      </c>
    </row>
    <row r="23" spans="1:26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</row>
    <row r="24" spans="1:26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</row>
    <row r="25" spans="1:26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8.216251074806534</v>
      </c>
      <c r="I26" s="37">
        <f t="shared" si="22"/>
        <v>5.1350816852966465</v>
      </c>
      <c r="J26" s="37">
        <f t="shared" si="22"/>
        <v>6.1621668099742042</v>
      </c>
      <c r="K26" s="37">
        <f t="shared" si="22"/>
        <v>6.1621668099742042</v>
      </c>
      <c r="L26" s="37">
        <f t="shared" si="22"/>
        <v>5.1350816852966465</v>
      </c>
      <c r="M26" s="37">
        <f t="shared" si="22"/>
        <v>7.1892519346517618</v>
      </c>
      <c r="N26" s="37">
        <f t="shared" si="22"/>
        <v>5.1350816852966465</v>
      </c>
      <c r="O26" s="37">
        <f t="shared" si="22"/>
        <v>6.1621668099742042</v>
      </c>
      <c r="P26" s="37">
        <f t="shared" si="22"/>
        <v>4.1080825451418743</v>
      </c>
      <c r="Q26" s="37">
        <f t="shared" si="22"/>
        <v>4.1080825451418743</v>
      </c>
      <c r="R26" s="37">
        <f t="shared" si="22"/>
        <v>3.0810834049871021</v>
      </c>
      <c r="S26" s="37">
        <f t="shared" si="22"/>
        <v>4.1080825451418743</v>
      </c>
      <c r="T26" s="37">
        <f t="shared" si="22"/>
        <v>5.3357695614789336</v>
      </c>
      <c r="U26" s="37">
        <f t="shared" si="22"/>
        <v>11.377300085984521</v>
      </c>
      <c r="V26" s="37">
        <f t="shared" si="22"/>
        <v>14.872570937231297</v>
      </c>
      <c r="W26" s="37">
        <f t="shared" si="22"/>
        <v>12.985898538263113</v>
      </c>
      <c r="X26" s="37">
        <f t="shared" ref="X26:Z26" si="23">SUM(X27,X33)</f>
        <v>13.876010318142733</v>
      </c>
      <c r="Y26" s="37">
        <f t="shared" si="23"/>
        <v>18.970335339638869</v>
      </c>
      <c r="Z26" s="37">
        <f t="shared" si="23"/>
        <v>15.803439380911438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:Z27" si="26">SUM(X28:X32)</f>
        <v>0</v>
      </c>
      <c r="Y27" s="29">
        <f t="shared" si="26"/>
        <v>0</v>
      </c>
      <c r="Z27" s="29">
        <f t="shared" si="26"/>
        <v>0</v>
      </c>
    </row>
    <row r="28" spans="1:26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</row>
    <row r="29" spans="1:26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</row>
    <row r="30" spans="1:26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</row>
    <row r="31" spans="1:26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</row>
    <row r="32" spans="1:26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8.216251074806534</v>
      </c>
      <c r="I33" s="29">
        <f t="shared" si="28"/>
        <v>5.1350816852966465</v>
      </c>
      <c r="J33" s="29">
        <f t="shared" si="28"/>
        <v>6.1621668099742042</v>
      </c>
      <c r="K33" s="29">
        <f t="shared" si="28"/>
        <v>6.1621668099742042</v>
      </c>
      <c r="L33" s="29">
        <f t="shared" si="28"/>
        <v>5.1350816852966465</v>
      </c>
      <c r="M33" s="29">
        <f t="shared" si="28"/>
        <v>7.1892519346517618</v>
      </c>
      <c r="N33" s="29">
        <f t="shared" si="28"/>
        <v>5.1350816852966465</v>
      </c>
      <c r="O33" s="29">
        <f t="shared" si="28"/>
        <v>6.1621668099742042</v>
      </c>
      <c r="P33" s="29">
        <f t="shared" si="28"/>
        <v>4.1080825451418743</v>
      </c>
      <c r="Q33" s="29">
        <f t="shared" si="28"/>
        <v>4.1080825451418743</v>
      </c>
      <c r="R33" s="29">
        <f t="shared" si="28"/>
        <v>3.0810834049871021</v>
      </c>
      <c r="S33" s="29">
        <f t="shared" si="28"/>
        <v>4.1080825451418743</v>
      </c>
      <c r="T33" s="29">
        <f t="shared" si="28"/>
        <v>5.3357695614789336</v>
      </c>
      <c r="U33" s="29">
        <f t="shared" si="28"/>
        <v>11.377300085984521</v>
      </c>
      <c r="V33" s="29">
        <f t="shared" si="28"/>
        <v>14.872570937231297</v>
      </c>
      <c r="W33" s="29">
        <f t="shared" si="28"/>
        <v>12.985898538263113</v>
      </c>
      <c r="X33" s="29">
        <f t="shared" ref="X33:Z33" si="29">SUM(X34:X50)</f>
        <v>13.876010318142733</v>
      </c>
      <c r="Y33" s="29">
        <f t="shared" si="29"/>
        <v>18.970335339638869</v>
      </c>
      <c r="Z33" s="29">
        <f t="shared" si="29"/>
        <v>15.803439380911438</v>
      </c>
    </row>
    <row r="34" spans="1:26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</row>
    <row r="35" spans="1:26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5.1676698194325014E-2</v>
      </c>
      <c r="U36" s="10">
        <v>0.18125537403267411</v>
      </c>
      <c r="V36" s="10">
        <v>0.19226139294926911</v>
      </c>
      <c r="W36" s="10">
        <v>0.13955288048151329</v>
      </c>
      <c r="X36" s="10">
        <v>0.15055889939810829</v>
      </c>
      <c r="Y36" s="10">
        <v>0.17798796216681001</v>
      </c>
      <c r="Z36" s="10">
        <v>0.18564058469475489</v>
      </c>
    </row>
    <row r="37" spans="1:26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1.026999140154772</v>
      </c>
      <c r="I37" s="10">
        <v>1.026999140154772</v>
      </c>
      <c r="J37" s="10">
        <v>1.026999140154772</v>
      </c>
      <c r="K37" s="10">
        <v>1.026999140154772</v>
      </c>
      <c r="L37" s="10">
        <v>1.026999140154772</v>
      </c>
      <c r="M37" s="10">
        <v>1.026999140154772</v>
      </c>
      <c r="N37" s="10">
        <v>1.026999140154772</v>
      </c>
      <c r="O37" s="10">
        <v>1.026999140154772</v>
      </c>
      <c r="P37" s="10">
        <v>1.026999140154772</v>
      </c>
      <c r="Q37" s="10">
        <v>1.026999140154772</v>
      </c>
      <c r="R37" s="10">
        <v>0</v>
      </c>
      <c r="S37" s="10">
        <v>1.026999140154772</v>
      </c>
      <c r="T37" s="10">
        <v>0.43241616509028369</v>
      </c>
      <c r="U37" s="10">
        <v>0.48469475494411002</v>
      </c>
      <c r="V37" s="10">
        <v>0.52278589853826307</v>
      </c>
      <c r="W37" s="10">
        <v>0.38005159071367151</v>
      </c>
      <c r="X37" s="10">
        <v>0.41496130696474626</v>
      </c>
      <c r="Y37" s="10">
        <v>0.50017196904557171</v>
      </c>
      <c r="Z37" s="10">
        <v>0.53207222699914014</v>
      </c>
    </row>
    <row r="38" spans="1:26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</row>
    <row r="39" spans="1:26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</row>
    <row r="40" spans="1:26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</row>
    <row r="41" spans="1:26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0.35769561478933792</v>
      </c>
      <c r="U41" s="10">
        <v>0.37867583834909713</v>
      </c>
      <c r="V41" s="10">
        <v>0.34514187446259681</v>
      </c>
      <c r="W41" s="10">
        <v>0.26543422184006882</v>
      </c>
      <c r="X41" s="10">
        <v>0.2475494411006019</v>
      </c>
      <c r="Y41" s="10">
        <v>0.2454858125537403</v>
      </c>
      <c r="Z41" s="10">
        <v>0.18460877042132409</v>
      </c>
    </row>
    <row r="42" spans="1:26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7.1892519346517618</v>
      </c>
      <c r="I43" s="10">
        <v>4.1080825451418743</v>
      </c>
      <c r="J43" s="10">
        <v>5.135167669819432</v>
      </c>
      <c r="K43" s="10">
        <v>5.135167669819432</v>
      </c>
      <c r="L43" s="10">
        <v>4.1080825451418743</v>
      </c>
      <c r="M43" s="10">
        <v>6.1622527944969896</v>
      </c>
      <c r="N43" s="10">
        <v>4.1080825451418743</v>
      </c>
      <c r="O43" s="10">
        <v>5.135167669819432</v>
      </c>
      <c r="P43" s="10">
        <v>3.0810834049871021</v>
      </c>
      <c r="Q43" s="10">
        <v>3.0810834049871021</v>
      </c>
      <c r="R43" s="10">
        <v>3.0810834049871021</v>
      </c>
      <c r="S43" s="10">
        <v>3.0810834049871021</v>
      </c>
      <c r="T43" s="10">
        <v>4.4891659501289762</v>
      </c>
      <c r="U43" s="10">
        <v>10.245743766122096</v>
      </c>
      <c r="V43" s="10">
        <v>13.712037833190024</v>
      </c>
      <c r="W43" s="10">
        <v>11.936199484092864</v>
      </c>
      <c r="X43" s="10">
        <v>12.761994840928631</v>
      </c>
      <c r="Y43" s="10">
        <v>17.849871023215822</v>
      </c>
      <c r="Z43" s="10">
        <v>14.707136715391233</v>
      </c>
    </row>
    <row r="44" spans="1:26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4.815133276010318E-3</v>
      </c>
      <c r="U44" s="10">
        <v>8.6930352536543409E-2</v>
      </c>
      <c r="V44" s="10">
        <v>0.1003439380911436</v>
      </c>
      <c r="W44" s="10">
        <v>0.26466036113499569</v>
      </c>
      <c r="X44" s="10">
        <v>0.30094582975064488</v>
      </c>
      <c r="Y44" s="10">
        <v>0.19681857265692179</v>
      </c>
      <c r="Z44" s="10">
        <v>0.1939810834049871</v>
      </c>
    </row>
    <row r="45" spans="1:26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</row>
    <row r="46" spans="1:26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</row>
    <row r="48" spans="1:26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</row>
    <row r="49" spans="1:26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</row>
    <row r="50" spans="1:26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</row>
    <row r="51" spans="1:26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2.665520206362855E-3</v>
      </c>
      <c r="N52" s="37">
        <f t="shared" si="31"/>
        <v>1.4187446259673258E-2</v>
      </c>
      <c r="O52" s="37">
        <f t="shared" si="31"/>
        <v>2.0378331900257955E-2</v>
      </c>
      <c r="P52" s="37">
        <f t="shared" si="31"/>
        <v>2.6397248495270854E-2</v>
      </c>
      <c r="Q52" s="37">
        <f t="shared" si="31"/>
        <v>3.1040412725709374E-2</v>
      </c>
      <c r="R52" s="37">
        <f t="shared" si="31"/>
        <v>2.4505588993981083E-2</v>
      </c>
      <c r="S52" s="37">
        <f t="shared" si="31"/>
        <v>0</v>
      </c>
      <c r="T52" s="37">
        <f t="shared" si="31"/>
        <v>0</v>
      </c>
      <c r="U52" s="37">
        <f t="shared" si="31"/>
        <v>0.38710232158211522</v>
      </c>
      <c r="V52" s="37">
        <f t="shared" si="31"/>
        <v>0.41203783319002568</v>
      </c>
      <c r="W52" s="37">
        <f t="shared" si="31"/>
        <v>0.54600171969045563</v>
      </c>
      <c r="X52" s="37">
        <f t="shared" ref="X52:Z52" si="32">SUM(X53:X70)</f>
        <v>0.41401547721410148</v>
      </c>
      <c r="Y52" s="37">
        <f t="shared" si="32"/>
        <v>0.48796216680997417</v>
      </c>
      <c r="Z52" s="37">
        <f t="shared" si="32"/>
        <v>0.51435941530524509</v>
      </c>
    </row>
    <row r="53" spans="1:26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</row>
    <row r="54" spans="1:26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</row>
    <row r="55" spans="1:26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</row>
    <row r="56" spans="1:26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</row>
    <row r="58" spans="1:26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</row>
    <row r="59" spans="1:26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</row>
    <row r="60" spans="1:26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</row>
    <row r="61" spans="1:26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</row>
    <row r="62" spans="1:26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</row>
    <row r="63" spans="1:26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</row>
    <row r="64" spans="1:26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</row>
    <row r="65" spans="1:26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2.665520206362855E-3</v>
      </c>
      <c r="N65" s="10">
        <v>1.4187446259673258E-2</v>
      </c>
      <c r="O65" s="10">
        <v>2.0378331900257955E-2</v>
      </c>
      <c r="P65" s="10">
        <v>2.6397248495270854E-2</v>
      </c>
      <c r="Q65" s="10">
        <v>3.1040412725709374E-2</v>
      </c>
      <c r="R65" s="10">
        <v>2.4505588993981083E-2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</row>
    <row r="66" spans="1:26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0.38710232158211522</v>
      </c>
      <c r="V66" s="10">
        <v>0.41203783319002568</v>
      </c>
      <c r="W66" s="10">
        <v>0.54600171969045563</v>
      </c>
      <c r="X66" s="10">
        <v>0.41401547721410148</v>
      </c>
      <c r="Y66" s="10">
        <v>0.48796216680997417</v>
      </c>
      <c r="Z66" s="10">
        <v>0.51435941530524509</v>
      </c>
    </row>
    <row r="67" spans="1:26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</row>
    <row r="68" spans="1:26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</row>
    <row r="69" spans="1:26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:Z71" si="35">SUM(X72:X73)</f>
        <v>0</v>
      </c>
      <c r="Y71" s="37">
        <f t="shared" si="35"/>
        <v>0</v>
      </c>
      <c r="Z71" s="37">
        <f t="shared" si="35"/>
        <v>0</v>
      </c>
    </row>
    <row r="72" spans="1:26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</row>
    <row r="73" spans="1:26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</row>
    <row r="74" spans="1:26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</row>
    <row r="75" spans="1:26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</row>
    <row r="76" spans="1:26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8.5984522785898534E-2</v>
      </c>
      <c r="M76" s="40">
        <v>0.94582975064488384</v>
      </c>
      <c r="N76" s="40">
        <v>0.85984522785898532</v>
      </c>
      <c r="O76" s="40">
        <v>0.94582975064488384</v>
      </c>
      <c r="P76" s="40">
        <v>0.94582975064488384</v>
      </c>
      <c r="Q76" s="40">
        <v>1.0318142734307825</v>
      </c>
      <c r="R76" s="40">
        <v>1.0318142734307825</v>
      </c>
      <c r="S76" s="40">
        <v>1.0332760103181426</v>
      </c>
      <c r="T76" s="40">
        <v>1.0841788478073946</v>
      </c>
      <c r="U76" s="40">
        <v>1.4020636285468611</v>
      </c>
      <c r="V76" s="40">
        <v>1.3641444539982801</v>
      </c>
      <c r="W76" s="40">
        <v>1.4632846087704214</v>
      </c>
      <c r="X76" s="40">
        <v>1.4343078245915735</v>
      </c>
      <c r="Y76" s="40">
        <v>1.4731728288907993</v>
      </c>
      <c r="Z76" s="40">
        <v>1.3878761822871888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71:Z71" formulaRange="1"/>
  </ignoredError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Z76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8.5984522783633111E-5</v>
      </c>
      <c r="D2" s="31">
        <f t="shared" si="0"/>
        <v>4.5474735088646412E-13</v>
      </c>
      <c r="E2" s="31">
        <f t="shared" si="0"/>
        <v>-8.598452318864247E-5</v>
      </c>
      <c r="F2" s="31">
        <f t="shared" si="0"/>
        <v>8.5984522925741658E-5</v>
      </c>
      <c r="G2" s="31">
        <f t="shared" si="0"/>
        <v>8.5984523252591316E-5</v>
      </c>
      <c r="H2" s="31">
        <f t="shared" si="0"/>
        <v>8.5984522498749882E-5</v>
      </c>
      <c r="I2" s="31">
        <f t="shared" si="0"/>
        <v>1.7196904517224887E-4</v>
      </c>
      <c r="J2" s="31">
        <f t="shared" si="0"/>
        <v>3.4393809114763307E-4</v>
      </c>
      <c r="K2" s="31">
        <f t="shared" si="0"/>
        <v>8.5984522282700482E-5</v>
      </c>
      <c r="L2" s="31">
        <f t="shared" si="0"/>
        <v>-1.0460877042135941</v>
      </c>
      <c r="M2" s="31">
        <f t="shared" si="0"/>
        <v>5.1794496990540972</v>
      </c>
      <c r="N2" s="31">
        <f t="shared" si="0"/>
        <v>2.0796216680994886</v>
      </c>
      <c r="O2" s="31">
        <f t="shared" si="0"/>
        <v>2.142476354256508</v>
      </c>
      <c r="P2" s="31">
        <f t="shared" si="0"/>
        <v>0.27205503009444265</v>
      </c>
      <c r="Q2" s="31">
        <f t="shared" si="0"/>
        <v>3.9023215821161759</v>
      </c>
      <c r="R2" s="31">
        <f t="shared" si="0"/>
        <v>-7.5276010318147479</v>
      </c>
      <c r="S2" s="31">
        <f t="shared" si="0"/>
        <v>-6.577730008598218</v>
      </c>
      <c r="T2" s="31">
        <f t="shared" si="0"/>
        <v>-4.2992261364738216E-4</v>
      </c>
      <c r="U2" s="31">
        <f t="shared" si="0"/>
        <v>0.27454858125656711</v>
      </c>
      <c r="V2" s="31">
        <f t="shared" si="0"/>
        <v>0.30232158211571092</v>
      </c>
      <c r="W2" s="31">
        <f t="shared" si="0"/>
        <v>5.924333619946015E-2</v>
      </c>
      <c r="X2" s="31">
        <f t="shared" ref="X2:Z2" si="1">SUM(X3,X17,X22,X25,X26,X51,X52,X71,X74,X75,X76)</f>
        <v>0.73611349957017624</v>
      </c>
      <c r="Y2" s="31">
        <f t="shared" si="1"/>
        <v>4.6603611349528534E-2</v>
      </c>
      <c r="Z2" s="31">
        <f t="shared" si="1"/>
        <v>3.0135855546008252</v>
      </c>
    </row>
    <row r="3" spans="1:26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:Z3" si="3">SUM(X4,X8,X11)</f>
        <v>0</v>
      </c>
      <c r="Y3" s="34">
        <f t="shared" si="3"/>
        <v>0</v>
      </c>
      <c r="Z3" s="34">
        <f t="shared" si="3"/>
        <v>0</v>
      </c>
    </row>
    <row r="4" spans="1:26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:Z4" si="5">SUM(X5:X7)</f>
        <v>0</v>
      </c>
      <c r="Y4" s="29">
        <f t="shared" si="5"/>
        <v>0</v>
      </c>
      <c r="Z4" s="29">
        <f t="shared" si="5"/>
        <v>0</v>
      </c>
    </row>
    <row r="5" spans="1:26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  <c r="Y5" s="10">
        <f>AFC!Y5-FC_NE!Y5-FC_E!Y5</f>
        <v>0</v>
      </c>
      <c r="Z5" s="10">
        <f>AFC!Z5-FC_NE!Z5-FC_E!Z5</f>
        <v>0</v>
      </c>
    </row>
    <row r="6" spans="1:26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  <c r="Y6" s="10">
        <f>AFC!Y6-FC_NE!Y6-FC_E!Y6</f>
        <v>0</v>
      </c>
      <c r="Z6" s="10">
        <f>AFC!Z6-FC_NE!Z6-FC_E!Z6</f>
        <v>0</v>
      </c>
    </row>
    <row r="7" spans="1:26" ht="11.25" customHeight="1" x14ac:dyDescent="0.2">
      <c r="A7" s="41" t="s">
        <v>9</v>
      </c>
      <c r="B7" s="9" t="s">
        <v>10</v>
      </c>
      <c r="C7" s="10">
        <f>AFC!C7-FC_NE!C7-FC_E!C7</f>
        <v>0</v>
      </c>
      <c r="D7" s="10">
        <f>AFC!D7-FC_NE!D7-FC_E!D7</f>
        <v>0</v>
      </c>
      <c r="E7" s="10">
        <f>AFC!E7-FC_NE!E7-FC_E!E7</f>
        <v>0</v>
      </c>
      <c r="F7" s="10">
        <f>AFC!F7-FC_NE!F7-FC_E!F7</f>
        <v>0</v>
      </c>
      <c r="G7" s="10">
        <f>AFC!G7-FC_NE!G7-FC_E!G7</f>
        <v>0</v>
      </c>
      <c r="H7" s="10">
        <f>AFC!H7-FC_NE!H7-FC_E!H7</f>
        <v>0</v>
      </c>
      <c r="I7" s="10">
        <f>AFC!I7-FC_NE!I7-FC_E!I7</f>
        <v>0</v>
      </c>
      <c r="J7" s="10">
        <f>AFC!J7-FC_NE!J7-FC_E!J7</f>
        <v>0</v>
      </c>
      <c r="K7" s="10">
        <f>AFC!K7-FC_NE!K7-FC_E!K7</f>
        <v>0</v>
      </c>
      <c r="L7" s="10">
        <f>AFC!L7-FC_NE!L7-FC_E!L7</f>
        <v>0</v>
      </c>
      <c r="M7" s="10">
        <f>AFC!M7-FC_NE!M7-FC_E!M7</f>
        <v>0</v>
      </c>
      <c r="N7" s="10">
        <f>AFC!N7-FC_NE!N7-FC_E!N7</f>
        <v>0</v>
      </c>
      <c r="O7" s="10">
        <f>AFC!O7-FC_NE!O7-FC_E!O7</f>
        <v>0</v>
      </c>
      <c r="P7" s="10">
        <f>AFC!P7-FC_NE!P7-FC_E!P7</f>
        <v>0</v>
      </c>
      <c r="Q7" s="10">
        <f>AFC!Q7-FC_NE!Q7-FC_E!Q7</f>
        <v>0</v>
      </c>
      <c r="R7" s="10">
        <f>AFC!R7-FC_NE!R7-FC_E!R7</f>
        <v>0</v>
      </c>
      <c r="S7" s="10">
        <f>AFC!S7-FC_NE!S7-FC_E!S7</f>
        <v>0</v>
      </c>
      <c r="T7" s="10">
        <f>AFC!T7-FC_NE!T7-FC_E!T7</f>
        <v>0</v>
      </c>
      <c r="U7" s="10">
        <f>AFC!U7-FC_NE!U7-FC_E!U7</f>
        <v>0</v>
      </c>
      <c r="V7" s="10">
        <f>AFC!V7-FC_NE!V7-FC_E!V7</f>
        <v>0</v>
      </c>
      <c r="W7" s="10">
        <f>AFC!W7-FC_NE!W7-FC_E!W7</f>
        <v>0</v>
      </c>
      <c r="X7" s="10">
        <f>AFC!X7-FC_NE!X7-FC_E!X7</f>
        <v>0</v>
      </c>
      <c r="Y7" s="10">
        <f>AFC!Y7-FC_NE!Y7-FC_E!Y7</f>
        <v>0</v>
      </c>
      <c r="Z7" s="10">
        <f>AFC!Z7-FC_NE!Z7-FC_E!Z7</f>
        <v>0</v>
      </c>
    </row>
    <row r="8" spans="1:26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:Z8" si="7">SUM(X9:X10)</f>
        <v>0</v>
      </c>
      <c r="Y8" s="29">
        <f t="shared" si="7"/>
        <v>0</v>
      </c>
      <c r="Z8" s="29">
        <f t="shared" si="7"/>
        <v>0</v>
      </c>
    </row>
    <row r="9" spans="1:26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  <c r="Y9" s="10">
        <f>AFC!Y9-FC_NE!Y9-FC_E!Y9</f>
        <v>0</v>
      </c>
      <c r="Z9" s="10">
        <f>AFC!Z9-FC_NE!Z9-FC_E!Z9</f>
        <v>0</v>
      </c>
    </row>
    <row r="10" spans="1:26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  <c r="Y10" s="10">
        <f>AFC!Y10-FC_NE!Y10-FC_E!Y10</f>
        <v>0</v>
      </c>
      <c r="Z10" s="10">
        <f>AFC!Z10-FC_NE!Z10-FC_E!Z10</f>
        <v>0</v>
      </c>
    </row>
    <row r="11" spans="1:26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:Z11" si="9">SUM(X12:X16)</f>
        <v>0</v>
      </c>
      <c r="Y11" s="29">
        <f t="shared" si="9"/>
        <v>0</v>
      </c>
      <c r="Z11" s="29">
        <f t="shared" si="9"/>
        <v>0</v>
      </c>
    </row>
    <row r="12" spans="1:26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  <c r="Y12" s="10">
        <f>AFC!Y12-FC_NE!Y12-FC_E!Y12</f>
        <v>0</v>
      </c>
      <c r="Z12" s="10">
        <f>AFC!Z12-FC_NE!Z12-FC_E!Z12</f>
        <v>0</v>
      </c>
    </row>
    <row r="13" spans="1:26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</v>
      </c>
      <c r="H13" s="10">
        <f>AFC!H13-FC_NE!H13-FC_E!H13</f>
        <v>0</v>
      </c>
      <c r="I13" s="10">
        <f>AFC!I13-FC_NE!I13-FC_E!I13</f>
        <v>0</v>
      </c>
      <c r="J13" s="10">
        <f>AFC!J13-FC_NE!J13-FC_E!J13</f>
        <v>0</v>
      </c>
      <c r="K13" s="10">
        <f>AFC!K13-FC_NE!K13-FC_E!K13</f>
        <v>0</v>
      </c>
      <c r="L13" s="10">
        <f>AFC!L13-FC_NE!L13-FC_E!L13</f>
        <v>0</v>
      </c>
      <c r="M13" s="10">
        <f>AFC!M13-FC_NE!M13-FC_E!M13</f>
        <v>0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0</v>
      </c>
      <c r="Q13" s="10">
        <f>AFC!Q13-FC_NE!Q13-FC_E!Q13</f>
        <v>0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0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  <c r="Y13" s="10">
        <f>AFC!Y13-FC_NE!Y13-FC_E!Y13</f>
        <v>0</v>
      </c>
      <c r="Z13" s="10">
        <f>AFC!Z13-FC_NE!Z13-FC_E!Z13</f>
        <v>0</v>
      </c>
    </row>
    <row r="14" spans="1:26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  <c r="Y14" s="10">
        <f>AFC!Y14-FC_NE!Y14-FC_E!Y14</f>
        <v>0</v>
      </c>
      <c r="Z14" s="10">
        <f>AFC!Z14-FC_NE!Z14-FC_E!Z14</f>
        <v>0</v>
      </c>
    </row>
    <row r="15" spans="1:26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  <c r="Y15" s="10">
        <f>AFC!Y15-FC_NE!Y15-FC_E!Y15</f>
        <v>0</v>
      </c>
      <c r="Z15" s="10">
        <f>AFC!Z15-FC_NE!Z15-FC_E!Z15</f>
        <v>0</v>
      </c>
    </row>
    <row r="16" spans="1:26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  <c r="Y16" s="10">
        <f>AFC!Y16-FC_NE!Y16-FC_E!Y16</f>
        <v>0</v>
      </c>
      <c r="Z16" s="10">
        <f>AFC!Z16-FC_NE!Z16-FC_E!Z16</f>
        <v>0</v>
      </c>
    </row>
    <row r="17" spans="1:26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:Z17" si="11">SUM(X18:X21)</f>
        <v>0</v>
      </c>
      <c r="Y17" s="37">
        <f t="shared" si="11"/>
        <v>0</v>
      </c>
      <c r="Z17" s="37">
        <f t="shared" si="11"/>
        <v>0</v>
      </c>
    </row>
    <row r="18" spans="1:26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  <c r="Y18" s="10">
        <f>AFC!Y18-FC_NE!Y18-FC_E!Y18</f>
        <v>0</v>
      </c>
      <c r="Z18" s="10">
        <f>AFC!Z18-FC_NE!Z18-FC_E!Z18</f>
        <v>0</v>
      </c>
    </row>
    <row r="19" spans="1:26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  <c r="Y19" s="10">
        <f>AFC!Y19-FC_NE!Y19-FC_E!Y19</f>
        <v>0</v>
      </c>
      <c r="Z19" s="10">
        <f>AFC!Z19-FC_NE!Z19-FC_E!Z19</f>
        <v>0</v>
      </c>
    </row>
    <row r="20" spans="1:26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  <c r="Y20" s="10">
        <f>AFC!Y20-FC_NE!Y20-FC_E!Y20</f>
        <v>0</v>
      </c>
      <c r="Z20" s="10">
        <f>AFC!Z20-FC_NE!Z20-FC_E!Z20</f>
        <v>0</v>
      </c>
    </row>
    <row r="21" spans="1:26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  <c r="Y21" s="10">
        <f>AFC!Y21-FC_NE!Y21-FC_E!Y21</f>
        <v>0</v>
      </c>
      <c r="Z21" s="10">
        <f>AFC!Z21-FC_NE!Z21-FC_E!Z21</f>
        <v>0</v>
      </c>
    </row>
    <row r="22" spans="1:26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:Z22" si="13">SUM(X23:X24)</f>
        <v>0</v>
      </c>
      <c r="Y22" s="37">
        <f t="shared" si="13"/>
        <v>0</v>
      </c>
      <c r="Z22" s="37">
        <f t="shared" si="13"/>
        <v>0</v>
      </c>
    </row>
    <row r="23" spans="1:26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  <c r="Y23" s="10">
        <f>AFC!Y23-FC_NE!Y23-FC_E!Y23</f>
        <v>0</v>
      </c>
      <c r="Z23" s="10">
        <f>AFC!Z23-FC_NE!Z23-FC_E!Z23</f>
        <v>0</v>
      </c>
    </row>
    <row r="24" spans="1:26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  <c r="Y24" s="10">
        <f>AFC!Y24-FC_NE!Y24-FC_E!Y24</f>
        <v>0</v>
      </c>
      <c r="Z24" s="10">
        <f>AFC!Z24-FC_NE!Z24-FC_E!Z24</f>
        <v>0</v>
      </c>
    </row>
    <row r="25" spans="1:26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  <c r="Y25" s="37">
        <f>AFC!Y25-FC_NE!Y25-FC_E!Y25</f>
        <v>0</v>
      </c>
      <c r="Z25" s="37">
        <f>AFC!Z25-FC_NE!Z25-FC_E!Z25</f>
        <v>0</v>
      </c>
    </row>
    <row r="26" spans="1:26" ht="11.25" customHeight="1" x14ac:dyDescent="0.2">
      <c r="A26" s="35" t="s">
        <v>43</v>
      </c>
      <c r="B26" s="36" t="s">
        <v>44</v>
      </c>
      <c r="C26" s="37">
        <f t="shared" ref="C26:W26" si="14">SUM(C27,C33)</f>
        <v>8.5984522783633111E-5</v>
      </c>
      <c r="D26" s="37">
        <f t="shared" si="14"/>
        <v>4.5474735088646412E-13</v>
      </c>
      <c r="E26" s="37">
        <f t="shared" si="14"/>
        <v>-8.598452318864247E-5</v>
      </c>
      <c r="F26" s="37">
        <f t="shared" si="14"/>
        <v>8.5984522925741658E-5</v>
      </c>
      <c r="G26" s="37">
        <f t="shared" si="14"/>
        <v>8.5984523252591316E-5</v>
      </c>
      <c r="H26" s="37">
        <f t="shared" si="14"/>
        <v>8.5984522498749882E-5</v>
      </c>
      <c r="I26" s="37">
        <f t="shared" si="14"/>
        <v>1.7196904517224887E-4</v>
      </c>
      <c r="J26" s="37">
        <f t="shared" si="14"/>
        <v>3.4393809114763307E-4</v>
      </c>
      <c r="K26" s="37">
        <f t="shared" si="14"/>
        <v>8.5984522282700482E-5</v>
      </c>
      <c r="L26" s="37">
        <f t="shared" si="14"/>
        <v>-1.0460877042135941</v>
      </c>
      <c r="M26" s="37">
        <f t="shared" si="14"/>
        <v>5.0637145313842922</v>
      </c>
      <c r="N26" s="37">
        <f t="shared" si="14"/>
        <v>1.8392089423901175</v>
      </c>
      <c r="O26" s="37">
        <f t="shared" si="14"/>
        <v>1.9827171109202935</v>
      </c>
      <c r="P26" s="37">
        <f t="shared" si="14"/>
        <v>1.9206362854684218</v>
      </c>
      <c r="Q26" s="37">
        <f t="shared" si="14"/>
        <v>5.9044711951858613</v>
      </c>
      <c r="R26" s="37">
        <f t="shared" si="14"/>
        <v>-6.0902837489256552</v>
      </c>
      <c r="S26" s="37">
        <f t="shared" si="14"/>
        <v>-5.6365434221837729</v>
      </c>
      <c r="T26" s="37">
        <f t="shared" si="14"/>
        <v>-4.2992261364738216E-4</v>
      </c>
      <c r="U26" s="37">
        <f t="shared" si="14"/>
        <v>8.5984523936488699E-5</v>
      </c>
      <c r="V26" s="37">
        <f t="shared" si="14"/>
        <v>-3.4393809060078925E-4</v>
      </c>
      <c r="W26" s="37">
        <f t="shared" si="14"/>
        <v>-6.0189165951591087E-4</v>
      </c>
      <c r="X26" s="37">
        <f t="shared" ref="X26:Z26" si="15">SUM(X27,X33)</f>
        <v>-8.5984522677273745E-5</v>
      </c>
      <c r="Y26" s="37">
        <f t="shared" si="15"/>
        <v>8.5984522422366538E-5</v>
      </c>
      <c r="Z26" s="37">
        <f t="shared" si="15"/>
        <v>-2.5795356758703467E-4</v>
      </c>
    </row>
    <row r="27" spans="1:26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:Z27" si="17">SUM(X28:X32)</f>
        <v>0</v>
      </c>
      <c r="Y27" s="29">
        <f t="shared" si="17"/>
        <v>0</v>
      </c>
      <c r="Z27" s="29">
        <f t="shared" si="17"/>
        <v>0</v>
      </c>
    </row>
    <row r="28" spans="1:26" ht="11.25" customHeight="1" x14ac:dyDescent="0.2">
      <c r="A28" s="41" t="s">
        <v>45</v>
      </c>
      <c r="B28" s="9" t="s">
        <v>46</v>
      </c>
      <c r="C28" s="10">
        <f>AFC!C28-FC_NE!C28-FC_E!C28</f>
        <v>0</v>
      </c>
      <c r="D28" s="10">
        <f>AFC!D28-FC_NE!D28-FC_E!D28</f>
        <v>0</v>
      </c>
      <c r="E28" s="10">
        <f>AFC!E28-FC_NE!E28-FC_E!E28</f>
        <v>0</v>
      </c>
      <c r="F28" s="10">
        <f>AFC!F28-FC_NE!F28-FC_E!F28</f>
        <v>0</v>
      </c>
      <c r="G28" s="10">
        <f>AFC!G28-FC_NE!G28-FC_E!G28</f>
        <v>0</v>
      </c>
      <c r="H28" s="10">
        <f>AFC!H28-FC_NE!H28-FC_E!H28</f>
        <v>0</v>
      </c>
      <c r="I28" s="10">
        <f>AFC!I28-FC_NE!I28-FC_E!I28</f>
        <v>0</v>
      </c>
      <c r="J28" s="10">
        <f>AFC!J28-FC_NE!J28-FC_E!J28</f>
        <v>0</v>
      </c>
      <c r="K28" s="10">
        <f>AFC!K28-FC_NE!K28-FC_E!K28</f>
        <v>0</v>
      </c>
      <c r="L28" s="10">
        <f>AFC!L28-FC_NE!L28-FC_E!L28</f>
        <v>0</v>
      </c>
      <c r="M28" s="10">
        <f>AFC!M28-FC_NE!M28-FC_E!M28</f>
        <v>0</v>
      </c>
      <c r="N28" s="10">
        <f>AFC!N28-FC_NE!N28-FC_E!N28</f>
        <v>0</v>
      </c>
      <c r="O28" s="10">
        <f>AFC!O28-FC_NE!O28-FC_E!O28</f>
        <v>0</v>
      </c>
      <c r="P28" s="10">
        <f>AFC!P28-FC_NE!P28-FC_E!P28</f>
        <v>0</v>
      </c>
      <c r="Q28" s="10">
        <f>AFC!Q28-FC_NE!Q28-FC_E!Q28</f>
        <v>0</v>
      </c>
      <c r="R28" s="10">
        <f>AFC!R28-FC_NE!R28-FC_E!R28</f>
        <v>0</v>
      </c>
      <c r="S28" s="10">
        <f>AFC!S28-FC_NE!S28-FC_E!S28</f>
        <v>0</v>
      </c>
      <c r="T28" s="10">
        <f>AFC!T28-FC_NE!T28-FC_E!T28</f>
        <v>0</v>
      </c>
      <c r="U28" s="10">
        <f>AFC!U28-FC_NE!U28-FC_E!U28</f>
        <v>0</v>
      </c>
      <c r="V28" s="10">
        <f>AFC!V28-FC_NE!V28-FC_E!V28</f>
        <v>0</v>
      </c>
      <c r="W28" s="10">
        <f>AFC!W28-FC_NE!W28-FC_E!W28</f>
        <v>0</v>
      </c>
      <c r="X28" s="10">
        <f>AFC!X28-FC_NE!X28-FC_E!X28</f>
        <v>0</v>
      </c>
      <c r="Y28" s="10">
        <f>AFC!Y28-FC_NE!Y28-FC_E!Y28</f>
        <v>0</v>
      </c>
      <c r="Z28" s="10">
        <f>AFC!Z28-FC_NE!Z28-FC_E!Z28</f>
        <v>0</v>
      </c>
    </row>
    <row r="29" spans="1:26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  <c r="Y29" s="10">
        <f>AFC!Y29-FC_NE!Y29-FC_E!Y29</f>
        <v>0</v>
      </c>
      <c r="Z29" s="10">
        <f>AFC!Z29-FC_NE!Z29-FC_E!Z29</f>
        <v>0</v>
      </c>
    </row>
    <row r="30" spans="1:26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0</v>
      </c>
      <c r="G30" s="10">
        <f>AFC!G30-FC_NE!G30-FC_E!G30</f>
        <v>0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0</v>
      </c>
      <c r="N30" s="10">
        <f>AFC!N30-FC_NE!N30-FC_E!N30</f>
        <v>0</v>
      </c>
      <c r="O30" s="10">
        <f>AFC!O30-FC_NE!O30-FC_E!O30</f>
        <v>0</v>
      </c>
      <c r="P30" s="10">
        <f>AFC!P30-FC_NE!P30-FC_E!P30</f>
        <v>0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  <c r="Y30" s="10">
        <f>AFC!Y30-FC_NE!Y30-FC_E!Y30</f>
        <v>0</v>
      </c>
      <c r="Z30" s="10">
        <f>AFC!Z30-FC_NE!Z30-FC_E!Z30</f>
        <v>0</v>
      </c>
    </row>
    <row r="31" spans="1:26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  <c r="Y31" s="10">
        <f>AFC!Y31-FC_NE!Y31-FC_E!Y31</f>
        <v>0</v>
      </c>
      <c r="Z31" s="10">
        <f>AFC!Z31-FC_NE!Z31-FC_E!Z31</f>
        <v>0</v>
      </c>
    </row>
    <row r="32" spans="1:26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  <c r="Y32" s="10">
        <f>AFC!Y32-FC_NE!Y32-FC_E!Y32</f>
        <v>0</v>
      </c>
      <c r="Z32" s="10">
        <f>AFC!Z32-FC_NE!Z32-FC_E!Z32</f>
        <v>0</v>
      </c>
    </row>
    <row r="33" spans="1:26" ht="11.25" customHeight="1" x14ac:dyDescent="0.2">
      <c r="A33" s="27" t="s">
        <v>349</v>
      </c>
      <c r="B33" s="28" t="s">
        <v>350</v>
      </c>
      <c r="C33" s="29">
        <f t="shared" ref="C33:W33" si="18">SUM(C34:C50)</f>
        <v>8.5984522783633111E-5</v>
      </c>
      <c r="D33" s="29">
        <f t="shared" si="18"/>
        <v>4.5474735088646412E-13</v>
      </c>
      <c r="E33" s="29">
        <f t="shared" si="18"/>
        <v>-8.598452318864247E-5</v>
      </c>
      <c r="F33" s="29">
        <f t="shared" si="18"/>
        <v>8.5984522925741658E-5</v>
      </c>
      <c r="G33" s="29">
        <f t="shared" si="18"/>
        <v>8.5984523252591316E-5</v>
      </c>
      <c r="H33" s="29">
        <f t="shared" si="18"/>
        <v>8.5984522498749882E-5</v>
      </c>
      <c r="I33" s="29">
        <f t="shared" si="18"/>
        <v>1.7196904517224887E-4</v>
      </c>
      <c r="J33" s="29">
        <f t="shared" si="18"/>
        <v>3.4393809114763307E-4</v>
      </c>
      <c r="K33" s="29">
        <f t="shared" si="18"/>
        <v>8.5984522282700482E-5</v>
      </c>
      <c r="L33" s="29">
        <f t="shared" si="18"/>
        <v>-1.0460877042135941</v>
      </c>
      <c r="M33" s="29">
        <f t="shared" si="18"/>
        <v>5.0637145313842922</v>
      </c>
      <c r="N33" s="29">
        <f t="shared" si="18"/>
        <v>1.8392089423901175</v>
      </c>
      <c r="O33" s="29">
        <f t="shared" si="18"/>
        <v>1.9827171109202935</v>
      </c>
      <c r="P33" s="29">
        <f t="shared" si="18"/>
        <v>1.9206362854684218</v>
      </c>
      <c r="Q33" s="29">
        <f t="shared" si="18"/>
        <v>5.9044711951858613</v>
      </c>
      <c r="R33" s="29">
        <f t="shared" si="18"/>
        <v>-6.0902837489256552</v>
      </c>
      <c r="S33" s="29">
        <f t="shared" si="18"/>
        <v>-5.6365434221837729</v>
      </c>
      <c r="T33" s="29">
        <f t="shared" si="18"/>
        <v>-4.2992261364738216E-4</v>
      </c>
      <c r="U33" s="29">
        <f t="shared" si="18"/>
        <v>8.5984523936488699E-5</v>
      </c>
      <c r="V33" s="29">
        <f t="shared" si="18"/>
        <v>-3.4393809060078925E-4</v>
      </c>
      <c r="W33" s="29">
        <f t="shared" si="18"/>
        <v>-6.0189165951591087E-4</v>
      </c>
      <c r="X33" s="29">
        <f t="shared" ref="X33:Z33" si="19">SUM(X34:X50)</f>
        <v>-8.5984522677273745E-5</v>
      </c>
      <c r="Y33" s="29">
        <f t="shared" si="19"/>
        <v>8.5984522422366538E-5</v>
      </c>
      <c r="Z33" s="29">
        <f t="shared" si="19"/>
        <v>-2.5795356758703467E-4</v>
      </c>
    </row>
    <row r="34" spans="1:26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  <c r="Y34" s="10">
        <f>AFC!Y34-FC_NE!Y34-FC_E!Y34</f>
        <v>0</v>
      </c>
      <c r="Z34" s="10">
        <f>AFC!Z34-FC_NE!Z34-FC_E!Z34</f>
        <v>0</v>
      </c>
    </row>
    <row r="35" spans="1:26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  <c r="Y35" s="10">
        <f>AFC!Y35-FC_NE!Y35-FC_E!Y35</f>
        <v>0</v>
      </c>
      <c r="Z35" s="10">
        <f>AFC!Z35-FC_NE!Z35-FC_E!Z35</f>
        <v>0</v>
      </c>
    </row>
    <row r="36" spans="1:26" ht="11.25" customHeight="1" x14ac:dyDescent="0.2">
      <c r="A36" s="41" t="s">
        <v>59</v>
      </c>
      <c r="B36" s="9" t="s">
        <v>60</v>
      </c>
      <c r="C36" s="10">
        <f>AFC!C36-FC_NE!C36-FC_E!C36</f>
        <v>0</v>
      </c>
      <c r="D36" s="10">
        <f>AFC!D36-FC_NE!D36-FC_E!D36</f>
        <v>0</v>
      </c>
      <c r="E36" s="10">
        <f>AFC!E36-FC_NE!E36-FC_E!E36</f>
        <v>0</v>
      </c>
      <c r="F36" s="10">
        <f>AFC!F36-FC_NE!F36-FC_E!F36</f>
        <v>0</v>
      </c>
      <c r="G36" s="10">
        <f>AFC!G36-FC_NE!G36-FC_E!G36</f>
        <v>0</v>
      </c>
      <c r="H36" s="10">
        <f>AFC!H36-FC_NE!H36-FC_E!H36</f>
        <v>0</v>
      </c>
      <c r="I36" s="10">
        <f>AFC!I36-FC_NE!I36-FC_E!I36</f>
        <v>0</v>
      </c>
      <c r="J36" s="10">
        <f>AFC!J36-FC_NE!J36-FC_E!J36</f>
        <v>0</v>
      </c>
      <c r="K36" s="10">
        <f>AFC!K36-FC_NE!K36-FC_E!K36</f>
        <v>-8.5984522783633111E-5</v>
      </c>
      <c r="L36" s="10">
        <f>AFC!L36-FC_NE!L36-FC_E!L36</f>
        <v>0</v>
      </c>
      <c r="M36" s="10">
        <f>AFC!M36-FC_NE!M36-FC_E!M36</f>
        <v>1.0987102321582078</v>
      </c>
      <c r="N36" s="10">
        <f>AFC!N36-FC_NE!N36-FC_E!N36</f>
        <v>0</v>
      </c>
      <c r="O36" s="10">
        <f>AFC!O36-FC_NE!O36-FC_E!O36</f>
        <v>0</v>
      </c>
      <c r="P36" s="10">
        <f>AFC!P36-FC_NE!P36-FC_E!P36</f>
        <v>-1.098796216680995</v>
      </c>
      <c r="Q36" s="10">
        <f>AFC!Q36-FC_NE!Q36-FC_E!Q36</f>
        <v>-1.0987102321582114</v>
      </c>
      <c r="R36" s="10">
        <f>AFC!R36-FC_NE!R36-FC_E!R36</f>
        <v>-1.0987102321582043</v>
      </c>
      <c r="S36" s="10">
        <f>AFC!S36-FC_NE!S36-FC_E!S36</f>
        <v>-7.6908856405846961</v>
      </c>
      <c r="T36" s="10">
        <f>AFC!T36-FC_NE!T36-FC_E!T36</f>
        <v>-1.7196904556726622E-4</v>
      </c>
      <c r="U36" s="10">
        <f>AFC!U36-FC_NE!U36-FC_E!U36</f>
        <v>-8.5984522783633111E-5</v>
      </c>
      <c r="V36" s="10">
        <f>AFC!V36-FC_NE!V36-FC_E!V36</f>
        <v>-8.5984522776527683E-5</v>
      </c>
      <c r="W36" s="10">
        <f>AFC!W36-FC_NE!W36-FC_E!W36</f>
        <v>-3.4393809115584872E-4</v>
      </c>
      <c r="X36" s="10">
        <f>AFC!X36-FC_NE!X36-FC_E!X36</f>
        <v>0</v>
      </c>
      <c r="Y36" s="10">
        <f>AFC!Y36-FC_NE!Y36-FC_E!Y36</f>
        <v>0</v>
      </c>
      <c r="Z36" s="10">
        <f>AFC!Z36-FC_NE!Z36-FC_E!Z36</f>
        <v>1.7196904558147708E-4</v>
      </c>
    </row>
    <row r="37" spans="1:26" ht="11.25" customHeight="1" x14ac:dyDescent="0.2">
      <c r="A37" s="41" t="s">
        <v>61</v>
      </c>
      <c r="B37" s="9" t="s">
        <v>62</v>
      </c>
      <c r="C37" s="10">
        <f>AFC!C37-FC_NE!C37-FC_E!C37</f>
        <v>8.5984522783633111E-5</v>
      </c>
      <c r="D37" s="10">
        <f>AFC!D37-FC_NE!D37-FC_E!D37</f>
        <v>0</v>
      </c>
      <c r="E37" s="10">
        <f>AFC!E37-FC_NE!E37-FC_E!E37</f>
        <v>0</v>
      </c>
      <c r="F37" s="10">
        <f>AFC!F37-FC_NE!F37-FC_E!F37</f>
        <v>0</v>
      </c>
      <c r="G37" s="10">
        <f>AFC!G37-FC_NE!G37-FC_E!G37</f>
        <v>0</v>
      </c>
      <c r="H37" s="10">
        <f>AFC!H37-FC_NE!H37-FC_E!H37</f>
        <v>0</v>
      </c>
      <c r="I37" s="10">
        <f>AFC!I37-FC_NE!I37-FC_E!I37</f>
        <v>0</v>
      </c>
      <c r="J37" s="10">
        <f>AFC!J37-FC_NE!J37-FC_E!J37</f>
        <v>8.5984522797843965E-5</v>
      </c>
      <c r="K37" s="10">
        <f>AFC!K37-FC_NE!K37-FC_E!K37</f>
        <v>8.5984522797843965E-5</v>
      </c>
      <c r="L37" s="10">
        <f>AFC!L37-FC_NE!L37-FC_E!L37</f>
        <v>0</v>
      </c>
      <c r="M37" s="10">
        <f>AFC!M37-FC_NE!M37-FC_E!M37</f>
        <v>8.5984522783633111E-5</v>
      </c>
      <c r="N37" s="10">
        <f>AFC!N37-FC_NE!N37-FC_E!N37</f>
        <v>0</v>
      </c>
      <c r="O37" s="10">
        <f>AFC!O37-FC_NE!O37-FC_E!O37</f>
        <v>1.0269991401547713</v>
      </c>
      <c r="P37" s="10">
        <f>AFC!P37-FC_NE!P37-FC_E!P37</f>
        <v>-1.0269991401547856</v>
      </c>
      <c r="Q37" s="10">
        <f>AFC!Q37-FC_NE!Q37-FC_E!Q37</f>
        <v>8.5984522769422256E-5</v>
      </c>
      <c r="R37" s="10">
        <f>AFC!R37-FC_NE!R37-FC_E!R37</f>
        <v>0</v>
      </c>
      <c r="S37" s="10">
        <f>AFC!S37-FC_NE!S37-FC_E!S37</f>
        <v>0</v>
      </c>
      <c r="T37" s="10">
        <f>AFC!T37-FC_NE!T37-FC_E!T37</f>
        <v>-8.5984522783633111E-5</v>
      </c>
      <c r="U37" s="10">
        <f>AFC!U37-FC_NE!U37-FC_E!U37</f>
        <v>8.5984522797843965E-5</v>
      </c>
      <c r="V37" s="10">
        <f>AFC!V37-FC_NE!V37-FC_E!V37</f>
        <v>-8.5984522797843965E-5</v>
      </c>
      <c r="W37" s="10">
        <f>AFC!W37-FC_NE!W37-FC_E!W37</f>
        <v>-8.5984522769422256E-5</v>
      </c>
      <c r="X37" s="10">
        <f>AFC!X37-FC_NE!X37-FC_E!X37</f>
        <v>-8.5984522769422256E-5</v>
      </c>
      <c r="Y37" s="10">
        <f>AFC!Y37-FC_NE!Y37-FC_E!Y37</f>
        <v>-8.5984522797843965E-5</v>
      </c>
      <c r="Z37" s="10">
        <f>AFC!Z37-FC_NE!Z37-FC_E!Z37</f>
        <v>-2.5795356836511019E-4</v>
      </c>
    </row>
    <row r="38" spans="1:26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8.5984522785912537E-5</v>
      </c>
      <c r="W38" s="10">
        <f>AFC!W38-FC_NE!W38-FC_E!W38</f>
        <v>8.5984522785905598E-5</v>
      </c>
      <c r="X38" s="10">
        <f>AFC!X38-FC_NE!X38-FC_E!X38</f>
        <v>0</v>
      </c>
      <c r="Y38" s="10">
        <f>AFC!Y38-FC_NE!Y38-FC_E!Y38</f>
        <v>0</v>
      </c>
      <c r="Z38" s="10">
        <f>AFC!Z38-FC_NE!Z38-FC_E!Z38</f>
        <v>3.1225022567582528E-17</v>
      </c>
    </row>
    <row r="39" spans="1:26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  <c r="Y39" s="10">
        <f>AFC!Y39-FC_NE!Y39-FC_E!Y39</f>
        <v>0</v>
      </c>
      <c r="Z39" s="10">
        <f>AFC!Z39-FC_NE!Z39-FC_E!Z39</f>
        <v>0</v>
      </c>
    </row>
    <row r="40" spans="1:26" ht="11.25" customHeight="1" x14ac:dyDescent="0.2">
      <c r="A40" s="41" t="s">
        <v>67</v>
      </c>
      <c r="B40" s="9" t="s">
        <v>68</v>
      </c>
      <c r="C40" s="10">
        <f>AFC!C40-FC_NE!C40-FC_E!C40</f>
        <v>0</v>
      </c>
      <c r="D40" s="10">
        <f>AFC!D40-FC_NE!D40-FC_E!D40</f>
        <v>0</v>
      </c>
      <c r="E40" s="10">
        <f>AFC!E40-FC_NE!E40-FC_E!E40</f>
        <v>0</v>
      </c>
      <c r="F40" s="10">
        <f>AFC!F40-FC_NE!F40-FC_E!F40</f>
        <v>0</v>
      </c>
      <c r="G40" s="10">
        <f>AFC!G40-FC_NE!G40-FC_E!G40</f>
        <v>0</v>
      </c>
      <c r="H40" s="10">
        <f>AFC!H40-FC_NE!H40-FC_E!H40</f>
        <v>8.5984522768756122E-5</v>
      </c>
      <c r="I40" s="10">
        <f>AFC!I40-FC_NE!I40-FC_E!I40</f>
        <v>1.354472090042691E-14</v>
      </c>
      <c r="J40" s="10">
        <f>AFC!J40-FC_NE!J40-FC_E!J40</f>
        <v>8.5984522768312033E-5</v>
      </c>
      <c r="K40" s="10">
        <f>AFC!K40-FC_NE!K40-FC_E!K40</f>
        <v>0</v>
      </c>
      <c r="L40" s="10">
        <f>AFC!L40-FC_NE!L40-FC_E!L40</f>
        <v>0</v>
      </c>
      <c r="M40" s="10">
        <f>AFC!M40-FC_NE!M40-FC_E!M40</f>
        <v>0</v>
      </c>
      <c r="N40" s="10">
        <f>AFC!N40-FC_NE!N40-FC_E!N40</f>
        <v>8.5984522782966977E-5</v>
      </c>
      <c r="O40" s="10">
        <f>AFC!O40-FC_NE!O40-FC_E!O40</f>
        <v>1.0270851246775827</v>
      </c>
      <c r="P40" s="10">
        <f>AFC!P40-FC_NE!P40-FC_E!P40</f>
        <v>8.5984522768978167E-5</v>
      </c>
      <c r="Q40" s="10">
        <f>AFC!Q40-FC_NE!Q40-FC_E!Q40</f>
        <v>0</v>
      </c>
      <c r="R40" s="10">
        <f>AFC!R40-FC_NE!R40-FC_E!R40</f>
        <v>8.5984522797843965E-5</v>
      </c>
      <c r="S40" s="10">
        <f>AFC!S40-FC_NE!S40-FC_E!S40</f>
        <v>1.0270851246774972</v>
      </c>
      <c r="T40" s="10">
        <f>AFC!T40-FC_NE!T40-FC_E!T40</f>
        <v>-5.0737192225369654E-14</v>
      </c>
      <c r="U40" s="10">
        <f>AFC!U40-FC_NE!U40-FC_E!U40</f>
        <v>8.5984522761650695E-5</v>
      </c>
      <c r="V40" s="10">
        <f>AFC!V40-FC_NE!V40-FC_E!V40</f>
        <v>1.5099033134902129E-14</v>
      </c>
      <c r="W40" s="10">
        <f>AFC!W40-FC_NE!W40-FC_E!W40</f>
        <v>-8.5984522805726549E-5</v>
      </c>
      <c r="X40" s="10">
        <f>AFC!X40-FC_NE!X40-FC_E!X40</f>
        <v>8.5984522774529282E-5</v>
      </c>
      <c r="Y40" s="10">
        <f>AFC!Y40-FC_NE!Y40-FC_E!Y40</f>
        <v>-4.4630965589931293E-14</v>
      </c>
      <c r="Z40" s="10">
        <f>AFC!Z40-FC_NE!Z40-FC_E!Z40</f>
        <v>1.2434497875801753E-14</v>
      </c>
    </row>
    <row r="41" spans="1:26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-1.0461736887360269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8.5984522786075601E-5</v>
      </c>
      <c r="V41" s="10">
        <f>AFC!V41-FC_NE!V41-FC_E!V41</f>
        <v>-8.5984522785964579E-5</v>
      </c>
      <c r="W41" s="10">
        <f>AFC!W41-FC_NE!W41-FC_E!W41</f>
        <v>0</v>
      </c>
      <c r="X41" s="10">
        <f>AFC!X41-FC_NE!X41-FC_E!X41</f>
        <v>0</v>
      </c>
      <c r="Y41" s="10">
        <f>AFC!Y41-FC_NE!Y41-FC_E!Y41</f>
        <v>-8.5984522785853557E-5</v>
      </c>
      <c r="Z41" s="10">
        <f>AFC!Z41-FC_NE!Z41-FC_E!Z41</f>
        <v>0</v>
      </c>
    </row>
    <row r="42" spans="1:26" ht="11.25" customHeight="1" x14ac:dyDescent="0.2">
      <c r="A42" s="41" t="s">
        <v>71</v>
      </c>
      <c r="B42" s="9" t="s">
        <v>72</v>
      </c>
      <c r="C42" s="10">
        <f>AFC!C42-FC_NE!C42-FC_E!C42</f>
        <v>0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0</v>
      </c>
      <c r="H42" s="10">
        <f>AFC!H42-FC_NE!H42-FC_E!H42</f>
        <v>0</v>
      </c>
      <c r="I42" s="10">
        <f>AFC!I42-FC_NE!I42-FC_E!I42</f>
        <v>0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0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  <c r="Y42" s="10">
        <f>AFC!Y42-FC_NE!Y42-FC_E!Y42</f>
        <v>0</v>
      </c>
      <c r="Z42" s="10">
        <f>AFC!Z42-FC_NE!Z42-FC_E!Z42</f>
        <v>0</v>
      </c>
    </row>
    <row r="43" spans="1:26" ht="11.25" customHeight="1" x14ac:dyDescent="0.2">
      <c r="A43" s="41" t="s">
        <v>73</v>
      </c>
      <c r="B43" s="9" t="s">
        <v>74</v>
      </c>
      <c r="C43" s="10">
        <f>AFC!C43-FC_NE!C43-FC_E!C43</f>
        <v>0</v>
      </c>
      <c r="D43" s="10">
        <f>AFC!D43-FC_NE!D43-FC_E!D43</f>
        <v>0</v>
      </c>
      <c r="E43" s="10">
        <f>AFC!E43-FC_NE!E43-FC_E!E43</f>
        <v>-4.9737991503207013E-14</v>
      </c>
      <c r="F43" s="10">
        <f>AFC!F43-FC_NE!F43-FC_E!F43</f>
        <v>8.5984522698367982E-5</v>
      </c>
      <c r="G43" s="10">
        <f>AFC!G43-FC_NE!G43-FC_E!G43</f>
        <v>0</v>
      </c>
      <c r="H43" s="10">
        <f>AFC!H43-FC_NE!H43-FC_E!H43</f>
        <v>0</v>
      </c>
      <c r="I43" s="10">
        <f>AFC!I43-FC_NE!I43-FC_E!I43</f>
        <v>1.7196904548200109E-4</v>
      </c>
      <c r="J43" s="10">
        <f>AFC!J43-FC_NE!J43-FC_E!J43</f>
        <v>8.5984522783633111E-5</v>
      </c>
      <c r="K43" s="10">
        <f>AFC!K43-FC_NE!K43-FC_E!K43</f>
        <v>8.5984522783633111E-5</v>
      </c>
      <c r="L43" s="10">
        <f>AFC!L43-FC_NE!L43-FC_E!L43</f>
        <v>0</v>
      </c>
      <c r="M43" s="10">
        <f>AFC!M43-FC_NE!M43-FC_E!M43</f>
        <v>2.0540842648322553</v>
      </c>
      <c r="N43" s="10">
        <f>AFC!N43-FC_NE!N43-FC_E!N43</f>
        <v>-1.0269991401547713</v>
      </c>
      <c r="O43" s="10">
        <f>AFC!O43-FC_NE!O43-FC_E!O43</f>
        <v>-1.0269131556320161</v>
      </c>
      <c r="P43" s="10">
        <f>AFC!P43-FC_NE!P43-FC_E!P43</f>
        <v>3.0813413585553917</v>
      </c>
      <c r="Q43" s="10">
        <f>AFC!Q43-FC_NE!Q43-FC_E!Q43</f>
        <v>4.1083404987103336</v>
      </c>
      <c r="R43" s="10">
        <f>AFC!R43-FC_NE!R43-FC_E!R43</f>
        <v>-3.0809114359415446</v>
      </c>
      <c r="S43" s="10">
        <f>AFC!S43-FC_NE!S43-FC_E!S43</f>
        <v>1.0272570937232217</v>
      </c>
      <c r="T43" s="10">
        <f>AFC!T43-FC_NE!T43-FC_E!T43</f>
        <v>-8.5984522769422256E-5</v>
      </c>
      <c r="U43" s="10">
        <f>AFC!U43-FC_NE!U43-FC_E!U43</f>
        <v>-8.5984522655735418E-5</v>
      </c>
      <c r="V43" s="10">
        <f>AFC!V43-FC_NE!V43-FC_E!V43</f>
        <v>-8.5984522826265675E-5</v>
      </c>
      <c r="W43" s="10">
        <f>AFC!W43-FC_NE!W43-FC_E!W43</f>
        <v>-8.5984522712578837E-5</v>
      </c>
      <c r="X43" s="10">
        <f>AFC!X43-FC_NE!X43-FC_E!X43</f>
        <v>-8.5984522769422256E-5</v>
      </c>
      <c r="Y43" s="10">
        <f>AFC!Y43-FC_NE!Y43-FC_E!Y43</f>
        <v>1.7196904559568793E-4</v>
      </c>
      <c r="Z43" s="10">
        <f>AFC!Z43-FC_NE!Z43-FC_E!Z43</f>
        <v>-8.5984522741000546E-5</v>
      </c>
    </row>
    <row r="44" spans="1:26" ht="11.25" customHeight="1" x14ac:dyDescent="0.2">
      <c r="A44" s="41" t="s">
        <v>75</v>
      </c>
      <c r="B44" s="9" t="s">
        <v>76</v>
      </c>
      <c r="C44" s="10">
        <f>AFC!C44-FC_NE!C44-FC_E!C44</f>
        <v>0</v>
      </c>
      <c r="D44" s="10">
        <f>AFC!D44-FC_NE!D44-FC_E!D44</f>
        <v>4.5474735088646412E-13</v>
      </c>
      <c r="E44" s="10">
        <f>AFC!E44-FC_NE!E44-FC_E!E44</f>
        <v>-8.5984523138904478E-5</v>
      </c>
      <c r="F44" s="10">
        <f>AFC!F44-FC_NE!F44-FC_E!F44</f>
        <v>2.2737367544323206E-13</v>
      </c>
      <c r="G44" s="10">
        <f>AFC!G44-FC_NE!G44-FC_E!G44</f>
        <v>8.5984523252591316E-5</v>
      </c>
      <c r="H44" s="10">
        <f>AFC!H44-FC_NE!H44-FC_E!H44</f>
        <v>-2.7000623958883807E-13</v>
      </c>
      <c r="I44" s="10">
        <f>AFC!I44-FC_NE!I44-FC_E!I44</f>
        <v>-3.2329694477084558E-13</v>
      </c>
      <c r="J44" s="10">
        <f>AFC!J44-FC_NE!J44-FC_E!J44</f>
        <v>8.5984522797843965E-5</v>
      </c>
      <c r="K44" s="10">
        <f>AFC!K44-FC_NE!K44-FC_E!K44</f>
        <v>-5.1514348342607263E-13</v>
      </c>
      <c r="L44" s="10">
        <f>AFC!L44-FC_NE!L44-FC_E!L44</f>
        <v>8.5984522432802635E-5</v>
      </c>
      <c r="M44" s="10">
        <f>AFC!M44-FC_NE!M44-FC_E!M44</f>
        <v>1.9108340498710454</v>
      </c>
      <c r="N44" s="10">
        <f>AFC!N44-FC_NE!N44-FC_E!N44</f>
        <v>2.8661220980221058</v>
      </c>
      <c r="O44" s="10">
        <f>AFC!O44-FC_NE!O44-FC_E!O44</f>
        <v>0.95554600171995574</v>
      </c>
      <c r="P44" s="10">
        <f>AFC!P44-FC_NE!P44-FC_E!P44</f>
        <v>0.9650042992260417</v>
      </c>
      <c r="Q44" s="10">
        <f>AFC!Q44-FC_NE!Q44-FC_E!Q44</f>
        <v>2.8947549441109697</v>
      </c>
      <c r="R44" s="10">
        <f>AFC!R44-FC_NE!R44-FC_E!R44</f>
        <v>-1.9107480653487041</v>
      </c>
      <c r="S44" s="10">
        <f>AFC!S44-FC_NE!S44-FC_E!S44</f>
        <v>2.042810365310288E-13</v>
      </c>
      <c r="T44" s="10">
        <f>AFC!T44-FC_NE!T44-FC_E!T44</f>
        <v>-8.5984522476323377E-5</v>
      </c>
      <c r="U44" s="10">
        <f>AFC!U44-FC_NE!U44-FC_E!U44</f>
        <v>1.0302869668521453E-12</v>
      </c>
      <c r="V44" s="10">
        <f>AFC!V44-FC_NE!V44-FC_E!V44</f>
        <v>-8.5984522215198922E-5</v>
      </c>
      <c r="W44" s="10">
        <f>AFC!W44-FC_NE!W44-FC_E!W44</f>
        <v>-8.5984522858240098E-5</v>
      </c>
      <c r="X44" s="10">
        <f>AFC!X44-FC_NE!X44-FC_E!X44</f>
        <v>8.7041485130612273E-14</v>
      </c>
      <c r="Y44" s="10">
        <f>AFC!Y44-FC_NE!Y44-FC_E!Y44</f>
        <v>8.5984522455007095E-5</v>
      </c>
      <c r="Z44" s="10">
        <f>AFC!Z44-FC_NE!Z44-FC_E!Z44</f>
        <v>-8.5984522074866732E-5</v>
      </c>
    </row>
    <row r="45" spans="1:26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0</v>
      </c>
      <c r="U45" s="10">
        <f>AFC!U45-FC_NE!U45-FC_E!U45</f>
        <v>0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0</v>
      </c>
      <c r="Y45" s="10">
        <f>AFC!Y45-FC_NE!Y45-FC_E!Y45</f>
        <v>0</v>
      </c>
      <c r="Z45" s="10">
        <f>AFC!Z45-FC_NE!Z45-FC_E!Z45</f>
        <v>0</v>
      </c>
    </row>
    <row r="46" spans="1:26" ht="11.25" customHeight="1" x14ac:dyDescent="0.2">
      <c r="A46" s="41" t="s">
        <v>79</v>
      </c>
      <c r="B46" s="9" t="s">
        <v>80</v>
      </c>
      <c r="C46" s="10">
        <f>AFC!C46-FC_NE!C46-FC_E!C46</f>
        <v>0</v>
      </c>
      <c r="D46" s="10">
        <f>AFC!D46-FC_NE!D46-FC_E!D46</f>
        <v>0</v>
      </c>
      <c r="E46" s="10">
        <f>AFC!E46-FC_NE!E46-FC_E!E46</f>
        <v>0</v>
      </c>
      <c r="F46" s="10">
        <f>AFC!F46-FC_NE!F46-FC_E!F46</f>
        <v>0</v>
      </c>
      <c r="G46" s="10">
        <f>AFC!G46-FC_NE!G46-FC_E!G46</f>
        <v>0</v>
      </c>
      <c r="H46" s="10">
        <f>AFC!H46-FC_NE!H46-FC_E!H46</f>
        <v>0</v>
      </c>
      <c r="I46" s="10">
        <f>AFC!I46-FC_NE!I46-FC_E!I46</f>
        <v>0</v>
      </c>
      <c r="J46" s="10">
        <f>AFC!J46-FC_NE!J46-FC_E!J46</f>
        <v>0</v>
      </c>
      <c r="K46" s="10">
        <f>AFC!K46-FC_NE!K46-FC_E!K46</f>
        <v>0</v>
      </c>
      <c r="L46" s="10">
        <f>AFC!L46-FC_NE!L46-FC_E!L46</f>
        <v>0</v>
      </c>
      <c r="M46" s="10">
        <f>AFC!M46-FC_NE!M46-FC_E!M46</f>
        <v>0</v>
      </c>
      <c r="N46" s="10">
        <f>AFC!N46-FC_NE!N46-FC_E!N46</f>
        <v>0</v>
      </c>
      <c r="O46" s="10">
        <f>AFC!O46-FC_NE!O46-FC_E!O46</f>
        <v>0</v>
      </c>
      <c r="P46" s="10">
        <f>AFC!P46-FC_NE!P46-FC_E!P46</f>
        <v>0</v>
      </c>
      <c r="Q46" s="10">
        <f>AFC!Q46-FC_NE!Q46-FC_E!Q46</f>
        <v>0</v>
      </c>
      <c r="R46" s="10">
        <f>AFC!R46-FC_NE!R46-FC_E!R46</f>
        <v>0</v>
      </c>
      <c r="S46" s="10">
        <f>AFC!S46-FC_NE!S46-FC_E!S46</f>
        <v>0</v>
      </c>
      <c r="T46" s="10">
        <f>AFC!T46-FC_NE!T46-FC_E!T46</f>
        <v>0</v>
      </c>
      <c r="U46" s="10">
        <f>AFC!U46-FC_NE!U46-FC_E!U46</f>
        <v>0</v>
      </c>
      <c r="V46" s="10">
        <f>AFC!V46-FC_NE!V46-FC_E!V46</f>
        <v>0</v>
      </c>
      <c r="W46" s="10">
        <f>AFC!W46-FC_NE!W46-FC_E!W46</f>
        <v>0</v>
      </c>
      <c r="X46" s="10">
        <f>AFC!X46-FC_NE!X46-FC_E!X46</f>
        <v>0</v>
      </c>
      <c r="Y46" s="10">
        <f>AFC!Y46-FC_NE!Y46-FC_E!Y46</f>
        <v>0</v>
      </c>
      <c r="Z46" s="10">
        <f>AFC!Z46-FC_NE!Z46-FC_E!Z46</f>
        <v>0</v>
      </c>
    </row>
    <row r="47" spans="1:26" ht="11.25" customHeight="1" x14ac:dyDescent="0.2">
      <c r="A47" s="41" t="s">
        <v>81</v>
      </c>
      <c r="B47" s="9" t="s">
        <v>82</v>
      </c>
      <c r="C47" s="10">
        <f>AFC!C47-FC_NE!C47-FC_E!C47</f>
        <v>0</v>
      </c>
      <c r="D47" s="10">
        <f>AFC!D47-FC_NE!D47-FC_E!D47</f>
        <v>0</v>
      </c>
      <c r="E47" s="10">
        <f>AFC!E47-FC_NE!E47-FC_E!E47</f>
        <v>0</v>
      </c>
      <c r="F47" s="10">
        <f>AFC!F47-FC_NE!F47-FC_E!F47</f>
        <v>0</v>
      </c>
      <c r="G47" s="10">
        <f>AFC!G47-FC_NE!G47-FC_E!G47</f>
        <v>0</v>
      </c>
      <c r="H47" s="10">
        <f>AFC!H47-FC_NE!H47-FC_E!H47</f>
        <v>0</v>
      </c>
      <c r="I47" s="10">
        <f>AFC!I47-FC_NE!I47-FC_E!I47</f>
        <v>0</v>
      </c>
      <c r="J47" s="10">
        <f>AFC!J47-FC_NE!J47-FC_E!J47</f>
        <v>0</v>
      </c>
      <c r="K47" s="10">
        <f>AFC!K47-FC_NE!K47-FC_E!K47</f>
        <v>0</v>
      </c>
      <c r="L47" s="10">
        <f>AFC!L47-FC_NE!L47-FC_E!L47</f>
        <v>0</v>
      </c>
      <c r="M47" s="10">
        <f>AFC!M47-FC_NE!M47-FC_E!M47</f>
        <v>0</v>
      </c>
      <c r="N47" s="10">
        <f>AFC!N47-FC_NE!N47-FC_E!N47</f>
        <v>0</v>
      </c>
      <c r="O47" s="10">
        <f>AFC!O47-FC_NE!O47-FC_E!O47</f>
        <v>0</v>
      </c>
      <c r="P47" s="10">
        <f>AFC!P47-FC_NE!P47-FC_E!P47</f>
        <v>0</v>
      </c>
      <c r="Q47" s="10">
        <f>AFC!Q47-FC_NE!Q47-FC_E!Q47</f>
        <v>0</v>
      </c>
      <c r="R47" s="10">
        <f>AFC!R47-FC_NE!R47-FC_E!R47</f>
        <v>0</v>
      </c>
      <c r="S47" s="10">
        <f>AFC!S47-FC_NE!S47-FC_E!S47</f>
        <v>0</v>
      </c>
      <c r="T47" s="10">
        <f>AFC!T47-FC_NE!T47-FC_E!T47</f>
        <v>0</v>
      </c>
      <c r="U47" s="10">
        <f>AFC!U47-FC_NE!U47-FC_E!U47</f>
        <v>0</v>
      </c>
      <c r="V47" s="10">
        <f>AFC!V47-FC_NE!V47-FC_E!V47</f>
        <v>0</v>
      </c>
      <c r="W47" s="10">
        <f>AFC!W47-FC_NE!W47-FC_E!W47</f>
        <v>0</v>
      </c>
      <c r="X47" s="10">
        <f>AFC!X47-FC_NE!X47-FC_E!X47</f>
        <v>0</v>
      </c>
      <c r="Y47" s="10">
        <f>AFC!Y47-FC_NE!Y47-FC_E!Y47</f>
        <v>0</v>
      </c>
      <c r="Z47" s="10">
        <f>AFC!Z47-FC_NE!Z47-FC_E!Z47</f>
        <v>0</v>
      </c>
    </row>
    <row r="48" spans="1:26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0</v>
      </c>
      <c r="I48" s="10">
        <f>AFC!I48-FC_NE!I48-FC_E!I48</f>
        <v>0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0</v>
      </c>
      <c r="M48" s="10">
        <f>AFC!M48-FC_NE!M48-FC_E!M48</f>
        <v>0</v>
      </c>
      <c r="N48" s="10">
        <f>AFC!N48-FC_NE!N48-FC_E!N48</f>
        <v>0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0</v>
      </c>
      <c r="S48" s="10">
        <f>AFC!S48-FC_NE!S48-FC_E!S48</f>
        <v>0</v>
      </c>
      <c r="T48" s="10">
        <f>AFC!T48-FC_NE!T48-FC_E!T48</f>
        <v>0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0</v>
      </c>
      <c r="X48" s="10">
        <f>AFC!X48-FC_NE!X48-FC_E!X48</f>
        <v>0</v>
      </c>
      <c r="Y48" s="10">
        <f>AFC!Y48-FC_NE!Y48-FC_E!Y48</f>
        <v>0</v>
      </c>
      <c r="Z48" s="10">
        <f>AFC!Z48-FC_NE!Z48-FC_E!Z48</f>
        <v>0</v>
      </c>
    </row>
    <row r="49" spans="1:26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  <c r="Y49" s="10">
        <f>AFC!Y49-FC_NE!Y49-FC_E!Y49</f>
        <v>0</v>
      </c>
      <c r="Z49" s="10">
        <f>AFC!Z49-FC_NE!Z49-FC_E!Z49</f>
        <v>0</v>
      </c>
    </row>
    <row r="50" spans="1:26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0</v>
      </c>
      <c r="E50" s="10">
        <f>AFC!E50-FC_NE!E50-FC_E!E50</f>
        <v>0</v>
      </c>
      <c r="F50" s="10">
        <f>AFC!F50-FC_NE!F50-FC_E!F50</f>
        <v>0</v>
      </c>
      <c r="G50" s="10">
        <f>AFC!G50-FC_NE!G50-FC_E!G50</f>
        <v>0</v>
      </c>
      <c r="H50" s="10">
        <f>AFC!H50-FC_NE!H50-FC_E!H50</f>
        <v>0</v>
      </c>
      <c r="I50" s="10">
        <f>AFC!I50-FC_NE!I50-FC_E!I50</f>
        <v>0</v>
      </c>
      <c r="J50" s="10">
        <f>AFC!J50-FC_NE!J50-FC_E!J50</f>
        <v>0</v>
      </c>
      <c r="K50" s="10">
        <f>AFC!K50-FC_NE!K50-FC_E!K50</f>
        <v>0</v>
      </c>
      <c r="L50" s="10">
        <f>AFC!L50-FC_NE!L50-FC_E!L50</f>
        <v>0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0</v>
      </c>
      <c r="U50" s="10">
        <f>AFC!U50-FC_NE!U50-FC_E!U50</f>
        <v>0</v>
      </c>
      <c r="V50" s="10">
        <f>AFC!V50-FC_NE!V50-FC_E!V50</f>
        <v>0</v>
      </c>
      <c r="W50" s="10">
        <f>AFC!W50-FC_NE!W50-FC_E!W50</f>
        <v>0</v>
      </c>
      <c r="X50" s="10">
        <f>AFC!X50-FC_NE!X50-FC_E!X50</f>
        <v>0</v>
      </c>
      <c r="Y50" s="10">
        <f>AFC!Y50-FC_NE!Y50-FC_E!Y50</f>
        <v>0</v>
      </c>
      <c r="Z50" s="10">
        <f>AFC!Z50-FC_NE!Z50-FC_E!Z50</f>
        <v>0</v>
      </c>
    </row>
    <row r="51" spans="1:26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0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0</v>
      </c>
      <c r="H51" s="37">
        <f>AFC!H51-FC_NE!H51-FC_E!H51</f>
        <v>0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0</v>
      </c>
      <c r="N51" s="37">
        <f>AFC!N51-FC_NE!N51-FC_E!N51</f>
        <v>0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0</v>
      </c>
      <c r="T51" s="37">
        <f>AFC!T51-FC_NE!T51-FC_E!T51</f>
        <v>0</v>
      </c>
      <c r="U51" s="37">
        <f>AFC!U51-FC_NE!U51-FC_E!U51</f>
        <v>0.27454858125541359</v>
      </c>
      <c r="V51" s="37">
        <f>AFC!V51-FC_NE!V51-FC_E!V51</f>
        <v>0.30275150472909534</v>
      </c>
      <c r="W51" s="37">
        <f>AFC!W51-FC_NE!W51-FC_E!W51</f>
        <v>5.9931212381756145E-2</v>
      </c>
      <c r="X51" s="37">
        <f>AFC!X51-FC_NE!X51-FC_E!X51</f>
        <v>0.73731728288909226</v>
      </c>
      <c r="Y51" s="37">
        <f>AFC!Y51-FC_NE!Y51-FC_E!Y51</f>
        <v>5.6319862424792061E-2</v>
      </c>
      <c r="Z51" s="37">
        <f>AFC!Z51-FC_NE!Z51-FC_E!Z51</f>
        <v>5.4342218400621652E-2</v>
      </c>
    </row>
    <row r="52" spans="1:26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0.14325021496130694</v>
      </c>
      <c r="N52" s="37">
        <f t="shared" si="20"/>
        <v>0.24901117798796191</v>
      </c>
      <c r="O52" s="37">
        <f t="shared" si="20"/>
        <v>0.18890799656061918</v>
      </c>
      <c r="P52" s="37">
        <f t="shared" si="20"/>
        <v>-1.687016337059329</v>
      </c>
      <c r="Q52" s="37">
        <f t="shared" si="20"/>
        <v>-1.9926913155632016</v>
      </c>
      <c r="R52" s="37">
        <f t="shared" si="20"/>
        <v>-1.5828890799656061</v>
      </c>
      <c r="S52" s="37">
        <f t="shared" si="20"/>
        <v>-0.94118658641444541</v>
      </c>
      <c r="T52" s="37">
        <f t="shared" si="20"/>
        <v>0</v>
      </c>
      <c r="U52" s="37">
        <f t="shared" si="20"/>
        <v>-8.5984522782966977E-5</v>
      </c>
      <c r="V52" s="37">
        <f t="shared" si="20"/>
        <v>-8.5984522783633111E-5</v>
      </c>
      <c r="W52" s="37">
        <f t="shared" si="20"/>
        <v>-8.5984522780080397E-5</v>
      </c>
      <c r="X52" s="37">
        <f t="shared" ref="X52:Z52" si="21">SUM(X53:X70)</f>
        <v>1.7196904558680615E-4</v>
      </c>
      <c r="Y52" s="37">
        <f t="shared" si="21"/>
        <v>8.5984522787185824E-5</v>
      </c>
      <c r="Z52" s="37">
        <f t="shared" si="21"/>
        <v>4.5519144009631418E-15</v>
      </c>
    </row>
    <row r="53" spans="1:26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  <c r="Y53" s="10">
        <f>AFC!Y53-FC_NE!Y53-FC_E!Y53</f>
        <v>0</v>
      </c>
      <c r="Z53" s="10">
        <f>AFC!Z53-FC_NE!Z53-FC_E!Z53</f>
        <v>0</v>
      </c>
    </row>
    <row r="54" spans="1:26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  <c r="Y54" s="10">
        <f>AFC!Y54-FC_NE!Y54-FC_E!Y54</f>
        <v>0</v>
      </c>
      <c r="Z54" s="10">
        <f>AFC!Z54-FC_NE!Z54-FC_E!Z54</f>
        <v>0</v>
      </c>
    </row>
    <row r="55" spans="1:26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  <c r="Y55" s="10">
        <f>AFC!Y55-FC_NE!Y55-FC_E!Y55</f>
        <v>0</v>
      </c>
      <c r="Z55" s="10">
        <f>AFC!Z55-FC_NE!Z55-FC_E!Z55</f>
        <v>0</v>
      </c>
    </row>
    <row r="56" spans="1:26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  <c r="Y56" s="10">
        <f>AFC!Y56-FC_NE!Y56-FC_E!Y56</f>
        <v>0</v>
      </c>
      <c r="Z56" s="10">
        <f>AFC!Z56-FC_NE!Z56-FC_E!Z56</f>
        <v>0</v>
      </c>
    </row>
    <row r="57" spans="1:26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  <c r="Y57" s="10">
        <f>AFC!Y57-FC_NE!Y57-FC_E!Y57</f>
        <v>0</v>
      </c>
      <c r="Z57" s="10">
        <f>AFC!Z57-FC_NE!Z57-FC_E!Z57</f>
        <v>0</v>
      </c>
    </row>
    <row r="58" spans="1:26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  <c r="Y58" s="10">
        <f>AFC!Y58-FC_NE!Y58-FC_E!Y58</f>
        <v>0</v>
      </c>
      <c r="Z58" s="10">
        <f>AFC!Z58-FC_NE!Z58-FC_E!Z58</f>
        <v>0</v>
      </c>
    </row>
    <row r="59" spans="1:26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0</v>
      </c>
      <c r="E59" s="10">
        <f>AFC!E59-FC_NE!E59-FC_E!E59</f>
        <v>0</v>
      </c>
      <c r="F59" s="10">
        <f>AFC!F59-FC_NE!F59-FC_E!F59</f>
        <v>0</v>
      </c>
      <c r="G59" s="10">
        <f>AFC!G59-FC_NE!G59-FC_E!G59</f>
        <v>0</v>
      </c>
      <c r="H59" s="10">
        <f>AFC!H59-FC_NE!H59-FC_E!H59</f>
        <v>0</v>
      </c>
      <c r="I59" s="10">
        <f>AFC!I59-FC_NE!I59-FC_E!I59</f>
        <v>0</v>
      </c>
      <c r="J59" s="10">
        <f>AFC!J59-FC_NE!J59-FC_E!J59</f>
        <v>0</v>
      </c>
      <c r="K59" s="10">
        <f>AFC!K59-FC_NE!K59-FC_E!K59</f>
        <v>0</v>
      </c>
      <c r="L59" s="10">
        <f>AFC!L59-FC_NE!L59-FC_E!L59</f>
        <v>0</v>
      </c>
      <c r="M59" s="10">
        <f>AFC!M59-FC_NE!M59-FC_E!M59</f>
        <v>0</v>
      </c>
      <c r="N59" s="10">
        <f>AFC!N59-FC_NE!N59-FC_E!N59</f>
        <v>0</v>
      </c>
      <c r="O59" s="10">
        <f>AFC!O59-FC_NE!O59-FC_E!O59</f>
        <v>0</v>
      </c>
      <c r="P59" s="10">
        <f>AFC!P59-FC_NE!P59-FC_E!P59</f>
        <v>0</v>
      </c>
      <c r="Q59" s="10">
        <f>AFC!Q59-FC_NE!Q59-FC_E!Q59</f>
        <v>0</v>
      </c>
      <c r="R59" s="10">
        <f>AFC!R59-FC_NE!R59-FC_E!R59</f>
        <v>0</v>
      </c>
      <c r="S59" s="10">
        <f>AFC!S59-FC_NE!S59-FC_E!S59</f>
        <v>0</v>
      </c>
      <c r="T59" s="10">
        <f>AFC!T59-FC_NE!T59-FC_E!T59</f>
        <v>0</v>
      </c>
      <c r="U59" s="10">
        <f>AFC!U59-FC_NE!U59-FC_E!U59</f>
        <v>0</v>
      </c>
      <c r="V59" s="10">
        <f>AFC!V59-FC_NE!V59-FC_E!V59</f>
        <v>0</v>
      </c>
      <c r="W59" s="10">
        <f>AFC!W59-FC_NE!W59-FC_E!W59</f>
        <v>0</v>
      </c>
      <c r="X59" s="10">
        <f>AFC!X59-FC_NE!X59-FC_E!X59</f>
        <v>0</v>
      </c>
      <c r="Y59" s="10">
        <f>AFC!Y59-FC_NE!Y59-FC_E!Y59</f>
        <v>0</v>
      </c>
      <c r="Z59" s="10">
        <f>AFC!Z59-FC_NE!Z59-FC_E!Z59</f>
        <v>-9.9920072216264089E-16</v>
      </c>
    </row>
    <row r="60" spans="1:26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  <c r="Y60" s="10">
        <f>AFC!Y60-FC_NE!Y60-FC_E!Y60</f>
        <v>0</v>
      </c>
      <c r="Z60" s="10">
        <f>AFC!Z60-FC_NE!Z60-FC_E!Z60</f>
        <v>0</v>
      </c>
    </row>
    <row r="61" spans="1:26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0</v>
      </c>
      <c r="L61" s="10">
        <f>AFC!L61-FC_NE!L61-FC_E!L61</f>
        <v>0</v>
      </c>
      <c r="M61" s="10">
        <f>AFC!M61-FC_NE!M61-FC_E!M61</f>
        <v>0.14333619948409279</v>
      </c>
      <c r="N61" s="10">
        <f>AFC!N61-FC_NE!N61-FC_E!N61</f>
        <v>-0.11943250214961321</v>
      </c>
      <c r="O61" s="10">
        <f>AFC!O61-FC_NE!O61-FC_E!O61</f>
        <v>-0.19105760963026586</v>
      </c>
      <c r="P61" s="10">
        <f>AFC!P61-FC_NE!P61-FC_E!P61</f>
        <v>-0.16715391229578702</v>
      </c>
      <c r="Q61" s="10">
        <f>AFC!Q61-FC_NE!Q61-FC_E!Q61</f>
        <v>2.390369733447939E-2</v>
      </c>
      <c r="R61" s="10">
        <f>AFC!R61-FC_NE!R61-FC_E!R61</f>
        <v>0</v>
      </c>
      <c r="S61" s="10">
        <f>AFC!S61-FC_NE!S61-FC_E!S61</f>
        <v>-8.5984522785742534E-5</v>
      </c>
      <c r="T61" s="10">
        <f>AFC!T61-FC_NE!T61-FC_E!T61</f>
        <v>0</v>
      </c>
      <c r="U61" s="10">
        <f>AFC!U61-FC_NE!U61-FC_E!U61</f>
        <v>-8.598452278651969E-5</v>
      </c>
      <c r="V61" s="10">
        <f>AFC!V61-FC_NE!V61-FC_E!V61</f>
        <v>0</v>
      </c>
      <c r="W61" s="10">
        <f>AFC!W61-FC_NE!W61-FC_E!W61</f>
        <v>0</v>
      </c>
      <c r="X61" s="10">
        <f>AFC!X61-FC_NE!X61-FC_E!X61</f>
        <v>0</v>
      </c>
      <c r="Y61" s="10">
        <f>AFC!Y61-FC_NE!Y61-FC_E!Y61</f>
        <v>0</v>
      </c>
      <c r="Z61" s="10">
        <f>AFC!Z61-FC_NE!Z61-FC_E!Z61</f>
        <v>-8.5984522785187423E-5</v>
      </c>
    </row>
    <row r="62" spans="1:26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  <c r="Y62" s="10">
        <f>AFC!Y62-FC_NE!Y62-FC_E!Y62</f>
        <v>0</v>
      </c>
      <c r="Z62" s="10">
        <f>AFC!Z62-FC_NE!Z62-FC_E!Z62</f>
        <v>0</v>
      </c>
    </row>
    <row r="63" spans="1:26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0</v>
      </c>
      <c r="U63" s="10">
        <f>AFC!U63-FC_NE!U63-FC_E!U63</f>
        <v>0</v>
      </c>
      <c r="V63" s="10">
        <f>AFC!V63-FC_NE!V63-FC_E!V63</f>
        <v>0</v>
      </c>
      <c r="W63" s="10">
        <f>AFC!W63-FC_NE!W63-FC_E!W63</f>
        <v>0</v>
      </c>
      <c r="X63" s="10">
        <f>AFC!X63-FC_NE!X63-FC_E!X63</f>
        <v>0</v>
      </c>
      <c r="Y63" s="10">
        <f>AFC!Y63-FC_NE!Y63-FC_E!Y63</f>
        <v>0</v>
      </c>
      <c r="Z63" s="10">
        <f>AFC!Z63-FC_NE!Z63-FC_E!Z63</f>
        <v>0</v>
      </c>
    </row>
    <row r="64" spans="1:26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  <c r="Y64" s="10">
        <f>AFC!Y64-FC_NE!Y64-FC_E!Y64</f>
        <v>0</v>
      </c>
      <c r="Z64" s="10">
        <f>AFC!Z64-FC_NE!Z64-FC_E!Z64</f>
        <v>0</v>
      </c>
    </row>
    <row r="65" spans="1:26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0</v>
      </c>
      <c r="L65" s="10">
        <f>AFC!L65-FC_NE!L65-FC_E!L65</f>
        <v>0</v>
      </c>
      <c r="M65" s="10">
        <f>AFC!M65-FC_NE!M65-FC_E!M65</f>
        <v>-8.5984522785853557E-5</v>
      </c>
      <c r="N65" s="10">
        <f>AFC!N65-FC_NE!N65-FC_E!N65</f>
        <v>0.36844368013757511</v>
      </c>
      <c r="O65" s="10">
        <f>AFC!O65-FC_NE!O65-FC_E!O65</f>
        <v>0.37996560619088504</v>
      </c>
      <c r="P65" s="10">
        <f>AFC!P65-FC_NE!P65-FC_E!P65</f>
        <v>0.3622527944969911</v>
      </c>
      <c r="Q65" s="10">
        <f>AFC!Q65-FC_NE!Q65-FC_E!Q65</f>
        <v>-0.1344797936371469</v>
      </c>
      <c r="R65" s="10">
        <f>AFC!R65-FC_NE!R65-FC_E!R65</f>
        <v>-0.64178847807394557</v>
      </c>
      <c r="S65" s="10">
        <f>AFC!S65-FC_NE!S65-FC_E!S65</f>
        <v>-8.5984522785409467E-5</v>
      </c>
      <c r="T65" s="10">
        <f>AFC!T65-FC_NE!T65-FC_E!T65</f>
        <v>0</v>
      </c>
      <c r="U65" s="10">
        <f>AFC!U65-FC_NE!U65-FC_E!U65</f>
        <v>3.5527136788005009E-15</v>
      </c>
      <c r="V65" s="10">
        <f>AFC!V65-FC_NE!V65-FC_E!V65</f>
        <v>1.7763568394002505E-15</v>
      </c>
      <c r="W65" s="10">
        <f>AFC!W65-FC_NE!W65-FC_E!W65</f>
        <v>3.5527136788005009E-15</v>
      </c>
      <c r="X65" s="10">
        <f>AFC!X65-FC_NE!X65-FC_E!X65</f>
        <v>3.5527136788005009E-15</v>
      </c>
      <c r="Y65" s="10">
        <f>AFC!Y65-FC_NE!Y65-FC_E!Y65</f>
        <v>0</v>
      </c>
      <c r="Z65" s="10">
        <f>AFC!Z65-FC_NE!Z65-FC_E!Z65</f>
        <v>8.5984522790738538E-5</v>
      </c>
    </row>
    <row r="66" spans="1:26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-1.882115219260533</v>
      </c>
      <c r="Q66" s="10">
        <f>AFC!Q66-FC_NE!Q66-FC_E!Q66</f>
        <v>-1.8821152192605339</v>
      </c>
      <c r="R66" s="10">
        <f>AFC!R66-FC_NE!R66-FC_E!R66</f>
        <v>-0.94110060189166056</v>
      </c>
      <c r="S66" s="10">
        <f>AFC!S66-FC_NE!S66-FC_E!S66</f>
        <v>-0.94101461736887426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-8.5984522785409467E-5</v>
      </c>
      <c r="W66" s="10">
        <f>AFC!W66-FC_NE!W66-FC_E!W66</f>
        <v>-8.5984522783633111E-5</v>
      </c>
      <c r="X66" s="10">
        <f>AFC!X66-FC_NE!X66-FC_E!X66</f>
        <v>8.5984522788962181E-5</v>
      </c>
      <c r="Y66" s="10">
        <f>AFC!Y66-FC_NE!Y66-FC_E!Y66</f>
        <v>0</v>
      </c>
      <c r="Z66" s="10">
        <f>AFC!Z66-FC_NE!Z66-FC_E!Z66</f>
        <v>0</v>
      </c>
    </row>
    <row r="67" spans="1:26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  <c r="Y67" s="10">
        <f>AFC!Y67-FC_NE!Y67-FC_E!Y67</f>
        <v>0</v>
      </c>
      <c r="Z67" s="10">
        <f>AFC!Z67-FC_NE!Z67-FC_E!Z67</f>
        <v>0</v>
      </c>
    </row>
    <row r="68" spans="1:26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  <c r="Y68" s="10">
        <f>AFC!Y68-FC_NE!Y68-FC_E!Y68</f>
        <v>0</v>
      </c>
      <c r="Z68" s="10">
        <f>AFC!Z68-FC_NE!Z68-FC_E!Z68</f>
        <v>0</v>
      </c>
    </row>
    <row r="69" spans="1:26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  <c r="Y69" s="10">
        <f>AFC!Y69-FC_NE!Y69-FC_E!Y69</f>
        <v>0</v>
      </c>
      <c r="Z69" s="10">
        <f>AFC!Z69-FC_NE!Z69-FC_E!Z69</f>
        <v>0</v>
      </c>
    </row>
    <row r="70" spans="1:26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8.5984522794291252E-5</v>
      </c>
      <c r="Y70" s="10">
        <f>AFC!Y70-FC_NE!Y70-FC_E!Y70</f>
        <v>8.5984522787185824E-5</v>
      </c>
      <c r="Z70" s="10">
        <f>AFC!Z70-FC_NE!Z70-FC_E!Z70</f>
        <v>0</v>
      </c>
    </row>
    <row r="71" spans="1:26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:Z71" si="23">SUM(X72:X73)</f>
        <v>0</v>
      </c>
      <c r="Y71" s="37">
        <f t="shared" si="23"/>
        <v>0</v>
      </c>
      <c r="Z71" s="37">
        <f t="shared" si="23"/>
        <v>0</v>
      </c>
    </row>
    <row r="72" spans="1:26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  <c r="Y72" s="10">
        <f>AFC!Y72-FC_NE!Y72-FC_E!Y72</f>
        <v>0</v>
      </c>
      <c r="Z72" s="10">
        <f>AFC!Z72-FC_NE!Z72-FC_E!Z72</f>
        <v>0</v>
      </c>
    </row>
    <row r="73" spans="1:26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  <c r="Y73" s="10">
        <f>AFC!Y73-FC_NE!Y73-FC_E!Y73</f>
        <v>0</v>
      </c>
      <c r="Z73" s="10">
        <f>AFC!Z73-FC_NE!Z73-FC_E!Z73</f>
        <v>0</v>
      </c>
    </row>
    <row r="74" spans="1:26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  <c r="Y74" s="37">
        <f>AFC!Y74-FC_NE!Y74-FC_E!Y74</f>
        <v>0</v>
      </c>
      <c r="Z74" s="37">
        <f>AFC!Z74-FC_NE!Z74-FC_E!Z74</f>
        <v>0</v>
      </c>
    </row>
    <row r="75" spans="1:26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0</v>
      </c>
      <c r="H75" s="37">
        <f>AFC!H75-FC_NE!H75-FC_E!H75</f>
        <v>0</v>
      </c>
      <c r="I75" s="37">
        <f>AFC!I75-FC_NE!I75-FC_E!I75</f>
        <v>0</v>
      </c>
      <c r="J75" s="37">
        <f>AFC!J75-FC_NE!J75-FC_E!J75</f>
        <v>0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0</v>
      </c>
      <c r="N75" s="37">
        <f>AFC!N75-FC_NE!N75-FC_E!N75</f>
        <v>0</v>
      </c>
      <c r="O75" s="37">
        <f>AFC!O75-FC_NE!O75-FC_E!O75</f>
        <v>0</v>
      </c>
      <c r="P75" s="37">
        <f>AFC!P75-FC_NE!P75-FC_E!P75</f>
        <v>0</v>
      </c>
      <c r="Q75" s="37">
        <f>AFC!Q75-FC_NE!Q75-FC_E!Q75</f>
        <v>0</v>
      </c>
      <c r="R75" s="37">
        <f>AFC!R75-FC_NE!R75-FC_E!R75</f>
        <v>0</v>
      </c>
      <c r="S75" s="37">
        <f>AFC!S75-FC_NE!S75-FC_E!S75</f>
        <v>0</v>
      </c>
      <c r="T75" s="37">
        <f>AFC!T75-FC_NE!T75-FC_E!T75</f>
        <v>0</v>
      </c>
      <c r="U75" s="37">
        <f>AFC!U75-FC_NE!U75-FC_E!U75</f>
        <v>0</v>
      </c>
      <c r="V75" s="37">
        <f>AFC!V75-FC_NE!V75-FC_E!V75</f>
        <v>0</v>
      </c>
      <c r="W75" s="37">
        <f>AFC!W75-FC_NE!W75-FC_E!W75</f>
        <v>0</v>
      </c>
      <c r="X75" s="37">
        <f>AFC!X75-FC_NE!X75-FC_E!X75</f>
        <v>0</v>
      </c>
      <c r="Y75" s="37">
        <f>AFC!Y75-FC_NE!Y75-FC_E!Y75</f>
        <v>0</v>
      </c>
      <c r="Z75" s="37">
        <f>AFC!Z75-FC_NE!Z75-FC_E!Z75</f>
        <v>0</v>
      </c>
    </row>
    <row r="76" spans="1:26" ht="11.25" customHeight="1" x14ac:dyDescent="0.2">
      <c r="A76" s="38" t="s">
        <v>139</v>
      </c>
      <c r="B76" s="39" t="s">
        <v>140</v>
      </c>
      <c r="C76" s="40">
        <f>AFC!C76-FC_NE!C76-FC_E!C76</f>
        <v>0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0</v>
      </c>
      <c r="G76" s="40">
        <f>AFC!G76-FC_NE!G76-FC_E!G76</f>
        <v>0</v>
      </c>
      <c r="H76" s="40">
        <f>AFC!H76-FC_NE!H76-FC_E!H76</f>
        <v>0</v>
      </c>
      <c r="I76" s="40">
        <f>AFC!I76-FC_NE!I76-FC_E!I76</f>
        <v>0</v>
      </c>
      <c r="J76" s="40">
        <f>AFC!J76-FC_NE!J76-FC_E!J76</f>
        <v>0</v>
      </c>
      <c r="K76" s="40">
        <f>AFC!K76-FC_NE!K76-FC_E!K76</f>
        <v>0</v>
      </c>
      <c r="L76" s="40">
        <f>AFC!L76-FC_NE!L76-FC_E!L76</f>
        <v>0</v>
      </c>
      <c r="M76" s="40">
        <f>AFC!M76-FC_NE!M76-FC_E!M76</f>
        <v>-2.751504729150156E-2</v>
      </c>
      <c r="N76" s="40">
        <f>AFC!N76-FC_NE!N76-FC_E!N76</f>
        <v>-8.5984522785906847E-3</v>
      </c>
      <c r="O76" s="40">
        <f>AFC!O76-FC_NE!O76-FC_E!O76</f>
        <v>-2.91487532244048E-2</v>
      </c>
      <c r="P76" s="40">
        <f>AFC!P76-FC_NE!P76-FC_E!P76</f>
        <v>3.8435081685349815E-2</v>
      </c>
      <c r="Q76" s="40">
        <f>AFC!Q76-FC_NE!Q76-FC_E!Q76</f>
        <v>-9.4582975064838593E-3</v>
      </c>
      <c r="R76" s="40">
        <f>AFC!R76-FC_NE!R76-FC_E!R76</f>
        <v>0.14557179707651358</v>
      </c>
      <c r="S76" s="40">
        <f>AFC!S76-FC_NE!S76-FC_E!S76</f>
        <v>0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0</v>
      </c>
      <c r="X76" s="40">
        <f>AFC!X76-FC_NE!X76-FC_E!X76</f>
        <v>-1.2897678418255509E-3</v>
      </c>
      <c r="Y76" s="40">
        <f>AFC!Y76-FC_NE!Y76-FC_E!Y76</f>
        <v>-9.8882201204730791E-3</v>
      </c>
      <c r="Z76" s="40">
        <f>AFC!Z76-FC_NE!Z76-FC_E!Z76</f>
        <v>2.9595012897677861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179</vt:i4>
      </vt:variant>
    </vt:vector>
  </HeadingPairs>
  <TitlesOfParts>
    <vt:vector size="179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TI_EHG_CB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TO_EHG_CB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2025-11-06T10:28:33Z</dcterms:created>
  <dcterms:modified xsi:type="dcterms:W3CDTF">2025-11-06T10:28:34Z</dcterms:modified>
</cp:coreProperties>
</file>