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316"/>
  <workbookPr defaultThemeVersion="124226"/>
  <bookViews>
    <workbookView xWindow="360" yWindow="105" windowWidth="14355" windowHeight="4695" firstSheet="2" activeTab="2" xr2:uid="{00000000-000D-0000-FFFF-FFFF00000000}"/>
  </bookViews>
  <sheets>
    <sheet name="Sheet1" sheetId="1" r:id="rId1"/>
    <sheet name="Sheet2" sheetId="2" r:id="rId2"/>
    <sheet name="Updated-Single variable" sheetId="3" r:id="rId3"/>
    <sheet name="Sheet4" sheetId="7" r:id="rId4"/>
    <sheet name="Updated-Multiple variable" sheetId="4" r:id="rId5"/>
    <sheet name="CAT" sheetId="5" r:id="rId6"/>
    <sheet name="Sheet3" sheetId="6" r:id="rId7"/>
  </sheets>
  <calcPr calcId="179016"/>
</workbook>
</file>

<file path=xl/calcChain.xml><?xml version="1.0" encoding="utf-8"?>
<calcChain xmlns="http://schemas.openxmlformats.org/spreadsheetml/2006/main">
  <c r="B8" i="2" l="1"/>
  <c r="C8" i="2"/>
  <c r="B70" i="6"/>
  <c r="D8" i="6"/>
  <c r="D7" i="6"/>
  <c r="D6" i="6"/>
  <c r="D5" i="6"/>
  <c r="D4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C70" i="6"/>
  <c r="E3" i="6"/>
  <c r="H3" i="6"/>
  <c r="D3" i="6"/>
  <c r="G3" i="6"/>
  <c r="F3" i="6"/>
  <c r="I3" i="6"/>
  <c r="H70" i="6"/>
  <c r="G70" i="6"/>
  <c r="F70" i="6"/>
  <c r="E74" i="6"/>
  <c r="C72" i="6"/>
  <c r="B72" i="6"/>
  <c r="E75" i="6"/>
  <c r="E76" i="6"/>
  <c r="G77" i="6"/>
  <c r="C11" i="5"/>
  <c r="B11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F11" i="5"/>
  <c r="G5" i="5"/>
  <c r="G6" i="5"/>
  <c r="G7" i="5"/>
  <c r="G8" i="5"/>
  <c r="G9" i="5"/>
  <c r="G11" i="5"/>
  <c r="H5" i="5"/>
  <c r="H6" i="5"/>
  <c r="H7" i="5"/>
  <c r="H8" i="5"/>
  <c r="H9" i="5"/>
  <c r="H11" i="5"/>
  <c r="E15" i="5"/>
  <c r="C13" i="5"/>
  <c r="B13" i="5"/>
  <c r="E16" i="5"/>
  <c r="E17" i="5"/>
  <c r="G18" i="5"/>
  <c r="B15" i="4"/>
  <c r="E5" i="4"/>
  <c r="C15" i="4"/>
  <c r="F5" i="4"/>
  <c r="D15" i="4"/>
  <c r="G5" i="4"/>
  <c r="H5" i="4"/>
  <c r="F14" i="4"/>
  <c r="F13" i="4"/>
  <c r="F12" i="4"/>
  <c r="F11" i="4"/>
  <c r="F10" i="4"/>
  <c r="F9" i="4"/>
  <c r="F8" i="4"/>
  <c r="F7" i="4"/>
  <c r="F6" i="4"/>
  <c r="C17" i="4"/>
  <c r="D17" i="4"/>
  <c r="B17" i="4"/>
  <c r="G14" i="4"/>
  <c r="J14" i="4"/>
  <c r="E14" i="4"/>
  <c r="C15" i="3"/>
  <c r="B15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F15" i="3"/>
  <c r="G5" i="3"/>
  <c r="G6" i="3"/>
  <c r="G7" i="3"/>
  <c r="G8" i="3"/>
  <c r="G9" i="3"/>
  <c r="G10" i="3"/>
  <c r="G11" i="3"/>
  <c r="G12" i="3"/>
  <c r="G13" i="3"/>
  <c r="G14" i="3"/>
  <c r="G15" i="3"/>
  <c r="H5" i="3"/>
  <c r="H6" i="3"/>
  <c r="H7" i="3"/>
  <c r="H8" i="3"/>
  <c r="H9" i="3"/>
  <c r="H10" i="3"/>
  <c r="H11" i="3"/>
  <c r="H12" i="3"/>
  <c r="H13" i="3"/>
  <c r="H14" i="3"/>
  <c r="H15" i="3"/>
  <c r="E19" i="3"/>
  <c r="C17" i="3"/>
  <c r="B17" i="3"/>
  <c r="E20" i="3"/>
  <c r="E21" i="3"/>
  <c r="I14" i="3"/>
  <c r="I13" i="3"/>
  <c r="I12" i="3"/>
  <c r="I11" i="3"/>
  <c r="I10" i="3"/>
  <c r="I9" i="3"/>
  <c r="I8" i="3"/>
  <c r="I7" i="3"/>
  <c r="I6" i="3"/>
  <c r="I5" i="3"/>
  <c r="G8" i="4"/>
  <c r="J8" i="4"/>
  <c r="G12" i="4"/>
  <c r="J12" i="4"/>
  <c r="E7" i="4"/>
  <c r="E9" i="4"/>
  <c r="E11" i="4"/>
  <c r="E13" i="4"/>
  <c r="I13" i="4"/>
  <c r="G6" i="4"/>
  <c r="J6" i="4"/>
  <c r="G10" i="4"/>
  <c r="J10" i="4"/>
  <c r="J5" i="4"/>
  <c r="G7" i="4"/>
  <c r="J7" i="4"/>
  <c r="G9" i="4"/>
  <c r="J9" i="4"/>
  <c r="G11" i="4"/>
  <c r="J11" i="4"/>
  <c r="G13" i="4"/>
  <c r="J13" i="4"/>
  <c r="H14" i="4"/>
  <c r="I14" i="4"/>
  <c r="E6" i="4"/>
  <c r="E8" i="4"/>
  <c r="E10" i="4"/>
  <c r="E12" i="4"/>
  <c r="D2" i="1"/>
  <c r="D3" i="1"/>
  <c r="D4" i="1"/>
  <c r="D5" i="1"/>
  <c r="D6" i="1"/>
  <c r="D7" i="1"/>
  <c r="D8" i="1"/>
  <c r="B8" i="1"/>
  <c r="C8" i="1"/>
  <c r="E2" i="1"/>
  <c r="E3" i="1"/>
  <c r="E4" i="1"/>
  <c r="E5" i="1"/>
  <c r="E6" i="1"/>
  <c r="E7" i="1"/>
  <c r="E8" i="1"/>
  <c r="F2" i="1"/>
  <c r="F3" i="1"/>
  <c r="F4" i="1"/>
  <c r="F5" i="1"/>
  <c r="F6" i="1"/>
  <c r="F7" i="1"/>
  <c r="F8" i="1"/>
  <c r="C14" i="1"/>
  <c r="C13" i="1"/>
  <c r="C12" i="1"/>
  <c r="I9" i="5"/>
  <c r="J15" i="4"/>
  <c r="H13" i="4"/>
  <c r="H7" i="4"/>
  <c r="I7" i="4"/>
  <c r="H11" i="4"/>
  <c r="I11" i="4"/>
  <c r="H9" i="4"/>
  <c r="I9" i="4"/>
  <c r="I5" i="4"/>
  <c r="H8" i="4"/>
  <c r="I8" i="4"/>
  <c r="H6" i="4"/>
  <c r="I6" i="4"/>
  <c r="H12" i="4"/>
  <c r="I12" i="4"/>
  <c r="H10" i="4"/>
  <c r="I10" i="4"/>
  <c r="I5" i="5"/>
  <c r="I6" i="5"/>
  <c r="I8" i="5"/>
  <c r="I7" i="5"/>
  <c r="H15" i="4"/>
  <c r="I15" i="4"/>
  <c r="G19" i="4"/>
  <c r="G20" i="4"/>
  <c r="G21" i="4"/>
  <c r="K14" i="4"/>
  <c r="K11" i="4"/>
  <c r="K12" i="4"/>
  <c r="K7" i="4"/>
  <c r="K8" i="4"/>
  <c r="K6" i="4"/>
  <c r="K9" i="4"/>
  <c r="K10" i="4"/>
  <c r="K5" i="4"/>
  <c r="K13" i="4"/>
</calcChain>
</file>

<file path=xl/sharedStrings.xml><?xml version="1.0" encoding="utf-8"?>
<sst xmlns="http://schemas.openxmlformats.org/spreadsheetml/2006/main" count="176" uniqueCount="84">
  <si>
    <t>item</t>
  </si>
  <si>
    <t>pokeman (x)</t>
  </si>
  <si>
    <t>urban (y)</t>
  </si>
  <si>
    <t>xy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</si>
  <si>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</si>
  <si>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y</t>
    </r>
    <r>
      <rPr>
        <vertAlign val="superscript"/>
        <sz val="11"/>
        <color theme="1"/>
        <rFont val="Calibri"/>
        <family val="2"/>
        <scheme val="minor"/>
      </rPr>
      <t>2</t>
    </r>
  </si>
  <si>
    <t>Ʃx</t>
  </si>
  <si>
    <t>Ʃy</t>
  </si>
  <si>
    <t>Ʃxy</t>
  </si>
  <si>
    <t>Ʃx^2</t>
  </si>
  <si>
    <t>Ʃy^2</t>
  </si>
  <si>
    <t>a=</t>
  </si>
  <si>
    <t>b=</t>
  </si>
  <si>
    <t>R^2 =</t>
  </si>
  <si>
    <r>
      <t>x</t>
    </r>
    <r>
      <rPr>
        <vertAlign val="superscript"/>
        <sz val="28"/>
        <color theme="1"/>
        <rFont val="Times New Roman"/>
        <family val="1"/>
      </rPr>
      <t>2</t>
    </r>
  </si>
  <si>
    <r>
      <t>y</t>
    </r>
    <r>
      <rPr>
        <vertAlign val="superscript"/>
        <sz val="28"/>
        <color theme="1"/>
        <rFont val="Times New Roman"/>
        <family val="1"/>
      </rPr>
      <t>2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</si>
  <si>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</si>
  <si>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</si>
  <si>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</si>
  <si>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</si>
  <si>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</si>
  <si>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</si>
  <si>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</si>
  <si>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</si>
  <si>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</si>
  <si>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</si>
  <si>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</si>
  <si>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</si>
  <si>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</si>
  <si>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</si>
  <si>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</si>
  <si>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</si>
  <si>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</si>
  <si>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</si>
  <si>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</si>
  <si>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</si>
  <si>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</si>
  <si>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</si>
  <si>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</si>
  <si>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</si>
  <si>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</si>
  <si>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x</t>
  </si>
  <si>
    <t>y</t>
  </si>
  <si>
    <r>
      <t>x-</t>
    </r>
    <r>
      <rPr>
        <b/>
        <sz val="11"/>
        <color rgb="FF00B050"/>
        <rFont val="MS Reference Sans Serif"/>
        <family val="2"/>
      </rPr>
      <t></t>
    </r>
  </si>
  <si>
    <r>
      <t>y-</t>
    </r>
    <r>
      <rPr>
        <b/>
        <sz val="11"/>
        <color rgb="FF00B050"/>
        <rFont val="MS Reference Sans Serif"/>
        <family val="2"/>
      </rPr>
      <t></t>
    </r>
  </si>
  <si>
    <r>
      <t>(x-</t>
    </r>
    <r>
      <rPr>
        <b/>
        <sz val="11"/>
        <color rgb="FF00B050"/>
        <rFont val="MS Reference Sans Serif"/>
        <family val="2"/>
      </rPr>
      <t>)(y-)</t>
    </r>
  </si>
  <si>
    <r>
      <t>(x-</t>
    </r>
    <r>
      <rPr>
        <b/>
        <sz val="11"/>
        <color rgb="FF00B050"/>
        <rFont val="MS Reference Sans Serif"/>
        <family val="2"/>
      </rPr>
      <t>)^2</t>
    </r>
  </si>
  <si>
    <r>
      <t>(y-</t>
    </r>
    <r>
      <rPr>
        <b/>
        <sz val="11"/>
        <color rgb="FF00B050"/>
        <rFont val="MS Reference Sans Serif"/>
        <family val="2"/>
      </rPr>
      <t>)^2</t>
    </r>
  </si>
  <si>
    <t>Predicted y=a+bx</t>
  </si>
  <si>
    <t>Mean</t>
  </si>
  <si>
    <t></t>
  </si>
  <si>
    <t></t>
  </si>
  <si>
    <r>
      <t>∑(x-</t>
    </r>
    <r>
      <rPr>
        <b/>
        <sz val="11"/>
        <color rgb="FF00B050"/>
        <rFont val="MS Reference Sans Serif"/>
        <family val="2"/>
      </rPr>
      <t></t>
    </r>
    <r>
      <rPr>
        <b/>
        <sz val="11"/>
        <color rgb="FF00B050"/>
        <rFont val="Calibri"/>
        <family val="2"/>
      </rPr>
      <t>)(y-</t>
    </r>
    <r>
      <rPr>
        <b/>
        <sz val="11"/>
        <color rgb="FF00B050"/>
        <rFont val="MS Reference Sans Serif"/>
        <family val="2"/>
      </rPr>
      <t></t>
    </r>
    <r>
      <rPr>
        <b/>
        <sz val="11"/>
        <color rgb="FF00B050"/>
        <rFont val="Calibri"/>
        <family val="2"/>
      </rPr>
      <t>)</t>
    </r>
  </si>
  <si>
    <r>
      <t>∑(x-</t>
    </r>
    <r>
      <rPr>
        <b/>
        <sz val="11"/>
        <color rgb="FF00B050"/>
        <rFont val="MS Reference Sans Serif"/>
        <family val="2"/>
      </rPr>
      <t></t>
    </r>
    <r>
      <rPr>
        <b/>
        <sz val="11"/>
        <color rgb="FF00B050"/>
        <rFont val="Calibri"/>
        <family val="2"/>
      </rPr>
      <t>)^2</t>
    </r>
  </si>
  <si>
    <r>
      <t>∑(y-</t>
    </r>
    <r>
      <rPr>
        <b/>
        <sz val="11"/>
        <color rgb="FF00B050"/>
        <rFont val="MS Reference Sans Serif"/>
        <family val="2"/>
      </rPr>
      <t></t>
    </r>
    <r>
      <rPr>
        <b/>
        <sz val="11"/>
        <color rgb="FF00B050"/>
        <rFont val="Calibri"/>
        <family val="2"/>
      </rPr>
      <t>)^2</t>
    </r>
  </si>
  <si>
    <t>STDEV</t>
  </si>
  <si>
    <r>
      <t>r=</t>
    </r>
    <r>
      <rPr>
        <sz val="11"/>
        <color theme="1"/>
        <rFont val="Calibri"/>
        <family val="2"/>
      </rPr>
      <t>∑((x-</t>
    </r>
    <r>
      <rPr>
        <sz val="11"/>
        <color theme="1"/>
        <rFont val="MS Reference Sans Serif"/>
        <family val="2"/>
      </rPr>
      <t></t>
    </r>
    <r>
      <rPr>
        <sz val="11"/>
        <color theme="1"/>
        <rFont val="Calibri"/>
        <family val="2"/>
      </rPr>
      <t>)(y-</t>
    </r>
    <r>
      <rPr>
        <sz val="11"/>
        <color theme="1"/>
        <rFont val="MS Reference Sans Serif"/>
        <family val="2"/>
      </rPr>
      <t></t>
    </r>
    <r>
      <rPr>
        <sz val="11"/>
        <color theme="1"/>
        <rFont val="Calibri"/>
        <family val="2"/>
      </rPr>
      <t>))/(sqrt(∑(x-</t>
    </r>
    <r>
      <rPr>
        <sz val="11"/>
        <color theme="1"/>
        <rFont val="MS Reference Sans Serif"/>
        <family val="2"/>
      </rPr>
      <t></t>
    </r>
    <r>
      <rPr>
        <sz val="11"/>
        <color theme="1"/>
        <rFont val="Calibri"/>
        <family val="2"/>
      </rPr>
      <t>)^2∑</t>
    </r>
    <r>
      <rPr>
        <sz val="11"/>
        <color theme="1"/>
        <rFont val="Calibri"/>
        <family val="2"/>
        <scheme val="minor"/>
      </rPr>
      <t>(y-</t>
    </r>
    <r>
      <rPr>
        <sz val="11"/>
        <color theme="1"/>
        <rFont val="MS Reference Sans Serif"/>
        <family val="2"/>
      </rPr>
      <t></t>
    </r>
    <r>
      <rPr>
        <sz val="11"/>
        <color theme="1"/>
        <rFont val="Calibri"/>
        <family val="2"/>
      </rPr>
      <t>)^2))</t>
    </r>
  </si>
  <si>
    <t>b=r*(SD(y)/SD(x))</t>
  </si>
  <si>
    <r>
      <t>a=</t>
    </r>
    <r>
      <rPr>
        <sz val="11"/>
        <color theme="1"/>
        <rFont val="MS Reference Sans Serif"/>
        <family val="2"/>
      </rPr>
      <t></t>
    </r>
    <r>
      <rPr>
        <sz val="11"/>
        <color theme="1"/>
        <rFont val="Calibri"/>
        <family val="2"/>
      </rPr>
      <t>-b</t>
    </r>
    <r>
      <rPr>
        <sz val="11"/>
        <color theme="1"/>
        <rFont val="MS Reference Sans Serif"/>
        <family val="2"/>
      </rPr>
      <t></t>
    </r>
  </si>
  <si>
    <t>x1</t>
  </si>
  <si>
    <t>x2</t>
  </si>
  <si>
    <r>
      <t>x1-</t>
    </r>
    <r>
      <rPr>
        <b/>
        <sz val="11"/>
        <color rgb="FF00B050"/>
        <rFont val="MS Reference Sans Serif"/>
        <family val="2"/>
      </rPr>
      <t>1</t>
    </r>
  </si>
  <si>
    <r>
      <t>x2-</t>
    </r>
    <r>
      <rPr>
        <b/>
        <sz val="11"/>
        <color rgb="FF00B050"/>
        <rFont val="MS Reference Sans Serif"/>
        <family val="2"/>
      </rPr>
      <t></t>
    </r>
    <r>
      <rPr>
        <b/>
        <sz val="11"/>
        <color rgb="FF00B050"/>
        <rFont val="Calibri"/>
        <family val="2"/>
        <scheme val="minor"/>
      </rPr>
      <t>2</t>
    </r>
  </si>
  <si>
    <r>
      <t>(x1-</t>
    </r>
    <r>
      <rPr>
        <b/>
        <sz val="11"/>
        <color rgb="FF00B050"/>
        <rFont val="MS Reference Sans Serif"/>
        <family val="2"/>
      </rPr>
      <t>1)(x2-2)(y-)</t>
    </r>
  </si>
  <si>
    <t>x2 x1 Y</t>
  </si>
  <si>
    <t>20 1.5 55</t>
  </si>
  <si>
    <t>21 2 65</t>
  </si>
  <si>
    <t>25 2.8 80</t>
  </si>
  <si>
    <t>27 2.9 90</t>
  </si>
  <si>
    <t>28 3.4 95</t>
  </si>
  <si>
    <t>31 3.6 105</t>
  </si>
  <si>
    <t>38 3.8 125</t>
  </si>
  <si>
    <t>40 3.9 135</t>
  </si>
  <si>
    <t>41 4 140</t>
  </si>
  <si>
    <t>42 4.5 150</t>
  </si>
  <si>
    <t>1</t>
  </si>
  <si>
    <t>2</t>
  </si>
  <si>
    <r>
      <t>∑(x1-</t>
    </r>
    <r>
      <rPr>
        <b/>
        <sz val="11"/>
        <color rgb="FF00B050"/>
        <rFont val="MS Reference Sans Serif"/>
        <family val="2"/>
      </rPr>
      <t>1</t>
    </r>
    <r>
      <rPr>
        <b/>
        <sz val="11"/>
        <color rgb="FF00B050"/>
        <rFont val="Calibri"/>
        <family val="2"/>
      </rPr>
      <t>)(x2-</t>
    </r>
    <r>
      <rPr>
        <b/>
        <sz val="11"/>
        <color rgb="FF00B050"/>
        <rFont val="MS Reference Sans Serif"/>
        <family val="2"/>
      </rPr>
      <t>2)</t>
    </r>
    <r>
      <rPr>
        <b/>
        <sz val="11"/>
        <color rgb="FF00B050"/>
        <rFont val="Calibri"/>
        <family val="2"/>
      </rPr>
      <t>(y-</t>
    </r>
    <r>
      <rPr>
        <b/>
        <sz val="11"/>
        <color rgb="FF00B050"/>
        <rFont val="MS Reference Sans Serif"/>
        <family val="2"/>
      </rPr>
      <t></t>
    </r>
    <r>
      <rPr>
        <b/>
        <sz val="11"/>
        <color rgb="FF00B050"/>
        <rFont val="Calibri"/>
        <family val="2"/>
      </rPr>
      <t>)</t>
    </r>
  </si>
  <si>
    <t>y=a+bx</t>
  </si>
  <si>
    <t>∑(x-)(y-)</t>
  </si>
  <si>
    <t>∑(x-)^2</t>
  </si>
  <si>
    <t>∑(y-)^2</t>
  </si>
  <si>
    <t>r=∑((x-)(y-))/(sqrt(∑(x-)^2∑(y-)^2))</t>
  </si>
  <si>
    <t>a=-b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</si>
</sst>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28"/>
      <color theme="1"/>
      <name val="Times New Roman"/>
      <family val="1"/>
    </font>
    <font>
      <vertAlign val="superscript"/>
      <sz val="28"/>
      <color theme="1"/>
      <name val="Times New Roman"/>
      <family val="1"/>
    </font>
    <font>
      <sz val="11"/>
      <color theme="1"/>
      <name val="MS Reference Sans Serif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50"/>
      <name val="MS Reference Sans Serif"/>
      <family val="2"/>
    </font>
    <font>
      <b/>
      <sz val="11"/>
      <color rgb="FF00B050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0" fillId="0" borderId="0" xfId="0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2" fillId="0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Continuous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regression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urban (y)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0438748627340907"/>
                  <c:y val="-0.1090522018081073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43</c:v>
                </c:pt>
                <c:pt idx="1">
                  <c:v>21</c:v>
                </c:pt>
                <c:pt idx="2">
                  <c:v>25</c:v>
                </c:pt>
                <c:pt idx="3">
                  <c:v>42</c:v>
                </c:pt>
                <c:pt idx="4">
                  <c:v>57</c:v>
                </c:pt>
                <c:pt idx="5">
                  <c:v>59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99</c:v>
                </c:pt>
                <c:pt idx="1">
                  <c:v>65</c:v>
                </c:pt>
                <c:pt idx="2">
                  <c:v>79</c:v>
                </c:pt>
                <c:pt idx="3">
                  <c:v>75</c:v>
                </c:pt>
                <c:pt idx="4">
                  <c:v>87</c:v>
                </c:pt>
                <c:pt idx="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CE-425B-B047-3B359990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09728"/>
        <c:axId val="307211648"/>
      </c:scatterChart>
      <c:valAx>
        <c:axId val="30720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Pokeman 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211648"/>
        <c:crosses val="autoZero"/>
        <c:crossBetween val="midCat"/>
      </c:valAx>
      <c:valAx>
        <c:axId val="30721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Urban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209728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Sheet2!$B$2:$B$7</c:f>
              <c:numCache>
                <c:formatCode>General</c:formatCode>
                <c:ptCount val="6"/>
                <c:pt idx="0">
                  <c:v>43</c:v>
                </c:pt>
                <c:pt idx="1">
                  <c:v>21</c:v>
                </c:pt>
                <c:pt idx="2">
                  <c:v>25</c:v>
                </c:pt>
                <c:pt idx="3">
                  <c:v>42</c:v>
                </c:pt>
                <c:pt idx="4">
                  <c:v>57</c:v>
                </c:pt>
                <c:pt idx="5">
                  <c:v>59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99</c:v>
                </c:pt>
                <c:pt idx="1">
                  <c:v>65</c:v>
                </c:pt>
                <c:pt idx="2">
                  <c:v>79</c:v>
                </c:pt>
                <c:pt idx="3">
                  <c:v>75</c:v>
                </c:pt>
                <c:pt idx="4">
                  <c:v>87</c:v>
                </c:pt>
                <c:pt idx="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8-4E53-80BB-248E9D84F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84320"/>
        <c:axId val="307385856"/>
      </c:scatterChart>
      <c:valAx>
        <c:axId val="30738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385856"/>
        <c:crosses val="autoZero"/>
        <c:crossBetween val="midCat"/>
      </c:valAx>
      <c:valAx>
        <c:axId val="30738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384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'Updated-Single variable'!$K$5:$K$14</c:f>
              <c:numCache>
                <c:formatCode>General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'Updated-Single variable'!$L$5:$L$14</c:f>
              <c:numCache>
                <c:formatCode>General</c:formatCode>
                <c:ptCount val="10"/>
                <c:pt idx="0">
                  <c:v>94</c:v>
                </c:pt>
                <c:pt idx="1">
                  <c:v>73</c:v>
                </c:pt>
                <c:pt idx="2">
                  <c:v>59</c:v>
                </c:pt>
                <c:pt idx="3">
                  <c:v>80</c:v>
                </c:pt>
                <c:pt idx="4">
                  <c:v>93</c:v>
                </c:pt>
                <c:pt idx="5">
                  <c:v>85</c:v>
                </c:pt>
                <c:pt idx="6">
                  <c:v>66</c:v>
                </c:pt>
                <c:pt idx="7">
                  <c:v>79</c:v>
                </c:pt>
                <c:pt idx="8">
                  <c:v>77</c:v>
                </c:pt>
                <c:pt idx="9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B-46CB-B272-2CE5B830E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'Updated-Single variable'!$K$5:$K$14</c:f>
              <c:numCache>
                <c:formatCode>General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'Updated-Single variable'!$M$5:$M$14</c:f>
              <c:numCache>
                <c:formatCode>General</c:formatCode>
                <c:ptCount val="10"/>
                <c:pt idx="0">
                  <c:v>84.15</c:v>
                </c:pt>
                <c:pt idx="1">
                  <c:v>71.430000000000007</c:v>
                </c:pt>
                <c:pt idx="2">
                  <c:v>30.08</c:v>
                </c:pt>
                <c:pt idx="3">
                  <c:v>77.790000000000006</c:v>
                </c:pt>
                <c:pt idx="4">
                  <c:v>80.97</c:v>
                </c:pt>
                <c:pt idx="5">
                  <c:v>74.61</c:v>
                </c:pt>
                <c:pt idx="6">
                  <c:v>80.97</c:v>
                </c:pt>
                <c:pt idx="7">
                  <c:v>80.97</c:v>
                </c:pt>
                <c:pt idx="8">
                  <c:v>87.33</c:v>
                </c:pt>
                <c:pt idx="9">
                  <c:v>90.52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B-46CB-B272-2CE5B830E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63680"/>
        <c:axId val="307465216"/>
      </c:scatterChart>
      <c:valAx>
        <c:axId val="30746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465216"/>
        <c:crosses val="autoZero"/>
        <c:crossBetween val="midCat"/>
      </c:valAx>
      <c:valAx>
        <c:axId val="30746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463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CAT!$K$5:$K$9</c:f>
              <c:numCache>
                <c:formatCode>General</c:formatCode>
                <c:ptCount val="5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</c:numCache>
            </c:numRef>
          </c:xVal>
          <c:yVal>
            <c:numRef>
              <c:f>CAT!$L$5:$L$9</c:f>
              <c:numCache>
                <c:formatCode>General</c:formatCode>
                <c:ptCount val="5"/>
                <c:pt idx="0">
                  <c:v>94</c:v>
                </c:pt>
                <c:pt idx="1">
                  <c:v>73</c:v>
                </c:pt>
                <c:pt idx="2">
                  <c:v>59</c:v>
                </c:pt>
                <c:pt idx="3">
                  <c:v>80</c:v>
                </c:pt>
                <c:pt idx="4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7-4945-91A9-9BBE12E11D39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CAT!$K$5:$K$9</c:f>
              <c:numCache>
                <c:formatCode>General</c:formatCode>
                <c:ptCount val="5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</c:numCache>
            </c:numRef>
          </c:xVal>
          <c:yVal>
            <c:numRef>
              <c:f>CAT!$M$5:$M$9</c:f>
              <c:numCache>
                <c:formatCode>General</c:formatCode>
                <c:ptCount val="5"/>
                <c:pt idx="0">
                  <c:v>84.15</c:v>
                </c:pt>
                <c:pt idx="1">
                  <c:v>71.430000000000007</c:v>
                </c:pt>
                <c:pt idx="2">
                  <c:v>30.08</c:v>
                </c:pt>
                <c:pt idx="3">
                  <c:v>77.790000000000006</c:v>
                </c:pt>
                <c:pt idx="4">
                  <c:v>80.97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7-4945-91A9-9BBE12E11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062080"/>
        <c:axId val="308063616"/>
      </c:scatterChart>
      <c:valAx>
        <c:axId val="30806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063616"/>
        <c:crosses val="autoZero"/>
        <c:crossBetween val="midCat"/>
      </c:valAx>
      <c:valAx>
        <c:axId val="30806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062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xVal>
            <c:numRef>
              <c:f>CAT!$B$5:$B$9</c:f>
              <c:numCache>
                <c:formatCode>General</c:formatCode>
                <c:ptCount val="5"/>
                <c:pt idx="0">
                  <c:v>94</c:v>
                </c:pt>
                <c:pt idx="1">
                  <c:v>88</c:v>
                </c:pt>
                <c:pt idx="2">
                  <c:v>71</c:v>
                </c:pt>
                <c:pt idx="3">
                  <c:v>75</c:v>
                </c:pt>
                <c:pt idx="4">
                  <c:v>71</c:v>
                </c:pt>
              </c:numCache>
            </c:numRef>
          </c:xVal>
          <c:yVal>
            <c:numRef>
              <c:f>CAT!$C$5:$C$9</c:f>
              <c:numCache>
                <c:formatCode>General</c:formatCode>
                <c:ptCount val="5"/>
                <c:pt idx="0">
                  <c:v>80</c:v>
                </c:pt>
                <c:pt idx="1">
                  <c:v>60</c:v>
                </c:pt>
                <c:pt idx="2">
                  <c:v>56</c:v>
                </c:pt>
                <c:pt idx="3">
                  <c:v>47</c:v>
                </c:pt>
                <c:pt idx="4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4D-450D-AC86-5C3899448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10080"/>
        <c:axId val="308111616"/>
      </c:scatterChart>
      <c:valAx>
        <c:axId val="30811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111616"/>
        <c:crosses val="autoZero"/>
        <c:crossBetween val="midCat"/>
      </c:valAx>
      <c:valAx>
        <c:axId val="30811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110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0</xdr:row>
      <xdr:rowOff>76200</xdr:rowOff>
    </xdr:from>
    <xdr:to>
      <xdr:col>16</xdr:col>
      <xdr:colOff>57150</xdr:colOff>
      <xdr:row>14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361949</xdr:colOff>
      <xdr:row>16</xdr:row>
      <xdr:rowOff>28575</xdr:rowOff>
    </xdr:from>
    <xdr:ext cx="2447925" cy="6000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629149" y="3105150"/>
              <a:ext cx="2447925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800">
                  <a:latin typeface="Times New Roman" pitchFamily="18" charset="0"/>
                  <a:cs typeface="Times New Roman" pitchFamily="18" charset="0"/>
                </a:rPr>
                <a:t>a=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18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800" i="1">
                              <a:latin typeface="Cambria Math"/>
                            </a:rPr>
                            <m:t>Ʃ</m:t>
                          </m:r>
                          <m:r>
                            <a:rPr lang="en-US" sz="1800" b="0" i="1">
                              <a:latin typeface="Cambria Math"/>
                            </a:rPr>
                            <m:t>𝑦</m:t>
                          </m:r>
                        </m:e>
                      </m:d>
                      <m:d>
                        <m:dPr>
                          <m:ctrlPr>
                            <a:rPr lang="en-US" sz="18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80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Ʃ</m:t>
                          </m:r>
                          <m:r>
                            <a:rPr lang="en-US" sz="18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800" b="0" i="1" baseline="3000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d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−(</m:t>
                      </m:r>
                      <m:r>
                        <a:rPr lang="en-US" sz="18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Ʃ</m:t>
                      </m:r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</m:t>
                      </m:r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)(Ʃ</m:t>
                      </m:r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𝑥𝑦</m:t>
                      </m:r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en-US" sz="1800" b="0" i="1">
                          <a:latin typeface="Cambria Math"/>
                        </a:rPr>
                        <m:t>𝑛</m:t>
                      </m:r>
                      <m:d>
                        <m:dPr>
                          <m:ctrlPr>
                            <a:rPr lang="en-US" sz="18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80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Ʃ</m:t>
                          </m:r>
                          <m:r>
                            <a:rPr lang="en-US" sz="18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800" b="0" i="1" baseline="3000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d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</m:t>
                      </m:r>
                      <m:d>
                        <m:dPr>
                          <m:ctrlPr>
                            <a:rPr lang="en-US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80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Ʃ</m:t>
                          </m:r>
                          <m:r>
                            <a:rPr lang="en-US" sz="18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en-US" sz="1800" b="0" i="1" baseline="30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1800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629149" y="3105150"/>
              <a:ext cx="2447925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800">
                  <a:latin typeface="Times New Roman" pitchFamily="18" charset="0"/>
                  <a:cs typeface="Times New Roman" pitchFamily="18" charset="0"/>
                </a:rPr>
                <a:t>a= </a:t>
              </a:r>
              <a:r>
                <a:rPr lang="en-US" sz="1800" i="0">
                  <a:latin typeface="Cambria Math"/>
                </a:rPr>
                <a:t>(</a:t>
              </a:r>
              <a:r>
                <a:rPr lang="en-US" sz="1800" b="0" i="0">
                  <a:latin typeface="Cambria Math"/>
                </a:rPr>
                <a:t>(</a:t>
              </a:r>
              <a:r>
                <a:rPr lang="en-US" sz="1800" i="0">
                  <a:latin typeface="Cambria Math"/>
                </a:rPr>
                <a:t>Ʃ</a:t>
              </a:r>
              <a:r>
                <a:rPr lang="en-US" sz="1800" b="0" i="0">
                  <a:latin typeface="Cambria Math"/>
                </a:rPr>
                <a:t>𝑦)(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Ʃ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</a:t>
              </a:r>
              <a:r>
                <a:rPr lang="en-US" sz="1800" b="0" i="0" baseline="30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2)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−(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Ʃ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𝑥)(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Ʃ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𝑥𝑦))/(</a:t>
              </a:r>
              <a:r>
                <a:rPr lang="en-US" sz="1800" b="0" i="0">
                  <a:latin typeface="Cambria Math"/>
                </a:rPr>
                <a:t>𝑛(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Ʃ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</a:t>
              </a:r>
              <a:r>
                <a:rPr lang="en-US" sz="1800" b="0" i="0" baseline="30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2)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−(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Ʃ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𝑥)</a:t>
              </a:r>
              <a:r>
                <a:rPr lang="en-US" sz="1800" b="0" i="0" baseline="30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2)</a:t>
              </a:r>
              <a:endParaRPr lang="en-US" sz="1800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371474</xdr:colOff>
      <xdr:row>19</xdr:row>
      <xdr:rowOff>123824</xdr:rowOff>
    </xdr:from>
    <xdr:ext cx="2257425" cy="6000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638674" y="3771899"/>
              <a:ext cx="2257425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2000" i="0">
                  <a:latin typeface="Times New Roman" pitchFamily="18" charset="0"/>
                  <a:cs typeface="Times New Roman" pitchFamily="18" charset="0"/>
                </a:rPr>
                <a:t>b=</a:t>
              </a:r>
              <a:r>
                <a:rPr lang="en-US" sz="2000" i="0" baseline="0">
                  <a:latin typeface="Times New Roman" pitchFamily="18" charset="0"/>
                  <a:cs typeface="Times New Roman" pitchFamily="18" charset="0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2000" b="0" i="1">
                          <a:latin typeface="Cambria Math"/>
                        </a:rPr>
                        <m:t>𝑛</m:t>
                      </m:r>
                      <m:r>
                        <a:rPr lang="en-US" sz="2000" b="0" i="1">
                          <a:latin typeface="Cambria Math"/>
                        </a:rPr>
                        <m:t>Ʃ</m:t>
                      </m:r>
                      <m:r>
                        <a:rPr lang="en-US" sz="2000" b="0" i="1">
                          <a:latin typeface="Cambria Math"/>
                        </a:rPr>
                        <m:t>𝑥𝑦</m:t>
                      </m:r>
                      <m:r>
                        <a:rPr lang="en-US" sz="2000" b="0" i="1">
                          <a:latin typeface="Cambria Math"/>
                        </a:rPr>
                        <m:t>−(Ʃ</m:t>
                      </m:r>
                      <m:r>
                        <a:rPr lang="en-US" sz="2000" b="0" i="1">
                          <a:latin typeface="Cambria Math"/>
                        </a:rPr>
                        <m:t>𝑥</m:t>
                      </m:r>
                      <m:r>
                        <a:rPr lang="en-US" sz="2000" b="0" i="1">
                          <a:latin typeface="Cambria Math"/>
                        </a:rPr>
                        <m:t>)(Ʃ</m:t>
                      </m:r>
                      <m:r>
                        <a:rPr lang="en-US" sz="2000" b="0" i="1">
                          <a:latin typeface="Cambria Math"/>
                        </a:rPr>
                        <m:t>𝑦</m:t>
                      </m:r>
                      <m:r>
                        <a:rPr lang="en-US" sz="2000" b="0" i="1">
                          <a:latin typeface="Cambria Math"/>
                        </a:rPr>
                        <m:t>)</m:t>
                      </m:r>
                    </m:num>
                    <m:den>
                      <m:r>
                        <a:rPr lang="en-US" sz="20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𝑛</m:t>
                      </m:r>
                      <m:d>
                        <m:dPr>
                          <m:ctrlPr>
                            <a:rPr lang="en-U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200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Ʃ</m:t>
                          </m:r>
                          <m:r>
                            <a:rPr lang="en-US" sz="20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2000" b="0" i="1" baseline="3000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d>
                      <m:r>
                        <a:rPr lang="en-US" sz="20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</m:t>
                      </m:r>
                      <m:d>
                        <m:dPr>
                          <m:ctrlPr>
                            <a:rPr lang="en-U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200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Ʃ</m:t>
                          </m:r>
                          <m:r>
                            <a:rPr lang="en-US" sz="20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en-US" sz="2000" b="0" i="1" baseline="30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2000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638674" y="3771899"/>
              <a:ext cx="2257425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2000" i="0">
                  <a:latin typeface="Times New Roman" pitchFamily="18" charset="0"/>
                  <a:cs typeface="Times New Roman" pitchFamily="18" charset="0"/>
                </a:rPr>
                <a:t>b=</a:t>
              </a:r>
              <a:r>
                <a:rPr lang="en-US" sz="2000" i="0" baseline="0">
                  <a:latin typeface="Times New Roman" pitchFamily="18" charset="0"/>
                  <a:cs typeface="Times New Roman" pitchFamily="18" charset="0"/>
                </a:rPr>
                <a:t> </a:t>
              </a:r>
              <a:r>
                <a:rPr lang="en-US" sz="2000" i="0">
                  <a:latin typeface="Cambria Math"/>
                </a:rPr>
                <a:t>(</a:t>
              </a:r>
              <a:r>
                <a:rPr lang="en-US" sz="2000" b="0" i="0">
                  <a:latin typeface="Cambria Math"/>
                </a:rPr>
                <a:t>𝑛Ʃ𝑥𝑦−(Ʃ𝑥)(Ʃ𝑦))/(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𝑛(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Ʃ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20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Ʃ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𝑥)</a:t>
              </a:r>
              <a:r>
                <a:rPr lang="en-US" sz="20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2000" b="0" i="0" baseline="30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US" sz="2000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152400</xdr:colOff>
      <xdr:row>23</xdr:row>
      <xdr:rowOff>190499</xdr:rowOff>
    </xdr:from>
    <xdr:ext cx="3629025" cy="6572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419600" y="4600574"/>
              <a:ext cx="3629025" cy="6572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600">
                  <a:latin typeface="Times New Roman" pitchFamily="18" charset="0"/>
                  <a:cs typeface="Times New Roman" pitchFamily="18" charset="0"/>
                </a:rPr>
                <a:t>R2=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600" b="0" i="1">
                              <a:latin typeface="Cambria Math"/>
                            </a:rPr>
                            <m:t>𝑁𝑥𝑦</m:t>
                          </m:r>
                          <m:r>
                            <a:rPr lang="en-US" sz="1600" b="0" i="1" baseline="-25000">
                              <a:latin typeface="Cambria Math"/>
                            </a:rPr>
                            <m:t>𝑠𝑢𝑚</m:t>
                          </m:r>
                          <m:r>
                            <a:rPr lang="en-US" sz="1600" b="0" i="1">
                              <a:latin typeface="Cambria Math"/>
                            </a:rPr>
                            <m:t>−</m:t>
                          </m:r>
                          <m:r>
                            <a:rPr lang="en-US" sz="1600" b="0" i="1">
                              <a:latin typeface="Cambria Math"/>
                            </a:rPr>
                            <m:t>𝑥𝑠𝑢𝑚𝑦𝑠𝑢𝑚</m:t>
                          </m:r>
                        </m:e>
                      </m:d>
                      <m:r>
                        <a:rPr lang="en-US" sz="1600" b="0" i="1" baseline="30000">
                          <a:latin typeface="Cambria Math"/>
                        </a:rPr>
                        <m:t>2</m:t>
                      </m:r>
                    </m:num>
                    <m:den>
                      <m:r>
                        <a:rPr lang="en-US" sz="1600" b="0" i="1">
                          <a:latin typeface="Cambria Math"/>
                        </a:rPr>
                        <m:t>(</m:t>
                      </m:r>
                      <m:r>
                        <a:rPr lang="en-US" sz="1600" b="0" i="1">
                          <a:latin typeface="Cambria Math"/>
                        </a:rPr>
                        <m:t>𝑁𝑥</m:t>
                      </m:r>
                      <m:r>
                        <a:rPr lang="en-US" sz="1600" b="0" i="1" baseline="30000">
                          <a:latin typeface="Cambria Math"/>
                        </a:rPr>
                        <m:t>2</m:t>
                      </m:r>
                      <m:r>
                        <a:rPr lang="en-US" sz="1600" b="0" i="1" baseline="-25000">
                          <a:latin typeface="Cambria Math"/>
                        </a:rPr>
                        <m:t>𝑠𝑢𝑚</m:t>
                      </m:r>
                      <m:r>
                        <a:rPr lang="en-US" sz="1600" b="0" i="1">
                          <a:latin typeface="Cambria Math"/>
                        </a:rPr>
                        <m:t>−</m:t>
                      </m:r>
                      <m:r>
                        <a:rPr lang="en-US" sz="1600" b="0" i="1">
                          <a:latin typeface="Cambria Math"/>
                        </a:rPr>
                        <m:t>𝑥𝑠𝑢𝑚𝑥𝑠𝑢𝑚</m:t>
                      </m:r>
                      <m:r>
                        <a:rPr lang="en-US" sz="1600" b="0" i="1">
                          <a:latin typeface="Cambria Math"/>
                        </a:rPr>
                        <m:t> )(</m:t>
                      </m:r>
                      <m:r>
                        <a:rPr lang="en-US" sz="1600" b="0" i="1">
                          <a:latin typeface="Cambria Math"/>
                        </a:rPr>
                        <m:t>𝑁𝑦</m:t>
                      </m:r>
                      <m:r>
                        <a:rPr lang="en-US" sz="1600" b="0" i="1" baseline="30000">
                          <a:latin typeface="Cambria Math"/>
                        </a:rPr>
                        <m:t>2</m:t>
                      </m:r>
                      <m:r>
                        <a:rPr lang="en-US" sz="1600" b="0" i="1" baseline="-25000">
                          <a:latin typeface="Cambria Math"/>
                        </a:rPr>
                        <m:t>𝑠𝑢𝑚</m:t>
                      </m:r>
                      <m:r>
                        <a:rPr lang="en-US" sz="1600" b="0" i="1">
                          <a:latin typeface="Cambria Math"/>
                        </a:rPr>
                        <m:t>−</m:t>
                      </m:r>
                      <m:r>
                        <a:rPr lang="en-US" sz="1600" b="0" i="1">
                          <a:latin typeface="Cambria Math"/>
                        </a:rPr>
                        <m:t>𝑦𝑠𝑢𝑚𝑦𝑠𝑢𝑚</m:t>
                      </m:r>
                      <m:r>
                        <a:rPr lang="en-US" sz="1600" b="0" i="1">
                          <a:latin typeface="Cambria Math"/>
                        </a:rPr>
                        <m:t>)</m:t>
                      </m:r>
                    </m:den>
                  </m:f>
                </m:oMath>
              </a14:m>
              <a:endParaRPr lang="en-US" sz="1600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419600" y="4600574"/>
              <a:ext cx="3629025" cy="6572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600">
                  <a:latin typeface="Times New Roman" pitchFamily="18" charset="0"/>
                  <a:cs typeface="Times New Roman" pitchFamily="18" charset="0"/>
                </a:rPr>
                <a:t>R2= </a:t>
              </a:r>
              <a:r>
                <a:rPr lang="en-US" sz="1600" b="0" i="0">
                  <a:latin typeface="Cambria Math"/>
                </a:rPr>
                <a:t>(𝑁𝑥𝑦</a:t>
              </a:r>
              <a:r>
                <a:rPr lang="en-US" sz="1600" b="0" i="0" baseline="-25000">
                  <a:latin typeface="Cambria Math"/>
                </a:rPr>
                <a:t>𝑠𝑢𝑚</a:t>
              </a:r>
              <a:r>
                <a:rPr lang="en-US" sz="1600" b="0" i="0">
                  <a:latin typeface="Cambria Math"/>
                </a:rPr>
                <a:t>−𝑥</a:t>
              </a:r>
              <a:r>
                <a:rPr lang="en-US" sz="1600" b="0" i="0" baseline="-25000">
                  <a:latin typeface="Cambria Math"/>
                </a:rPr>
                <a:t>𝑠𝑢𝑚</a:t>
              </a:r>
              <a:r>
                <a:rPr lang="en-US" sz="1600" b="0" i="0">
                  <a:latin typeface="Cambria Math"/>
                </a:rPr>
                <a:t>𝑦</a:t>
              </a:r>
              <a:r>
                <a:rPr lang="en-US" sz="1600" b="0" i="0" baseline="-25000">
                  <a:solidFill>
                    <a:schemeClr val="tx1"/>
                  </a:solidFill>
                  <a:effectLst/>
                  <a:latin typeface="Calibri math"/>
                  <a:ea typeface="+mn-ea"/>
                  <a:cs typeface="+mn-cs"/>
                </a:rPr>
                <a:t>𝑠𝑢𝑚</a:t>
              </a:r>
              <a:r>
                <a:rPr lang="en-US" sz="16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US" sz="1600" b="0" i="0" baseline="30000">
                  <a:latin typeface="Cambria Math"/>
                </a:rPr>
                <a:t>2/(</a:t>
              </a:r>
              <a:r>
                <a:rPr lang="en-US" sz="1600" b="0" i="0">
                  <a:latin typeface="Cambria Math"/>
                </a:rPr>
                <a:t>(𝑁𝑥</a:t>
              </a:r>
              <a:r>
                <a:rPr lang="en-US" sz="1600" b="0" i="0" baseline="30000">
                  <a:latin typeface="Cambria Math"/>
                </a:rPr>
                <a:t>2</a:t>
              </a:r>
              <a:r>
                <a:rPr lang="en-US" sz="1600" b="0" i="0" baseline="-25000">
                  <a:latin typeface="Cambria Math"/>
                </a:rPr>
                <a:t>𝑠𝑢𝑚</a:t>
              </a:r>
              <a:r>
                <a:rPr lang="en-US" sz="1600" b="0" i="0">
                  <a:latin typeface="Cambria Math"/>
                </a:rPr>
                <a:t>−𝑥</a:t>
              </a:r>
              <a:r>
                <a:rPr lang="en-US" sz="1600" b="0" i="0" baseline="-25000">
                  <a:latin typeface="Cambria Math"/>
                </a:rPr>
                <a:t>𝑠𝑢𝑚</a:t>
              </a:r>
              <a:r>
                <a:rPr lang="en-US" sz="1600" b="0" i="0">
                  <a:latin typeface="Cambria Math"/>
                </a:rPr>
                <a:t>𝑥</a:t>
              </a:r>
              <a:r>
                <a:rPr lang="en-US" sz="1600" b="0" i="0" baseline="-25000">
                  <a:latin typeface="Cambria Math"/>
                </a:rPr>
                <a:t>𝑠𝑢𝑚</a:t>
              </a:r>
              <a:r>
                <a:rPr lang="en-US" sz="1600" b="0" i="0">
                  <a:latin typeface="Cambria Math"/>
                </a:rPr>
                <a:t> )(𝑁𝑦</a:t>
              </a:r>
              <a:r>
                <a:rPr lang="en-US" sz="1600" b="0" i="0" baseline="30000">
                  <a:latin typeface="Cambria Math"/>
                </a:rPr>
                <a:t>2</a:t>
              </a:r>
              <a:r>
                <a:rPr lang="en-US" sz="1600" b="0" i="0" baseline="-25000">
                  <a:latin typeface="Cambria Math"/>
                </a:rPr>
                <a:t>𝑠𝑢𝑚</a:t>
              </a:r>
              <a:r>
                <a:rPr lang="en-US" sz="1600" b="0" i="0">
                  <a:latin typeface="Cambria Math"/>
                </a:rPr>
                <a:t>−𝑦</a:t>
              </a:r>
              <a:r>
                <a:rPr lang="en-US" sz="1600" b="0" i="0" baseline="-25000">
                  <a:latin typeface="Cambria Math"/>
                </a:rPr>
                <a:t>𝑠𝑢𝑚</a:t>
              </a:r>
              <a:r>
                <a:rPr lang="en-US" sz="1600" b="0" i="0">
                  <a:latin typeface="Cambria Math"/>
                </a:rPr>
                <a:t>𝑦</a:t>
              </a:r>
              <a:r>
                <a:rPr lang="en-US" sz="1600" b="0" i="0" baseline="-25000">
                  <a:latin typeface="Cambria Math"/>
                </a:rPr>
                <a:t>𝑠𝑢𝑚</a:t>
              </a:r>
              <a:r>
                <a:rPr lang="en-US" sz="1600" b="0" i="0">
                  <a:latin typeface="Cambria Math"/>
                </a:rPr>
                <a:t>))</a:t>
              </a:r>
              <a:endParaRPr lang="en-US" sz="1600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4048125" cy="1190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0" y="4676775"/>
              <a:ext cx="4048125" cy="1190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3200">
                  <a:latin typeface="Times New Roman" pitchFamily="18" charset="0"/>
                  <a:cs typeface="Times New Roman" pitchFamily="18" charset="0"/>
                </a:rPr>
                <a:t>a=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32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3200" i="1">
                              <a:latin typeface="Cambria Math"/>
                            </a:rPr>
                            <m:t>Ʃ</m:t>
                          </m:r>
                          <m:r>
                            <a:rPr lang="en-US" sz="3200" b="0" i="1">
                              <a:latin typeface="Cambria Math"/>
                            </a:rPr>
                            <m:t>𝑦</m:t>
                          </m:r>
                        </m:e>
                      </m:d>
                      <m:d>
                        <m:dPr>
                          <m:ctrlPr>
                            <a:rPr lang="en-US" sz="32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320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Ʃ</m:t>
                          </m:r>
                          <m:r>
                            <a:rPr lang="en-US" sz="32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3200" b="0" i="1" baseline="3000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d>
                      <m:r>
                        <a:rPr lang="en-US" sz="32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−(</m:t>
                      </m:r>
                      <m:r>
                        <a:rPr lang="en-US" sz="32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Ʃ</m:t>
                      </m:r>
                      <m:r>
                        <a:rPr lang="en-US" sz="32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</m:t>
                      </m:r>
                      <m:r>
                        <a:rPr lang="en-US" sz="32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)(Ʃ</m:t>
                      </m:r>
                      <m:r>
                        <a:rPr lang="en-US" sz="32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𝑥𝑦</m:t>
                      </m:r>
                      <m:r>
                        <a:rPr lang="en-US" sz="32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en-US" sz="3200" b="0" i="1">
                          <a:latin typeface="Cambria Math"/>
                        </a:rPr>
                        <m:t>𝑛</m:t>
                      </m:r>
                      <m:d>
                        <m:dPr>
                          <m:ctrlPr>
                            <a:rPr lang="en-US" sz="32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320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Ʃ</m:t>
                          </m:r>
                          <m:r>
                            <a:rPr lang="en-US" sz="32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3200" b="0" i="1" baseline="3000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d>
                      <m:r>
                        <a:rPr lang="en-US" sz="32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</m:t>
                      </m:r>
                      <m:d>
                        <m:dPr>
                          <m:ctrlPr>
                            <a:rPr lang="en-US" sz="3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320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Ʃ</m:t>
                          </m:r>
                          <m:r>
                            <a:rPr lang="en-US" sz="32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en-US" sz="3200" b="0" i="1" baseline="30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3200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4676775"/>
              <a:ext cx="4048125" cy="1190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3200">
                  <a:latin typeface="Times New Roman" pitchFamily="18" charset="0"/>
                  <a:cs typeface="Times New Roman" pitchFamily="18" charset="0"/>
                </a:rPr>
                <a:t>a= </a:t>
              </a:r>
              <a:r>
                <a:rPr lang="en-US" sz="3200" i="0">
                  <a:latin typeface="Cambria Math"/>
                </a:rPr>
                <a:t>(</a:t>
              </a:r>
              <a:r>
                <a:rPr lang="en-US" sz="3200" b="0" i="0">
                  <a:latin typeface="Cambria Math"/>
                </a:rPr>
                <a:t>(</a:t>
              </a:r>
              <a:r>
                <a:rPr lang="en-US" sz="3200" i="0">
                  <a:latin typeface="Cambria Math"/>
                </a:rPr>
                <a:t>Ʃ</a:t>
              </a:r>
              <a:r>
                <a:rPr lang="en-US" sz="3200" b="0" i="0">
                  <a:latin typeface="Cambria Math"/>
                </a:rPr>
                <a:t>𝑦)(</a:t>
              </a:r>
              <a:r>
                <a:rPr lang="en-US" sz="32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Ʃ</a:t>
              </a:r>
              <a:r>
                <a:rPr lang="en-US" sz="3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</a:t>
              </a:r>
              <a:r>
                <a:rPr lang="en-US" sz="3200" b="0" i="0" baseline="30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2)</a:t>
              </a:r>
              <a:r>
                <a:rPr lang="en-US" sz="3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−(</a:t>
              </a:r>
              <a:r>
                <a:rPr lang="en-US" sz="32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Ʃ</a:t>
              </a:r>
              <a:r>
                <a:rPr lang="en-US" sz="3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𝑥)(</a:t>
              </a:r>
              <a:r>
                <a:rPr lang="en-US" sz="32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Ʃ</a:t>
              </a:r>
              <a:r>
                <a:rPr lang="en-US" sz="3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𝑥𝑦))/(</a:t>
              </a:r>
              <a:r>
                <a:rPr lang="en-US" sz="3200" b="0" i="0">
                  <a:latin typeface="Cambria Math"/>
                </a:rPr>
                <a:t>𝑛(</a:t>
              </a:r>
              <a:r>
                <a:rPr lang="en-US" sz="32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Ʃ</a:t>
              </a:r>
              <a:r>
                <a:rPr lang="en-US" sz="3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</a:t>
              </a:r>
              <a:r>
                <a:rPr lang="en-US" sz="3200" b="0" i="0" baseline="30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2)</a:t>
              </a:r>
              <a:r>
                <a:rPr lang="en-US" sz="3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−(</a:t>
              </a:r>
              <a:r>
                <a:rPr lang="en-US" sz="32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Ʃ</a:t>
              </a:r>
              <a:r>
                <a:rPr lang="en-US" sz="3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𝑥)</a:t>
              </a:r>
              <a:r>
                <a:rPr lang="en-US" sz="3200" b="0" i="0" baseline="30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2)</a:t>
              </a:r>
              <a:endParaRPr lang="en-US" sz="3200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18</xdr:row>
      <xdr:rowOff>0</xdr:rowOff>
    </xdr:from>
    <xdr:ext cx="3981450" cy="1162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0" y="5819775"/>
              <a:ext cx="3981450" cy="1162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3200" i="0">
                  <a:latin typeface="Times New Roman" pitchFamily="18" charset="0"/>
                  <a:cs typeface="Times New Roman" pitchFamily="18" charset="0"/>
                </a:rPr>
                <a:t>b=</a:t>
              </a:r>
              <a:r>
                <a:rPr lang="en-US" sz="3200" i="0" baseline="0">
                  <a:latin typeface="Times New Roman" pitchFamily="18" charset="0"/>
                  <a:cs typeface="Times New Roman" pitchFamily="18" charset="0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3200" b="0" i="1">
                          <a:latin typeface="Cambria Math"/>
                        </a:rPr>
                        <m:t>𝑛</m:t>
                      </m:r>
                      <m:r>
                        <a:rPr lang="en-US" sz="3200" b="0" i="1">
                          <a:latin typeface="Cambria Math"/>
                        </a:rPr>
                        <m:t>Ʃ</m:t>
                      </m:r>
                      <m:r>
                        <a:rPr lang="en-US" sz="3200" b="0" i="1">
                          <a:latin typeface="Cambria Math"/>
                        </a:rPr>
                        <m:t>𝑥𝑦</m:t>
                      </m:r>
                      <m:r>
                        <a:rPr lang="en-US" sz="3200" b="0" i="1">
                          <a:latin typeface="Cambria Math"/>
                        </a:rPr>
                        <m:t>−(Ʃ</m:t>
                      </m:r>
                      <m:r>
                        <a:rPr lang="en-US" sz="3200" b="0" i="1">
                          <a:latin typeface="Cambria Math"/>
                        </a:rPr>
                        <m:t>𝑥</m:t>
                      </m:r>
                      <m:r>
                        <a:rPr lang="en-US" sz="3200" b="0" i="1">
                          <a:latin typeface="Cambria Math"/>
                        </a:rPr>
                        <m:t>)(Ʃ</m:t>
                      </m:r>
                      <m:r>
                        <a:rPr lang="en-US" sz="3200" b="0" i="1">
                          <a:latin typeface="Cambria Math"/>
                        </a:rPr>
                        <m:t>𝑦</m:t>
                      </m:r>
                      <m:r>
                        <a:rPr lang="en-US" sz="3200" b="0" i="1">
                          <a:latin typeface="Cambria Math"/>
                        </a:rPr>
                        <m:t>)</m:t>
                      </m:r>
                    </m:num>
                    <m:den>
                      <m:r>
                        <a:rPr lang="en-US" sz="32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𝑛</m:t>
                      </m:r>
                      <m:d>
                        <m:dPr>
                          <m:ctrlPr>
                            <a:rPr lang="en-US" sz="3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320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Ʃ</m:t>
                          </m:r>
                          <m:r>
                            <a:rPr lang="en-US" sz="32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3200" b="0" i="1" baseline="3000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d>
                      <m:r>
                        <a:rPr lang="en-US" sz="32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</m:t>
                      </m:r>
                      <m:d>
                        <m:dPr>
                          <m:ctrlPr>
                            <a:rPr lang="en-US" sz="3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320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Ʃ</m:t>
                          </m:r>
                          <m:r>
                            <a:rPr lang="en-US" sz="32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en-US" sz="3200" b="0" i="1" baseline="30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3200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5819775"/>
              <a:ext cx="3981450" cy="1162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3200" i="0">
                  <a:latin typeface="Times New Roman" pitchFamily="18" charset="0"/>
                  <a:cs typeface="Times New Roman" pitchFamily="18" charset="0"/>
                </a:rPr>
                <a:t>b=</a:t>
              </a:r>
              <a:r>
                <a:rPr lang="en-US" sz="3200" i="0" baseline="0">
                  <a:latin typeface="Times New Roman" pitchFamily="18" charset="0"/>
                  <a:cs typeface="Times New Roman" pitchFamily="18" charset="0"/>
                </a:rPr>
                <a:t> </a:t>
              </a:r>
              <a:r>
                <a:rPr lang="en-US" sz="3200" i="0">
                  <a:latin typeface="Cambria Math"/>
                </a:rPr>
                <a:t>(</a:t>
              </a:r>
              <a:r>
                <a:rPr lang="en-US" sz="3200" b="0" i="0">
                  <a:latin typeface="Cambria Math"/>
                </a:rPr>
                <a:t>𝑛Ʃ𝑥𝑦−(Ʃ𝑥)(Ʃ𝑦))/(</a:t>
              </a:r>
              <a:r>
                <a:rPr lang="en-US" sz="3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𝑛(</a:t>
              </a:r>
              <a:r>
                <a:rPr lang="en-US" sz="32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Ʃ</a:t>
              </a:r>
              <a:r>
                <a:rPr lang="en-US" sz="3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</a:t>
              </a:r>
              <a:r>
                <a:rPr lang="en-US" sz="3200" b="0" i="0" baseline="30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2)</a:t>
              </a:r>
              <a:r>
                <a:rPr lang="en-US" sz="3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−(</a:t>
              </a:r>
              <a:r>
                <a:rPr lang="en-US" sz="32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Ʃ</a:t>
              </a:r>
              <a:r>
                <a:rPr lang="en-US" sz="3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𝑥)</a:t>
              </a:r>
              <a:r>
                <a:rPr lang="en-US" sz="3200" b="0" i="0" baseline="30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2)</a:t>
              </a:r>
              <a:endParaRPr lang="en-US" sz="3200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209550</xdr:colOff>
      <xdr:row>13</xdr:row>
      <xdr:rowOff>9525</xdr:rowOff>
    </xdr:from>
    <xdr:ext cx="6858000" cy="123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3905250" y="4876800"/>
              <a:ext cx="6858000" cy="123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3200">
                  <a:latin typeface="Times New Roman" pitchFamily="18" charset="0"/>
                  <a:cs typeface="Times New Roman" pitchFamily="18" charset="0"/>
                </a:rPr>
                <a:t>R</a:t>
              </a:r>
              <a:r>
                <a:rPr lang="en-US" sz="3200" baseline="30000">
                  <a:latin typeface="Times New Roman" pitchFamily="18" charset="0"/>
                  <a:cs typeface="Times New Roman" pitchFamily="18" charset="0"/>
                </a:rPr>
                <a:t>2</a:t>
              </a:r>
              <a:r>
                <a:rPr lang="en-US" sz="3200">
                  <a:latin typeface="Times New Roman" pitchFamily="18" charset="0"/>
                  <a:cs typeface="Times New Roman" pitchFamily="18" charset="0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32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3200" b="0" i="1">
                              <a:latin typeface="Cambria Math"/>
                            </a:rPr>
                            <m:t>𝑁𝑥𝑦</m:t>
                          </m:r>
                          <m:r>
                            <a:rPr lang="en-US" sz="3200" b="0" i="1" baseline="-25000">
                              <a:latin typeface="Cambria Math"/>
                            </a:rPr>
                            <m:t>𝑠𝑢𝑚</m:t>
                          </m:r>
                          <m:r>
                            <a:rPr lang="en-US" sz="3200" b="0" i="1">
                              <a:latin typeface="Cambria Math"/>
                            </a:rPr>
                            <m:t>−</m:t>
                          </m:r>
                          <m:r>
                            <a:rPr lang="en-US" sz="3200" b="0" i="1">
                              <a:latin typeface="Cambria Math"/>
                            </a:rPr>
                            <m:t>𝑥𝑠𝑢𝑚𝑦𝑠𝑢𝑚</m:t>
                          </m:r>
                        </m:e>
                      </m:d>
                      <m:r>
                        <a:rPr lang="en-US" sz="3200" b="0" i="1" baseline="30000">
                          <a:latin typeface="Cambria Math"/>
                        </a:rPr>
                        <m:t>2</m:t>
                      </m:r>
                    </m:num>
                    <m:den>
                      <m:r>
                        <a:rPr lang="en-US" sz="3200" b="0" i="1">
                          <a:latin typeface="Cambria Math"/>
                        </a:rPr>
                        <m:t>(</m:t>
                      </m:r>
                      <m:r>
                        <a:rPr lang="en-US" sz="3200" b="0" i="1">
                          <a:latin typeface="Cambria Math"/>
                        </a:rPr>
                        <m:t>𝑁𝑥</m:t>
                      </m:r>
                      <m:r>
                        <a:rPr lang="en-US" sz="3200" b="0" i="1" baseline="30000">
                          <a:latin typeface="Cambria Math"/>
                        </a:rPr>
                        <m:t>2</m:t>
                      </m:r>
                      <m:r>
                        <a:rPr lang="en-US" sz="3200" b="0" i="1" baseline="-25000">
                          <a:latin typeface="Cambria Math"/>
                        </a:rPr>
                        <m:t>𝑠𝑢𝑚</m:t>
                      </m:r>
                      <m:r>
                        <a:rPr lang="en-US" sz="3200" b="0" i="1">
                          <a:latin typeface="Cambria Math"/>
                        </a:rPr>
                        <m:t>−</m:t>
                      </m:r>
                      <m:r>
                        <a:rPr lang="en-US" sz="3200" b="0" i="1">
                          <a:latin typeface="Cambria Math"/>
                        </a:rPr>
                        <m:t>𝑥𝑠𝑢𝑚𝑥𝑠𝑢𝑚</m:t>
                      </m:r>
                      <m:r>
                        <a:rPr lang="en-US" sz="3200" b="0" i="1">
                          <a:latin typeface="Cambria Math"/>
                        </a:rPr>
                        <m:t> )(</m:t>
                      </m:r>
                      <m:r>
                        <a:rPr lang="en-US" sz="3200" b="0" i="1">
                          <a:latin typeface="Cambria Math"/>
                        </a:rPr>
                        <m:t>𝑁𝑦</m:t>
                      </m:r>
                      <m:r>
                        <a:rPr lang="en-US" sz="3200" b="0" i="1" baseline="30000">
                          <a:latin typeface="Cambria Math"/>
                        </a:rPr>
                        <m:t>2</m:t>
                      </m:r>
                      <m:r>
                        <a:rPr lang="en-US" sz="3200" b="0" i="1" baseline="-25000">
                          <a:latin typeface="Cambria Math"/>
                        </a:rPr>
                        <m:t>𝑠𝑢𝑚</m:t>
                      </m:r>
                      <m:r>
                        <a:rPr lang="en-US" sz="3200" b="0" i="1">
                          <a:latin typeface="Cambria Math"/>
                        </a:rPr>
                        <m:t>−</m:t>
                      </m:r>
                      <m:r>
                        <a:rPr lang="en-US" sz="3200" b="0" i="1">
                          <a:latin typeface="Cambria Math"/>
                        </a:rPr>
                        <m:t>𝑦𝑠𝑢𝑚𝑦𝑠𝑢𝑚</m:t>
                      </m:r>
                      <m:r>
                        <a:rPr lang="en-US" sz="3200" b="0" i="1">
                          <a:latin typeface="Cambria Math"/>
                        </a:rPr>
                        <m:t>)</m:t>
                      </m:r>
                    </m:den>
                  </m:f>
                </m:oMath>
              </a14:m>
              <a:endParaRPr lang="en-US" sz="3200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905250" y="4876800"/>
              <a:ext cx="6858000" cy="123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3200">
                  <a:latin typeface="Times New Roman" pitchFamily="18" charset="0"/>
                  <a:cs typeface="Times New Roman" pitchFamily="18" charset="0"/>
                </a:rPr>
                <a:t>R</a:t>
              </a:r>
              <a:r>
                <a:rPr lang="en-US" sz="3200" baseline="30000">
                  <a:latin typeface="Times New Roman" pitchFamily="18" charset="0"/>
                  <a:cs typeface="Times New Roman" pitchFamily="18" charset="0"/>
                </a:rPr>
                <a:t>2</a:t>
              </a:r>
              <a:r>
                <a:rPr lang="en-US" sz="3200">
                  <a:latin typeface="Times New Roman" pitchFamily="18" charset="0"/>
                  <a:cs typeface="Times New Roman" pitchFamily="18" charset="0"/>
                </a:rPr>
                <a:t>= </a:t>
              </a:r>
              <a:r>
                <a:rPr lang="en-US" sz="3200" b="0" i="0">
                  <a:latin typeface="Cambria Math"/>
                </a:rPr>
                <a:t>(𝑁𝑥𝑦</a:t>
              </a:r>
              <a:r>
                <a:rPr lang="en-US" sz="3200" b="0" i="0" baseline="-25000">
                  <a:latin typeface="Cambria Math"/>
                </a:rPr>
                <a:t>𝑠𝑢𝑚</a:t>
              </a:r>
              <a:r>
                <a:rPr lang="en-US" sz="3200" b="0" i="0">
                  <a:latin typeface="Cambria Math"/>
                </a:rPr>
                <a:t>−𝑥</a:t>
              </a:r>
              <a:r>
                <a:rPr lang="en-US" sz="3200" b="0" i="0" baseline="-25000">
                  <a:latin typeface="Cambria Math"/>
                </a:rPr>
                <a:t>𝑠𝑢𝑚</a:t>
              </a:r>
              <a:r>
                <a:rPr lang="en-US" sz="3200" b="0" i="0" baseline="0">
                  <a:latin typeface="Cambria Math"/>
                </a:rPr>
                <a:t>𝑦</a:t>
              </a:r>
              <a:r>
                <a:rPr lang="en-US" sz="32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𝑠𝑢𝑚)</a:t>
              </a:r>
              <a:r>
                <a:rPr lang="en-US" sz="3200" b="0" i="0" baseline="30000">
                  <a:latin typeface="Cambria Math"/>
                </a:rPr>
                <a:t>2/(</a:t>
              </a:r>
              <a:r>
                <a:rPr lang="en-US" sz="3200" b="0" i="0">
                  <a:latin typeface="Cambria Math"/>
                </a:rPr>
                <a:t>(𝑁𝑥</a:t>
              </a:r>
              <a:r>
                <a:rPr lang="en-US" sz="3200" b="0" i="0" baseline="30000">
                  <a:latin typeface="Cambria Math"/>
                </a:rPr>
                <a:t>2</a:t>
              </a:r>
              <a:r>
                <a:rPr lang="en-US" sz="3200" b="0" i="0" baseline="-25000">
                  <a:latin typeface="Cambria Math"/>
                </a:rPr>
                <a:t>𝑠𝑢𝑚</a:t>
              </a:r>
              <a:r>
                <a:rPr lang="en-US" sz="3200" b="0" i="0">
                  <a:latin typeface="Cambria Math"/>
                </a:rPr>
                <a:t>−𝑥</a:t>
              </a:r>
              <a:r>
                <a:rPr lang="en-US" sz="3200" b="0" i="0" baseline="-25000">
                  <a:latin typeface="Cambria Math"/>
                </a:rPr>
                <a:t>𝑠𝑢𝑚</a:t>
              </a:r>
              <a:r>
                <a:rPr lang="en-US" sz="3200" b="0" i="0" baseline="0">
                  <a:latin typeface="Cambria Math"/>
                </a:rPr>
                <a:t>𝑥</a:t>
              </a:r>
              <a:r>
                <a:rPr lang="en-US" sz="3200" b="0" i="0" baseline="-25000">
                  <a:latin typeface="Cambria Math"/>
                </a:rPr>
                <a:t>𝑠𝑢𝑚</a:t>
              </a:r>
              <a:r>
                <a:rPr lang="en-US" sz="3200" b="0" i="0">
                  <a:latin typeface="Cambria Math"/>
                </a:rPr>
                <a:t> )(𝑁𝑦</a:t>
              </a:r>
              <a:r>
                <a:rPr lang="en-US" sz="3200" b="0" i="0" baseline="30000">
                  <a:latin typeface="Cambria Math"/>
                </a:rPr>
                <a:t>2</a:t>
              </a:r>
              <a:r>
                <a:rPr lang="en-US" sz="3200" b="0" i="0" baseline="-25000">
                  <a:latin typeface="Cambria Math"/>
                </a:rPr>
                <a:t>𝑠𝑢𝑚</a:t>
              </a:r>
              <a:r>
                <a:rPr lang="en-US" sz="3200" b="0" i="0">
                  <a:latin typeface="Cambria Math"/>
                </a:rPr>
                <a:t>−𝑦</a:t>
              </a:r>
              <a:r>
                <a:rPr lang="en-US" sz="3200" b="0" i="0" baseline="-25000">
                  <a:latin typeface="Cambria Math"/>
                </a:rPr>
                <a:t>𝑠𝑢𝑚</a:t>
              </a:r>
              <a:r>
                <a:rPr lang="en-US" sz="3200" b="0" i="0" baseline="0">
                  <a:latin typeface="Cambria Math"/>
                </a:rPr>
                <a:t>𝑦</a:t>
              </a:r>
              <a:r>
                <a:rPr lang="en-US" sz="3200" b="0" i="0" baseline="-25000">
                  <a:latin typeface="Cambria Math"/>
                </a:rPr>
                <a:t>𝑠𝑢𝑚</a:t>
              </a:r>
              <a:r>
                <a:rPr lang="en-US" sz="3200" b="0" i="0">
                  <a:latin typeface="Cambria Math"/>
                </a:rPr>
                <a:t>))</a:t>
              </a:r>
              <a:endParaRPr lang="en-US" sz="3200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twoCellAnchor>
    <xdr:from>
      <xdr:col>7</xdr:col>
      <xdr:colOff>285750</xdr:colOff>
      <xdr:row>0</xdr:row>
      <xdr:rowOff>514350</xdr:rowOff>
    </xdr:from>
    <xdr:to>
      <xdr:col>12</xdr:col>
      <xdr:colOff>428625</xdr:colOff>
      <xdr:row>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180975</xdr:rowOff>
    </xdr:from>
    <xdr:to>
      <xdr:col>11</xdr:col>
      <xdr:colOff>352425</xdr:colOff>
      <xdr:row>24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11</xdr:row>
      <xdr:rowOff>19050</xdr:rowOff>
    </xdr:from>
    <xdr:to>
      <xdr:col>13</xdr:col>
      <xdr:colOff>342900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923925</xdr:colOff>
      <xdr:row>20</xdr:row>
      <xdr:rowOff>123825</xdr:rowOff>
    </xdr:from>
    <xdr:to>
      <xdr:col>15</xdr:col>
      <xdr:colOff>285750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workbookViewId="0" xr3:uid="{AEA406A1-0E4B-5B11-9CD5-51D6E497D94C}">
      <selection activeCell="C14" sqref="C14"/>
    </sheetView>
  </sheetViews>
  <sheetFormatPr defaultRowHeight="15"/>
  <sheetData>
    <row r="1" spans="1:6" ht="17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</row>
    <row r="2" spans="1:6">
      <c r="A2" s="13">
        <v>1</v>
      </c>
      <c r="B2" s="13">
        <v>43</v>
      </c>
      <c r="C2" s="13">
        <v>99</v>
      </c>
      <c r="D2" s="13">
        <f>B2*C2</f>
        <v>4257</v>
      </c>
      <c r="E2" s="13">
        <f>B2*B2</f>
        <v>1849</v>
      </c>
      <c r="F2" s="13">
        <f>C2*C2</f>
        <v>9801</v>
      </c>
    </row>
    <row r="3" spans="1:6">
      <c r="A3" s="13">
        <v>2</v>
      </c>
      <c r="B3" s="13">
        <v>21</v>
      </c>
      <c r="C3" s="13">
        <v>65</v>
      </c>
      <c r="D3" s="13">
        <f t="shared" ref="D3:D7" si="0">B3*C3</f>
        <v>1365</v>
      </c>
      <c r="E3" s="13">
        <f t="shared" ref="E3:E7" si="1">B3*B3</f>
        <v>441</v>
      </c>
      <c r="F3" s="13">
        <f t="shared" ref="F3:F7" si="2">C3*C3</f>
        <v>4225</v>
      </c>
    </row>
    <row r="4" spans="1:6">
      <c r="A4" s="13">
        <v>3</v>
      </c>
      <c r="B4" s="13">
        <v>25</v>
      </c>
      <c r="C4" s="13">
        <v>79</v>
      </c>
      <c r="D4" s="13">
        <f t="shared" si="0"/>
        <v>1975</v>
      </c>
      <c r="E4" s="13">
        <f t="shared" si="1"/>
        <v>625</v>
      </c>
      <c r="F4" s="13">
        <f t="shared" si="2"/>
        <v>6241</v>
      </c>
    </row>
    <row r="5" spans="1:6">
      <c r="A5" s="13">
        <v>4</v>
      </c>
      <c r="B5" s="13">
        <v>42</v>
      </c>
      <c r="C5" s="13">
        <v>75</v>
      </c>
      <c r="D5" s="13">
        <f t="shared" si="0"/>
        <v>3150</v>
      </c>
      <c r="E5" s="13">
        <f t="shared" si="1"/>
        <v>1764</v>
      </c>
      <c r="F5" s="13">
        <f t="shared" si="2"/>
        <v>5625</v>
      </c>
    </row>
    <row r="6" spans="1:6">
      <c r="A6" s="13">
        <v>5</v>
      </c>
      <c r="B6" s="13">
        <v>57</v>
      </c>
      <c r="C6" s="13">
        <v>87</v>
      </c>
      <c r="D6" s="13">
        <f t="shared" si="0"/>
        <v>4959</v>
      </c>
      <c r="E6" s="13">
        <f t="shared" si="1"/>
        <v>3249</v>
      </c>
      <c r="F6" s="13">
        <f t="shared" si="2"/>
        <v>7569</v>
      </c>
    </row>
    <row r="7" spans="1:6">
      <c r="A7" s="13">
        <v>6</v>
      </c>
      <c r="B7" s="13">
        <v>59</v>
      </c>
      <c r="C7" s="13">
        <v>81</v>
      </c>
      <c r="D7" s="13">
        <f t="shared" si="0"/>
        <v>4779</v>
      </c>
      <c r="E7" s="13">
        <f t="shared" si="1"/>
        <v>3481</v>
      </c>
      <c r="F7" s="13">
        <f t="shared" si="2"/>
        <v>6561</v>
      </c>
    </row>
    <row r="8" spans="1:6">
      <c r="A8" s="13"/>
      <c r="B8" s="13">
        <f>SUM(B2:B7)</f>
        <v>247</v>
      </c>
      <c r="C8" s="13">
        <f>SUM(C2:C7)</f>
        <v>486</v>
      </c>
      <c r="D8" s="13">
        <f>SUM(D2:D7)</f>
        <v>20485</v>
      </c>
      <c r="E8" s="13">
        <f>SUM(E2:E7)</f>
        <v>11409</v>
      </c>
      <c r="F8" s="13">
        <f>SUM(F2:F7)</f>
        <v>40022</v>
      </c>
    </row>
    <row r="9" spans="1:6">
      <c r="A9" s="13"/>
      <c r="B9" s="2" t="s">
        <v>6</v>
      </c>
      <c r="C9" s="13" t="s">
        <v>7</v>
      </c>
      <c r="D9" s="13" t="s">
        <v>8</v>
      </c>
      <c r="E9" s="13" t="s">
        <v>9</v>
      </c>
      <c r="F9" s="13" t="s">
        <v>10</v>
      </c>
    </row>
    <row r="12" spans="1:6">
      <c r="A12" s="13"/>
      <c r="B12" s="13" t="s">
        <v>11</v>
      </c>
      <c r="C12" s="13">
        <f>((C8*E8)-(B8*D8))/((6 *E8)-(B8*B8))</f>
        <v>65.141571524513097</v>
      </c>
      <c r="D12" s="13"/>
      <c r="E12" s="13"/>
      <c r="F12" s="13"/>
    </row>
    <row r="13" spans="1:6">
      <c r="A13" s="13"/>
      <c r="B13" s="13" t="s">
        <v>12</v>
      </c>
      <c r="C13" s="13">
        <f>((6*D8)-(B8*C8))/((6*E8)-(B8^2))</f>
        <v>0.3852249832102082</v>
      </c>
      <c r="D13" s="13"/>
      <c r="E13" s="13"/>
      <c r="F13" s="13"/>
    </row>
    <row r="14" spans="1:6">
      <c r="A14" s="13"/>
      <c r="B14" s="13" t="s">
        <v>13</v>
      </c>
      <c r="C14" s="13">
        <f xml:space="preserve"> (((6*D8)-(B8*C8))^2)/ (((6*E8)-(B8*B8))*((6*F8)-(C8*C8)))</f>
        <v>0.28069747252207244</v>
      </c>
      <c r="D14" s="13"/>
      <c r="E14" s="13"/>
      <c r="F14" s="13"/>
    </row>
    <row r="18" spans="8:15">
      <c r="H18" s="1"/>
      <c r="I18" s="1"/>
      <c r="J18" s="1"/>
      <c r="K18" s="1"/>
      <c r="L18" s="1"/>
      <c r="M18" s="1"/>
      <c r="N18" s="1"/>
      <c r="O18" s="1"/>
    </row>
    <row r="19" spans="8:15">
      <c r="H19" s="1"/>
      <c r="I19" s="1"/>
      <c r="J19" s="1"/>
      <c r="K19" s="1"/>
      <c r="L19" s="1"/>
      <c r="M19" s="1"/>
      <c r="N19" s="1"/>
      <c r="O19" s="1"/>
    </row>
    <row r="20" spans="8:15">
      <c r="H20" s="1"/>
      <c r="I20" s="1"/>
      <c r="J20" s="1"/>
      <c r="K20" s="1"/>
      <c r="L20" s="1"/>
      <c r="M20" s="1"/>
      <c r="N20" s="1"/>
      <c r="O20" s="1"/>
    </row>
    <row r="21" spans="8:15">
      <c r="H21" s="1"/>
      <c r="I21" s="1"/>
      <c r="J21" s="1"/>
      <c r="K21" s="1"/>
      <c r="L21" s="1"/>
      <c r="M21" s="1"/>
      <c r="N21" s="1"/>
      <c r="O21" s="1"/>
    </row>
    <row r="22" spans="8:15">
      <c r="H22" s="1"/>
      <c r="I22" s="1"/>
      <c r="J22" s="1"/>
      <c r="K22" s="1"/>
      <c r="L22" s="1"/>
      <c r="M22" s="1"/>
      <c r="N22" s="1"/>
      <c r="O22" s="1"/>
    </row>
    <row r="23" spans="8:15">
      <c r="H23" s="1"/>
      <c r="I23" s="1"/>
      <c r="J23" s="1"/>
      <c r="K23" s="1"/>
      <c r="L23" s="1"/>
      <c r="M23" s="1"/>
      <c r="N23" s="1"/>
      <c r="O23" s="1"/>
    </row>
    <row r="24" spans="8:15">
      <c r="H24" s="1"/>
      <c r="I24" s="1"/>
      <c r="J24" s="1"/>
      <c r="K24" s="1"/>
      <c r="L24" s="1"/>
      <c r="M24" s="1"/>
      <c r="N24" s="1"/>
      <c r="O24" s="1"/>
    </row>
    <row r="25" spans="8:15">
      <c r="H25" s="1"/>
      <c r="I25" s="1"/>
      <c r="J25" s="1"/>
      <c r="K25" s="1"/>
      <c r="L25" s="1"/>
      <c r="M25" s="1"/>
      <c r="N25" s="1"/>
      <c r="O25" s="1"/>
    </row>
    <row r="26" spans="8:15">
      <c r="H26" s="1"/>
      <c r="I26" s="1"/>
      <c r="J26" s="1"/>
      <c r="K26" s="1"/>
      <c r="L26" s="1"/>
      <c r="M26" s="1"/>
      <c r="N26" s="1"/>
      <c r="O26" s="1"/>
    </row>
    <row r="27" spans="8:15">
      <c r="H27" s="1"/>
      <c r="I27" s="1"/>
      <c r="J27" s="1"/>
      <c r="K27" s="1"/>
      <c r="L27" s="1"/>
      <c r="M27" s="1"/>
      <c r="N27" s="1"/>
      <c r="O27" s="1"/>
    </row>
    <row r="28" spans="8:15">
      <c r="H28" s="1"/>
      <c r="I28" s="1"/>
      <c r="J28" s="1"/>
      <c r="K28" s="1"/>
      <c r="L28" s="1"/>
      <c r="M28" s="1"/>
      <c r="N28" s="1"/>
      <c r="O28" s="1"/>
    </row>
    <row r="29" spans="8:15">
      <c r="H29" s="1"/>
      <c r="I29" s="1"/>
      <c r="J29" s="1"/>
      <c r="K29" s="1"/>
      <c r="L29" s="1"/>
      <c r="M29" s="1"/>
      <c r="N29" s="1"/>
      <c r="O29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"/>
  <sheetViews>
    <sheetView workbookViewId="0" xr3:uid="{958C4451-9541-5A59-BF78-D2F731DF1C81}">
      <selection activeCell="B2" sqref="B2:C8"/>
    </sheetView>
  </sheetViews>
  <sheetFormatPr defaultRowHeight="15"/>
  <cols>
    <col min="2" max="2" width="10.7109375" customWidth="1"/>
    <col min="3" max="3" width="12.7109375" customWidth="1"/>
    <col min="4" max="4" width="11.28515625" customWidth="1"/>
    <col min="5" max="5" width="11.5703125" customWidth="1"/>
    <col min="6" max="6" width="11.85546875" customWidth="1"/>
    <col min="8" max="8" width="29.85546875" customWidth="1"/>
  </cols>
  <sheetData>
    <row r="1" spans="1:13" ht="41.25">
      <c r="A1" s="3" t="s">
        <v>0</v>
      </c>
      <c r="B1" s="3" t="s">
        <v>1</v>
      </c>
      <c r="C1" s="3" t="s">
        <v>2</v>
      </c>
      <c r="D1" s="3" t="s">
        <v>3</v>
      </c>
      <c r="E1" s="3" t="s">
        <v>14</v>
      </c>
      <c r="F1" s="3" t="s">
        <v>15</v>
      </c>
      <c r="G1" s="13"/>
      <c r="H1" s="13"/>
      <c r="I1" s="13"/>
      <c r="J1" s="13"/>
      <c r="K1" s="13"/>
      <c r="L1" s="13"/>
      <c r="M1" s="13"/>
    </row>
    <row r="2" spans="1:13" ht="35.25">
      <c r="A2" s="3">
        <v>1</v>
      </c>
      <c r="B2" s="3">
        <v>43</v>
      </c>
      <c r="C2" s="3">
        <v>99</v>
      </c>
      <c r="D2" s="3"/>
      <c r="E2" s="3"/>
      <c r="F2" s="3"/>
      <c r="G2" s="13"/>
      <c r="H2" s="13"/>
      <c r="I2" s="13"/>
      <c r="J2" s="13"/>
      <c r="K2" s="13"/>
      <c r="L2" s="13"/>
      <c r="M2" s="13"/>
    </row>
    <row r="3" spans="1:13" ht="35.25">
      <c r="A3" s="3">
        <v>2</v>
      </c>
      <c r="B3" s="3">
        <v>21</v>
      </c>
      <c r="C3" s="3">
        <v>65</v>
      </c>
      <c r="D3" s="3"/>
      <c r="E3" s="3"/>
      <c r="F3" s="3"/>
      <c r="G3" s="13"/>
      <c r="H3" s="13" t="s">
        <v>16</v>
      </c>
      <c r="I3" s="13"/>
      <c r="J3" s="13"/>
      <c r="K3" s="13"/>
      <c r="L3" s="13"/>
      <c r="M3" s="13"/>
    </row>
    <row r="4" spans="1:13" ht="36" thickBot="1">
      <c r="A4" s="3">
        <v>3</v>
      </c>
      <c r="B4" s="3">
        <v>25</v>
      </c>
      <c r="C4" s="3">
        <v>79</v>
      </c>
      <c r="D4" s="3"/>
      <c r="E4" s="3"/>
      <c r="F4" s="3"/>
      <c r="G4" s="13"/>
      <c r="H4" s="13"/>
      <c r="I4" s="13"/>
      <c r="J4" s="13"/>
      <c r="K4" s="13"/>
      <c r="L4" s="13"/>
      <c r="M4" s="13"/>
    </row>
    <row r="5" spans="1:13" ht="35.25">
      <c r="A5" s="3">
        <v>4</v>
      </c>
      <c r="B5" s="3">
        <v>42</v>
      </c>
      <c r="C5" s="3">
        <v>75</v>
      </c>
      <c r="D5" s="3"/>
      <c r="E5" s="3"/>
      <c r="F5" s="3"/>
      <c r="G5" s="13"/>
      <c r="H5" s="21" t="s">
        <v>17</v>
      </c>
      <c r="I5" s="21"/>
      <c r="J5" s="13"/>
      <c r="K5" s="13"/>
      <c r="L5" s="13"/>
      <c r="M5" s="13"/>
    </row>
    <row r="6" spans="1:13" ht="35.25">
      <c r="A6" s="3">
        <v>5</v>
      </c>
      <c r="B6" s="3">
        <v>57</v>
      </c>
      <c r="C6" s="3">
        <v>87</v>
      </c>
      <c r="D6" s="3"/>
      <c r="E6" s="3"/>
      <c r="F6" s="3"/>
      <c r="G6" s="13"/>
      <c r="H6" s="18" t="s">
        <v>18</v>
      </c>
      <c r="I6" s="18">
        <v>0.52980890189017438</v>
      </c>
      <c r="J6" s="13"/>
      <c r="K6" s="13"/>
      <c r="L6" s="13"/>
      <c r="M6" s="13"/>
    </row>
    <row r="7" spans="1:13" ht="35.25">
      <c r="A7" s="3">
        <v>6</v>
      </c>
      <c r="B7" s="3">
        <v>59</v>
      </c>
      <c r="C7" s="3">
        <v>81</v>
      </c>
      <c r="D7" s="3"/>
      <c r="E7" s="3"/>
      <c r="F7" s="3"/>
      <c r="G7" s="13"/>
      <c r="H7" s="18" t="s">
        <v>19</v>
      </c>
      <c r="I7" s="18">
        <v>0.28069747252207244</v>
      </c>
      <c r="J7" s="13"/>
      <c r="K7" s="13"/>
      <c r="L7" s="13"/>
      <c r="M7" s="13"/>
    </row>
    <row r="8" spans="1:13" ht="35.25">
      <c r="A8" s="3"/>
      <c r="B8" s="3">
        <f>SUM(B2:B7)</f>
        <v>247</v>
      </c>
      <c r="C8" s="3">
        <f>SUM(C2:C7)</f>
        <v>486</v>
      </c>
      <c r="D8" s="3"/>
      <c r="E8" s="3"/>
      <c r="F8" s="3"/>
      <c r="G8" s="13"/>
      <c r="H8" s="18" t="s">
        <v>20</v>
      </c>
      <c r="I8" s="18">
        <v>0.10087184065259058</v>
      </c>
      <c r="J8" s="13"/>
      <c r="K8" s="13"/>
      <c r="L8" s="13"/>
      <c r="M8" s="13"/>
    </row>
    <row r="9" spans="1:13" ht="35.25">
      <c r="A9" s="3"/>
      <c r="B9" s="3" t="s">
        <v>6</v>
      </c>
      <c r="C9" s="3" t="s">
        <v>7</v>
      </c>
      <c r="D9" s="3" t="s">
        <v>8</v>
      </c>
      <c r="E9" s="3" t="s">
        <v>9</v>
      </c>
      <c r="F9" s="3" t="s">
        <v>10</v>
      </c>
      <c r="G9" s="13"/>
      <c r="H9" s="18" t="s">
        <v>21</v>
      </c>
      <c r="I9" s="18">
        <v>10.861197655248713</v>
      </c>
      <c r="J9" s="13"/>
      <c r="K9" s="13"/>
      <c r="L9" s="13"/>
      <c r="M9" s="13"/>
    </row>
    <row r="10" spans="1:13" ht="15.75" thickBot="1">
      <c r="A10" s="13"/>
      <c r="B10" s="13"/>
      <c r="C10" s="13"/>
      <c r="D10" s="13"/>
      <c r="E10" s="13"/>
      <c r="F10" s="13"/>
      <c r="G10" s="13"/>
      <c r="H10" s="19" t="s">
        <v>22</v>
      </c>
      <c r="I10" s="19">
        <v>6</v>
      </c>
      <c r="J10" s="13"/>
      <c r="K10" s="13"/>
      <c r="L10" s="13"/>
      <c r="M10" s="13"/>
    </row>
    <row r="12" spans="1:13" ht="15.75" thickBot="1">
      <c r="A12" s="13"/>
      <c r="B12" s="13"/>
      <c r="C12" s="13"/>
      <c r="D12" s="13"/>
      <c r="E12" s="13"/>
      <c r="F12" s="13"/>
      <c r="G12" s="13"/>
      <c r="H12" s="13" t="s">
        <v>23</v>
      </c>
      <c r="I12" s="13"/>
      <c r="J12" s="13"/>
      <c r="K12" s="13"/>
      <c r="L12" s="13"/>
      <c r="M12" s="13"/>
    </row>
    <row r="13" spans="1:13">
      <c r="A13" s="13"/>
      <c r="B13" s="13"/>
      <c r="C13" s="13"/>
      <c r="D13" s="13"/>
      <c r="E13" s="13"/>
      <c r="F13" s="13"/>
      <c r="G13" s="13"/>
      <c r="H13" s="20"/>
      <c r="I13" s="20" t="s">
        <v>24</v>
      </c>
      <c r="J13" s="20" t="s">
        <v>25</v>
      </c>
      <c r="K13" s="20" t="s">
        <v>26</v>
      </c>
      <c r="L13" s="20" t="s">
        <v>27</v>
      </c>
      <c r="M13" s="20" t="s">
        <v>28</v>
      </c>
    </row>
    <row r="14" spans="1:13">
      <c r="A14" s="13"/>
      <c r="B14" s="13"/>
      <c r="C14" s="13"/>
      <c r="D14" s="13"/>
      <c r="E14" s="13"/>
      <c r="F14" s="13"/>
      <c r="G14" s="13"/>
      <c r="H14" s="18" t="s">
        <v>29</v>
      </c>
      <c r="I14" s="18">
        <v>1</v>
      </c>
      <c r="J14" s="18">
        <v>184.13754197447952</v>
      </c>
      <c r="K14" s="18">
        <v>184.13754197447952</v>
      </c>
      <c r="L14" s="18">
        <v>1.5609425063819806</v>
      </c>
      <c r="M14" s="18">
        <v>0.27964465700487179</v>
      </c>
    </row>
    <row r="15" spans="1:13">
      <c r="A15" s="13"/>
      <c r="B15" s="13"/>
      <c r="C15" s="13"/>
      <c r="D15" s="13"/>
      <c r="E15" s="13"/>
      <c r="F15" s="13"/>
      <c r="G15" s="13"/>
      <c r="H15" s="18" t="s">
        <v>30</v>
      </c>
      <c r="I15" s="18">
        <v>4</v>
      </c>
      <c r="J15" s="18">
        <v>471.86245802552048</v>
      </c>
      <c r="K15" s="18">
        <v>117.96561450638012</v>
      </c>
      <c r="L15" s="18"/>
      <c r="M15" s="18"/>
    </row>
    <row r="16" spans="1:13" ht="15.75" thickBot="1">
      <c r="A16" s="13"/>
      <c r="B16" s="13"/>
      <c r="C16" s="13"/>
      <c r="D16" s="13"/>
      <c r="E16" s="13"/>
      <c r="F16" s="13"/>
      <c r="G16" s="13"/>
      <c r="H16" s="19" t="s">
        <v>31</v>
      </c>
      <c r="I16" s="19">
        <v>5</v>
      </c>
      <c r="J16" s="19">
        <v>656</v>
      </c>
      <c r="K16" s="19"/>
      <c r="L16" s="19"/>
      <c r="M16" s="19"/>
    </row>
    <row r="17" spans="8:16" ht="15.75" thickBot="1">
      <c r="H17" s="13"/>
      <c r="I17" s="13"/>
      <c r="J17" s="13"/>
      <c r="K17" s="13"/>
      <c r="L17" s="13"/>
      <c r="M17" s="13"/>
      <c r="N17" s="13"/>
      <c r="O17" s="13"/>
      <c r="P17" s="13"/>
    </row>
    <row r="18" spans="8:16">
      <c r="H18" s="20"/>
      <c r="I18" s="20" t="s">
        <v>32</v>
      </c>
      <c r="J18" s="20" t="s">
        <v>21</v>
      </c>
      <c r="K18" s="20" t="s">
        <v>33</v>
      </c>
      <c r="L18" s="20" t="s">
        <v>34</v>
      </c>
      <c r="M18" s="20" t="s">
        <v>35</v>
      </c>
      <c r="N18" s="20" t="s">
        <v>36</v>
      </c>
      <c r="O18" s="20" t="s">
        <v>37</v>
      </c>
      <c r="P18" s="20" t="s">
        <v>38</v>
      </c>
    </row>
    <row r="19" spans="8:16">
      <c r="H19" s="18" t="s">
        <v>39</v>
      </c>
      <c r="I19" s="18">
        <v>65.141571524513097</v>
      </c>
      <c r="J19" s="18">
        <v>13.44525849301635</v>
      </c>
      <c r="K19" s="18">
        <v>4.8449475001427835</v>
      </c>
      <c r="L19" s="18">
        <v>8.3700029351709282E-3</v>
      </c>
      <c r="M19" s="18">
        <v>27.81154939345879</v>
      </c>
      <c r="N19" s="18">
        <v>102.4715936555674</v>
      </c>
      <c r="O19" s="18">
        <v>27.81154939345879</v>
      </c>
      <c r="P19" s="18">
        <v>102.4715936555674</v>
      </c>
    </row>
    <row r="20" spans="8:16" ht="15.75" thickBot="1">
      <c r="H20" s="19" t="s">
        <v>40</v>
      </c>
      <c r="I20" s="19">
        <v>0.38522498321020832</v>
      </c>
      <c r="J20" s="19">
        <v>0.30833369776766861</v>
      </c>
      <c r="K20" s="19">
        <v>1.2493768472250404</v>
      </c>
      <c r="L20" s="19">
        <v>0.27964465700487157</v>
      </c>
      <c r="M20" s="19">
        <v>-0.47084660272437101</v>
      </c>
      <c r="N20" s="19">
        <v>1.2412965691447877</v>
      </c>
      <c r="O20" s="19">
        <v>-0.47084660272437101</v>
      </c>
      <c r="P20" s="19">
        <v>1.2412965691447877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M21"/>
  <sheetViews>
    <sheetView tabSelected="1" topLeftCell="A11" workbookViewId="0" xr3:uid="{842E5F09-E766-5B8D-85AF-A39847EA96FD}">
      <selection activeCell="G24" sqref="G24"/>
    </sheetView>
  </sheetViews>
  <sheetFormatPr defaultRowHeight="15"/>
  <cols>
    <col min="1" max="1" width="9.140625" customWidth="1"/>
    <col min="2" max="3" width="9.140625" style="4"/>
    <col min="4" max="4" width="11" style="4" customWidth="1"/>
    <col min="5" max="5" width="9.140625" style="4"/>
    <col min="6" max="6" width="11.85546875" style="4" customWidth="1"/>
    <col min="7" max="7" width="13.140625" style="4" customWidth="1"/>
    <col min="8" max="8" width="9.140625" style="4"/>
    <col min="9" max="10" width="16.7109375" style="4" customWidth="1"/>
    <col min="11" max="11" width="8.140625" style="6" customWidth="1"/>
    <col min="12" max="13" width="9.140625" style="4"/>
  </cols>
  <sheetData>
    <row r="4" spans="1:13">
      <c r="A4" s="13"/>
      <c r="B4" s="7" t="s">
        <v>41</v>
      </c>
      <c r="C4" s="7" t="s">
        <v>42</v>
      </c>
      <c r="D4" s="7" t="s">
        <v>43</v>
      </c>
      <c r="E4" s="7" t="s">
        <v>44</v>
      </c>
      <c r="F4" s="7" t="s">
        <v>45</v>
      </c>
      <c r="G4" s="7" t="s">
        <v>46</v>
      </c>
      <c r="H4" s="7" t="s">
        <v>47</v>
      </c>
      <c r="I4" s="7" t="s">
        <v>48</v>
      </c>
      <c r="J4" s="7"/>
      <c r="K4" s="7" t="s">
        <v>41</v>
      </c>
      <c r="L4" s="7" t="s">
        <v>42</v>
      </c>
      <c r="M4" s="11" t="s">
        <v>48</v>
      </c>
    </row>
    <row r="5" spans="1:13">
      <c r="A5" s="13"/>
      <c r="B5" s="4">
        <v>17</v>
      </c>
      <c r="C5" s="4">
        <v>94</v>
      </c>
      <c r="D5" s="4">
        <f>B5-B15</f>
        <v>1.4000000000000004</v>
      </c>
      <c r="E5" s="4">
        <f>C5-C15</f>
        <v>14.299999999999997</v>
      </c>
      <c r="F5" s="4">
        <f>D5*E5</f>
        <v>20.02</v>
      </c>
      <c r="G5" s="4">
        <f>D5*D5</f>
        <v>1.9600000000000011</v>
      </c>
      <c r="H5" s="4">
        <f>E5*E5</f>
        <v>204.48999999999992</v>
      </c>
      <c r="I5" s="4">
        <f>ROUND((E21+E20*B5),2)</f>
        <v>84.15</v>
      </c>
      <c r="K5" s="4">
        <v>17</v>
      </c>
      <c r="L5" s="4">
        <v>94</v>
      </c>
      <c r="M5" s="4">
        <v>84.15</v>
      </c>
    </row>
    <row r="6" spans="1:13">
      <c r="A6" s="13"/>
      <c r="B6" s="4">
        <v>13</v>
      </c>
      <c r="C6" s="4">
        <v>73</v>
      </c>
      <c r="D6" s="4">
        <f>B6-B15</f>
        <v>-2.5999999999999996</v>
      </c>
      <c r="E6" s="4">
        <f>C6-C15</f>
        <v>-6.7000000000000028</v>
      </c>
      <c r="F6" s="4">
        <f t="shared" ref="F6:F14" si="0">D6*E6</f>
        <v>17.420000000000005</v>
      </c>
      <c r="G6" s="4">
        <f t="shared" ref="G6:G14" si="1">D6*D6</f>
        <v>6.759999999999998</v>
      </c>
      <c r="H6" s="4">
        <f t="shared" ref="H6:H14" si="2">E6*E6</f>
        <v>44.890000000000036</v>
      </c>
      <c r="I6" s="4">
        <f>ROUND((E21+E20*B6),2)</f>
        <v>71.430000000000007</v>
      </c>
      <c r="K6" s="4">
        <v>13</v>
      </c>
      <c r="L6" s="4">
        <v>73</v>
      </c>
      <c r="M6" s="4">
        <v>71.430000000000007</v>
      </c>
    </row>
    <row r="7" spans="1:13">
      <c r="A7" s="13"/>
      <c r="B7" s="4">
        <v>12</v>
      </c>
      <c r="C7" s="4">
        <v>59</v>
      </c>
      <c r="D7" s="4">
        <f>B7-B15</f>
        <v>-3.5999999999999996</v>
      </c>
      <c r="E7" s="4">
        <f>C7-C15</f>
        <v>-20.700000000000003</v>
      </c>
      <c r="F7" s="4">
        <f t="shared" si="0"/>
        <v>74.52</v>
      </c>
      <c r="G7" s="4">
        <f t="shared" si="1"/>
        <v>12.959999999999997</v>
      </c>
      <c r="H7" s="4">
        <f t="shared" si="2"/>
        <v>428.49000000000012</v>
      </c>
      <c r="I7" s="4">
        <f>ROUND((E21+E22*B7),2)</f>
        <v>30.08</v>
      </c>
      <c r="K7" s="4">
        <v>12</v>
      </c>
      <c r="L7" s="4">
        <v>59</v>
      </c>
      <c r="M7" s="4">
        <v>30.08</v>
      </c>
    </row>
    <row r="8" spans="1:13">
      <c r="A8" s="13"/>
      <c r="B8" s="4">
        <v>15</v>
      </c>
      <c r="C8" s="4">
        <v>80</v>
      </c>
      <c r="D8" s="4">
        <f>B8-B15</f>
        <v>-0.59999999999999964</v>
      </c>
      <c r="E8" s="4">
        <f>C8-C15</f>
        <v>0.29999999999999716</v>
      </c>
      <c r="F8" s="4">
        <f t="shared" si="0"/>
        <v>-0.17999999999999819</v>
      </c>
      <c r="G8" s="4">
        <f t="shared" si="1"/>
        <v>0.3599999999999996</v>
      </c>
      <c r="H8" s="4">
        <f t="shared" si="2"/>
        <v>8.999999999999829E-2</v>
      </c>
      <c r="I8" s="4">
        <f>ROUND((E21+E20*B8),2)</f>
        <v>77.790000000000006</v>
      </c>
      <c r="K8" s="4">
        <v>15</v>
      </c>
      <c r="L8" s="4">
        <v>80</v>
      </c>
      <c r="M8" s="4">
        <v>77.790000000000006</v>
      </c>
    </row>
    <row r="9" spans="1:13">
      <c r="A9" s="13"/>
      <c r="B9" s="4">
        <v>16</v>
      </c>
      <c r="C9" s="4">
        <v>93</v>
      </c>
      <c r="D9" s="4">
        <f>B9-B15</f>
        <v>0.40000000000000036</v>
      </c>
      <c r="E9" s="4">
        <f>C9-C15</f>
        <v>13.299999999999997</v>
      </c>
      <c r="F9" s="4">
        <f t="shared" si="0"/>
        <v>5.3200000000000038</v>
      </c>
      <c r="G9" s="4">
        <f t="shared" si="1"/>
        <v>0.16000000000000028</v>
      </c>
      <c r="H9" s="4">
        <f t="shared" si="2"/>
        <v>176.88999999999993</v>
      </c>
      <c r="I9" s="4">
        <f>ROUND((E21+E20*B9),2)</f>
        <v>80.97</v>
      </c>
      <c r="K9" s="4">
        <v>16</v>
      </c>
      <c r="L9" s="4">
        <v>93</v>
      </c>
      <c r="M9" s="4">
        <v>80.97</v>
      </c>
    </row>
    <row r="10" spans="1:13">
      <c r="A10" s="13"/>
      <c r="B10" s="4">
        <v>14</v>
      </c>
      <c r="C10" s="4">
        <v>85</v>
      </c>
      <c r="D10" s="4">
        <f>B10-B15</f>
        <v>-1.5999999999999996</v>
      </c>
      <c r="E10" s="4">
        <f>C10-C15</f>
        <v>5.2999999999999972</v>
      </c>
      <c r="F10" s="4">
        <f t="shared" si="0"/>
        <v>-8.4799999999999933</v>
      </c>
      <c r="G10" s="4">
        <f t="shared" si="1"/>
        <v>2.5599999999999987</v>
      </c>
      <c r="H10" s="4">
        <f t="shared" si="2"/>
        <v>28.089999999999971</v>
      </c>
      <c r="I10" s="4">
        <f>ROUND((E21+E20*B10),2)</f>
        <v>74.61</v>
      </c>
      <c r="K10" s="4">
        <v>14</v>
      </c>
      <c r="L10" s="4">
        <v>85</v>
      </c>
      <c r="M10" s="4">
        <v>74.61</v>
      </c>
    </row>
    <row r="11" spans="1:13">
      <c r="A11" s="13"/>
      <c r="B11" s="4">
        <v>16</v>
      </c>
      <c r="C11" s="4">
        <v>66</v>
      </c>
      <c r="D11" s="4">
        <f>B11-B15</f>
        <v>0.40000000000000036</v>
      </c>
      <c r="E11" s="4">
        <f>C11-C15</f>
        <v>-13.700000000000003</v>
      </c>
      <c r="F11" s="4">
        <f t="shared" si="0"/>
        <v>-5.4800000000000058</v>
      </c>
      <c r="G11" s="4">
        <f t="shared" si="1"/>
        <v>0.16000000000000028</v>
      </c>
      <c r="H11" s="4">
        <f t="shared" si="2"/>
        <v>187.69000000000008</v>
      </c>
      <c r="I11" s="4">
        <f>ROUND((E21+E20*B11),2)</f>
        <v>80.97</v>
      </c>
      <c r="K11" s="4">
        <v>16</v>
      </c>
      <c r="L11" s="4">
        <v>66</v>
      </c>
      <c r="M11" s="4">
        <v>80.97</v>
      </c>
    </row>
    <row r="12" spans="1:13">
      <c r="A12" s="13"/>
      <c r="B12" s="4">
        <v>16</v>
      </c>
      <c r="C12" s="4">
        <v>79</v>
      </c>
      <c r="D12" s="4">
        <f>B12-B15</f>
        <v>0.40000000000000036</v>
      </c>
      <c r="E12" s="4">
        <f>C12-C15</f>
        <v>-0.70000000000000284</v>
      </c>
      <c r="F12" s="4">
        <f t="shared" si="0"/>
        <v>-0.28000000000000136</v>
      </c>
      <c r="G12" s="4">
        <f t="shared" si="1"/>
        <v>0.16000000000000028</v>
      </c>
      <c r="H12" s="4">
        <f t="shared" si="2"/>
        <v>0.49000000000000399</v>
      </c>
      <c r="I12" s="4">
        <f>ROUND((E21+E20*B12),2)</f>
        <v>80.97</v>
      </c>
      <c r="K12" s="4">
        <v>16</v>
      </c>
      <c r="L12" s="4">
        <v>79</v>
      </c>
      <c r="M12" s="4">
        <v>80.97</v>
      </c>
    </row>
    <row r="13" spans="1:13">
      <c r="A13" s="13"/>
      <c r="B13" s="4">
        <v>18</v>
      </c>
      <c r="C13" s="4">
        <v>77</v>
      </c>
      <c r="D13" s="4">
        <f>B13-B15</f>
        <v>2.4000000000000004</v>
      </c>
      <c r="E13" s="4">
        <f>C13-C15</f>
        <v>-2.7000000000000028</v>
      </c>
      <c r="F13" s="4">
        <f t="shared" si="0"/>
        <v>-6.4800000000000075</v>
      </c>
      <c r="G13" s="4">
        <f t="shared" si="1"/>
        <v>5.7600000000000016</v>
      </c>
      <c r="H13" s="4">
        <f t="shared" si="2"/>
        <v>7.2900000000000151</v>
      </c>
      <c r="I13" s="4">
        <f>ROUND((E21+E20*B13),2)</f>
        <v>87.33</v>
      </c>
      <c r="K13" s="4">
        <v>18</v>
      </c>
      <c r="L13" s="4">
        <v>77</v>
      </c>
      <c r="M13" s="4">
        <v>87.33</v>
      </c>
    </row>
    <row r="14" spans="1:13">
      <c r="A14" s="13"/>
      <c r="B14" s="4">
        <v>19</v>
      </c>
      <c r="C14" s="4">
        <v>91</v>
      </c>
      <c r="D14" s="4">
        <f>B14-B15</f>
        <v>3.4000000000000004</v>
      </c>
      <c r="E14" s="4">
        <f>C14-C15</f>
        <v>11.299999999999997</v>
      </c>
      <c r="F14" s="4">
        <f t="shared" si="0"/>
        <v>38.419999999999995</v>
      </c>
      <c r="G14" s="4">
        <f t="shared" si="1"/>
        <v>11.560000000000002</v>
      </c>
      <c r="H14" s="4">
        <f t="shared" si="2"/>
        <v>127.68999999999994</v>
      </c>
      <c r="I14" s="4">
        <f>ROUND((E21+E20*B14),2)</f>
        <v>90.52</v>
      </c>
      <c r="K14" s="4">
        <v>19</v>
      </c>
      <c r="L14" s="4">
        <v>91</v>
      </c>
      <c r="M14" s="4">
        <v>90.52</v>
      </c>
    </row>
    <row r="15" spans="1:13">
      <c r="A15" s="10" t="s">
        <v>49</v>
      </c>
      <c r="B15" s="5">
        <f>AVERAGE(B5:B14)</f>
        <v>15.6</v>
      </c>
      <c r="C15" s="5">
        <f>AVERAGE(C5:C14)</f>
        <v>79.7</v>
      </c>
      <c r="D15" s="5"/>
      <c r="E15" s="5"/>
      <c r="F15" s="5">
        <f>SUM(F5:F14)</f>
        <v>134.80000000000001</v>
      </c>
      <c r="G15" s="5">
        <f>SUM(G5:G14)</f>
        <v>42.4</v>
      </c>
      <c r="H15" s="5">
        <f>SUM(H5:H14)</f>
        <v>1206.0999999999999</v>
      </c>
    </row>
    <row r="16" spans="1:13">
      <c r="A16" s="10"/>
      <c r="B16" s="8" t="s">
        <v>50</v>
      </c>
      <c r="C16" s="8" t="s">
        <v>51</v>
      </c>
      <c r="D16" s="7"/>
      <c r="E16" s="7"/>
      <c r="F16" s="9" t="s">
        <v>52</v>
      </c>
      <c r="G16" s="9" t="s">
        <v>53</v>
      </c>
      <c r="H16" s="9" t="s">
        <v>54</v>
      </c>
    </row>
    <row r="17" spans="1:5">
      <c r="A17" s="10" t="s">
        <v>55</v>
      </c>
      <c r="B17" s="5">
        <f>ROUND(STDEV(B5:B14),2)</f>
        <v>2.17</v>
      </c>
      <c r="C17" s="5">
        <f>ROUND(STDEV(C5:C14),2)</f>
        <v>11.58</v>
      </c>
    </row>
    <row r="19" spans="1:5">
      <c r="A19" s="23" t="s">
        <v>56</v>
      </c>
      <c r="B19" s="23"/>
      <c r="C19" s="23"/>
      <c r="D19" s="23"/>
      <c r="E19" s="22">
        <f>F15/SQRT(G15*H15)</f>
        <v>0.59609476138946249</v>
      </c>
    </row>
    <row r="20" spans="1:5">
      <c r="A20" s="23" t="s">
        <v>57</v>
      </c>
      <c r="B20" s="23"/>
      <c r="C20" s="23"/>
      <c r="D20" s="23"/>
      <c r="E20" s="22">
        <f>E19*(C17/B17)</f>
        <v>3.1810033810552882</v>
      </c>
    </row>
    <row r="21" spans="1:5">
      <c r="A21" s="23" t="s">
        <v>58</v>
      </c>
      <c r="B21" s="23"/>
      <c r="C21" s="23"/>
      <c r="D21" s="23"/>
      <c r="E21" s="22">
        <f>C15-E20*B15</f>
        <v>30.076347255537506</v>
      </c>
    </row>
  </sheetData>
  <mergeCells count="3">
    <mergeCell ref="A20:D20"/>
    <mergeCell ref="A21:D21"/>
    <mergeCell ref="A19:D1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 xr3:uid="{51F8DEE0-4D01-5F28-A812-FC0BD7CAC4A5}">
      <selection activeCell="K12" sqref="K12"/>
    </sheetView>
  </sheetViews>
  <sheetFormatPr defaultRowHeight="15"/>
  <cols>
    <col min="1" max="1" width="21.7109375" customWidth="1"/>
    <col min="2" max="2" width="16.28515625" customWidth="1"/>
  </cols>
  <sheetData>
    <row r="1" spans="1:9">
      <c r="A1" s="13" t="s">
        <v>16</v>
      </c>
      <c r="B1" s="13"/>
      <c r="C1" s="13"/>
      <c r="D1" s="13"/>
      <c r="E1" s="13"/>
      <c r="F1" s="13"/>
      <c r="G1" s="13"/>
      <c r="H1" s="13"/>
      <c r="I1" s="13"/>
    </row>
    <row r="2" spans="1:9" ht="15.75" thickBot="1">
      <c r="A2" s="13"/>
      <c r="B2" s="13"/>
      <c r="C2" s="13"/>
      <c r="D2" s="13"/>
      <c r="E2" s="13"/>
      <c r="F2" s="13"/>
      <c r="G2" s="13"/>
      <c r="H2" s="13"/>
      <c r="I2" s="13"/>
    </row>
    <row r="3" spans="1:9">
      <c r="A3" s="21" t="s">
        <v>17</v>
      </c>
      <c r="B3" s="21"/>
      <c r="C3" s="13"/>
      <c r="D3" s="13"/>
      <c r="E3" s="13"/>
      <c r="F3" s="13"/>
      <c r="G3" s="13"/>
      <c r="H3" s="13"/>
      <c r="I3" s="13"/>
    </row>
    <row r="4" spans="1:9">
      <c r="A4" s="18" t="s">
        <v>18</v>
      </c>
      <c r="B4" s="18">
        <v>0.59609476138946227</v>
      </c>
      <c r="C4" s="13"/>
      <c r="D4" s="13"/>
      <c r="E4" s="13"/>
      <c r="F4" s="13"/>
      <c r="G4" s="13"/>
      <c r="H4" s="13"/>
      <c r="I4" s="13"/>
    </row>
    <row r="5" spans="1:9">
      <c r="A5" s="18" t="s">
        <v>19</v>
      </c>
      <c r="B5" s="18">
        <v>0.35532896455595997</v>
      </c>
      <c r="C5" s="13"/>
      <c r="D5" s="13"/>
      <c r="E5" s="13"/>
      <c r="F5" s="13"/>
      <c r="G5" s="13"/>
      <c r="H5" s="13"/>
      <c r="I5" s="13"/>
    </row>
    <row r="6" spans="1:9">
      <c r="A6" s="18" t="s">
        <v>20</v>
      </c>
      <c r="B6" s="18">
        <v>0.27474508512545498</v>
      </c>
      <c r="C6" s="13"/>
      <c r="D6" s="13"/>
      <c r="E6" s="13"/>
      <c r="F6" s="13"/>
      <c r="G6" s="13"/>
      <c r="H6" s="13"/>
      <c r="I6" s="13"/>
    </row>
    <row r="7" spans="1:9">
      <c r="A7" s="18" t="s">
        <v>21</v>
      </c>
      <c r="B7" s="18">
        <v>9.8586113109875715</v>
      </c>
      <c r="C7" s="13"/>
      <c r="D7" s="13"/>
      <c r="E7" s="13"/>
      <c r="F7" s="13"/>
      <c r="G7" s="13"/>
      <c r="H7" s="13"/>
      <c r="I7" s="13"/>
    </row>
    <row r="8" spans="1:9" ht="15.75" thickBot="1">
      <c r="A8" s="19" t="s">
        <v>22</v>
      </c>
      <c r="B8" s="19">
        <v>10</v>
      </c>
      <c r="C8" s="13"/>
      <c r="D8" s="13"/>
      <c r="E8" s="13"/>
      <c r="F8" s="13"/>
      <c r="G8" s="13"/>
      <c r="H8" s="13"/>
      <c r="I8" s="13"/>
    </row>
    <row r="10" spans="1:9" ht="15.75" thickBot="1">
      <c r="A10" s="13" t="s">
        <v>23</v>
      </c>
      <c r="B10" s="13"/>
      <c r="C10" s="13"/>
      <c r="D10" s="13"/>
      <c r="E10" s="13"/>
      <c r="F10" s="13"/>
      <c r="G10" s="13"/>
      <c r="H10" s="13"/>
      <c r="I10" s="13"/>
    </row>
    <row r="11" spans="1:9">
      <c r="A11" s="20"/>
      <c r="B11" s="20" t="s">
        <v>24</v>
      </c>
      <c r="C11" s="20" t="s">
        <v>25</v>
      </c>
      <c r="D11" s="20" t="s">
        <v>26</v>
      </c>
      <c r="E11" s="20" t="s">
        <v>27</v>
      </c>
      <c r="F11" s="20" t="s">
        <v>28</v>
      </c>
      <c r="G11" s="13"/>
      <c r="H11" s="13"/>
      <c r="I11" s="13"/>
    </row>
    <row r="12" spans="1:9">
      <c r="A12" s="18" t="s">
        <v>29</v>
      </c>
      <c r="B12" s="18">
        <v>1</v>
      </c>
      <c r="C12" s="18">
        <v>428.56226415094329</v>
      </c>
      <c r="D12" s="18">
        <v>428.56226415094329</v>
      </c>
      <c r="E12" s="18">
        <v>4.4094298644729966</v>
      </c>
      <c r="F12" s="18">
        <v>6.8952083000053621E-2</v>
      </c>
      <c r="G12" s="13"/>
      <c r="H12" s="13"/>
      <c r="I12" s="13"/>
    </row>
    <row r="13" spans="1:9">
      <c r="A13" s="18" t="s">
        <v>30</v>
      </c>
      <c r="B13" s="18">
        <v>8</v>
      </c>
      <c r="C13" s="18">
        <v>777.53773584905662</v>
      </c>
      <c r="D13" s="18">
        <v>97.192216981132077</v>
      </c>
      <c r="E13" s="18"/>
      <c r="F13" s="18"/>
      <c r="G13" s="13"/>
      <c r="H13" s="13"/>
      <c r="I13" s="13"/>
    </row>
    <row r="14" spans="1:9" ht="15.75" thickBot="1">
      <c r="A14" s="19" t="s">
        <v>31</v>
      </c>
      <c r="B14" s="19">
        <v>9</v>
      </c>
      <c r="C14" s="19">
        <v>1206.0999999999999</v>
      </c>
      <c r="D14" s="19"/>
      <c r="E14" s="19"/>
      <c r="F14" s="19"/>
      <c r="G14" s="13"/>
      <c r="H14" s="13"/>
      <c r="I14" s="13"/>
    </row>
    <row r="15" spans="1:9" ht="15.75" thickBot="1">
      <c r="A15" s="13"/>
      <c r="B15" s="13"/>
      <c r="C15" s="13"/>
      <c r="D15" s="13"/>
      <c r="E15" s="13"/>
      <c r="F15" s="13"/>
      <c r="G15" s="13"/>
      <c r="H15" s="13"/>
      <c r="I15" s="13"/>
    </row>
    <row r="16" spans="1:9">
      <c r="A16" s="20"/>
      <c r="B16" s="20" t="s">
        <v>32</v>
      </c>
      <c r="C16" s="20" t="s">
        <v>21</v>
      </c>
      <c r="D16" s="20" t="s">
        <v>33</v>
      </c>
      <c r="E16" s="20" t="s">
        <v>34</v>
      </c>
      <c r="F16" s="20" t="s">
        <v>35</v>
      </c>
      <c r="G16" s="20" t="s">
        <v>36</v>
      </c>
      <c r="H16" s="20" t="s">
        <v>37</v>
      </c>
      <c r="I16" s="20" t="s">
        <v>38</v>
      </c>
    </row>
    <row r="17" spans="1:9">
      <c r="A17" s="18" t="s">
        <v>39</v>
      </c>
      <c r="B17" s="18">
        <v>30.103773584905646</v>
      </c>
      <c r="C17" s="18">
        <v>23.82364100765281</v>
      </c>
      <c r="D17" s="18">
        <v>1.2636092684252371</v>
      </c>
      <c r="E17" s="18">
        <v>0.24194754527719736</v>
      </c>
      <c r="F17" s="18">
        <v>-24.833641094361305</v>
      </c>
      <c r="G17" s="18">
        <v>85.041188264172604</v>
      </c>
      <c r="H17" s="18">
        <v>-24.833641094361305</v>
      </c>
      <c r="I17" s="18">
        <v>85.041188264172604</v>
      </c>
    </row>
    <row r="18" spans="1:9" ht="15.75" thickBot="1">
      <c r="A18" s="19" t="s">
        <v>40</v>
      </c>
      <c r="B18" s="19">
        <v>3.1792452830188691</v>
      </c>
      <c r="C18" s="19">
        <v>1.5140241967759058</v>
      </c>
      <c r="D18" s="19">
        <v>2.0998642490582577</v>
      </c>
      <c r="E18" s="19">
        <v>6.8952083000053524E-2</v>
      </c>
      <c r="F18" s="19">
        <v>-0.31210077554553717</v>
      </c>
      <c r="G18" s="19">
        <v>6.6705913415832754</v>
      </c>
      <c r="H18" s="19">
        <v>-0.31210077554553717</v>
      </c>
      <c r="I18" s="19">
        <v>6.6705913415832754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R21"/>
  <sheetViews>
    <sheetView workbookViewId="0" xr3:uid="{F9CF3CF3-643B-5BE6-8B46-32C596A47465}">
      <selection activeCell="B4" sqref="B4"/>
    </sheetView>
  </sheetViews>
  <sheetFormatPr defaultRowHeight="15"/>
  <cols>
    <col min="1" max="1" width="9.140625" customWidth="1"/>
    <col min="2" max="4" width="9.140625" style="4"/>
    <col min="5" max="6" width="11" style="4" customWidth="1"/>
    <col min="7" max="7" width="9.140625" style="4"/>
    <col min="8" max="8" width="24.5703125" style="4" customWidth="1"/>
    <col min="9" max="9" width="13.140625" style="4" customWidth="1"/>
    <col min="10" max="10" width="9.140625" style="4"/>
    <col min="11" max="11" width="16.7109375" style="4" customWidth="1"/>
    <col min="12" max="12" width="6.140625" style="4" customWidth="1"/>
    <col min="13" max="13" width="8.140625" style="6" customWidth="1"/>
    <col min="14" max="15" width="9.140625" style="4"/>
  </cols>
  <sheetData>
    <row r="4" spans="1:18">
      <c r="A4" s="13"/>
      <c r="B4" s="7" t="s">
        <v>59</v>
      </c>
      <c r="C4" s="7" t="s">
        <v>60</v>
      </c>
      <c r="D4" s="7" t="s">
        <v>42</v>
      </c>
      <c r="E4" s="7" t="s">
        <v>61</v>
      </c>
      <c r="F4" s="7" t="s">
        <v>62</v>
      </c>
      <c r="G4" s="7" t="s">
        <v>44</v>
      </c>
      <c r="H4" s="7" t="s">
        <v>63</v>
      </c>
      <c r="I4" s="7" t="s">
        <v>46</v>
      </c>
      <c r="J4" s="7" t="s">
        <v>47</v>
      </c>
      <c r="K4" s="7" t="s">
        <v>48</v>
      </c>
      <c r="L4" s="7"/>
      <c r="M4" s="7" t="s">
        <v>42</v>
      </c>
      <c r="N4" s="7" t="s">
        <v>59</v>
      </c>
      <c r="O4" s="7" t="s">
        <v>60</v>
      </c>
      <c r="P4" s="13"/>
      <c r="Q4" s="13"/>
      <c r="R4" s="13" t="s">
        <v>64</v>
      </c>
    </row>
    <row r="5" spans="1:18">
      <c r="A5" s="13"/>
      <c r="B5" s="4">
        <v>1.5</v>
      </c>
      <c r="C5" s="4">
        <v>20</v>
      </c>
      <c r="D5" s="4">
        <v>55</v>
      </c>
      <c r="E5" s="4">
        <f>B5-B15</f>
        <v>-1.7399999999999998</v>
      </c>
      <c r="F5" s="4">
        <f>C5-C15</f>
        <v>-11.3</v>
      </c>
      <c r="G5" s="4">
        <f>D5-D15</f>
        <v>-49</v>
      </c>
      <c r="H5" s="4">
        <f>E5*F5*G5</f>
        <v>-963.43799999999999</v>
      </c>
      <c r="I5" s="4">
        <f t="shared" ref="I5:I14" si="0">E5*E5</f>
        <v>3.0275999999999992</v>
      </c>
      <c r="J5" s="4">
        <f>G5*G5</f>
        <v>2401</v>
      </c>
      <c r="K5" s="4">
        <f>ROUND((G21+G20*B5),2)</f>
        <v>275.45999999999998</v>
      </c>
      <c r="M5" s="4">
        <v>55</v>
      </c>
      <c r="N5" s="4">
        <v>1.5</v>
      </c>
      <c r="O5" s="4">
        <v>20</v>
      </c>
      <c r="P5" s="13"/>
      <c r="Q5" s="13"/>
      <c r="R5" s="13" t="s">
        <v>65</v>
      </c>
    </row>
    <row r="6" spans="1:18">
      <c r="A6" s="13"/>
      <c r="B6" s="4">
        <v>2</v>
      </c>
      <c r="C6" s="4">
        <v>21</v>
      </c>
      <c r="D6" s="4">
        <v>65</v>
      </c>
      <c r="E6" s="4">
        <f>B6-B15</f>
        <v>-1.2399999999999998</v>
      </c>
      <c r="F6" s="4">
        <f>C6-C15</f>
        <v>-10.3</v>
      </c>
      <c r="G6" s="4">
        <f>D6-D15</f>
        <v>-39</v>
      </c>
      <c r="H6" s="4">
        <f t="shared" ref="H6:H14" si="1">E6*G6</f>
        <v>48.359999999999992</v>
      </c>
      <c r="I6" s="4">
        <f t="shared" si="0"/>
        <v>1.5375999999999994</v>
      </c>
      <c r="J6" s="4">
        <f t="shared" ref="J6:J14" si="2">G6*G6</f>
        <v>1521</v>
      </c>
      <c r="K6" s="4">
        <f>ROUND((G21+G20*B6),2)</f>
        <v>226.19</v>
      </c>
      <c r="M6" s="4">
        <v>65</v>
      </c>
      <c r="N6" s="4">
        <v>2</v>
      </c>
      <c r="O6" s="4">
        <v>21</v>
      </c>
      <c r="P6" s="13"/>
      <c r="Q6" s="13"/>
      <c r="R6" s="13" t="s">
        <v>66</v>
      </c>
    </row>
    <row r="7" spans="1:18">
      <c r="A7" s="13"/>
      <c r="B7" s="4">
        <v>2.8</v>
      </c>
      <c r="C7" s="4">
        <v>25</v>
      </c>
      <c r="D7" s="4">
        <v>80</v>
      </c>
      <c r="E7" s="4">
        <f>B7-B15</f>
        <v>-0.43999999999999995</v>
      </c>
      <c r="F7" s="4">
        <f>C7-C15</f>
        <v>-6.3000000000000007</v>
      </c>
      <c r="G7" s="4">
        <f>D7-D15</f>
        <v>-24</v>
      </c>
      <c r="H7" s="4">
        <f t="shared" si="1"/>
        <v>10.559999999999999</v>
      </c>
      <c r="I7" s="4">
        <f t="shared" si="0"/>
        <v>0.19359999999999997</v>
      </c>
      <c r="J7" s="4">
        <f t="shared" si="2"/>
        <v>576</v>
      </c>
      <c r="K7" s="4">
        <f>ROUND((G21+G22*B7),2)</f>
        <v>423.28</v>
      </c>
      <c r="M7" s="4">
        <v>80</v>
      </c>
      <c r="N7" s="4">
        <v>2.8</v>
      </c>
      <c r="O7" s="4">
        <v>25</v>
      </c>
      <c r="P7" s="13"/>
      <c r="Q7" s="13"/>
      <c r="R7" s="13" t="s">
        <v>67</v>
      </c>
    </row>
    <row r="8" spans="1:18">
      <c r="A8" s="13"/>
      <c r="B8" s="4">
        <v>2.9</v>
      </c>
      <c r="C8" s="4">
        <v>27</v>
      </c>
      <c r="D8" s="4">
        <v>90</v>
      </c>
      <c r="E8" s="4">
        <f>B8-B15</f>
        <v>-0.33999999999999986</v>
      </c>
      <c r="F8" s="4">
        <f>C8-C15</f>
        <v>-4.3000000000000007</v>
      </c>
      <c r="G8" s="4">
        <f>D8-D15</f>
        <v>-14</v>
      </c>
      <c r="H8" s="4">
        <f t="shared" si="1"/>
        <v>4.759999999999998</v>
      </c>
      <c r="I8" s="4">
        <f t="shared" si="0"/>
        <v>0.1155999999999999</v>
      </c>
      <c r="J8" s="4">
        <f t="shared" si="2"/>
        <v>196</v>
      </c>
      <c r="K8" s="4">
        <f>ROUND((G21+G20*B8),2)</f>
        <v>137.5</v>
      </c>
      <c r="M8" s="4">
        <v>90</v>
      </c>
      <c r="N8" s="4">
        <v>2.9</v>
      </c>
      <c r="O8" s="4">
        <v>27</v>
      </c>
      <c r="P8" s="13"/>
      <c r="Q8" s="13"/>
      <c r="R8" s="13" t="s">
        <v>68</v>
      </c>
    </row>
    <row r="9" spans="1:18">
      <c r="A9" s="13"/>
      <c r="B9" s="4">
        <v>3.4</v>
      </c>
      <c r="C9" s="4">
        <v>28</v>
      </c>
      <c r="D9" s="4">
        <v>95</v>
      </c>
      <c r="E9" s="4">
        <f>B9-B15</f>
        <v>0.16000000000000014</v>
      </c>
      <c r="F9" s="4">
        <f>C9-C15</f>
        <v>-3.3000000000000007</v>
      </c>
      <c r="G9" s="4">
        <f>D9-D15</f>
        <v>-9</v>
      </c>
      <c r="H9" s="4">
        <f t="shared" si="1"/>
        <v>-1.4400000000000013</v>
      </c>
      <c r="I9" s="4">
        <f t="shared" si="0"/>
        <v>2.5600000000000046E-2</v>
      </c>
      <c r="J9" s="4">
        <f t="shared" si="2"/>
        <v>81</v>
      </c>
      <c r="K9" s="4">
        <f>ROUND((G21+G20*B9),2)</f>
        <v>88.23</v>
      </c>
      <c r="M9" s="4">
        <v>95</v>
      </c>
      <c r="N9" s="4">
        <v>3.4</v>
      </c>
      <c r="O9" s="4">
        <v>28</v>
      </c>
      <c r="P9" s="13"/>
      <c r="Q9" s="13"/>
      <c r="R9" s="13" t="s">
        <v>69</v>
      </c>
    </row>
    <row r="10" spans="1:18">
      <c r="A10" s="13"/>
      <c r="B10" s="4">
        <v>3.6</v>
      </c>
      <c r="C10" s="4">
        <v>31</v>
      </c>
      <c r="D10" s="4">
        <v>105</v>
      </c>
      <c r="E10" s="4">
        <f>B10-B15</f>
        <v>0.36000000000000032</v>
      </c>
      <c r="F10" s="4">
        <f>C10-C15</f>
        <v>-0.30000000000000071</v>
      </c>
      <c r="G10" s="4">
        <f>D10-D15</f>
        <v>1</v>
      </c>
      <c r="H10" s="4">
        <f t="shared" si="1"/>
        <v>0.36000000000000032</v>
      </c>
      <c r="I10" s="4">
        <f t="shared" si="0"/>
        <v>0.12960000000000024</v>
      </c>
      <c r="J10" s="4">
        <f t="shared" si="2"/>
        <v>1</v>
      </c>
      <c r="K10" s="4">
        <f>ROUND((G21+G20*B10),2)</f>
        <v>68.52</v>
      </c>
      <c r="M10" s="4">
        <v>105</v>
      </c>
      <c r="N10" s="4">
        <v>3.6</v>
      </c>
      <c r="O10" s="4">
        <v>31</v>
      </c>
      <c r="P10" s="13"/>
      <c r="Q10" s="13"/>
      <c r="R10" s="13" t="s">
        <v>70</v>
      </c>
    </row>
    <row r="11" spans="1:18">
      <c r="A11" s="13"/>
      <c r="B11" s="4">
        <v>3.8</v>
      </c>
      <c r="C11" s="4">
        <v>38</v>
      </c>
      <c r="D11" s="4">
        <v>125</v>
      </c>
      <c r="E11" s="4">
        <f>B11-B15</f>
        <v>0.56000000000000005</v>
      </c>
      <c r="F11" s="4">
        <f>C11-C15</f>
        <v>6.6999999999999993</v>
      </c>
      <c r="G11" s="4">
        <f>D11-D15</f>
        <v>21</v>
      </c>
      <c r="H11" s="4">
        <f t="shared" si="1"/>
        <v>11.760000000000002</v>
      </c>
      <c r="I11" s="4">
        <f t="shared" si="0"/>
        <v>0.31360000000000005</v>
      </c>
      <c r="J11" s="4">
        <f t="shared" si="2"/>
        <v>441</v>
      </c>
      <c r="K11" s="4">
        <f>ROUND((G21+G20*B11),2)</f>
        <v>48.82</v>
      </c>
      <c r="M11" s="4">
        <v>125</v>
      </c>
      <c r="N11" s="4">
        <v>3.8</v>
      </c>
      <c r="O11" s="4">
        <v>38</v>
      </c>
      <c r="P11" s="13"/>
      <c r="Q11" s="13"/>
      <c r="R11" s="13" t="s">
        <v>71</v>
      </c>
    </row>
    <row r="12" spans="1:18">
      <c r="A12" s="13"/>
      <c r="B12" s="4">
        <v>3.9</v>
      </c>
      <c r="C12" s="4">
        <v>40</v>
      </c>
      <c r="D12" s="4">
        <v>135</v>
      </c>
      <c r="E12" s="4">
        <f>B12-B15</f>
        <v>0.66000000000000014</v>
      </c>
      <c r="F12" s="4">
        <f>C12-C15</f>
        <v>8.6999999999999993</v>
      </c>
      <c r="G12" s="4">
        <f>D12-D15</f>
        <v>31</v>
      </c>
      <c r="H12" s="4">
        <f t="shared" si="1"/>
        <v>20.460000000000004</v>
      </c>
      <c r="I12" s="4">
        <f t="shared" si="0"/>
        <v>0.43560000000000021</v>
      </c>
      <c r="J12" s="4">
        <f t="shared" si="2"/>
        <v>961</v>
      </c>
      <c r="K12" s="4">
        <f>ROUND((G21+G20*B12),2)</f>
        <v>38.96</v>
      </c>
      <c r="M12" s="4">
        <v>135</v>
      </c>
      <c r="N12" s="4">
        <v>3.9</v>
      </c>
      <c r="O12" s="4">
        <v>40</v>
      </c>
      <c r="P12" s="13"/>
      <c r="Q12" s="13"/>
      <c r="R12" s="13" t="s">
        <v>72</v>
      </c>
    </row>
    <row r="13" spans="1:18">
      <c r="A13" s="13"/>
      <c r="B13" s="4">
        <v>4</v>
      </c>
      <c r="C13" s="4">
        <v>41</v>
      </c>
      <c r="D13" s="4">
        <v>140</v>
      </c>
      <c r="E13" s="4">
        <f>B13-B15</f>
        <v>0.76000000000000023</v>
      </c>
      <c r="F13" s="4">
        <f>C13-C15</f>
        <v>9.6999999999999993</v>
      </c>
      <c r="G13" s="4">
        <f>D13-D15</f>
        <v>36</v>
      </c>
      <c r="H13" s="4">
        <f t="shared" si="1"/>
        <v>27.360000000000007</v>
      </c>
      <c r="I13" s="4">
        <f t="shared" si="0"/>
        <v>0.57760000000000034</v>
      </c>
      <c r="J13" s="4">
        <f t="shared" si="2"/>
        <v>1296</v>
      </c>
      <c r="K13" s="4">
        <f>ROUND((G21+G20*B13),2)</f>
        <v>29.11</v>
      </c>
      <c r="M13" s="4">
        <v>140</v>
      </c>
      <c r="N13" s="4">
        <v>4</v>
      </c>
      <c r="O13" s="4">
        <v>41</v>
      </c>
      <c r="P13" s="13"/>
      <c r="Q13" s="13"/>
      <c r="R13" s="13" t="s">
        <v>73</v>
      </c>
    </row>
    <row r="14" spans="1:18">
      <c r="A14" s="13"/>
      <c r="B14" s="4">
        <v>4.5</v>
      </c>
      <c r="C14" s="4">
        <v>42</v>
      </c>
      <c r="D14" s="4">
        <v>150</v>
      </c>
      <c r="E14" s="4">
        <f>B14-B15</f>
        <v>1.2600000000000002</v>
      </c>
      <c r="F14" s="4">
        <f>C14-C15</f>
        <v>10.7</v>
      </c>
      <c r="G14" s="4">
        <f>D14-D15</f>
        <v>46</v>
      </c>
      <c r="H14" s="4">
        <f t="shared" si="1"/>
        <v>57.960000000000008</v>
      </c>
      <c r="I14" s="4">
        <f t="shared" si="0"/>
        <v>1.5876000000000006</v>
      </c>
      <c r="J14" s="4">
        <f t="shared" si="2"/>
        <v>2116</v>
      </c>
      <c r="K14" s="4">
        <f>ROUND((G21+G20*B14),2)</f>
        <v>-20.16</v>
      </c>
      <c r="M14" s="4">
        <v>150</v>
      </c>
      <c r="N14" s="4">
        <v>4.5</v>
      </c>
      <c r="O14" s="4">
        <v>42</v>
      </c>
      <c r="P14" s="13"/>
      <c r="Q14" s="13"/>
      <c r="R14" s="13" t="s">
        <v>74</v>
      </c>
    </row>
    <row r="15" spans="1:18">
      <c r="A15" s="10" t="s">
        <v>49</v>
      </c>
      <c r="B15" s="5">
        <f>AVERAGE(B5:B14)</f>
        <v>3.2399999999999998</v>
      </c>
      <c r="C15" s="5">
        <f>AVERAGE(C5:C14)</f>
        <v>31.3</v>
      </c>
      <c r="D15" s="5">
        <f>AVERAGE(D5:D14)</f>
        <v>104</v>
      </c>
      <c r="E15" s="5"/>
      <c r="F15" s="5"/>
      <c r="G15" s="5"/>
      <c r="H15" s="5">
        <f>SUM(H5:H14)</f>
        <v>-783.298</v>
      </c>
      <c r="I15" s="5">
        <f>SUM(I5:I14)</f>
        <v>7.9439999999999991</v>
      </c>
      <c r="J15" s="5">
        <f>SUM(J5:J14)</f>
        <v>9590</v>
      </c>
      <c r="P15" s="13"/>
      <c r="Q15" s="13"/>
      <c r="R15" s="13"/>
    </row>
    <row r="16" spans="1:18">
      <c r="A16" s="10"/>
      <c r="B16" s="8" t="s">
        <v>75</v>
      </c>
      <c r="C16" s="8" t="s">
        <v>76</v>
      </c>
      <c r="D16" s="8" t="s">
        <v>51</v>
      </c>
      <c r="E16" s="7"/>
      <c r="F16" s="7"/>
      <c r="G16" s="7"/>
      <c r="H16" s="9" t="s">
        <v>77</v>
      </c>
      <c r="I16" s="9" t="s">
        <v>53</v>
      </c>
      <c r="J16" s="9" t="s">
        <v>54</v>
      </c>
      <c r="P16" s="13"/>
      <c r="Q16" s="13"/>
      <c r="R16" s="13"/>
    </row>
    <row r="17" spans="1:7">
      <c r="A17" s="10" t="s">
        <v>55</v>
      </c>
      <c r="B17" s="5">
        <f>ROUND(STDEV(B5:B14),2)</f>
        <v>0.94</v>
      </c>
      <c r="C17" s="5">
        <f>ROUND(STDEV(C5:C14),2)</f>
        <v>8.3800000000000008</v>
      </c>
      <c r="D17" s="5">
        <f>ROUND(STDEV(D5:D14),2)</f>
        <v>32.64</v>
      </c>
    </row>
    <row r="19" spans="1:7">
      <c r="A19" s="23" t="s">
        <v>56</v>
      </c>
      <c r="B19" s="23"/>
      <c r="C19" s="23"/>
      <c r="D19" s="23"/>
      <c r="E19" s="23"/>
      <c r="F19" s="22"/>
      <c r="G19" s="22">
        <f>H15/SQRT(I15*J15)</f>
        <v>-2.8379065888290884</v>
      </c>
    </row>
    <row r="20" spans="1:7">
      <c r="A20" s="23" t="s">
        <v>57</v>
      </c>
      <c r="B20" s="23"/>
      <c r="C20" s="23"/>
      <c r="D20" s="23"/>
      <c r="E20" s="23"/>
      <c r="F20" s="22"/>
      <c r="G20" s="22">
        <f>G19*(D17/B17)</f>
        <v>-98.541777722746232</v>
      </c>
    </row>
    <row r="21" spans="1:7">
      <c r="A21" s="23" t="s">
        <v>58</v>
      </c>
      <c r="B21" s="23"/>
      <c r="C21" s="23"/>
      <c r="D21" s="23"/>
      <c r="E21" s="23"/>
      <c r="F21" s="22"/>
      <c r="G21" s="22">
        <f>D15-G20*B15</f>
        <v>423.27535982169775</v>
      </c>
    </row>
  </sheetData>
  <mergeCells count="3">
    <mergeCell ref="A19:E19"/>
    <mergeCell ref="A20:E20"/>
    <mergeCell ref="A21:E2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M18"/>
  <sheetViews>
    <sheetView workbookViewId="0" xr3:uid="{78B4E459-6924-5F8B-B7BA-2DD04133E49E}">
      <selection activeCell="D21" sqref="D21"/>
    </sheetView>
  </sheetViews>
  <sheetFormatPr defaultRowHeight="15"/>
  <cols>
    <col min="1" max="1" width="9.140625" customWidth="1"/>
    <col min="2" max="3" width="9.140625" style="4"/>
    <col min="4" max="4" width="11" style="4" customWidth="1"/>
    <col min="5" max="5" width="9.140625" style="4"/>
    <col min="6" max="6" width="11.85546875" style="4" customWidth="1"/>
    <col min="7" max="7" width="13.140625" style="4" customWidth="1"/>
    <col min="8" max="8" width="9.140625" style="4"/>
    <col min="9" max="10" width="16.7109375" style="4" customWidth="1"/>
    <col min="11" max="11" width="8.140625" style="6" customWidth="1"/>
    <col min="12" max="13" width="9.140625" style="4"/>
  </cols>
  <sheetData>
    <row r="4" spans="1:13">
      <c r="A4" s="13"/>
      <c r="B4" s="7" t="s">
        <v>41</v>
      </c>
      <c r="C4" s="7" t="s">
        <v>42</v>
      </c>
      <c r="D4" s="7" t="s">
        <v>43</v>
      </c>
      <c r="E4" s="7" t="s">
        <v>44</v>
      </c>
      <c r="F4" s="7" t="s">
        <v>45</v>
      </c>
      <c r="G4" s="7" t="s">
        <v>46</v>
      </c>
      <c r="H4" s="7" t="s">
        <v>47</v>
      </c>
      <c r="I4" s="7" t="s">
        <v>48</v>
      </c>
      <c r="J4" s="7"/>
      <c r="K4" s="7" t="s">
        <v>41</v>
      </c>
      <c r="L4" s="7" t="s">
        <v>42</v>
      </c>
      <c r="M4" s="11" t="s">
        <v>48</v>
      </c>
    </row>
    <row r="5" spans="1:13">
      <c r="A5" s="13"/>
      <c r="B5" s="4">
        <v>94</v>
      </c>
      <c r="C5" s="4">
        <v>80</v>
      </c>
      <c r="D5" s="4">
        <f>B5-B11</f>
        <v>14.200000000000003</v>
      </c>
      <c r="E5" s="4">
        <f>C5-C11</f>
        <v>22.799999999999997</v>
      </c>
      <c r="F5" s="4">
        <f>D5*E5</f>
        <v>323.76000000000005</v>
      </c>
      <c r="G5" s="4">
        <f>D5*D5</f>
        <v>201.64000000000007</v>
      </c>
      <c r="H5" s="4">
        <f>E5*E5</f>
        <v>519.83999999999992</v>
      </c>
      <c r="I5" s="4">
        <f>ROUND((E17+E16*B5),2)</f>
        <v>74.08</v>
      </c>
      <c r="K5" s="4">
        <v>17</v>
      </c>
      <c r="L5" s="4">
        <v>94</v>
      </c>
      <c r="M5" s="4">
        <v>84.15</v>
      </c>
    </row>
    <row r="6" spans="1:13">
      <c r="A6" s="13"/>
      <c r="B6" s="4">
        <v>88</v>
      </c>
      <c r="C6" s="4">
        <v>60</v>
      </c>
      <c r="D6" s="4">
        <f>B6-B11</f>
        <v>8.2000000000000028</v>
      </c>
      <c r="E6" s="4">
        <f>C6-C11</f>
        <v>2.7999999999999972</v>
      </c>
      <c r="F6" s="4">
        <f t="shared" ref="F6:F9" si="0">D6*E6</f>
        <v>22.959999999999983</v>
      </c>
      <c r="G6" s="4">
        <f t="shared" ref="G6:H9" si="1">D6*D6</f>
        <v>67.240000000000052</v>
      </c>
      <c r="H6" s="4">
        <f t="shared" si="1"/>
        <v>7.8399999999999839</v>
      </c>
      <c r="I6" s="4">
        <f>ROUND((E17+E16*B6),2)</f>
        <v>66.95</v>
      </c>
      <c r="K6" s="4">
        <v>13</v>
      </c>
      <c r="L6" s="4">
        <v>73</v>
      </c>
      <c r="M6" s="4">
        <v>71.430000000000007</v>
      </c>
    </row>
    <row r="7" spans="1:13">
      <c r="A7" s="13"/>
      <c r="B7" s="4">
        <v>71</v>
      </c>
      <c r="C7" s="4">
        <v>56</v>
      </c>
      <c r="D7" s="4">
        <f>B7-B11</f>
        <v>-8.7999999999999972</v>
      </c>
      <c r="E7" s="4">
        <f>C7-C11</f>
        <v>-1.2000000000000028</v>
      </c>
      <c r="F7" s="4">
        <f t="shared" si="0"/>
        <v>10.560000000000022</v>
      </c>
      <c r="G7" s="4">
        <f t="shared" si="1"/>
        <v>77.439999999999955</v>
      </c>
      <c r="H7" s="4">
        <f t="shared" si="1"/>
        <v>1.4400000000000068</v>
      </c>
      <c r="I7" s="4">
        <f>ROUND((E17+E18*B7),2)</f>
        <v>-37.69</v>
      </c>
      <c r="K7" s="4">
        <v>12</v>
      </c>
      <c r="L7" s="4">
        <v>59</v>
      </c>
      <c r="M7" s="4">
        <v>30.08</v>
      </c>
    </row>
    <row r="8" spans="1:13">
      <c r="A8" s="13"/>
      <c r="B8" s="4">
        <v>75</v>
      </c>
      <c r="C8" s="4">
        <v>47</v>
      </c>
      <c r="D8" s="4">
        <f>B8-B11</f>
        <v>-4.7999999999999972</v>
      </c>
      <c r="E8" s="4">
        <f>C8-C11</f>
        <v>-10.200000000000003</v>
      </c>
      <c r="F8" s="4">
        <f t="shared" si="0"/>
        <v>48.959999999999987</v>
      </c>
      <c r="G8" s="4">
        <f t="shared" si="1"/>
        <v>23.039999999999974</v>
      </c>
      <c r="H8" s="4">
        <f t="shared" si="1"/>
        <v>104.04000000000006</v>
      </c>
      <c r="I8" s="4">
        <f>ROUND((E17+E16*B8),2)</f>
        <v>51.49</v>
      </c>
      <c r="K8" s="4">
        <v>15</v>
      </c>
      <c r="L8" s="4">
        <v>80</v>
      </c>
      <c r="M8" s="4">
        <v>77.790000000000006</v>
      </c>
    </row>
    <row r="9" spans="1:13">
      <c r="A9" s="13"/>
      <c r="B9" s="4">
        <v>71</v>
      </c>
      <c r="C9" s="4">
        <v>43</v>
      </c>
      <c r="D9" s="4">
        <f>B9-B11</f>
        <v>-8.7999999999999972</v>
      </c>
      <c r="E9" s="4">
        <f>C9-C11</f>
        <v>-14.200000000000003</v>
      </c>
      <c r="F9" s="4">
        <f t="shared" si="0"/>
        <v>124.95999999999998</v>
      </c>
      <c r="G9" s="4">
        <f t="shared" si="1"/>
        <v>77.439999999999955</v>
      </c>
      <c r="H9" s="4">
        <f t="shared" si="1"/>
        <v>201.64000000000007</v>
      </c>
      <c r="I9" s="4">
        <f>ROUND((E17+E16*B9),2)</f>
        <v>46.74</v>
      </c>
      <c r="K9" s="4">
        <v>16</v>
      </c>
      <c r="L9" s="4">
        <v>93</v>
      </c>
      <c r="M9" s="4">
        <v>80.97</v>
      </c>
    </row>
    <row r="10" spans="1:13">
      <c r="A10" s="13"/>
      <c r="K10" s="4"/>
    </row>
    <row r="11" spans="1:13">
      <c r="A11" s="10" t="s">
        <v>49</v>
      </c>
      <c r="B11" s="5">
        <f>AVERAGE(B5:B9)</f>
        <v>79.8</v>
      </c>
      <c r="C11" s="5">
        <f>AVERAGE(C5:C9)</f>
        <v>57.2</v>
      </c>
      <c r="D11" s="5"/>
      <c r="E11" s="5"/>
      <c r="F11" s="5">
        <f>SUM(F5:F9)</f>
        <v>531.20000000000005</v>
      </c>
      <c r="G11" s="5">
        <f>SUM(G5:G9)</f>
        <v>446.79999999999995</v>
      </c>
      <c r="H11" s="5">
        <f>SUM(H5:H9)</f>
        <v>834.80000000000018</v>
      </c>
    </row>
    <row r="12" spans="1:13">
      <c r="A12" s="10"/>
      <c r="B12" s="8" t="s">
        <v>50</v>
      </c>
      <c r="C12" s="8" t="s">
        <v>51</v>
      </c>
      <c r="D12" s="7"/>
      <c r="E12" s="7"/>
      <c r="F12" s="9" t="s">
        <v>52</v>
      </c>
      <c r="G12" s="9" t="s">
        <v>53</v>
      </c>
      <c r="H12" s="9" t="s">
        <v>54</v>
      </c>
    </row>
    <row r="13" spans="1:13" s="4" customFormat="1">
      <c r="A13" s="10" t="s">
        <v>55</v>
      </c>
      <c r="B13" s="5">
        <f>ROUND(STDEV(B5:B9),2)</f>
        <v>10.57</v>
      </c>
      <c r="C13" s="5">
        <f>ROUND(STDEV(C5:C9),2)</f>
        <v>14.45</v>
      </c>
      <c r="K13" s="6"/>
    </row>
    <row r="15" spans="1:13" s="4" customFormat="1">
      <c r="A15" s="23" t="s">
        <v>56</v>
      </c>
      <c r="B15" s="23"/>
      <c r="C15" s="23"/>
      <c r="D15" s="23"/>
      <c r="E15" s="22">
        <f>F11/SQRT(G11*H11)</f>
        <v>0.86978169593158816</v>
      </c>
      <c r="K15" s="6"/>
    </row>
    <row r="16" spans="1:13" s="4" customFormat="1">
      <c r="A16" s="23" t="s">
        <v>57</v>
      </c>
      <c r="B16" s="23"/>
      <c r="C16" s="23"/>
      <c r="D16" s="23"/>
      <c r="E16" s="22">
        <f>E15*(C13/B13)</f>
        <v>1.1890582314296545</v>
      </c>
      <c r="K16" s="6"/>
    </row>
    <row r="17" spans="1:11" s="4" customFormat="1">
      <c r="A17" s="23" t="s">
        <v>58</v>
      </c>
      <c r="B17" s="23"/>
      <c r="C17" s="23"/>
      <c r="D17" s="23"/>
      <c r="E17" s="22">
        <f>C11-E16*B11</f>
        <v>-37.68684686808642</v>
      </c>
      <c r="F17" s="12" t="s">
        <v>41</v>
      </c>
      <c r="G17" s="12" t="s">
        <v>78</v>
      </c>
      <c r="K17" s="6"/>
    </row>
    <row r="18" spans="1:11">
      <c r="A18" s="13"/>
      <c r="F18" s="12">
        <v>74</v>
      </c>
      <c r="G18" s="12">
        <f>E17+E16*F18</f>
        <v>50.30346225770802</v>
      </c>
    </row>
  </sheetData>
  <mergeCells count="3">
    <mergeCell ref="A15:D15"/>
    <mergeCell ref="A16:D16"/>
    <mergeCell ref="A17:D1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77"/>
  <sheetViews>
    <sheetView workbookViewId="0" xr3:uid="{9B253EF2-77E0-53E3-AE26-4D66ECD923F3}">
      <selection activeCell="D9" sqref="D9"/>
    </sheetView>
  </sheetViews>
  <sheetFormatPr defaultRowHeight="15"/>
  <cols>
    <col min="6" max="6" width="13.5703125" customWidth="1"/>
    <col min="7" max="7" width="12.28515625" customWidth="1"/>
    <col min="8" max="8" width="15.5703125" customWidth="1"/>
  </cols>
  <sheetData>
    <row r="2" spans="2:9">
      <c r="B2" s="7" t="s">
        <v>41</v>
      </c>
      <c r="C2" s="7" t="s">
        <v>42</v>
      </c>
      <c r="D2" s="7" t="s">
        <v>43</v>
      </c>
      <c r="E2" s="7" t="s">
        <v>44</v>
      </c>
      <c r="F2" s="7" t="s">
        <v>45</v>
      </c>
      <c r="G2" s="7" t="s">
        <v>46</v>
      </c>
      <c r="H2" s="7" t="s">
        <v>47</v>
      </c>
      <c r="I2" s="7" t="s">
        <v>48</v>
      </c>
    </row>
    <row r="3" spans="2:9">
      <c r="B3" s="14">
        <v>19</v>
      </c>
      <c r="C3" s="15">
        <v>40</v>
      </c>
      <c r="D3" s="13">
        <f>B3-B70</f>
        <v>-44.215384615384615</v>
      </c>
      <c r="E3" s="13">
        <f>C3-C70</f>
        <v>-22.738461538461536</v>
      </c>
      <c r="F3" s="13">
        <f>D3*E3</f>
        <v>1005.389822485207</v>
      </c>
      <c r="G3" s="13">
        <f>D3*D3</f>
        <v>1955.0002366863905</v>
      </c>
      <c r="H3" s="13">
        <f>E3*E3</f>
        <v>517.03763313609454</v>
      </c>
      <c r="I3" s="13">
        <f>ROUND((E15+E14*B3),2)</f>
        <v>0</v>
      </c>
    </row>
    <row r="4" spans="2:9">
      <c r="B4" s="14">
        <v>81</v>
      </c>
      <c r="C4" s="15">
        <v>73</v>
      </c>
      <c r="D4" s="13">
        <f>B4-B70</f>
        <v>17.784615384615385</v>
      </c>
      <c r="E4" s="13"/>
      <c r="F4" s="13"/>
      <c r="G4" s="13"/>
      <c r="H4" s="13"/>
      <c r="I4" s="13"/>
    </row>
    <row r="5" spans="2:9">
      <c r="B5" s="14">
        <v>65</v>
      </c>
      <c r="C5" s="15">
        <v>64</v>
      </c>
      <c r="D5" s="13">
        <f>B5-B70</f>
        <v>1.7846153846153854</v>
      </c>
      <c r="E5" s="13"/>
      <c r="F5" s="13"/>
      <c r="G5" s="13"/>
      <c r="H5" s="13"/>
      <c r="I5" s="13"/>
    </row>
    <row r="6" spans="2:9">
      <c r="B6" s="14">
        <v>60</v>
      </c>
      <c r="C6" s="15">
        <v>67</v>
      </c>
      <c r="D6" s="13">
        <f>B6-B70</f>
        <v>-3.2153846153846146</v>
      </c>
      <c r="E6" s="13"/>
      <c r="F6" s="13"/>
      <c r="G6" s="13"/>
      <c r="H6" s="13"/>
      <c r="I6" s="13"/>
    </row>
    <row r="7" spans="2:9">
      <c r="B7" s="14">
        <v>90</v>
      </c>
      <c r="C7" s="15">
        <v>78</v>
      </c>
      <c r="D7" s="13">
        <f>B7-B70</f>
        <v>26.784615384615385</v>
      </c>
      <c r="E7" s="13"/>
      <c r="F7" s="13"/>
      <c r="G7" s="13"/>
      <c r="H7" s="13"/>
      <c r="I7" s="13"/>
    </row>
    <row r="8" spans="2:9">
      <c r="B8" s="14">
        <v>36</v>
      </c>
      <c r="C8" s="15">
        <v>43</v>
      </c>
      <c r="D8" s="13">
        <f>B8-B70</f>
        <v>-27.215384615384615</v>
      </c>
      <c r="E8" s="13"/>
      <c r="F8" s="13"/>
      <c r="G8" s="13"/>
      <c r="H8" s="13"/>
      <c r="I8" s="13"/>
    </row>
    <row r="9" spans="2:9">
      <c r="B9" s="14">
        <v>72</v>
      </c>
      <c r="C9" s="15">
        <v>70</v>
      </c>
      <c r="D9" s="13">
        <f t="shared" ref="D9:D67" si="0">B9-B76</f>
        <v>72</v>
      </c>
      <c r="E9" s="13"/>
      <c r="F9" s="13"/>
      <c r="G9" s="13"/>
      <c r="H9" s="13"/>
      <c r="I9" s="13"/>
    </row>
    <row r="10" spans="2:9">
      <c r="B10" s="14">
        <v>46</v>
      </c>
      <c r="C10" s="15">
        <v>62</v>
      </c>
      <c r="D10" s="13">
        <f t="shared" si="0"/>
        <v>46</v>
      </c>
      <c r="E10" s="13"/>
      <c r="F10" s="13"/>
      <c r="G10" s="13"/>
      <c r="H10" s="13"/>
      <c r="I10" s="13"/>
    </row>
    <row r="11" spans="2:9">
      <c r="B11" s="14">
        <v>67</v>
      </c>
      <c r="C11" s="15">
        <v>83</v>
      </c>
      <c r="D11" s="13">
        <f t="shared" si="0"/>
        <v>67</v>
      </c>
      <c r="E11" s="13"/>
      <c r="F11" s="13"/>
      <c r="G11" s="13"/>
      <c r="H11" s="13"/>
      <c r="I11" s="13"/>
    </row>
    <row r="12" spans="2:9">
      <c r="B12" s="14">
        <v>58</v>
      </c>
      <c r="C12" s="15">
        <v>69</v>
      </c>
      <c r="D12" s="13">
        <f t="shared" si="0"/>
        <v>58</v>
      </c>
      <c r="E12" s="13"/>
      <c r="F12" s="13"/>
      <c r="G12" s="13"/>
      <c r="H12" s="13"/>
      <c r="I12" s="13"/>
    </row>
    <row r="13" spans="2:9">
      <c r="B13" s="14">
        <v>37</v>
      </c>
      <c r="C13" s="15">
        <v>40</v>
      </c>
      <c r="D13" s="13">
        <f t="shared" si="0"/>
        <v>37</v>
      </c>
      <c r="E13" s="13"/>
      <c r="F13" s="13"/>
      <c r="G13" s="13"/>
      <c r="H13" s="13"/>
      <c r="I13" s="13"/>
    </row>
    <row r="14" spans="2:9">
      <c r="B14" s="14">
        <v>59</v>
      </c>
      <c r="C14" s="15">
        <v>54</v>
      </c>
      <c r="D14" s="13">
        <f t="shared" si="0"/>
        <v>59</v>
      </c>
      <c r="E14" s="13"/>
      <c r="F14" s="13"/>
      <c r="G14" s="13"/>
      <c r="H14" s="13"/>
      <c r="I14" s="13"/>
    </row>
    <row r="15" spans="2:9">
      <c r="B15" s="14">
        <v>55</v>
      </c>
      <c r="C15" s="15">
        <v>53</v>
      </c>
      <c r="D15" s="13">
        <f t="shared" si="0"/>
        <v>55</v>
      </c>
      <c r="E15" s="13"/>
      <c r="F15" s="13"/>
      <c r="G15" s="13"/>
      <c r="H15" s="13"/>
      <c r="I15" s="13"/>
    </row>
    <row r="16" spans="2:9">
      <c r="B16" s="14">
        <v>67</v>
      </c>
      <c r="C16" s="15">
        <v>56</v>
      </c>
      <c r="D16" s="13">
        <f t="shared" si="0"/>
        <v>67</v>
      </c>
      <c r="E16" s="13"/>
      <c r="F16" s="13"/>
      <c r="G16" s="13"/>
      <c r="H16" s="13"/>
      <c r="I16" s="13"/>
    </row>
    <row r="17" spans="2:4">
      <c r="B17" s="14">
        <v>85</v>
      </c>
      <c r="C17" s="15">
        <v>78</v>
      </c>
      <c r="D17" s="13">
        <f t="shared" si="0"/>
        <v>85</v>
      </c>
    </row>
    <row r="18" spans="2:4">
      <c r="B18" s="14">
        <v>72</v>
      </c>
      <c r="C18" s="15">
        <v>69</v>
      </c>
      <c r="D18" s="13">
        <f t="shared" si="0"/>
        <v>72</v>
      </c>
    </row>
    <row r="19" spans="2:4">
      <c r="B19" s="14">
        <v>55</v>
      </c>
      <c r="C19" s="15">
        <v>65</v>
      </c>
      <c r="D19" s="13">
        <f t="shared" si="0"/>
        <v>55</v>
      </c>
    </row>
    <row r="20" spans="2:4">
      <c r="B20" s="14">
        <v>75</v>
      </c>
      <c r="C20" s="15">
        <v>83</v>
      </c>
      <c r="D20" s="13">
        <f t="shared" si="0"/>
        <v>75</v>
      </c>
    </row>
    <row r="21" spans="2:4">
      <c r="B21" s="14">
        <v>63</v>
      </c>
      <c r="C21" s="15">
        <v>66</v>
      </c>
      <c r="D21" s="13">
        <f t="shared" si="0"/>
        <v>63</v>
      </c>
    </row>
    <row r="22" spans="2:4">
      <c r="B22" s="14">
        <v>65</v>
      </c>
      <c r="C22" s="15">
        <v>67</v>
      </c>
      <c r="D22" s="13">
        <f t="shared" si="0"/>
        <v>65</v>
      </c>
    </row>
    <row r="23" spans="2:4">
      <c r="B23" s="14">
        <v>56</v>
      </c>
      <c r="C23" s="15">
        <v>53</v>
      </c>
      <c r="D23" s="13">
        <f t="shared" si="0"/>
        <v>56</v>
      </c>
    </row>
    <row r="24" spans="2:4">
      <c r="B24" s="14">
        <v>64</v>
      </c>
      <c r="C24" s="15">
        <v>61</v>
      </c>
      <c r="D24" s="13">
        <f t="shared" si="0"/>
        <v>64</v>
      </c>
    </row>
    <row r="25" spans="2:4">
      <c r="B25" s="14">
        <v>78</v>
      </c>
      <c r="C25" s="15">
        <v>77</v>
      </c>
      <c r="D25" s="13">
        <f t="shared" si="0"/>
        <v>78</v>
      </c>
    </row>
    <row r="26" spans="2:4">
      <c r="B26" s="14">
        <v>65</v>
      </c>
      <c r="C26" s="15">
        <v>63</v>
      </c>
      <c r="D26" s="13">
        <f t="shared" si="0"/>
        <v>65</v>
      </c>
    </row>
    <row r="27" spans="2:4">
      <c r="B27" s="14">
        <v>69</v>
      </c>
      <c r="C27" s="15">
        <v>56</v>
      </c>
      <c r="D27" s="13">
        <f t="shared" si="0"/>
        <v>69</v>
      </c>
    </row>
    <row r="28" spans="2:4">
      <c r="B28" s="14">
        <v>69</v>
      </c>
      <c r="C28" s="15">
        <v>70</v>
      </c>
      <c r="D28" s="13">
        <f t="shared" si="0"/>
        <v>69</v>
      </c>
    </row>
    <row r="29" spans="2:4">
      <c r="B29" s="14">
        <v>63</v>
      </c>
      <c r="C29" s="15">
        <v>74</v>
      </c>
      <c r="D29" s="13">
        <f t="shared" si="0"/>
        <v>63</v>
      </c>
    </row>
    <row r="30" spans="2:4">
      <c r="B30" s="14">
        <v>77</v>
      </c>
      <c r="C30" s="15">
        <v>73</v>
      </c>
      <c r="D30" s="13">
        <f t="shared" si="0"/>
        <v>77</v>
      </c>
    </row>
    <row r="31" spans="2:4">
      <c r="B31" s="14">
        <v>58</v>
      </c>
      <c r="C31" s="15">
        <v>74</v>
      </c>
      <c r="D31" s="13">
        <f t="shared" si="0"/>
        <v>58</v>
      </c>
    </row>
    <row r="32" spans="2:4">
      <c r="B32" s="14">
        <v>70</v>
      </c>
      <c r="C32" s="15">
        <v>55</v>
      </c>
      <c r="D32" s="13">
        <f t="shared" si="0"/>
        <v>70</v>
      </c>
    </row>
    <row r="33" spans="2:4">
      <c r="B33" s="14">
        <v>64</v>
      </c>
      <c r="C33" s="15">
        <v>61</v>
      </c>
      <c r="D33" s="13">
        <f t="shared" si="0"/>
        <v>64</v>
      </c>
    </row>
    <row r="34" spans="2:4">
      <c r="B34" s="14">
        <v>73</v>
      </c>
      <c r="C34" s="15">
        <v>63</v>
      </c>
      <c r="D34" s="13">
        <f t="shared" si="0"/>
        <v>73</v>
      </c>
    </row>
    <row r="35" spans="2:4">
      <c r="B35" s="14">
        <v>67</v>
      </c>
      <c r="C35" s="15">
        <v>69</v>
      </c>
      <c r="D35" s="13">
        <f t="shared" si="0"/>
        <v>67</v>
      </c>
    </row>
    <row r="36" spans="2:4">
      <c r="B36" s="14">
        <v>70</v>
      </c>
      <c r="C36" s="15">
        <v>75</v>
      </c>
      <c r="D36" s="13">
        <f t="shared" si="0"/>
        <v>70</v>
      </c>
    </row>
    <row r="37" spans="2:4">
      <c r="B37" s="14">
        <v>54</v>
      </c>
      <c r="C37" s="15">
        <v>53</v>
      </c>
      <c r="D37" s="13">
        <f t="shared" si="0"/>
        <v>54</v>
      </c>
    </row>
    <row r="38" spans="2:4">
      <c r="B38" s="14">
        <v>58</v>
      </c>
      <c r="C38" s="15">
        <v>51</v>
      </c>
      <c r="D38" s="13">
        <f t="shared" si="0"/>
        <v>58</v>
      </c>
    </row>
    <row r="39" spans="2:4">
      <c r="B39" s="14">
        <v>77</v>
      </c>
      <c r="C39" s="15">
        <v>73</v>
      </c>
      <c r="D39" s="13">
        <f t="shared" si="0"/>
        <v>77</v>
      </c>
    </row>
    <row r="40" spans="2:4">
      <c r="B40" s="14">
        <v>35</v>
      </c>
      <c r="C40" s="15">
        <v>55</v>
      </c>
      <c r="D40" s="13">
        <f t="shared" si="0"/>
        <v>35</v>
      </c>
    </row>
    <row r="41" spans="2:4">
      <c r="B41" s="14">
        <v>32</v>
      </c>
      <c r="C41" s="15">
        <v>40</v>
      </c>
      <c r="D41" s="13">
        <f t="shared" si="0"/>
        <v>32</v>
      </c>
    </row>
    <row r="42" spans="2:4">
      <c r="B42" s="14">
        <v>71</v>
      </c>
      <c r="C42" s="15">
        <v>70</v>
      </c>
      <c r="D42" s="13">
        <f t="shared" si="0"/>
        <v>71</v>
      </c>
    </row>
    <row r="43" spans="2:4">
      <c r="B43" s="14">
        <v>76</v>
      </c>
      <c r="C43" s="15">
        <v>73</v>
      </c>
      <c r="D43" s="13">
        <f t="shared" si="0"/>
        <v>76</v>
      </c>
    </row>
    <row r="44" spans="2:4">
      <c r="B44" s="14">
        <v>63</v>
      </c>
      <c r="C44" s="15">
        <v>68</v>
      </c>
      <c r="D44" s="13">
        <f t="shared" si="0"/>
        <v>63</v>
      </c>
    </row>
    <row r="45" spans="2:4">
      <c r="B45" s="14">
        <v>62</v>
      </c>
      <c r="C45" s="15">
        <v>68</v>
      </c>
      <c r="D45" s="13">
        <f t="shared" si="0"/>
        <v>62</v>
      </c>
    </row>
    <row r="46" spans="2:4">
      <c r="B46" s="14">
        <v>63</v>
      </c>
      <c r="C46" s="15">
        <v>64</v>
      </c>
      <c r="D46" s="13">
        <f t="shared" si="0"/>
        <v>63</v>
      </c>
    </row>
    <row r="47" spans="2:4">
      <c r="B47" s="14">
        <v>59</v>
      </c>
      <c r="C47" s="15">
        <v>58</v>
      </c>
      <c r="D47" s="13">
        <f t="shared" si="0"/>
        <v>59</v>
      </c>
    </row>
    <row r="48" spans="2:4">
      <c r="B48" s="14">
        <v>56</v>
      </c>
      <c r="C48" s="15">
        <v>47</v>
      </c>
      <c r="D48" s="13">
        <f t="shared" si="0"/>
        <v>56</v>
      </c>
    </row>
    <row r="49" spans="2:4">
      <c r="B49" s="14">
        <v>73</v>
      </c>
      <c r="C49" s="15">
        <v>71</v>
      </c>
      <c r="D49" s="13">
        <f t="shared" si="0"/>
        <v>73</v>
      </c>
    </row>
    <row r="50" spans="2:4">
      <c r="B50" s="14">
        <v>53</v>
      </c>
      <c r="C50" s="15">
        <v>59</v>
      </c>
      <c r="D50" s="13">
        <f t="shared" si="0"/>
        <v>53</v>
      </c>
    </row>
    <row r="51" spans="2:4">
      <c r="B51" s="14">
        <v>50</v>
      </c>
      <c r="C51" s="15">
        <v>42</v>
      </c>
      <c r="D51" s="13">
        <f t="shared" si="0"/>
        <v>50</v>
      </c>
    </row>
    <row r="52" spans="2:4">
      <c r="B52" s="14">
        <v>39</v>
      </c>
      <c r="C52" s="15">
        <v>40</v>
      </c>
      <c r="D52" s="13">
        <f t="shared" si="0"/>
        <v>39</v>
      </c>
    </row>
    <row r="53" spans="2:4">
      <c r="B53" s="14">
        <v>92</v>
      </c>
      <c r="C53" s="15">
        <v>91</v>
      </c>
      <c r="D53" s="13">
        <f t="shared" si="0"/>
        <v>92</v>
      </c>
    </row>
    <row r="54" spans="2:4">
      <c r="B54" s="14">
        <v>59</v>
      </c>
      <c r="C54" s="15">
        <v>45</v>
      </c>
      <c r="D54" s="13">
        <f t="shared" si="0"/>
        <v>59</v>
      </c>
    </row>
    <row r="55" spans="2:4">
      <c r="B55" s="14">
        <v>68</v>
      </c>
      <c r="C55" s="15">
        <v>80</v>
      </c>
      <c r="D55" s="13">
        <f t="shared" si="0"/>
        <v>68</v>
      </c>
    </row>
    <row r="56" spans="2:4">
      <c r="B56" s="14">
        <v>82</v>
      </c>
      <c r="C56" s="15">
        <v>72</v>
      </c>
      <c r="D56" s="13">
        <f t="shared" si="0"/>
        <v>82</v>
      </c>
    </row>
    <row r="57" spans="2:4">
      <c r="B57" s="14">
        <v>75</v>
      </c>
      <c r="C57" s="15">
        <v>67</v>
      </c>
      <c r="D57" s="13">
        <f t="shared" si="0"/>
        <v>75</v>
      </c>
    </row>
    <row r="58" spans="2:4">
      <c r="B58" s="14">
        <v>56</v>
      </c>
      <c r="C58" s="15">
        <v>54</v>
      </c>
      <c r="D58" s="13">
        <f t="shared" si="0"/>
        <v>56</v>
      </c>
    </row>
    <row r="59" spans="2:4">
      <c r="B59" s="14">
        <v>65</v>
      </c>
      <c r="C59" s="15">
        <v>48</v>
      </c>
      <c r="D59" s="13">
        <f t="shared" si="0"/>
        <v>65</v>
      </c>
    </row>
    <row r="60" spans="2:4">
      <c r="B60" s="14">
        <v>60</v>
      </c>
      <c r="C60" s="15">
        <v>54</v>
      </c>
      <c r="D60" s="13">
        <f t="shared" si="0"/>
        <v>60</v>
      </c>
    </row>
    <row r="61" spans="2:4">
      <c r="B61" s="14">
        <v>47</v>
      </c>
      <c r="C61" s="15">
        <v>45</v>
      </c>
      <c r="D61" s="13">
        <f t="shared" si="0"/>
        <v>47</v>
      </c>
    </row>
    <row r="62" spans="2:4">
      <c r="B62" s="14">
        <v>81</v>
      </c>
      <c r="C62" s="15">
        <v>76</v>
      </c>
      <c r="D62" s="13">
        <f t="shared" si="0"/>
        <v>81</v>
      </c>
    </row>
    <row r="63" spans="2:4">
      <c r="B63" s="14">
        <v>62</v>
      </c>
      <c r="C63" s="15">
        <v>49</v>
      </c>
      <c r="D63" s="13">
        <f t="shared" si="0"/>
        <v>62</v>
      </c>
    </row>
    <row r="64" spans="2:4">
      <c r="B64" s="14">
        <v>79</v>
      </c>
      <c r="C64" s="15">
        <v>64</v>
      </c>
      <c r="D64" s="13">
        <f t="shared" si="0"/>
        <v>79</v>
      </c>
    </row>
    <row r="65" spans="1:8">
      <c r="A65" s="13"/>
      <c r="B65" s="14">
        <v>36</v>
      </c>
      <c r="C65" s="15">
        <v>48</v>
      </c>
      <c r="D65" s="13">
        <f t="shared" si="0"/>
        <v>36</v>
      </c>
      <c r="E65" s="13"/>
      <c r="F65" s="13"/>
      <c r="G65" s="13"/>
      <c r="H65" s="13"/>
    </row>
    <row r="66" spans="1:8">
      <c r="A66" s="13"/>
      <c r="B66" s="14">
        <v>83</v>
      </c>
      <c r="C66" s="15">
        <v>73</v>
      </c>
      <c r="D66" s="13">
        <f t="shared" si="0"/>
        <v>83</v>
      </c>
      <c r="E66" s="13"/>
      <c r="F66" s="13"/>
      <c r="G66" s="13"/>
      <c r="H66" s="13"/>
    </row>
    <row r="67" spans="1:8">
      <c r="A67" s="13"/>
      <c r="B67" s="14">
        <v>73</v>
      </c>
      <c r="C67" s="15">
        <v>76</v>
      </c>
      <c r="D67" s="13">
        <f t="shared" si="0"/>
        <v>73</v>
      </c>
      <c r="E67" s="13"/>
      <c r="F67" s="13"/>
      <c r="G67" s="13"/>
      <c r="H67" s="13"/>
    </row>
    <row r="68" spans="1:8">
      <c r="A68" s="13"/>
      <c r="B68" s="16"/>
      <c r="C68" s="17"/>
      <c r="D68" s="13"/>
      <c r="E68" s="13"/>
      <c r="F68" s="13"/>
      <c r="G68" s="13"/>
      <c r="H68" s="13"/>
    </row>
    <row r="70" spans="1:8">
      <c r="A70" s="13" t="s">
        <v>49</v>
      </c>
      <c r="B70" s="13">
        <f>AVERAGE(B3:B68)</f>
        <v>63.215384615384615</v>
      </c>
      <c r="C70" s="13">
        <f>AVERAGE(C3:C68)</f>
        <v>62.738461538461536</v>
      </c>
      <c r="D70" s="13"/>
      <c r="E70" s="13"/>
      <c r="F70" s="13">
        <f>SUM(F64:F68)</f>
        <v>0</v>
      </c>
      <c r="G70" s="13">
        <f>SUM(G64:G68)</f>
        <v>0</v>
      </c>
      <c r="H70" s="13">
        <f>SUM(H64:H68)</f>
        <v>0</v>
      </c>
    </row>
    <row r="71" spans="1:8">
      <c r="A71" s="13"/>
      <c r="B71" s="13" t="s">
        <v>50</v>
      </c>
      <c r="C71" s="13" t="s">
        <v>51</v>
      </c>
      <c r="D71" s="13"/>
      <c r="E71" s="13"/>
      <c r="F71" s="13" t="s">
        <v>79</v>
      </c>
      <c r="G71" s="13" t="s">
        <v>80</v>
      </c>
      <c r="H71" s="13" t="s">
        <v>81</v>
      </c>
    </row>
    <row r="72" spans="1:8">
      <c r="A72" s="13" t="s">
        <v>55</v>
      </c>
      <c r="B72" s="13">
        <f>ROUND(STDEV(B3:B68),2)</f>
        <v>14.41</v>
      </c>
      <c r="C72" s="13">
        <f>ROUND(STDEV(C3:C68),2)</f>
        <v>12.33</v>
      </c>
      <c r="D72" s="13"/>
      <c r="E72" s="13"/>
      <c r="F72" s="13"/>
      <c r="G72" s="13"/>
      <c r="H72" s="13"/>
    </row>
    <row r="74" spans="1:8">
      <c r="A74" s="13" t="s">
        <v>82</v>
      </c>
      <c r="B74" s="13"/>
      <c r="C74" s="13"/>
      <c r="D74" s="13"/>
      <c r="E74" s="13" t="e">
        <f>F70/SQRT(G70*H70)</f>
        <v>#DIV/0!</v>
      </c>
      <c r="F74" s="13"/>
      <c r="G74" s="13"/>
      <c r="H74" s="13"/>
    </row>
    <row r="75" spans="1:8">
      <c r="A75" s="13" t="s">
        <v>57</v>
      </c>
      <c r="B75" s="13"/>
      <c r="C75" s="13"/>
      <c r="D75" s="13"/>
      <c r="E75" s="13" t="e">
        <f>E74*(C72/B72)</f>
        <v>#DIV/0!</v>
      </c>
      <c r="F75" s="13"/>
      <c r="G75" s="13"/>
      <c r="H75" s="13"/>
    </row>
    <row r="76" spans="1:8">
      <c r="A76" s="13" t="s">
        <v>83</v>
      </c>
      <c r="B76" s="13"/>
      <c r="C76" s="13"/>
      <c r="D76" s="13"/>
      <c r="E76" s="13" t="e">
        <f>C70-E75*B70</f>
        <v>#DIV/0!</v>
      </c>
      <c r="F76" s="13" t="s">
        <v>41</v>
      </c>
      <c r="G76" s="13" t="s">
        <v>78</v>
      </c>
      <c r="H76" s="13"/>
    </row>
    <row r="77" spans="1:8">
      <c r="A77" s="13"/>
      <c r="B77" s="13"/>
      <c r="C77" s="13"/>
      <c r="D77" s="13"/>
      <c r="E77" s="13"/>
      <c r="F77" s="13">
        <v>74</v>
      </c>
      <c r="G77" s="13" t="e">
        <f>E76+E75*F77</f>
        <v>#DIV/0!</v>
      </c>
      <c r="H7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Nancy Noella</cp:lastModifiedBy>
  <cp:revision/>
  <dcterms:created xsi:type="dcterms:W3CDTF">2017-12-07T10:29:27Z</dcterms:created>
  <dcterms:modified xsi:type="dcterms:W3CDTF">2018-04-19T17:36:28Z</dcterms:modified>
  <cp:category/>
  <cp:contentStatus/>
</cp:coreProperties>
</file>