
<file path=[Content_Types].xml><?xml version="1.0" encoding="utf-8"?>
<Types xmlns="http://schemas.openxmlformats.org/package/2006/content-types">
  <Default Extension="bin" ContentType="application/vnd.openxmlformats-officedocument.spreadsheetml.printerSettings"/>
  <Default Extension="png" ContentType="image/png"/>
  <Default Extension="wmf" ContentType="image/x-w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3.xml" ContentType="application/vnd.openxmlformats-officedocument.drawing+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4.xml" ContentType="application/vnd.openxmlformats-officedocument.drawing+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5.xml" ContentType="application/vnd.openxmlformats-officedocument.drawing+xml"/>
  <Override PartName="/xl/tables/table2.xml" ContentType="application/vnd.openxmlformats-officedocument.spreadsheetml.table+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4500" windowWidth="19200" windowHeight="3840" activeTab="7"/>
  </bookViews>
  <sheets>
    <sheet name="Nomenclatura" sheetId="14" r:id="rId1"/>
    <sheet name="Abiertos" sheetId="9" r:id="rId2"/>
    <sheet name="Bug's" sheetId="2" r:id="rId3"/>
    <sheet name="Migración" sheetId="3" r:id="rId4"/>
    <sheet name="Parametrización" sheetId="4" r:id="rId5"/>
    <sheet name="Brecha" sheetId="5" r:id="rId6"/>
    <sheet name="Hoja2" sheetId="23" r:id="rId7"/>
    <sheet name="detalle abiertos" sheetId="15" r:id="rId8"/>
    <sheet name="detalle Bug's" sheetId="17" r:id="rId9"/>
    <sheet name="Detalle Migración" sheetId="18" r:id="rId10"/>
    <sheet name="Detalle Parametrización" sheetId="19" r:id="rId11"/>
    <sheet name="Detalle Brechas" sheetId="20" r:id="rId12"/>
    <sheet name="Resumen" sheetId="6" r:id="rId13"/>
    <sheet name="Instrucciones" sheetId="7" r:id="rId14"/>
    <sheet name="Hoja3" sheetId="21" r:id="rId15"/>
  </sheets>
  <definedNames>
    <definedName name="_xlnm._FilterDatabase" localSheetId="1" hidden="1">Abiertos!$A$5:$AC$110</definedName>
    <definedName name="_xlnm._FilterDatabase" localSheetId="5" hidden="1">Brecha!$A$5:$AF$178</definedName>
    <definedName name="_xlnm._FilterDatabase" localSheetId="2" hidden="1">'Bug''s'!$A$5:$AC$113</definedName>
    <definedName name="_xlnm._FilterDatabase" localSheetId="3" hidden="1">Migración!$A$5:$AD$37</definedName>
    <definedName name="_xlnm._FilterDatabase" localSheetId="4" hidden="1">Parametrización!$A$5:$AC$60</definedName>
  </definedNames>
  <calcPr calcId="145621"/>
  <pivotCaches>
    <pivotCache cacheId="18" r:id="rId16"/>
    <pivotCache cacheId="37" r:id="rId17"/>
    <pivotCache cacheId="43" r:id="rId18"/>
    <pivotCache cacheId="57" r:id="rId19"/>
    <pivotCache cacheId="64" r:id="rId20"/>
  </pivotCaches>
</workbook>
</file>

<file path=xl/calcChain.xml><?xml version="1.0" encoding="utf-8"?>
<calcChain xmlns="http://schemas.openxmlformats.org/spreadsheetml/2006/main">
  <c r="Q7" i="4" l="1"/>
  <c r="R7" i="4"/>
  <c r="S7" i="4"/>
  <c r="Q8" i="4"/>
  <c r="R8" i="4"/>
  <c r="S8" i="4"/>
  <c r="Q9" i="4"/>
  <c r="R9" i="4"/>
  <c r="S9" i="4"/>
  <c r="Q10" i="4"/>
  <c r="R10" i="4"/>
  <c r="S10" i="4"/>
  <c r="Q11" i="4"/>
  <c r="R11" i="4"/>
  <c r="S11" i="4"/>
  <c r="Q12" i="4"/>
  <c r="R12" i="4"/>
  <c r="S12" i="4"/>
  <c r="Q13" i="4"/>
  <c r="R13" i="4"/>
  <c r="S13" i="4"/>
  <c r="Q14" i="4"/>
  <c r="R14" i="4"/>
  <c r="S14" i="4"/>
  <c r="Q15" i="4"/>
  <c r="R15" i="4"/>
  <c r="S15" i="4"/>
  <c r="Q16" i="4"/>
  <c r="R16" i="4"/>
  <c r="S16" i="4"/>
  <c r="Q17" i="4"/>
  <c r="R17" i="4"/>
  <c r="S17" i="4"/>
  <c r="Q18" i="4"/>
  <c r="R18" i="4"/>
  <c r="S18" i="4"/>
  <c r="Q19" i="4"/>
  <c r="R19" i="4"/>
  <c r="S19" i="4"/>
  <c r="Q20" i="4"/>
  <c r="R20" i="4"/>
  <c r="S20" i="4"/>
  <c r="Q21" i="4"/>
  <c r="R21" i="4"/>
  <c r="S21" i="4"/>
  <c r="Q22" i="4"/>
  <c r="R22" i="4"/>
  <c r="S22" i="4"/>
  <c r="Q23" i="4"/>
  <c r="R23" i="4"/>
  <c r="S23" i="4"/>
  <c r="Q24" i="4"/>
  <c r="R24" i="4"/>
  <c r="S24" i="4"/>
  <c r="Q25" i="4"/>
  <c r="R25" i="4"/>
  <c r="S25" i="4"/>
  <c r="Q26" i="4"/>
  <c r="R26" i="4"/>
  <c r="S26" i="4"/>
  <c r="Q27" i="4"/>
  <c r="R27" i="4"/>
  <c r="S27" i="4"/>
  <c r="Q28" i="4"/>
  <c r="R28" i="4"/>
  <c r="S28" i="4"/>
  <c r="Q29" i="4"/>
  <c r="R29" i="4"/>
  <c r="S29" i="4"/>
  <c r="Q7" i="9"/>
  <c r="R7" i="9"/>
  <c r="S7" i="9"/>
  <c r="Q8" i="9"/>
  <c r="R8" i="9"/>
  <c r="S8" i="9"/>
  <c r="Q9" i="9"/>
  <c r="R9" i="9"/>
  <c r="S9" i="9"/>
  <c r="Q10" i="9"/>
  <c r="R10" i="9"/>
  <c r="S10" i="9"/>
  <c r="Q11" i="9"/>
  <c r="R11" i="9"/>
  <c r="S11" i="9"/>
  <c r="Q12" i="9"/>
  <c r="R12" i="9"/>
  <c r="S12" i="9"/>
  <c r="Q13" i="9"/>
  <c r="R13" i="9"/>
  <c r="S13" i="9"/>
  <c r="Q14" i="9"/>
  <c r="R14" i="9"/>
  <c r="S14" i="9"/>
  <c r="Q15" i="9"/>
  <c r="R15" i="9"/>
  <c r="S15" i="9"/>
  <c r="Q16" i="9"/>
  <c r="R16" i="9"/>
  <c r="S16" i="9"/>
  <c r="Q17" i="9"/>
  <c r="R17" i="9"/>
  <c r="S17" i="9"/>
  <c r="Q18" i="9"/>
  <c r="R18" i="9"/>
  <c r="S18" i="9"/>
  <c r="Q19" i="9"/>
  <c r="R19" i="9"/>
  <c r="S19" i="9"/>
  <c r="Q20" i="9"/>
  <c r="R20" i="9"/>
  <c r="S20" i="9"/>
  <c r="Q21" i="9"/>
  <c r="R21" i="9"/>
  <c r="S21" i="9"/>
  <c r="Q22" i="9"/>
  <c r="R22" i="9"/>
  <c r="S22" i="9"/>
  <c r="Q23" i="9"/>
  <c r="R23" i="9"/>
  <c r="S23" i="9"/>
  <c r="Q24" i="9"/>
  <c r="R24" i="9"/>
  <c r="S24" i="9"/>
  <c r="Q25" i="9"/>
  <c r="R25" i="9"/>
  <c r="S25" i="9"/>
  <c r="Q26" i="9"/>
  <c r="R26" i="9"/>
  <c r="S26" i="9"/>
  <c r="Q27" i="9"/>
  <c r="R27" i="9"/>
  <c r="S27" i="9"/>
  <c r="Q28" i="9"/>
  <c r="R28" i="9"/>
  <c r="S28" i="9"/>
  <c r="Q29" i="9"/>
  <c r="R29" i="9"/>
  <c r="S29" i="9"/>
  <c r="Q30" i="9"/>
  <c r="R30" i="9"/>
  <c r="S30" i="9"/>
  <c r="Q31" i="9"/>
  <c r="R31" i="9"/>
  <c r="S31" i="9"/>
  <c r="Q32" i="9"/>
  <c r="R32" i="9"/>
  <c r="S32" i="9"/>
  <c r="Q33" i="9"/>
  <c r="R33" i="9"/>
  <c r="S33" i="9"/>
  <c r="Q34" i="9"/>
  <c r="R34" i="9"/>
  <c r="S34" i="9"/>
  <c r="Q35" i="9"/>
  <c r="R35" i="9"/>
  <c r="S35" i="9"/>
  <c r="Q36" i="9"/>
  <c r="R36" i="9"/>
  <c r="S36" i="9"/>
  <c r="Q37" i="9"/>
  <c r="R37" i="9"/>
  <c r="S37" i="9"/>
  <c r="Q38" i="9"/>
  <c r="R38" i="9"/>
  <c r="S38" i="9"/>
  <c r="Q39" i="9"/>
  <c r="R39" i="9"/>
  <c r="S39" i="9"/>
  <c r="Q40" i="9"/>
  <c r="R40" i="9"/>
  <c r="S40" i="9"/>
  <c r="Q41" i="9"/>
  <c r="R41" i="9"/>
  <c r="S41" i="9"/>
  <c r="Q42" i="9"/>
  <c r="R42" i="9"/>
  <c r="S42" i="9"/>
  <c r="Q43" i="9"/>
  <c r="R43" i="9"/>
  <c r="S43" i="9"/>
  <c r="Q44" i="9"/>
  <c r="R44" i="9"/>
  <c r="S44" i="9"/>
  <c r="Q45" i="9"/>
  <c r="R45" i="9"/>
  <c r="S45" i="9"/>
  <c r="Q46" i="9"/>
  <c r="R46" i="9"/>
  <c r="S46" i="9"/>
  <c r="Q47" i="9"/>
  <c r="R47" i="9"/>
  <c r="S47" i="9"/>
  <c r="Q48" i="9"/>
  <c r="R48" i="9"/>
  <c r="S48" i="9"/>
  <c r="Q49" i="9"/>
  <c r="R49" i="9"/>
  <c r="S49" i="9"/>
  <c r="Q50" i="9"/>
  <c r="R50" i="9"/>
  <c r="S50" i="9"/>
  <c r="Q51" i="9"/>
  <c r="R51" i="9"/>
  <c r="S51" i="9"/>
  <c r="Q52" i="9"/>
  <c r="R52" i="9"/>
  <c r="S52" i="9"/>
  <c r="Q53" i="9"/>
  <c r="R53" i="9"/>
  <c r="S53" i="9"/>
  <c r="Q54" i="9"/>
  <c r="R54" i="9"/>
  <c r="S54" i="9"/>
  <c r="Q55" i="9"/>
  <c r="R55" i="9"/>
  <c r="S55" i="9"/>
  <c r="Q56" i="9"/>
  <c r="R56" i="9"/>
  <c r="S56" i="9"/>
  <c r="Q57" i="9"/>
  <c r="R57" i="9"/>
  <c r="S57" i="9"/>
  <c r="Q58" i="9"/>
  <c r="R58" i="9"/>
  <c r="S58" i="9"/>
  <c r="Q59" i="9"/>
  <c r="R59" i="9"/>
  <c r="S59" i="9"/>
  <c r="Q60" i="9"/>
  <c r="R60" i="9"/>
  <c r="S60" i="9"/>
  <c r="Q61" i="9"/>
  <c r="R61" i="9"/>
  <c r="S61" i="9"/>
  <c r="Q62" i="9"/>
  <c r="R62" i="9"/>
  <c r="S62" i="9"/>
  <c r="Q63" i="9"/>
  <c r="R63" i="9"/>
  <c r="S63" i="9"/>
  <c r="Q64" i="9"/>
  <c r="R64" i="9"/>
  <c r="S64" i="9"/>
  <c r="Q65" i="9"/>
  <c r="R65" i="9"/>
  <c r="S65" i="9"/>
  <c r="Q66" i="9"/>
  <c r="R66" i="9"/>
  <c r="S66" i="9"/>
  <c r="Q67" i="9"/>
  <c r="R67" i="9"/>
  <c r="S67" i="9"/>
  <c r="Q68" i="9"/>
  <c r="R68" i="9"/>
  <c r="S68" i="9"/>
  <c r="Q69" i="9"/>
  <c r="R69" i="9"/>
  <c r="S69" i="9"/>
  <c r="Q70" i="9"/>
  <c r="R70" i="9"/>
  <c r="S70" i="9"/>
  <c r="Q71" i="9"/>
  <c r="R71" i="9"/>
  <c r="S71" i="9"/>
  <c r="Q72" i="9"/>
  <c r="R72" i="9"/>
  <c r="S72" i="9"/>
  <c r="Q73" i="9"/>
  <c r="R73" i="9"/>
  <c r="S73" i="9"/>
  <c r="Q74" i="9"/>
  <c r="R74" i="9"/>
  <c r="S74" i="9"/>
  <c r="Q75" i="9"/>
  <c r="R75" i="9"/>
  <c r="S75" i="9"/>
  <c r="Q76" i="9"/>
  <c r="R76" i="9"/>
  <c r="S76" i="9"/>
  <c r="Q77" i="9"/>
  <c r="R77" i="9"/>
  <c r="S77" i="9"/>
  <c r="Q78" i="9"/>
  <c r="R78" i="9"/>
  <c r="S78" i="9"/>
  <c r="Q79" i="9"/>
  <c r="R79" i="9"/>
  <c r="S79" i="9"/>
  <c r="Q80" i="9"/>
  <c r="R80" i="9"/>
  <c r="S80" i="9"/>
  <c r="Q81" i="9"/>
  <c r="R81" i="9"/>
  <c r="S81" i="9"/>
  <c r="Q82" i="9"/>
  <c r="R82" i="9"/>
  <c r="S82" i="9"/>
  <c r="Q83" i="9"/>
  <c r="R83" i="9"/>
  <c r="S83" i="9"/>
  <c r="Q84" i="9"/>
  <c r="R84" i="9"/>
  <c r="S84" i="9"/>
  <c r="Q85" i="9"/>
  <c r="R85" i="9"/>
  <c r="S85" i="9"/>
  <c r="Q86" i="9"/>
  <c r="R86" i="9"/>
  <c r="S86" i="9"/>
  <c r="Q87" i="9"/>
  <c r="R87" i="9"/>
  <c r="S87" i="9"/>
  <c r="Q88" i="9"/>
  <c r="R88" i="9"/>
  <c r="S88" i="9"/>
  <c r="Q89" i="9"/>
  <c r="R89" i="9"/>
  <c r="S89" i="9"/>
  <c r="Q90" i="9"/>
  <c r="R90" i="9"/>
  <c r="S90" i="9"/>
  <c r="Q91" i="9"/>
  <c r="R91" i="9"/>
  <c r="S91" i="9"/>
  <c r="Q92" i="9"/>
  <c r="R92" i="9"/>
  <c r="S92" i="9"/>
  <c r="Q93" i="9"/>
  <c r="R93" i="9"/>
  <c r="S93" i="9"/>
  <c r="Q94" i="9"/>
  <c r="R94" i="9"/>
  <c r="S94" i="9"/>
  <c r="Q95" i="9"/>
  <c r="R95" i="9"/>
  <c r="S95" i="9"/>
  <c r="Q96" i="9"/>
  <c r="R96" i="9"/>
  <c r="S96" i="9"/>
  <c r="Q97" i="9"/>
  <c r="R97" i="9"/>
  <c r="S97" i="9"/>
  <c r="Q98" i="9"/>
  <c r="R98" i="9"/>
  <c r="S98" i="9"/>
  <c r="Q99" i="9"/>
  <c r="R99" i="9"/>
  <c r="S99" i="9"/>
  <c r="Q100" i="9"/>
  <c r="R100" i="9"/>
  <c r="S100" i="9"/>
  <c r="Q101" i="9"/>
  <c r="R101" i="9"/>
  <c r="S101" i="9"/>
  <c r="Q102" i="9"/>
  <c r="R102" i="9"/>
  <c r="S102" i="9"/>
  <c r="Q103" i="9"/>
  <c r="R103" i="9"/>
  <c r="S103" i="9"/>
  <c r="Q104" i="9"/>
  <c r="R104" i="9"/>
  <c r="S104" i="9"/>
  <c r="Q105" i="9"/>
  <c r="R105" i="9"/>
  <c r="S105" i="9"/>
  <c r="Q106" i="9"/>
  <c r="R106" i="9"/>
  <c r="S106" i="9"/>
  <c r="Q107" i="9"/>
  <c r="R107" i="9"/>
  <c r="S107" i="9"/>
  <c r="Q108" i="9"/>
  <c r="R108" i="9"/>
  <c r="S108" i="9"/>
  <c r="Q109" i="9"/>
  <c r="R109" i="9"/>
  <c r="S109" i="9"/>
  <c r="Q110" i="9"/>
  <c r="R110" i="9"/>
  <c r="S110" i="9"/>
  <c r="Y20" i="5"/>
  <c r="W20" i="5"/>
  <c r="R20" i="5"/>
  <c r="V20" i="5" s="1"/>
  <c r="M20" i="5"/>
  <c r="N20" i="5" s="1"/>
  <c r="M21" i="5"/>
  <c r="N21" i="5" s="1"/>
  <c r="O21" i="5"/>
  <c r="R21" i="5"/>
  <c r="V21" i="5" s="1"/>
  <c r="Y21" i="5"/>
  <c r="Y83" i="5"/>
  <c r="R83" i="5"/>
  <c r="V83" i="5" s="1"/>
  <c r="M83" i="5"/>
  <c r="N83" i="5" s="1"/>
  <c r="Y84" i="5"/>
  <c r="W84" i="5"/>
  <c r="R84" i="5"/>
  <c r="V84" i="5" s="1"/>
  <c r="M84" i="5"/>
  <c r="N84" i="5" s="1"/>
  <c r="Y85" i="5"/>
  <c r="W85" i="5"/>
  <c r="R85" i="5"/>
  <c r="V85" i="5" s="1"/>
  <c r="M85" i="5"/>
  <c r="N85" i="5" s="1"/>
  <c r="M86" i="5"/>
  <c r="Y72" i="5"/>
  <c r="W72" i="5"/>
  <c r="R72" i="5"/>
  <c r="V72" i="5" s="1"/>
  <c r="M72" i="5"/>
  <c r="N72" i="5" s="1"/>
  <c r="Y73" i="5"/>
  <c r="W73" i="5"/>
  <c r="R73" i="5"/>
  <c r="V73" i="5" s="1"/>
  <c r="M73" i="5"/>
  <c r="N73" i="5" s="1"/>
  <c r="Y74" i="5"/>
  <c r="W74" i="5"/>
  <c r="R74" i="5"/>
  <c r="V74" i="5" s="1"/>
  <c r="M74" i="5"/>
  <c r="N74" i="5" s="1"/>
  <c r="M75" i="5"/>
  <c r="M28" i="5"/>
  <c r="N28" i="5" s="1"/>
  <c r="Y28" i="5"/>
  <c r="R28" i="5"/>
  <c r="V28" i="5" s="1"/>
  <c r="Y6" i="5"/>
  <c r="R6" i="5"/>
  <c r="V6" i="5" s="1"/>
  <c r="O6" i="5"/>
  <c r="N6" i="5"/>
  <c r="M126" i="5"/>
  <c r="Y126" i="5"/>
  <c r="N126" i="5"/>
  <c r="M61" i="5"/>
  <c r="Y61" i="5"/>
  <c r="R61" i="5"/>
  <c r="V61" i="5" s="1"/>
  <c r="M56" i="5"/>
  <c r="N56" i="5" s="1"/>
  <c r="Y56" i="5"/>
  <c r="R56" i="5"/>
  <c r="V56" i="5" s="1"/>
  <c r="Y12" i="4"/>
  <c r="W12" i="4"/>
  <c r="V12" i="4"/>
  <c r="O12" i="4"/>
  <c r="U12" i="4" s="1"/>
  <c r="M6" i="4"/>
  <c r="M7" i="4"/>
  <c r="Y7" i="4"/>
  <c r="W7" i="4"/>
  <c r="V7" i="4"/>
  <c r="M8" i="4"/>
  <c r="Y8" i="4"/>
  <c r="W8" i="4"/>
  <c r="V8" i="4"/>
  <c r="O8" i="4"/>
  <c r="U8" i="4" s="1"/>
  <c r="M9" i="4"/>
  <c r="O9" i="4" s="1"/>
  <c r="M10" i="4"/>
  <c r="O10" i="4" s="1"/>
  <c r="U10" i="4" s="1"/>
  <c r="Y10" i="4"/>
  <c r="W10" i="4"/>
  <c r="V10" i="4"/>
  <c r="Y9" i="4"/>
  <c r="V9" i="4"/>
  <c r="R9" i="3"/>
  <c r="V9" i="3" s="1"/>
  <c r="O9" i="3"/>
  <c r="Y6" i="3"/>
  <c r="O6" i="3" s="1"/>
  <c r="Y18" i="2"/>
  <c r="R18" i="2"/>
  <c r="V18" i="2" s="1"/>
  <c r="O18" i="2"/>
  <c r="K18" i="2"/>
  <c r="S18" i="2" s="1"/>
  <c r="Y6" i="2"/>
  <c r="R6" i="2"/>
  <c r="V6" i="2" s="1"/>
  <c r="O6" i="2"/>
  <c r="K6" i="2"/>
  <c r="N6" i="2" s="1"/>
  <c r="D4" i="2"/>
  <c r="M59" i="2"/>
  <c r="Y59" i="2"/>
  <c r="O59" i="2" s="1"/>
  <c r="K59" i="2"/>
  <c r="S59" i="2" s="1"/>
  <c r="Y85" i="2"/>
  <c r="R85" i="2"/>
  <c r="V85" i="2" s="1"/>
  <c r="M85" i="2"/>
  <c r="O85" i="2" s="1"/>
  <c r="K85" i="2"/>
  <c r="S85" i="2" s="1"/>
  <c r="Y86" i="2"/>
  <c r="R86" i="2"/>
  <c r="V86" i="2" s="1"/>
  <c r="M86" i="2"/>
  <c r="O86" i="2" s="1"/>
  <c r="K86" i="2"/>
  <c r="S86" i="2" s="1"/>
  <c r="Y39" i="2"/>
  <c r="R39" i="2"/>
  <c r="V39" i="2" s="1"/>
  <c r="O39" i="2"/>
  <c r="K39" i="2"/>
  <c r="W39" i="2" s="1"/>
  <c r="K40" i="2"/>
  <c r="M54" i="2"/>
  <c r="Y54" i="2"/>
  <c r="K54" i="2"/>
  <c r="S54" i="2" s="1"/>
  <c r="Y74" i="9"/>
  <c r="U98" i="9"/>
  <c r="V98" i="9"/>
  <c r="U101" i="9"/>
  <c r="V101" i="9"/>
  <c r="U104" i="9"/>
  <c r="V104" i="9"/>
  <c r="U107" i="9"/>
  <c r="V107" i="9"/>
  <c r="U17" i="9"/>
  <c r="V17" i="9"/>
  <c r="U22" i="9"/>
  <c r="V22" i="9"/>
  <c r="U23" i="9"/>
  <c r="V23" i="9"/>
  <c r="Y79" i="9"/>
  <c r="W79" i="9"/>
  <c r="V79" i="9"/>
  <c r="O79" i="9"/>
  <c r="U79" i="9" s="1"/>
  <c r="K79" i="9"/>
  <c r="M23" i="9"/>
  <c r="R6" i="9"/>
  <c r="V6" i="9" s="1"/>
  <c r="O6" i="9"/>
  <c r="K6" i="9"/>
  <c r="W6" i="9" s="1"/>
  <c r="O20" i="5" l="1"/>
  <c r="Q20" i="5" s="1"/>
  <c r="U20" i="5" s="1"/>
  <c r="O83" i="5"/>
  <c r="O84" i="5"/>
  <c r="Q84" i="5" s="1"/>
  <c r="U84" i="5" s="1"/>
  <c r="O85" i="5"/>
  <c r="Q85" i="5" s="1"/>
  <c r="U85" i="5" s="1"/>
  <c r="O61" i="5"/>
  <c r="O28" i="5"/>
  <c r="O72" i="5"/>
  <c r="Q72" i="5" s="1"/>
  <c r="U72" i="5" s="1"/>
  <c r="O73" i="5"/>
  <c r="Q73" i="5" s="1"/>
  <c r="U73" i="5" s="1"/>
  <c r="O74" i="5"/>
  <c r="Q74" i="5" s="1"/>
  <c r="U74" i="5" s="1"/>
  <c r="N61" i="5"/>
  <c r="O126" i="5"/>
  <c r="O56" i="5"/>
  <c r="N6" i="9"/>
  <c r="O7" i="4"/>
  <c r="U7" i="4" s="1"/>
  <c r="Q6" i="2"/>
  <c r="U6" i="2" s="1"/>
  <c r="S6" i="2"/>
  <c r="W6" i="2"/>
  <c r="W18" i="2"/>
  <c r="N18" i="2"/>
  <c r="Q18" i="2"/>
  <c r="U18" i="2" s="1"/>
  <c r="O54" i="2"/>
  <c r="Q59" i="2"/>
  <c r="U59" i="2" s="1"/>
  <c r="W59" i="2"/>
  <c r="R59" i="2"/>
  <c r="V59" i="2" s="1"/>
  <c r="Q85" i="2"/>
  <c r="U85" i="2" s="1"/>
  <c r="W85" i="2"/>
  <c r="N59" i="2"/>
  <c r="N85" i="2"/>
  <c r="N39" i="2"/>
  <c r="W86" i="2"/>
  <c r="Q39" i="2"/>
  <c r="U39" i="2" s="1"/>
  <c r="S39" i="2"/>
  <c r="N86" i="2"/>
  <c r="Q86" i="2"/>
  <c r="U86" i="2" s="1"/>
  <c r="R54" i="2"/>
  <c r="V54" i="2" s="1"/>
  <c r="W54" i="2"/>
  <c r="N54" i="2"/>
  <c r="Q54" i="2"/>
  <c r="U54" i="2" s="1"/>
  <c r="Q6" i="9"/>
  <c r="U6" i="9" s="1"/>
  <c r="S6" i="9"/>
  <c r="N79" i="9"/>
  <c r="Y12" i="5"/>
  <c r="O12" i="5" s="1"/>
  <c r="Q12" i="5" s="1"/>
  <c r="U12" i="5" s="1"/>
  <c r="Y13" i="5"/>
  <c r="O13" i="5" s="1"/>
  <c r="Y14" i="5"/>
  <c r="Y15" i="5"/>
  <c r="O15" i="5" s="1"/>
  <c r="Q15" i="5" s="1"/>
  <c r="U15" i="5" s="1"/>
  <c r="Y16" i="5"/>
  <c r="O16" i="5" s="1"/>
  <c r="Y17" i="5"/>
  <c r="Y18" i="5"/>
  <c r="Y19" i="5"/>
  <c r="O19" i="5" s="1"/>
  <c r="Q19" i="5" s="1"/>
  <c r="U19" i="5" s="1"/>
  <c r="Y22" i="5"/>
  <c r="O22" i="5" s="1"/>
  <c r="Q22" i="5" s="1"/>
  <c r="U22" i="5" s="1"/>
  <c r="Y23" i="5"/>
  <c r="Y24" i="5"/>
  <c r="O24" i="5" s="1"/>
  <c r="Y25" i="5"/>
  <c r="O25" i="5" s="1"/>
  <c r="Y26" i="5"/>
  <c r="Y27" i="5"/>
  <c r="Y29" i="5"/>
  <c r="O29" i="5" s="1"/>
  <c r="Y30" i="5"/>
  <c r="Y31" i="5"/>
  <c r="O31" i="5" s="1"/>
  <c r="Q31" i="5" s="1"/>
  <c r="U31" i="5" s="1"/>
  <c r="Y32" i="5"/>
  <c r="O32" i="5" s="1"/>
  <c r="Q32" i="5" s="1"/>
  <c r="U32" i="5" s="1"/>
  <c r="Y33" i="5"/>
  <c r="O33" i="5" s="1"/>
  <c r="Y34" i="5"/>
  <c r="Y35" i="5"/>
  <c r="O35" i="5" s="1"/>
  <c r="Y36" i="5"/>
  <c r="O36" i="5" s="1"/>
  <c r="Q36" i="5" s="1"/>
  <c r="U36" i="5" s="1"/>
  <c r="Y37" i="5"/>
  <c r="Y38" i="5"/>
  <c r="Y39" i="5"/>
  <c r="O39" i="5" s="1"/>
  <c r="Q39" i="5" s="1"/>
  <c r="U39" i="5" s="1"/>
  <c r="Y40" i="5"/>
  <c r="Y41" i="5"/>
  <c r="Y42" i="5"/>
  <c r="Y43" i="5"/>
  <c r="Y44" i="5"/>
  <c r="Y45" i="5"/>
  <c r="O45" i="5" s="1"/>
  <c r="Q45" i="5" s="1"/>
  <c r="U45" i="5" s="1"/>
  <c r="Y46" i="5"/>
  <c r="O46" i="5" s="1"/>
  <c r="Q46" i="5" s="1"/>
  <c r="U46" i="5" s="1"/>
  <c r="Y47" i="5"/>
  <c r="Y48" i="5"/>
  <c r="Y49" i="5"/>
  <c r="O49" i="5" s="1"/>
  <c r="Q49" i="5" s="1"/>
  <c r="U49" i="5" s="1"/>
  <c r="Y50" i="5"/>
  <c r="Y51" i="5"/>
  <c r="Y52" i="5"/>
  <c r="O52" i="5" s="1"/>
  <c r="Q52" i="5" s="1"/>
  <c r="U52" i="5" s="1"/>
  <c r="Y53" i="5"/>
  <c r="Y54" i="5"/>
  <c r="Y55" i="5"/>
  <c r="O55" i="5" s="1"/>
  <c r="Q55" i="5" s="1"/>
  <c r="U55" i="5" s="1"/>
  <c r="Y57" i="5"/>
  <c r="Y58" i="5"/>
  <c r="O58" i="5" s="1"/>
  <c r="Q58" i="5" s="1"/>
  <c r="U58" i="5" s="1"/>
  <c r="Y59" i="5"/>
  <c r="Y60" i="5"/>
  <c r="O60" i="5" s="1"/>
  <c r="Q60" i="5" s="1"/>
  <c r="U60" i="5" s="1"/>
  <c r="Y62" i="5"/>
  <c r="O62" i="5" s="1"/>
  <c r="Y63" i="5"/>
  <c r="Y64" i="5"/>
  <c r="Y65" i="5"/>
  <c r="Y66" i="5"/>
  <c r="Y67" i="5"/>
  <c r="Y68" i="5"/>
  <c r="Y69" i="5"/>
  <c r="O69" i="5" s="1"/>
  <c r="Q69" i="5" s="1"/>
  <c r="U69" i="5" s="1"/>
  <c r="Y70" i="5"/>
  <c r="O70" i="5" s="1"/>
  <c r="Q70" i="5" s="1"/>
  <c r="U70" i="5" s="1"/>
  <c r="Y71" i="5"/>
  <c r="Y76" i="5"/>
  <c r="Y75" i="5"/>
  <c r="Y77" i="5"/>
  <c r="Y78" i="5"/>
  <c r="Y79" i="5"/>
  <c r="Y80" i="5"/>
  <c r="Y81" i="5"/>
  <c r="Y82" i="5"/>
  <c r="Y86" i="5"/>
  <c r="Y87" i="5"/>
  <c r="Y88" i="5"/>
  <c r="O88" i="5" s="1"/>
  <c r="Q88" i="5" s="1"/>
  <c r="U88" i="5" s="1"/>
  <c r="Y89" i="5"/>
  <c r="Y90" i="5"/>
  <c r="Y91" i="5"/>
  <c r="Y92" i="5"/>
  <c r="Y93" i="5"/>
  <c r="Y94" i="5"/>
  <c r="Y95" i="5"/>
  <c r="Y96" i="5"/>
  <c r="O96" i="5" s="1"/>
  <c r="Y97" i="5"/>
  <c r="Y98" i="5"/>
  <c r="Y99" i="5"/>
  <c r="Y100" i="5"/>
  <c r="Y101" i="5"/>
  <c r="Y102" i="5"/>
  <c r="O102" i="5" s="1"/>
  <c r="Q102" i="5" s="1"/>
  <c r="U102" i="5" s="1"/>
  <c r="Y103" i="5"/>
  <c r="Y104" i="5"/>
  <c r="O104" i="5" s="1"/>
  <c r="Y105" i="5"/>
  <c r="Y106" i="5"/>
  <c r="O106" i="5" s="1"/>
  <c r="Y107" i="5"/>
  <c r="Y108" i="5"/>
  <c r="O108" i="5" s="1"/>
  <c r="Q108" i="5" s="1"/>
  <c r="U108" i="5" s="1"/>
  <c r="Y109" i="5"/>
  <c r="Y110" i="5"/>
  <c r="O110" i="5" s="1"/>
  <c r="Y111" i="5"/>
  <c r="Y112" i="5"/>
  <c r="Y113" i="5"/>
  <c r="Y114" i="5"/>
  <c r="Y115" i="5"/>
  <c r="Y116" i="5"/>
  <c r="Y117" i="5"/>
  <c r="Y118" i="5"/>
  <c r="Y119" i="5"/>
  <c r="Y120" i="5"/>
  <c r="Y121" i="5"/>
  <c r="Y122" i="5"/>
  <c r="Y123" i="5"/>
  <c r="Y124" i="5"/>
  <c r="Y125" i="5"/>
  <c r="Y127" i="5"/>
  <c r="Y128" i="5"/>
  <c r="Y129" i="5"/>
  <c r="O129" i="5" s="1"/>
  <c r="Q129" i="5" s="1"/>
  <c r="U129" i="5" s="1"/>
  <c r="Y130" i="5"/>
  <c r="Y131" i="5"/>
  <c r="Y132" i="5"/>
  <c r="Y133" i="5"/>
  <c r="Y134" i="5"/>
  <c r="Y135" i="5"/>
  <c r="Y136" i="5"/>
  <c r="O136" i="5" s="1"/>
  <c r="Q136" i="5" s="1"/>
  <c r="U136" i="5" s="1"/>
  <c r="Y137" i="5"/>
  <c r="Y138" i="5"/>
  <c r="Y139" i="5"/>
  <c r="Y140" i="5"/>
  <c r="Y141" i="5"/>
  <c r="Y142" i="5"/>
  <c r="O142" i="5" s="1"/>
  <c r="Y143" i="5"/>
  <c r="Y144" i="5"/>
  <c r="Y145" i="5"/>
  <c r="Y146" i="5"/>
  <c r="Y147" i="5"/>
  <c r="Y148" i="5"/>
  <c r="Y149" i="5"/>
  <c r="Y150" i="5"/>
  <c r="Y151" i="5"/>
  <c r="Y152" i="5"/>
  <c r="Y153" i="5"/>
  <c r="Y154" i="5"/>
  <c r="O154" i="5" s="1"/>
  <c r="Q154" i="5" s="1"/>
  <c r="U154" i="5" s="1"/>
  <c r="Y155" i="5"/>
  <c r="Y156" i="5"/>
  <c r="O156" i="5" s="1"/>
  <c r="Y157" i="5"/>
  <c r="Y158" i="5"/>
  <c r="O158" i="5" s="1"/>
  <c r="Y159" i="5"/>
  <c r="Y160" i="5"/>
  <c r="O160" i="5" s="1"/>
  <c r="Q160" i="5" s="1"/>
  <c r="U160" i="5" s="1"/>
  <c r="Y161" i="5"/>
  <c r="Y162" i="5"/>
  <c r="Y163" i="5"/>
  <c r="Y164" i="5"/>
  <c r="Y165" i="5"/>
  <c r="Y166" i="5"/>
  <c r="Y167" i="5"/>
  <c r="Y168" i="5"/>
  <c r="Y169" i="5"/>
  <c r="Y170" i="5"/>
  <c r="O170" i="5" s="1"/>
  <c r="Q170" i="5" s="1"/>
  <c r="U170" i="5" s="1"/>
  <c r="Y171" i="5"/>
  <c r="Y172" i="5"/>
  <c r="O172" i="5" s="1"/>
  <c r="Y173" i="5"/>
  <c r="Y174" i="5"/>
  <c r="Y175" i="5"/>
  <c r="Y176" i="5"/>
  <c r="O176" i="5" s="1"/>
  <c r="Q176" i="5" s="1"/>
  <c r="U176" i="5" s="1"/>
  <c r="Y177" i="5"/>
  <c r="Y178" i="5"/>
  <c r="Y11" i="5"/>
  <c r="O11" i="5" s="1"/>
  <c r="Y8" i="5"/>
  <c r="O8" i="5" s="1"/>
  <c r="Y9" i="5"/>
  <c r="O9" i="5" s="1"/>
  <c r="Y10" i="5"/>
  <c r="Y7" i="5"/>
  <c r="W12" i="5"/>
  <c r="W15" i="5"/>
  <c r="W18" i="5"/>
  <c r="W19" i="5"/>
  <c r="W22" i="5"/>
  <c r="W27" i="5"/>
  <c r="W31" i="5"/>
  <c r="W32" i="5"/>
  <c r="W36" i="5"/>
  <c r="W37" i="5"/>
  <c r="W39" i="5"/>
  <c r="W40" i="5"/>
  <c r="W41" i="5"/>
  <c r="W42" i="5"/>
  <c r="W45" i="5"/>
  <c r="W46" i="5"/>
  <c r="W47" i="5"/>
  <c r="W49" i="5"/>
  <c r="W52" i="5"/>
  <c r="W53" i="5"/>
  <c r="W54" i="5"/>
  <c r="W55" i="5"/>
  <c r="W58" i="5"/>
  <c r="W59" i="5"/>
  <c r="W60" i="5"/>
  <c r="W64" i="5"/>
  <c r="W65" i="5"/>
  <c r="W66" i="5"/>
  <c r="W67" i="5"/>
  <c r="W68" i="5"/>
  <c r="W69" i="5"/>
  <c r="W70" i="5"/>
  <c r="W71" i="5"/>
  <c r="W76" i="5"/>
  <c r="W77" i="5"/>
  <c r="W79" i="5"/>
  <c r="W81" i="5"/>
  <c r="W82" i="5"/>
  <c r="W88" i="5"/>
  <c r="W90" i="5"/>
  <c r="W91" i="5"/>
  <c r="W92" i="5"/>
  <c r="W93" i="5"/>
  <c r="W98" i="5"/>
  <c r="W99" i="5"/>
  <c r="W101" i="5"/>
  <c r="W102" i="5"/>
  <c r="W108" i="5"/>
  <c r="W112" i="5"/>
  <c r="W113" i="5"/>
  <c r="W115" i="5"/>
  <c r="W118" i="5"/>
  <c r="W121" i="5"/>
  <c r="W123" i="5"/>
  <c r="W125" i="5"/>
  <c r="W128" i="5"/>
  <c r="W129" i="5"/>
  <c r="W131" i="5"/>
  <c r="W134" i="5"/>
  <c r="W136" i="5"/>
  <c r="W137" i="5"/>
  <c r="W139" i="5"/>
  <c r="W141" i="5"/>
  <c r="W144" i="5"/>
  <c r="W146" i="5"/>
  <c r="W147" i="5"/>
  <c r="W148" i="5"/>
  <c r="W150" i="5"/>
  <c r="W154" i="5"/>
  <c r="W157" i="5"/>
  <c r="W159" i="5"/>
  <c r="W160" i="5"/>
  <c r="W161" i="5"/>
  <c r="W162" i="5"/>
  <c r="W163" i="5"/>
  <c r="W164" i="5"/>
  <c r="W166" i="5"/>
  <c r="W168" i="5"/>
  <c r="W170" i="5"/>
  <c r="W174" i="5"/>
  <c r="W176" i="5"/>
  <c r="W178" i="5"/>
  <c r="R8" i="5"/>
  <c r="V8" i="5" s="1"/>
  <c r="R9" i="5"/>
  <c r="V9" i="5" s="1"/>
  <c r="R10" i="5"/>
  <c r="V10" i="5" s="1"/>
  <c r="R11" i="5"/>
  <c r="V11" i="5" s="1"/>
  <c r="R12" i="5"/>
  <c r="V12" i="5" s="1"/>
  <c r="R13" i="5"/>
  <c r="V13" i="5" s="1"/>
  <c r="R14" i="5"/>
  <c r="V14" i="5" s="1"/>
  <c r="R15" i="5"/>
  <c r="V15" i="5" s="1"/>
  <c r="R16" i="5"/>
  <c r="V16" i="5" s="1"/>
  <c r="R17" i="5"/>
  <c r="V17" i="5" s="1"/>
  <c r="R18" i="5"/>
  <c r="V18" i="5" s="1"/>
  <c r="R19" i="5"/>
  <c r="V19" i="5" s="1"/>
  <c r="R22" i="5"/>
  <c r="V22" i="5" s="1"/>
  <c r="R23" i="5"/>
  <c r="V23" i="5" s="1"/>
  <c r="R24" i="5"/>
  <c r="V24" i="5" s="1"/>
  <c r="R25" i="5"/>
  <c r="V25" i="5" s="1"/>
  <c r="R26" i="5"/>
  <c r="V26" i="5" s="1"/>
  <c r="R27" i="5"/>
  <c r="V27" i="5" s="1"/>
  <c r="R29" i="5"/>
  <c r="V29" i="5" s="1"/>
  <c r="R30" i="5"/>
  <c r="V30" i="5" s="1"/>
  <c r="R31" i="5"/>
  <c r="V31" i="5" s="1"/>
  <c r="R32" i="5"/>
  <c r="V32" i="5" s="1"/>
  <c r="R33" i="5"/>
  <c r="V33" i="5" s="1"/>
  <c r="R35" i="5"/>
  <c r="V35" i="5" s="1"/>
  <c r="R36" i="5"/>
  <c r="V36" i="5" s="1"/>
  <c r="R37" i="5"/>
  <c r="V37" i="5" s="1"/>
  <c r="R38" i="5"/>
  <c r="V38" i="5" s="1"/>
  <c r="R39" i="5"/>
  <c r="V39" i="5" s="1"/>
  <c r="R40" i="5"/>
  <c r="V40" i="5" s="1"/>
  <c r="R41" i="5"/>
  <c r="V41" i="5" s="1"/>
  <c r="R42" i="5"/>
  <c r="V42" i="5" s="1"/>
  <c r="R43" i="5"/>
  <c r="V43" i="5" s="1"/>
  <c r="R44" i="5"/>
  <c r="V44" i="5" s="1"/>
  <c r="R45" i="5"/>
  <c r="V45" i="5" s="1"/>
  <c r="R46" i="5"/>
  <c r="V46" i="5" s="1"/>
  <c r="R47" i="5"/>
  <c r="V47" i="5" s="1"/>
  <c r="R49" i="5"/>
  <c r="V49" i="5" s="1"/>
  <c r="R50" i="5"/>
  <c r="V50" i="5" s="1"/>
  <c r="R51" i="5"/>
  <c r="V51" i="5" s="1"/>
  <c r="R52" i="5"/>
  <c r="V52" i="5" s="1"/>
  <c r="R53" i="5"/>
  <c r="V53" i="5" s="1"/>
  <c r="R54" i="5"/>
  <c r="V54" i="5" s="1"/>
  <c r="R55" i="5"/>
  <c r="V55" i="5" s="1"/>
  <c r="R57" i="5"/>
  <c r="V57" i="5" s="1"/>
  <c r="R58" i="5"/>
  <c r="V58" i="5" s="1"/>
  <c r="R59" i="5"/>
  <c r="V59" i="5" s="1"/>
  <c r="R60" i="5"/>
  <c r="V60" i="5" s="1"/>
  <c r="R62" i="5"/>
  <c r="V62" i="5" s="1"/>
  <c r="R63" i="5"/>
  <c r="V63" i="5" s="1"/>
  <c r="R64" i="5"/>
  <c r="V64" i="5" s="1"/>
  <c r="R65" i="5"/>
  <c r="V65" i="5" s="1"/>
  <c r="R66" i="5"/>
  <c r="V66" i="5" s="1"/>
  <c r="R67" i="5"/>
  <c r="V67" i="5" s="1"/>
  <c r="R68" i="5"/>
  <c r="V68" i="5" s="1"/>
  <c r="R69" i="5"/>
  <c r="V69" i="5" s="1"/>
  <c r="R70" i="5"/>
  <c r="V70" i="5" s="1"/>
  <c r="R71" i="5"/>
  <c r="V71" i="5" s="1"/>
  <c r="R76" i="5"/>
  <c r="V76" i="5" s="1"/>
  <c r="R75" i="5"/>
  <c r="V75" i="5" s="1"/>
  <c r="R77" i="5"/>
  <c r="V77" i="5" s="1"/>
  <c r="R79" i="5"/>
  <c r="V79" i="5" s="1"/>
  <c r="R80" i="5"/>
  <c r="V80" i="5" s="1"/>
  <c r="R81" i="5"/>
  <c r="V81" i="5" s="1"/>
  <c r="R82" i="5"/>
  <c r="V82" i="5" s="1"/>
  <c r="R87" i="5"/>
  <c r="V87" i="5" s="1"/>
  <c r="R88" i="5"/>
  <c r="V88" i="5" s="1"/>
  <c r="R89" i="5"/>
  <c r="V89" i="5" s="1"/>
  <c r="R90" i="5"/>
  <c r="V90" i="5" s="1"/>
  <c r="R91" i="5"/>
  <c r="V91" i="5" s="1"/>
  <c r="R92" i="5"/>
  <c r="V92" i="5" s="1"/>
  <c r="R93" i="5"/>
  <c r="V93" i="5" s="1"/>
  <c r="R94" i="5"/>
  <c r="V94" i="5" s="1"/>
  <c r="R95" i="5"/>
  <c r="V95" i="5" s="1"/>
  <c r="R96" i="5"/>
  <c r="V96" i="5" s="1"/>
  <c r="R97" i="5"/>
  <c r="V97" i="5" s="1"/>
  <c r="R98" i="5"/>
  <c r="V98" i="5" s="1"/>
  <c r="R99" i="5"/>
  <c r="V99" i="5" s="1"/>
  <c r="R100" i="5"/>
  <c r="V100" i="5" s="1"/>
  <c r="R101" i="5"/>
  <c r="V101" i="5" s="1"/>
  <c r="R102" i="5"/>
  <c r="V102" i="5" s="1"/>
  <c r="R103" i="5"/>
  <c r="V103" i="5" s="1"/>
  <c r="R104" i="5"/>
  <c r="V104" i="5" s="1"/>
  <c r="R105" i="5"/>
  <c r="V105" i="5" s="1"/>
  <c r="R106" i="5"/>
  <c r="V106" i="5" s="1"/>
  <c r="R107" i="5"/>
  <c r="V107" i="5" s="1"/>
  <c r="R108" i="5"/>
  <c r="V108" i="5" s="1"/>
  <c r="R110" i="5"/>
  <c r="V110" i="5" s="1"/>
  <c r="R111" i="5"/>
  <c r="V111" i="5" s="1"/>
  <c r="R112" i="5"/>
  <c r="V112" i="5" s="1"/>
  <c r="R113" i="5"/>
  <c r="V113" i="5" s="1"/>
  <c r="R114" i="5"/>
  <c r="V114" i="5" s="1"/>
  <c r="R115" i="5"/>
  <c r="V115" i="5" s="1"/>
  <c r="R118" i="5"/>
  <c r="V118" i="5" s="1"/>
  <c r="R119" i="5"/>
  <c r="V119" i="5" s="1"/>
  <c r="R120" i="5"/>
  <c r="V120" i="5" s="1"/>
  <c r="R121" i="5"/>
  <c r="V121" i="5" s="1"/>
  <c r="R122" i="5"/>
  <c r="V122" i="5" s="1"/>
  <c r="R123" i="5"/>
  <c r="V123" i="5" s="1"/>
  <c r="R125" i="5"/>
  <c r="V125" i="5" s="1"/>
  <c r="R128" i="5"/>
  <c r="V128" i="5" s="1"/>
  <c r="R129" i="5"/>
  <c r="V129" i="5" s="1"/>
  <c r="R130" i="5"/>
  <c r="V130" i="5" s="1"/>
  <c r="R131" i="5"/>
  <c r="V131" i="5" s="1"/>
  <c r="R132" i="5"/>
  <c r="V132" i="5" s="1"/>
  <c r="R134" i="5"/>
  <c r="V134" i="5" s="1"/>
  <c r="R135" i="5"/>
  <c r="V135" i="5" s="1"/>
  <c r="R136" i="5"/>
  <c r="V136" i="5" s="1"/>
  <c r="R137" i="5"/>
  <c r="V137" i="5" s="1"/>
  <c r="R139" i="5"/>
  <c r="V139" i="5" s="1"/>
  <c r="R140" i="5"/>
  <c r="V140" i="5" s="1"/>
  <c r="R141" i="5"/>
  <c r="V141" i="5" s="1"/>
  <c r="R143" i="5"/>
  <c r="V143" i="5" s="1"/>
  <c r="R144" i="5"/>
  <c r="V144" i="5" s="1"/>
  <c r="R145" i="5"/>
  <c r="V145" i="5" s="1"/>
  <c r="R146" i="5"/>
  <c r="V146" i="5" s="1"/>
  <c r="R147" i="5"/>
  <c r="V147" i="5" s="1"/>
  <c r="R148" i="5"/>
  <c r="V148" i="5" s="1"/>
  <c r="R149" i="5"/>
  <c r="V149" i="5" s="1"/>
  <c r="R150" i="5"/>
  <c r="V150" i="5" s="1"/>
  <c r="R151" i="5"/>
  <c r="V151" i="5" s="1"/>
  <c r="R152" i="5"/>
  <c r="V152" i="5" s="1"/>
  <c r="R153" i="5"/>
  <c r="V153" i="5" s="1"/>
  <c r="R154" i="5"/>
  <c r="V154" i="5" s="1"/>
  <c r="R155" i="5"/>
  <c r="V155" i="5" s="1"/>
  <c r="R156" i="5"/>
  <c r="V156" i="5" s="1"/>
  <c r="R157" i="5"/>
  <c r="V157" i="5" s="1"/>
  <c r="R158" i="5"/>
  <c r="V158" i="5" s="1"/>
  <c r="R159" i="5"/>
  <c r="V159" i="5" s="1"/>
  <c r="R160" i="5"/>
  <c r="V160" i="5" s="1"/>
  <c r="R161" i="5"/>
  <c r="V161" i="5" s="1"/>
  <c r="R162" i="5"/>
  <c r="V162" i="5" s="1"/>
  <c r="R163" i="5"/>
  <c r="V163" i="5" s="1"/>
  <c r="R164" i="5"/>
  <c r="V164" i="5" s="1"/>
  <c r="R166" i="5"/>
  <c r="V166" i="5" s="1"/>
  <c r="R168" i="5"/>
  <c r="V168" i="5" s="1"/>
  <c r="R169" i="5"/>
  <c r="V169" i="5" s="1"/>
  <c r="R170" i="5"/>
  <c r="V170" i="5" s="1"/>
  <c r="R173" i="5"/>
  <c r="V173" i="5" s="1"/>
  <c r="R174" i="5"/>
  <c r="V174" i="5" s="1"/>
  <c r="R176" i="5"/>
  <c r="V176" i="5" s="1"/>
  <c r="R178" i="5"/>
  <c r="V178" i="5" s="1"/>
  <c r="O10" i="5"/>
  <c r="O14" i="5"/>
  <c r="O23" i="5"/>
  <c r="O27" i="5"/>
  <c r="Q27" i="5" s="1"/>
  <c r="U27" i="5" s="1"/>
  <c r="O34" i="5"/>
  <c r="O40" i="5"/>
  <c r="Q40" i="5" s="1"/>
  <c r="U40" i="5" s="1"/>
  <c r="O50" i="5"/>
  <c r="O54" i="5"/>
  <c r="Q54" i="5" s="1"/>
  <c r="U54" i="5" s="1"/>
  <c r="O66" i="5"/>
  <c r="Q66" i="5" s="1"/>
  <c r="U66" i="5" s="1"/>
  <c r="O75" i="5"/>
  <c r="O90" i="5"/>
  <c r="Q90" i="5" s="1"/>
  <c r="U90" i="5" s="1"/>
  <c r="O91" i="5"/>
  <c r="Q91" i="5" s="1"/>
  <c r="U91" i="5" s="1"/>
  <c r="O92" i="5"/>
  <c r="Q92" i="5" s="1"/>
  <c r="U92" i="5" s="1"/>
  <c r="O93" i="5"/>
  <c r="Q93" i="5" s="1"/>
  <c r="U93" i="5" s="1"/>
  <c r="O94" i="5"/>
  <c r="O99" i="5"/>
  <c r="Q99" i="5" s="1"/>
  <c r="U99" i="5" s="1"/>
  <c r="O103" i="5"/>
  <c r="O105" i="5"/>
  <c r="O107" i="5"/>
  <c r="O109" i="5"/>
  <c r="O113" i="5"/>
  <c r="Q113" i="5" s="1"/>
  <c r="U113" i="5" s="1"/>
  <c r="O115" i="5"/>
  <c r="Q115" i="5" s="1"/>
  <c r="U115" i="5" s="1"/>
  <c r="O116" i="5"/>
  <c r="O117" i="5"/>
  <c r="O118" i="5"/>
  <c r="Q118" i="5" s="1"/>
  <c r="U118" i="5" s="1"/>
  <c r="O119" i="5"/>
  <c r="O120" i="5"/>
  <c r="O121" i="5"/>
  <c r="Q121" i="5" s="1"/>
  <c r="U121" i="5" s="1"/>
  <c r="O123" i="5"/>
  <c r="Q123" i="5" s="1"/>
  <c r="U123" i="5" s="1"/>
  <c r="O125" i="5"/>
  <c r="Q125" i="5" s="1"/>
  <c r="U125" i="5" s="1"/>
  <c r="O128" i="5"/>
  <c r="Q128" i="5" s="1"/>
  <c r="U128" i="5" s="1"/>
  <c r="O131" i="5"/>
  <c r="Q131" i="5" s="1"/>
  <c r="U131" i="5" s="1"/>
  <c r="O132" i="5"/>
  <c r="O133" i="5"/>
  <c r="O134" i="5"/>
  <c r="Q134" i="5" s="1"/>
  <c r="U134" i="5" s="1"/>
  <c r="O137" i="5"/>
  <c r="Q137" i="5" s="1"/>
  <c r="U137" i="5" s="1"/>
  <c r="O139" i="5"/>
  <c r="Q139" i="5" s="1"/>
  <c r="U139" i="5" s="1"/>
  <c r="O141" i="5"/>
  <c r="Q141" i="5" s="1"/>
  <c r="U141" i="5" s="1"/>
  <c r="O144" i="5"/>
  <c r="Q144" i="5" s="1"/>
  <c r="U144" i="5" s="1"/>
  <c r="O147" i="5"/>
  <c r="Q147" i="5" s="1"/>
  <c r="U147" i="5" s="1"/>
  <c r="O148" i="5"/>
  <c r="Q148" i="5" s="1"/>
  <c r="U148" i="5" s="1"/>
  <c r="O149" i="5"/>
  <c r="O150" i="5"/>
  <c r="Q150" i="5" s="1"/>
  <c r="U150" i="5" s="1"/>
  <c r="O151" i="5"/>
  <c r="O152" i="5"/>
  <c r="O155" i="5"/>
  <c r="O157" i="5"/>
  <c r="Q157" i="5" s="1"/>
  <c r="U157" i="5" s="1"/>
  <c r="O159" i="5"/>
  <c r="Q159" i="5" s="1"/>
  <c r="U159" i="5" s="1"/>
  <c r="O162" i="5"/>
  <c r="Q162" i="5" s="1"/>
  <c r="U162" i="5" s="1"/>
  <c r="O163" i="5"/>
  <c r="Q163" i="5" s="1"/>
  <c r="U163" i="5" s="1"/>
  <c r="O164" i="5"/>
  <c r="Q164" i="5" s="1"/>
  <c r="U164" i="5" s="1"/>
  <c r="O165" i="5"/>
  <c r="O166" i="5"/>
  <c r="Q166" i="5" s="1"/>
  <c r="U166" i="5" s="1"/>
  <c r="O167" i="5"/>
  <c r="O168" i="5"/>
  <c r="Q168" i="5" s="1"/>
  <c r="U168" i="5" s="1"/>
  <c r="O171" i="5"/>
  <c r="O174" i="5"/>
  <c r="Q174" i="5" s="1"/>
  <c r="U174" i="5" s="1"/>
  <c r="O178" i="5"/>
  <c r="Q178" i="5" s="1"/>
  <c r="U178" i="5" s="1"/>
  <c r="O7" i="5"/>
  <c r="N8" i="5"/>
  <c r="N9" i="5"/>
  <c r="N10" i="5"/>
  <c r="N11" i="5"/>
  <c r="N12" i="5"/>
  <c r="N13" i="5"/>
  <c r="N14" i="5"/>
  <c r="N15" i="5"/>
  <c r="N16" i="5"/>
  <c r="N19" i="5"/>
  <c r="N22" i="5"/>
  <c r="N23" i="5"/>
  <c r="N24" i="5"/>
  <c r="N25" i="5"/>
  <c r="N27" i="5"/>
  <c r="N29" i="5"/>
  <c r="N31" i="5"/>
  <c r="N32" i="5"/>
  <c r="N33" i="5"/>
  <c r="N34" i="5"/>
  <c r="N35" i="5"/>
  <c r="N36" i="5"/>
  <c r="N39" i="5"/>
  <c r="N40" i="5"/>
  <c r="N45" i="5"/>
  <c r="N46" i="5"/>
  <c r="N49" i="5"/>
  <c r="N50" i="5"/>
  <c r="N52" i="5"/>
  <c r="N54" i="5"/>
  <c r="N55" i="5"/>
  <c r="N58" i="5"/>
  <c r="N60" i="5"/>
  <c r="N62" i="5"/>
  <c r="N66" i="5"/>
  <c r="N69" i="5"/>
  <c r="N70" i="5"/>
  <c r="N75" i="5"/>
  <c r="N88" i="5"/>
  <c r="N90" i="5"/>
  <c r="N91" i="5"/>
  <c r="N92" i="5"/>
  <c r="N93" i="5"/>
  <c r="N94" i="5"/>
  <c r="N96" i="5"/>
  <c r="N99" i="5"/>
  <c r="N102" i="5"/>
  <c r="N103" i="5"/>
  <c r="N104" i="5"/>
  <c r="N105" i="5"/>
  <c r="N106" i="5"/>
  <c r="N107" i="5"/>
  <c r="N108" i="5"/>
  <c r="N109" i="5"/>
  <c r="N110" i="5"/>
  <c r="N113" i="5"/>
  <c r="N115" i="5"/>
  <c r="N116" i="5"/>
  <c r="N117" i="5"/>
  <c r="N118" i="5"/>
  <c r="N119" i="5"/>
  <c r="N120" i="5"/>
  <c r="N121" i="5"/>
  <c r="N123" i="5"/>
  <c r="N125" i="5"/>
  <c r="N128" i="5"/>
  <c r="N129" i="5"/>
  <c r="N131" i="5"/>
  <c r="N132" i="5"/>
  <c r="N133" i="5"/>
  <c r="N134" i="5"/>
  <c r="N136" i="5"/>
  <c r="N137" i="5"/>
  <c r="N139" i="5"/>
  <c r="N141" i="5"/>
  <c r="N142" i="5"/>
  <c r="N144" i="5"/>
  <c r="N147" i="5"/>
  <c r="N148" i="5"/>
  <c r="N149" i="5"/>
  <c r="N150" i="5"/>
  <c r="N151" i="5"/>
  <c r="N152" i="5"/>
  <c r="N154" i="5"/>
  <c r="N155" i="5"/>
  <c r="N156" i="5"/>
  <c r="N157" i="5"/>
  <c r="N158" i="5"/>
  <c r="N159" i="5"/>
  <c r="N160" i="5"/>
  <c r="N162" i="5"/>
  <c r="N163" i="5"/>
  <c r="N164" i="5"/>
  <c r="N165" i="5"/>
  <c r="N166" i="5"/>
  <c r="N167" i="5"/>
  <c r="N168" i="5"/>
  <c r="N170" i="5"/>
  <c r="N171" i="5"/>
  <c r="N172" i="5"/>
  <c r="N174" i="5"/>
  <c r="N176" i="5"/>
  <c r="N178" i="5"/>
  <c r="N7" i="5"/>
  <c r="D4" i="5"/>
  <c r="D4" i="3"/>
  <c r="Y8" i="3"/>
  <c r="Y10" i="3"/>
  <c r="Y11" i="3"/>
  <c r="Y12" i="3"/>
  <c r="Y13" i="3"/>
  <c r="O13" i="3" s="1"/>
  <c r="Y14" i="3"/>
  <c r="Y15" i="3"/>
  <c r="O15" i="3" s="1"/>
  <c r="Q15" i="3" s="1"/>
  <c r="U15" i="3" s="1"/>
  <c r="Y16" i="3"/>
  <c r="Y17" i="3"/>
  <c r="Y18" i="3"/>
  <c r="Y19" i="3"/>
  <c r="Y20" i="3"/>
  <c r="Y21" i="3"/>
  <c r="Y22" i="3"/>
  <c r="Y23" i="3"/>
  <c r="O23" i="3" s="1"/>
  <c r="Q23" i="3" s="1"/>
  <c r="U23" i="3" s="1"/>
  <c r="Y24" i="3"/>
  <c r="Y25" i="3"/>
  <c r="Y26" i="3"/>
  <c r="Y27" i="3"/>
  <c r="O27" i="3" s="1"/>
  <c r="Q27" i="3" s="1"/>
  <c r="U27" i="3" s="1"/>
  <c r="Y29" i="3"/>
  <c r="Y28" i="3"/>
  <c r="Y30" i="3"/>
  <c r="Y31" i="3"/>
  <c r="O31" i="3" s="1"/>
  <c r="Q31" i="3" s="1"/>
  <c r="U31" i="3" s="1"/>
  <c r="Y32" i="3"/>
  <c r="Y33" i="3"/>
  <c r="O33" i="3" s="1"/>
  <c r="Y34" i="3"/>
  <c r="Y35" i="3"/>
  <c r="O35" i="3" s="1"/>
  <c r="Y36" i="3"/>
  <c r="Y37" i="3"/>
  <c r="Y7" i="3"/>
  <c r="W12" i="3"/>
  <c r="W14" i="3"/>
  <c r="W15" i="3"/>
  <c r="W16" i="3"/>
  <c r="W20" i="3"/>
  <c r="W22" i="3"/>
  <c r="W23" i="3"/>
  <c r="W24" i="3"/>
  <c r="W27" i="3"/>
  <c r="W29" i="3"/>
  <c r="W31" i="3"/>
  <c r="W32" i="3"/>
  <c r="W37" i="3"/>
  <c r="R8" i="3"/>
  <c r="V8" i="3" s="1"/>
  <c r="R10" i="3"/>
  <c r="V10" i="3" s="1"/>
  <c r="R11" i="3"/>
  <c r="V11" i="3" s="1"/>
  <c r="R12" i="3"/>
  <c r="V12" i="3" s="1"/>
  <c r="R13" i="3"/>
  <c r="V13" i="3" s="1"/>
  <c r="R14" i="3"/>
  <c r="V14" i="3" s="1"/>
  <c r="R15" i="3"/>
  <c r="V15" i="3" s="1"/>
  <c r="R16" i="3"/>
  <c r="V16" i="3" s="1"/>
  <c r="R17" i="3"/>
  <c r="V17" i="3" s="1"/>
  <c r="R18" i="3"/>
  <c r="V18" i="3" s="1"/>
  <c r="R19" i="3"/>
  <c r="V19" i="3" s="1"/>
  <c r="R20" i="3"/>
  <c r="V20" i="3" s="1"/>
  <c r="R21" i="3"/>
  <c r="V21" i="3" s="1"/>
  <c r="R22" i="3"/>
  <c r="V22" i="3" s="1"/>
  <c r="R23" i="3"/>
  <c r="V23" i="3" s="1"/>
  <c r="R24" i="3"/>
  <c r="V24" i="3" s="1"/>
  <c r="R25" i="3"/>
  <c r="V25" i="3" s="1"/>
  <c r="R27" i="3"/>
  <c r="V27" i="3" s="1"/>
  <c r="R29" i="3"/>
  <c r="V29" i="3" s="1"/>
  <c r="R30" i="3"/>
  <c r="V30" i="3" s="1"/>
  <c r="R31" i="3"/>
  <c r="V31" i="3" s="1"/>
  <c r="R32" i="3"/>
  <c r="V32" i="3" s="1"/>
  <c r="R34" i="3"/>
  <c r="V34" i="3" s="1"/>
  <c r="R35" i="3"/>
  <c r="V35" i="3" s="1"/>
  <c r="R36" i="3"/>
  <c r="V36" i="3" s="1"/>
  <c r="R37" i="3"/>
  <c r="V37" i="3" s="1"/>
  <c r="R7" i="3"/>
  <c r="V7" i="3" s="1"/>
  <c r="O8" i="3"/>
  <c r="O10" i="3"/>
  <c r="O12" i="3"/>
  <c r="Q12" i="3" s="1"/>
  <c r="U12" i="3" s="1"/>
  <c r="O14" i="3"/>
  <c r="Q14" i="3" s="1"/>
  <c r="U14" i="3" s="1"/>
  <c r="O17" i="3"/>
  <c r="O18" i="3"/>
  <c r="O19" i="3"/>
  <c r="O20" i="3"/>
  <c r="Q20" i="3" s="1"/>
  <c r="U20" i="3" s="1"/>
  <c r="O22" i="3"/>
  <c r="Q22" i="3" s="1"/>
  <c r="U22" i="3" s="1"/>
  <c r="O26" i="3"/>
  <c r="O29" i="3"/>
  <c r="Q29" i="3" s="1"/>
  <c r="U29" i="3" s="1"/>
  <c r="O32" i="3"/>
  <c r="Q32" i="3" s="1"/>
  <c r="U32" i="3" s="1"/>
  <c r="O34" i="3"/>
  <c r="O37" i="3"/>
  <c r="Q37" i="3" s="1"/>
  <c r="U37" i="3" s="1"/>
  <c r="O7" i="3"/>
  <c r="Y8" i="2"/>
  <c r="Y9" i="2"/>
  <c r="Y10" i="2"/>
  <c r="Y11" i="2"/>
  <c r="Y12" i="2"/>
  <c r="Y13" i="2"/>
  <c r="Y14" i="2"/>
  <c r="Y15" i="2"/>
  <c r="Y16" i="2"/>
  <c r="Y17" i="2"/>
  <c r="Y19" i="2"/>
  <c r="Y20" i="2"/>
  <c r="Y21" i="2"/>
  <c r="Y22" i="2"/>
  <c r="Y23" i="2"/>
  <c r="Y24" i="2"/>
  <c r="Y25" i="2"/>
  <c r="Y26" i="2"/>
  <c r="Y27" i="2"/>
  <c r="Y28" i="2"/>
  <c r="Y29" i="2"/>
  <c r="Y30" i="2"/>
  <c r="Y31" i="2"/>
  <c r="Y32" i="2"/>
  <c r="Y33" i="2"/>
  <c r="Y34" i="2"/>
  <c r="Y35" i="2"/>
  <c r="Y36" i="2"/>
  <c r="Y37" i="2"/>
  <c r="Y38" i="2"/>
  <c r="Y40" i="2"/>
  <c r="Y41" i="2"/>
  <c r="Y42" i="2"/>
  <c r="Y43" i="2"/>
  <c r="Y44" i="2"/>
  <c r="Y45" i="2"/>
  <c r="Y46" i="2"/>
  <c r="Y47" i="2"/>
  <c r="Y48" i="2"/>
  <c r="Y49" i="2"/>
  <c r="Y50" i="2"/>
  <c r="Y51" i="2"/>
  <c r="Y52" i="2"/>
  <c r="Y53" i="2"/>
  <c r="Y55" i="2"/>
  <c r="Y56" i="2"/>
  <c r="Y57" i="2"/>
  <c r="Y58" i="2"/>
  <c r="Y60" i="2"/>
  <c r="Y61" i="2"/>
  <c r="Y62" i="2"/>
  <c r="Y63" i="2"/>
  <c r="Y64" i="2"/>
  <c r="Y65" i="2"/>
  <c r="Y66" i="2"/>
  <c r="Y67" i="2"/>
  <c r="Y68" i="2"/>
  <c r="Y69" i="2"/>
  <c r="Y70" i="2"/>
  <c r="Y71" i="2"/>
  <c r="Y72" i="2"/>
  <c r="Y73" i="2"/>
  <c r="Y74" i="2"/>
  <c r="Y75" i="2"/>
  <c r="Y76" i="2"/>
  <c r="Y77" i="2"/>
  <c r="Y78" i="2"/>
  <c r="Y79" i="2"/>
  <c r="Y80" i="2"/>
  <c r="Y81" i="2"/>
  <c r="Y82" i="2"/>
  <c r="Y83" i="2"/>
  <c r="Y84" i="2"/>
  <c r="Y87" i="2"/>
  <c r="Y88" i="2"/>
  <c r="Y89" i="2"/>
  <c r="Y90" i="2"/>
  <c r="Y91" i="2"/>
  <c r="Y92" i="2"/>
  <c r="Y93" i="2"/>
  <c r="Y94" i="2"/>
  <c r="Y95" i="2"/>
  <c r="Y96" i="2"/>
  <c r="Y97" i="2"/>
  <c r="Y98" i="2"/>
  <c r="Y7" i="2"/>
  <c r="W8" i="2"/>
  <c r="W10" i="2"/>
  <c r="W14" i="2"/>
  <c r="W20" i="2"/>
  <c r="W22" i="2"/>
  <c r="W24" i="2"/>
  <c r="W25" i="2"/>
  <c r="W26" i="2"/>
  <c r="W27" i="2"/>
  <c r="W28" i="2"/>
  <c r="W29" i="2"/>
  <c r="W30" i="2"/>
  <c r="W32" i="2"/>
  <c r="W34" i="2"/>
  <c r="W35" i="2"/>
  <c r="W36" i="2"/>
  <c r="W38" i="2"/>
  <c r="W40" i="2"/>
  <c r="W41" i="2"/>
  <c r="W42" i="2"/>
  <c r="W43" i="2"/>
  <c r="W44" i="2"/>
  <c r="W45" i="2"/>
  <c r="W46" i="2"/>
  <c r="W47" i="2"/>
  <c r="W48" i="2"/>
  <c r="W49" i="2"/>
  <c r="W50" i="2"/>
  <c r="W51" i="2"/>
  <c r="W52" i="2"/>
  <c r="W53" i="2"/>
  <c r="W56" i="2"/>
  <c r="W57" i="2"/>
  <c r="W61" i="2"/>
  <c r="W62" i="2"/>
  <c r="W63" i="2"/>
  <c r="W65" i="2"/>
  <c r="W67" i="2"/>
  <c r="W68" i="2"/>
  <c r="W69" i="2"/>
  <c r="W71" i="2"/>
  <c r="W72" i="2"/>
  <c r="W73" i="2"/>
  <c r="W74" i="2"/>
  <c r="W76" i="2"/>
  <c r="W77" i="2"/>
  <c r="W79" i="2"/>
  <c r="W81" i="2"/>
  <c r="W83" i="2"/>
  <c r="W88" i="2"/>
  <c r="W90" i="2"/>
  <c r="W92" i="2"/>
  <c r="W93" i="2"/>
  <c r="W94" i="2"/>
  <c r="W97" i="2"/>
  <c r="W98" i="2"/>
  <c r="O8" i="2"/>
  <c r="Q8" i="2" s="1"/>
  <c r="U8" i="2" s="1"/>
  <c r="O10" i="2"/>
  <c r="O11" i="2"/>
  <c r="O12" i="2"/>
  <c r="O14" i="2"/>
  <c r="Q14" i="2" s="1"/>
  <c r="U14" i="2" s="1"/>
  <c r="O15" i="2"/>
  <c r="O16" i="2"/>
  <c r="O17" i="2"/>
  <c r="O19" i="2"/>
  <c r="O20" i="2"/>
  <c r="Q20" i="2" s="1"/>
  <c r="U20" i="2" s="1"/>
  <c r="O22" i="2"/>
  <c r="Q22" i="2" s="1"/>
  <c r="U22" i="2" s="1"/>
  <c r="O24" i="2"/>
  <c r="Q24" i="2" s="1"/>
  <c r="U24" i="2" s="1"/>
  <c r="O26" i="2"/>
  <c r="Q26" i="2" s="1"/>
  <c r="U26" i="2" s="1"/>
  <c r="O27" i="2"/>
  <c r="O28" i="2"/>
  <c r="Q28" i="2" s="1"/>
  <c r="U28" i="2" s="1"/>
  <c r="O29" i="2"/>
  <c r="Q29" i="2" s="1"/>
  <c r="U29" i="2" s="1"/>
  <c r="O30" i="2"/>
  <c r="Q30" i="2" s="1"/>
  <c r="U30" i="2" s="1"/>
  <c r="O32" i="2"/>
  <c r="Q32" i="2" s="1"/>
  <c r="U32" i="2" s="1"/>
  <c r="O33" i="2"/>
  <c r="O34" i="2"/>
  <c r="O35" i="2"/>
  <c r="Q35" i="2" s="1"/>
  <c r="U35" i="2" s="1"/>
  <c r="O36" i="2"/>
  <c r="O37" i="2"/>
  <c r="O38" i="2"/>
  <c r="O40" i="2"/>
  <c r="Q40" i="2" s="1"/>
  <c r="U40" i="2" s="1"/>
  <c r="O42" i="2"/>
  <c r="Q42" i="2" s="1"/>
  <c r="U42" i="2" s="1"/>
  <c r="O43" i="2"/>
  <c r="O44" i="2"/>
  <c r="Q44" i="2" s="1"/>
  <c r="U44" i="2" s="1"/>
  <c r="O45" i="2"/>
  <c r="O49" i="2"/>
  <c r="O50" i="2"/>
  <c r="Q50" i="2" s="1"/>
  <c r="U50" i="2" s="1"/>
  <c r="O53" i="2"/>
  <c r="O56" i="2"/>
  <c r="O57" i="2"/>
  <c r="Q57" i="2" s="1"/>
  <c r="U57" i="2" s="1"/>
  <c r="O60" i="2"/>
  <c r="O61" i="2"/>
  <c r="O62" i="2"/>
  <c r="Q62" i="2" s="1"/>
  <c r="U62" i="2" s="1"/>
  <c r="O63" i="2"/>
  <c r="O64" i="2"/>
  <c r="O65" i="2"/>
  <c r="O66" i="2"/>
  <c r="O67" i="2"/>
  <c r="O68" i="2"/>
  <c r="Q68" i="2" s="1"/>
  <c r="U68" i="2" s="1"/>
  <c r="O69" i="2"/>
  <c r="O71" i="2"/>
  <c r="O72" i="2"/>
  <c r="Q72" i="2" s="1"/>
  <c r="U72" i="2" s="1"/>
  <c r="O77" i="2"/>
  <c r="O81" i="2"/>
  <c r="O83" i="2"/>
  <c r="O84" i="2"/>
  <c r="O88" i="2"/>
  <c r="Q88" i="2" s="1"/>
  <c r="U88" i="2" s="1"/>
  <c r="O90" i="2"/>
  <c r="O91" i="2"/>
  <c r="O92" i="2"/>
  <c r="Q92" i="2" s="1"/>
  <c r="U92" i="2" s="1"/>
  <c r="O93" i="2"/>
  <c r="O94" i="2"/>
  <c r="Q94" i="2" s="1"/>
  <c r="U94" i="2" s="1"/>
  <c r="O95" i="2"/>
  <c r="O98" i="2"/>
  <c r="Q98" i="2" s="1"/>
  <c r="U98" i="2" s="1"/>
  <c r="N99" i="2"/>
  <c r="N100" i="2"/>
  <c r="N101" i="2"/>
  <c r="N102" i="2"/>
  <c r="N103" i="2"/>
  <c r="N104" i="2"/>
  <c r="N105" i="2"/>
  <c r="N106" i="2"/>
  <c r="N107" i="2"/>
  <c r="N108" i="2"/>
  <c r="N109" i="2"/>
  <c r="N110" i="2"/>
  <c r="N111" i="2"/>
  <c r="N112" i="2"/>
  <c r="N113" i="2"/>
  <c r="R8" i="2"/>
  <c r="V8" i="2" s="1"/>
  <c r="R9" i="2"/>
  <c r="V9" i="2" s="1"/>
  <c r="Q10" i="2"/>
  <c r="U10" i="2" s="1"/>
  <c r="R10" i="2"/>
  <c r="V10" i="2" s="1"/>
  <c r="R11" i="2"/>
  <c r="V11" i="2" s="1"/>
  <c r="R13" i="2"/>
  <c r="V13" i="2" s="1"/>
  <c r="R14" i="2"/>
  <c r="V14" i="2" s="1"/>
  <c r="R15" i="2"/>
  <c r="V15" i="2" s="1"/>
  <c r="R16" i="2"/>
  <c r="V16" i="2" s="1"/>
  <c r="R17" i="2"/>
  <c r="V17" i="2" s="1"/>
  <c r="R19" i="2"/>
  <c r="V19" i="2" s="1"/>
  <c r="R20" i="2"/>
  <c r="V20" i="2" s="1"/>
  <c r="R21" i="2"/>
  <c r="V21" i="2" s="1"/>
  <c r="R22" i="2"/>
  <c r="V22" i="2" s="1"/>
  <c r="R24" i="2"/>
  <c r="V24" i="2" s="1"/>
  <c r="R25" i="2"/>
  <c r="V25" i="2" s="1"/>
  <c r="R26" i="2"/>
  <c r="V26" i="2" s="1"/>
  <c r="Q27" i="2"/>
  <c r="U27" i="2" s="1"/>
  <c r="R27" i="2"/>
  <c r="V27" i="2" s="1"/>
  <c r="R28" i="2"/>
  <c r="V28" i="2" s="1"/>
  <c r="R29" i="2"/>
  <c r="V29" i="2" s="1"/>
  <c r="R30" i="2"/>
  <c r="V30" i="2" s="1"/>
  <c r="R32" i="2"/>
  <c r="V32" i="2" s="1"/>
  <c r="Q34" i="2"/>
  <c r="U34" i="2" s="1"/>
  <c r="R34" i="2"/>
  <c r="V34" i="2" s="1"/>
  <c r="R35" i="2"/>
  <c r="V35" i="2" s="1"/>
  <c r="Q36" i="2"/>
  <c r="U36" i="2" s="1"/>
  <c r="R36" i="2"/>
  <c r="V36" i="2" s="1"/>
  <c r="Q38" i="2"/>
  <c r="U38" i="2" s="1"/>
  <c r="R38" i="2"/>
  <c r="V38" i="2" s="1"/>
  <c r="R40" i="2"/>
  <c r="V40" i="2" s="1"/>
  <c r="R41" i="2"/>
  <c r="V41" i="2" s="1"/>
  <c r="R42" i="2"/>
  <c r="V42" i="2" s="1"/>
  <c r="Q43" i="2"/>
  <c r="U43" i="2" s="1"/>
  <c r="R43" i="2"/>
  <c r="V43" i="2" s="1"/>
  <c r="R44" i="2"/>
  <c r="V44" i="2" s="1"/>
  <c r="Q45" i="2"/>
  <c r="U45" i="2" s="1"/>
  <c r="R45" i="2"/>
  <c r="V45" i="2" s="1"/>
  <c r="R46" i="2"/>
  <c r="V46" i="2" s="1"/>
  <c r="R47" i="2"/>
  <c r="V47" i="2" s="1"/>
  <c r="R48" i="2"/>
  <c r="V48" i="2" s="1"/>
  <c r="Q49" i="2"/>
  <c r="U49" i="2" s="1"/>
  <c r="R49" i="2"/>
  <c r="V49" i="2" s="1"/>
  <c r="R50" i="2"/>
  <c r="V50" i="2" s="1"/>
  <c r="R51" i="2"/>
  <c r="V51" i="2" s="1"/>
  <c r="R52" i="2"/>
  <c r="V52" i="2" s="1"/>
  <c r="Q53" i="2"/>
  <c r="U53" i="2" s="1"/>
  <c r="R53" i="2"/>
  <c r="V53" i="2" s="1"/>
  <c r="Q56" i="2"/>
  <c r="U56" i="2" s="1"/>
  <c r="R56" i="2"/>
  <c r="V56" i="2" s="1"/>
  <c r="R57" i="2"/>
  <c r="V57" i="2" s="1"/>
  <c r="Q61" i="2"/>
  <c r="U61" i="2" s="1"/>
  <c r="R61" i="2"/>
  <c r="V61" i="2" s="1"/>
  <c r="R62" i="2"/>
  <c r="V62" i="2" s="1"/>
  <c r="Q63" i="2"/>
  <c r="U63" i="2" s="1"/>
  <c r="R63" i="2"/>
  <c r="V63" i="2" s="1"/>
  <c r="R64" i="2"/>
  <c r="V64" i="2" s="1"/>
  <c r="Q65" i="2"/>
  <c r="U65" i="2" s="1"/>
  <c r="R65" i="2"/>
  <c r="V65" i="2" s="1"/>
  <c r="R66" i="2"/>
  <c r="V66" i="2" s="1"/>
  <c r="Q67" i="2"/>
  <c r="U67" i="2" s="1"/>
  <c r="R67" i="2"/>
  <c r="V67" i="2" s="1"/>
  <c r="R68" i="2"/>
  <c r="V68" i="2" s="1"/>
  <c r="Q69" i="2"/>
  <c r="U69" i="2" s="1"/>
  <c r="R69" i="2"/>
  <c r="V69" i="2" s="1"/>
  <c r="Q71" i="2"/>
  <c r="U71" i="2" s="1"/>
  <c r="R71" i="2"/>
  <c r="V71" i="2" s="1"/>
  <c r="R72" i="2"/>
  <c r="V72" i="2" s="1"/>
  <c r="R73" i="2"/>
  <c r="V73" i="2" s="1"/>
  <c r="R74" i="2"/>
  <c r="V74" i="2" s="1"/>
  <c r="R76" i="2"/>
  <c r="V76" i="2" s="1"/>
  <c r="Q77" i="2"/>
  <c r="U77" i="2" s="1"/>
  <c r="R77" i="2"/>
  <c r="V77" i="2" s="1"/>
  <c r="R79" i="2"/>
  <c r="V79" i="2" s="1"/>
  <c r="Q81" i="2"/>
  <c r="U81" i="2" s="1"/>
  <c r="R81" i="2"/>
  <c r="V81" i="2" s="1"/>
  <c r="R82" i="2"/>
  <c r="V82" i="2" s="1"/>
  <c r="Q83" i="2"/>
  <c r="U83" i="2" s="1"/>
  <c r="R83" i="2"/>
  <c r="V83" i="2" s="1"/>
  <c r="R84" i="2"/>
  <c r="V84" i="2" s="1"/>
  <c r="R87" i="2"/>
  <c r="V87" i="2" s="1"/>
  <c r="R88" i="2"/>
  <c r="V88" i="2" s="1"/>
  <c r="R89" i="2"/>
  <c r="V89" i="2" s="1"/>
  <c r="Q90" i="2"/>
  <c r="U90" i="2" s="1"/>
  <c r="R90" i="2"/>
  <c r="V90" i="2" s="1"/>
  <c r="R91" i="2"/>
  <c r="V91" i="2" s="1"/>
  <c r="R92" i="2"/>
  <c r="V92" i="2" s="1"/>
  <c r="Q93" i="2"/>
  <c r="U93" i="2" s="1"/>
  <c r="R93" i="2"/>
  <c r="V93" i="2" s="1"/>
  <c r="R94" i="2"/>
  <c r="V94" i="2" s="1"/>
  <c r="R95" i="2"/>
  <c r="V95" i="2" s="1"/>
  <c r="R96" i="2"/>
  <c r="V96" i="2" s="1"/>
  <c r="R97" i="2"/>
  <c r="V97" i="2" s="1"/>
  <c r="R98" i="2"/>
  <c r="V98" i="2" s="1"/>
  <c r="R7" i="2"/>
  <c r="V7" i="2" s="1"/>
  <c r="O8" i="9"/>
  <c r="U8" i="9" s="1"/>
  <c r="O9" i="9"/>
  <c r="O10" i="9"/>
  <c r="O11" i="9"/>
  <c r="O12" i="9"/>
  <c r="O13" i="9"/>
  <c r="O15" i="9"/>
  <c r="O16" i="9"/>
  <c r="O17" i="9"/>
  <c r="O19" i="9"/>
  <c r="O20" i="9"/>
  <c r="O21" i="9"/>
  <c r="O22" i="9"/>
  <c r="O24" i="9"/>
  <c r="O25" i="9"/>
  <c r="O26" i="9"/>
  <c r="O27" i="9"/>
  <c r="O29" i="9"/>
  <c r="O31" i="9"/>
  <c r="O32" i="9"/>
  <c r="O33" i="9"/>
  <c r="O74" i="9"/>
  <c r="O101" i="9"/>
  <c r="O107" i="9"/>
  <c r="O110" i="9"/>
  <c r="O7" i="9"/>
  <c r="W15" i="9"/>
  <c r="W19" i="9"/>
  <c r="W22" i="9"/>
  <c r="W27" i="9"/>
  <c r="W28" i="9"/>
  <c r="W29" i="9"/>
  <c r="W31" i="9"/>
  <c r="W32" i="9"/>
  <c r="W33" i="9"/>
  <c r="W34" i="9"/>
  <c r="W35" i="9"/>
  <c r="W37" i="9"/>
  <c r="W39" i="9"/>
  <c r="W44" i="9"/>
  <c r="W47" i="9"/>
  <c r="W48" i="9"/>
  <c r="W49" i="9"/>
  <c r="W50" i="9"/>
  <c r="W52" i="9"/>
  <c r="W54" i="9"/>
  <c r="W55" i="9"/>
  <c r="W56" i="9"/>
  <c r="W57" i="9"/>
  <c r="W61" i="9"/>
  <c r="W64" i="9"/>
  <c r="W66" i="9"/>
  <c r="W67" i="9"/>
  <c r="W70" i="9"/>
  <c r="W71" i="9"/>
  <c r="W72" i="9"/>
  <c r="W74" i="9"/>
  <c r="W75" i="9"/>
  <c r="W77" i="9"/>
  <c r="W82" i="9"/>
  <c r="W83" i="9"/>
  <c r="W84" i="9"/>
  <c r="W85" i="9"/>
  <c r="W86" i="9"/>
  <c r="W88" i="9"/>
  <c r="W91" i="9"/>
  <c r="W92" i="9"/>
  <c r="W93" i="9"/>
  <c r="W95" i="9"/>
  <c r="W96" i="9"/>
  <c r="W97" i="9"/>
  <c r="W99" i="9"/>
  <c r="W100" i="9"/>
  <c r="W102" i="9"/>
  <c r="W103" i="9"/>
  <c r="W105" i="9"/>
  <c r="W106" i="9"/>
  <c r="W108" i="9"/>
  <c r="W109" i="9"/>
  <c r="W110" i="9"/>
  <c r="K110" i="9"/>
  <c r="N110" i="9" s="1"/>
  <c r="K109" i="9"/>
  <c r="N109" i="9" s="1"/>
  <c r="K108" i="9"/>
  <c r="N108" i="9" s="1"/>
  <c r="K107" i="9"/>
  <c r="W107" i="9" s="1"/>
  <c r="K106" i="9"/>
  <c r="N106" i="9" s="1"/>
  <c r="K105" i="9"/>
  <c r="N105" i="9" s="1"/>
  <c r="K104" i="9"/>
  <c r="W104" i="9" s="1"/>
  <c r="K103" i="9"/>
  <c r="N103" i="9" s="1"/>
  <c r="K102" i="9"/>
  <c r="N102" i="9" s="1"/>
  <c r="K101" i="9"/>
  <c r="W101" i="9" s="1"/>
  <c r="K100" i="9"/>
  <c r="N100" i="9" s="1"/>
  <c r="K99" i="9"/>
  <c r="K98" i="9"/>
  <c r="W98" i="9" s="1"/>
  <c r="K97" i="9"/>
  <c r="N97" i="9" s="1"/>
  <c r="K96" i="9"/>
  <c r="N96" i="9" s="1"/>
  <c r="K95" i="9"/>
  <c r="N95" i="9" s="1"/>
  <c r="K94" i="9"/>
  <c r="W94" i="9" s="1"/>
  <c r="K93" i="9"/>
  <c r="N93" i="9" s="1"/>
  <c r="K92" i="9"/>
  <c r="N92" i="9" s="1"/>
  <c r="K91" i="9"/>
  <c r="N91" i="9" s="1"/>
  <c r="K90" i="9"/>
  <c r="W90" i="9" s="1"/>
  <c r="K89" i="9"/>
  <c r="W89" i="9" s="1"/>
  <c r="K88" i="9"/>
  <c r="N88" i="9" s="1"/>
  <c r="K87" i="9"/>
  <c r="W87" i="9" s="1"/>
  <c r="K86" i="9"/>
  <c r="N86" i="9" s="1"/>
  <c r="K85" i="9"/>
  <c r="N85" i="9" s="1"/>
  <c r="K84" i="9"/>
  <c r="N84" i="9" s="1"/>
  <c r="K83" i="9"/>
  <c r="N83" i="9" s="1"/>
  <c r="K82" i="9"/>
  <c r="N82" i="9" s="1"/>
  <c r="K81" i="9"/>
  <c r="W81" i="9" s="1"/>
  <c r="K80" i="9"/>
  <c r="W80" i="9" s="1"/>
  <c r="K78" i="9"/>
  <c r="N78" i="9" s="1"/>
  <c r="K77" i="9"/>
  <c r="N77" i="9" s="1"/>
  <c r="K76" i="9"/>
  <c r="W76" i="9" s="1"/>
  <c r="K75" i="9"/>
  <c r="N75" i="9" s="1"/>
  <c r="K74" i="9"/>
  <c r="N74" i="9" s="1"/>
  <c r="K73" i="9"/>
  <c r="W73" i="9" s="1"/>
  <c r="K72" i="9"/>
  <c r="K71" i="9"/>
  <c r="K70" i="9"/>
  <c r="N70" i="9" s="1"/>
  <c r="K69" i="9"/>
  <c r="W69" i="9" s="1"/>
  <c r="K68" i="9"/>
  <c r="W68" i="9" s="1"/>
  <c r="K67" i="9"/>
  <c r="N67" i="9" s="1"/>
  <c r="K66" i="9"/>
  <c r="K65" i="9"/>
  <c r="K64" i="9"/>
  <c r="N64" i="9" s="1"/>
  <c r="K63" i="9"/>
  <c r="K62" i="9"/>
  <c r="W62" i="9" s="1"/>
  <c r="K61" i="9"/>
  <c r="N61" i="9" s="1"/>
  <c r="K60" i="9"/>
  <c r="W60" i="9" s="1"/>
  <c r="K59" i="9"/>
  <c r="K58" i="9"/>
  <c r="W58" i="9" s="1"/>
  <c r="K57" i="9"/>
  <c r="N57" i="9" s="1"/>
  <c r="K56" i="9"/>
  <c r="K55" i="9"/>
  <c r="N55" i="9" s="1"/>
  <c r="K54" i="9"/>
  <c r="N54" i="9" s="1"/>
  <c r="K53" i="9"/>
  <c r="K52" i="9"/>
  <c r="N52" i="9" s="1"/>
  <c r="K51" i="9"/>
  <c r="K50" i="9"/>
  <c r="K49" i="9"/>
  <c r="K48" i="9"/>
  <c r="N48" i="9" s="1"/>
  <c r="K47" i="9"/>
  <c r="N47" i="9" s="1"/>
  <c r="K46" i="9"/>
  <c r="W46" i="9" s="1"/>
  <c r="K45" i="9"/>
  <c r="K44" i="9"/>
  <c r="N44" i="9" s="1"/>
  <c r="K43" i="9"/>
  <c r="K42" i="9"/>
  <c r="W42" i="9" s="1"/>
  <c r="K41" i="9"/>
  <c r="K40" i="9"/>
  <c r="W40" i="9" s="1"/>
  <c r="K39" i="9"/>
  <c r="N39" i="9" s="1"/>
  <c r="K38" i="9"/>
  <c r="W38" i="9" s="1"/>
  <c r="K37" i="9"/>
  <c r="N37" i="9" s="1"/>
  <c r="K36" i="9"/>
  <c r="W36" i="9" s="1"/>
  <c r="K35" i="9"/>
  <c r="N35" i="9" s="1"/>
  <c r="K34" i="9"/>
  <c r="N34" i="9" s="1"/>
  <c r="K33" i="9"/>
  <c r="N33" i="9" s="1"/>
  <c r="K32" i="9"/>
  <c r="N32" i="9" s="1"/>
  <c r="K31" i="9"/>
  <c r="N31" i="9" s="1"/>
  <c r="K30" i="9"/>
  <c r="W30" i="9" s="1"/>
  <c r="K29" i="9"/>
  <c r="N29" i="9" s="1"/>
  <c r="K28" i="9"/>
  <c r="K27" i="9"/>
  <c r="N27" i="9" s="1"/>
  <c r="K26" i="9"/>
  <c r="W26" i="9" s="1"/>
  <c r="K25" i="9"/>
  <c r="K24" i="9"/>
  <c r="W24" i="9" s="1"/>
  <c r="K23" i="9"/>
  <c r="K22" i="9"/>
  <c r="N22" i="9" s="1"/>
  <c r="K21" i="9"/>
  <c r="K20" i="9"/>
  <c r="W20" i="9" s="1"/>
  <c r="K19" i="9"/>
  <c r="N19" i="9" s="1"/>
  <c r="K18" i="9"/>
  <c r="W18" i="9" s="1"/>
  <c r="K17" i="9"/>
  <c r="K16" i="9"/>
  <c r="W16" i="9" s="1"/>
  <c r="K15" i="9"/>
  <c r="N15" i="9" s="1"/>
  <c r="K14" i="9"/>
  <c r="W14" i="9" s="1"/>
  <c r="K13" i="9"/>
  <c r="K12" i="9"/>
  <c r="W12" i="9" s="1"/>
  <c r="K11" i="9"/>
  <c r="K10" i="9"/>
  <c r="K9" i="9"/>
  <c r="K8" i="9"/>
  <c r="K7" i="9"/>
  <c r="V9" i="9"/>
  <c r="V8" i="9"/>
  <c r="V7" i="9"/>
  <c r="R7" i="5"/>
  <c r="V7" i="5" s="1"/>
  <c r="W78" i="9" l="1"/>
  <c r="N9" i="9"/>
  <c r="W9" i="9"/>
  <c r="N13" i="9"/>
  <c r="W13" i="9"/>
  <c r="W7" i="9"/>
  <c r="W8" i="9"/>
  <c r="N8" i="9"/>
  <c r="W10" i="9"/>
  <c r="N10" i="9"/>
  <c r="N7" i="9"/>
  <c r="N107" i="9"/>
  <c r="N101" i="9"/>
  <c r="N89" i="9"/>
  <c r="N81" i="9"/>
  <c r="N62" i="9"/>
  <c r="N58" i="9"/>
  <c r="N46" i="9"/>
  <c r="N42" i="9"/>
  <c r="N26" i="9"/>
  <c r="N11" i="9"/>
  <c r="W11" i="9"/>
  <c r="N17" i="9"/>
  <c r="W17" i="9"/>
  <c r="N21" i="9"/>
  <c r="W21" i="9"/>
  <c r="W23" i="9"/>
  <c r="N25" i="9"/>
  <c r="W25" i="9"/>
  <c r="N41" i="9"/>
  <c r="W41" i="9"/>
  <c r="N43" i="9"/>
  <c r="W43" i="9"/>
  <c r="W45" i="9"/>
  <c r="W51" i="9"/>
  <c r="N53" i="9"/>
  <c r="W53" i="9"/>
  <c r="N59" i="9"/>
  <c r="W59" i="9"/>
  <c r="N63" i="9"/>
  <c r="W63" i="9"/>
  <c r="W65" i="9"/>
  <c r="N94" i="9"/>
  <c r="N80" i="9"/>
  <c r="N73" i="9"/>
  <c r="N69" i="9"/>
  <c r="N60" i="9"/>
  <c r="N40" i="9"/>
  <c r="N24" i="9"/>
  <c r="N20" i="9"/>
  <c r="N16" i="9"/>
  <c r="N12" i="9"/>
  <c r="U7" i="9"/>
  <c r="U9" i="9"/>
  <c r="M138" i="5"/>
  <c r="K8" i="2"/>
  <c r="K9" i="2"/>
  <c r="K10" i="2"/>
  <c r="K11" i="2"/>
  <c r="Q11" i="2" s="1"/>
  <c r="U11" i="2" s="1"/>
  <c r="K12" i="2"/>
  <c r="R12" i="2" s="1"/>
  <c r="V12" i="2" s="1"/>
  <c r="K13" i="2"/>
  <c r="K14" i="2"/>
  <c r="K15" i="2"/>
  <c r="Q15" i="2" s="1"/>
  <c r="U15" i="2" s="1"/>
  <c r="K16" i="2"/>
  <c r="K17" i="2"/>
  <c r="K19" i="2"/>
  <c r="K20" i="2"/>
  <c r="K21" i="2"/>
  <c r="K22" i="2"/>
  <c r="K23" i="2"/>
  <c r="K24" i="2"/>
  <c r="K25" i="2"/>
  <c r="K26" i="2"/>
  <c r="K27" i="2"/>
  <c r="K28" i="2"/>
  <c r="K29" i="2"/>
  <c r="K30" i="2"/>
  <c r="K31" i="2"/>
  <c r="K32" i="2"/>
  <c r="K33" i="2"/>
  <c r="R33" i="2" s="1"/>
  <c r="V33" i="2" s="1"/>
  <c r="K34" i="2"/>
  <c r="K35" i="2"/>
  <c r="K36" i="2"/>
  <c r="K37" i="2"/>
  <c r="K38" i="2"/>
  <c r="K41" i="2"/>
  <c r="K42" i="2"/>
  <c r="K43" i="2"/>
  <c r="K44" i="2"/>
  <c r="K45" i="2"/>
  <c r="K46" i="2"/>
  <c r="K47" i="2"/>
  <c r="K48" i="2"/>
  <c r="K49" i="2"/>
  <c r="K50" i="2"/>
  <c r="K51" i="2"/>
  <c r="K52" i="2"/>
  <c r="K53" i="2"/>
  <c r="K55" i="2"/>
  <c r="K56" i="2"/>
  <c r="K57" i="2"/>
  <c r="K58" i="2"/>
  <c r="K60" i="2"/>
  <c r="K61" i="2"/>
  <c r="K62" i="2"/>
  <c r="K63" i="2"/>
  <c r="K64" i="2"/>
  <c r="K65" i="2"/>
  <c r="K66" i="2"/>
  <c r="K67" i="2"/>
  <c r="K68" i="2"/>
  <c r="K69" i="2"/>
  <c r="K70" i="2"/>
  <c r="R70" i="2" s="1"/>
  <c r="V70" i="2" s="1"/>
  <c r="K71" i="2"/>
  <c r="K72" i="2"/>
  <c r="K73" i="2"/>
  <c r="K74" i="2"/>
  <c r="K75" i="2"/>
  <c r="K76" i="2"/>
  <c r="K77" i="2"/>
  <c r="K78" i="2"/>
  <c r="K79" i="2"/>
  <c r="K80" i="2"/>
  <c r="K81" i="2"/>
  <c r="K82" i="2"/>
  <c r="K83" i="2"/>
  <c r="K84" i="2"/>
  <c r="Q84" i="2" s="1"/>
  <c r="U84" i="2" s="1"/>
  <c r="K87" i="2"/>
  <c r="K88" i="2"/>
  <c r="K89" i="2"/>
  <c r="K90" i="2"/>
  <c r="K91" i="2"/>
  <c r="K92" i="2"/>
  <c r="K93" i="2"/>
  <c r="K94" i="2"/>
  <c r="K95" i="2"/>
  <c r="K96" i="2"/>
  <c r="K97" i="2"/>
  <c r="K98" i="2"/>
  <c r="K7" i="2"/>
  <c r="M11" i="3"/>
  <c r="O11" i="3" s="1"/>
  <c r="O23" i="9"/>
  <c r="D4" i="9"/>
  <c r="M111" i="5"/>
  <c r="M57" i="5"/>
  <c r="M43" i="5"/>
  <c r="M41" i="5"/>
  <c r="M17" i="5"/>
  <c r="M75" i="2"/>
  <c r="O75" i="2" s="1"/>
  <c r="M55" i="2"/>
  <c r="O55" i="2" s="1"/>
  <c r="M21" i="2"/>
  <c r="O21" i="2" s="1"/>
  <c r="M7" i="2"/>
  <c r="O7" i="2" s="1"/>
  <c r="M104" i="9"/>
  <c r="O104" i="9" s="1"/>
  <c r="O17" i="5" l="1"/>
  <c r="N17" i="5"/>
  <c r="N111" i="5"/>
  <c r="O111" i="5"/>
  <c r="O41" i="5"/>
  <c r="Q41" i="5" s="1"/>
  <c r="U41" i="5" s="1"/>
  <c r="N41" i="5"/>
  <c r="N57" i="5"/>
  <c r="O57" i="5"/>
  <c r="O138" i="5"/>
  <c r="N138" i="5"/>
  <c r="O43" i="5"/>
  <c r="N43" i="5"/>
  <c r="Q55" i="2"/>
  <c r="U55" i="2" s="1"/>
  <c r="N23" i="9"/>
  <c r="N104" i="9"/>
  <c r="W96" i="2"/>
  <c r="S96" i="2"/>
  <c r="S92" i="2"/>
  <c r="N92" i="2"/>
  <c r="S88" i="2"/>
  <c r="N88" i="2"/>
  <c r="W82" i="2"/>
  <c r="S82" i="2"/>
  <c r="W78" i="2"/>
  <c r="S78" i="2"/>
  <c r="R78" i="2"/>
  <c r="V78" i="2" s="1"/>
  <c r="S74" i="2"/>
  <c r="W70" i="2"/>
  <c r="S70" i="2"/>
  <c r="N68" i="2"/>
  <c r="S68" i="2"/>
  <c r="W64" i="2"/>
  <c r="N64" i="2"/>
  <c r="S64" i="2"/>
  <c r="W60" i="2"/>
  <c r="R60" i="2"/>
  <c r="V60" i="2" s="1"/>
  <c r="N60" i="2"/>
  <c r="S60" i="2"/>
  <c r="S52" i="2"/>
  <c r="S46" i="2"/>
  <c r="S7" i="2"/>
  <c r="W7" i="2"/>
  <c r="N7" i="2"/>
  <c r="S97" i="2"/>
  <c r="N95" i="2"/>
  <c r="Q95" i="2"/>
  <c r="U95" i="2" s="1"/>
  <c r="S95" i="2"/>
  <c r="W95" i="2"/>
  <c r="N93" i="2"/>
  <c r="S93" i="2"/>
  <c r="N91" i="2"/>
  <c r="Q91" i="2"/>
  <c r="U91" i="2" s="1"/>
  <c r="S91" i="2"/>
  <c r="W91" i="2"/>
  <c r="S89" i="2"/>
  <c r="W89" i="2"/>
  <c r="S87" i="2"/>
  <c r="W87" i="2"/>
  <c r="N83" i="2"/>
  <c r="S83" i="2"/>
  <c r="N81" i="2"/>
  <c r="S81" i="2"/>
  <c r="S79" i="2"/>
  <c r="N77" i="2"/>
  <c r="S77" i="2"/>
  <c r="N75" i="2"/>
  <c r="R75" i="2"/>
  <c r="V75" i="2" s="1"/>
  <c r="W75" i="2"/>
  <c r="Q75" i="2"/>
  <c r="U75" i="2" s="1"/>
  <c r="S75" i="2"/>
  <c r="S73" i="2"/>
  <c r="N71" i="2"/>
  <c r="S71" i="2"/>
  <c r="N69" i="2"/>
  <c r="S69" i="2"/>
  <c r="N67" i="2"/>
  <c r="S67" i="2"/>
  <c r="N65" i="2"/>
  <c r="S65" i="2"/>
  <c r="N63" i="2"/>
  <c r="S63" i="2"/>
  <c r="N61" i="2"/>
  <c r="S61" i="2"/>
  <c r="R58" i="2"/>
  <c r="V58" i="2" s="1"/>
  <c r="W58" i="2"/>
  <c r="S58" i="2"/>
  <c r="N56" i="2"/>
  <c r="S56" i="2"/>
  <c r="N53" i="2"/>
  <c r="S53" i="2"/>
  <c r="S51" i="2"/>
  <c r="N49" i="2"/>
  <c r="S49" i="2"/>
  <c r="S47" i="2"/>
  <c r="N45" i="2"/>
  <c r="S45" i="2"/>
  <c r="N43" i="2"/>
  <c r="S43" i="2"/>
  <c r="S41" i="2"/>
  <c r="N38" i="2"/>
  <c r="S38" i="2"/>
  <c r="N36" i="2"/>
  <c r="S36" i="2"/>
  <c r="N34" i="2"/>
  <c r="S34" i="2"/>
  <c r="W33" i="2"/>
  <c r="N33" i="2"/>
  <c r="Q33" i="2"/>
  <c r="U33" i="2" s="1"/>
  <c r="S33" i="2"/>
  <c r="W31" i="2"/>
  <c r="R31" i="2"/>
  <c r="V31" i="2" s="1"/>
  <c r="S31" i="2"/>
  <c r="N29" i="2"/>
  <c r="S29" i="2"/>
  <c r="N27" i="2"/>
  <c r="S27" i="2"/>
  <c r="S25" i="2"/>
  <c r="W23" i="2"/>
  <c r="R23" i="2"/>
  <c r="V23" i="2" s="1"/>
  <c r="S23" i="2"/>
  <c r="W21" i="2"/>
  <c r="N21" i="2"/>
  <c r="Q21" i="2"/>
  <c r="U21" i="2" s="1"/>
  <c r="S21" i="2"/>
  <c r="W19" i="2"/>
  <c r="N19" i="2"/>
  <c r="Q19" i="2"/>
  <c r="U19" i="2" s="1"/>
  <c r="S19" i="2"/>
  <c r="N16" i="2"/>
  <c r="Q16" i="2"/>
  <c r="U16" i="2" s="1"/>
  <c r="S16" i="2"/>
  <c r="W16" i="2"/>
  <c r="N14" i="2"/>
  <c r="S14" i="2"/>
  <c r="N12" i="2"/>
  <c r="Q12" i="2"/>
  <c r="U12" i="2" s="1"/>
  <c r="S12" i="2"/>
  <c r="W12" i="2"/>
  <c r="N10" i="2"/>
  <c r="S10" i="2"/>
  <c r="N8" i="2"/>
  <c r="S8" i="2"/>
  <c r="Q64" i="2"/>
  <c r="U64" i="2" s="1"/>
  <c r="S98" i="2"/>
  <c r="N98" i="2"/>
  <c r="S94" i="2"/>
  <c r="N94" i="2"/>
  <c r="S90" i="2"/>
  <c r="N90" i="2"/>
  <c r="W84" i="2"/>
  <c r="S84" i="2"/>
  <c r="N84" i="2"/>
  <c r="W80" i="2"/>
  <c r="R80" i="2"/>
  <c r="V80" i="2" s="1"/>
  <c r="S80" i="2"/>
  <c r="S76" i="2"/>
  <c r="N72" i="2"/>
  <c r="S72" i="2"/>
  <c r="W66" i="2"/>
  <c r="S66" i="2"/>
  <c r="N66" i="2"/>
  <c r="S62" i="2"/>
  <c r="N62" i="2"/>
  <c r="S57" i="2"/>
  <c r="N57" i="2"/>
  <c r="W55" i="2"/>
  <c r="R55" i="2"/>
  <c r="V55" i="2" s="1"/>
  <c r="N55" i="2"/>
  <c r="S55" i="2"/>
  <c r="N50" i="2"/>
  <c r="S50" i="2"/>
  <c r="S48" i="2"/>
  <c r="S44" i="2"/>
  <c r="N44" i="2"/>
  <c r="N42" i="2"/>
  <c r="S42" i="2"/>
  <c r="S40" i="2"/>
  <c r="N40" i="2"/>
  <c r="W37" i="2"/>
  <c r="R37" i="2"/>
  <c r="V37" i="2" s="1"/>
  <c r="N37" i="2"/>
  <c r="S37" i="2"/>
  <c r="S35" i="2"/>
  <c r="N35" i="2"/>
  <c r="N32" i="2"/>
  <c r="S32" i="2"/>
  <c r="S30" i="2"/>
  <c r="N30" i="2"/>
  <c r="N28" i="2"/>
  <c r="S28" i="2"/>
  <c r="S26" i="2"/>
  <c r="N26" i="2"/>
  <c r="N24" i="2"/>
  <c r="S24" i="2"/>
  <c r="S22" i="2"/>
  <c r="N22" i="2"/>
  <c r="N20" i="2"/>
  <c r="S20" i="2"/>
  <c r="W17" i="2"/>
  <c r="S17" i="2"/>
  <c r="N17" i="2"/>
  <c r="W15" i="2"/>
  <c r="N15" i="2"/>
  <c r="S15" i="2"/>
  <c r="W13" i="2"/>
  <c r="S13" i="2"/>
  <c r="W11" i="2"/>
  <c r="N11" i="2"/>
  <c r="S11" i="2"/>
  <c r="W9" i="2"/>
  <c r="S9" i="2"/>
  <c r="Q17" i="2"/>
  <c r="U17" i="2" s="1"/>
  <c r="Q37" i="2"/>
  <c r="U37" i="2" s="1"/>
  <c r="Q60" i="2"/>
  <c r="U60" i="2" s="1"/>
  <c r="Q66" i="2"/>
  <c r="U66" i="2" s="1"/>
  <c r="Q7" i="2"/>
  <c r="U7" i="2" s="1"/>
  <c r="M173" i="5"/>
  <c r="M169" i="5"/>
  <c r="M122" i="5"/>
  <c r="M114" i="5"/>
  <c r="M19" i="4"/>
  <c r="M18" i="4"/>
  <c r="M36" i="3"/>
  <c r="O36" i="3" s="1"/>
  <c r="M9" i="2"/>
  <c r="O9" i="2" s="1"/>
  <c r="Q9" i="2" s="1"/>
  <c r="U9" i="2" s="1"/>
  <c r="M98" i="9"/>
  <c r="M99" i="9"/>
  <c r="N173" i="5" l="1"/>
  <c r="O173" i="5"/>
  <c r="O114" i="5"/>
  <c r="N114" i="5"/>
  <c r="N169" i="5"/>
  <c r="O169" i="5"/>
  <c r="O122" i="5"/>
  <c r="N122" i="5"/>
  <c r="N9" i="2"/>
  <c r="N99" i="9"/>
  <c r="O98" i="9"/>
  <c r="N98" i="9"/>
  <c r="M51" i="2"/>
  <c r="M52" i="2"/>
  <c r="M41" i="2"/>
  <c r="M47" i="2"/>
  <c r="M59" i="5"/>
  <c r="M161" i="5"/>
  <c r="M53" i="5"/>
  <c r="F4" i="5"/>
  <c r="V11" i="4"/>
  <c r="V14" i="4"/>
  <c r="V15" i="4"/>
  <c r="V16" i="4"/>
  <c r="V17" i="4"/>
  <c r="V19" i="4"/>
  <c r="V20" i="4"/>
  <c r="V22" i="4"/>
  <c r="V24" i="4"/>
  <c r="V26" i="4"/>
  <c r="V27" i="4"/>
  <c r="V28" i="4"/>
  <c r="R6" i="4"/>
  <c r="V6" i="4" s="1"/>
  <c r="V21" i="4"/>
  <c r="V23" i="4"/>
  <c r="V25" i="4"/>
  <c r="V29" i="4"/>
  <c r="N30" i="4"/>
  <c r="N31" i="4"/>
  <c r="N32" i="4"/>
  <c r="N33" i="4"/>
  <c r="N34" i="4"/>
  <c r="N35" i="4"/>
  <c r="N36" i="4"/>
  <c r="N37" i="4"/>
  <c r="N38" i="4"/>
  <c r="N39" i="4"/>
  <c r="N40" i="4"/>
  <c r="N41" i="4"/>
  <c r="N42" i="4"/>
  <c r="N43" i="4"/>
  <c r="N44" i="4"/>
  <c r="N45" i="4"/>
  <c r="N46" i="4"/>
  <c r="N47" i="4"/>
  <c r="N48" i="4"/>
  <c r="N49" i="4"/>
  <c r="N50" i="4"/>
  <c r="N51" i="4"/>
  <c r="N52" i="4"/>
  <c r="N53" i="4"/>
  <c r="N54" i="4"/>
  <c r="N55" i="4"/>
  <c r="N56" i="4"/>
  <c r="N57" i="4"/>
  <c r="N58" i="4"/>
  <c r="N59" i="4"/>
  <c r="N60" i="4"/>
  <c r="V11" i="9"/>
  <c r="V14" i="9"/>
  <c r="V15" i="9"/>
  <c r="V16" i="9"/>
  <c r="V18" i="9"/>
  <c r="V19" i="9"/>
  <c r="V20" i="9"/>
  <c r="V21" i="9"/>
  <c r="V24" i="9"/>
  <c r="V25" i="9"/>
  <c r="V26" i="9"/>
  <c r="V27" i="9"/>
  <c r="V28" i="9"/>
  <c r="V29" i="9"/>
  <c r="V30" i="9"/>
  <c r="V31" i="9"/>
  <c r="V32" i="9"/>
  <c r="V33" i="9"/>
  <c r="V34" i="9"/>
  <c r="V35" i="9"/>
  <c r="V36" i="9"/>
  <c r="V37" i="9"/>
  <c r="V38" i="9"/>
  <c r="V39" i="9"/>
  <c r="V40" i="9"/>
  <c r="V41" i="9"/>
  <c r="V42" i="9"/>
  <c r="V43" i="9"/>
  <c r="V44" i="9"/>
  <c r="V45" i="9"/>
  <c r="V46" i="9"/>
  <c r="V47" i="9"/>
  <c r="V48" i="9"/>
  <c r="V49" i="9"/>
  <c r="V50" i="9"/>
  <c r="V52" i="9"/>
  <c r="V54" i="9"/>
  <c r="V55" i="9"/>
  <c r="V56" i="9"/>
  <c r="V57" i="9"/>
  <c r="V58" i="9"/>
  <c r="V59" i="9"/>
  <c r="V60" i="9"/>
  <c r="V61" i="9"/>
  <c r="V62" i="9"/>
  <c r="V63" i="9"/>
  <c r="V64" i="9"/>
  <c r="V66" i="9"/>
  <c r="V67" i="9"/>
  <c r="V69" i="9"/>
  <c r="V70" i="9"/>
  <c r="V71" i="9"/>
  <c r="V72" i="9"/>
  <c r="V73" i="9"/>
  <c r="U74" i="9"/>
  <c r="V74" i="9"/>
  <c r="V75" i="9"/>
  <c r="V76" i="9"/>
  <c r="V77" i="9"/>
  <c r="V78" i="9"/>
  <c r="V80" i="9"/>
  <c r="V81" i="9"/>
  <c r="V82" i="9"/>
  <c r="V83" i="9"/>
  <c r="V84" i="9"/>
  <c r="V85" i="9"/>
  <c r="V86" i="9"/>
  <c r="V88" i="9"/>
  <c r="V89" i="9"/>
  <c r="V90" i="9"/>
  <c r="V91" i="9"/>
  <c r="V92" i="9"/>
  <c r="V93" i="9"/>
  <c r="V94" i="9"/>
  <c r="V95" i="9"/>
  <c r="V96" i="9"/>
  <c r="V97" i="9"/>
  <c r="V100" i="9"/>
  <c r="V103" i="9"/>
  <c r="V106" i="9"/>
  <c r="V109" i="9"/>
  <c r="U110" i="9"/>
  <c r="V110" i="9"/>
  <c r="V10" i="9"/>
  <c r="M177" i="5"/>
  <c r="M67" i="5"/>
  <c r="M68" i="5"/>
  <c r="M145" i="5"/>
  <c r="M100" i="5"/>
  <c r="M175" i="5"/>
  <c r="M143" i="5"/>
  <c r="M112" i="5"/>
  <c r="M18" i="5"/>
  <c r="M130" i="5"/>
  <c r="M26" i="5"/>
  <c r="M153" i="5"/>
  <c r="N161" i="5" l="1"/>
  <c r="O161" i="5"/>
  <c r="Q161" i="5" s="1"/>
  <c r="U161" i="5" s="1"/>
  <c r="O26" i="5"/>
  <c r="N26" i="5"/>
  <c r="N18" i="5"/>
  <c r="O18" i="5"/>
  <c r="Q18" i="5" s="1"/>
  <c r="U18" i="5" s="1"/>
  <c r="N143" i="5"/>
  <c r="O143" i="5"/>
  <c r="O100" i="5"/>
  <c r="N100" i="5"/>
  <c r="N68" i="5"/>
  <c r="O68" i="5"/>
  <c r="Q68" i="5" s="1"/>
  <c r="U68" i="5" s="1"/>
  <c r="N177" i="5"/>
  <c r="O177" i="5"/>
  <c r="N153" i="5"/>
  <c r="O153" i="5"/>
  <c r="N130" i="5"/>
  <c r="O130" i="5"/>
  <c r="O112" i="5"/>
  <c r="Q112" i="5" s="1"/>
  <c r="U112" i="5" s="1"/>
  <c r="N112" i="5"/>
  <c r="N175" i="5"/>
  <c r="O175" i="5"/>
  <c r="N145" i="5"/>
  <c r="O145" i="5"/>
  <c r="O67" i="5"/>
  <c r="Q67" i="5" s="1"/>
  <c r="U67" i="5" s="1"/>
  <c r="N67" i="5"/>
  <c r="O53" i="5"/>
  <c r="Q53" i="5" s="1"/>
  <c r="U53" i="5" s="1"/>
  <c r="N53" i="5"/>
  <c r="N59" i="5"/>
  <c r="O59" i="5"/>
  <c r="Q59" i="5" s="1"/>
  <c r="U59" i="5" s="1"/>
  <c r="O47" i="2"/>
  <c r="Q47" i="2" s="1"/>
  <c r="U47" i="2" s="1"/>
  <c r="N47" i="2"/>
  <c r="O52" i="2"/>
  <c r="Q52" i="2" s="1"/>
  <c r="U52" i="2" s="1"/>
  <c r="N52" i="2"/>
  <c r="O41" i="2"/>
  <c r="Q41" i="2" s="1"/>
  <c r="U41" i="2" s="1"/>
  <c r="N41" i="2"/>
  <c r="O51" i="2"/>
  <c r="Q51" i="2" s="1"/>
  <c r="U51" i="2" s="1"/>
  <c r="N51" i="2"/>
  <c r="M63" i="5"/>
  <c r="M51" i="5"/>
  <c r="M80" i="5"/>
  <c r="M81" i="5"/>
  <c r="M97" i="5"/>
  <c r="M98" i="5"/>
  <c r="M140" i="5"/>
  <c r="M30" i="5"/>
  <c r="Y11" i="4"/>
  <c r="O11" i="4"/>
  <c r="U11" i="4" s="1"/>
  <c r="Y20" i="4"/>
  <c r="O20" i="4"/>
  <c r="U20" i="4" s="1"/>
  <c r="O140" i="5" l="1"/>
  <c r="N140" i="5"/>
  <c r="N97" i="5"/>
  <c r="O97" i="5"/>
  <c r="O63" i="5"/>
  <c r="N63" i="5"/>
  <c r="N30" i="5"/>
  <c r="O30" i="5"/>
  <c r="O98" i="5"/>
  <c r="Q98" i="5" s="1"/>
  <c r="U98" i="5" s="1"/>
  <c r="N98" i="5"/>
  <c r="O51" i="5"/>
  <c r="N51" i="5"/>
  <c r="O80" i="5"/>
  <c r="N80" i="5"/>
  <c r="O81" i="5"/>
  <c r="Q81" i="5" s="1"/>
  <c r="U81" i="5" s="1"/>
  <c r="N81" i="5"/>
  <c r="M79" i="5"/>
  <c r="C6" i="6"/>
  <c r="F4" i="4"/>
  <c r="C5" i="6" s="1"/>
  <c r="D4" i="4"/>
  <c r="F4" i="3"/>
  <c r="C4" i="6" s="1"/>
  <c r="F4" i="9"/>
  <c r="C2" i="6" s="1"/>
  <c r="M96" i="2"/>
  <c r="M97" i="2"/>
  <c r="O96" i="2" l="1"/>
  <c r="Q96" i="2" s="1"/>
  <c r="U96" i="2" s="1"/>
  <c r="N96" i="2"/>
  <c r="O97" i="2"/>
  <c r="Q97" i="2" s="1"/>
  <c r="U97" i="2" s="1"/>
  <c r="N97" i="2"/>
  <c r="O79" i="5"/>
  <c r="Q79" i="5" s="1"/>
  <c r="U79" i="5" s="1"/>
  <c r="N79" i="5"/>
  <c r="M80" i="2"/>
  <c r="M74" i="2"/>
  <c r="M73" i="2"/>
  <c r="M58" i="2"/>
  <c r="F4" i="2"/>
  <c r="C3" i="6" s="1"/>
  <c r="C7" i="6" s="1"/>
  <c r="O73" i="2" l="1"/>
  <c r="Q73" i="2" s="1"/>
  <c r="U73" i="2" s="1"/>
  <c r="N73" i="2"/>
  <c r="O80" i="2"/>
  <c r="Q80" i="2" s="1"/>
  <c r="U80" i="2" s="1"/>
  <c r="N80" i="2"/>
  <c r="O58" i="2"/>
  <c r="Q58" i="2" s="1"/>
  <c r="U58" i="2" s="1"/>
  <c r="N58" i="2"/>
  <c r="O74" i="2"/>
  <c r="Q74" i="2" s="1"/>
  <c r="U74" i="2" s="1"/>
  <c r="N74" i="2"/>
  <c r="M30" i="3"/>
  <c r="O30" i="3" s="1"/>
  <c r="M21" i="3"/>
  <c r="O21" i="3" s="1"/>
  <c r="M28" i="3"/>
  <c r="O28" i="3" s="1"/>
  <c r="M82" i="2"/>
  <c r="M23" i="2"/>
  <c r="M25" i="2"/>
  <c r="M70" i="2"/>
  <c r="M31" i="2"/>
  <c r="M87" i="2"/>
  <c r="M76" i="2"/>
  <c r="M48" i="2"/>
  <c r="M13" i="2"/>
  <c r="M89" i="2"/>
  <c r="Y106" i="9"/>
  <c r="Y103" i="9"/>
  <c r="Y100" i="9"/>
  <c r="M30" i="9"/>
  <c r="U31" i="9"/>
  <c r="M28" i="9"/>
  <c r="U29" i="9"/>
  <c r="M18" i="9"/>
  <c r="U19" i="9"/>
  <c r="M14" i="9"/>
  <c r="U15" i="9"/>
  <c r="O89" i="2" l="1"/>
  <c r="Q89" i="2" s="1"/>
  <c r="U89" i="2" s="1"/>
  <c r="N89" i="2"/>
  <c r="O48" i="2"/>
  <c r="Q48" i="2" s="1"/>
  <c r="U48" i="2" s="1"/>
  <c r="N48" i="2"/>
  <c r="O87" i="2"/>
  <c r="Q87" i="2" s="1"/>
  <c r="U87" i="2" s="1"/>
  <c r="N87" i="2"/>
  <c r="O70" i="2"/>
  <c r="Q70" i="2" s="1"/>
  <c r="U70" i="2" s="1"/>
  <c r="N70" i="2"/>
  <c r="O23" i="2"/>
  <c r="Q23" i="2" s="1"/>
  <c r="U23" i="2" s="1"/>
  <c r="N23" i="2"/>
  <c r="O13" i="2"/>
  <c r="Q13" i="2" s="1"/>
  <c r="U13" i="2" s="1"/>
  <c r="N13" i="2"/>
  <c r="O76" i="2"/>
  <c r="Q76" i="2" s="1"/>
  <c r="U76" i="2" s="1"/>
  <c r="N76" i="2"/>
  <c r="O31" i="2"/>
  <c r="Q31" i="2" s="1"/>
  <c r="U31" i="2" s="1"/>
  <c r="N31" i="2"/>
  <c r="O25" i="2"/>
  <c r="Q25" i="2" s="1"/>
  <c r="U25" i="2" s="1"/>
  <c r="N25" i="2"/>
  <c r="O82" i="2"/>
  <c r="Q82" i="2" s="1"/>
  <c r="U82" i="2" s="1"/>
  <c r="N82" i="2"/>
  <c r="O30" i="9"/>
  <c r="N30" i="9"/>
  <c r="U103" i="9"/>
  <c r="O103" i="9"/>
  <c r="O14" i="9"/>
  <c r="N14" i="9"/>
  <c r="O28" i="9"/>
  <c r="N28" i="9"/>
  <c r="O18" i="9"/>
  <c r="N18" i="9"/>
  <c r="U100" i="9"/>
  <c r="O100" i="9"/>
  <c r="U106" i="9"/>
  <c r="O106" i="9"/>
  <c r="U11" i="9"/>
  <c r="U10" i="9"/>
  <c r="U21" i="9"/>
  <c r="U14" i="9" l="1"/>
  <c r="U24" i="9"/>
  <c r="U12" i="9"/>
  <c r="V12" i="9"/>
  <c r="U18" i="9"/>
  <c r="V13" i="9"/>
  <c r="U13" i="9"/>
  <c r="U16" i="9"/>
  <c r="U20" i="9"/>
  <c r="M89" i="5"/>
  <c r="M64" i="5"/>
  <c r="M48" i="5"/>
  <c r="M44" i="5"/>
  <c r="F8" i="21"/>
  <c r="E8" i="21"/>
  <c r="D8" i="21"/>
  <c r="C8" i="21"/>
  <c r="B8" i="21"/>
  <c r="G7" i="21"/>
  <c r="G6" i="21"/>
  <c r="G5" i="21"/>
  <c r="G4" i="21"/>
  <c r="G3" i="21"/>
  <c r="G2" i="21"/>
  <c r="N7" i="21"/>
  <c r="N6" i="21"/>
  <c r="N5" i="21"/>
  <c r="N4" i="21"/>
  <c r="N3" i="21"/>
  <c r="N2" i="21"/>
  <c r="M8" i="21"/>
  <c r="L8" i="21"/>
  <c r="K8" i="21"/>
  <c r="J8" i="21"/>
  <c r="N44" i="5" l="1"/>
  <c r="O44" i="5"/>
  <c r="N64" i="5"/>
  <c r="O64" i="5"/>
  <c r="Q64" i="5" s="1"/>
  <c r="U64" i="5" s="1"/>
  <c r="N89" i="5"/>
  <c r="O89" i="5"/>
  <c r="N48" i="5"/>
  <c r="O48" i="5"/>
  <c r="O86" i="5"/>
  <c r="N86" i="5"/>
  <c r="G8" i="21"/>
  <c r="N8" i="21"/>
  <c r="M146" i="5"/>
  <c r="M127" i="5"/>
  <c r="M124" i="5"/>
  <c r="M101" i="5"/>
  <c r="M77" i="5"/>
  <c r="M38" i="5"/>
  <c r="Y21" i="4"/>
  <c r="O21" i="4"/>
  <c r="Y108" i="9"/>
  <c r="O108" i="9" s="1"/>
  <c r="M90" i="9"/>
  <c r="Y91" i="9"/>
  <c r="M87" i="9"/>
  <c r="Y87" i="9"/>
  <c r="M65" i="9"/>
  <c r="Y65" i="9"/>
  <c r="M56" i="9"/>
  <c r="Y56" i="9"/>
  <c r="M51" i="9"/>
  <c r="Y50" i="9"/>
  <c r="M50" i="9"/>
  <c r="M38" i="9"/>
  <c r="Y38" i="9"/>
  <c r="M36" i="9"/>
  <c r="Y36" i="9"/>
  <c r="U32" i="9"/>
  <c r="U28" i="9"/>
  <c r="O146" i="5" l="1"/>
  <c r="Q146" i="5" s="1"/>
  <c r="U146" i="5" s="1"/>
  <c r="N146" i="5"/>
  <c r="N38" i="5"/>
  <c r="O38" i="5"/>
  <c r="N101" i="5"/>
  <c r="O101" i="5"/>
  <c r="Q101" i="5" s="1"/>
  <c r="U101" i="5" s="1"/>
  <c r="O127" i="5"/>
  <c r="N127" i="5"/>
  <c r="O124" i="5"/>
  <c r="N124" i="5"/>
  <c r="O56" i="9"/>
  <c r="N56" i="9"/>
  <c r="O87" i="9"/>
  <c r="N87" i="9"/>
  <c r="O36" i="9"/>
  <c r="N36" i="9"/>
  <c r="O38" i="9"/>
  <c r="N38" i="9"/>
  <c r="O50" i="9"/>
  <c r="N50" i="9"/>
  <c r="N51" i="9"/>
  <c r="N90" i="9"/>
  <c r="O65" i="9"/>
  <c r="N65" i="9"/>
  <c r="U91" i="9"/>
  <c r="O91" i="9"/>
  <c r="O77" i="5"/>
  <c r="Q77" i="5" s="1"/>
  <c r="U77" i="5" s="1"/>
  <c r="N77" i="5"/>
  <c r="U26" i="9"/>
  <c r="V65" i="9"/>
  <c r="U25" i="9"/>
  <c r="U27" i="9"/>
  <c r="U30" i="9"/>
  <c r="V87" i="9"/>
  <c r="V108" i="9"/>
  <c r="U65" i="9"/>
  <c r="U87" i="9"/>
  <c r="U108" i="9"/>
  <c r="U38" i="9"/>
  <c r="U50" i="9"/>
  <c r="U56" i="9"/>
  <c r="U36" i="9"/>
  <c r="M42" i="5"/>
  <c r="M37" i="5"/>
  <c r="Y16" i="4"/>
  <c r="O16" i="4"/>
  <c r="U16" i="4" s="1"/>
  <c r="M78" i="2"/>
  <c r="M66" i="9"/>
  <c r="Y66" i="9"/>
  <c r="Y51" i="9"/>
  <c r="O51" i="9" s="1"/>
  <c r="U33" i="9"/>
  <c r="O37" i="5" l="1"/>
  <c r="Q37" i="5" s="1"/>
  <c r="U37" i="5" s="1"/>
  <c r="N37" i="5"/>
  <c r="N42" i="5"/>
  <c r="O42" i="5"/>
  <c r="Q42" i="5" s="1"/>
  <c r="U42" i="5" s="1"/>
  <c r="O78" i="2"/>
  <c r="Q78" i="2" s="1"/>
  <c r="U78" i="2" s="1"/>
  <c r="N78" i="2"/>
  <c r="O66" i="9"/>
  <c r="U66" i="9" s="1"/>
  <c r="N66" i="9"/>
  <c r="U51" i="9"/>
  <c r="V51" i="9"/>
  <c r="M65" i="5" l="1"/>
  <c r="M72" i="9"/>
  <c r="Y72" i="9"/>
  <c r="M68" i="9"/>
  <c r="Y68" i="9"/>
  <c r="Y42" i="9"/>
  <c r="O42" i="9" s="1"/>
  <c r="Y43" i="9"/>
  <c r="O43" i="9" s="1"/>
  <c r="Y44" i="9"/>
  <c r="O44" i="9" s="1"/>
  <c r="Y45" i="9"/>
  <c r="Y46" i="9"/>
  <c r="O46" i="9" s="1"/>
  <c r="Y47" i="9"/>
  <c r="O47" i="9" s="1"/>
  <c r="Y48" i="9"/>
  <c r="O48" i="9" s="1"/>
  <c r="Y49" i="9"/>
  <c r="Y52" i="9"/>
  <c r="O52" i="9" s="1"/>
  <c r="Y53" i="9"/>
  <c r="O53" i="9" s="1"/>
  <c r="Y54" i="9"/>
  <c r="O54" i="9" s="1"/>
  <c r="Y55" i="9"/>
  <c r="O55" i="9" s="1"/>
  <c r="Y57" i="9"/>
  <c r="O57" i="9" s="1"/>
  <c r="Y58" i="9"/>
  <c r="O58" i="9" s="1"/>
  <c r="Y59" i="9"/>
  <c r="O59" i="9" s="1"/>
  <c r="Y60" i="9"/>
  <c r="O60" i="9" s="1"/>
  <c r="Y61" i="9"/>
  <c r="O61" i="9" s="1"/>
  <c r="Y62" i="9"/>
  <c r="O62" i="9" s="1"/>
  <c r="Y63" i="9"/>
  <c r="O63" i="9" s="1"/>
  <c r="Y64" i="9"/>
  <c r="O64" i="9" s="1"/>
  <c r="Y67" i="9"/>
  <c r="O67" i="9" s="1"/>
  <c r="Y69" i="9"/>
  <c r="O69" i="9" s="1"/>
  <c r="Y70" i="9"/>
  <c r="O70" i="9" s="1"/>
  <c r="Y71" i="9"/>
  <c r="Y73" i="9"/>
  <c r="O73" i="9" s="1"/>
  <c r="Y35" i="9"/>
  <c r="O35" i="9" s="1"/>
  <c r="Y37" i="9"/>
  <c r="Y39" i="9"/>
  <c r="O39" i="9" s="1"/>
  <c r="Y40" i="9"/>
  <c r="O40" i="9" s="1"/>
  <c r="Y41" i="9"/>
  <c r="O41" i="9" s="1"/>
  <c r="Y34" i="9"/>
  <c r="U39" i="9"/>
  <c r="U35" i="9"/>
  <c r="O65" i="5" l="1"/>
  <c r="Q65" i="5" s="1"/>
  <c r="U65" i="5" s="1"/>
  <c r="N65" i="5"/>
  <c r="U37" i="9"/>
  <c r="O37" i="9"/>
  <c r="O72" i="9"/>
  <c r="N72" i="9"/>
  <c r="U34" i="9"/>
  <c r="O34" i="9"/>
  <c r="O68" i="9"/>
  <c r="U68" i="9" s="1"/>
  <c r="N68" i="9"/>
  <c r="U46" i="9"/>
  <c r="V68" i="9"/>
  <c r="U43" i="9"/>
  <c r="U72" i="9"/>
  <c r="M71" i="5" l="1"/>
  <c r="M47" i="5"/>
  <c r="Y17" i="4"/>
  <c r="M25" i="3"/>
  <c r="O25" i="3" s="1"/>
  <c r="M24" i="3"/>
  <c r="O24" i="3" s="1"/>
  <c r="Q24" i="3" s="1"/>
  <c r="U24" i="3" s="1"/>
  <c r="M16" i="3"/>
  <c r="O16" i="3" s="1"/>
  <c r="Q16" i="3" s="1"/>
  <c r="U16" i="3" s="1"/>
  <c r="M79" i="2"/>
  <c r="M46" i="2"/>
  <c r="Y76" i="9"/>
  <c r="M71" i="9"/>
  <c r="M49" i="9"/>
  <c r="M45" i="9"/>
  <c r="O71" i="5" l="1"/>
  <c r="Q71" i="5" s="1"/>
  <c r="U71" i="5" s="1"/>
  <c r="N71" i="5"/>
  <c r="O47" i="5"/>
  <c r="Q47" i="5" s="1"/>
  <c r="U47" i="5" s="1"/>
  <c r="N47" i="5"/>
  <c r="O46" i="2"/>
  <c r="Q46" i="2" s="1"/>
  <c r="U46" i="2" s="1"/>
  <c r="N46" i="2"/>
  <c r="O79" i="2"/>
  <c r="Q79" i="2" s="1"/>
  <c r="U79" i="2" s="1"/>
  <c r="N79" i="2"/>
  <c r="O45" i="9"/>
  <c r="N45" i="9"/>
  <c r="O49" i="9"/>
  <c r="U49" i="9" s="1"/>
  <c r="N49" i="9"/>
  <c r="O71" i="9"/>
  <c r="U71" i="9" s="1"/>
  <c r="N71" i="9"/>
  <c r="O76" i="9"/>
  <c r="N76" i="9"/>
  <c r="U41" i="9"/>
  <c r="U40" i="9"/>
  <c r="U42" i="9"/>
  <c r="V53" i="9"/>
  <c r="U76" i="9"/>
  <c r="O17" i="4"/>
  <c r="U45" i="9"/>
  <c r="U53" i="9"/>
  <c r="M76" i="5"/>
  <c r="M95" i="5"/>
  <c r="M87" i="5"/>
  <c r="M82" i="5"/>
  <c r="M78" i="5"/>
  <c r="M26" i="4"/>
  <c r="Y26" i="4"/>
  <c r="M23" i="4"/>
  <c r="Y22" i="4"/>
  <c r="O22" i="4" s="1"/>
  <c r="U22" i="4" s="1"/>
  <c r="Y15" i="4"/>
  <c r="W15" i="4"/>
  <c r="N95" i="5" l="1"/>
  <c r="O95" i="5"/>
  <c r="N135" i="5"/>
  <c r="O135" i="5"/>
  <c r="O82" i="5"/>
  <c r="Q82" i="5" s="1"/>
  <c r="U82" i="5" s="1"/>
  <c r="N82" i="5"/>
  <c r="O76" i="5"/>
  <c r="Q76" i="5" s="1"/>
  <c r="U76" i="5" s="1"/>
  <c r="N76" i="5"/>
  <c r="O78" i="5"/>
  <c r="N78" i="5"/>
  <c r="O87" i="5"/>
  <c r="N87" i="5"/>
  <c r="O15" i="4"/>
  <c r="U15" i="4" s="1"/>
  <c r="O26" i="4"/>
  <c r="W22" i="4"/>
  <c r="U57" i="9" l="1"/>
  <c r="U52" i="9"/>
  <c r="U48" i="9"/>
  <c r="U47" i="9"/>
  <c r="U44" i="9"/>
  <c r="B6" i="6" l="1"/>
  <c r="D2" i="5"/>
  <c r="K20" i="5" s="1"/>
  <c r="S20" i="5" s="1"/>
  <c r="Y30" i="4"/>
  <c r="Y29" i="4"/>
  <c r="O29" i="4" s="1"/>
  <c r="Y28" i="4"/>
  <c r="O28" i="4" s="1"/>
  <c r="U28" i="4" s="1"/>
  <c r="Y27" i="4"/>
  <c r="O27" i="4" s="1"/>
  <c r="U27" i="4" s="1"/>
  <c r="Y25" i="4"/>
  <c r="O25" i="4" s="1"/>
  <c r="U25" i="4" s="1"/>
  <c r="Y24" i="4"/>
  <c r="O24" i="4" s="1"/>
  <c r="U24" i="4" s="1"/>
  <c r="Y23" i="4"/>
  <c r="O23" i="4" s="1"/>
  <c r="U23" i="4" s="1"/>
  <c r="Y19" i="4"/>
  <c r="O19" i="4" s="1"/>
  <c r="Y14" i="4"/>
  <c r="O14" i="4" s="1"/>
  <c r="U14" i="4" s="1"/>
  <c r="Y6" i="4"/>
  <c r="O6" i="4" s="1"/>
  <c r="B5" i="6"/>
  <c r="D2" i="4"/>
  <c r="B4" i="6"/>
  <c r="D2" i="3"/>
  <c r="B3" i="6"/>
  <c r="D2" i="2"/>
  <c r="Y109" i="9"/>
  <c r="Y105" i="9"/>
  <c r="O105" i="9" s="1"/>
  <c r="Y102" i="9"/>
  <c r="O102" i="9" s="1"/>
  <c r="Y99" i="9"/>
  <c r="O99" i="9" s="1"/>
  <c r="Y97" i="9"/>
  <c r="Y96" i="9"/>
  <c r="Y95" i="9"/>
  <c r="Y94" i="9"/>
  <c r="O94" i="9" s="1"/>
  <c r="Y93" i="9"/>
  <c r="Y92" i="9"/>
  <c r="Y90" i="9"/>
  <c r="O90" i="9" s="1"/>
  <c r="Y89" i="9"/>
  <c r="O89" i="9" s="1"/>
  <c r="Y88" i="9"/>
  <c r="Y86" i="9"/>
  <c r="Y85" i="9"/>
  <c r="Y84" i="9"/>
  <c r="Y83" i="9"/>
  <c r="Y82" i="9"/>
  <c r="Y81" i="9"/>
  <c r="O81" i="9" s="1"/>
  <c r="Y80" i="9"/>
  <c r="O80" i="9" s="1"/>
  <c r="Y78" i="9"/>
  <c r="Y77" i="9"/>
  <c r="Y75" i="9"/>
  <c r="U70" i="9"/>
  <c r="U67" i="9"/>
  <c r="U64" i="9"/>
  <c r="U61" i="9"/>
  <c r="U55" i="9"/>
  <c r="U54" i="9"/>
  <c r="B2" i="6"/>
  <c r="K83" i="5" l="1"/>
  <c r="W83" i="5" s="1"/>
  <c r="K21" i="5"/>
  <c r="S83" i="5"/>
  <c r="Q83" i="5"/>
  <c r="U83" i="5" s="1"/>
  <c r="K85" i="5"/>
  <c r="S85" i="5" s="1"/>
  <c r="K84" i="5"/>
  <c r="S84" i="5" s="1"/>
  <c r="K72" i="5"/>
  <c r="S72" i="5" s="1"/>
  <c r="K74" i="5"/>
  <c r="S74" i="5" s="1"/>
  <c r="K73" i="5"/>
  <c r="S73" i="5" s="1"/>
  <c r="K126" i="5"/>
  <c r="S126" i="5" s="1"/>
  <c r="K28" i="5"/>
  <c r="K6" i="5"/>
  <c r="K56" i="5"/>
  <c r="Q56" i="5" s="1"/>
  <c r="U56" i="5" s="1"/>
  <c r="K61" i="5"/>
  <c r="S56" i="5"/>
  <c r="K7" i="4"/>
  <c r="N7" i="4" s="1"/>
  <c r="K12" i="4"/>
  <c r="K6" i="3"/>
  <c r="S6" i="3" s="1"/>
  <c r="K9" i="3"/>
  <c r="K10" i="4"/>
  <c r="N10" i="4" s="1"/>
  <c r="K8" i="4"/>
  <c r="K13" i="4"/>
  <c r="K9" i="4"/>
  <c r="W6" i="3"/>
  <c r="N6" i="3"/>
  <c r="U75" i="9"/>
  <c r="O75" i="9"/>
  <c r="U84" i="9"/>
  <c r="O84" i="9"/>
  <c r="U93" i="9"/>
  <c r="O93" i="9"/>
  <c r="U95" i="9"/>
  <c r="O95" i="9"/>
  <c r="U96" i="9"/>
  <c r="O96" i="9"/>
  <c r="U97" i="9"/>
  <c r="O97" i="9"/>
  <c r="U77" i="9"/>
  <c r="O77" i="9"/>
  <c r="U78" i="9"/>
  <c r="O78" i="9"/>
  <c r="U82" i="9"/>
  <c r="O82" i="9"/>
  <c r="U83" i="9"/>
  <c r="O83" i="9"/>
  <c r="U85" i="9"/>
  <c r="O85" i="9"/>
  <c r="U86" i="9"/>
  <c r="O86" i="9"/>
  <c r="U88" i="9"/>
  <c r="O88" i="9"/>
  <c r="U92" i="9"/>
  <c r="O92" i="9"/>
  <c r="U109" i="9"/>
  <c r="O109" i="9"/>
  <c r="K8" i="3"/>
  <c r="K11" i="3"/>
  <c r="K13" i="3"/>
  <c r="K15" i="3"/>
  <c r="K17" i="3"/>
  <c r="K19" i="3"/>
  <c r="K21" i="3"/>
  <c r="K23" i="3"/>
  <c r="K25" i="3"/>
  <c r="K27" i="3"/>
  <c r="K28" i="3"/>
  <c r="K31" i="3"/>
  <c r="K33" i="3"/>
  <c r="K35" i="3"/>
  <c r="K37" i="3"/>
  <c r="K12" i="3"/>
  <c r="K16" i="3"/>
  <c r="K20" i="3"/>
  <c r="K24" i="3"/>
  <c r="K29" i="3"/>
  <c r="K32" i="3"/>
  <c r="K36" i="3"/>
  <c r="K10" i="3"/>
  <c r="K14" i="3"/>
  <c r="K18" i="3"/>
  <c r="K22" i="3"/>
  <c r="K26" i="3"/>
  <c r="K30" i="3"/>
  <c r="K34" i="3"/>
  <c r="K7" i="3"/>
  <c r="K9" i="5"/>
  <c r="K11" i="5"/>
  <c r="K13" i="5"/>
  <c r="K15" i="5"/>
  <c r="S15" i="5" s="1"/>
  <c r="K8" i="5"/>
  <c r="K12" i="5"/>
  <c r="S12" i="5" s="1"/>
  <c r="K16" i="5"/>
  <c r="K18" i="5"/>
  <c r="S18" i="5" s="1"/>
  <c r="K23" i="5"/>
  <c r="K25" i="5"/>
  <c r="K27" i="5"/>
  <c r="S27" i="5" s="1"/>
  <c r="K30" i="5"/>
  <c r="K32" i="5"/>
  <c r="S32" i="5" s="1"/>
  <c r="K34" i="5"/>
  <c r="R34" i="5" s="1"/>
  <c r="V34" i="5" s="1"/>
  <c r="K36" i="5"/>
  <c r="S36" i="5" s="1"/>
  <c r="K38" i="5"/>
  <c r="K40" i="5"/>
  <c r="S40" i="5" s="1"/>
  <c r="K42" i="5"/>
  <c r="S42" i="5" s="1"/>
  <c r="K44" i="5"/>
  <c r="K46" i="5"/>
  <c r="S46" i="5" s="1"/>
  <c r="K48" i="5"/>
  <c r="K50" i="5"/>
  <c r="K52" i="5"/>
  <c r="S52" i="5" s="1"/>
  <c r="K54" i="5"/>
  <c r="S54" i="5" s="1"/>
  <c r="K57" i="5"/>
  <c r="K59" i="5"/>
  <c r="S59" i="5" s="1"/>
  <c r="K62" i="5"/>
  <c r="K64" i="5"/>
  <c r="S64" i="5" s="1"/>
  <c r="K66" i="5"/>
  <c r="S66" i="5" s="1"/>
  <c r="K68" i="5"/>
  <c r="S68" i="5" s="1"/>
  <c r="K70" i="5"/>
  <c r="S70" i="5" s="1"/>
  <c r="K76" i="5"/>
  <c r="S76" i="5" s="1"/>
  <c r="K77" i="5"/>
  <c r="S77" i="5" s="1"/>
  <c r="K79" i="5"/>
  <c r="S79" i="5" s="1"/>
  <c r="K81" i="5"/>
  <c r="S81" i="5" s="1"/>
  <c r="K86" i="5"/>
  <c r="K88" i="5"/>
  <c r="S88" i="5" s="1"/>
  <c r="K90" i="5"/>
  <c r="S90" i="5" s="1"/>
  <c r="K92" i="5"/>
  <c r="S92" i="5" s="1"/>
  <c r="K94" i="5"/>
  <c r="K96" i="5"/>
  <c r="K98" i="5"/>
  <c r="S98" i="5" s="1"/>
  <c r="K100" i="5"/>
  <c r="K102" i="5"/>
  <c r="S102" i="5" s="1"/>
  <c r="K104" i="5"/>
  <c r="K106" i="5"/>
  <c r="K108" i="5"/>
  <c r="S108" i="5" s="1"/>
  <c r="K110" i="5"/>
  <c r="K112" i="5"/>
  <c r="S112" i="5" s="1"/>
  <c r="K114" i="5"/>
  <c r="K116" i="5"/>
  <c r="K118" i="5"/>
  <c r="S118" i="5" s="1"/>
  <c r="K120" i="5"/>
  <c r="K122" i="5"/>
  <c r="K124" i="5"/>
  <c r="K127" i="5"/>
  <c r="K129" i="5"/>
  <c r="S129" i="5" s="1"/>
  <c r="K131" i="5"/>
  <c r="S131" i="5" s="1"/>
  <c r="K133" i="5"/>
  <c r="K136" i="5"/>
  <c r="S136" i="5" s="1"/>
  <c r="K138" i="5"/>
  <c r="K140" i="5"/>
  <c r="K142" i="5"/>
  <c r="K144" i="5"/>
  <c r="S144" i="5" s="1"/>
  <c r="K146" i="5"/>
  <c r="S146" i="5" s="1"/>
  <c r="K148" i="5"/>
  <c r="S148" i="5" s="1"/>
  <c r="K150" i="5"/>
  <c r="S150" i="5" s="1"/>
  <c r="K152" i="5"/>
  <c r="K154" i="5"/>
  <c r="S154" i="5" s="1"/>
  <c r="K156" i="5"/>
  <c r="K158" i="5"/>
  <c r="K160" i="5"/>
  <c r="S160" i="5" s="1"/>
  <c r="K162" i="5"/>
  <c r="S162" i="5" s="1"/>
  <c r="K164" i="5"/>
  <c r="S164" i="5" s="1"/>
  <c r="K166" i="5"/>
  <c r="S166" i="5" s="1"/>
  <c r="K168" i="5"/>
  <c r="S168" i="5" s="1"/>
  <c r="K170" i="5"/>
  <c r="S170" i="5" s="1"/>
  <c r="K172" i="5"/>
  <c r="K174" i="5"/>
  <c r="S174" i="5" s="1"/>
  <c r="K176" i="5"/>
  <c r="S176" i="5" s="1"/>
  <c r="K178" i="5"/>
  <c r="S178" i="5" s="1"/>
  <c r="K14" i="5"/>
  <c r="K19" i="5"/>
  <c r="S19" i="5" s="1"/>
  <c r="K24" i="5"/>
  <c r="K29" i="5"/>
  <c r="K33" i="5"/>
  <c r="K37" i="5"/>
  <c r="S37" i="5" s="1"/>
  <c r="K41" i="5"/>
  <c r="S41" i="5" s="1"/>
  <c r="K45" i="5"/>
  <c r="S45" i="5" s="1"/>
  <c r="K49" i="5"/>
  <c r="S49" i="5" s="1"/>
  <c r="K53" i="5"/>
  <c r="S53" i="5" s="1"/>
  <c r="K58" i="5"/>
  <c r="S58" i="5" s="1"/>
  <c r="K63" i="5"/>
  <c r="K67" i="5"/>
  <c r="S67" i="5" s="1"/>
  <c r="K71" i="5"/>
  <c r="S71" i="5" s="1"/>
  <c r="K78" i="5"/>
  <c r="K82" i="5"/>
  <c r="S82" i="5" s="1"/>
  <c r="K89" i="5"/>
  <c r="K93" i="5"/>
  <c r="S93" i="5" s="1"/>
  <c r="K97" i="5"/>
  <c r="K101" i="5"/>
  <c r="S101" i="5" s="1"/>
  <c r="K105" i="5"/>
  <c r="K109" i="5"/>
  <c r="K113" i="5"/>
  <c r="S113" i="5" s="1"/>
  <c r="K117" i="5"/>
  <c r="K121" i="5"/>
  <c r="S121" i="5" s="1"/>
  <c r="K125" i="5"/>
  <c r="S125" i="5" s="1"/>
  <c r="K130" i="5"/>
  <c r="K134" i="5"/>
  <c r="S134" i="5" s="1"/>
  <c r="K137" i="5"/>
  <c r="S137" i="5" s="1"/>
  <c r="K141" i="5"/>
  <c r="S141" i="5" s="1"/>
  <c r="K145" i="5"/>
  <c r="K149" i="5"/>
  <c r="K153" i="5"/>
  <c r="K157" i="5"/>
  <c r="S157" i="5" s="1"/>
  <c r="K161" i="5"/>
  <c r="S161" i="5" s="1"/>
  <c r="K165" i="5"/>
  <c r="K169" i="5"/>
  <c r="K173" i="5"/>
  <c r="K177" i="5"/>
  <c r="K10" i="5"/>
  <c r="K17" i="5"/>
  <c r="K22" i="5"/>
  <c r="S22" i="5" s="1"/>
  <c r="K26" i="5"/>
  <c r="K31" i="5"/>
  <c r="S31" i="5" s="1"/>
  <c r="K35" i="5"/>
  <c r="K39" i="5"/>
  <c r="S39" i="5" s="1"/>
  <c r="K43" i="5"/>
  <c r="K47" i="5"/>
  <c r="S47" i="5" s="1"/>
  <c r="K51" i="5"/>
  <c r="K55" i="5"/>
  <c r="S55" i="5" s="1"/>
  <c r="K60" i="5"/>
  <c r="S60" i="5" s="1"/>
  <c r="K65" i="5"/>
  <c r="S65" i="5" s="1"/>
  <c r="K69" i="5"/>
  <c r="S69" i="5" s="1"/>
  <c r="K75" i="5"/>
  <c r="K80" i="5"/>
  <c r="K87" i="5"/>
  <c r="K91" i="5"/>
  <c r="S91" i="5" s="1"/>
  <c r="K95" i="5"/>
  <c r="K99" i="5"/>
  <c r="S99" i="5" s="1"/>
  <c r="K103" i="5"/>
  <c r="K107" i="5"/>
  <c r="K111" i="5"/>
  <c r="K115" i="5"/>
  <c r="S115" i="5" s="1"/>
  <c r="K119" i="5"/>
  <c r="K123" i="5"/>
  <c r="S123" i="5" s="1"/>
  <c r="K128" i="5"/>
  <c r="S128" i="5" s="1"/>
  <c r="K132" i="5"/>
  <c r="K135" i="5"/>
  <c r="K139" i="5"/>
  <c r="S139" i="5" s="1"/>
  <c r="K143" i="5"/>
  <c r="K147" i="5"/>
  <c r="S147" i="5" s="1"/>
  <c r="K151" i="5"/>
  <c r="K155" i="5"/>
  <c r="K159" i="5"/>
  <c r="S159" i="5" s="1"/>
  <c r="K163" i="5"/>
  <c r="S163" i="5" s="1"/>
  <c r="K167" i="5"/>
  <c r="K171" i="5"/>
  <c r="K175" i="5"/>
  <c r="K7" i="5"/>
  <c r="K11" i="4"/>
  <c r="K18" i="4"/>
  <c r="U81" i="9"/>
  <c r="U90" i="9"/>
  <c r="U58" i="9"/>
  <c r="U59" i="9"/>
  <c r="U60" i="9"/>
  <c r="U62" i="9"/>
  <c r="U63" i="9"/>
  <c r="U69" i="9"/>
  <c r="U73" i="9"/>
  <c r="U80" i="9"/>
  <c r="U89" i="9"/>
  <c r="U94" i="9"/>
  <c r="V99" i="9"/>
  <c r="U99" i="9"/>
  <c r="V102" i="9"/>
  <c r="U102" i="9"/>
  <c r="V105" i="9"/>
  <c r="U105" i="9"/>
  <c r="W11" i="4"/>
  <c r="K21" i="4"/>
  <c r="K20" i="4"/>
  <c r="W21" i="4"/>
  <c r="K17" i="4"/>
  <c r="K16" i="4"/>
  <c r="K26" i="4"/>
  <c r="K22" i="4"/>
  <c r="K28" i="4"/>
  <c r="K15" i="4"/>
  <c r="K14" i="4"/>
  <c r="K29" i="4"/>
  <c r="K6" i="4"/>
  <c r="K24" i="4"/>
  <c r="K25" i="4"/>
  <c r="B7" i="6"/>
  <c r="K19" i="4"/>
  <c r="K27" i="4"/>
  <c r="K23" i="4"/>
  <c r="Q21" i="5" l="1"/>
  <c r="U21" i="5" s="1"/>
  <c r="S21" i="5"/>
  <c r="W21" i="5"/>
  <c r="W126" i="5"/>
  <c r="R126" i="5"/>
  <c r="V126" i="5" s="1"/>
  <c r="Q126" i="5"/>
  <c r="U126" i="5" s="1"/>
  <c r="S28" i="5"/>
  <c r="Q28" i="5"/>
  <c r="U28" i="5" s="1"/>
  <c r="W28" i="5"/>
  <c r="W6" i="5"/>
  <c r="S6" i="5"/>
  <c r="Q6" i="5"/>
  <c r="U6" i="5" s="1"/>
  <c r="W56" i="5"/>
  <c r="S61" i="5"/>
  <c r="Q61" i="5"/>
  <c r="U61" i="5" s="1"/>
  <c r="W61" i="5"/>
  <c r="N12" i="4"/>
  <c r="Q6" i="3"/>
  <c r="U6" i="3" s="1"/>
  <c r="R6" i="3"/>
  <c r="V6" i="3" s="1"/>
  <c r="S9" i="3"/>
  <c r="Q9" i="3"/>
  <c r="U9" i="3" s="1"/>
  <c r="N9" i="3"/>
  <c r="W9" i="3"/>
  <c r="N8" i="4"/>
  <c r="U9" i="4"/>
  <c r="N9" i="4"/>
  <c r="W9" i="4"/>
  <c r="W103" i="5"/>
  <c r="S103" i="5"/>
  <c r="Q103" i="5"/>
  <c r="U103" i="5" s="1"/>
  <c r="N11" i="4"/>
  <c r="W7" i="5"/>
  <c r="S7" i="5"/>
  <c r="Q7" i="5"/>
  <c r="U7" i="5" s="1"/>
  <c r="W171" i="5"/>
  <c r="S171" i="5"/>
  <c r="R171" i="5"/>
  <c r="V171" i="5" s="1"/>
  <c r="Q171" i="5"/>
  <c r="U171" i="5" s="1"/>
  <c r="W155" i="5"/>
  <c r="S155" i="5"/>
  <c r="Q155" i="5"/>
  <c r="U155" i="5" s="1"/>
  <c r="W132" i="5"/>
  <c r="S132" i="5"/>
  <c r="Q132" i="5"/>
  <c r="U132" i="5" s="1"/>
  <c r="W107" i="5"/>
  <c r="S107" i="5"/>
  <c r="Q107" i="5"/>
  <c r="U107" i="5" s="1"/>
  <c r="W80" i="5"/>
  <c r="S80" i="5"/>
  <c r="Q80" i="5"/>
  <c r="U80" i="5" s="1"/>
  <c r="W51" i="5"/>
  <c r="S51" i="5"/>
  <c r="Q51" i="5"/>
  <c r="U51" i="5" s="1"/>
  <c r="W43" i="5"/>
  <c r="S43" i="5"/>
  <c r="Q43" i="5"/>
  <c r="U43" i="5" s="1"/>
  <c r="W35" i="5"/>
  <c r="S35" i="5"/>
  <c r="Q35" i="5"/>
  <c r="U35" i="5" s="1"/>
  <c r="W26" i="5"/>
  <c r="S26" i="5"/>
  <c r="Q26" i="5"/>
  <c r="U26" i="5" s="1"/>
  <c r="W17" i="5"/>
  <c r="S17" i="5"/>
  <c r="Q17" i="5"/>
  <c r="U17" i="5" s="1"/>
  <c r="W177" i="5"/>
  <c r="S177" i="5"/>
  <c r="R177" i="5"/>
  <c r="V177" i="5" s="1"/>
  <c r="Q177" i="5"/>
  <c r="U177" i="5" s="1"/>
  <c r="W169" i="5"/>
  <c r="S169" i="5"/>
  <c r="Q169" i="5"/>
  <c r="U169" i="5" s="1"/>
  <c r="W153" i="5"/>
  <c r="S153" i="5"/>
  <c r="Q153" i="5"/>
  <c r="U153" i="5" s="1"/>
  <c r="W145" i="5"/>
  <c r="S145" i="5"/>
  <c r="Q145" i="5"/>
  <c r="U145" i="5" s="1"/>
  <c r="W130" i="5"/>
  <c r="S130" i="5"/>
  <c r="Q130" i="5"/>
  <c r="U130" i="5" s="1"/>
  <c r="W105" i="5"/>
  <c r="S105" i="5"/>
  <c r="Q105" i="5"/>
  <c r="U105" i="5" s="1"/>
  <c r="W97" i="5"/>
  <c r="S97" i="5"/>
  <c r="Q97" i="5"/>
  <c r="U97" i="5" s="1"/>
  <c r="W89" i="5"/>
  <c r="S89" i="5"/>
  <c r="Q89" i="5"/>
  <c r="U89" i="5" s="1"/>
  <c r="W78" i="5"/>
  <c r="S78" i="5"/>
  <c r="R78" i="5"/>
  <c r="V78" i="5" s="1"/>
  <c r="Q78" i="5"/>
  <c r="U78" i="5" s="1"/>
  <c r="W33" i="5"/>
  <c r="S33" i="5"/>
  <c r="Q33" i="5"/>
  <c r="U33" i="5" s="1"/>
  <c r="W24" i="5"/>
  <c r="S24" i="5"/>
  <c r="Q24" i="5"/>
  <c r="U24" i="5" s="1"/>
  <c r="W14" i="5"/>
  <c r="S14" i="5"/>
  <c r="Q14" i="5"/>
  <c r="U14" i="5" s="1"/>
  <c r="W172" i="5"/>
  <c r="S172" i="5"/>
  <c r="R172" i="5"/>
  <c r="V172" i="5" s="1"/>
  <c r="Q172" i="5"/>
  <c r="U172" i="5" s="1"/>
  <c r="W156" i="5"/>
  <c r="S156" i="5"/>
  <c r="Q156" i="5"/>
  <c r="U156" i="5" s="1"/>
  <c r="W152" i="5"/>
  <c r="S152" i="5"/>
  <c r="Q152" i="5"/>
  <c r="U152" i="5" s="1"/>
  <c r="W140" i="5"/>
  <c r="S140" i="5"/>
  <c r="Q140" i="5"/>
  <c r="U140" i="5" s="1"/>
  <c r="W133" i="5"/>
  <c r="S133" i="5"/>
  <c r="R133" i="5"/>
  <c r="V133" i="5" s="1"/>
  <c r="Q133" i="5"/>
  <c r="U133" i="5" s="1"/>
  <c r="W124" i="5"/>
  <c r="S124" i="5"/>
  <c r="R124" i="5"/>
  <c r="V124" i="5" s="1"/>
  <c r="Q124" i="5"/>
  <c r="U124" i="5" s="1"/>
  <c r="W120" i="5"/>
  <c r="S120" i="5"/>
  <c r="Q120" i="5"/>
  <c r="U120" i="5" s="1"/>
  <c r="W116" i="5"/>
  <c r="S116" i="5"/>
  <c r="R116" i="5"/>
  <c r="V116" i="5" s="1"/>
  <c r="Q116" i="5"/>
  <c r="U116" i="5" s="1"/>
  <c r="W104" i="5"/>
  <c r="S104" i="5"/>
  <c r="Q104" i="5"/>
  <c r="U104" i="5" s="1"/>
  <c r="W100" i="5"/>
  <c r="S100" i="5"/>
  <c r="Q100" i="5"/>
  <c r="U100" i="5" s="1"/>
  <c r="W96" i="5"/>
  <c r="S96" i="5"/>
  <c r="Q96" i="5"/>
  <c r="U96" i="5" s="1"/>
  <c r="W62" i="5"/>
  <c r="S62" i="5"/>
  <c r="Q62" i="5"/>
  <c r="U62" i="5" s="1"/>
  <c r="W57" i="5"/>
  <c r="S57" i="5"/>
  <c r="Q57" i="5"/>
  <c r="U57" i="5" s="1"/>
  <c r="W48" i="5"/>
  <c r="S48" i="5"/>
  <c r="R48" i="5"/>
  <c r="V48" i="5" s="1"/>
  <c r="Q48" i="5"/>
  <c r="U48" i="5" s="1"/>
  <c r="W44" i="5"/>
  <c r="S44" i="5"/>
  <c r="Q44" i="5"/>
  <c r="U44" i="5" s="1"/>
  <c r="W23" i="5"/>
  <c r="S23" i="5"/>
  <c r="Q23" i="5"/>
  <c r="U23" i="5" s="1"/>
  <c r="W11" i="5"/>
  <c r="S11" i="5"/>
  <c r="Q11" i="5"/>
  <c r="U11" i="5" s="1"/>
  <c r="S7" i="3"/>
  <c r="N7" i="3"/>
  <c r="W7" i="3"/>
  <c r="Q7" i="3"/>
  <c r="U7" i="3" s="1"/>
  <c r="S30" i="3"/>
  <c r="N30" i="3"/>
  <c r="W30" i="3"/>
  <c r="Q30" i="3"/>
  <c r="U30" i="3" s="1"/>
  <c r="S22" i="3"/>
  <c r="N22" i="3"/>
  <c r="S14" i="3"/>
  <c r="N14" i="3"/>
  <c r="W36" i="3"/>
  <c r="S36" i="3"/>
  <c r="N36" i="3"/>
  <c r="Q36" i="3"/>
  <c r="U36" i="3" s="1"/>
  <c r="S29" i="3"/>
  <c r="N29" i="3"/>
  <c r="S20" i="3"/>
  <c r="N20" i="3"/>
  <c r="S12" i="3"/>
  <c r="N12" i="3"/>
  <c r="W35" i="3"/>
  <c r="N35" i="3"/>
  <c r="S35" i="3"/>
  <c r="Q35" i="3"/>
  <c r="U35" i="3" s="1"/>
  <c r="N31" i="3"/>
  <c r="S31" i="3"/>
  <c r="N27" i="3"/>
  <c r="S27" i="3"/>
  <c r="N23" i="3"/>
  <c r="S23" i="3"/>
  <c r="W19" i="3"/>
  <c r="N19" i="3"/>
  <c r="S19" i="3"/>
  <c r="Q19" i="3"/>
  <c r="U19" i="3" s="1"/>
  <c r="N15" i="3"/>
  <c r="S15" i="3"/>
  <c r="W11" i="3"/>
  <c r="N11" i="3"/>
  <c r="S11" i="3"/>
  <c r="Q11" i="3"/>
  <c r="U11" i="3" s="1"/>
  <c r="W175" i="5"/>
  <c r="S175" i="5"/>
  <c r="R175" i="5"/>
  <c r="V175" i="5" s="1"/>
  <c r="Q175" i="5"/>
  <c r="U175" i="5" s="1"/>
  <c r="W167" i="5"/>
  <c r="S167" i="5"/>
  <c r="R167" i="5"/>
  <c r="V167" i="5" s="1"/>
  <c r="Q167" i="5"/>
  <c r="U167" i="5" s="1"/>
  <c r="W151" i="5"/>
  <c r="S151" i="5"/>
  <c r="Q151" i="5"/>
  <c r="U151" i="5" s="1"/>
  <c r="W143" i="5"/>
  <c r="S143" i="5"/>
  <c r="Q143" i="5"/>
  <c r="U143" i="5" s="1"/>
  <c r="W135" i="5"/>
  <c r="S135" i="5"/>
  <c r="Q135" i="5"/>
  <c r="U135" i="5" s="1"/>
  <c r="W119" i="5"/>
  <c r="S119" i="5"/>
  <c r="Q119" i="5"/>
  <c r="U119" i="5" s="1"/>
  <c r="W111" i="5"/>
  <c r="S111" i="5"/>
  <c r="Q111" i="5"/>
  <c r="U111" i="5" s="1"/>
  <c r="W95" i="5"/>
  <c r="S95" i="5"/>
  <c r="Q95" i="5"/>
  <c r="U95" i="5" s="1"/>
  <c r="W87" i="5"/>
  <c r="S87" i="5"/>
  <c r="Q87" i="5"/>
  <c r="U87" i="5" s="1"/>
  <c r="W75" i="5"/>
  <c r="S75" i="5"/>
  <c r="Q75" i="5"/>
  <c r="U75" i="5" s="1"/>
  <c r="W10" i="5"/>
  <c r="S10" i="5"/>
  <c r="Q10" i="5"/>
  <c r="U10" i="5" s="1"/>
  <c r="W173" i="5"/>
  <c r="S173" i="5"/>
  <c r="Q173" i="5"/>
  <c r="U173" i="5" s="1"/>
  <c r="W165" i="5"/>
  <c r="S165" i="5"/>
  <c r="R165" i="5"/>
  <c r="V165" i="5" s="1"/>
  <c r="Q165" i="5"/>
  <c r="U165" i="5" s="1"/>
  <c r="W149" i="5"/>
  <c r="S149" i="5"/>
  <c r="Q149" i="5"/>
  <c r="U149" i="5" s="1"/>
  <c r="W117" i="5"/>
  <c r="S117" i="5"/>
  <c r="R117" i="5"/>
  <c r="V117" i="5" s="1"/>
  <c r="Q117" i="5"/>
  <c r="U117" i="5" s="1"/>
  <c r="W109" i="5"/>
  <c r="S109" i="5"/>
  <c r="R109" i="5"/>
  <c r="V109" i="5" s="1"/>
  <c r="Q109" i="5"/>
  <c r="U109" i="5" s="1"/>
  <c r="W63" i="5"/>
  <c r="S63" i="5"/>
  <c r="Q63" i="5"/>
  <c r="U63" i="5" s="1"/>
  <c r="W29" i="5"/>
  <c r="S29" i="5"/>
  <c r="Q29" i="5"/>
  <c r="U29" i="5" s="1"/>
  <c r="W158" i="5"/>
  <c r="S158" i="5"/>
  <c r="Q158" i="5"/>
  <c r="U158" i="5" s="1"/>
  <c r="W142" i="5"/>
  <c r="S142" i="5"/>
  <c r="R142" i="5"/>
  <c r="V142" i="5" s="1"/>
  <c r="Q142" i="5"/>
  <c r="U142" i="5" s="1"/>
  <c r="W138" i="5"/>
  <c r="S138" i="5"/>
  <c r="R138" i="5"/>
  <c r="V138" i="5" s="1"/>
  <c r="Q138" i="5"/>
  <c r="U138" i="5" s="1"/>
  <c r="W127" i="5"/>
  <c r="S127" i="5"/>
  <c r="R127" i="5"/>
  <c r="V127" i="5" s="1"/>
  <c r="Q127" i="5"/>
  <c r="U127" i="5" s="1"/>
  <c r="W122" i="5"/>
  <c r="S122" i="5"/>
  <c r="Q122" i="5"/>
  <c r="U122" i="5" s="1"/>
  <c r="W114" i="5"/>
  <c r="S114" i="5"/>
  <c r="Q114" i="5"/>
  <c r="U114" i="5" s="1"/>
  <c r="W110" i="5"/>
  <c r="S110" i="5"/>
  <c r="Q110" i="5"/>
  <c r="U110" i="5" s="1"/>
  <c r="W106" i="5"/>
  <c r="S106" i="5"/>
  <c r="Q106" i="5"/>
  <c r="U106" i="5" s="1"/>
  <c r="W94" i="5"/>
  <c r="S94" i="5"/>
  <c r="Q94" i="5"/>
  <c r="U94" i="5" s="1"/>
  <c r="W86" i="5"/>
  <c r="S86" i="5"/>
  <c r="R86" i="5"/>
  <c r="V86" i="5" s="1"/>
  <c r="Q86" i="5"/>
  <c r="U86" i="5" s="1"/>
  <c r="W50" i="5"/>
  <c r="S50" i="5"/>
  <c r="Q50" i="5"/>
  <c r="U50" i="5" s="1"/>
  <c r="W38" i="5"/>
  <c r="S38" i="5"/>
  <c r="Q38" i="5"/>
  <c r="U38" i="5" s="1"/>
  <c r="W34" i="5"/>
  <c r="S34" i="5"/>
  <c r="Q34" i="5"/>
  <c r="U34" i="5" s="1"/>
  <c r="W30" i="5"/>
  <c r="S30" i="5"/>
  <c r="Q30" i="5"/>
  <c r="U30" i="5" s="1"/>
  <c r="W25" i="5"/>
  <c r="S25" i="5"/>
  <c r="Q25" i="5"/>
  <c r="U25" i="5" s="1"/>
  <c r="W16" i="5"/>
  <c r="S16" i="5"/>
  <c r="Q16" i="5"/>
  <c r="U16" i="5" s="1"/>
  <c r="W8" i="5"/>
  <c r="S8" i="5"/>
  <c r="Q8" i="5"/>
  <c r="U8" i="5" s="1"/>
  <c r="W13" i="5"/>
  <c r="S13" i="5"/>
  <c r="Q13" i="5"/>
  <c r="U13" i="5" s="1"/>
  <c r="W9" i="5"/>
  <c r="S9" i="5"/>
  <c r="Q9" i="5"/>
  <c r="U9" i="5" s="1"/>
  <c r="W34" i="3"/>
  <c r="N34" i="3"/>
  <c r="S34" i="3"/>
  <c r="Q34" i="3"/>
  <c r="U34" i="3" s="1"/>
  <c r="R26" i="3"/>
  <c r="V26" i="3" s="1"/>
  <c r="W26" i="3"/>
  <c r="N26" i="3"/>
  <c r="S26" i="3"/>
  <c r="Q26" i="3"/>
  <c r="U26" i="3" s="1"/>
  <c r="S18" i="3"/>
  <c r="N18" i="3"/>
  <c r="W18" i="3"/>
  <c r="Q18" i="3"/>
  <c r="U18" i="3" s="1"/>
  <c r="W10" i="3"/>
  <c r="S10" i="3"/>
  <c r="N10" i="3"/>
  <c r="Q10" i="3"/>
  <c r="U10" i="3" s="1"/>
  <c r="S32" i="3"/>
  <c r="N32" i="3"/>
  <c r="S24" i="3"/>
  <c r="N24" i="3"/>
  <c r="S16" i="3"/>
  <c r="N16" i="3"/>
  <c r="N37" i="3"/>
  <c r="S37" i="3"/>
  <c r="W33" i="3"/>
  <c r="R33" i="3"/>
  <c r="V33" i="3" s="1"/>
  <c r="N33" i="3"/>
  <c r="S33" i="3"/>
  <c r="Q33" i="3"/>
  <c r="U33" i="3" s="1"/>
  <c r="W28" i="3"/>
  <c r="R28" i="3"/>
  <c r="V28" i="3" s="1"/>
  <c r="N28" i="3"/>
  <c r="S28" i="3"/>
  <c r="Q28" i="3"/>
  <c r="U28" i="3" s="1"/>
  <c r="W25" i="3"/>
  <c r="N25" i="3"/>
  <c r="S25" i="3"/>
  <c r="Q25" i="3"/>
  <c r="U25" i="3" s="1"/>
  <c r="W21" i="3"/>
  <c r="N21" i="3"/>
  <c r="S21" i="3"/>
  <c r="Q21" i="3"/>
  <c r="U21" i="3" s="1"/>
  <c r="W17" i="3"/>
  <c r="N17" i="3"/>
  <c r="S17" i="3"/>
  <c r="Q17" i="3"/>
  <c r="U17" i="3" s="1"/>
  <c r="W13" i="3"/>
  <c r="N13" i="3"/>
  <c r="S13" i="3"/>
  <c r="Q13" i="3"/>
  <c r="U13" i="3" s="1"/>
  <c r="W8" i="3"/>
  <c r="S8" i="3"/>
  <c r="N8" i="3"/>
  <c r="Q8" i="3"/>
  <c r="U8" i="3" s="1"/>
  <c r="S6" i="4"/>
  <c r="Q6" i="4"/>
  <c r="U6" i="4" s="1"/>
  <c r="W6" i="4"/>
  <c r="U29" i="4"/>
  <c r="U26" i="4"/>
  <c r="U17" i="4"/>
  <c r="U21" i="4"/>
  <c r="N27" i="4"/>
  <c r="N23" i="4"/>
  <c r="N19" i="4"/>
  <c r="U19" i="4"/>
  <c r="N25" i="4"/>
  <c r="N6" i="4"/>
  <c r="N29" i="4"/>
  <c r="N28" i="4"/>
  <c r="N26" i="4"/>
  <c r="N16" i="4"/>
  <c r="N20" i="4"/>
  <c r="N24" i="4"/>
  <c r="N14" i="4"/>
  <c r="N15" i="4"/>
  <c r="N22" i="4"/>
  <c r="N17" i="4"/>
  <c r="N21" i="4"/>
  <c r="W20" i="4"/>
  <c r="W17" i="4"/>
  <c r="W16" i="4"/>
  <c r="W24" i="4"/>
  <c r="W29" i="4"/>
  <c r="W28" i="4"/>
  <c r="W26" i="4"/>
  <c r="W14" i="4"/>
  <c r="W25" i="4"/>
  <c r="W23" i="4"/>
  <c r="W27" i="4"/>
  <c r="W19" i="4"/>
</calcChain>
</file>

<file path=xl/comments1.xml><?xml version="1.0" encoding="utf-8"?>
<comments xmlns="http://schemas.openxmlformats.org/spreadsheetml/2006/main">
  <authors>
    <author>Francisco Javier Hernández Valadez</author>
  </authors>
  <commentList>
    <comment ref="P5" authorId="0">
      <text>
        <r>
          <rPr>
            <b/>
            <sz val="9"/>
            <color indexed="81"/>
            <rFont val="Tahoma"/>
            <family val="2"/>
          </rPr>
          <t>Francisco Javier Hernández Valadez:</t>
        </r>
        <r>
          <rPr>
            <sz val="9"/>
            <color indexed="81"/>
            <rFont val="Tahoma"/>
            <family val="2"/>
          </rPr>
          <t xml:space="preserve">
Viene de JIRA</t>
        </r>
      </text>
    </comment>
  </commentList>
</comments>
</file>

<file path=xl/comments2.xml><?xml version="1.0" encoding="utf-8"?>
<comments xmlns="http://schemas.openxmlformats.org/spreadsheetml/2006/main">
  <authors>
    <author>Francisco Javier Hernández Valadez</author>
  </authors>
  <commentList>
    <comment ref="P5" authorId="0">
      <text>
        <r>
          <rPr>
            <b/>
            <sz val="9"/>
            <color indexed="81"/>
            <rFont val="Tahoma"/>
            <family val="2"/>
          </rPr>
          <t>Francisco Javier Hernández Valadez:</t>
        </r>
        <r>
          <rPr>
            <sz val="9"/>
            <color indexed="81"/>
            <rFont val="Tahoma"/>
            <family val="2"/>
          </rPr>
          <t xml:space="preserve">
Viene de JIRA</t>
        </r>
      </text>
    </comment>
    <comment ref="J17" authorId="0">
      <text>
        <r>
          <rPr>
            <b/>
            <sz val="9"/>
            <color indexed="81"/>
            <rFont val="Tahoma"/>
            <family val="2"/>
          </rPr>
          <t>Francisco Javier Hernández Valadez:</t>
        </r>
        <r>
          <rPr>
            <sz val="9"/>
            <color indexed="81"/>
            <rFont val="Tahoma"/>
            <family val="2"/>
          </rPr>
          <t xml:space="preserve">
Cambio entre gente de TAS 2</t>
        </r>
      </text>
    </comment>
    <comment ref="J25" authorId="0">
      <text>
        <r>
          <rPr>
            <b/>
            <sz val="9"/>
            <color indexed="81"/>
            <rFont val="Tahoma"/>
            <family val="2"/>
          </rPr>
          <t>Francisco Javier Hernández Valadez:</t>
        </r>
        <r>
          <rPr>
            <sz val="9"/>
            <color indexed="81"/>
            <rFont val="Tahoma"/>
            <family val="2"/>
          </rPr>
          <t xml:space="preserve">
Cambio entre Ever y Carmen 2</t>
        </r>
      </text>
    </comment>
    <comment ref="J26" authorId="0">
      <text>
        <r>
          <rPr>
            <b/>
            <sz val="9"/>
            <color indexed="81"/>
            <rFont val="Tahoma"/>
            <family val="2"/>
          </rPr>
          <t>Francisco Javier Hernández Valadez:</t>
        </r>
        <r>
          <rPr>
            <sz val="9"/>
            <color indexed="81"/>
            <rFont val="Tahoma"/>
            <family val="2"/>
          </rPr>
          <t xml:space="preserve">
Cambio entre Ever y Carmen 2</t>
        </r>
      </text>
    </comment>
  </commentList>
</comments>
</file>

<file path=xl/comments3.xml><?xml version="1.0" encoding="utf-8"?>
<comments xmlns="http://schemas.openxmlformats.org/spreadsheetml/2006/main">
  <authors>
    <author>Francisco Javier Hernández Valadez</author>
  </authors>
  <commentList>
    <comment ref="P5" authorId="0">
      <text>
        <r>
          <rPr>
            <b/>
            <sz val="9"/>
            <color indexed="81"/>
            <rFont val="Tahoma"/>
            <family val="2"/>
          </rPr>
          <t>Francisco Javier Hernández Valadez:</t>
        </r>
        <r>
          <rPr>
            <sz val="9"/>
            <color indexed="81"/>
            <rFont val="Tahoma"/>
            <family val="2"/>
          </rPr>
          <t xml:space="preserve">
Viene de JIRA</t>
        </r>
      </text>
    </comment>
  </commentList>
</comments>
</file>

<file path=xl/comments4.xml><?xml version="1.0" encoding="utf-8"?>
<comments xmlns="http://schemas.openxmlformats.org/spreadsheetml/2006/main">
  <authors>
    <author>Francisco Javier Hernández Valadez</author>
  </authors>
  <commentList>
    <comment ref="P5" authorId="0">
      <text>
        <r>
          <rPr>
            <b/>
            <sz val="9"/>
            <color indexed="81"/>
            <rFont val="Tahoma"/>
            <family val="2"/>
          </rPr>
          <t>Francisco Javier Hernández Valadez:</t>
        </r>
        <r>
          <rPr>
            <sz val="9"/>
            <color indexed="81"/>
            <rFont val="Tahoma"/>
            <family val="2"/>
          </rPr>
          <t xml:space="preserve">
Viene de JIRA</t>
        </r>
      </text>
    </comment>
  </commentList>
</comments>
</file>

<file path=xl/comments5.xml><?xml version="1.0" encoding="utf-8"?>
<comments xmlns="http://schemas.openxmlformats.org/spreadsheetml/2006/main">
  <authors>
    <author>Francisco Javier Hernández Valadez</author>
  </authors>
  <commentList>
    <comment ref="P5" authorId="0">
      <text>
        <r>
          <rPr>
            <b/>
            <sz val="9"/>
            <color indexed="81"/>
            <rFont val="Tahoma"/>
            <family val="2"/>
          </rPr>
          <t>Francisco Javier Hernández Valadez:</t>
        </r>
        <r>
          <rPr>
            <sz val="9"/>
            <color indexed="81"/>
            <rFont val="Tahoma"/>
            <family val="2"/>
          </rPr>
          <t xml:space="preserve">
Viene de JIRA</t>
        </r>
      </text>
    </comment>
    <comment ref="J26" authorId="0">
      <text>
        <r>
          <rPr>
            <b/>
            <sz val="9"/>
            <color indexed="81"/>
            <rFont val="Tahoma"/>
            <family val="2"/>
          </rPr>
          <t>Francisco Javier Hernández Valadez:</t>
        </r>
        <r>
          <rPr>
            <sz val="9"/>
            <color indexed="81"/>
            <rFont val="Tahoma"/>
            <family val="2"/>
          </rPr>
          <t xml:space="preserve">
Cambia 2 veces
</t>
        </r>
      </text>
    </comment>
    <comment ref="J37" authorId="0">
      <text>
        <r>
          <rPr>
            <b/>
            <sz val="9"/>
            <color indexed="81"/>
            <rFont val="Tahoma"/>
            <family val="2"/>
          </rPr>
          <t>Francisco Javier Hernández Valadez:</t>
        </r>
        <r>
          <rPr>
            <sz val="9"/>
            <color indexed="81"/>
            <rFont val="Tahoma"/>
            <family val="2"/>
          </rPr>
          <t xml:space="preserve">
Cambio de responsable TAS 2</t>
        </r>
      </text>
    </comment>
  </commentList>
</comments>
</file>

<file path=xl/sharedStrings.xml><?xml version="1.0" encoding="utf-8"?>
<sst xmlns="http://schemas.openxmlformats.org/spreadsheetml/2006/main" count="5043" uniqueCount="1010">
  <si>
    <t>Key</t>
  </si>
  <si>
    <t>Issue Type</t>
  </si>
  <si>
    <t>Status</t>
  </si>
  <si>
    <t>Priority</t>
  </si>
  <si>
    <t>Summary</t>
  </si>
  <si>
    <t>Description</t>
  </si>
  <si>
    <t>Reporter</t>
  </si>
  <si>
    <t>Assignee</t>
  </si>
  <si>
    <t>Labels</t>
  </si>
  <si>
    <t>BXMPRJ-1203</t>
  </si>
  <si>
    <t>Question</t>
  </si>
  <si>
    <t>Open</t>
  </si>
  <si>
    <t>Medium</t>
  </si>
  <si>
    <t>HORARIO Y USUARIO</t>
  </si>
  <si>
    <t xml:space="preserve">Petición 
Se solicita que en el reporte de impresión y envió de liquidaciones (JLIQL005) muestre el horario de captura y el usuario que captura la operación. 
se adjunta archivo y pantalla impresión 
</t>
  </si>
  <si>
    <t>Isela Martínez</t>
  </si>
  <si>
    <t>Ivan Torres</t>
  </si>
  <si>
    <t>CICLO4</t>
  </si>
  <si>
    <t>BXMPRJ-1202</t>
  </si>
  <si>
    <t>ESPECIFICACION DE DATOS PARA LA INTERFACE QUE RECIBE TAS DE FIABLE PARA REGISTRAR GARANTIAS DE CAUCION</t>
  </si>
  <si>
    <t xml:space="preserve">Gerardo 
de acuerdo a la reunión que se llevo a cabo con Elisa Paz y Juan Carlos Jaques, se levanta Jira para que especifiques que datos necesita TAS que le envie Fiable para que se registren en TAS las garantias por caución 
</t>
  </si>
  <si>
    <t>Margarita Arellano</t>
  </si>
  <si>
    <t>Gerardo Gomez</t>
  </si>
  <si>
    <t>BXMPRJ-1200</t>
  </si>
  <si>
    <t>Investigating</t>
  </si>
  <si>
    <t>High</t>
  </si>
  <si>
    <t>Diferencias contables vs operativas (reporteria)</t>
  </si>
  <si>
    <t>En el reporte Imp.de todos los reportes Of. (COFIW100) - Asignación. Se tienen diferencias en las compras en la columna de monto. 
En la póliza 3 (Compra de capitales por cuenta propia ), se tienen registros de garantias las cuales se deben de presentar en la póliza 19. 
En la póliza 71 (faltan registros contables)</t>
  </si>
  <si>
    <t>Jocelyn Vazquez</t>
  </si>
  <si>
    <t>BXMPRJ-1199</t>
  </si>
  <si>
    <t>REPLICAR LOS CAMBIOS DE LA 9060 A TODAS LAS DEMAS MESAS</t>
  </si>
  <si>
    <t>Cuando fueron creadas las mesas 9060, 9065, 11255, 11332 y 11322 en una junta en Polanco ante Fernando Pérez que los cambios que se efectuaran un una mesa se replicaran en todas las demás, es decir que ninguna área tiene por duplicar sus actividades como las "tasas operativas" o "límites", ayer en la 11255 no existía tasas y SHF rompió limites. 
De lo contrario cada área estará realizando su actividad hasta 5 veces.</t>
  </si>
  <si>
    <t>Martin Cruz</t>
  </si>
  <si>
    <t>Giordy Palacios</t>
  </si>
  <si>
    <t>CICLO4, D2</t>
  </si>
  <si>
    <t>BXMPRJ-1197</t>
  </si>
  <si>
    <t>Errores en Reportes de Posiciones, de Operaciones y de Liquidaciones</t>
  </si>
  <si>
    <t xml:space="preserve">El Reporte de Posicion presenta errores en los precios, presenta contratos en cortos, las cunetas concentradoras con posicion negativa, el total de compras y ventas no checa con el reporte de operaciones. 
Los Reportes de Operaciones y Liquidaciones de fondos no cuadran con los reportes de valores: 
*En el reporte de fondos los precios de fondos fecha valor están al cierre del 28 y en el de valores los precios de los fondos fecha valor están al incio del 28. 
* En el reporte de fondos hay una operación que no tiene precio isolido) y en el de reporte de valores no aparece. 
*En las operaciones por liquidar hay una del Saurort, el precio esta incorrecto, tomo el precio de cierre del 28, debiendo ser el del cierre del miércoles 23 que fue de 1.065191. 
*En el reporte de fondos aparece una cpa del +tasaus por 100,000 titulos, se reviso los movimientos del cliente y la cpa fue por 100,000.00 pesos lo que represento 80,207 titulos. 
ya se le comento a gerardo y asigno a sergio rangel para su analisis, estamos en espera de la respuesta. 
</t>
  </si>
  <si>
    <t>Juan Carlos Fernández</t>
  </si>
  <si>
    <t>BXMPRJ-1196</t>
  </si>
  <si>
    <t>REINCIDENCIA (ant.435) Bloqueado por otro usuario</t>
  </si>
  <si>
    <t>REINCIDENCIA JIRA435, al estar capturando en el módulo de "Mesa" capturando una orden y me quedé bloqueado por otro usuario que se encontraba en el módulo de "liquidaciones" (Rosa Isela). 
Ese otro JIRA que está referenciado con éste es el 435, pero en esa ocasión estaba ajustando canasta.</t>
  </si>
  <si>
    <t>Jacqueline Barradas</t>
  </si>
  <si>
    <t>BXMPRJ-1195</t>
  </si>
  <si>
    <t>Error en Precios del BX+MP</t>
  </si>
  <si>
    <t>en el fondo BX+MP los precios estan mal, aparecen desfasados, este fondo para las compras liquida mismo dia y en las ventas liquida 48 hrs. con el precio del dia que liquido. 
Ya se le comento a Gerardo y esta pendiente de resolver.</t>
  </si>
  <si>
    <t>BXMPRJ-1193</t>
  </si>
  <si>
    <t>Reporte de Cartera global de clientes</t>
  </si>
  <si>
    <t xml:space="preserve">
El sistema TAS, actualmente cuenta con una consulta individual de cartera de cada cliente. Se solicita un reporte que incorpore la consulta global de cartera detallada de todos los clientes. El detalle del reporte requerido es lo siguiente: 
1. Tipo posición: Las opciones son "Directo", "Reporto", "Garantía. 
2. Tipo cliente: Identifica a la cuenta, para determinar se la cuenta pertenece a un "Cliente", "Proveedor (intermediario)" o "Posición Propia". 
3. Regional: Se refiere a la regional a la que pertenece el promotor que tiene asignada la cuenta. 
4. Clave Promotor: Se refiere a la clave del promotor que tiene asignada la cuenta. 
5. Nombre del Promotor: Se refiere al nombre del promotor que tiene asignada la cuenta. 
6. Número de Contrato: Se refiere al número de contrato asignado al cliente. 
7. Nombre del cliente: Se refiere al nombre del titular de contrato. 
8. Perfil de Inversión: Se refiere al perfil de inversión del cliente. 
9. Servicio de Ejecución: Se refiera a indicar si la posición proviene de este servicio 
10. Tipo de Contrato: Discrecional o No discrecional. 
11. Tipo de cliente: Se refiere a la personalidad Jurídica. Física o Moral 
12. Tipo de Mercado: Se refiere al mercado al que pertenece el valor 
13. Tipo Valor: Se refiere al tipo de valor según el catálogo de emisoras registradas en TAS 
14. Emisora: Se refiere a la clave de la emisión 
15. Serie: Se refiere a la serie de la emisión 
16. Días por Vencer: Se refiere a los días que la emisora tiene por vencer, cabe señalar que solo aplica en Mercado de Dinero y Obligaciones. Cuando se trate de Reportos los días por vencer son los días del plazo del reporto. 
17. Número de títulos: Se refiere a la cantidad en títulos que el cliente tiene en posición de cada emisora. 
18. Precio a Mercado: Se refiere al precio unitario de vector por emisora serie 
19. Valuación: Se refiere a la multiplicación de "Número de Títulos" por ""Precio de Mercado" 
20. Fideicomiso: Identifica si la cuenta pertenece a un Fideicomiso 
21. Perfil del producto: Se refiere al perfil de producto, conforme a lo estipulado en segundo párrafo del artículo 4 de las disposiciones de Servicios de Inversión, el cual se toma del vector de Valmer. 
22. Calificación: Se refiere a la calificación del Valor que se actualiza automáticamente del vector 
23. Plazo de Fondo: Se refiere al Plazo del fondo cuando se trata de Sociedades de Inversión de deuda. Las opciones son (Corto, Mediano y Largo Plazo) 
24. Custodia Externa: Identifica si la cuenta tiene la marca de Custodia Externa 
Se anexa ejemplo en excel. 
Ya se tiene la autorización de Juan Carlos Jaques el día 30 de enero 2015</t>
  </si>
  <si>
    <t>Cesar Guzmán</t>
  </si>
  <si>
    <t>BXMPRJ-1190</t>
  </si>
  <si>
    <t>In Progress</t>
  </si>
  <si>
    <t>PROBLEMAS PARA CAPTURAR 91TIE28B CREAL11</t>
  </si>
  <si>
    <t xml:space="preserve">Descripción de Escenario de Prueba: 
Se trata de capturar una operación con un "91Creal11", en donde se conoce el plazo y la emisión para poder capturar dicha operación, es decir capturo plazo o capturo emisión, por lo que se opta por capturar plazo sin embargo de esta forma arroja un mensaje tal vez erróneo pero nos deja continuar. 
Si cambiamos la manera de capturar la operación, es decir sí seleccionamos emisión (91Creal11) podemos continuar sin problema alguno. 
En Ambos casos al intentar asignar, el precio es incorrecto... 
Buscamos una tercera opción y consiste en llegar al plazo para capturarlo correctamente y cuando despliegue la emisión dejar el combo en blanco, es decir desplazarlo hacia arriba, a partir del paso 12 se muestra evidencia. 
Se documenta a continuación la primera y la segunda opción. 
</t>
  </si>
  <si>
    <t>Carmen Méndez</t>
  </si>
  <si>
    <t>Agustin Gutierrez</t>
  </si>
  <si>
    <t>CICLO4, PruebasD2</t>
  </si>
  <si>
    <t>ciclo4</t>
  </si>
  <si>
    <t>BXMPRJ-1172</t>
  </si>
  <si>
    <t>Delivered</t>
  </si>
  <si>
    <t>NO PERMITE MODIFICAR UNA ORDEN</t>
  </si>
  <si>
    <t xml:space="preserve">Se capturó una operación con una contraparte (Bco. BX+), registrando la operación como si hubiera sido por "Lince" y como "postor", al momento de terminar de registrar la operación en la pantalla desaparece el sistema de corretaje, por lo que lo consultamos en el "listado de órdenes" y si aparece el bróker, sin embargo no aparece por ningún lado que fui postor, es importante los envíos a Banxico de información. 
Regresamos a modificar la orden por cambio de monto y vemos que el bróker está en blanco, tratamos de hacer el recorrido para guardar la información se activa el campo "Tasa prom." y nos envió un mensaje, por lo que se eliminó y se volvió a capturar la operación para "librar" el mensaje. 
</t>
  </si>
  <si>
    <t>BXMPRJ-1165</t>
  </si>
  <si>
    <t>Regla 19 de Garantías y Préstamos no esta generando contabilidad</t>
  </si>
  <si>
    <t>Al correr contabilidad de la regla 19 GArantías y Préstamos no esta generando registros contables, en el ambiente de TAS Producción en BX+ para la Casa de Bolsa.</t>
  </si>
  <si>
    <t>Arturo Saldivar</t>
  </si>
  <si>
    <t>BXMPRJ-1163</t>
  </si>
  <si>
    <t>Parametrizacion y validacion de cifras para revision de Edos de Cta.</t>
  </si>
  <si>
    <t xml:space="preserve">Se requiere definir la parametrización y posterior revisión de los campos para revisión de Edos. de Cta. TAS. contemplando la siguiente información: 
- Capital promedio invertido 
- Saldo al mes actual y anterior 
- Cuadro de comisiones divididas de acuerdo a practicas de Venta 
- Ganancia y pérdida 
- Resumen Fiscal 
- Dividendos en Efectivo 
- SIC 
- Retención ISR SIC 
- Intereses y cupones cobrados x directos 
- Premios reporto 
- ISR Retenido Mensual 
- IVA 
- Enajenación de Acciones 
- Resumen Fiscal y BMV 
</t>
  </si>
  <si>
    <t>Christian Ramirez</t>
  </si>
  <si>
    <t>Jesús Villaseñor</t>
  </si>
  <si>
    <t>MIGRACION_4</t>
  </si>
  <si>
    <t>BXMPRJ-1158</t>
  </si>
  <si>
    <t>SOLICITUD DE AUTORIZACION INNECESARIA</t>
  </si>
  <si>
    <t>Al momento de revisar si existen órdenes pendientes por autorizar nos encontramos con 3, de las cuales solo una requiere autorización, aparentemente ya que TAS no cuenta son mensajes informativos del por que se requiere autorización. 
Se adjunta evidencia.</t>
  </si>
  <si>
    <t>Gaby Ledesma</t>
  </si>
  <si>
    <t>SCPC</t>
  </si>
  <si>
    <t>BXMPRJ-1143</t>
  </si>
  <si>
    <t>No viajan las ordenes H2H de reportos con clientes</t>
  </si>
  <si>
    <t>Conforme a las pruebas realizadas en H2H, No viajan las ordenes de reporto con intermediarios financieros.</t>
  </si>
  <si>
    <t>Antonio Laija Olmedo</t>
  </si>
  <si>
    <t>BXMPRJ-1123</t>
  </si>
  <si>
    <t>Depósitos Físicos realizado en TAS no reflejados en FIABLE</t>
  </si>
  <si>
    <t>Se observan 8 depósitos físicos realizados en TAS, que no se reflejaron en Fiable. 
Favor de vaidar y explicar la razón de las diferencias</t>
  </si>
  <si>
    <t>BXMPRJ-1121</t>
  </si>
  <si>
    <t>Identificacion de reportes regulatorios</t>
  </si>
  <si>
    <t>Requiero identificar la totalidad de los reportes regulatorios generados en TAS ya que de acuerdo a la tabla anexa, solo he identificado 3 de los 7 que integran la parte de mercado de dinero, los reportes que falta por identificar son: 
CVT-ME Compra-Venta de Títulos de Deuda M.E. 
CVT-IN Incumplimiento de Operaciones con Títulos 
TR-P Transferencias de Custodia de Títulos de Deuda M.N. con BM y CB 
R-ME Reportos de Títulos de Deuda M.E. 
Solicito me indiquen si TAS los genera y de ser así que nombre les asigna.</t>
  </si>
  <si>
    <t>Erick Vázquez</t>
  </si>
  <si>
    <t>Ever Hernandez</t>
  </si>
  <si>
    <t>BXMPRJ-1120</t>
  </si>
  <si>
    <t>Actualización de cuentas en Contratos</t>
  </si>
  <si>
    <t xml:space="preserve">Actualizar la base de datos de las cuentas integradas en los contratos como: 
a. Cuentas Clabe 
b. Cuentas de cheques 
c. RFC 
d. bancos con estatus Baja. ejemplo IXE su equivalente es BANORTE 
</t>
  </si>
  <si>
    <t>CICLO4, PruebasD3</t>
  </si>
  <si>
    <t>BXMPRJ-1115</t>
  </si>
  <si>
    <t>Se requiere el nombre de la función y parámetros (tipos de variable y descripción) del proceso de BX+ que envia un archivo por e-mail.</t>
  </si>
  <si>
    <t>Se requiere el nombre de la función y parámetros (tipos de variable y descripción) del proceso que envia un archivo por e-mail. 
Además un ejemplo de como levantar dicho proceso y su llamado. 
Este proceso es necesario para el envío de las cartas confirmación de Mercado de Dinero.</t>
  </si>
  <si>
    <t>Sergio Rangel</t>
  </si>
  <si>
    <t>BXMPRJ-1113</t>
  </si>
  <si>
    <t>Complemento del reporte Cargos y abonos especiales a clientes (JCAEW100)</t>
  </si>
  <si>
    <t xml:space="preserve">El informe ya existe en TAS y se requiere complementar con los siguientes campos: 
Clave promotor: Se refiere a la clave del promotor que tiene asignada la cuenta. 
Nombre del Promotor: Se refiere al nombre del promotor que tiene asignada la cuenta. 
Regional: Se refiere a la regional a la que pertenece el promotor que tiene asignada la cuenta 
Tipo de contrato: Discrecional o No discrecional. 
Perfil de Inversión: Se refiere al perfil de inversión del cliente. 
Comisión por Servicios Inversión: Debido a que el reporte contiene diversos cargos y abonos, se solicita identificar las comisiones que se le cobran a los clientes en la prestación de 
Servicios de Inversión. Las opciones son "Sí" o "No". 
Empleado: Se deberá identificar si el cliente es empleado de la Casa de Bolsa, Las opciones son "Sí" o "No " 
% Cobro: En el caso de que las comisiones se cobren bajo un porcentaje deberá indicarse en esta columna . 
</t>
  </si>
  <si>
    <t>BXMPRJ-1112</t>
  </si>
  <si>
    <t>Complemento del Rep. De reportos vigentes (DREPW110)</t>
  </si>
  <si>
    <t xml:space="preserve">Reporte que existe en Tas, se requiere complementar con los siguientes campos: 
Tipo de contrato: Discrecional o No discrecional. 
Tipo de Valor: Se refiere al tipo de valor según el catálogo de emisoras registradas en TAS 
Servicio: Se refiera al servicio por el cual se realizó la operación. 
Perfil de Inversión: Se refiere al perfil de inversión del cliente. 
MGA: Se refiere al MGA del cliente. 
Sofisticado: Se refiere a si el cliente tiene la marca de cliente sofisticado, las opciones son "Sí" "No". 
Institucional: Se refiere a si el cliente tiene la marca de Inversionista Institucional, las opciones son "Sí" "No". 
Asesor: Se refiere al nombre del Asesor Independiente en el caso de que el cliente tenga contratado a alguno. 
</t>
  </si>
  <si>
    <t>BXMPRJ-1111</t>
  </si>
  <si>
    <t>Complemento del Listado de órdenes de Mesa de Dinero (DORDL001)</t>
  </si>
  <si>
    <t xml:space="preserve">El informe ya existe en TAS y se requiere complementar con los siguientes campos: 
Tipo de contrato: Discrecional o No discrecional. 
Servicio: Es el servicio por el cual se realizó la operación. 
Perfil de Inversión: Se refiere al perfil de inversión del cliente. 
MGA: Se refiere al MGA del cliente. 
Sofisticado: Se refiere a si el cliente tiene la marca de cliente sofisticado, las opciones son "Sí" "No". 
Institucional: Se refiere a si el cliente tiene la marca de Inversionista Institucional, las opciones son "Sí" "No". 
Asesor: Se refiere al nombre del Asesor Independiente en el caso de que el cliente tenga contratado a alguno. 
</t>
  </si>
  <si>
    <t>BXMPRJ-1110</t>
  </si>
  <si>
    <t>Complemento del Rep. Valuación ordenes x Asignar (DORDW230)</t>
  </si>
  <si>
    <t xml:space="preserve">Reporte existente en Tas, se requiere complementar con los siguientes campos: 
Tipo de contrato: Discrecional o No discrecional. 
Tipo de Valor: Se refiere al tipo de valor según el catálogo de emisoras registradas en el mismo sistema TAS 
Servicio: Servicio por el cual se realizó la operación. 
Perfil de Inversión: Es el perfil de inversión del cliente. 
MGA: Se refiere al MGA del cliente. 
Sofisticado: Se refiere a si el cliente tiene la marca de cliente sofisticado, las opciones son "Sí" "No". 
Institucional: Se refiere a si el cliente tiene la marca de Inversionista Institucional, las opciones son "Sí" "No". 
Asesor: Se refiere al nombre del Asesor Independiente en el caso de que el cliente tenga contratado a alguno. 
</t>
  </si>
  <si>
    <t>BXMPRJ-1109</t>
  </si>
  <si>
    <t>Complemento del Rep. Diario de operación (DOPEW100)</t>
  </si>
  <si>
    <t xml:space="preserve">Este reporte ya existe en Tas y solo se requiere complementar con los siguientes campos: 
Tipo de contrato: Discrecional o No discrecional. 
Servicio: Se refiera al servicio por el cual se realizó la operación. 
Perfil de Inversión: Se refiere al perfil de inversión del cliente. 
MGA: Se refiere al MGA del cliente. 
Sofisticado: Se refiere a si el cliente tiene la marca de cliente sofisticado, las opciones son "Sí" "No". 
Institucional: Se refiere a si el cliente tiene la marca de Inversionista Institucional, las opciones son "Sí" "No". 
Asesor: Se refiere al nombre del Asesor Independiente en el caso de que el cliente tenga contratado a alguno. 
</t>
  </si>
  <si>
    <t>BXMPRJ-1108</t>
  </si>
  <si>
    <t>Complemento del Rep. De Operaciones (FOPEW100)</t>
  </si>
  <si>
    <t xml:space="preserve">El reporte que se detalla ya existe en el sistema TAS, se solicita adicionar el mismo reporte con los siguientes campos: 
Tipo de contrato: Discrecional o No discrecional. 
Clave promotor: Clave del promotor que tiene asignada la cuenta. 
Nombre del Promotor: Nombre del promotor que tiene asignada la cuenta. 
Regional: Es la Regional a la que pertenece el promotor que tiene asignada la cuenta 
Servicio: Es el servicio por el cual se realizó la operación. 
Perfil de Inversión: Es el perfil de inversión del cliente. 
MGA: Es la clave del MGA del cliente, depende del perfil del mismo cliente. 
Sofisticado: Se refiere a si el cliente tiene la marca de cliente sofisticado, las opciones son "Sí" "No". 
Institucional: Se refiere a si el cliente tiene la marca de Inversionista Institucional, las opciones son "Sí" "No". 
Asesor: Se refiere al nombre del Asesor Independiente en el caso de que el cliente tenga contratado a alguno. 
</t>
  </si>
  <si>
    <t>BXMPRJ-1107</t>
  </si>
  <si>
    <t>Complemeto del reporte Aplicación de Traspasos GTRAL001</t>
  </si>
  <si>
    <t>El reporte que se detalla ya existe en el sistema TAS, se solicita adicionar en el mismo reporte los siguientes campos: 
Tipo de contrato: Discrecional o No discrecional. 
Servicios: Se refiere a todos los servicios de inversión que el cliente tiene contratados con la Casa de Bolsa 
Fecha de Ajuste a perfil: Corresponde a lo establecido en artículo 8 de la Circular de prácticas de venta, en donde se establece que se deben identificar los Valores o Instrumentos 
financieros derivados de la cartera que se recibe de otras Entidades Financieras o que no se hubieran producido por el servicio de Asesoría de inversiones realizada por la propia Entidad Financiera. Esta fecha se establece por política interna por lo que deberá ser parametrizable y tener su respectivo mantenimiento. 
Clave promotor: Se refiere a la clave del promotor que tiene asignada la cuenta. 
Nombre del Promotor: Se refiere al nombre del promotor que tiene asignada la cuenta. 
Regional: Se refiere a la regional a la que pertenece el promotor que tiene asignada la cuenta 
Perfil de Inversión: Se refiere al perfil de inversión del cliente que recibió los títulos provenientes del traspaso.</t>
  </si>
  <si>
    <t>BXMPRJ-1102</t>
  </si>
  <si>
    <t>Contraparte "000860" regulatorio CVT</t>
  </si>
  <si>
    <t>En el reporte regulatorio CTV la contraparte "000860" (Persona moral residente en el extranjero) es erronea, debiendo ser "000820" (Persona física) o "000830" (Persona moral) según sea el caso.</t>
  </si>
  <si>
    <t>BXMPRJ-1101</t>
  </si>
  <si>
    <t>Incluir Corro en regulatorios CVT y REPORTOS</t>
  </si>
  <si>
    <t>El reporte regulatorio de reportos no esta tomando en cuenta el corro mediante el cual se pactan las operaciones de reporto, le debe ser asignada una clave de acuerdo al catalogo anexo. 
Cabe aclarar que segun la matríz y lista de ordenes de mercado en la cual se aprecia que dicha operacion se realizó mediante "LINCE" por lo cual debería incluir la clave 50 en el layout pero el campo aparece vacío.</t>
  </si>
  <si>
    <t>BXMPRJ-1095</t>
  </si>
  <si>
    <t>Realizar proceso automático de carga para operaciones fecha valor de mercado de dinero</t>
  </si>
  <si>
    <t>Se detecto que para los procesos de carga no existe ningún proceso automático para realizar el mismo y en la última carga hubo mas de 40 operaciones de fecha valor (archivo anexo), el proceso se solicita ya que de otra manera retrasa el proceso de carga al tener que capturarse a mano todas estas operaciones. 
Saludos 
Antonio</t>
  </si>
  <si>
    <t>German Gomez</t>
  </si>
  <si>
    <t>BXMPRJ-1086</t>
  </si>
  <si>
    <t>Apertura de Mercado de Dinero, conexion host to host, como parte del ciclo 5 de cargas</t>
  </si>
  <si>
    <t xml:space="preserve">En la apertura de mercado envia mensaje de error al intentar conectarse a Host to Host. 
</t>
  </si>
  <si>
    <t>Francisco Morales López</t>
  </si>
  <si>
    <t>Gerardo Tenopala</t>
  </si>
  <si>
    <t>ciclo_5</t>
  </si>
  <si>
    <t>Veronica Angeles</t>
  </si>
  <si>
    <t>PruebasD2, ciclo4</t>
  </si>
  <si>
    <t>BXMPRJ-1020</t>
  </si>
  <si>
    <t>Client Response Provided</t>
  </si>
  <si>
    <t>Error Interfaz ECC póliza diaria SAP (SI)</t>
  </si>
  <si>
    <t xml:space="preserve">Se intentó correr el proceso de Interfaz ECC, para Soc.Inv.(documentos preliminares de carga), sin embargo no se pudo realizar por falta de Centros de Costos y Ordenes Internas, las cuales ya había configurado el proveedor de TAS, sin esta información no se puede contabilizar. 
Se anexa evidencia. 
</t>
  </si>
  <si>
    <t>PruebasD3</t>
  </si>
  <si>
    <t>Juan Martinez</t>
  </si>
  <si>
    <t>BXMPRJ-1006</t>
  </si>
  <si>
    <t>INCIDENCIA EN SOCIEDADES DE INVERSION</t>
  </si>
  <si>
    <t>Se presentan modificaciones en el ambiente .31 en el modulo de Sociedades de Inversión. 
1.- La información que actualmente se encuentra en el ambiente .31, presenta modificaciones, la valuación es incorrecta contablemente se esta registrando una Plus/minus Val, cuando deberia de registrarse un Valor de Mercado el cual ya se había determinado con Arturo como deberia de ser el registro de estas valuaciones, cabe mencionar que hasta el día 28.11.2014 se estaba valuando correctamente tomando el Valor de Mercado (Anexo evidencia) 
2.- Se detectaron diferencia entre el reporte operativo vs polizas contables por $25,011.22 , los mismo que corresponden a operaciones Fecha Valor(Anexo Evidencia) 
3.- Incremento de Emisoras en el Ambiente .31, que es solo de contabilidad en las validaciones efectuadas por el área solo se tenia 6 y al día de hoy 04.12.2014 se tienen 14, de las cuales no se habia efectuado la parametrizacion y no se presentan MNEMONICOS , ¿Es correcto que no se presenten Mnemonicos, sin que el área de contabilidad haya asociado estas cuentas?</t>
  </si>
  <si>
    <t>PruebasD1</t>
  </si>
  <si>
    <t>Azucena Gudiño</t>
  </si>
  <si>
    <t>Roberto de la Rosa</t>
  </si>
  <si>
    <t>Ximena Roldan</t>
  </si>
  <si>
    <t>Alejandra Ivonne González Venancio</t>
  </si>
  <si>
    <t>Leonado Hernández</t>
  </si>
  <si>
    <t>BXMPRJ-928</t>
  </si>
  <si>
    <t>SEGURIDAD EN EL SISTEMA</t>
  </si>
  <si>
    <t>ME PERMITE VER CLIENTES QUE NO PERTENECEN A MI DIVISION (EN AREA METROPOLITANA) Y CAPTURARLES OPERACIONES. 
SE PROBO CON UN CLIENTE DE MONTERREY Y NO ME DEJA VERLO, LO CUAL ES CORRECTO. 
SE PROBO CON UN CLIENTE DE PUEBLA Y SI ME DEJO CONSULTARLO Y OPERARLO.</t>
  </si>
  <si>
    <t>CICLO4, PruebasD4</t>
  </si>
  <si>
    <t>Tanya Paván</t>
  </si>
  <si>
    <t>Patricio Ovejas</t>
  </si>
  <si>
    <t>BXMPRJ-894</t>
  </si>
  <si>
    <t>Failed Test</t>
  </si>
  <si>
    <t>Desarrollar la Convalidación de la Asignación de precios de títulos M.N. Operaciones Vigentes</t>
  </si>
  <si>
    <t>Se requiere el desarrollo de la Convalidación de acuerdo a los requerimientos mensuales de Banco de México. 
El layout se conforma de la columna B a la I de la pestaña "AP3_OpVig A_PrecioMXN0714"</t>
  </si>
  <si>
    <t>BXMPRJ-889</t>
  </si>
  <si>
    <t>Desarrollar la Convalidación de la Clasificación de Títulos Moneda Nacional Operaciones Vigentes</t>
  </si>
  <si>
    <t xml:space="preserve">Se requiere el desarrollo de la Convalidación de acuerdo a los requerimientos mensuales de Banco de México. 
El layout se conforma de la columna B a la I de la pestaña "CL3 Cl_Cont_OpVig_MXN0714" 
</t>
  </si>
  <si>
    <t>Javier Hernández</t>
  </si>
  <si>
    <t>Cony Padilla</t>
  </si>
  <si>
    <t>BXMPRJ-833</t>
  </si>
  <si>
    <t>Layout Signar FECHAS VALOR</t>
  </si>
  <si>
    <t>LAS COMPRAS Y VENTAS FECHA VALOR NO CUADRAN EN TAS CON RESPECTO A PRODUCCION</t>
  </si>
  <si>
    <t>BXMPRJ-832</t>
  </si>
  <si>
    <t>layout SIGNAR cambios</t>
  </si>
  <si>
    <t>la posicion de las divisas que son mismo dia en el layout de Signar estan regsitradas como 24 horas.</t>
  </si>
  <si>
    <t>SALIDAS SPEI BURSATIL</t>
  </si>
  <si>
    <t>BXMPRJ-793</t>
  </si>
  <si>
    <t>Mesa de Control de Pasivos_Prácticas de Venta_163_Lista Tipos de Servicio</t>
  </si>
  <si>
    <t>Adjunto en imagen conceptos que deben revisarse con TAS Respecto a el catálogo de Tipos de Servicios; ya que no considero que sean tipos de servicio, mas bien se tratan de marcas que si deben existir pero no como servicios de inversión</t>
  </si>
  <si>
    <t>MIGRACION_4, PruebasD3</t>
  </si>
  <si>
    <t>Janet Dominguez</t>
  </si>
  <si>
    <t>En la revisión de Perfiles se identifico que No existe en TAS 
No se tiene evidencia del incidente</t>
  </si>
  <si>
    <t>Interface de monedas TAS - Fiable con opcion de alte y posteriormente de envio a Fiable.</t>
  </si>
  <si>
    <t xml:space="preserve">Interface de monedas TAS - Fiable con opcion de alte y posteriormente de envio a Fiable. 
</t>
  </si>
  <si>
    <t>PruebasD2</t>
  </si>
  <si>
    <t>Victor Arellanes</t>
  </si>
  <si>
    <t>BXMPRJ-231</t>
  </si>
  <si>
    <t>SI FALTA ALGÚN PRECIO DE LOS FONDOS QUE DISTRIBUYE CB BX+, SOLICITAN QUE NO ABRA EL FONDO EL SIGUIENTE DÍA HÁBIL HASTA QUE EXISTA EL PRECIO</t>
  </si>
  <si>
    <t xml:space="preserve">Solicita BX* que en caso de no recibir un precio de los fondos que hoy distrubuye la Casa de Bolsa, el Sistema TAS no permita abrir el fondo en cuestión hasta que no se se suba el precio al sistema, generalmente esta situación se presenta frecuentemente y necesitan que consideremos esta situación en el cierre y aperura del módulo de FONDOS, se les informo que actualmente el Sistema TAS no permite el cierre del módulo si no cargan los precios de los fondos que hoy distribuyen. 
Les comparto los correos involucrados con el tema, 
Quedo pendiente. 
Saludos, 
José Arturo Saldivar 
FSS &amp; TAS 
__________________________________________________________________________________________________________________________________ 
De: Margarita Arellano Reyes [mailto:marellano@vepormas.com.mx] 
Asunto: RV: REENVIO PRECIOS XLS 28-05-14 INCURSIÓN PRECIO SAURORT 
Arturo, 
Me puedes indicar que haríamos en TAS , para este escenario en el cual la operadora de sociedades de inversión no reporto el precio en el día en que se tenía que cerrar una operación de fondos, como ves en el texto , se reportó al día siguiente 
Quedo pendiente 
___________________________________________________________________________________________________________________________________ 
De: Juan Carlos Fernandez Hernandez [mailto:jfernandez@vepormas.com.mx] 
Enviado el: Thursday, 29 de May de 2014 11:29 a.m. 
Para: Margarita Arellano Reyes; Jesus Villaseñor Cazares; arodriguez@vepormas.com.mx 
CC: 'Valores Ve por Mas'; agutierrez@vepormas.com.mx; mmendeza@vepormas.com.mx; rhernandez@vepormas.com.mx; masanchez@vepormas.com.mx; ahernandez@vepormas.com.mx 
Asunto: RV: REENVIO PRECIOS XLS 28-05-14 INCURSIÓN PRECIO SAURORT 
ESTIMADOS, ACABO DE MODIFICAR EL PRECIO DEL SAURORT, YA QUE EL QUE LLEGO AYER POR LA TARDE NOCHE, EL PRECIO ESTABA EN CEROS, ME ACABAN DE ENVÍAR EL PRECIO CORRECTO (1.015157). 
AYER HUBO COMPRA PARA EL CLIENTE 518192, POR LO QUE HAY QUE REPORCESAR PARA QUE ESTE FONDO SE CIERRE Y SE ASIGE DE FORMA CORRECTA. 
</t>
  </si>
  <si>
    <t>Gap, PruebasD3</t>
  </si>
  <si>
    <t>Días en Diagnóstico</t>
  </si>
  <si>
    <t>Fecha del día</t>
  </si>
  <si>
    <t>Fecha de creación (Created)</t>
  </si>
  <si>
    <t>Días Transcurridos al día</t>
  </si>
  <si>
    <t>Fecha de cierre (Resolved)</t>
  </si>
  <si>
    <t>Días efectivos</t>
  </si>
  <si>
    <t>Nivel de servicio</t>
  </si>
  <si>
    <t>Fecha reincidencia 1</t>
  </si>
  <si>
    <t>Fecha reincidencia 2</t>
  </si>
  <si>
    <t>Fecha reincidencia 3</t>
  </si>
  <si>
    <t>Fecha reincidencia 4</t>
  </si>
  <si>
    <t>Tickets en Diagnóstico</t>
  </si>
  <si>
    <t>Fecha de corte</t>
  </si>
  <si>
    <t>Tiempo Garantía</t>
  </si>
  <si>
    <t>Número de Jiras</t>
  </si>
  <si>
    <t>Tickets en Bug's</t>
  </si>
  <si>
    <t>BXMPRJ-1177</t>
  </si>
  <si>
    <t>Bug</t>
  </si>
  <si>
    <t>Liquidaciones y Valores aviso en asignacion</t>
  </si>
  <si>
    <t>Al momento de asignacion semi automatica presenta el siguiente mensaje</t>
  </si>
  <si>
    <t>BXMPRJ-1169</t>
  </si>
  <si>
    <t>NO SE PUEDE CAPTURAR BONOS M, EN PROMOCION</t>
  </si>
  <si>
    <t xml:space="preserve">El sistema envió dos mensajes al intentar realizar una prueba de venta (por parte del cliente) de Bonos de Tasa Fija (M241205) fecha valor 48hrs. Con tres clientes, dos mensajes por cliente; dos clientes se trataron de capturar en la 9060, mientras que uno se trató de capturar en la 11255. 
Adicional a lo anterior NO PERMITE seleccionar TIPO DE MONTO (Real o Nominal). 
Estas operaciones se intentaron de capturar por la misma vía que un promotor capturaría (Inversiones de Clientes DORDE001) solo captura de orden. 
</t>
  </si>
  <si>
    <t>BXMPRJ-1157</t>
  </si>
  <si>
    <t>No toma encuenta el saldo disponible</t>
  </si>
  <si>
    <t>Al capturar una orden de mercado de dinero, (compra en directo del contrato 477953 valor 48 hr.) no me deja, ya que me aparece un mensaje diciendo que no tengo saldo suficiente. Sinembargo el contrato cuenta con efectivo disponible.</t>
  </si>
  <si>
    <t>PruebasD3, ciclo4</t>
  </si>
  <si>
    <t>BXMPRJ-1146</t>
  </si>
  <si>
    <t>error en fecha de liquidacion del I+CORP.</t>
  </si>
  <si>
    <t>en la revisión de precios para el dia 29, en el fondo I+CORP, en la columna de liquidación presenta la fecha del 2014-08-26 lo caul es incorrecto, este fondo liquida 48 hrs., revise la parametrizacion del fondo y esta correcta., les adjunto pantalla.</t>
  </si>
  <si>
    <t>Broker, Detiene</t>
  </si>
  <si>
    <t>BXMPRJ-1145</t>
  </si>
  <si>
    <t>DESCUADRE DE SALDOS EN PANTALLA DE MOVIVMIENTOS Y POSICION GLOBAL</t>
  </si>
  <si>
    <t>LA PANTALLA DE "CONSULTA MOVIMIENTO POR CLIENTE" NO CUADRA CON LA PANTALLA DE "CONSULTA POSICION GLOBAL POR CLIENTE". 
El efectivo mismo dia que aparece en la posicion global no es el correcto, no presenta el arrastre del vencimiento de reportos.</t>
  </si>
  <si>
    <t>BXMPRJ-1136</t>
  </si>
  <si>
    <t>No respeta la carga de operaciones de vigencia la fecha de la misma</t>
  </si>
  <si>
    <t>Al momento de enviar las ordenes de vigencia de Capitales por interfaz TAS no respeta la fecha en que se registro la orden ni la vigencia de las mismas. 
Se solicita que TAS tome el dato que Fiable le envía de la fecha de registro de la orden. 
Saludos</t>
  </si>
  <si>
    <t>BXMPRJ-1135</t>
  </si>
  <si>
    <t>Reporte Detallada llamadas de Margen DGARW007</t>
  </si>
  <si>
    <t xml:space="preserve">El reporte tiene las siguinetes observaciones: 
1. En mercado de Capitales tiene fecha de vencimiento lo cual es incorrecto, las acciones no tiene fecha de vencimiento, TAS nos comentó que es un dato necesario para TAS sin embrago se requere se oculte de los reportes. 
2. El campo "Precio Pactado" según la capacitación de TAS se refiere al costo aforado al que se toman las garantías, sin embargo el aforo no aplica de la misma forma para todas las garatía, como ejemplo en los prestamo, actualmente en fiable, se aplica la formula de Indeval donde el aforo se descuenta al precio de meracado de los valores, a diferencia de las causiones en donde el monto a garantizar es lo que se afora. Por lo anterior es necesario separar los reportes de préstamo de las causiones. 
3. El "Precio Promdeio" está pediente de explicación por parte de TAS. 
4. La columna Aforo viene vacía, TAS nos comenta que se debe a que los aforos ya vienen descontados en los precios (esto solo sucede en préstamos de valores porque en causión el aforo se determina en los contratos). En el caso de los préstamos de valores, Mesa de controles necesitaconocer el aforo para asegurar que el cálculo es correcto, actualmente en Fiable el dato se obtiene en el archivo de valores garantizables. En este caso tambien se hace necesario tener un reporte de causiones por separado ya que el aforo depende el contrato. 
5. Se observa que el reporte marca una llamada de margen, sin embrago no se sabe como es que se determinó, ya que en el reporte no se identifca el Monto que se pretende garantizar. Se requiere incorporar el monto a garantizar para poder comparar éste con el valor actual de los valores y determinar la Llamada de Margen. 
6. Se identifica una columna con el nombre de "Nivel de Mantenimiento" que TAS tine pendiente de definir. 
7. El reporte se requiere complementar con los campos: Tipo Valor, Calificación/Bursatilidad y Monto a Garantizar. 
El reporte ya había sido revisado por Janet Dominguez y dio sus comentarios en el JIRA 758 el cual fue cerrado debido a que lo originó una observación distinta al reporte DGARW007. El presnte JIRA complemente dichas obsevaciones. 
</t>
  </si>
  <si>
    <t>BXMPRJ-1133</t>
  </si>
  <si>
    <t>Generación de Contabilidad (Dinero y Capitales)</t>
  </si>
  <si>
    <t xml:space="preserve">Al realizar el proceso de "generación de contabilidad" para Capitales y Dinero se esta tardando 1 hrs, por 
cada mercado lo que retraza el proceso de revisión, por favor podría ver si existe la manera de ejecutarse mas rápido como los demas mercados. 
</t>
  </si>
  <si>
    <t>BXMPRJ-1130</t>
  </si>
  <si>
    <t xml:space="preserve">No genera correctamente las salidas para SPEI, no respetar la forma de liquidación por default y chequera asociada a esta forma de liquidación. 
Las especificaciones del documento ERAS adjunto en el JIRA 934 no se cumplieron, se abre este ticket para separ la solicitud de Promoción y se adjunta evidencia de prueba y copia del docuento ERAS. 
Si el cliente tiene cuenta clabe (18 posiciones) 
 Buscar la forma de liquidación Salida Bursátil SPEI 001 
Si el cliente tiene cuenta de cheques (7 a 11 posiciones) 
 Buscar la forma de liquidación que la Casa de Bolsa tenga registrada con el mismo Banco (Banca Electrónica) 002,003,004,005,006,007 
Si el cliente no tiene cuenta clabe y no tiene una cuenta de cheques con los bancos registrados en Casa de Bolsa (Banca Electrónica) 
Buscar la forma de liquidación de expedición de cheques de Banco Ve por Más 008 
</t>
  </si>
  <si>
    <t>BXMPRJ-1126</t>
  </si>
  <si>
    <t>Diferencias en horarios en órdenes de Capitales</t>
  </si>
  <si>
    <t xml:space="preserve">Se revisó el reporte CORDR101 y osberva que las órdenes de capitales registradas en Fiable no coinciden con los de TAS ¿A que se debe la diferencia? 
</t>
  </si>
  <si>
    <t>BXMPRJ-1122</t>
  </si>
  <si>
    <t>Garantías duplicadas en el reporte CPECW100</t>
  </si>
  <si>
    <t xml:space="preserve">Se observan tres posiciones de garantías duplicadas en el reporte CPECW100 ya que están como recibidas (RG), pero también como de contado (CO) 
Se solicita revisar el reporte, se Anexa Evidencia 
</t>
  </si>
  <si>
    <t>BXMPRJ-1075</t>
  </si>
  <si>
    <t>Depositos Salvo Buen Cobro (SBC)</t>
  </si>
  <si>
    <t>Los depositos recibidos por Banca Electrónica como SBC deben alojarse en el monitor de Lista de Movs. Salvo Buen Cobro y deben quedar pendientes hasta 72 horas, existen tickets anteriores c 
240,257,573,831,1018,1026,1057 
se adjunta evidencia.</t>
  </si>
  <si>
    <t>BXMPRJ-861</t>
  </si>
  <si>
    <t>no se reconoce la liquidez para las operaciones de capitales</t>
  </si>
  <si>
    <t xml:space="preserve">el contrato 523894 tiene liquidez suficiente (16 millones) para realizar una compra por un monto de 470M, sin embargo no permitio capturar una orden de capitales, no reconocio la liquidez para este mercado. 
</t>
  </si>
  <si>
    <t>Detiene, PruebasD3</t>
  </si>
  <si>
    <t>BXMPRJ-769</t>
  </si>
  <si>
    <t>DIFERENCIA DE POSICIÓN EN SOCIEDADES DE INVERSIÓN</t>
  </si>
  <si>
    <t>Se observan dos diferencias en emisoras BX+CP B-F1 y BX+MP B-F1, Se adjunta detalle</t>
  </si>
  <si>
    <t>BXMPRJ-744</t>
  </si>
  <si>
    <t>Algunas interfaces del cierre de caja no se generan</t>
  </si>
  <si>
    <t>Se probó la solución del ticket BXMPRJ-412, la cual a traves de la función "Interfaces del Cierre de Caja JINTW100" se generan cada una de las interface teniendo como resultado lo siguiente: 
Interface DWH: manda mensaje de error 
Interface SIPREV: se genera correctamente 
Interface Investor Movimientos: se genera correctamente 
Interface Investor Vauación: se genera correctamente 
Interface Zeus Posicion: se genera correctamente 
Cobro de Cuota de Admon: no se genera ningún archivo 
Generación Ingresos x Prom: no se gener ningún archivo 
Se adjunta evidencia de la prueba, así como los archivos generados.</t>
  </si>
  <si>
    <t>Cintia Ochoa</t>
  </si>
  <si>
    <t>BXMPRJ-644</t>
  </si>
  <si>
    <t>Broker, PruebasD3, ciclo3</t>
  </si>
  <si>
    <t>BXMPRJ-581</t>
  </si>
  <si>
    <t>Validar que una orden con intermediario sempre pida broker</t>
  </si>
  <si>
    <t xml:space="preserve">TODO EL EJERCICIO EL CUADRO DONDE SE SELECCIONA EL SISTEMA DE CORRETAJE HA ESTADO INHIBIDO, SIN EMBARGO AL CAMBIAR UNA ÓRDEN DE MONTO NOMINAL A REAL POR FALLA DE LA FUNCIÓN, SE HABILITO EL CUADRO DE DIALOGO 
</t>
  </si>
  <si>
    <t>BXMPRJ-568</t>
  </si>
  <si>
    <t>Corregir observaciones en interfaz Signar</t>
  </si>
  <si>
    <t xml:space="preserve">1. LA ACCIÓN DE PINFRA NO TRAE LA MONEDA, COLUMNA L 
2. ACCIONES DE POP NO SE ASIGNARON A CLIENTES Y DEBERÍA QUEDAR EN PORTAFOLIO DE SOBRANTES DE LA POSICION PROPIA Y NO APARECEN EN EL LAYOUT." 
3.VENTAS EN REPORTO LA COLUMNA DE TASA CUPÓN ESTÁ EN CERO LO CUAL ES INCORRECTO 
4.VENTAS EN REPORTO NO ESTÁ IDENTIFICADA EN LA COLUMNA LA POSICIÓN DE DISPONIBLE PARA LA VENTA 
5.EN LA COLUMNA DE TASA REPORTO VIENE INFORMACIÓN CUANDO DEBERÍA ESTAR EN CERO AL SER POSICIÓN EN DIRECTO 
6.DIRECTO NO ESTÁ IDENTIFICADA LA POSICIÓN DE LOS PORTAFOLIOS 
7. VENTAS EN REPORTO LA COLUMNA DE TASA DE REPORTO ESTA EN CERO, LO CUAL ES INCORRECTO. 
8. VENTAS EN REPORTO PARA LOS BANOB, BMAS, SHF0001 NO TRAE TIPO VALOR, LA PRIMER LETRA DE LA EMISORA LO SUSTITUYE. 
9. VENTAS EN REPORTO BANOB10 Y BANOB 13 NO ESTÁN EN MATRIZ. 
10. VENTAS EN REPORTO BPA182 180104 CORRESPONDE AL PORTAFOLIO DISPONIBLE PARA LA VENTA Y NO ESTA CLASIFICADO." 
11. DIRECTO COLUMNA TASA REPORTO TRAE INFORMACIÓN CUANDO DEBE ESTAR EN CERO. 
12. DIRECTO PAGARE NO COINCIDE EL MONTO CON MATRIZ." 
</t>
  </si>
  <si>
    <t>BXMPRJ-488</t>
  </si>
  <si>
    <t>Los archivos liberados para interfaz contable de tesorería contienen la misma información y esto es incorrecto</t>
  </si>
  <si>
    <t xml:space="preserve">De acuerdo con lo solicitado en la Eras: 
Se generan dos pólizas diarias para Casa de Bolsa: 
a) CBX+O_AAAAMMDD.txt que incluye DI, DE, MD, TS, MC y SI. 
b) CBX+T_AAAAMMDD.txt que incluye IG y EG, se refiera a todos los gastos que ejecuta la Tesorería (Catálogo de Subconceptos, traspaso entre chequeras para administrar o fondear para estos gastos) 
Por tal motivo 
</t>
  </si>
  <si>
    <t>Christian González Flores</t>
  </si>
  <si>
    <t>Ana hernandez</t>
  </si>
  <si>
    <t>BXMPRJ-411</t>
  </si>
  <si>
    <t>En la liberación de garantías no se afecta correctamente la posición para instrumentos de MD y SI</t>
  </si>
  <si>
    <t>En la liberación de garantías no se afecta correctamente la posición para instrumentos de MD y SI. 
Se incluye evidencia.</t>
  </si>
  <si>
    <t>PruebasD4</t>
  </si>
  <si>
    <t>BXMPRJ-386</t>
  </si>
  <si>
    <t>En ejercicio de derechos de dividendo en efectivo el sistema no retiene el factor de ISR capturado.</t>
  </si>
  <si>
    <t>En ejercicio de derechos de dividendo en efectivo el sistema no retiene el factor de ISR capturado. 
Se adjuntan 2 documentos con la evidencia.</t>
  </si>
  <si>
    <t>Rafael Cedillo</t>
  </si>
  <si>
    <t>BXMPRJ-384</t>
  </si>
  <si>
    <t>No se puede aplicar un derecho de suscripción</t>
  </si>
  <si>
    <t>No se puede aplicar un derecho de suscripción. regresando a la pantalla original como para aplicar; y dejando a los participantes en el derecho, como NO autorizados. 
Se incluye como evidencia las pruebas realizadas.</t>
  </si>
  <si>
    <t>BXMPRJ-340</t>
  </si>
  <si>
    <t>Reporte Tenencia Fondos</t>
  </si>
  <si>
    <t xml:space="preserve">El Reporte de Tenencias de Fondos presenta las siguientes inconsistencias: 
1. Cuando se genera por Emisora, la columna Acciones Fondos no está tomando el total de títulos por emisora-serie. Cuando se genera por Promotor y Emisora, si toma el total de títulos para la mayoría de las emisoras serie. 
2. Se están duplicando registros 
3. Se están mostrando registros desfasados 
Se anexa evidencia. 
</t>
  </si>
  <si>
    <t>BXMPRJ-103</t>
  </si>
  <si>
    <t>Errores en Interfaz SIPREV (Archivos Prueba)</t>
  </si>
  <si>
    <t>Evidencia de Archivos prueba generados por TAS para Interfaz SIPREV.</t>
  </si>
  <si>
    <t>Myrna Ocana</t>
  </si>
  <si>
    <t>Tickets en Migración</t>
  </si>
  <si>
    <t>BXMPRJ-1078</t>
  </si>
  <si>
    <t>Task</t>
  </si>
  <si>
    <t>Emisoras con parametros Practicas de Venta</t>
  </si>
  <si>
    <t>Se obtuvo el vector de precios al 28 de Julio de 2014 para validar los datos de practicas de venta: 
Sector 
Clase de Activo 
Calificación Vector 
Perfil de producto 
No hay dato para calificación vector 
Se pide hacer carga del vector datos emisoras para validar registro</t>
  </si>
  <si>
    <t>BXMPRJ-959</t>
  </si>
  <si>
    <t>ORDEN PENDIENTE NO APARECE</t>
  </si>
  <si>
    <t>Orden con estatus de "pendiente" no aparece en el módulo de "autorización" de ordenes.</t>
  </si>
  <si>
    <t>BXMPRJ-884</t>
  </si>
  <si>
    <t>Permitir modificar detalle de emisoras</t>
  </si>
  <si>
    <t>Se requiere abrir la funcionalidad de Detalle de Emisoras (DEMIE001) para que esta permita modificar datos aún cuando se tengan posiciones vigentes y/o transacciones asignadas.</t>
  </si>
  <si>
    <t>BXMPRJ-756</t>
  </si>
  <si>
    <t>Carga Inicial Ciclo 5</t>
  </si>
  <si>
    <t>Se abre este JIRA para seguimiento a la carga del ciclo 5.</t>
  </si>
  <si>
    <t>BXMPRJ-552</t>
  </si>
  <si>
    <t>Asegurar recepcion de operacion de cambios y liquidaciones</t>
  </si>
  <si>
    <t>Se debe de asegurar en las interfaces de cambios y en la interfaz de instrucciones de liquidación que el mensaje de aceptación se de después de realizar el registro en el sistema. Existen 3 operaciones que se capturaron en Fiable y no existe en TAS</t>
  </si>
  <si>
    <t>Mary Carmen Bonilla Limón</t>
  </si>
  <si>
    <t>BXMPRJ-495</t>
  </si>
  <si>
    <t>Errores en Reporte de Valuación de Ordenes por asignar (DORDW230)</t>
  </si>
  <si>
    <t xml:space="preserve">Descripción de Escenario de Prueba: valuación ordenes por asignar (DORDW230) 
Descripción de Incidencia / Evidencia: 1.- el reporte tiene la posición desfasada al siguiente día, es decir si consultas el 27 trae la posición únicamente del 24 sin considerar la del día. 
2.- No distingue entre las mesas 9060 y 9065. 
3.- No coincide la posición con la matriz: 
Bimbo 09 en matriz dice; compra 800,000 titulos en portafolio disponible para la venta y viene en negociar. 
Bimbo 09 en matriz dice; venta 1,000,000 titulos en portafolio negociar, en reporte es compra 998,185. 
CFECB10-2 en matriz dice compra 1,000,000 titulos en portafolio negociar, en reporte 1,769,079. 
BI141016 en matriz dice compra 5,000,000 titulos en portafolio negociar y no viene en reporte. 
LD BONDESD 190627 en matriz dice compra 1,000,000 titulos en portafolio negociar y no viene en reporte. 
M 270603 en matriz dice compra 250,000 titulos en portafolio negociar y reporte trae 211,501. 
</t>
  </si>
  <si>
    <t>BXMPRJ-482</t>
  </si>
  <si>
    <t>Revisar Configuración de CVT, Reportos y Transferencias</t>
  </si>
  <si>
    <t>Revisar configuración de: 
- CVT 
- Reportos 
- Transferencias 
Validar contra ambiente QA Conta</t>
  </si>
  <si>
    <t>BXMPRJ-434</t>
  </si>
  <si>
    <t>No. 53 - Modificación de CIB</t>
  </si>
  <si>
    <t xml:space="preserve">Modificaciones en CIB desde FIABLE que no se reflejan en TAS 
Se realizan modificaciones varias en CIB desde FIABLE, las cuales no se reflejan en TAS 
</t>
  </si>
  <si>
    <t>BXMPRJ-426</t>
  </si>
  <si>
    <t>Pruebas WebService Rompimiento de Perfil</t>
  </si>
  <si>
    <t>Descripción de lista de seguimiento: 
"para consumir un WEB Service cuando haya un rompimiento de perfil consumir un WEB Service cuando haya un rompimiento de perfil de inversión en el cual nos estará enviando información para que el módulo que estoy haciendo le dé seguimiento a este evento." 
Se debería consumir el webService proporcionado por BX+ a través de proveedor Juan Vargas. Se adjunta correo de definición de WebService.</t>
  </si>
  <si>
    <t>BXMPRJ-376</t>
  </si>
  <si>
    <t>Crear estructura Division / Promotor con uso de seguridad t centro de costos</t>
  </si>
  <si>
    <t>se debe de crear estructura division/promotor con uso de seguridad de TAS y unida al centro de costos</t>
  </si>
  <si>
    <t>PruebasD4, ciclo4</t>
  </si>
  <si>
    <t>Ciclo_5</t>
  </si>
  <si>
    <t>Días en Migración</t>
  </si>
  <si>
    <t>BXMPRJ-1198</t>
  </si>
  <si>
    <t>Document</t>
  </si>
  <si>
    <t>LINEAS CONTRAPARTE EN DINERO</t>
  </si>
  <si>
    <t>Al capturar varias operaciones, empezó a enviar alertamientos por sobregiro en las líneas, por lo que se documenta el dato estimado y el dato que envía TAS.</t>
  </si>
  <si>
    <t>BXMPRJ-1114</t>
  </si>
  <si>
    <t>Rompimiento de líneas operativas sin Autorización</t>
  </si>
  <si>
    <t>Se observa que se excedieron los siguientes límites, sin que exista evidencia de la Autorización por parte del área de Riesgos 
1. Límite en Directo con GBM 
2. Limite de reporto con BANORTE IXE, INVEX e INTERACCIONES 
3. Límite Global con BANORTE IXE y GBM 
4. Límite por Operador en Directo y reporto 
Se anexa evidencia</t>
  </si>
  <si>
    <t>BXMPRJ-1072</t>
  </si>
  <si>
    <t>Requiero me sea asignado la consulta para obtener el reporte de dividendos en efectivo</t>
  </si>
  <si>
    <t>Requiero esta consulta para poder validar los cálculos que realiza el sistema cuando paga dividendos en efectivo</t>
  </si>
  <si>
    <t>BXMPRJ-1061</t>
  </si>
  <si>
    <t>Validar productos derivados, como parte del ejercicio ciclo 5</t>
  </si>
  <si>
    <t>Al realizar el cierre administrativo de derivados se observa que existen productos que no se utilizan y algunos que no estan bien configurados, por ejemplo el EUR/USD lo cual afecto la carga de los USD/MXP. 
Petición: Se requiere que un usuario funcional valide la información de este catalogo. (El último responsable era Cintia Martinez Sol)</t>
  </si>
  <si>
    <t>BXMPRJ-980</t>
  </si>
  <si>
    <t>NO TENEMOS UNA OPCION PARA PODER CONSULTAR LAS ORDENES CANCELADAS, AUTORIZADAS O DENEGADAS</t>
  </si>
  <si>
    <t>No existe una consulta donde podamos ver si las operaciones estan dadas de baja, autorizadas o denegadas.</t>
  </si>
  <si>
    <t>BXMPRJ-875</t>
  </si>
  <si>
    <t>DEPOSITOS PROMOCION</t>
  </si>
  <si>
    <t>Los depositos a contatos solicitados por promotores, no se pueden capturar, por que los contratos no tienen formas de liquidación</t>
  </si>
  <si>
    <t>Edgar Rangel</t>
  </si>
  <si>
    <t>BXMPRJ-865</t>
  </si>
  <si>
    <t>PERMITE CAPTURAS DE REPORTOS SIN VALIDAR SALDOS EN CLIENTES QUE NO SON INSTITUCIONALES NI ESPECIALES</t>
  </si>
  <si>
    <t>ME PERMITIO CAPTURAR DOS REPORTOS DEL CONTRATO 366026, EL CLIENTE NO TENIA SALDO DISPONIBLE Y NO ES UN CLIENTE ESPECIAL NI INSTITUCIONAL.</t>
  </si>
  <si>
    <t>BXMPRJ-838</t>
  </si>
  <si>
    <t>Arbitraje Internacional</t>
  </si>
  <si>
    <t xml:space="preserve">Antecedentes 
1. La operacion internacional en Fiable se registra en el contrato 11231 (posición propia) 
2. La operacion de arbitraje en Fiable se registra en el contrato 11314 (posición propia) 
3. La liquidación de las operaciones internacionales o de arbitraje se liquidan en el contrato 99000058 Bulltick en mxn 
a) El contrato esta dado de alta como cliente 
4. La operación de cambios se liquida en el contrato 90003891 
a) El contrato esta dado de alta como cliente 
Operativa 
1. Las operaciones de compra-venta (entrada-salida para TAS) se registran en el contrato 11231 con liquidación en el contrato 99000058 Bulltick (subconceptos)en mxn) 
a) El registro contempla la compra - venta y comisiones 
2. Se aplica un fondeo desde la 11217 para liquidar las operaciones de compra 
3. El flujo recibido para el contrato 11231 generar un flujo en el contrato 90003891 
a) El flujo para el contrato 90003891 cubre la operación de compra - venta de usd para su liquidación 
4. El flujo recibido de la operacion de venta usd, en el contrato 90003891 se ingresa en el contrato 99000058 Bulltick 
5. El contrato 99000058 Bulltick con el diferencial genera la utilidad - perdida de la operación 
6. Se fondea la 11217 del diferencial descrito anteriormente 
Peticion 
TAS no puede hacer este flujo, se solicta propuesta operativa 
Por lo anterior de iniciar las pruebas el proximo lunes, este evento NO será contemplado 
</t>
  </si>
  <si>
    <t>BXMPRJ-375</t>
  </si>
  <si>
    <t>Reoprte de posición en corto de los mercados bursátiles &lt;MCRPOSCO&gt;</t>
  </si>
  <si>
    <t>MCRPOSCO ( posición en corto de los mercados bursátiles) 
Se solicita la creación de un reporte de posición en corto para todos los mercados bursátiles.</t>
  </si>
  <si>
    <t>Tickets en Parametrización</t>
  </si>
  <si>
    <t>Broker, Gap, InFSD, Pool, PruebasD3</t>
  </si>
  <si>
    <t>Tickets en Brecha</t>
  </si>
  <si>
    <t>BXMPRJ-1201</t>
  </si>
  <si>
    <t>Enhancement</t>
  </si>
  <si>
    <t>AFECTACION A CHEQUERA 99 EN DIVISA PESOS POR MOTIVO DE CONCENTRACION</t>
  </si>
  <si>
    <t>Se solicita abrir la interfaz de afectacion de chequeras programa de TAS IMCDP101.p para que acepte la divisa MXP, ya que originalmente se solicito se validara que fuera solo para divisas y por ende se vea reflejada la afectación de la chequera 99 pesos (concepto concentracion).</t>
  </si>
  <si>
    <t>El sistema TAS, actualmente cuenta con una consulta individual de cartera de cada cliente. Se solicita un reporte que incorpore la consulta global de cartera detallada de todos los clientes. El detalle del reporte requerido es lo siguiente: 
1. Tipo posición: Las opciones son "Directo", "Reporto", "Garantía. 
2. Tipo cliente: Identifica a la cuenta, para determinar se la cuenta pertenece a un "Cliente", "Proveedor (intermediario)" o "Posición Propia". 
3. Regional: Se refiere a la regional a la que pertenece el promotor que tiene asignada la cuenta. 
4. Clave Promotor: Se refiere a la clave del promotor que tiene asignada la cuenta. 
5. Nombre del Promotor: Se refiere al nombre del promotor que tiene asignada la cuenta. 
6. Número de Contrato: Se refiere al número de contrato asignado al cliente. 
7. Nombre del cliente: Se refiere al nombre del titular de contrato. 
8. Perfil de Inversión: Se refiere al perfil de inversión del cliente. 
9. Servicio de Ejecución: Se refiera a indicar si la posición proviene de este servicio 
10. Tipo de Contrato: Discrecional o No discrecional. 
11. Tipo de cliente: Se refiere a la personalidad Jurídica. Física o Moral 
12. Tipo de Mercado: Se refiere al mercado al que pertenece el valor 
13. Tipo Valor: Se refiere al tipo de valor según el catálogo de emisoras registradas en TAS 
14. Emisora: Se refiere a la clave de la emisión 
15. Serie: Se refiere a la serie de la emisión 
16. Días por Vencer: Se refiere a los días que la emisora tiene por vencer, cabe señalar que solo aplica en Mercado de Dinero y Obligaciones. Cuando se trate de Reportos los días por vencer son los días del plazo del reporto. 
17. Número de títulos: Se refiere a la cantidad en títulos que el cliente tiene en posición de cada emisora. 
18. Precio a Mercado: Se refiere al precio unitario de vector por emisora serie 
19. Valuación: Se refiere a la multiplicación de "Número de Títulos" por ""Precio de Mercado" 
20. Fideicomiso: Identifica si la cuenta pertenece a un Fideicomiso 
21. Perfil del producto: Se refiere al perfil de producto, conforme a lo estipulado en segundo párrafo del artículo 4 de las disposiciones de Servicios de Inversión, el cual se toma del vector de Valmer. 
22. Calificación: Se refiere a la calificación del Valor que se actualiza automáticamente del vector 
23. Plazo de Fondo: Se refiere al Plazo del fondo cuando se trata de Sociedades de Inversión de deuda. Las opciones son (Corto, Mediano y Largo Plazo) 
24. Custodia Externa: Identifica si la cuenta tiene la marca de Custodia Externa 
Se anexa ejemplo en excel. 
Ya se tiene la autorización de Juan Carlos Jaques el día 30 de enero 2015</t>
  </si>
  <si>
    <t>BXMPRJ-1187</t>
  </si>
  <si>
    <t>Excluir de reportes de fondos EC y SC por garantias</t>
  </si>
  <si>
    <t>Excluir de los reportes: FORDP101, FORDR120, FORDR123, FORDR124 y FORDR131 los movimientos que tengan tipo de posiion 'CG' y 'RG'. Si identifican reportes de operaciones adicionales a los cuales se les tenga que exlcuir, hacerlo e indicarlo.</t>
  </si>
  <si>
    <t>Edgar Richter</t>
  </si>
  <si>
    <t>BXMPRJ-1160</t>
  </si>
  <si>
    <t>Relizar adecuaciones al estado de cuenta</t>
  </si>
  <si>
    <t xml:space="preserve">Relizar la adicion de los siguintes conceptos: 
A continuación los conceptos que no se tenían contemplados en el formato original. 
/BanderasDeProcesamiento 
perfilinversion 
serviciosinversion 
/Comprobante 
Lugarexpedicion 
Numctapago 
Foliofiscalorig 
Seriefoliofiscalorig 
Fechafoliofiscalorig 
Montofoliofiscalorig 
metodoDePago 
tipoDeComprobante 
/Emisor 
/regímenes 
regimen 
/Conceptos 
/Adicionales 
importeConImpuestos 
impuestos 
porcentaje 
encabezado 
SubTotal 
SubTotalImpuestos 
SubTotalConImpuestos 
SubTotalPorcentaje 
/Impuestos 
/Retenciones 
/Retencion 
Importe (cambio la etiqueta valor anterior importeImpuesto) 
/Traslados 
/Traslado 
Importe (cambio la etiqueta, valor anterior importeImpuesto) 
/Totales 
LeyendaImpuestoAño 
LeyendaImpuestoMes 
leyendaInforme 
/ECB 
/InformeResultados 
/Linea 
valuacionCorteAnual 
/InformeResultadosAdicional 
/Linea 
Perfil 
valuacionCorte 
valuacionCorteAnual 
/DetallePosicion 
Sumaporc 
/Posicion 
Tipoval 
dias/diasporvencer (solo cambio la etiqueta) 
valorMerc/valor (solo cambio la etiqueta) 
fechaVenc/fechavencimiento (solo cambio la etiqueta) 
premio 
plusminusvalia 
valorAdquisicion 
valorCosto 
premio 
/Movimientos 
/Movimiento 
tVal/ tipoval (solo cambio la etiqueta) 
/ManejoCuenta 
Aplica 
/PrincipalesIndicadores 
/línea 
descripcion 
valuacionCorte 
valuacionCorteAnual 
</t>
  </si>
  <si>
    <t>Gabriela Cedillo</t>
  </si>
  <si>
    <t>BXMPRJ-1159</t>
  </si>
  <si>
    <t>Amortizaciones por Importe y por Títulos.</t>
  </si>
  <si>
    <t>Se necesita completar la funcionalidad para realizar las amortizaciones de MC por Importe y por Títulos. 
Haciendo las afectaciones correspondientes para que se generen las liquidaciones y/o movimientos de vencimiento. 
Este JIRA es un complemento del JIRA BXMPRJ-688.</t>
  </si>
  <si>
    <t>BXMPRJ-1148</t>
  </si>
  <si>
    <t>HEREDAR TASAS NORMATIVAS DE UN DIA AL SIGUIENTE</t>
  </si>
  <si>
    <t>Se requiere que las tasas normativas (cotización a promoción)se trasladen de un día a otro o se hereden, tanto de la 9060, 9065, 11332, 11322 y 11255. 
Se adjunta documento.</t>
  </si>
  <si>
    <t>BXMPRJ-1142</t>
  </si>
  <si>
    <t>Ajuste de Ordenes en funcion de la Asignacion de la misma</t>
  </si>
  <si>
    <t xml:space="preserve">Petición 
El sistema TAS debe ajustar el monto de la orden en función a la asignación en todos loa casos (para clientes e intermediarios). 
Las ordenes deben tener un pico de asignación de 100 pesos 
Con lo anterior se cubre la liquidación en H2H y en la chequera respectiva 
</t>
  </si>
  <si>
    <t>BXMPRJ-1137</t>
  </si>
  <si>
    <t>Error al tratar cargar el vector aforado</t>
  </si>
  <si>
    <t>Al tratar de ejecutar la carga del vector promedio aforado dfevw400 el sistema marca que el programa no existe se anexa evidencia</t>
  </si>
  <si>
    <t>BXMPRJ-1127</t>
  </si>
  <si>
    <t>Diferencias de Cupones en emisoras de Capitales</t>
  </si>
  <si>
    <t xml:space="preserve">Se revisó el reporte CORDR101 y se observa lo siguiente: 
1. los cupones de 7 emisoras no coinciden entre TAS y Fiable 
2. En TAS hace la falta identificar 7 emisoras con la marca de SIC 
3. El paquete con folio 4169 en fiable se tiene asignado al promotor Azucena Gudiño y en TAS está asignado al promotor Monica Suárez 
Se anexa detalle 
</t>
  </si>
  <si>
    <t>BXMPRJ-1117</t>
  </si>
  <si>
    <t>REPORTE DIARIO DE OPERACIONES CONSOLIDADO</t>
  </si>
  <si>
    <t xml:space="preserve">Se requiere la generación de un reporte diario de operaciones que consolide las operaciones de todas las mesas de dinero existentes (11255, 11322, 11332, 9060 y 9065), cabe mencionar que en caso de que se lleve a cabo la creación de nuevas mesas deberan incluirse en este reporte. 
</t>
  </si>
  <si>
    <t>BXMPRJ-1098</t>
  </si>
  <si>
    <t>Se requiere cambiar el orden para el cierre de mercados</t>
  </si>
  <si>
    <t>Se solicito modificar el orden para los cierres de mercados de acuerdo definición hecha en la junta. 
Administrativos 
1.- MD 
2.- MC 
3:- Dr y Cambios 
4.- Caja 
Operativos 
5.- Si 
6.- MD 
7.- Dr_y Cambios 
8.- Caja 
Aperturas 
9.- Caja 
10.- MD 
11.- MC 
12.- SI 
13.- DR y Cambios</t>
  </si>
  <si>
    <t>BXMPRJ-1089</t>
  </si>
  <si>
    <t>Saldo de chequeras</t>
  </si>
  <si>
    <t xml:space="preserve">En base a la especificación que se realizo en el JIRA 727, se solicita que el reporte de Chequeras se presente con: 
Saldo Inicial, Cargos, abonos, Saldo Final el Reporte que más se adecua al área de finanzas es: 
"Consolidación Saldos de Chequeras Terceros (JCTAL003)" se pide complementarlo con las chequeras 
propias ya que actualmente solo tiene chequeras de terceros. 
</t>
  </si>
  <si>
    <t>BXMPRJ-1065</t>
  </si>
  <si>
    <t>ADMON.DE CUSTODIA EXTERNA</t>
  </si>
  <si>
    <t>En la Regla 6 (Mercado de Capitales), Póliza 72 se detectó que por la Admón. de Custodia Externas, solo presenta la parte de efectivo y no la parte de custodias. 
¿Hay alguna razón de que se presente de esta manera?, independientemente de quien tenga las custodias se debe de realizar como una compra/ venta y a su vez realizar un traspaso físico de títulos a quien este custodiando estas posiciones 
Actualmente la operación de compra/venta ya está parame trizado en la Póliza 1,2. 
Se anexa información</t>
  </si>
  <si>
    <t>BXMPRJ-1064</t>
  </si>
  <si>
    <t>PERFIL DE USUARIO TESORERO</t>
  </si>
  <si>
    <t xml:space="preserve">Tesorería debe de tener en su perfil habilitadas las opciones para sobregirar contratos de clientes de Casa de Bolsa, sin que se marque en el alta del cliente que puede operar sobregiros, ya que esto solo es una captura por excepción autorizada por un funcionario facultado. 
se adjunta documento. 
</t>
  </si>
  <si>
    <t>BXMPRJ-1004</t>
  </si>
  <si>
    <t>Venta sin Posicion Fecha Valor</t>
  </si>
  <si>
    <t xml:space="preserve">Antecedentes 
Casa de Bolsa opera por cuenta propia ventas fecha valor sin posición, mismas que son cubiertas con operaciones de compra antes de la fecha de liquidación e incluso hasta la fecha de liquidación. 
INCIDENCIA 
TAS no permite hacer este tipo de operaciones. 
</t>
  </si>
  <si>
    <t>BXMPRJ-983</t>
  </si>
  <si>
    <t>Carga de posición por tipo de servicio (Layout) PV</t>
  </si>
  <si>
    <t>Layout para cargar la posición de mercado de dinero, capitales y sociedades de inversión por tipo de servicio para prácticas de venta.</t>
  </si>
  <si>
    <t>Mercedes Malfavon</t>
  </si>
  <si>
    <t>BXMPRJ-950</t>
  </si>
  <si>
    <t>cliente conservador por comercializacion reporto privado</t>
  </si>
  <si>
    <t>permite compra cliente conservador por comercializacion en reporto privado</t>
  </si>
  <si>
    <t>BXMPRJ-907</t>
  </si>
  <si>
    <t>Desarrollar la Convalidación de Futuros</t>
  </si>
  <si>
    <t>Se requiere el desarrollo de la Convalidación de acuerdo a los requerimientos mensuales de Banco de México 
El layout se conforma de la columna A a la K de la pestaña "OFF"</t>
  </si>
  <si>
    <t>BXMPRJ-895</t>
  </si>
  <si>
    <t>Desarrollar la Convalidación de la Clasificación de la Asignación de precios de títulos USD Operaciones Vigentes</t>
  </si>
  <si>
    <t xml:space="preserve">Se requiere el desarrollo de la Convalidación de acuerdo a los requerimientos mensuales de Banco de México. 
El layout se conforma de la columna A a la H de la pestaña "AP4_OVig APrecioMExt0714" 
</t>
  </si>
  <si>
    <t>BXMPRJ-892</t>
  </si>
  <si>
    <t>Desarrollar la Convalidación de la Asignación de precios de títulos USD</t>
  </si>
  <si>
    <t xml:space="preserve">Se requiere el desarrollo de la Convalidación de acuerdo a los requerimientos mensuales de Banco de México. 
El layout se conforma de la columna A a la H de la pestaña "AP2_Tenencia A_PrecioMExt_0714" 
</t>
  </si>
  <si>
    <t>BXMPRJ-891</t>
  </si>
  <si>
    <t>Desarrollar la Convalidación de la Asignación de precios de títulos Moneda Nacional</t>
  </si>
  <si>
    <t xml:space="preserve">Se requiere el desarrollo de la Convalidación de acuerdo a los requerimientos mensuales de Banco de México. 
El layout se conforma de la columna A a la H de la pestaña "AP1_Tenencia A_Precio MXN0714" 
</t>
  </si>
  <si>
    <t>BXMPRJ-890</t>
  </si>
  <si>
    <t>Desarrollar la Convalidación de la Clasificación de títulos USD op vigentes</t>
  </si>
  <si>
    <t xml:space="preserve">Se requiere el desarrollo de la Convalidación de acuerdo a los requerimientos mensuales de Banco de México. 
El layout se conforma de la columna A a la H de la pestaña "CL4_Cl_Cont OpVig MExt0714" 
</t>
  </si>
  <si>
    <t>BXMPRJ-888</t>
  </si>
  <si>
    <t>Desarrollar la Convalidación de la Clasificación de títulos USD</t>
  </si>
  <si>
    <t>Se requiere el desarrollo de la Convalidación de acuerdo a los requerimientos mensuales de Banco de México. 
El layout se conforma de la columna A a la P de la pestaña "CL2 Tenencia Cl_Cont MExt0714"</t>
  </si>
  <si>
    <t>BXMPRJ-887</t>
  </si>
  <si>
    <t>Desarrollar la Convalidación de la Clasificación de títulos Moneda Nacional</t>
  </si>
  <si>
    <t>Se requiere el desarrollo de la Convalidación de acuerdo a los requerimientos mensuales de Banco de México. 
El layout se conforma de la columna A a la P de la pestaña "CL1 Tenencia ClasifContable0714"</t>
  </si>
  <si>
    <t>BXMPRJ-853</t>
  </si>
  <si>
    <t>Solicitud de Cambio para la Interfaz Investor-Zeus</t>
  </si>
  <si>
    <t>Se anexa documento de Solicitud de Cambio para el archivo de posición del módulo Zeus</t>
  </si>
  <si>
    <t>BXMPRJ-847</t>
  </si>
  <si>
    <t>Brecha Contabilidad: Póliza de Provisión de Comisiones pos Distribución de Fondos de Inversión)</t>
  </si>
  <si>
    <t>Brecha Contabilidad: Póliza de Provisión de Comisiones pos Distribución de Fondos de Inversión) 
Se sube especificación</t>
  </si>
  <si>
    <t>BXMPRJ-836</t>
  </si>
  <si>
    <t>carga layout semaforo de tasas</t>
  </si>
  <si>
    <t>interfaz para cargar el semaforo de tasas a TAS</t>
  </si>
  <si>
    <t>BXMPRJ-807</t>
  </si>
  <si>
    <t>En el formato de la posición de TAS debe de ordenar la Columna de "Emisora" de una forma mas ordenada</t>
  </si>
  <si>
    <t xml:space="preserve">Al ver una posición el sistema TAS deberia de ordenar la columna "Posición" primero por mercado (esto ya lo hace) y despues la columna "Emisora" por orden Alfabetico ya que se veria mas ordenada la Posición al igual que Fiable lo muestra. 
</t>
  </si>
  <si>
    <t>Ana Mayte Topete</t>
  </si>
  <si>
    <t>BXMPRJ-792</t>
  </si>
  <si>
    <t>Mesa de Control de Pasivos_Prácticas de Venta_159_Lista Medios de Instruccion</t>
  </si>
  <si>
    <t>dentro del catálogo de Medios de Instrucción, es necesario que es sistema considere la opción de "Internet", es importante mencionar que esta opción no debe estar dentro de las opciones que los promotores puedan elegir al momento de capturar una orden, pero TAS debe tener la capacidad de identificar las operaciones que se realicen desde internet y que estas estén identificadas dentro de los reportes operativos de los mercados que operen por este medio.</t>
  </si>
  <si>
    <t>BXMPRJ-754</t>
  </si>
  <si>
    <t>BUG en la interface de MARKET DATA BMV ....</t>
  </si>
  <si>
    <t>Ivan: 
En las pruebas que estoy haciendo de envió de market data y me esta devolviendo un error la interface, solicto se asigne el ticket para que se valide esta interface y se indique el porque devuelve el siguiente error. 
msg env: 8=FIX.4.4?9=225?35=X?34=328?49=XMEX?52=20141007-13:30:00.015?56=ARKA1?22=4?48=MXCFFI170008?63=4?268=1?269=2?270=28.48?271279=0?288=CITI?289=VECTO?381=1424?625=3?768=1?769=20141007-13:30:00.000?771=FechaYHora?1003=0000001?1093=1?20007=CO?10=19 
msg rec: TIPO DE REGISTRTO INVALIDO| 
Quedo pendiente</t>
  </si>
  <si>
    <t>BXMPRJ-742</t>
  </si>
  <si>
    <t>Web Services (Prácticas de Venta)</t>
  </si>
  <si>
    <t>Crear un web service para envío de rompimientos de perfil, ésta información se deberá enviar después de que se calcule el rompimiento de perfil histórico del día que se está cerrando.</t>
  </si>
  <si>
    <t>BXMPRJ-738</t>
  </si>
  <si>
    <t>Low</t>
  </si>
  <si>
    <t>Marcado de posición y proceso de generación por tipo de servicio</t>
  </si>
  <si>
    <t>Las posiciones reportadas por tipo de servicio se calcularan a partir de una posición inicial por emisora-serie y tipo de servicio sumando los movimientos de compra por el tipo de servicio asociado a la compra y restando los movimientos de venta considerando la siguiente prioridad: 
1. Valores Transferidos 
2. Gestión 
3. Asesoría 
4. Comercialización 
5. Ejecución</t>
  </si>
  <si>
    <t>BXMPRJ-708</t>
  </si>
  <si>
    <t>En la revisión de Perfiles se identifico que No existe en TAS (Factor de ISR en la Consulta de Precios)</t>
  </si>
  <si>
    <t>BXMPRJ-594</t>
  </si>
  <si>
    <t>Posiciones de capitales usar ultimo hecho y fondos ultimo precio</t>
  </si>
  <si>
    <t>La consulta de posicion global y el estado de cuenta usaran para presentar valor a mercado en caso capitales el ultimo hecho, para realizar esto se deben de hacer 2 cosas: 
1) Fiable grabara el tabla Femision campo ultimo hecho, el ultimo hecho registrado por la bolsa. 
2) TAS debera leer este campo para presentar el valor a mercado. 
En caso de fondos, TAS debera leer el ultimo precio cargado o capturado en precios de fondos. 
El ticket se divide en 2 etapas, la primera en la cual Faible debera grabar el campo, por esta razon se asigna a Jesus Villaseñor.</t>
  </si>
  <si>
    <t>Jose Daniel Garces Quiroz</t>
  </si>
  <si>
    <t>BXMPRJ-578</t>
  </si>
  <si>
    <t>Realizar asignación de fondos en cuanto se tenga precio</t>
  </si>
  <si>
    <t>Realizar la asignación de fondos en el cierre del dia en que se conozca el precio. Es decir, el sistema no debe de esperar hasta un día antes para realizar la asignación y liquidación de operaciones.</t>
  </si>
  <si>
    <t>BXMPRJ-574</t>
  </si>
  <si>
    <t>Eliminar ordenes de fondos programadas</t>
  </si>
  <si>
    <t>TAS no permite cancelar compras o ventas de fondos previamente programadas o formadas, solo se puede cancelar operaciones el día que corresponde reportar a la operadora y previo al cierre.</t>
  </si>
  <si>
    <t>BXMPRJ-561</t>
  </si>
  <si>
    <t>Crear estructura de un marco de inversion por servicio</t>
  </si>
  <si>
    <t>Se debe de crear una estructura para un marco general de inversion por servicio. Esta debe ser similira al MGA o a un perfil de inversion. Se debe de asociar formulas y regla con la misma estructura. Al tipo de servicio asociarle un marco de inversion, esto solo cuando no sean mixtos. En las capturas cuando se mande a llamar ela validacion de perfil, se debe debe mandar llamar adicionalmente a esta nueva validacion de perfil. 
Se deben de modificar los monitores para que indiquen si ademas se esta rompiendo el perfil por tipo de servicio. 
Se deben de buscar todos los lugares donde se revian los MGA's, incluir que no se esten violando las reglas de este nuevo perfil.</t>
  </si>
  <si>
    <t>BXMPRJ-515</t>
  </si>
  <si>
    <t>Cambios a la Interfaz de Clientes por Bajas y Manejo de Nombre-Apellidos</t>
  </si>
  <si>
    <t xml:space="preserve">Se solicitan los siguientes cambios en la interfaz de Clientes: 
1. Recibir el Nombre del Cliente en los casos de personas físicas, separado en tres variables distintas para evitar que la interfaz tenga que diferenciar nombre y apellidos. 
Además se necesita que se permitan los valores vacíos o nulos en los apellidos, incluyendo los correspondientes a co-titulares y/o beneficiarios. 
2. Manejo de Bajas y Modificaciones para datos adicionales del cliente 
- Direcciones 
- Co-titulares 
- Beneficiarios 
Se deja a continuación el requerimiento de Jesus Villaseñor descrito en el ticket BXMPRJ-434: 
- 1) Se envia alta de cliente solo con el campo NOMBRE (completo) y de alguna forma TAS esta cargando los datos de Apellido Paterno Materno y Nombre . Se observa que se estan asignado los paternos como maternos y viceversa , tambien que aunque en la mayoria de los casos el corte es correcto esto no pasa siempre. SE SOLICITA CONTEMPLAR EL CAMBIO a peticion separada NOMBRES , APELLIDO1 , APELLIDO2 y aceptar que cualquiera de los apellidos puede venir en blanco. (TAMBIEN EN COTITULARES, BENEFICIARIOS). 
- 2) En la Interface no se contemplan BAJAS de ningun dato, pero si existen , por ejemplo del CONTRATO y de algunos datos como DIRECCIONES , BENEFICIARIOS , COTITULARES , etc .. como se pretende que se maneje esto ... 
</t>
  </si>
  <si>
    <t>BXMPRJ-504</t>
  </si>
  <si>
    <t>Brecha Contabilidad - Reporte de Posición Propia Pactación y Reporte de Posición Clientes Liquidación</t>
  </si>
  <si>
    <t>Se requiere generar un Reporte de Posición Propia Pactación y Reporte de Posición Clientes Liquidación, el reporte se requiere por oficio.</t>
  </si>
  <si>
    <t>BXMPRJ-501</t>
  </si>
  <si>
    <t>Incluir Garantías y Precio en Interfaz de Saldos y Posiciones</t>
  </si>
  <si>
    <t>Se solicita incluir una nueva sección de garantías de acuerdo al archivo adjunto, esta sección indica las posiciones en garantía que se tienen y va al final de la página. 
También se solicita incluir el precio de adquisición para las posiciones de Mercado de Capitales y de Sociedades de Inversión. 
Saludos.</t>
  </si>
  <si>
    <t>BXMPRJ-461</t>
  </si>
  <si>
    <t>No. 86 - Cartas Confirmación</t>
  </si>
  <si>
    <t xml:space="preserve">No se han hecho las modificaciones a la Carta Confirmación, pendiente de validar en envío de carta por mail 
</t>
  </si>
  <si>
    <t>BXMPRJ-396</t>
  </si>
  <si>
    <t>Emisoras de Mercado de Dinero y sociedades de inversión</t>
  </si>
  <si>
    <t>Se requiere que TAS informe a FIABLE mediane una interfaz el alta y cambios de emisoras de mercado de capitales y sociedades de inversión, para controlar el modulo de garantias por prestamos de valores.</t>
  </si>
  <si>
    <t>BXMPRJ-378</t>
  </si>
  <si>
    <t>CARGA DE PRECIOS DE LOS FONDOS QUE DISTRIBUYE CASA DE BOLSA BX+</t>
  </si>
  <si>
    <t>Se acuerda con el formato que envió Margarita Arellano para la carga de precios de los fondos que distribuye la Casa de Bolsa BX+</t>
  </si>
  <si>
    <t>BXMPRJ-365</t>
  </si>
  <si>
    <t>Reporte Regulatorio VA-AC</t>
  </si>
  <si>
    <t xml:space="preserve">PRECIOS Y OPERACIONES DE COMPRA-VENTA DE SOCIEDADES DE INVERSIÓN 
El reporte regulatorio VA-AC de la serie VA, tiene como objetivo mostrar las compras y ventas de acciones de sociedades de inversión por serie, de cada distribuidor de la sociedad de inversión, así como su saldo final 
al término del día. 
</t>
  </si>
  <si>
    <t>BXMPRJ-331</t>
  </si>
  <si>
    <t>Ajuste de Costos Automático</t>
  </si>
  <si>
    <t>Ajustes de costos automáticos, para papeles con TASA fija y papeles con sobretasa.</t>
  </si>
  <si>
    <t>BXMPRJ-329</t>
  </si>
  <si>
    <t>Reporte de Custodias por Sucursal</t>
  </si>
  <si>
    <t>REPORTE DE CUSTODIAS POR SUCURSAL (Agregar Sucursal) Al reporte de custodias por sucursal se requiere agrupación por sucursal.</t>
  </si>
  <si>
    <t>BXMPRJ-316</t>
  </si>
  <si>
    <t>Realizar Interfaz Solutrust Fideicomisos (Operaciones)</t>
  </si>
  <si>
    <t>Realizar interfaz</t>
  </si>
  <si>
    <t>BXMPRJ-290</t>
  </si>
  <si>
    <t>El archivo en excel de SI para Compass Group sólo debe mostrar ordenes registradas a una fecha</t>
  </si>
  <si>
    <t xml:space="preserve">El archivo en excel de Sociedades de Inversión para Compass Group está mostrando tanto ordenes que se registraron el día en el que se genera dicho archivo, como aquellas que liquidan y que se operaron con anterioridad. Lo correcto es que solamente despliegue las ordenes registradas en el día. Adicionalmente, en el campo de contrato debe de aparecer el contrato 1459, que es el número de contrato que tiene el distribuidor registrado en el sistema SisDisi. 
</t>
  </si>
  <si>
    <t>BXMPRJ-268</t>
  </si>
  <si>
    <t>Interface de Saldos y Posiciones --- datos de la OPERATIVIDAD.</t>
  </si>
  <si>
    <t>Estamos realizando las primeras pruebas del portal y estamos detectando que los datos de OPERATIVIDAD se estan entregando con una definicion que no corresponde con los solicitado en el EXCEL que se envio para la definicion de esta INTERFACE. 
Ya revisamos el ERAS, detectando que la definicion que se incluyo para estos datos es diferente a los solicitado , por lo que podemos decir que la entrega sigue el ERAS, pero con los datos asi entregados NO funciona el PORTAL. 
Incluso lo que se recibe esta incompleto y esto aumenta el un problema, esto son los principales conflictos: 
a) No se entregan datos completos de las ordenes de capitales, al parecer solo se presenta lo asignado a detalle (falta el total), falta lo ordenado (total y detalle) y lo cancelado (Total y detalle). 
b) Los datos de opciones de operacion de sociedades de inversion NO se estan entregando, solo hay datos de posicion, pero se deben entregar registros para cada fondo operable por el cliente en los que se deben presentar las opciones de compra que le permite el efectivo disponible o de venta si el contrato tiene posicion operable del fondo que del registro respectivo. 
El EXCEL de ejemplo los revise linea por linea con EVER , se le menciono para que servia cada resgistro de este archivo e incluso se incorporaron datos que el propuso (Prestamo de Valores). 
La interface asi entregada NO permite REALIZAR OPERACION DE CAPITALES NI DE SOCIEDADES DE INVERSION DESDE INTERNET. 
Es urgente que revisemos este tema</t>
  </si>
  <si>
    <t>BXMPRJ-250</t>
  </si>
  <si>
    <t>Recibir las compras de colocación en Mercado de Capitales enviadas desde FIABLE</t>
  </si>
  <si>
    <t xml:space="preserve">Recibir las compras de colocación en Mercado de Capitales enviadas desde FIABLE. 
Dichas operaciones deben de soportar la baja por error. 
Descripción detallada 
Colocaciones Mercado de Capitales 
• Realizar appservice 
• Los parámetros son: 
Campo Descripción Tipo de Variable 
Folio Folio de operación dada por FIABLE Integer 
AlaOBaja Alta O Baja del registro Char 
Contrato Contrato Integer 
FOper Fecha de operación Date 
FLiq Fecha de liquidación Date 
Emision Emisora Char 
Serie Serie Char 
Precio Precio Decimal 
Títulos Títulos Integer 
Contraparte Contraparte liquidadora del efectivo Integer 
• Acción de TAS ¨"Alta" 
1. Genera un movimiento (FTrans) con una clave de concepto (itipo_ord e itipo_tran), que identifique una colocación primaria. 
2. Genera liquidación 
• Acción de TAS ¨"Baja" 
1. Borra movimiento 
2. Borra liquidación 
• "Modificación" 
Se maneja como "Baja" y "Alta" 
</t>
  </si>
  <si>
    <t>Juan Vargas</t>
  </si>
  <si>
    <t>BXMPRJ-135</t>
  </si>
  <si>
    <t>Se requiere identificar y marcar en TAS los contratos con custodia externa</t>
  </si>
  <si>
    <t>Se requiere identificar y marcar en TAS los contratos con custodia externa ej. 515781 NOMBRE: BANCO SANTANDER MEXICO S.A. FIDEICOMISO 24-1 Valores estará entregando esta lista mañana a TAS para su registro en el sistema</t>
  </si>
  <si>
    <t>BXMPRJ-96</t>
  </si>
  <si>
    <t>Pantalla con el calculo de VAR (metodo Historico).</t>
  </si>
  <si>
    <t>Realizar pantalla para los operadores con cálculo de VAR usando método histórico 
Corresponde al ID 100 de Brechas e Interfaces.</t>
  </si>
  <si>
    <t>Unassigned</t>
  </si>
  <si>
    <t>BXMPRJ-93</t>
  </si>
  <si>
    <t>Administrar títulos y efectivo por inclumplimiento.</t>
  </si>
  <si>
    <t>Administrar títulos y efectivo cuando se incumpla la entrega o recepción de los valores. 
Corresponde al ID 116 de Brechas e Interfaces.</t>
  </si>
  <si>
    <t>BXMPRJ-90</t>
  </si>
  <si>
    <t>Realizar Carga de Boletin Electronico</t>
  </si>
  <si>
    <t>Realizar la carga de boletín electrónica para generar la aplicación de ejercicios de derecho de manera automática. 
Corresponde al ID 31 de Brechas e Interfaces.</t>
  </si>
  <si>
    <t>BXMPRJ-89</t>
  </si>
  <si>
    <t>Pantalla de Autorización para comisiones de MC</t>
  </si>
  <si>
    <t>Realizar pantalla de autorización para las comisiones de mercado de capitales.</t>
  </si>
  <si>
    <t>BXMPRJ-88</t>
  </si>
  <si>
    <t>Repore Global de Utilidades.</t>
  </si>
  <si>
    <t>Reporte global de utilidades por promotor, trader, centro de costos (corvalin) 
Corresponde al ID 25 de Brechas e Interfaces.</t>
  </si>
  <si>
    <t>BXMPRJ-77</t>
  </si>
  <si>
    <t>Constancias INDICIUM Banco</t>
  </si>
  <si>
    <t>Constancias de Indicum Banco. 
Corresponde al ID 119 de Brechas e Interfaces.</t>
  </si>
  <si>
    <t>BXMPRJ-75</t>
  </si>
  <si>
    <t>Operaciones de Mercado de Dinero</t>
  </si>
  <si>
    <t>Operaciones de Mercado de Dinero. 
Corresponde al ID 95 de Brechas e Interfaces.</t>
  </si>
  <si>
    <t>BXMPRJ-63</t>
  </si>
  <si>
    <t>Reubicación Fondos Multiseries.</t>
  </si>
  <si>
    <t>Valuar las posiciones de clientes, el sistema debe de reubicar al cliente en la serie que le corresponde, el sistema debe de presentarlo como reubicación y puede haber remanentes, por que tienen diferentes precios. 
Coresponde al ID 38 de Brechas e Interfaces.</t>
  </si>
  <si>
    <t>BXMPRJ-61</t>
  </si>
  <si>
    <t>Portal WEB Datos para Retiro</t>
  </si>
  <si>
    <t>El portal Web cuenta con una operación de solicitud de datos para proceder a generar la pantalla con opciones de retiro para los clientes. 
Actualmente se llama al un procedimiento con los datos de 
• cliente 
• petición de datos para el retiro 
• folio de la operación 
y se genera un archivo de salida con un mensaje de error con el detalle que corresponda o los datos del archivo adjunto.</t>
  </si>
  <si>
    <t>BXMPRJ-60</t>
  </si>
  <si>
    <t>Portal WEB Cpa y Vta de Sociedades de Inversion</t>
  </si>
  <si>
    <t xml:space="preserve">Para realizar operaciones de compra venta de sociedades de inversión el portal WEB ejecuta un procedimiento que recibe los siguientes parámetros. 
• cliente 
• compra/venta 
• emisora 
• serie 
• títulos 
• mensaje de aceptación con un folio, o de error con el detalle del mismo. 
</t>
  </si>
  <si>
    <t>BXMPRJ-57</t>
  </si>
  <si>
    <t>Publicar Saldos y Posiciones.</t>
  </si>
  <si>
    <t>BRECHA. 
Función para publicar Saldos y Posiciones. 
Corresponde al ID 19 de Brechas e Interfaces.</t>
  </si>
  <si>
    <t>BXMPRJ-52</t>
  </si>
  <si>
    <t>Interfaz DWH para CB</t>
  </si>
  <si>
    <t>Interfaz DWH. 
Corresponde al ID 45 y 50 de Brechas e Interfaces 
Corresponde al ID 139, 141, 142, 143, 157, 158, 159, 160, 161 de Inventario de Interfaces.</t>
  </si>
  <si>
    <t>BXMPRJ-49</t>
  </si>
  <si>
    <t>Interfaz Zeus - Investor</t>
  </si>
  <si>
    <t>INTREFAZ para la generación de los archivos para ZEUS e INVESTOR 
Corresponde al ID 74 y 75 de Brechas e Interfaces 
Corresponde al ID 93 al 194 de Inventario de Interfaces.</t>
  </si>
  <si>
    <t>BXMPRJ-42</t>
  </si>
  <si>
    <t>ERAS CENTROS DE COSTOS</t>
  </si>
  <si>
    <t>Que el Sistema TAS permita a la Institución ingresar los Centros de Costos que maneja su Sistema Contable, permitiendo al Usuario asociar estos Centros de Costos a Contratos, Promotores y Negociadores, cuando se genere la contabilidad de Mercado de Capitales, Mercado de Dinero, Derivados y Sociedades de Inversión contenga estos Centros de Costos las cuentas Contables asociadas.</t>
  </si>
  <si>
    <t>BXMPRJ-38</t>
  </si>
  <si>
    <t>LAYOUT INTERFAZ PRECIOS Y RENDIMIENTOS DE FONDOS TAS-WEB</t>
  </si>
  <si>
    <t>Proporcionar al cliente una interfaz diaria que le permita exportar la información de precios y rendimientos de los fondos del módulo de Sociedades de Inversión en archivo plano.</t>
  </si>
  <si>
    <t>BXMPRJ-33</t>
  </si>
  <si>
    <t>ERAS GANANCIA Y GENERACIÓN POR TENENCIA PARA CASA DE BOLSA Y PROMOCIÓN DE SOCIEDADES DE INVERSIÓN Y PROVISIÓN CONTABLE</t>
  </si>
  <si>
    <t>El Sistema TAS genere un reporte de Tenencia de las Sociedades de Inversión que distribuye la Casa de Bolsa, donde calcule por un factor la ganancia que recibe la Casa de Bolsa de la Operadora de Fondos y otro factor que aplique a los Promotores para su generación, tanto la ganancia de la Casa de Bolsa como la generación del Promotor el Sistema TAS calcule sus provisiones contables (Número de Acciones X Precio de Mercado X Factor).</t>
  </si>
  <si>
    <t>BXMPRJ-31</t>
  </si>
  <si>
    <t>Comisiones e Ingresos</t>
  </si>
  <si>
    <t>Cobro de comisiones a contratos e ingresos generados por promotor. 
Corresponde al ID TAS 36 de Brechas e Interfaces Bx+</t>
  </si>
  <si>
    <t>BXMPRJ-30</t>
  </si>
  <si>
    <t>Notificaciones via e-mail de Operaciones de Derivados y Sobregiros.</t>
  </si>
  <si>
    <t>Especificación para la notificación via e-mail de la realización de operaciones de Derivados así como en los sobregiros de líneas de crédito para operaciones de Derivados y Mercado de Dinero. 
Corresponde al ID 10 y 16 de Brechas e Interfaces</t>
  </si>
  <si>
    <t>BXMPRJ-27</t>
  </si>
  <si>
    <t>ERAS REPORTE INTEGRAL DE CAPTACIÓN Y APERTURA DE CONTRATOS</t>
  </si>
  <si>
    <t>Que el Sistema TAS genere un Reporte de Captación Integral y Apertura de Contratos por un periodo de fechas y por Promotor, incluyendo las operaciones realizadas vigentes durante el periodo solicitado por el Usuario de los mercados de Dinero, Capitales y Sociedades de Inversión.</t>
  </si>
  <si>
    <t>BXMPRJ-26</t>
  </si>
  <si>
    <t>Funcionalidad Hos to Host</t>
  </si>
  <si>
    <t>Se anexa documento de especificación para su revisión. 
Funcionalidad Host to Host. 
Corresponden a los ID 137 y 163 del Inventario de Interfaces proporcionado por Bx+.</t>
  </si>
  <si>
    <t>CICLO4, SCPC</t>
  </si>
  <si>
    <t>Broker, CICLO4, Gap, OutScope, PruebasD3</t>
  </si>
  <si>
    <t>Broker, Ciclo4, Gap, OutScope</t>
  </si>
  <si>
    <t>Broker, Gap, OutScope, PruebasD3</t>
  </si>
  <si>
    <t>Broker, Gap, OutScope, Pool</t>
  </si>
  <si>
    <t>Bank, FSP578, Gap, InScope, TAS-DR</t>
  </si>
  <si>
    <t>Broker, FSP580, PruebasD2</t>
  </si>
  <si>
    <t>Bank, Broker, FSP578, FSP580, Gap, PruebasD2</t>
  </si>
  <si>
    <t>Días en Brecha</t>
  </si>
  <si>
    <t>Numero de Jiras en Abierto</t>
  </si>
  <si>
    <t>Numero de Jiras en Bug's</t>
  </si>
  <si>
    <t>Numero de Jiras en Migración</t>
  </si>
  <si>
    <t>Numero de Jiras en Parametrización</t>
  </si>
  <si>
    <t>Hacer el export tipo por tipo</t>
  </si>
  <si>
    <t>Copiarlo en Hoja excel diferente</t>
  </si>
  <si>
    <t>Baseline</t>
  </si>
  <si>
    <t>Proceso diario</t>
  </si>
  <si>
    <t>Copiarlo en Hoja excel base</t>
  </si>
  <si>
    <t>Agregar nuevos</t>
  </si>
  <si>
    <t>Verificar que el primer registro sea el mismo que en el excel base, en caso contrario agregarlo al primer registro</t>
  </si>
  <si>
    <t>Actualización de campos</t>
  </si>
  <si>
    <t>Cambiar la fecha de corte en B2</t>
  </si>
  <si>
    <t>Renombrar libro</t>
  </si>
  <si>
    <t>Utilizar la fecha y hora del reporte en formato "Reporte de JIRAs aaaammdd HHmm.xls"</t>
  </si>
  <si>
    <t>Eliminar del query el filtro de closed para añadir los que se cierren</t>
  </si>
  <si>
    <t>Fecha de cierre</t>
  </si>
  <si>
    <t>fecha prometida (Due Date)</t>
  </si>
  <si>
    <t>Para todo registro que coincida (Key) ac tualizar la hoja base con la fecha del reporte del día</t>
  </si>
  <si>
    <t>Si el estatus es diferente capturar la fecha de cierre (resolved) con la fecha del día del reporte diario</t>
  </si>
  <si>
    <t>Fecha de reincidencia "n"</t>
  </si>
  <si>
    <t>Identificar etiqueta (label) de reincidencia y si existe actualizar con fecha update</t>
  </si>
  <si>
    <t>Capturar fecha de forma directa cuando esta vacía y si es diferente
-Actualizar fecha con base al label del día que se ejecuta la prueba (solo si no trae fecha prometida)</t>
  </si>
  <si>
    <t>Sow3</t>
  </si>
  <si>
    <t>Fecha autorización</t>
  </si>
  <si>
    <t>Días en Autorización</t>
  </si>
  <si>
    <t>Raíz/WA</t>
  </si>
  <si>
    <t>Bugs</t>
  </si>
  <si>
    <t>Migración</t>
  </si>
  <si>
    <t>Brecha</t>
  </si>
  <si>
    <t>SOW3</t>
  </si>
  <si>
    <t>Fecha de autorización</t>
  </si>
  <si>
    <t>Se captura "Si" si se encuentra contemplado en el SOW3 "No" en caso contrario</t>
  </si>
  <si>
    <t>Fecha en que se autorizó el registro</t>
  </si>
  <si>
    <t>Entrar al JIRA y si el responsable es sistema es "Raíz" en otro caso es "WA"</t>
  </si>
  <si>
    <t>Actividad</t>
  </si>
  <si>
    <t>BXMPRJ-1204</t>
  </si>
  <si>
    <t>LA PÓLIZA 16 DE MERCADO DE DINERO ALGUNOS REGISTROS NO COINCIDEN CONTRA EL REPORTE VALUACIÓN DE LA BMV</t>
  </si>
  <si>
    <t xml:space="preserve">Jacqueline, 
Después de validar y conciliar los registros contables de la póliza No. 16 Valuación de Reportos de mercado de dinero regla 5, se detectaron 3 observaciones que no permiten integrar la contabilidad contra el reporte; 
1) Dos folios (102376 y 102377) la contabilidad registra valuación de reportos pero el reporte Valuación de la BMV no muestra estos registros, se anexa evidencia. 
2) Cinco folios (102026, 101999, 102028, 101995 y 101992) en la contabilidad registra importes diferentes a los que muestra el reporte, se anexa evidencia. 
3) El reporte Valuación de la BMV (DVALP101) las operaciones de CR (compra de reporto) su valuación que registra la contabilidad es correcta, pero el reporte no muestra en una columna este registro, que es, títulos por vector menos títulos (Valor de Mercado = ((Valores * Vector) - Valores), la valuación de las ventas en reporto (VR) de papeles que vienen comprados en reporto (CR) su registro contable es correcto, de igual forma que la valuación de las CR el reporte de la BMV no muestra este importe para conciliar los eventos contables, se anexa evidencia. 
Esto es, la columna que no trae el reporte valuación de la BMV (DVALP101) los cálculos que muestre esta columna nada más aplica para las operaciones compras en reporto (CR) y ventas en reporto (VR) de papeles que vienen de compras en reporto (CR). 
</t>
  </si>
  <si>
    <t>CICLO4, Detiene, PruebasD3</t>
  </si>
  <si>
    <t>Número de Jiras Totales</t>
  </si>
  <si>
    <t>Concepto</t>
  </si>
  <si>
    <t>Cantidad</t>
  </si>
  <si>
    <t>Número de Jiras en Brechas</t>
  </si>
  <si>
    <t>Etiquetas de fila</t>
  </si>
  <si>
    <t>Total general</t>
  </si>
  <si>
    <t>Etiquetas de columna</t>
  </si>
  <si>
    <t>TIPO</t>
  </si>
  <si>
    <t>ESTATUS</t>
  </si>
  <si>
    <t>SIGNIFICADO</t>
  </si>
  <si>
    <t>NOMENCLATURA</t>
  </si>
  <si>
    <t>open</t>
  </si>
  <si>
    <t>diagnóstico</t>
  </si>
  <si>
    <t>Investiganting</t>
  </si>
  <si>
    <t>Definición</t>
  </si>
  <si>
    <t>RESPONSABLE</t>
  </si>
  <si>
    <t>USUARIO</t>
  </si>
  <si>
    <t>in progress</t>
  </si>
  <si>
    <t>NA</t>
  </si>
  <si>
    <t>delivered</t>
  </si>
  <si>
    <t>si esta en progress debería ser BUG</t>
  </si>
  <si>
    <t>si esta delivered debería ser BUG</t>
  </si>
  <si>
    <t>failed test</t>
  </si>
  <si>
    <t>client response provided</t>
  </si>
  <si>
    <t>reincidencia</t>
  </si>
  <si>
    <t>cambiar a etiqueta ya no como estatus, solo aplicaria a BUG</t>
  </si>
  <si>
    <t>falta evidencia o alguna respuesta de quien levantó JIRA</t>
  </si>
  <si>
    <t>en respuesta de quien creó JIRA</t>
  </si>
  <si>
    <t>USUARIO/PROCESOS</t>
  </si>
  <si>
    <t>TAS</t>
  </si>
  <si>
    <t>INSERTAR FECHA DE INICIO DEFIRENTE A FECHA CREACION</t>
  </si>
  <si>
    <t>DEFINIR COMO CONTROLAR LOS CAMBIOS DE ESTATUS PARA CADA TIPO</t>
  </si>
  <si>
    <t>PONER FECHA DE INICIO A PARTIR DEL 31 DE ENERO PARA QUE CUENTE A PARTIR DE AQUÍ</t>
  </si>
  <si>
    <t>investiganting</t>
  </si>
  <si>
    <t>un bug solo puede estar en in progress, en adelante</t>
  </si>
  <si>
    <t>En desarrollo</t>
  </si>
  <si>
    <t>Por validar</t>
  </si>
  <si>
    <t>closed</t>
  </si>
  <si>
    <t>Cerrado</t>
  </si>
  <si>
    <t>TAS/USUARIO</t>
  </si>
  <si>
    <t>investigating</t>
  </si>
  <si>
    <t>cerrado</t>
  </si>
  <si>
    <t>desarrollo</t>
  </si>
  <si>
    <t>Sistemas</t>
  </si>
  <si>
    <t>Sistemas/usuario</t>
  </si>
  <si>
    <t>reinicidencia</t>
  </si>
  <si>
    <t>Parametrización</t>
  </si>
  <si>
    <t>SISTEMAS /USUARIO</t>
  </si>
  <si>
    <t>en autorización</t>
  </si>
  <si>
    <t>por validar</t>
  </si>
  <si>
    <t>se levantará BUG</t>
  </si>
  <si>
    <t>se cierra al entregar a "delivered"</t>
  </si>
  <si>
    <t>en definición (ERAS)</t>
  </si>
  <si>
    <t>cuando no se puede replicar el bug, y se necesita apoyo del usuario para replicar</t>
  </si>
  <si>
    <t>Información adicional para replicar</t>
  </si>
  <si>
    <t>failed test e sigual a open</t>
  </si>
  <si>
    <t>BXMPRJ-1211</t>
  </si>
  <si>
    <t>Hechos de NAFTRAC que no pasaron a TAS</t>
  </si>
  <si>
    <t xml:space="preserve">
En la revición del día 2 (29 de julio) se observa que 4 hechos en 4 clientes diferentes se asignaron en Fiable, sin embargo no pasaron a TAS 
Se anexa evidencia</t>
  </si>
  <si>
    <t>BXMPRJ-1209</t>
  </si>
  <si>
    <t>Se asignó un hecho en TAS sin la existencia de una orden</t>
  </si>
  <si>
    <t xml:space="preserve">
La orden 59946 del cliente 534593 por 1,675 títulos de la emisora TLEVISA CPO se le asignó un hecho en Fiable que cubrió toda la orden. En TAS se asignó el hecho al clliente sin existir una orden de por medio, ya que esta orden fue capturada el día 23/07/2014 para vencer el 30/07/2014, no obstante TAS venció todas las órdenes el día 29 por lo tanto para TAS ya no existía la orden.</t>
  </si>
  <si>
    <t>BXMPRJ-1208</t>
  </si>
  <si>
    <t>Ordenes de Capitales con vigencia se borraron</t>
  </si>
  <si>
    <t xml:space="preserve">
Se observa que 291 órdenes de Capitales con vigencia mayor a un día no pasaron al día 28 de julio al día 29 de julio. 
Favor de verificar</t>
  </si>
  <si>
    <t>BXMPRJ-1207</t>
  </si>
  <si>
    <t xml:space="preserve">
El día 30 de enero de 2015 en una reunión con Juan Carlos Jaques, Elisa Paz, Margarita Arellano y Gerardo Gómez, se determinó que Fiable llevará la administración de las garantías por caución.Por lo anterior se solicita que las garantías por causión ya no se presenten en este reporte. 
Adicional para este reporte se solicita la siguiente información: 
1. La columna Aforo viene vacía, Mesa de controles necesita conocer el aforo para asegurar el cálculo, el dato se obtiene en el archivo de Indeval. 
2. El reporte se requiere complementar con los campos: 
a. Tipo Valor. 
b. Calificación/Bursatilidad. 
c. Monto a Garantizar. 
Favor de atender el requerimiento 
</t>
  </si>
  <si>
    <t>BXMPRJ-1205</t>
  </si>
  <si>
    <t>LISTADO DE ERRORES X INTERFAZ MERCADO CAPITALES</t>
  </si>
  <si>
    <t xml:space="preserve">Se solicita por medio de este Jira, un Listado de todos los posibles errores que generen cada una de las interfaces que se tienen con Mercado de Capitales. 
Esto se requiere a la brevedad posible ya que es el insumo para el control y manejo de errores del ticket 552. 
</t>
  </si>
  <si>
    <t>BXMPRJ-1212</t>
  </si>
  <si>
    <t>Falta posición de NAFTRAC (150,000 títulos) dentro de TAS para el inicio del día 30 de julio</t>
  </si>
  <si>
    <t>Dentro de la posición inicial del día 30 de julio para el contrato 11217, no se presenta la posición correspondiente a NAFTRAC ISHRS la cual debería ser de 150,000 títulos a un precio de $42.0333. 
Adjunto evidencia en xls</t>
  </si>
  <si>
    <t>BXMPRJ-1210</t>
  </si>
  <si>
    <t>El precio reportado para OHLMEX no es el correcto, debería calcularse bajo la metodología PPP</t>
  </si>
  <si>
    <t>El precio presentado por TAS para la posición de OHLMEX al inicio del día 30/07/2015 no es el correcto. Este último debería estar calculado bajo la metodología PPP (Precio Promedio Ponderado) y debe modificarse dependiendo de la operación pertinente, es decir si se realizan compras/ventas múltiples sin liquidar la totalidad de la posición. 
Adjunto xls con el ejemplo de como debería calcularse y la pantalla de lo que present a TAS</t>
  </si>
  <si>
    <t>Tere Díaz</t>
  </si>
  <si>
    <t>Salvador García</t>
  </si>
  <si>
    <t>Fecha de inicio</t>
  </si>
  <si>
    <t>Clave</t>
  </si>
  <si>
    <t>Q1</t>
  </si>
  <si>
    <t>Q2</t>
  </si>
  <si>
    <t>Q3</t>
  </si>
  <si>
    <t>Q4</t>
  </si>
  <si>
    <t>Q5</t>
  </si>
  <si>
    <t>Q6</t>
  </si>
  <si>
    <t>Q7</t>
  </si>
  <si>
    <t>B1</t>
  </si>
  <si>
    <t>B2</t>
  </si>
  <si>
    <t>B3</t>
  </si>
  <si>
    <t>B4</t>
  </si>
  <si>
    <t>B5</t>
  </si>
  <si>
    <t>B6</t>
  </si>
  <si>
    <t>B7</t>
  </si>
  <si>
    <t>M1</t>
  </si>
  <si>
    <t>M2</t>
  </si>
  <si>
    <t>M3</t>
  </si>
  <si>
    <t>M4</t>
  </si>
  <si>
    <t>M5</t>
  </si>
  <si>
    <t>M6</t>
  </si>
  <si>
    <t>M7</t>
  </si>
  <si>
    <t>P1</t>
  </si>
  <si>
    <t>P2</t>
  </si>
  <si>
    <t>P3</t>
  </si>
  <si>
    <t>P4</t>
  </si>
  <si>
    <t>P5</t>
  </si>
  <si>
    <t>P6</t>
  </si>
  <si>
    <t>P7</t>
  </si>
  <si>
    <t>Br1</t>
  </si>
  <si>
    <t>Br2</t>
  </si>
  <si>
    <t>Br3</t>
  </si>
  <si>
    <t>Br4</t>
  </si>
  <si>
    <t>Br5</t>
  </si>
  <si>
    <t>Br6</t>
  </si>
  <si>
    <t>Br7</t>
  </si>
  <si>
    <t>Paso</t>
  </si>
  <si>
    <t>German Gómez</t>
  </si>
  <si>
    <t>Francisco Morales</t>
  </si>
  <si>
    <t>(Todas)</t>
  </si>
  <si>
    <t>C</t>
  </si>
  <si>
    <t>Fecha prometida  vs NS</t>
  </si>
  <si>
    <t>Fecha prometida   (Due Date)</t>
  </si>
  <si>
    <t>BXMPRJ-1223</t>
  </si>
  <si>
    <t>Nuevo Formulario Derivados (Contrapartes)</t>
  </si>
  <si>
    <t xml:space="preserve">Iván 
Derivado de modificaciones por parte de BANXICO a los formularios de derivados ( contrapartes en este caso ) se requiere que realicen las gestiones pertinentes a fin de emitir el reporte de contrapartes de acuerdo a la estructura, definiciones y catálogo anexos. 
</t>
  </si>
  <si>
    <t>BXMPRJ-1222</t>
  </si>
  <si>
    <t>Nuevo Formulario Derivados ( Garantías)</t>
  </si>
  <si>
    <t>Iván 
Derivado de modificaciones por parte de BANXICO a los formularios de derivados ( garantías en este caso ) se requiere que realicen las gestiones pertinentes a fin de emitir el reporte que de garantías de acuerdo a la estructura, definiciones y catálogo anexos.</t>
  </si>
  <si>
    <t>BXMPRJ-1221</t>
  </si>
  <si>
    <t>Rediseño Formulario Derivados ( OFF)</t>
  </si>
  <si>
    <t>Iván 
Derivado de modificaciones por parte de BANXICO a los formularios de derivados ( futuros en este caso ) se requiere que se realicen los ajustes de acuerdo a la estructura, definiciones y catálogo que se mencionan en los archivos adjuntos.</t>
  </si>
  <si>
    <t>A partir del JIRA 950 son brechas no incluidad en el SOW3</t>
  </si>
  <si>
    <t>BXMPRJ-1217</t>
  </si>
  <si>
    <t>Reporte de Vencimientos Anticipados no genera información</t>
  </si>
  <si>
    <t>En la prueba del día 29 de julio se vencieron anticipadamente dos reportos, uno de ellos para vencer el mismo 29 y el otro para vencer el día 30, sin embargo al generar el reporte de Vencimientos Anticipados y Cambio de Garantías (DTRAW210), este reporte no presenta información alguna para ninguna de las dos fechas. 
Favor de validar la información que se está procesando y bajo que criterio se está incluyendo para que los reportos mencionados con anterioridad aparezcan en el reporte como soporte operativo y contable.</t>
  </si>
  <si>
    <t>BXMPRJ-1215</t>
  </si>
  <si>
    <t>Error en Cierres Administrativo y Operativo de Mercado de Dinero</t>
  </si>
  <si>
    <t>Al ejecutar el Cierre Administrativo de Mercado de Dinero, el sistema no está validando de manera correcta los picos de órdenes y permite realizar el cierre quedando órdenes parcialmente asignadas, por lo que se deberá validar que no queden órdenes con montos por asignar mayores al pico definido en FGRAL (actualmente es de 100), adicionalmente se deberán guardar en el log que se despliega al final del cierre todas las oepraciones que no han sido totalmente asignadas y por las que el cierre no se pudo concluir, deteniendo el cierre hasta que dichas operacioens sean asignadas. 
Por otra parte el Cierre Operativo de MErcado de Dinero, no está generando completos los vencimientos de reporto, ya que está excluyendo del proceso de generación de vencimientos aquellas operaciones cuyo origen son IV's, por lo que se deberá corregir el proceso de cierre para que se incluyan como vencimientos de reporto también las Inversiones capturadas por promoción.</t>
  </si>
  <si>
    <t>BXMPRJ-1213</t>
  </si>
  <si>
    <t>Error en Consulta de Movimientos por Contrato</t>
  </si>
  <si>
    <t>Al abrir la Consulta de Movimientos por Cliente para el contrato 503624 en el ambiente de produccion (192.168.121.76), el sistema envía un error en pantalla "NO ENCONTRE INICIO 102568 CD 1" y al darle aceptar la aplicación se queda pasmada. 
Aparentemente el problema es el el programa Mccarmov.i, en donde se está buscando un inicio para una compra en directo. 
Se requiere corregir el programa para que se puedan realizar las consultas correspondiente.</t>
  </si>
  <si>
    <t>Martín Cruz</t>
  </si>
  <si>
    <t>Realizar carga de operaciones de colocaciones primarias</t>
  </si>
  <si>
    <t>Se requiere recibir del modulo de colocaciones primarias las asignaciones que este sistema realiza. En TAS se pueden grabar como operaciones de compra - venta de mercado de dinero, pero se deben de marcar en algun campo como colocacion primaria, ya que en el estado de cuenta y en la consulta de movtos se debe de identificar de esta manera. 
Para mercado de capitales, hay que solicitarle la modificación a la interface actual, para que en algún campo nos indique que la operación recibida es de colocación primaria. El objetivo al igual que en MD es que se identifiquen como colocación primaria.</t>
  </si>
  <si>
    <t>BXMPRJ-1219</t>
  </si>
  <si>
    <t>PruebasD3, SCPC</t>
  </si>
  <si>
    <t>FSP1307, Broker, Gap, Pool, PruebasD3</t>
  </si>
  <si>
    <t>Broker, Gap, SCPC</t>
  </si>
  <si>
    <t>Broker, FSP1307, Gap, ciclo3</t>
  </si>
  <si>
    <t>Broker, FSP1307, Gap, PruebasD3</t>
  </si>
  <si>
    <t>Broker, FSP1307, Gap, PruebasD2</t>
  </si>
  <si>
    <t>FSP1307, PruebasD2</t>
  </si>
  <si>
    <t>Broker, FSP1307, Gap</t>
  </si>
  <si>
    <t>Broker, ChangeReq, FSP1307, Gap, PruebasD3</t>
  </si>
  <si>
    <t>BXM_LiqVal, Broker, Gap, Licencia, PruebasD3, TAS-MM</t>
  </si>
  <si>
    <t>Broker, Gap, Licencia, TAS-CM</t>
  </si>
  <si>
    <t>FSP1307, PruebasD4</t>
  </si>
  <si>
    <t>Broker, FSP580, Gap, TAS-CM</t>
  </si>
  <si>
    <t>Bank, Interface, Licencia, TAS-Gral</t>
  </si>
  <si>
    <t>Broker, FSP580, Interface, TAS-MM</t>
  </si>
  <si>
    <t>Bank, Broker, FSP580, Gap, Licencia, PruebasD3</t>
  </si>
  <si>
    <t>Broker, FSP580, Interface, TAS-Gral</t>
  </si>
  <si>
    <t>Broker, FSP1307, FSP580, Interface</t>
  </si>
  <si>
    <t>Bank, Broker, FSP580, Interface</t>
  </si>
  <si>
    <t>Broker, FSP580, Interface, PruebasD3</t>
  </si>
  <si>
    <t>Broker, FSP580, Gap, PruebasD3, SCPC, TAS-Gral</t>
  </si>
  <si>
    <t>Broker, Gap, Licencia, PruebasD2, TAS-Funds</t>
  </si>
  <si>
    <t>Broker, FSP1307, Gap, Licencia</t>
  </si>
  <si>
    <t>FSP578, FSP579, PruebasD2</t>
  </si>
  <si>
    <t>Cuenta de Key</t>
  </si>
  <si>
    <t>BXMPRJ-1234</t>
  </si>
  <si>
    <t>No se excede tasa</t>
  </si>
  <si>
    <t>solicitud de autorizacion cuando no excede parametros</t>
  </si>
  <si>
    <t>BXMPRJ-1233</t>
  </si>
  <si>
    <t>clientes institucionales</t>
  </si>
  <si>
    <t>Tas no reconoce los clientes que estan marcados como institucionales en fiable</t>
  </si>
  <si>
    <t>BXMPRJ-1232</t>
  </si>
  <si>
    <t>NO PERMITE COMPRA DE UNA OBLIGACION EN UN CLIENTE CON PERFIL DE CRECIMIENTO</t>
  </si>
  <si>
    <t>EL CLIENTE 503112 TIENE UN PERFIL DE CRECIMIENTO, CON SERVICIO DE ASESORIA. NO ME DEJA CAPTURAR UNA OBLIGACION (BCOBX+ 10) EN FIABLE, ME APARECE UN MENSAJE QUE ESTA ROMPIENDO EL PERFIL, SIN EMBARGO SI ME DEBIO DEJAR CAPTURARLO.</t>
  </si>
  <si>
    <t>BXMPRJ-1231</t>
  </si>
  <si>
    <t>ERRORES EN CAPTURA POR ANEXO 5</t>
  </si>
  <si>
    <t>El cliente 280818, el cual tiene un perfil conservador y servicio comercializacion. No me esta dejando capturar un fondo de CP cuando es de corto plazo. Y en una orden de mercado de dinero permitio capturar una orden cuyo plazo de vencimiento del instrumento es mayor a 1 año y por perfil de inversion no deberia de permitirlo. se reviso la regla del anexo 5 (110), la cual señala que son instrumentos menores a 1 año.</t>
  </si>
  <si>
    <t>BXMPRJ-1214</t>
  </si>
  <si>
    <t>Estado de cuenta</t>
  </si>
  <si>
    <t>toda la informcion que presenta el estado de cuenta esta en ceros</t>
  </si>
  <si>
    <t>BXMPRJ-1228</t>
  </si>
  <si>
    <t>Reporte Regulatorio de Vencimientos Anticipados (DTRAW520)</t>
  </si>
  <si>
    <t>Al generar el Reporte Regulatorio de Vencimientos Anticipados de Reporto (DTRAW520), el sistema manda errores de que no existe la Secuencia, además de errores de despliegue en el formato de la información procesada y el archivo generado tiene un formato incorrecto. 
Se adjunta evidencia de los errores presentados al generar el reporte.</t>
  </si>
  <si>
    <t>BXMPRJ-1227</t>
  </si>
  <si>
    <t>Rep. Diario de Operaciones (DOPEW100)</t>
  </si>
  <si>
    <t>En el Rep. Diario de Operaciones (DOPEW100) por fecha liquidación, que debe mostrar las operaciones que liquidan a la fecha de la consulta. No se muestran 3 operaciones en directo que pactadas el día 25 de julio, liquidaron el día 29. Cabe señalar que es defecto del reporte ya que las operaciones liquidaron correctamente en los contratos de los clientes. 
Se anexa evidencia</t>
  </si>
  <si>
    <t>BXMPRJ-1226</t>
  </si>
  <si>
    <t>Rep. Valuación de órdenes por asignar (DORDW230)</t>
  </si>
  <si>
    <t>Al consultar el reporte al 29 de julio, se observa que una operación de venta fecha valor en directo con Scotia del día 28 de julio, con fecha liquidación 31, del contrato 11255 no está en el archivo de "Rep. Valuación de ordenes por asignar (DORDW230)" este reporte debería presentar las operaciones fecha valor por liquidar.</t>
  </si>
  <si>
    <t>BXMPRJ-1132</t>
  </si>
  <si>
    <t>ERROR EN EL REPORTE DE VALUACION DE LA POSICION PROPIA (BMV)</t>
  </si>
  <si>
    <t xml:space="preserve">Al revisar la valuación de las posiciones que se encuentran en los diferentes portafolios, estamos encontrando diferencias en el portafolio de "Disponible para la Venta" (9065), faltan títulos en los IS151210 por una cantidad de 29,951, equivalentes a un par de reportos vigentes a plazo. 
sin embargo al revisar el reporte diario de operación si se encuentran vigentes dichas operaciones. 
</t>
  </si>
  <si>
    <t xml:space="preserve">CICLO4, Detiene, Reincidencia1
</t>
  </si>
  <si>
    <t>Closed</t>
  </si>
  <si>
    <t>Total tipo incidencia</t>
  </si>
  <si>
    <t>En respuesta de usuario</t>
  </si>
  <si>
    <t>En definición</t>
  </si>
  <si>
    <t>En diagnóstico</t>
  </si>
  <si>
    <t>Desarrollo</t>
  </si>
  <si>
    <t>Por probar</t>
  </si>
  <si>
    <t>Total por estatus</t>
  </si>
  <si>
    <t>Incidencia</t>
  </si>
  <si>
    <t>Estatus</t>
  </si>
  <si>
    <t>BXMPRJ-1239</t>
  </si>
  <si>
    <t>ERROR EN LOS PRECIOS COSTO DE LA CANASTA INICIAL</t>
  </si>
  <si>
    <t>Los precios costo de la canasta inicial se encuentran mal calculados, no coinciden con los calculados de acuerdo a las "tasas y/o sobretasas costo" y los niveles de los indicadores vigentes al arranque del 30 de julio, los únicos que no tienen problema son los "LD" y unos "M" que liquidaron el 30.</t>
  </si>
  <si>
    <t>CICLO4, D3</t>
  </si>
  <si>
    <t>BXMPRJ-1243</t>
  </si>
  <si>
    <t>Proceso Batch de Recálculo de Líneas de Crédito</t>
  </si>
  <si>
    <t xml:space="preserve">El proceso batch de recálculo de líneas de crédito no está tomando en cuenta el parámetro de FGRAL para no crear líneas en automático y las crea para aquellas contrapartes que no tienen línea autorizada. 
Además el proceso está calculando mal los consumos de las líneas, creando sobregiros incorrectos, mismos que se presentan como sobregiros negativos en la pantalla de Autorización de Sobregiros. 
</t>
  </si>
  <si>
    <t>Carmen Mendez</t>
  </si>
  <si>
    <t>BXMPRJ-896</t>
  </si>
  <si>
    <t>Discrepancias en calendarios con respecto al detalle de emisoras MD</t>
  </si>
  <si>
    <t>A pesar de que las emisoras se encuentran bien capturadas, los calendarios no son acordes.</t>
  </si>
  <si>
    <t>Maricarmen Mendez Álvarez</t>
  </si>
  <si>
    <t>parametrosiniciales</t>
  </si>
  <si>
    <t>BXMPRJ-1247</t>
  </si>
  <si>
    <t>Se requiere carga de ordenes con vigencia pendientes de vencer</t>
  </si>
  <si>
    <t>Se requiere carga de ordenes con vigencia pendientes de vencer, ya que estas no habían sido consideradas, este JIRA sustituye al JIRA BXMPRJ-1136.</t>
  </si>
  <si>
    <t>BXMPRJ-1242</t>
  </si>
  <si>
    <t>Mostrar historia en Movimientos Salvo Buen Cobro</t>
  </si>
  <si>
    <t>Debido al flujo de la Casa de Bolsa, los movimientos salvo buen cobro se pasan a un contrato genérico cuando no se han liquidado en firme, esto con la intención de generar el registro contable correspondiente, sin embargo cuando el efectivo se debe aplicar al contrato original, no se tiene la información para realizar este traspaso. 
Por lo anterior se solicita que en la pantalla de movimientos salvo buen cobro se habilite el poder ver la información de dichos movimientos en fechas pasadas, referenciando la consulta de esta pantalla a la fecha de operación que se indica en la pantalla principal del sistema y guardar dentro de la tabla de dichos movimientos el contrato original a quien le corresponden los recursos que llegan por este concepto. Con esto el usuario podrá identificar al día en que el efectivo llega en firme a la tesorería a que contrato se harán llegar los recursos respectivos.</t>
  </si>
  <si>
    <t>BXMPRJ-1260</t>
  </si>
  <si>
    <t>Operaciones faltantes en CVT, Reportos y Transferencia</t>
  </si>
  <si>
    <t>Iván, 
De la revisión llevada a cabo para las operaciones de CVT y Reportos del día 29/07/2014, así como Transferencias del 30/07/2014 encontré algunas operaciones que se generaron en el reporte diario de operaciones pero no así en sus respectivos reportes regulatorios. Anexo papeles de trabajo en los cuales se encuentran integrados el reporte diario de operaciones así como el regulatorio correspondiente, favor de apoyarme con la aclaración o la inclusion de las operaciones en cuestion. 
Reportos TR CVT Reportos 
30/07/2014 30/07/2014 29/07/2014 29/07/2014 
104173 104234 104039 103773 
104169 104231 104038 
104173 104207 103952 
104169 104044 
104125 
104174 
Gracias</t>
  </si>
  <si>
    <t>BXMPRJ-1259</t>
  </si>
  <si>
    <t>Rep. Detalle Posición en Custodia X Emisora V.2 (DTRAW230)</t>
  </si>
  <si>
    <t xml:space="preserve">1. En la revisión del reporte de custodias de TAS (DTRAW130) se observa que el contrato "99000116 Garantías Recibidas" las garantías están duplicadas, y al sumar las posiciones en total se triplican debido a que también se muestra las garantías en cada cliente. Ejemplo de POCHTEC: 
a. En el reporte de garantías DGARR106, en el contrato 99000116 , la suma de las garantías de POCHTEC ES DE 3,482,564 títulos. 
b. En el reporte de custodias DTRAW130 la suma de las garantías de POCHTEC es de 6,965,128 títulos, el doble de garantías. 
c. Adicionalmente a los clientes les aparece las garantías en su contrato, por lo que al sumar el total de las garantías la cantidad se triplica. 
2. Se observa que hay emisoras que no tienen asociada la mesa 9020 y aparecen ceros 
Se adjunta detalle 
Este JIRA es en seguimiento al JIRA 769 
Esta observación se trata de una Reincidencia 3 
</t>
  </si>
  <si>
    <t>BXMPRJ-1254</t>
  </si>
  <si>
    <t>Dividendo en Efectivo_Movimiento Fiable</t>
  </si>
  <si>
    <t>Se aplico dividendo en efectivo para GPH y ALFA. A pesa de que Fiable refleja la salida - entrada de títulos para actualizar el precio, no se mostró el movimiento de efectivo</t>
  </si>
  <si>
    <t>BXMPRJ-1253</t>
  </si>
  <si>
    <t>Clientes con custodia externa_Liquidación</t>
  </si>
  <si>
    <t>Los clientes con custodia externa No debe de liquidar contra el saldo, es decir, NO se requiere de la posición, ni del efectivo. Este tema fue tratado en una reunión con José Sotelo - Gerardo Gomez.</t>
  </si>
  <si>
    <t>BXMPRJ-1252</t>
  </si>
  <si>
    <t>Asignacion de Valores_Posicion Fecha valor</t>
  </si>
  <si>
    <t xml:space="preserve">El 28/07/2014 se capturo-asigno una CR con BANCO VE POR MAS S.A de BPAG28 IM150903 por 1,000,000 de títulos con fecha de liquidación 01/08/2014 y vencimiento 05/08/2014 (folio 103014). A pesar de que en la posición FV se muestran dichos valores, el sistema no permito la asignación. 
</t>
  </si>
  <si>
    <t>BXMPRJ-1251</t>
  </si>
  <si>
    <t>Bloqueo en la tabla de ffolio en la apertura de día</t>
  </si>
  <si>
    <t xml:space="preserve">Al momento de la apertura de día de mando mensajes de bloqueo. 
</t>
  </si>
  <si>
    <t>BXMPRJ-1256</t>
  </si>
  <si>
    <t>Realizar interfaz de posiciones con sistema de alertamineto</t>
  </si>
  <si>
    <t>Actualmente Fiable genera un archivo de posición por tipo de servicio que alimenta al sistema de alertamientos. Se requiere que sistemas proporcione el requerimiento.</t>
  </si>
  <si>
    <t>BXMPRJ-1255</t>
  </si>
  <si>
    <t>Realzar adcuaciones al Web services de alertamiento</t>
  </si>
  <si>
    <t>Realizar las siguientes adecuaciones: 
Bitácora Operación: 
- tasa 
- plazoDias 
- reportosMasivos 
- fechaLiquidacion 
- folio 
- tipoMercadoBitacora 
- usuarioPromotor 
Bitácora Fuera Perfil: 
- orden 
- tipoMercadoBitacora 
- usuarioPromotor 
El campo "tipoMercadoBitacora" en ambos métodos es para diferenciar si la bitácora es de "Capitales", "Fondos de Inversion" o "Mercado de Dinero". 
Los cambios ya están en el ambiente de pruebas. 
http://192.168.122.67:8080/sirec-ws/RompimientoPerfil.wsdl</t>
  </si>
  <si>
    <t>BXMPRJ-1250</t>
  </si>
  <si>
    <t>Cierre de fondos cuando caja este cerrada</t>
  </si>
  <si>
    <t>Se requiere que se permita hacer el cierre de fondos cuando la caja se encuentre cerrada</t>
  </si>
  <si>
    <t>BXMPRJ-1261</t>
  </si>
  <si>
    <t>No refleja posición recibida en préstamo en la consulta global</t>
  </si>
  <si>
    <t>Tras cerrar 4 préstamos de valores para los contratos 11217, 515084 y 528054, se validó la posición en TAS, la cual, no considera en la posición global este ejercicio, a pesar de que en la consulta de movimientos si se reflejen los préstamos. Se anexa evidencia.</t>
  </si>
  <si>
    <t>BXMPRJ-1248</t>
  </si>
  <si>
    <t>Incidencia en el cierre de mercado de capitales</t>
  </si>
  <si>
    <t>Al intentar correr el cierre de mercado de captiales envia un mensaje en el cual señala que existen ordenes por desglosar.</t>
  </si>
  <si>
    <t xml:space="preserve">CICLO4
</t>
  </si>
  <si>
    <t>Detiene, PruebasD4</t>
  </si>
  <si>
    <t>BXMPRJ-1266</t>
  </si>
  <si>
    <t>Cambio de cupón ejecutado en TAS que no se actualiza en Fiable.</t>
  </si>
  <si>
    <t xml:space="preserve">Se probó un ejercicio de derechos que cambia cupón en una emisora de capitales ALFA A que cambió de cupón 30 al cupón 31, se observa lo siguiente: 
a. En el reporte de órdenes vigentes de TAS se cambió el cupón 
b. En Fiable no se cambió el cupón 
El ejercicio de derechos se ejecuta en TAS, sin embargo debería actualizarse el cupón en Fiable. 
</t>
  </si>
  <si>
    <t xml:space="preserve">CICLO4, PruebasDX, SCPC
</t>
  </si>
  <si>
    <t xml:space="preserve">PruebasDX
</t>
  </si>
  <si>
    <t>BXMPRJ-542</t>
  </si>
  <si>
    <t>Validaciones de Clientes y Líneas de Crédito en Captura de Inversiones (DORDE001)</t>
  </si>
  <si>
    <t>De acuerdo a la operativa y a las validaciones requeridas para los límites operativos en el caso particular de las órdenes que captura el área de promoción, las validaciones deberán quedar como se indica a continuación: 
1. Primero se debe validar que el contrato tenga saldo. 
2. Si el contrato no tiene saldo se deberá validar que exista una línea contraparte para dicho contrato. 
3. En caso de no existir ni saldo ni línea autorizada se deberá enviar la notificación correspondiente para que el área de riesgos cree la línea. 
4. Si existe línea y esta se sobregira con la operación capturada, la orden quedará por autorizar para el área de riesgos. 
La verificación de si el cliente cuenta con línea contraparte solo aplicará en el caso de que el cliente esté marcado con en parámetro de Corto en Efectivo (SCORTO_EFE), es decir aquellos clientes especiales que así puedan operar dadas las políticas operativas del cliente. 
Cualquier duda y/o aclaración hacérmela saber para resolverla.</t>
  </si>
  <si>
    <t>Broker, Gap, PruebasD3, SCPC</t>
  </si>
  <si>
    <t>BXMPRJ-1279</t>
  </si>
  <si>
    <t>Bloqueo al ingrear a TAS</t>
  </si>
  <si>
    <t xml:space="preserve">El accesso al sistema TAS presenta bloqueo de registros al ingresar, esto ocurre generalmente despues de mantenimientos al usuario, por ejemplo permisos o reseteo de password. 
</t>
  </si>
  <si>
    <t>BXMPRJ-1278</t>
  </si>
  <si>
    <t>tabla de equivalencias de TAS para sistema Solutrust (fiduciario)</t>
  </si>
  <si>
    <t>Necesito la tabla de equivalencias de Fiable-TAS para que el proveedor Solutrust actualice su programa a las claves de TAS y se puedan hacer pruebas con los archivos que se suben a Solutrust (sistema Fiduciario)</t>
  </si>
  <si>
    <t>BXMPRJ-1277</t>
  </si>
  <si>
    <t>reporte de operación moneda extranjera (UMS) para complementar ACLME</t>
  </si>
  <si>
    <t>Requiero el archivo por la operación de instrumentos en moneda extranjera para complementar el formulario ACLME.</t>
  </si>
  <si>
    <t>BXMPRJ-1276</t>
  </si>
  <si>
    <t>Generación de promotores</t>
  </si>
  <si>
    <t>Requiero los reportes de generación de los promotores por mercado de capitales, mercado de dinero y sociedades de inversión para su revisión.</t>
  </si>
  <si>
    <t>BXMPRJ-1271</t>
  </si>
  <si>
    <t>Error en aviso forma de liquidación - No se pudo imprimir la liquidación</t>
  </si>
  <si>
    <t>Se liberaron operaciones el 10 de Febrero prueba día 4 la interfaz regresa el error de que no se pudo imprimir la liquidación, Se anexa archivo en donde se presenta el descuadre de las chequeras y se presenta para apoyo de TAS la pantalla con el mensaje que se envía por la interfaz mostrando el error que regresa TAS</t>
  </si>
  <si>
    <t>Beatriz Pérez</t>
  </si>
  <si>
    <t>BXMPRJ-1270</t>
  </si>
  <si>
    <t>Error aviso forma de liquidación, cliente Interbancario</t>
  </si>
  <si>
    <t>Se liberó una operación el 10 de Febrero prueba día 4 donde el cliente es un intermediario (Deutsche Bank 16812) la interfaz regresa el error de que el cliente es proveedor y no se puede generar la liquidación causando un descuadre en las chequeras de Fiable contra TAS, Se anexa archivo en donde se presenta el descuadre de las chequeras y se presenta para apoyo de TAS la pantalla con el mensaje que se envía por la interfaz mostrando el error que regresa TAS</t>
  </si>
  <si>
    <t>BXMPRJ-1265</t>
  </si>
  <si>
    <t>Inconsistencia al operar con la emisora NAFTRAC y se asigna AC *</t>
  </si>
  <si>
    <t xml:space="preserve">En el reporte de asignación de Capitales (CORDR131)se observa la siguiente asignación de NAFTRAC: 
d. Hecho de venta con folio 69001 por 138,500 acciones. 
e. Hecho de Compras con folio 69001 por 94,000 acciones. 
En el reporte de hechos (CORDR111) se observa que los hechos de compra que en el reporte anterior aparecía como de la emisora NAFTRAC aparece como AC * 
Se consultó la asignación en los movimientos de cada uno de los clientes que participaron de los hechos y también aparecen asignadas AC * en lugar de NAFTRAC. 
En el reporte Posición x emisora / Cliente (CPECW100) no aparecen los movimientos de AC * ni de NAFTRAC. 
Se solicita saber a qué se deben las inconsistencias 
</t>
  </si>
  <si>
    <t>PruebasD6</t>
  </si>
  <si>
    <t>CICLO4, Pruebas, PruebasD5</t>
  </si>
  <si>
    <t>CICLO4, PruebasD5</t>
  </si>
  <si>
    <t>Reincidencia</t>
  </si>
  <si>
    <t>BXMPRJ-1299</t>
  </si>
  <si>
    <t>AUTO-AUTORIZACION</t>
  </si>
  <si>
    <t>De las órdenes con Bco. BX+, las que me alertó por sobregiro inclusive hasta la que no me alerto, cayeron en el módulo de "lista de autorización de bajas y tasas", donde se le autorizan las órdenes a promoción. 
Una vez descubiertas, procedí a auto-autorizarme y fue posible, revisar evidencia adjunta... 
El levantamiento de esta JIRA se consulto con Irma Aguilar.</t>
  </si>
  <si>
    <t>BXMPRJ-1296</t>
  </si>
  <si>
    <t>Diferencia en Precio DOCUFOR 12</t>
  </si>
  <si>
    <t>El precio no esta calculado correctamente conforme al valor nominal vigente</t>
  </si>
  <si>
    <t>CICLO4, D5</t>
  </si>
  <si>
    <t>Días retraso vs Fecha prometida (Due Date)</t>
  </si>
  <si>
    <t>Días retraso vs Fecha prometida NS</t>
  </si>
  <si>
    <t>CICLO4, Pruebas, PruebasD5, Reincidencia 1</t>
  </si>
  <si>
    <t>BXMPRJ-1267</t>
  </si>
  <si>
    <t>Se observa una operación del fondo TEMGBIA BF1 que desaparecio</t>
  </si>
  <si>
    <t xml:space="preserve">El día 4 de febrero, se consultó el reporte "Reporte de operaciones por liquidación y órdenes de clientes (FORDP101)" este reporte refleja las operaciones de fondos que liquidan en la fecha en que el usuario consulta. Se observa lo siguiente: 
c. Se generó el reporte al día de pruebas 29 de julio de 2014 y se identificó una operación de venta del fondo TEMGBIA BF1 con folio 899524 con fecha de captura y liquidación 29 de julio, no obstante el fondo liquida 72 horas. Se reportó a TAS el 6 de febrero. 
d. El día 9 de febrero TAS responde que la orden no existe. Se consultó el mismo reporte y se observa que la venta con folio 899524 ya no se refleja. 
Se solicita saber a qué se debe que el folio 899524 dejó de aparecer en el reporte. 
</t>
  </si>
  <si>
    <t>BXMPRJ-1283</t>
  </si>
  <si>
    <t>Error en en la generación del reporte de derivados para la validación de contabilidad</t>
  </si>
  <si>
    <t>Al ejecutar el día de hoy el el reporte de Derivados, para revisar el día 31.07.14, no se genera y el sistema envía el mensaje que se adjunta en el archivo</t>
  </si>
  <si>
    <t>Irma Aguilar</t>
  </si>
  <si>
    <t>BXMPRJ-1282</t>
  </si>
  <si>
    <t>En VALPRE, TAS no considera posición cedida en garantía como no disponible, lo que permite registros incorrectos en Fiable</t>
  </si>
  <si>
    <t>Se constituyó garantías para el préstamo de valores de ALFA A, del contrato 528054, el cuál, requería cubrir $4,032,000. Se capturó un movimiento por un importe de $2,016,000 con 480,000 acciones de AXTEL CPO, pero al querer registrar el restante, la posición no se actualizó en TAS y la información mostrada en FIABLE aún consideraba la posición ya cedida, lo que permitió el registro de la misma garantía. Estos registros se reflejan en la consulta de movimientos de TAS, sin embargo, en la consulta de posición se registra como garantía sin afectar la posición en directo, incrementando así el valor de la cartera. 
Se anexa evidencia.</t>
  </si>
  <si>
    <t>BXMPRJ-1293</t>
  </si>
  <si>
    <t>Solo se afecta la primera carga de Estado de cuanta Banamex, las posteriores el archivo se presenta vacio</t>
  </si>
  <si>
    <t>Se realizaron varias cargas de movimientos de operaciones con Banamex de Caja a Liquidaciones Cambios, solo la primera "carga" se reflejo a Cambios, las otras el archivo llego vacío.</t>
  </si>
  <si>
    <t>Fecha de cierre actividad/responsable</t>
  </si>
  <si>
    <t>Todos</t>
  </si>
  <si>
    <t>Cambio Responsable TAS</t>
  </si>
  <si>
    <t>No se genera nuevo registro hasta cambiar a gente de BX+</t>
  </si>
  <si>
    <t>Cumplió NS</t>
  </si>
  <si>
    <t>Cumplió FP</t>
  </si>
  <si>
    <t>c</t>
  </si>
  <si>
    <t>Cerrados</t>
  </si>
  <si>
    <t>BXMPRJ-1288</t>
  </si>
  <si>
    <t>Realizar restriccion x tipo de instrumento</t>
  </si>
  <si>
    <t>Actualmente el sistema cuenta con las restricciones x tipo de inversionista y por contrato. En el alta de restricciones se puede dar de alta desde instrumento. Se solicita se pueda realizar la restricción a nivel tipo de instrumento.</t>
  </si>
  <si>
    <t>BXMPRJ-1304</t>
  </si>
  <si>
    <t>Realizar interfaz de colocaciones primarias de capitales</t>
  </si>
  <si>
    <t>Se requiere que en la interfaz de capitales se indentifique colocacion primaria</t>
  </si>
  <si>
    <t>br2</t>
  </si>
  <si>
    <t>BXMPRJ-1291</t>
  </si>
  <si>
    <t>Consulta de movimientos por cliente</t>
  </si>
  <si>
    <t>La pantalla de movimientos del cliente debe presentar los movimientos realizados en el día y no a fecha liquidación a efecto de que promoción pueda validar sus operaciones de forma ágil y segura</t>
  </si>
  <si>
    <t>BXMPRJ-1289</t>
  </si>
  <si>
    <t>ALTA DE CUENTAS SUSPENSO, PARA CUANDO SE ENCUENTRE MNEMÓNICO NO CODIFICADO</t>
  </si>
  <si>
    <t xml:space="preserve">La cuenta suspenso se deberá afectar cuando al generar la contabilidad encuentre un mnemónico que no está codificado. 
La creación es por mercado, porque la contabilidad se genera por mercado. 
TAS debe proporcionar un listado que contenga los movimientos que afectaron la cuenta suspenso para hacer la corrección y codificación al siguiente día. 
Para cuentas de orden afectar la cuenta 741994010000 vs 841994010000 
Para Balance 140194010000 y 240194010000. 
</t>
  </si>
  <si>
    <t>BXMPRJ-1273</t>
  </si>
  <si>
    <t>Se tienen 11342 registros por concepto de Cobro por Administración en el Reporte de Flujo Cambios</t>
  </si>
  <si>
    <t>El 09 de Febrero, Prueba día 4 se valida la posición del Reporte de Flujo Cambios la cual debe de estar en blanco al inicio de la operación. Al momento de generar el Reporte este se tardo en mostrar la información porque tenia 11342 movimientos que se cargaron por el concepto Cobro por Administración. Se anexa evidencia</t>
  </si>
  <si>
    <t>Sin Fecha</t>
  </si>
  <si>
    <t>No Cumplió</t>
  </si>
  <si>
    <t>BXMPRJ-1021</t>
  </si>
  <si>
    <t>POLITICA DE LIQUIDEZ RETIROS</t>
  </si>
  <si>
    <t>El cliente 473984 tiene un saldo de 23,617,210.18 y se captura un retiro para emitir cheque por $ 80,000.00 y el sistema regresa el error que el cliente no cuenta con saldo suficiente lo cual es incorrrecto. 
por otro lado debería permitir al usuario Tesorero sobregirar el contrato y no lo permitio 
quedo pendiente de sus comentarios</t>
  </si>
  <si>
    <t>BXMPRJ-1313</t>
  </si>
  <si>
    <t>POSICION 11217 INCORRECTA ¿?</t>
  </si>
  <si>
    <t>Se requiere una explicación del por que está cambiando la posición de la cuenta 11217, después de cada operación que realizan los portafolios 11332, 11255 y la 9060, así como también los títulos vendidos en directo a la cuenta 57571 para que de ahí se realicen las garantías a intermediarios (de ser necesario). 
Se adjunta evidencia</t>
  </si>
  <si>
    <t>BXMPRJ-1268</t>
  </si>
  <si>
    <t>Parametrizacion 15 Emisoras</t>
  </si>
  <si>
    <t>El día 29 de Enero se solicitó la revisión de 15 emisoras (se proporcionaron calendarios a TAS) que aún no han quedado correctamente parametrizadas. Anexo correo con la información proporcionada. 
Seguimos en espera de respuesta.</t>
  </si>
  <si>
    <t>Detiene, PruebasDX, ciclo4</t>
  </si>
  <si>
    <t>BXMPRJ-1286</t>
  </si>
  <si>
    <t>Resolution Provided</t>
  </si>
  <si>
    <t>Diferencia en Saldos de consultaglobal vs movimientos del cliente</t>
  </si>
  <si>
    <t>1.- se capturo operación de fondo BX+CAP BE-3 el día 28 con liquidación 1 de agosto y no presento la asignación, generando la diferencia de saldos y posición. 
2.- Los saldos que presentan los dos reportes coinciden solo en liquidación mismo día la cual esta incorrecta por la liquidación del fondo 
3.- Los saldo fecha valor no coinciden en ningún listado.</t>
  </si>
  <si>
    <t>br1</t>
  </si>
  <si>
    <t>BXMPRJ-1309</t>
  </si>
  <si>
    <t>Posiciones de mercado de dinero que no se presentan el 31 de julio</t>
  </si>
  <si>
    <t xml:space="preserve">
Se identificaron 4 emisiones (DAIMLER 02714, EDCA 00414, FORD 03014 Y NRF 01414) que el día 30 de julio estaban en posición de terceros y el día 31 ya no están en posición de los clientes. No se identifican operaciones de venta ni traspasos. 
Se anexa evidencia y el ejemplo de movimientos de la emisora DAIMLER 02714</t>
  </si>
  <si>
    <t>BXMPRJ-1308</t>
  </si>
  <si>
    <t>Aplicacion de traspasos entre mesas</t>
  </si>
  <si>
    <t>No presenta las operaciones para aplicar entre mesas; Folios 100425, 100424, 100423</t>
  </si>
  <si>
    <t>BXMPRJ-1319</t>
  </si>
  <si>
    <t>La función "Rep. Polizas Contables (KFPOW110)" al seleccionar la Regla no existe Dinero Casa de Bolsa Regla 5</t>
  </si>
  <si>
    <t>Se necesita que la función "Rep. Pólizas Contables (KFPOW110)" en el campo "Regla Contable:" contenga Dinero Casa de Bolsa y en automático asocie en el campo "Regla" el número 5 que le corresponde a MD para CB, ya que actualmente el Usuario selecciona "Dinero Banco" y modifica en el campo Regla el número 1 que despliega la función por el 5 que corresponde a MD CB</t>
  </si>
  <si>
    <t>BXMPRJ-1323</t>
  </si>
  <si>
    <t>Tomar datos de vector de precios de tipo de cambios y precios de monedas para derivados</t>
  </si>
  <si>
    <t xml:space="preserve">Se debe de crear un proceso en derivados, el cual tome del vector de precios los tipos de cambio y precios para las monedas y se guarden como datos de precios al cierre. 
</t>
  </si>
  <si>
    <t>Concluidas</t>
  </si>
  <si>
    <t>En proceso</t>
  </si>
  <si>
    <t>Cerradas</t>
  </si>
  <si>
    <t>BXMPRJ-1330</t>
  </si>
  <si>
    <t>Variación en el límite operativo de Cinthya Martínez</t>
  </si>
  <si>
    <t xml:space="preserve">Se ha monitoreado el límite operativo de Cinthya Martinez y se observa lo siguiente: 
• El día de pruebas 30 de julio de 2014 el operador tenía en sistema una línea de 500, 000,000, para operar Derivados Mex Der. Cabe señalar que Mesa de Control no dio de alta esta cantidad. 
• El día 16 de febrero, 1 de agosto en pruebas, Mesa de Control modificó el límite de Cinthya a 0.01 
• Al día 18 de febrero, 4 de agosto en pruebas, se revisó nuevamente el límite de Cinthya en el sistema, encontrando que tiene una línea autorizada de 100,000,000. Mesa de control no dio de alta esta línea. 
Se solicita se nos proporcione el control de auditoría que nos ayude a verificar cómo es que esta línea constantemente ha cambiado sin que Mesa de Control intervenga . 
------ 
&lt;&lt;Creación del ticket hecha por Iván Torres a solicitud de Cesar Guzmán, con autorización de Irma Aguilar.&gt;&gt; 
&lt;&lt;Se adjunta correo electrónico&gt;&gt; 
</t>
  </si>
  <si>
    <t>PruebasD2, Reincidencia1, Reincidencia2</t>
  </si>
  <si>
    <t>BXMPRJ-1324</t>
  </si>
  <si>
    <t>LA PÓLIZA 3 Y 4 COMPRAS VENTAS DE LA PP DEL MÓDULO DE CAPITALES REGLA 6 ESTA REGISTRANDO EC Y SC POR LOS PRÉSTAMOS DE VALORES</t>
  </si>
  <si>
    <t>La póliza 3 y 4 compras ventas de la posición propia del módulo de capitales regla 6, registra los movimientos de entradas y salidas de custodia por prétamo de valores como compra venta, se anexa evidencia de reportes, pólizas y query para su consideración.</t>
  </si>
  <si>
    <t>BXMPRJ-1321</t>
  </si>
  <si>
    <t>Awaiting Client Response</t>
  </si>
  <si>
    <t>Las Póliza 23 Operaciones Fecha Valor y 24 Cancelación Operaciones Fecha Valor no esta registrando la CR y VR para Mercado de Dinero</t>
  </si>
  <si>
    <t>Se necesita que las pólizas 23 y 24 de fecha valor incluya las operaciones fecha valor de reporto (CR y VR), actualmente estás pólizas nada más registran las operaciones de directo (CD y VD) y el reporte muestra directos y reportos.</t>
  </si>
  <si>
    <t>Jaqueline Morales</t>
  </si>
  <si>
    <t>BXMPRJ-1329</t>
  </si>
  <si>
    <t>Realizar cambios a reporte CVT por colocaciones</t>
  </si>
  <si>
    <t>Realizar adecuaciones a los reportes regularios CVT por inclusion de colocaciones. Se anexa documento con el detalle de los cambios.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</si>
</sst>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 #,##0.00_-;_-* &quot;-&quot;??_-;_-@_-"/>
    <numFmt numFmtId="164" formatCode="_-* #,##0_-;\-* #,##0_-;_-* &quot;-&quot;??_-;_-@_-"/>
  </numFmts>
  <fonts count="42" x14ac:knownFonts="1">
    <font>
      <sz val="11"/>
      <color rgb="FF000000"/>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rgb="FF0000FF"/>
      <name val="Calibri"/>
      <family val="2"/>
      <scheme val="minor"/>
    </font>
    <font>
      <u/>
      <sz val="11"/>
      <color rgb="FF800080"/>
      <name val="Calibri"/>
      <family val="2"/>
      <scheme val="minor"/>
    </font>
    <font>
      <sz val="9"/>
      <color rgb="FF000000"/>
      <name val="Arial"/>
      <family val="2"/>
    </font>
    <font>
      <sz val="11"/>
      <color rgb="FF000000"/>
      <name val="Arial"/>
      <family val="2"/>
    </font>
    <font>
      <sz val="11"/>
      <color rgb="FF000000"/>
      <name val="Calibri"/>
      <family val="2"/>
      <scheme val="minor"/>
    </font>
    <font>
      <b/>
      <sz val="9"/>
      <color rgb="FF000000"/>
      <name val="Arial"/>
      <family val="2"/>
    </font>
    <font>
      <b/>
      <sz val="24"/>
      <color rgb="FF000000"/>
      <name val="Arial"/>
      <family val="2"/>
    </font>
    <font>
      <b/>
      <sz val="11"/>
      <color theme="0"/>
      <name val="Arial"/>
      <family val="2"/>
    </font>
    <font>
      <u/>
      <sz val="11"/>
      <color theme="10"/>
      <name val="Calibri"/>
      <family val="2"/>
      <scheme val="minor"/>
    </font>
    <font>
      <sz val="14"/>
      <color rgb="FF000000"/>
      <name val="Calibri"/>
      <family val="2"/>
      <scheme val="minor"/>
    </font>
    <font>
      <b/>
      <sz val="11"/>
      <color rgb="FF000000"/>
      <name val="Calibri"/>
      <family val="2"/>
      <scheme val="minor"/>
    </font>
    <font>
      <sz val="9"/>
      <color indexed="81"/>
      <name val="Tahoma"/>
      <family val="2"/>
    </font>
    <font>
      <b/>
      <sz val="9"/>
      <color indexed="81"/>
      <name val="Tahoma"/>
      <family val="2"/>
    </font>
  </fonts>
  <fills count="40">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99"/>
        <bgColor indexed="64"/>
      </patternFill>
    </fill>
    <fill>
      <patternFill patternType="solid">
        <fgColor theme="4" tint="0.79998168889431442"/>
        <bgColor indexed="64"/>
      </patternFill>
    </fill>
    <fill>
      <patternFill patternType="solid">
        <fgColor theme="1"/>
        <bgColor indexed="64"/>
      </patternFill>
    </fill>
    <fill>
      <patternFill patternType="solid">
        <fgColor theme="0" tint="-0.249977111117893"/>
        <bgColor indexed="64"/>
      </patternFill>
    </fill>
    <fill>
      <patternFill patternType="solid">
        <fgColor rgb="FFC00000"/>
        <bgColor indexed="64"/>
      </patternFill>
    </fill>
    <fill>
      <patternFill patternType="solid">
        <fgColor theme="0"/>
        <bgColor indexed="64"/>
      </patternFill>
    </fill>
    <fill>
      <patternFill patternType="solid">
        <fgColor theme="0" tint="-0.14999847407452621"/>
        <bgColor indexed="64"/>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style="thin">
        <color indexed="64"/>
      </left>
      <right style="thin">
        <color indexed="64"/>
      </right>
      <top/>
      <bottom/>
      <diagonal/>
    </border>
    <border>
      <left style="thin">
        <color indexed="64"/>
      </left>
      <right/>
      <top/>
      <bottom/>
      <diagonal/>
    </border>
    <border>
      <left style="thin">
        <color indexed="64"/>
      </left>
      <right style="thin">
        <color indexed="64"/>
      </right>
      <top style="thin">
        <color indexed="64"/>
      </top>
      <bottom/>
      <diagonal/>
    </border>
  </borders>
  <cellStyleXfs count="383">
    <xf numFmtId="0" fontId="0" fillId="0" borderId="0"/>
    <xf numFmtId="0" fontId="13" fillId="0" borderId="0" applyNumberFormat="0" applyFill="0" applyBorder="0" applyAlignment="0" applyProtection="0"/>
    <xf numFmtId="0" fontId="14" fillId="0" borderId="1" applyNumberFormat="0" applyFill="0" applyAlignment="0" applyProtection="0"/>
    <xf numFmtId="0" fontId="15" fillId="0" borderId="2" applyNumberFormat="0" applyFill="0" applyAlignment="0" applyProtection="0"/>
    <xf numFmtId="0" fontId="16" fillId="0" borderId="3" applyNumberFormat="0" applyFill="0" applyAlignment="0" applyProtection="0"/>
    <xf numFmtId="0" fontId="16" fillId="0" borderId="0" applyNumberFormat="0" applyFill="0" applyBorder="0" applyAlignment="0" applyProtection="0"/>
    <xf numFmtId="0" fontId="17" fillId="2" borderId="0" applyNumberFormat="0" applyBorder="0" applyAlignment="0" applyProtection="0"/>
    <xf numFmtId="0" fontId="18" fillId="3" borderId="0" applyNumberFormat="0" applyBorder="0" applyAlignment="0" applyProtection="0"/>
    <xf numFmtId="0" fontId="19" fillId="4" borderId="0" applyNumberFormat="0" applyBorder="0" applyAlignment="0" applyProtection="0"/>
    <xf numFmtId="0" fontId="20" fillId="5" borderId="4" applyNumberFormat="0" applyAlignment="0" applyProtection="0"/>
    <xf numFmtId="0" fontId="21" fillId="6" borderId="5" applyNumberFormat="0" applyAlignment="0" applyProtection="0"/>
    <xf numFmtId="0" fontId="22" fillId="6" borderId="4" applyNumberFormat="0" applyAlignment="0" applyProtection="0"/>
    <xf numFmtId="0" fontId="23" fillId="0" borderId="6" applyNumberFormat="0" applyFill="0" applyAlignment="0" applyProtection="0"/>
    <xf numFmtId="0" fontId="24" fillId="7" borderId="7" applyNumberFormat="0" applyAlignment="0" applyProtection="0"/>
    <xf numFmtId="0" fontId="25" fillId="0" borderId="0" applyNumberFormat="0" applyFill="0" applyBorder="0" applyAlignment="0" applyProtection="0"/>
    <xf numFmtId="0" fontId="12" fillId="8" borderId="8" applyNumberFormat="0" applyFont="0" applyAlignment="0" applyProtection="0"/>
    <xf numFmtId="0" fontId="26" fillId="0" borderId="0" applyNumberFormat="0" applyFill="0" applyBorder="0" applyAlignment="0" applyProtection="0"/>
    <xf numFmtId="0" fontId="27" fillId="0" borderId="9" applyNumberFormat="0" applyFill="0" applyAlignment="0" applyProtection="0"/>
    <xf numFmtId="0" fontId="28" fillId="9" borderId="0" applyNumberFormat="0" applyBorder="0" applyAlignment="0" applyProtection="0"/>
    <xf numFmtId="0" fontId="12" fillId="10" borderId="0" applyNumberFormat="0" applyBorder="0" applyAlignment="0" applyProtection="0"/>
    <xf numFmtId="0" fontId="12" fillId="11" borderId="0" applyNumberFormat="0" applyBorder="0" applyAlignment="0" applyProtection="0"/>
    <xf numFmtId="0" fontId="28" fillId="12" borderId="0" applyNumberFormat="0" applyBorder="0" applyAlignment="0" applyProtection="0"/>
    <xf numFmtId="0" fontId="28" fillId="13" borderId="0" applyNumberFormat="0" applyBorder="0" applyAlignment="0" applyProtection="0"/>
    <xf numFmtId="0" fontId="12" fillId="14" borderId="0" applyNumberFormat="0" applyBorder="0" applyAlignment="0" applyProtection="0"/>
    <xf numFmtId="0" fontId="12" fillId="15" borderId="0" applyNumberFormat="0" applyBorder="0" applyAlignment="0" applyProtection="0"/>
    <xf numFmtId="0" fontId="28" fillId="16" borderId="0" applyNumberFormat="0" applyBorder="0" applyAlignment="0" applyProtection="0"/>
    <xf numFmtId="0" fontId="28" fillId="17" borderId="0" applyNumberFormat="0" applyBorder="0" applyAlignment="0" applyProtection="0"/>
    <xf numFmtId="0" fontId="12" fillId="18" borderId="0" applyNumberFormat="0" applyBorder="0" applyAlignment="0" applyProtection="0"/>
    <xf numFmtId="0" fontId="12" fillId="19" borderId="0" applyNumberFormat="0" applyBorder="0" applyAlignment="0" applyProtection="0"/>
    <xf numFmtId="0" fontId="28" fillId="20" borderId="0" applyNumberFormat="0" applyBorder="0" applyAlignment="0" applyProtection="0"/>
    <xf numFmtId="0" fontId="28" fillId="21" borderId="0" applyNumberFormat="0" applyBorder="0" applyAlignment="0" applyProtection="0"/>
    <xf numFmtId="0" fontId="12" fillId="22" borderId="0" applyNumberFormat="0" applyBorder="0" applyAlignment="0" applyProtection="0"/>
    <xf numFmtId="0" fontId="12" fillId="23" borderId="0" applyNumberFormat="0" applyBorder="0" applyAlignment="0" applyProtection="0"/>
    <xf numFmtId="0" fontId="28" fillId="24" borderId="0" applyNumberFormat="0" applyBorder="0" applyAlignment="0" applyProtection="0"/>
    <xf numFmtId="0" fontId="28" fillId="25" borderId="0" applyNumberFormat="0" applyBorder="0" applyAlignment="0" applyProtection="0"/>
    <xf numFmtId="0" fontId="12" fillId="26" borderId="0" applyNumberFormat="0" applyBorder="0" applyAlignment="0" applyProtection="0"/>
    <xf numFmtId="0" fontId="12" fillId="27" borderId="0" applyNumberFormat="0" applyBorder="0" applyAlignment="0" applyProtection="0"/>
    <xf numFmtId="0" fontId="28" fillId="28" borderId="0" applyNumberFormat="0" applyBorder="0" applyAlignment="0" applyProtection="0"/>
    <xf numFmtId="0" fontId="28" fillId="29" borderId="0" applyNumberFormat="0" applyBorder="0" applyAlignment="0" applyProtection="0"/>
    <xf numFmtId="0" fontId="12" fillId="30" borderId="0" applyNumberFormat="0" applyBorder="0" applyAlignment="0" applyProtection="0"/>
    <xf numFmtId="0" fontId="12" fillId="31" borderId="0" applyNumberFormat="0" applyBorder="0" applyAlignment="0" applyProtection="0"/>
    <xf numFmtId="0" fontId="28" fillId="32" borderId="0" applyNumberFormat="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43" fontId="33" fillId="0" borderId="0" applyFont="0" applyFill="0" applyBorder="0" applyAlignment="0" applyProtection="0"/>
    <xf numFmtId="0" fontId="11" fillId="0" borderId="0"/>
    <xf numFmtId="0" fontId="37" fillId="0" borderId="0" applyNumberFormat="0" applyFill="0" applyBorder="0" applyAlignment="0" applyProtection="0"/>
    <xf numFmtId="0" fontId="10" fillId="0" borderId="0"/>
    <xf numFmtId="0" fontId="10" fillId="8" borderId="8" applyNumberFormat="0" applyFont="0" applyAlignment="0" applyProtection="0"/>
    <xf numFmtId="0" fontId="10" fillId="10" borderId="0" applyNumberFormat="0" applyBorder="0" applyAlignment="0" applyProtection="0"/>
    <xf numFmtId="0" fontId="10" fillId="11" borderId="0" applyNumberFormat="0" applyBorder="0" applyAlignment="0" applyProtection="0"/>
    <xf numFmtId="0" fontId="10" fillId="14" borderId="0" applyNumberFormat="0" applyBorder="0" applyAlignment="0" applyProtection="0"/>
    <xf numFmtId="0" fontId="10" fillId="15"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3" borderId="0" applyNumberFormat="0" applyBorder="0" applyAlignment="0" applyProtection="0"/>
    <xf numFmtId="0" fontId="10" fillId="26" borderId="0" applyNumberFormat="0" applyBorder="0" applyAlignment="0" applyProtection="0"/>
    <xf numFmtId="0" fontId="10" fillId="27" borderId="0" applyNumberFormat="0" applyBorder="0" applyAlignment="0" applyProtection="0"/>
    <xf numFmtId="0" fontId="10" fillId="30" borderId="0" applyNumberFormat="0" applyBorder="0" applyAlignment="0" applyProtection="0"/>
    <xf numFmtId="0" fontId="10" fillId="31" borderId="0" applyNumberFormat="0" applyBorder="0" applyAlignment="0" applyProtection="0"/>
    <xf numFmtId="0" fontId="9" fillId="0" borderId="0"/>
    <xf numFmtId="0" fontId="9" fillId="8" borderId="8" applyNumberFormat="0" applyFont="0" applyAlignment="0" applyProtection="0"/>
    <xf numFmtId="0" fontId="9" fillId="10" borderId="0" applyNumberFormat="0" applyBorder="0" applyAlignment="0" applyProtection="0"/>
    <xf numFmtId="0" fontId="9" fillId="11" borderId="0" applyNumberFormat="0" applyBorder="0" applyAlignment="0" applyProtection="0"/>
    <xf numFmtId="0" fontId="9" fillId="14" borderId="0" applyNumberFormat="0" applyBorder="0" applyAlignment="0" applyProtection="0"/>
    <xf numFmtId="0" fontId="9" fillId="15" borderId="0" applyNumberFormat="0" applyBorder="0" applyAlignment="0" applyProtection="0"/>
    <xf numFmtId="0" fontId="9" fillId="18" borderId="0" applyNumberFormat="0" applyBorder="0" applyAlignment="0" applyProtection="0"/>
    <xf numFmtId="0" fontId="9" fillId="19" borderId="0" applyNumberFormat="0" applyBorder="0" applyAlignment="0" applyProtection="0"/>
    <xf numFmtId="0" fontId="9" fillId="22" borderId="0" applyNumberFormat="0" applyBorder="0" applyAlignment="0" applyProtection="0"/>
    <xf numFmtId="0" fontId="9" fillId="23" borderId="0" applyNumberFormat="0" applyBorder="0" applyAlignment="0" applyProtection="0"/>
    <xf numFmtId="0" fontId="9" fillId="26" borderId="0" applyNumberFormat="0" applyBorder="0" applyAlignment="0" applyProtection="0"/>
    <xf numFmtId="0" fontId="9" fillId="27" borderId="0" applyNumberFormat="0" applyBorder="0" applyAlignment="0" applyProtection="0"/>
    <xf numFmtId="0" fontId="9" fillId="30" borderId="0" applyNumberFormat="0" applyBorder="0" applyAlignment="0" applyProtection="0"/>
    <xf numFmtId="0" fontId="9" fillId="31" borderId="0" applyNumberFormat="0" applyBorder="0" applyAlignment="0" applyProtection="0"/>
    <xf numFmtId="0" fontId="8" fillId="0" borderId="0"/>
    <xf numFmtId="0" fontId="8" fillId="8" borderId="8" applyNumberFormat="0" applyFont="0" applyAlignment="0" applyProtection="0"/>
    <xf numFmtId="0" fontId="8" fillId="10" borderId="0" applyNumberFormat="0" applyBorder="0" applyAlignment="0" applyProtection="0"/>
    <xf numFmtId="0" fontId="8" fillId="11" borderId="0" applyNumberFormat="0" applyBorder="0" applyAlignment="0" applyProtection="0"/>
    <xf numFmtId="0" fontId="8" fillId="14" borderId="0" applyNumberFormat="0" applyBorder="0" applyAlignment="0" applyProtection="0"/>
    <xf numFmtId="0" fontId="8" fillId="15" borderId="0" applyNumberFormat="0" applyBorder="0" applyAlignment="0" applyProtection="0"/>
    <xf numFmtId="0" fontId="8" fillId="18" borderId="0" applyNumberFormat="0" applyBorder="0" applyAlignment="0" applyProtection="0"/>
    <xf numFmtId="0" fontId="8" fillId="19" borderId="0" applyNumberFormat="0" applyBorder="0" applyAlignment="0" applyProtection="0"/>
    <xf numFmtId="0" fontId="8" fillId="22" borderId="0" applyNumberFormat="0" applyBorder="0" applyAlignment="0" applyProtection="0"/>
    <xf numFmtId="0" fontId="8" fillId="23" borderId="0" applyNumberFormat="0" applyBorder="0" applyAlignment="0" applyProtection="0"/>
    <xf numFmtId="0" fontId="8" fillId="26" borderId="0" applyNumberFormat="0" applyBorder="0" applyAlignment="0" applyProtection="0"/>
    <xf numFmtId="0" fontId="8" fillId="27" borderId="0" applyNumberFormat="0" applyBorder="0" applyAlignment="0" applyProtection="0"/>
    <xf numFmtId="0" fontId="8" fillId="30" borderId="0" applyNumberFormat="0" applyBorder="0" applyAlignment="0" applyProtection="0"/>
    <xf numFmtId="0" fontId="8" fillId="31" borderId="0" applyNumberFormat="0" applyBorder="0" applyAlignment="0" applyProtection="0"/>
    <xf numFmtId="0" fontId="7" fillId="0" borderId="0"/>
    <xf numFmtId="0" fontId="7" fillId="8" borderId="8" applyNumberFormat="0" applyFont="0" applyAlignment="0" applyProtection="0"/>
    <xf numFmtId="0" fontId="7" fillId="10" borderId="0" applyNumberFormat="0" applyBorder="0" applyAlignment="0" applyProtection="0"/>
    <xf numFmtId="0" fontId="7" fillId="11"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6" fillId="0" borderId="0"/>
    <xf numFmtId="0" fontId="6" fillId="8" borderId="8" applyNumberFormat="0" applyFont="0" applyAlignment="0" applyProtection="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5" fillId="0" borderId="0"/>
    <xf numFmtId="0" fontId="5" fillId="8" borderId="8" applyNumberFormat="0" applyFont="0" applyAlignment="0" applyProtection="0"/>
    <xf numFmtId="0" fontId="5" fillId="10" borderId="0" applyNumberFormat="0" applyBorder="0" applyAlignment="0" applyProtection="0"/>
    <xf numFmtId="0" fontId="5" fillId="11"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4" fillId="0" borderId="0"/>
    <xf numFmtId="0" fontId="4" fillId="8" borderId="8" applyNumberFormat="0" applyFont="0" applyAlignment="0" applyProtection="0"/>
    <xf numFmtId="0" fontId="4" fillId="10" borderId="0" applyNumberFormat="0" applyBorder="0" applyAlignment="0" applyProtection="0"/>
    <xf numFmtId="0" fontId="4" fillId="11"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3" fillId="8" borderId="8" applyNumberFormat="0" applyFont="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0" borderId="0"/>
    <xf numFmtId="0" fontId="3" fillId="0" borderId="0"/>
    <xf numFmtId="0" fontId="3" fillId="8" borderId="8" applyNumberFormat="0" applyFont="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0" borderId="0"/>
    <xf numFmtId="0" fontId="3" fillId="8" borderId="8" applyNumberFormat="0" applyFont="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0" borderId="0"/>
    <xf numFmtId="0" fontId="3" fillId="8" borderId="8" applyNumberFormat="0" applyFont="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0" borderId="0"/>
    <xf numFmtId="0" fontId="3" fillId="8" borderId="8" applyNumberFormat="0" applyFont="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0" borderId="0"/>
    <xf numFmtId="0" fontId="3" fillId="8" borderId="8" applyNumberFormat="0" applyFont="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0" borderId="0"/>
    <xf numFmtId="0" fontId="3" fillId="8" borderId="8" applyNumberFormat="0" applyFont="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0" borderId="0"/>
    <xf numFmtId="0" fontId="3" fillId="8" borderId="8" applyNumberFormat="0" applyFont="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cellStyleXfs>
  <cellXfs count="276">
    <xf numFmtId="0" fontId="0" fillId="0" borderId="0" xfId="0"/>
    <xf numFmtId="0" fontId="35" fillId="0" borderId="0" xfId="0" applyFont="1" applyFill="1" applyAlignment="1">
      <alignment vertical="center"/>
    </xf>
    <xf numFmtId="0" fontId="31" fillId="0" borderId="0" xfId="0" applyFont="1" applyFill="1" applyAlignment="1">
      <alignment vertical="center"/>
    </xf>
    <xf numFmtId="22" fontId="31" fillId="0" borderId="0" xfId="0" applyNumberFormat="1" applyFont="1" applyFill="1" applyAlignment="1">
      <alignment vertical="center"/>
    </xf>
    <xf numFmtId="0" fontId="31" fillId="0" borderId="0" xfId="0" applyFont="1" applyAlignment="1">
      <alignment vertical="center"/>
    </xf>
    <xf numFmtId="0" fontId="31" fillId="33" borderId="0" xfId="0" applyFont="1" applyFill="1" applyAlignment="1">
      <alignment vertical="center"/>
    </xf>
    <xf numFmtId="0" fontId="36" fillId="35" borderId="11" xfId="0" applyFont="1" applyFill="1" applyBorder="1" applyAlignment="1">
      <alignment horizontal="center" vertical="center" wrapText="1"/>
    </xf>
    <xf numFmtId="0" fontId="36" fillId="35" borderId="12" xfId="0" applyFont="1" applyFill="1" applyBorder="1" applyAlignment="1">
      <alignment horizontal="center" vertical="center" wrapText="1"/>
    </xf>
    <xf numFmtId="14" fontId="36" fillId="35" borderId="12" xfId="0" applyNumberFormat="1" applyFont="1" applyFill="1" applyBorder="1" applyAlignment="1">
      <alignment horizontal="center" vertical="center" wrapText="1"/>
    </xf>
    <xf numFmtId="0" fontId="36" fillId="35" borderId="12" xfId="0" applyNumberFormat="1" applyFont="1" applyFill="1" applyBorder="1" applyAlignment="1">
      <alignment horizontal="center" vertical="center" wrapText="1"/>
    </xf>
    <xf numFmtId="0" fontId="29" fillId="33" borderId="10" xfId="42" applyFill="1" applyBorder="1" applyAlignment="1">
      <alignment vertical="center" wrapText="1"/>
    </xf>
    <xf numFmtId="0" fontId="32" fillId="33" borderId="10" xfId="0" applyFont="1" applyFill="1" applyBorder="1" applyAlignment="1">
      <alignment vertical="center" wrapText="1"/>
    </xf>
    <xf numFmtId="0" fontId="31" fillId="0" borderId="0" xfId="0" applyFont="1" applyFill="1" applyAlignment="1">
      <alignment horizontal="center" vertical="center"/>
    </xf>
    <xf numFmtId="14" fontId="31" fillId="0" borderId="0" xfId="0" applyNumberFormat="1" applyFont="1" applyFill="1" applyAlignment="1">
      <alignment horizontal="center" vertical="center"/>
    </xf>
    <xf numFmtId="0" fontId="31" fillId="0" borderId="0" xfId="0" applyNumberFormat="1" applyFont="1" applyFill="1" applyAlignment="1">
      <alignment horizontal="center" vertical="center"/>
    </xf>
    <xf numFmtId="14" fontId="32" fillId="0" borderId="10" xfId="0" applyNumberFormat="1" applyFont="1" applyBorder="1" applyAlignment="1">
      <alignment horizontal="center" vertical="center" wrapText="1"/>
    </xf>
    <xf numFmtId="14" fontId="32" fillId="33" borderId="10" xfId="0" applyNumberFormat="1" applyFont="1" applyFill="1" applyBorder="1" applyAlignment="1">
      <alignment horizontal="center" vertical="center" wrapText="1"/>
    </xf>
    <xf numFmtId="164" fontId="32" fillId="34" borderId="10" xfId="44" applyNumberFormat="1" applyFont="1" applyFill="1" applyBorder="1" applyAlignment="1">
      <alignment horizontal="center" vertical="center" wrapText="1"/>
    </xf>
    <xf numFmtId="1" fontId="32" fillId="34" borderId="10" xfId="44" applyNumberFormat="1" applyFont="1" applyFill="1" applyBorder="1" applyAlignment="1">
      <alignment horizontal="center" vertical="center" wrapText="1"/>
    </xf>
    <xf numFmtId="1" fontId="32" fillId="34" borderId="10" xfId="0" applyNumberFormat="1" applyFont="1" applyFill="1" applyBorder="1" applyAlignment="1">
      <alignment horizontal="center" vertical="center" wrapText="1"/>
    </xf>
    <xf numFmtId="0" fontId="31" fillId="0" borderId="0" xfId="0" applyFont="1" applyAlignment="1">
      <alignment horizontal="center" vertical="center"/>
    </xf>
    <xf numFmtId="14" fontId="31" fillId="33" borderId="0" xfId="0" applyNumberFormat="1" applyFont="1" applyFill="1" applyAlignment="1">
      <alignment horizontal="center" vertical="center"/>
    </xf>
    <xf numFmtId="0" fontId="31" fillId="34" borderId="0" xfId="0" applyNumberFormat="1" applyFont="1" applyFill="1" applyAlignment="1">
      <alignment horizontal="center" vertical="center"/>
    </xf>
    <xf numFmtId="14" fontId="31" fillId="34" borderId="0" xfId="0" applyNumberFormat="1" applyFont="1" applyFill="1" applyAlignment="1">
      <alignment horizontal="center" vertical="center"/>
    </xf>
    <xf numFmtId="14" fontId="31" fillId="0" borderId="0" xfId="0" applyNumberFormat="1" applyFont="1" applyAlignment="1">
      <alignment horizontal="center" vertical="center"/>
    </xf>
    <xf numFmtId="0" fontId="31" fillId="0" borderId="10" xfId="0" applyNumberFormat="1" applyFont="1" applyFill="1" applyBorder="1" applyAlignment="1">
      <alignment horizontal="center" vertical="center"/>
    </xf>
    <xf numFmtId="0" fontId="31" fillId="0" borderId="10" xfId="0" applyFont="1" applyFill="1" applyBorder="1" applyAlignment="1">
      <alignment horizontal="center" vertical="center"/>
    </xf>
    <xf numFmtId="0" fontId="31" fillId="0" borderId="0" xfId="0" applyFont="1" applyFill="1" applyAlignment="1">
      <alignment horizontal="right" vertical="center"/>
    </xf>
    <xf numFmtId="0" fontId="34" fillId="0" borderId="0" xfId="0" applyFont="1" applyFill="1" applyAlignment="1">
      <alignment horizontal="right" vertical="center"/>
    </xf>
    <xf numFmtId="14" fontId="32" fillId="0" borderId="10" xfId="0" applyNumberFormat="1" applyFont="1" applyBorder="1" applyAlignment="1" applyProtection="1">
      <alignment horizontal="center" vertical="center" wrapText="1"/>
    </xf>
    <xf numFmtId="0" fontId="31" fillId="0" borderId="0" xfId="0" applyFont="1" applyAlignment="1" applyProtection="1">
      <alignment horizontal="center" vertical="center"/>
    </xf>
    <xf numFmtId="0" fontId="0" fillId="0" borderId="0" xfId="0" applyAlignment="1">
      <alignment wrapText="1"/>
    </xf>
    <xf numFmtId="0" fontId="0" fillId="0" borderId="0" xfId="0" applyAlignment="1">
      <alignment vertical="top"/>
    </xf>
    <xf numFmtId="0" fontId="0" fillId="0" borderId="0" xfId="0" applyAlignment="1">
      <alignment horizontal="left" vertical="top"/>
    </xf>
    <xf numFmtId="0" fontId="0" fillId="0" borderId="0" xfId="0" applyAlignment="1">
      <alignment horizontal="right" vertical="top"/>
    </xf>
    <xf numFmtId="0" fontId="31" fillId="0" borderId="10" xfId="0" applyFont="1" applyBorder="1" applyAlignment="1">
      <alignment horizontal="center" vertical="center"/>
    </xf>
    <xf numFmtId="0" fontId="38" fillId="0" borderId="0" xfId="0" applyFont="1"/>
    <xf numFmtId="0" fontId="0" fillId="0" borderId="0" xfId="0" applyAlignment="1">
      <alignment horizontal="center"/>
    </xf>
    <xf numFmtId="0" fontId="0" fillId="0" borderId="10" xfId="0" applyBorder="1"/>
    <xf numFmtId="0" fontId="0" fillId="36" borderId="10" xfId="0" applyFill="1" applyBorder="1"/>
    <xf numFmtId="0" fontId="39" fillId="36" borderId="10" xfId="0" applyFont="1" applyFill="1" applyBorder="1"/>
    <xf numFmtId="0" fontId="0" fillId="0" borderId="13" xfId="0" applyFill="1" applyBorder="1"/>
    <xf numFmtId="0" fontId="0" fillId="0" borderId="15" xfId="0" applyBorder="1"/>
    <xf numFmtId="0" fontId="0" fillId="0" borderId="10" xfId="0" applyFill="1" applyBorder="1"/>
    <xf numFmtId="0" fontId="0" fillId="37" borderId="10" xfId="0" applyFill="1" applyBorder="1"/>
    <xf numFmtId="0" fontId="0" fillId="38" borderId="10" xfId="0" applyFill="1" applyBorder="1"/>
    <xf numFmtId="0" fontId="0" fillId="0" borderId="14" xfId="0" applyFill="1" applyBorder="1"/>
    <xf numFmtId="14" fontId="32" fillId="0" borderId="10" xfId="0" applyNumberFormat="1" applyFont="1" applyFill="1" applyBorder="1" applyAlignment="1">
      <alignment horizontal="center" vertical="center" wrapText="1"/>
    </xf>
    <xf numFmtId="0" fontId="0" fillId="0" borderId="10" xfId="0" applyBorder="1" applyAlignment="1">
      <alignment horizontal="center" vertical="center" wrapText="1"/>
    </xf>
    <xf numFmtId="14" fontId="31" fillId="0" borderId="10" xfId="0" applyNumberFormat="1" applyFont="1" applyFill="1" applyBorder="1" applyAlignment="1">
      <alignment horizontal="center" vertical="center"/>
    </xf>
    <xf numFmtId="0" fontId="0" fillId="0" borderId="10" xfId="0" pivotButton="1" applyBorder="1" applyAlignment="1">
      <alignment horizontal="center" vertical="center" wrapText="1"/>
    </xf>
    <xf numFmtId="0" fontId="29" fillId="0" borderId="0" xfId="42" applyAlignment="1">
      <alignment horizontal="center"/>
    </xf>
    <xf numFmtId="0" fontId="0" fillId="0" borderId="10" xfId="0" applyBorder="1" applyAlignment="1">
      <alignment horizontal="center"/>
    </xf>
    <xf numFmtId="0" fontId="39" fillId="39" borderId="10" xfId="0" applyFont="1" applyFill="1" applyBorder="1"/>
    <xf numFmtId="0" fontId="39" fillId="39" borderId="10" xfId="0" applyFont="1" applyFill="1" applyBorder="1" applyAlignment="1">
      <alignment horizontal="center" vertical="center" wrapText="1"/>
    </xf>
    <xf numFmtId="22" fontId="31" fillId="0" borderId="10" xfId="0" applyNumberFormat="1" applyFont="1" applyFill="1" applyBorder="1" applyAlignment="1">
      <alignment horizontal="center" vertical="center"/>
    </xf>
    <xf numFmtId="1" fontId="0" fillId="0" borderId="10" xfId="0" applyNumberFormat="1" applyBorder="1"/>
    <xf numFmtId="1" fontId="0" fillId="0" borderId="10" xfId="0" applyNumberFormat="1" applyBorder="1" applyAlignment="1">
      <alignment horizontal="center" vertical="center" wrapText="1"/>
    </xf>
    <xf numFmtId="0" fontId="0" fillId="0" borderId="10" xfId="0" applyBorder="1" applyAlignment="1">
      <alignment horizontal="left" vertical="center" indent="1"/>
    </xf>
    <xf numFmtId="0" fontId="31" fillId="0" borderId="0" xfId="0" applyFont="1" applyAlignment="1">
      <alignment vertical="center"/>
    </xf>
    <xf numFmtId="0" fontId="0" fillId="0" borderId="0" xfId="0"/>
    <xf numFmtId="0" fontId="31" fillId="0" borderId="0" xfId="0" applyFont="1" applyAlignment="1">
      <alignment vertical="center"/>
    </xf>
    <xf numFmtId="0" fontId="31" fillId="0" borderId="0" xfId="0" applyFont="1" applyAlignment="1">
      <alignment vertical="center"/>
    </xf>
    <xf numFmtId="0" fontId="31" fillId="0" borderId="0" xfId="0" applyFont="1" applyAlignment="1">
      <alignment vertical="center"/>
    </xf>
    <xf numFmtId="0" fontId="31" fillId="0" borderId="0" xfId="0" applyFont="1" applyAlignment="1">
      <alignment vertical="center"/>
    </xf>
    <xf numFmtId="0" fontId="0" fillId="0" borderId="0" xfId="0"/>
    <xf numFmtId="0" fontId="31" fillId="0" borderId="0" xfId="0" applyFont="1" applyAlignment="1">
      <alignment vertical="center"/>
    </xf>
    <xf numFmtId="0" fontId="29" fillId="33" borderId="10" xfId="42" applyFill="1" applyBorder="1" applyAlignment="1">
      <alignment vertical="center" wrapText="1"/>
    </xf>
    <xf numFmtId="0" fontId="32" fillId="33" borderId="10" xfId="0" applyFont="1" applyFill="1" applyBorder="1" applyAlignment="1">
      <alignment vertical="center" wrapText="1"/>
    </xf>
    <xf numFmtId="14" fontId="32" fillId="0" borderId="10" xfId="0" applyNumberFormat="1" applyFont="1" applyBorder="1" applyAlignment="1">
      <alignment horizontal="center" vertical="center" wrapText="1"/>
    </xf>
    <xf numFmtId="14" fontId="32" fillId="33" borderId="10" xfId="0" applyNumberFormat="1" applyFont="1" applyFill="1" applyBorder="1" applyAlignment="1">
      <alignment horizontal="center" vertical="center" wrapText="1"/>
    </xf>
    <xf numFmtId="0" fontId="31" fillId="0" borderId="10" xfId="0" applyFont="1" applyFill="1" applyBorder="1" applyAlignment="1">
      <alignment horizontal="center" vertical="center"/>
    </xf>
    <xf numFmtId="0" fontId="31" fillId="0" borderId="10" xfId="0" applyFont="1" applyBorder="1" applyAlignment="1">
      <alignment horizontal="center" vertical="center"/>
    </xf>
    <xf numFmtId="14" fontId="32" fillId="0" borderId="10" xfId="0" applyNumberFormat="1" applyFont="1" applyFill="1" applyBorder="1" applyAlignment="1">
      <alignment horizontal="center" vertical="center" wrapText="1"/>
    </xf>
    <xf numFmtId="0" fontId="31" fillId="0" borderId="0" xfId="0" applyFont="1" applyAlignment="1">
      <alignment vertical="center"/>
    </xf>
    <xf numFmtId="0" fontId="0" fillId="0" borderId="0" xfId="0"/>
    <xf numFmtId="0" fontId="31" fillId="0" borderId="0" xfId="0" applyFont="1" applyAlignment="1">
      <alignment vertical="center"/>
    </xf>
    <xf numFmtId="0" fontId="0" fillId="0" borderId="0" xfId="0"/>
    <xf numFmtId="0" fontId="31" fillId="0" borderId="0" xfId="0" applyFont="1" applyAlignment="1">
      <alignment vertical="center"/>
    </xf>
    <xf numFmtId="0" fontId="29" fillId="33" borderId="10" xfId="42" applyFill="1" applyBorder="1" applyAlignment="1">
      <alignment vertical="center" wrapText="1"/>
    </xf>
    <xf numFmtId="0" fontId="32" fillId="33" borderId="10" xfId="0" applyFont="1" applyFill="1" applyBorder="1" applyAlignment="1">
      <alignment vertical="center" wrapText="1"/>
    </xf>
    <xf numFmtId="14" fontId="32" fillId="0" borderId="10" xfId="0" applyNumberFormat="1" applyFont="1" applyBorder="1" applyAlignment="1">
      <alignment horizontal="center" vertical="center" wrapText="1"/>
    </xf>
    <xf numFmtId="14" fontId="32" fillId="33" borderId="10" xfId="0" applyNumberFormat="1" applyFont="1" applyFill="1" applyBorder="1" applyAlignment="1">
      <alignment horizontal="center" vertical="center" wrapText="1"/>
    </xf>
    <xf numFmtId="0" fontId="31" fillId="0" borderId="0" xfId="0" applyFont="1" applyAlignment="1">
      <alignment horizontal="center" vertical="center"/>
    </xf>
    <xf numFmtId="0" fontId="31" fillId="0" borderId="10" xfId="0" applyFont="1" applyFill="1" applyBorder="1" applyAlignment="1">
      <alignment horizontal="center" vertical="center"/>
    </xf>
    <xf numFmtId="0" fontId="31" fillId="0" borderId="10" xfId="0" applyFont="1" applyBorder="1" applyAlignment="1">
      <alignment horizontal="center" vertical="center"/>
    </xf>
    <xf numFmtId="14" fontId="32" fillId="0" borderId="10" xfId="0" applyNumberFormat="1" applyFont="1" applyBorder="1" applyAlignment="1" applyProtection="1">
      <alignment horizontal="center" vertical="center" wrapText="1"/>
    </xf>
    <xf numFmtId="0" fontId="31" fillId="0" borderId="0" xfId="0" applyFont="1" applyAlignment="1">
      <alignment vertical="center"/>
    </xf>
    <xf numFmtId="14" fontId="32" fillId="0" borderId="10" xfId="0" applyNumberFormat="1" applyFont="1" applyBorder="1" applyAlignment="1">
      <alignment horizontal="center" vertical="center" wrapText="1"/>
    </xf>
    <xf numFmtId="0" fontId="0" fillId="0" borderId="0" xfId="0"/>
    <xf numFmtId="0" fontId="31" fillId="0" borderId="0" xfId="0" applyFont="1" applyAlignment="1">
      <alignment vertical="center"/>
    </xf>
    <xf numFmtId="0" fontId="29" fillId="33" borderId="10" xfId="42" applyFill="1" applyBorder="1" applyAlignment="1">
      <alignment vertical="center" wrapText="1"/>
    </xf>
    <xf numFmtId="0" fontId="32" fillId="33" borderId="10" xfId="0" applyFont="1" applyFill="1" applyBorder="1" applyAlignment="1">
      <alignment vertical="center" wrapText="1"/>
    </xf>
    <xf numFmtId="14" fontId="32" fillId="0" borderId="10" xfId="0" applyNumberFormat="1" applyFont="1" applyBorder="1" applyAlignment="1">
      <alignment horizontal="center" vertical="center" wrapText="1"/>
    </xf>
    <xf numFmtId="14" fontId="32" fillId="33" borderId="10" xfId="0" applyNumberFormat="1" applyFont="1" applyFill="1" applyBorder="1" applyAlignment="1">
      <alignment horizontal="center" vertical="center" wrapText="1"/>
    </xf>
    <xf numFmtId="0" fontId="31" fillId="0" borderId="10" xfId="0" applyFont="1" applyFill="1" applyBorder="1" applyAlignment="1">
      <alignment horizontal="center" vertical="center"/>
    </xf>
    <xf numFmtId="0" fontId="31" fillId="0" borderId="10" xfId="0" applyFont="1" applyBorder="1" applyAlignment="1">
      <alignment horizontal="center" vertical="center"/>
    </xf>
    <xf numFmtId="14" fontId="32" fillId="0" borderId="10" xfId="0" applyNumberFormat="1" applyFont="1" applyBorder="1" applyAlignment="1">
      <alignment horizontal="center" vertical="center" wrapText="1"/>
    </xf>
    <xf numFmtId="0" fontId="31" fillId="0" borderId="0" xfId="0" applyFont="1" applyAlignment="1">
      <alignment vertical="center"/>
    </xf>
    <xf numFmtId="14" fontId="32" fillId="0" borderId="10" xfId="0" applyNumberFormat="1" applyFont="1" applyBorder="1" applyAlignment="1">
      <alignment horizontal="center" vertical="center" wrapText="1"/>
    </xf>
    <xf numFmtId="0" fontId="31" fillId="0" borderId="0" xfId="0" applyFont="1" applyAlignment="1">
      <alignment horizontal="center" vertical="center"/>
    </xf>
    <xf numFmtId="0" fontId="31" fillId="0" borderId="0" xfId="0" applyFont="1" applyAlignment="1">
      <alignment vertical="center"/>
    </xf>
    <xf numFmtId="0" fontId="29" fillId="33" borderId="10" xfId="42" applyFill="1" applyBorder="1" applyAlignment="1">
      <alignment vertical="center" wrapText="1"/>
    </xf>
    <xf numFmtId="0" fontId="32" fillId="33" borderId="10" xfId="0" applyFont="1" applyFill="1" applyBorder="1" applyAlignment="1">
      <alignment vertical="center" wrapText="1"/>
    </xf>
    <xf numFmtId="14" fontId="32" fillId="0" borderId="10" xfId="0" applyNumberFormat="1" applyFont="1" applyBorder="1" applyAlignment="1">
      <alignment horizontal="center" vertical="center" wrapText="1"/>
    </xf>
    <xf numFmtId="14" fontId="32" fillId="33" borderId="10" xfId="0" applyNumberFormat="1" applyFont="1" applyFill="1" applyBorder="1" applyAlignment="1">
      <alignment horizontal="center" vertical="center" wrapText="1"/>
    </xf>
    <xf numFmtId="0" fontId="31" fillId="0" borderId="10" xfId="0" applyFont="1" applyFill="1" applyBorder="1" applyAlignment="1">
      <alignment horizontal="center" vertical="center"/>
    </xf>
    <xf numFmtId="0" fontId="31" fillId="0" borderId="10" xfId="0" applyFont="1" applyBorder="1" applyAlignment="1">
      <alignment horizontal="center" vertical="center"/>
    </xf>
    <xf numFmtId="14" fontId="32" fillId="0" borderId="10" xfId="0" applyNumberFormat="1" applyFont="1" applyFill="1" applyBorder="1" applyAlignment="1">
      <alignment horizontal="center" vertical="center" wrapText="1"/>
    </xf>
    <xf numFmtId="0" fontId="31" fillId="0" borderId="0" xfId="0" applyFont="1" applyAlignment="1">
      <alignment vertical="center"/>
    </xf>
    <xf numFmtId="14" fontId="32" fillId="0" borderId="10" xfId="0" applyNumberFormat="1" applyFont="1" applyBorder="1" applyAlignment="1">
      <alignment horizontal="center" vertical="center" wrapText="1"/>
    </xf>
    <xf numFmtId="0" fontId="0" fillId="0" borderId="0" xfId="0"/>
    <xf numFmtId="0" fontId="31" fillId="0" borderId="0" xfId="0" applyFont="1" applyAlignment="1">
      <alignment vertical="center"/>
    </xf>
    <xf numFmtId="0" fontId="31" fillId="0" borderId="0" xfId="0" applyFont="1" applyAlignment="1">
      <alignment horizontal="center" vertical="center"/>
    </xf>
    <xf numFmtId="0" fontId="31" fillId="0" borderId="0" xfId="0" applyFont="1" applyAlignment="1">
      <alignment vertical="center"/>
    </xf>
    <xf numFmtId="0" fontId="31" fillId="0" borderId="0" xfId="0" applyFont="1" applyAlignment="1">
      <alignment vertical="center"/>
    </xf>
    <xf numFmtId="0" fontId="0" fillId="0" borderId="0" xfId="0"/>
    <xf numFmtId="0" fontId="31" fillId="0" borderId="0" xfId="0" applyFont="1" applyAlignment="1">
      <alignment vertical="center"/>
    </xf>
    <xf numFmtId="0" fontId="29" fillId="33" borderId="10" xfId="42" applyFill="1" applyBorder="1" applyAlignment="1">
      <alignment vertical="center" wrapText="1"/>
    </xf>
    <xf numFmtId="0" fontId="32" fillId="33" borderId="10" xfId="0" applyFont="1" applyFill="1" applyBorder="1" applyAlignment="1">
      <alignment vertical="center" wrapText="1"/>
    </xf>
    <xf numFmtId="14" fontId="32" fillId="0" borderId="10" xfId="0" applyNumberFormat="1" applyFont="1" applyBorder="1" applyAlignment="1">
      <alignment horizontal="center" vertical="center" wrapText="1"/>
    </xf>
    <xf numFmtId="14" fontId="32" fillId="33" borderId="10" xfId="0" applyNumberFormat="1" applyFont="1" applyFill="1" applyBorder="1" applyAlignment="1">
      <alignment horizontal="center" vertical="center" wrapText="1"/>
    </xf>
    <xf numFmtId="164" fontId="32" fillId="34" borderId="10" xfId="44" applyNumberFormat="1" applyFont="1" applyFill="1" applyBorder="1" applyAlignment="1">
      <alignment horizontal="center" vertical="center" wrapText="1"/>
    </xf>
    <xf numFmtId="1" fontId="32" fillId="34" borderId="10" xfId="0" applyNumberFormat="1" applyFont="1" applyFill="1" applyBorder="1" applyAlignment="1">
      <alignment horizontal="center" vertical="center" wrapText="1"/>
    </xf>
    <xf numFmtId="0" fontId="31" fillId="0" borderId="10" xfId="0" applyNumberFormat="1" applyFont="1" applyFill="1" applyBorder="1" applyAlignment="1">
      <alignment horizontal="center" vertical="center"/>
    </xf>
    <xf numFmtId="0" fontId="31" fillId="0" borderId="10" xfId="0" applyFont="1" applyFill="1" applyBorder="1" applyAlignment="1">
      <alignment horizontal="center" vertical="center"/>
    </xf>
    <xf numFmtId="14" fontId="32" fillId="0" borderId="10" xfId="0" applyNumberFormat="1" applyFont="1" applyBorder="1" applyAlignment="1" applyProtection="1">
      <alignment horizontal="center" vertical="center" wrapText="1"/>
    </xf>
    <xf numFmtId="0" fontId="31" fillId="0" borderId="10" xfId="0" applyFont="1" applyBorder="1" applyAlignment="1">
      <alignment horizontal="center" vertical="center"/>
    </xf>
    <xf numFmtId="14" fontId="32" fillId="0" borderId="10" xfId="0" applyNumberFormat="1" applyFont="1" applyFill="1" applyBorder="1" applyAlignment="1">
      <alignment horizontal="center" vertical="center" wrapText="1"/>
    </xf>
    <xf numFmtId="0" fontId="31" fillId="0" borderId="0" xfId="0" applyFont="1" applyAlignment="1">
      <alignment vertical="center"/>
    </xf>
    <xf numFmtId="14" fontId="32" fillId="0" borderId="10" xfId="0" applyNumberFormat="1" applyFont="1" applyBorder="1" applyAlignment="1">
      <alignment horizontal="center" vertical="center" wrapText="1"/>
    </xf>
    <xf numFmtId="0" fontId="31" fillId="0" borderId="0" xfId="0" applyFont="1" applyAlignment="1">
      <alignment vertical="center"/>
    </xf>
    <xf numFmtId="0" fontId="31" fillId="0" borderId="0" xfId="0" applyFont="1" applyAlignment="1">
      <alignment vertical="center"/>
    </xf>
    <xf numFmtId="0" fontId="31" fillId="0" borderId="0" xfId="0" applyFont="1" applyAlignment="1">
      <alignment vertical="center"/>
    </xf>
    <xf numFmtId="0" fontId="31" fillId="0" borderId="0" xfId="0" applyFont="1" applyAlignment="1">
      <alignment vertical="center"/>
    </xf>
    <xf numFmtId="0" fontId="31" fillId="0" borderId="0" xfId="0" applyFont="1" applyAlignment="1">
      <alignment vertical="center"/>
    </xf>
    <xf numFmtId="0" fontId="31" fillId="0" borderId="0" xfId="0" applyFont="1" applyAlignment="1">
      <alignment vertical="center"/>
    </xf>
    <xf numFmtId="0" fontId="31" fillId="0" borderId="0" xfId="0" applyFont="1" applyAlignment="1">
      <alignment vertical="center"/>
    </xf>
    <xf numFmtId="0" fontId="31" fillId="0" borderId="0" xfId="0" applyFont="1" applyAlignment="1">
      <alignment vertical="center"/>
    </xf>
    <xf numFmtId="0" fontId="31" fillId="0" borderId="0" xfId="0" applyFont="1" applyAlignment="1">
      <alignment vertical="center"/>
    </xf>
    <xf numFmtId="0" fontId="31" fillId="0" borderId="0" xfId="0" applyFont="1" applyAlignment="1">
      <alignment vertical="center"/>
    </xf>
    <xf numFmtId="0" fontId="31" fillId="0" borderId="0" xfId="0" applyFont="1" applyAlignment="1">
      <alignment vertical="center"/>
    </xf>
    <xf numFmtId="0" fontId="31" fillId="0" borderId="0" xfId="0" applyFont="1" applyAlignment="1">
      <alignment vertical="center"/>
    </xf>
    <xf numFmtId="0" fontId="31" fillId="0" borderId="0" xfId="0" applyFont="1" applyAlignment="1">
      <alignment vertical="center"/>
    </xf>
    <xf numFmtId="0" fontId="31" fillId="0" borderId="0" xfId="0" applyFont="1" applyAlignment="1">
      <alignment vertical="center"/>
    </xf>
    <xf numFmtId="0" fontId="0" fillId="0" borderId="0" xfId="0"/>
    <xf numFmtId="0" fontId="31" fillId="0" borderId="0" xfId="0" applyFont="1" applyAlignment="1">
      <alignment vertical="center"/>
    </xf>
    <xf numFmtId="0" fontId="29" fillId="33" borderId="10" xfId="42" applyFill="1" applyBorder="1" applyAlignment="1">
      <alignment vertical="center" wrapText="1"/>
    </xf>
    <xf numFmtId="0" fontId="32" fillId="33" borderId="10" xfId="0" applyFont="1" applyFill="1" applyBorder="1" applyAlignment="1">
      <alignment vertical="center" wrapText="1"/>
    </xf>
    <xf numFmtId="14" fontId="32" fillId="0" borderId="10" xfId="0" applyNumberFormat="1" applyFont="1" applyBorder="1" applyAlignment="1">
      <alignment horizontal="center" vertical="center" wrapText="1"/>
    </xf>
    <xf numFmtId="14" fontId="32" fillId="33" borderId="10" xfId="0" applyNumberFormat="1" applyFont="1" applyFill="1" applyBorder="1" applyAlignment="1">
      <alignment horizontal="center" vertical="center" wrapText="1"/>
    </xf>
    <xf numFmtId="0" fontId="31" fillId="0" borderId="10" xfId="0" applyFont="1" applyFill="1" applyBorder="1" applyAlignment="1">
      <alignment horizontal="center" vertical="center"/>
    </xf>
    <xf numFmtId="0" fontId="31" fillId="0" borderId="10" xfId="0" applyFont="1" applyBorder="1" applyAlignment="1">
      <alignment horizontal="center" vertical="center"/>
    </xf>
    <xf numFmtId="0" fontId="0" fillId="0" borderId="0" xfId="0"/>
    <xf numFmtId="0" fontId="31" fillId="0" borderId="0" xfId="0" applyFont="1" applyAlignment="1">
      <alignment vertical="center"/>
    </xf>
    <xf numFmtId="0" fontId="29" fillId="33" borderId="10" xfId="42" applyFill="1" applyBorder="1" applyAlignment="1">
      <alignment vertical="center" wrapText="1"/>
    </xf>
    <xf numFmtId="0" fontId="32" fillId="33" borderId="10" xfId="0" applyFont="1" applyFill="1" applyBorder="1" applyAlignment="1">
      <alignment vertical="center" wrapText="1"/>
    </xf>
    <xf numFmtId="14" fontId="32" fillId="0" borderId="10" xfId="0" applyNumberFormat="1" applyFont="1" applyBorder="1" applyAlignment="1">
      <alignment horizontal="center" vertical="center" wrapText="1"/>
    </xf>
    <xf numFmtId="14" fontId="32" fillId="33" borderId="10" xfId="0" applyNumberFormat="1" applyFont="1" applyFill="1" applyBorder="1" applyAlignment="1">
      <alignment horizontal="center" vertical="center" wrapText="1"/>
    </xf>
    <xf numFmtId="0" fontId="31" fillId="0" borderId="10" xfId="0" applyFont="1" applyFill="1" applyBorder="1" applyAlignment="1">
      <alignment horizontal="center" vertical="center"/>
    </xf>
    <xf numFmtId="0" fontId="31" fillId="0" borderId="10" xfId="0" applyFont="1" applyBorder="1" applyAlignment="1">
      <alignment horizontal="center" vertical="center"/>
    </xf>
    <xf numFmtId="14" fontId="32" fillId="0" borderId="10" xfId="0" applyNumberFormat="1" applyFont="1" applyFill="1" applyBorder="1" applyAlignment="1">
      <alignment horizontal="center" vertical="center" wrapText="1"/>
    </xf>
    <xf numFmtId="0" fontId="31" fillId="0" borderId="0" xfId="0" applyFont="1" applyAlignment="1">
      <alignment vertical="center"/>
    </xf>
    <xf numFmtId="14" fontId="32" fillId="0" borderId="10" xfId="0" applyNumberFormat="1" applyFont="1" applyBorder="1" applyAlignment="1">
      <alignment horizontal="center" vertical="center" wrapText="1"/>
    </xf>
    <xf numFmtId="0" fontId="0" fillId="0" borderId="0" xfId="0"/>
    <xf numFmtId="0" fontId="31" fillId="0" borderId="0" xfId="0" applyFont="1" applyAlignment="1">
      <alignment vertical="center"/>
    </xf>
    <xf numFmtId="0" fontId="29" fillId="33" borderId="10" xfId="42" applyFill="1" applyBorder="1" applyAlignment="1">
      <alignment vertical="center" wrapText="1"/>
    </xf>
    <xf numFmtId="0" fontId="32" fillId="33" borderId="10" xfId="0" applyFont="1" applyFill="1" applyBorder="1" applyAlignment="1">
      <alignment vertical="center" wrapText="1"/>
    </xf>
    <xf numFmtId="14" fontId="32" fillId="0" borderId="10" xfId="0" applyNumberFormat="1" applyFont="1" applyBorder="1" applyAlignment="1">
      <alignment horizontal="center" vertical="center" wrapText="1"/>
    </xf>
    <xf numFmtId="14" fontId="32" fillId="33" borderId="10" xfId="0" applyNumberFormat="1" applyFont="1" applyFill="1" applyBorder="1" applyAlignment="1">
      <alignment horizontal="center" vertical="center" wrapText="1"/>
    </xf>
    <xf numFmtId="0" fontId="31" fillId="0" borderId="0" xfId="0" applyFont="1" applyAlignment="1">
      <alignment horizontal="center" vertical="center"/>
    </xf>
    <xf numFmtId="0" fontId="31" fillId="0" borderId="10" xfId="0" applyFont="1" applyFill="1" applyBorder="1" applyAlignment="1">
      <alignment horizontal="center" vertical="center"/>
    </xf>
    <xf numFmtId="0" fontId="31" fillId="0" borderId="10" xfId="0" applyFont="1" applyBorder="1" applyAlignment="1">
      <alignment horizontal="center" vertical="center"/>
    </xf>
    <xf numFmtId="14" fontId="32" fillId="0" borderId="10" xfId="0" applyNumberFormat="1" applyFont="1" applyFill="1" applyBorder="1" applyAlignment="1">
      <alignment horizontal="center" vertical="center" wrapText="1"/>
    </xf>
    <xf numFmtId="14" fontId="31" fillId="0" borderId="10" xfId="0" applyNumberFormat="1" applyFont="1" applyFill="1" applyBorder="1" applyAlignment="1">
      <alignment horizontal="center" vertical="center"/>
    </xf>
    <xf numFmtId="0" fontId="31" fillId="0" borderId="0" xfId="0" applyFont="1" applyAlignment="1">
      <alignment vertical="center"/>
    </xf>
    <xf numFmtId="0" fontId="29" fillId="33" borderId="10" xfId="42" applyFill="1" applyBorder="1" applyAlignment="1">
      <alignment vertical="center" wrapText="1"/>
    </xf>
    <xf numFmtId="0" fontId="32" fillId="33" borderId="10" xfId="0" applyFont="1" applyFill="1" applyBorder="1" applyAlignment="1">
      <alignment vertical="center" wrapText="1"/>
    </xf>
    <xf numFmtId="14" fontId="32" fillId="0" borderId="10" xfId="0" applyNumberFormat="1" applyFont="1" applyBorder="1" applyAlignment="1">
      <alignment horizontal="center" vertical="center" wrapText="1"/>
    </xf>
    <xf numFmtId="14" fontId="32" fillId="33" borderId="10" xfId="0" applyNumberFormat="1" applyFont="1" applyFill="1" applyBorder="1" applyAlignment="1">
      <alignment horizontal="center" vertical="center" wrapText="1"/>
    </xf>
    <xf numFmtId="0" fontId="31" fillId="0" borderId="10" xfId="0" applyFont="1" applyFill="1" applyBorder="1" applyAlignment="1">
      <alignment horizontal="center" vertical="center"/>
    </xf>
    <xf numFmtId="0" fontId="31" fillId="0" borderId="10" xfId="0" applyFont="1" applyBorder="1" applyAlignment="1">
      <alignment horizontal="center" vertical="center"/>
    </xf>
    <xf numFmtId="14" fontId="32" fillId="0" borderId="10" xfId="0" applyNumberFormat="1" applyFont="1" applyFill="1" applyBorder="1" applyAlignment="1">
      <alignment horizontal="center" vertical="center" wrapText="1"/>
    </xf>
    <xf numFmtId="14" fontId="31" fillId="0" borderId="10" xfId="0" applyNumberFormat="1" applyFont="1" applyFill="1" applyBorder="1" applyAlignment="1">
      <alignment horizontal="center" vertical="center"/>
    </xf>
    <xf numFmtId="0" fontId="0" fillId="0" borderId="0" xfId="0"/>
    <xf numFmtId="0" fontId="31" fillId="0" borderId="0" xfId="0" applyFont="1" applyAlignment="1">
      <alignment vertical="center"/>
    </xf>
    <xf numFmtId="0" fontId="31" fillId="0" borderId="0" xfId="0" applyFont="1" applyAlignment="1">
      <alignment vertical="center"/>
    </xf>
    <xf numFmtId="0" fontId="31" fillId="0" borderId="0" xfId="0" applyFont="1" applyAlignment="1">
      <alignment vertical="center"/>
    </xf>
    <xf numFmtId="0" fontId="31" fillId="0" borderId="0" xfId="0" applyFont="1" applyAlignment="1">
      <alignment vertical="center"/>
    </xf>
    <xf numFmtId="0" fontId="31" fillId="0" borderId="0" xfId="0" applyFont="1" applyAlignment="1">
      <alignment vertical="center"/>
    </xf>
    <xf numFmtId="0" fontId="31" fillId="0" borderId="0" xfId="0" applyFont="1" applyAlignment="1">
      <alignment vertical="center"/>
    </xf>
    <xf numFmtId="0" fontId="31" fillId="0" borderId="0" xfId="0" applyFont="1" applyAlignment="1">
      <alignment vertical="center"/>
    </xf>
    <xf numFmtId="0" fontId="31" fillId="0" borderId="0" xfId="0" applyFont="1" applyAlignment="1">
      <alignment vertical="center"/>
    </xf>
    <xf numFmtId="0" fontId="31" fillId="0" borderId="0" xfId="0" applyFont="1" applyAlignment="1">
      <alignment vertical="center"/>
    </xf>
    <xf numFmtId="0" fontId="31" fillId="0" borderId="0" xfId="0" applyFont="1" applyAlignment="1">
      <alignment vertical="center"/>
    </xf>
    <xf numFmtId="0" fontId="0" fillId="0" borderId="0" xfId="0" pivotButton="1"/>
    <xf numFmtId="0" fontId="0" fillId="0" borderId="10" xfId="0" applyBorder="1"/>
    <xf numFmtId="0" fontId="0" fillId="0" borderId="10" xfId="0" applyBorder="1" applyAlignment="1">
      <alignment horizontal="left"/>
    </xf>
    <xf numFmtId="0" fontId="0" fillId="0" borderId="10" xfId="0" applyNumberFormat="1" applyBorder="1" applyAlignment="1">
      <alignment horizontal="center"/>
    </xf>
    <xf numFmtId="0" fontId="0" fillId="0" borderId="10" xfId="0" pivotButton="1" applyBorder="1"/>
    <xf numFmtId="0" fontId="0" fillId="0" borderId="10" xfId="0" applyBorder="1" applyAlignment="1">
      <alignment horizontal="left" vertical="center"/>
    </xf>
    <xf numFmtId="0" fontId="0" fillId="0" borderId="10" xfId="0" pivotButton="1" applyBorder="1" applyAlignment="1">
      <alignment horizontal="center" vertical="center"/>
    </xf>
    <xf numFmtId="0" fontId="0" fillId="0" borderId="10" xfId="0" applyBorder="1" applyAlignment="1">
      <alignment horizontal="center" vertical="center"/>
    </xf>
    <xf numFmtId="0" fontId="0" fillId="0" borderId="10" xfId="0" applyNumberFormat="1" applyBorder="1" applyAlignment="1">
      <alignment horizontal="center" vertical="center"/>
    </xf>
    <xf numFmtId="0" fontId="0" fillId="0" borderId="0" xfId="0" applyAlignment="1">
      <alignment horizontal="left"/>
    </xf>
    <xf numFmtId="0" fontId="0" fillId="0" borderId="0" xfId="0" applyAlignment="1">
      <alignment horizontal="left" indent="1"/>
    </xf>
    <xf numFmtId="1" fontId="0" fillId="0" borderId="10" xfId="0" applyNumberFormat="1" applyBorder="1" applyAlignment="1">
      <alignment horizontal="center" vertical="center"/>
    </xf>
    <xf numFmtId="1" fontId="0" fillId="0" borderId="0" xfId="0" applyNumberFormat="1"/>
    <xf numFmtId="0" fontId="0" fillId="0" borderId="10" xfId="0" applyBorder="1" applyAlignment="1">
      <alignment horizontal="left" indent="1"/>
    </xf>
    <xf numFmtId="0" fontId="31" fillId="0" borderId="0" xfId="0" applyFont="1" applyAlignment="1">
      <alignment vertical="center"/>
    </xf>
    <xf numFmtId="0" fontId="31" fillId="0" borderId="0" xfId="0" applyFont="1" applyAlignment="1">
      <alignment vertical="center"/>
    </xf>
    <xf numFmtId="0" fontId="31" fillId="0" borderId="0" xfId="0" applyFont="1" applyAlignment="1">
      <alignment vertical="center"/>
    </xf>
    <xf numFmtId="0" fontId="31" fillId="0" borderId="0" xfId="0" applyFont="1" applyAlignment="1">
      <alignment horizontal="center" vertical="center"/>
    </xf>
    <xf numFmtId="0" fontId="31" fillId="0" borderId="0" xfId="0" applyFont="1" applyAlignment="1">
      <alignment vertical="center"/>
    </xf>
    <xf numFmtId="0" fontId="29" fillId="33" borderId="10" xfId="42" applyFill="1" applyBorder="1" applyAlignment="1">
      <alignment vertical="center" wrapText="1"/>
    </xf>
    <xf numFmtId="0" fontId="32" fillId="33" borderId="10" xfId="0" applyFont="1" applyFill="1" applyBorder="1" applyAlignment="1">
      <alignment vertical="center" wrapText="1"/>
    </xf>
    <xf numFmtId="14" fontId="32" fillId="0" borderId="10" xfId="0" applyNumberFormat="1" applyFont="1" applyBorder="1" applyAlignment="1">
      <alignment horizontal="center" vertical="center" wrapText="1"/>
    </xf>
    <xf numFmtId="14" fontId="32" fillId="33" borderId="10" xfId="0" applyNumberFormat="1" applyFont="1" applyFill="1" applyBorder="1" applyAlignment="1">
      <alignment horizontal="center" vertical="center" wrapText="1"/>
    </xf>
    <xf numFmtId="0" fontId="31" fillId="0" borderId="10" xfId="0" applyFont="1" applyFill="1" applyBorder="1" applyAlignment="1">
      <alignment horizontal="center" vertical="center"/>
    </xf>
    <xf numFmtId="0" fontId="31" fillId="0" borderId="10" xfId="0" applyFont="1" applyBorder="1" applyAlignment="1">
      <alignment horizontal="center" vertical="center"/>
    </xf>
    <xf numFmtId="14" fontId="32" fillId="0" borderId="10" xfId="0" applyNumberFormat="1" applyFont="1" applyFill="1" applyBorder="1" applyAlignment="1">
      <alignment horizontal="center" vertical="center" wrapText="1"/>
    </xf>
    <xf numFmtId="0" fontId="0" fillId="0" borderId="0" xfId="0"/>
    <xf numFmtId="0" fontId="31" fillId="0" borderId="0" xfId="0" applyFont="1" applyAlignment="1">
      <alignment vertical="center"/>
    </xf>
    <xf numFmtId="0" fontId="0" fillId="0" borderId="0" xfId="0"/>
    <xf numFmtId="0" fontId="31" fillId="0" borderId="0" xfId="0" applyFont="1" applyAlignment="1">
      <alignment vertical="center"/>
    </xf>
    <xf numFmtId="0" fontId="31" fillId="0" borderId="0" xfId="0" applyFont="1" applyAlignment="1">
      <alignment vertical="center"/>
    </xf>
    <xf numFmtId="0" fontId="0" fillId="0" borderId="0" xfId="0"/>
    <xf numFmtId="0" fontId="31" fillId="0" borderId="0" xfId="0" applyFont="1" applyAlignment="1">
      <alignment vertical="center"/>
    </xf>
    <xf numFmtId="0" fontId="0" fillId="0" borderId="0" xfId="0"/>
    <xf numFmtId="0" fontId="31" fillId="0" borderId="0" xfId="0" applyFont="1" applyAlignment="1">
      <alignment vertical="center"/>
    </xf>
    <xf numFmtId="0" fontId="0" fillId="0" borderId="0" xfId="0"/>
    <xf numFmtId="0" fontId="31" fillId="0" borderId="0" xfId="0" applyFont="1" applyAlignment="1">
      <alignment vertical="center"/>
    </xf>
    <xf numFmtId="0" fontId="29" fillId="33" borderId="10" xfId="42" applyFill="1" applyBorder="1" applyAlignment="1">
      <alignment vertical="center" wrapText="1"/>
    </xf>
    <xf numFmtId="0" fontId="32" fillId="33" borderId="10" xfId="0" applyFont="1" applyFill="1" applyBorder="1" applyAlignment="1">
      <alignment vertical="center" wrapText="1"/>
    </xf>
    <xf numFmtId="14" fontId="32" fillId="0" borderId="10" xfId="0" applyNumberFormat="1" applyFont="1" applyBorder="1" applyAlignment="1">
      <alignment horizontal="center" vertical="center" wrapText="1"/>
    </xf>
    <xf numFmtId="14" fontId="32" fillId="33" borderId="10" xfId="0" applyNumberFormat="1" applyFont="1" applyFill="1" applyBorder="1" applyAlignment="1">
      <alignment horizontal="center" vertical="center" wrapText="1"/>
    </xf>
    <xf numFmtId="164" fontId="32" fillId="34" borderId="10" xfId="44" applyNumberFormat="1" applyFont="1" applyFill="1" applyBorder="1" applyAlignment="1">
      <alignment horizontal="center" vertical="center" wrapText="1"/>
    </xf>
    <xf numFmtId="1" fontId="32" fillId="34" borderId="10" xfId="0" applyNumberFormat="1" applyFont="1" applyFill="1" applyBorder="1" applyAlignment="1">
      <alignment horizontal="center" vertical="center" wrapText="1"/>
    </xf>
    <xf numFmtId="0" fontId="31" fillId="0" borderId="10" xfId="0" applyNumberFormat="1" applyFont="1" applyFill="1" applyBorder="1" applyAlignment="1">
      <alignment horizontal="center" vertical="center"/>
    </xf>
    <xf numFmtId="0" fontId="31" fillId="0" borderId="10" xfId="0" applyFont="1" applyFill="1" applyBorder="1" applyAlignment="1">
      <alignment horizontal="center" vertical="center"/>
    </xf>
    <xf numFmtId="14" fontId="32" fillId="0" borderId="10" xfId="0" applyNumberFormat="1" applyFont="1" applyBorder="1" applyAlignment="1" applyProtection="1">
      <alignment horizontal="center" vertical="center" wrapText="1"/>
    </xf>
    <xf numFmtId="0" fontId="31" fillId="0" borderId="10" xfId="0" applyFont="1" applyBorder="1" applyAlignment="1">
      <alignment horizontal="center" vertical="center"/>
    </xf>
    <xf numFmtId="14" fontId="31" fillId="0" borderId="10" xfId="0" applyNumberFormat="1" applyFont="1" applyFill="1" applyBorder="1" applyAlignment="1">
      <alignment horizontal="center" vertical="center"/>
    </xf>
    <xf numFmtId="14" fontId="32" fillId="0" borderId="10" xfId="0" applyNumberFormat="1" applyFont="1" applyBorder="1" applyAlignment="1">
      <alignment horizontal="center" vertical="center" wrapText="1"/>
    </xf>
    <xf numFmtId="0" fontId="31" fillId="0" borderId="0" xfId="0" applyFont="1" applyAlignment="1">
      <alignment vertical="center"/>
    </xf>
    <xf numFmtId="14" fontId="32" fillId="0" borderId="10" xfId="0" applyNumberFormat="1" applyFont="1" applyBorder="1" applyAlignment="1" applyProtection="1">
      <alignment horizontal="center" vertical="center" wrapText="1"/>
    </xf>
    <xf numFmtId="14" fontId="32" fillId="0" borderId="10" xfId="0" applyNumberFormat="1" applyFont="1" applyFill="1" applyBorder="1" applyAlignment="1">
      <alignment horizontal="center" vertical="center" wrapText="1"/>
    </xf>
    <xf numFmtId="0" fontId="31" fillId="0" borderId="0" xfId="0" applyFont="1" applyAlignment="1">
      <alignment vertical="center"/>
    </xf>
    <xf numFmtId="0" fontId="31" fillId="0" borderId="0" xfId="0" applyFont="1" applyAlignment="1">
      <alignment vertical="center"/>
    </xf>
    <xf numFmtId="0" fontId="0" fillId="0" borderId="0" xfId="0"/>
    <xf numFmtId="0" fontId="31" fillId="0" borderId="0" xfId="0" applyFont="1" applyAlignment="1">
      <alignment vertical="center"/>
    </xf>
    <xf numFmtId="0" fontId="29" fillId="33" borderId="10" xfId="42" applyFill="1" applyBorder="1" applyAlignment="1">
      <alignment vertical="center" wrapText="1"/>
    </xf>
    <xf numFmtId="0" fontId="31" fillId="0" borderId="0" xfId="0" applyFont="1" applyAlignment="1">
      <alignment horizontal="center" vertical="center"/>
    </xf>
    <xf numFmtId="22" fontId="31" fillId="0" borderId="10" xfId="0" applyNumberFormat="1" applyFont="1" applyFill="1" applyBorder="1" applyAlignment="1">
      <alignment horizontal="center" vertical="center"/>
    </xf>
    <xf numFmtId="0" fontId="31" fillId="0" borderId="0" xfId="0" applyFont="1" applyAlignment="1">
      <alignment vertical="center"/>
    </xf>
    <xf numFmtId="0" fontId="31" fillId="0" borderId="0" xfId="0" applyFont="1" applyAlignment="1">
      <alignment vertical="center"/>
    </xf>
    <xf numFmtId="0" fontId="32" fillId="33" borderId="10" xfId="0" applyFont="1" applyFill="1" applyBorder="1" applyAlignment="1">
      <alignment vertical="center" wrapText="1"/>
    </xf>
    <xf numFmtId="14" fontId="32" fillId="0" borderId="10" xfId="0" applyNumberFormat="1" applyFont="1" applyBorder="1" applyAlignment="1">
      <alignment horizontal="center" vertical="center" wrapText="1"/>
    </xf>
    <xf numFmtId="14" fontId="32" fillId="33" borderId="10" xfId="0" applyNumberFormat="1" applyFont="1" applyFill="1" applyBorder="1" applyAlignment="1">
      <alignment horizontal="center" vertical="center" wrapText="1"/>
    </xf>
    <xf numFmtId="1" fontId="32" fillId="34" borderId="10" xfId="44" applyNumberFormat="1" applyFont="1" applyFill="1" applyBorder="1" applyAlignment="1">
      <alignment horizontal="center" vertical="center" wrapText="1"/>
    </xf>
    <xf numFmtId="1" fontId="32" fillId="34" borderId="10" xfId="0" applyNumberFormat="1" applyFont="1" applyFill="1" applyBorder="1" applyAlignment="1">
      <alignment horizontal="center" vertical="center" wrapText="1"/>
    </xf>
    <xf numFmtId="0" fontId="31" fillId="0" borderId="10" xfId="0" applyNumberFormat="1" applyFont="1" applyFill="1" applyBorder="1" applyAlignment="1">
      <alignment horizontal="center" vertical="center"/>
    </xf>
    <xf numFmtId="0" fontId="31" fillId="0" borderId="10" xfId="0" applyFont="1" applyFill="1" applyBorder="1" applyAlignment="1">
      <alignment horizontal="center" vertical="center"/>
    </xf>
    <xf numFmtId="14" fontId="32" fillId="0" borderId="10" xfId="0" applyNumberFormat="1" applyFont="1" applyBorder="1" applyAlignment="1" applyProtection="1">
      <alignment horizontal="center" vertical="center" wrapText="1"/>
    </xf>
    <xf numFmtId="0" fontId="31" fillId="0" borderId="10" xfId="0" applyFont="1" applyBorder="1" applyAlignment="1">
      <alignment horizontal="center" vertical="center"/>
    </xf>
    <xf numFmtId="0" fontId="31" fillId="0" borderId="10" xfId="0" applyFont="1" applyBorder="1" applyAlignment="1">
      <alignment vertical="center"/>
    </xf>
    <xf numFmtId="14" fontId="31" fillId="0" borderId="10" xfId="0" applyNumberFormat="1" applyFont="1" applyBorder="1" applyAlignment="1">
      <alignment horizontal="center" vertical="center"/>
    </xf>
    <xf numFmtId="0" fontId="32" fillId="33" borderId="10" xfId="0" applyFont="1" applyFill="1" applyBorder="1" applyAlignment="1">
      <alignment vertical="center"/>
    </xf>
    <xf numFmtId="14" fontId="32" fillId="33" borderId="10" xfId="0" applyNumberFormat="1" applyFont="1" applyFill="1" applyBorder="1" applyAlignment="1">
      <alignment horizontal="center" vertical="center"/>
    </xf>
    <xf numFmtId="14" fontId="32" fillId="0" borderId="10" xfId="0" applyNumberFormat="1" applyFont="1" applyFill="1" applyBorder="1" applyAlignment="1">
      <alignment horizontal="center" vertical="center" wrapText="1"/>
    </xf>
    <xf numFmtId="0" fontId="39" fillId="36" borderId="14" xfId="0" applyFont="1" applyFill="1" applyBorder="1" applyAlignment="1">
      <alignment horizontal="center"/>
    </xf>
    <xf numFmtId="0" fontId="39" fillId="36" borderId="0" xfId="0" applyFont="1" applyFill="1" applyBorder="1" applyAlignment="1">
      <alignment horizontal="center"/>
    </xf>
    <xf numFmtId="22" fontId="32" fillId="0" borderId="10" xfId="0" applyNumberFormat="1" applyFont="1" applyBorder="1" applyAlignment="1">
      <alignment vertical="top" wrapText="1"/>
    </xf>
    <xf numFmtId="14" fontId="32" fillId="0" borderId="10" xfId="89" applyNumberFormat="1" applyFont="1" applyBorder="1" applyAlignment="1">
      <alignment vertical="top" wrapText="1"/>
    </xf>
    <xf numFmtId="14" fontId="32" fillId="0" borderId="10" xfId="0" applyNumberFormat="1" applyFont="1" applyBorder="1" applyAlignment="1">
      <alignment vertical="top" wrapText="1"/>
    </xf>
    <xf numFmtId="22" fontId="0" fillId="0" borderId="0" xfId="0" applyNumberFormat="1"/>
  </cellXfs>
  <cellStyles count="383">
    <cellStyle name="20% - Énfasis1" xfId="19" builtinId="30" customBuiltin="1"/>
    <cellStyle name="20% - Énfasis1 10" xfId="258"/>
    <cellStyle name="20% - Énfasis1 11" xfId="371"/>
    <cellStyle name="20% - Énfasis1 2" xfId="49"/>
    <cellStyle name="20% - Énfasis1 2 2" xfId="161"/>
    <cellStyle name="20% - Énfasis1 2 3" xfId="273"/>
    <cellStyle name="20% - Énfasis1 3" xfId="63"/>
    <cellStyle name="20% - Énfasis1 3 2" xfId="175"/>
    <cellStyle name="20% - Énfasis1 3 3" xfId="287"/>
    <cellStyle name="20% - Énfasis1 4" xfId="77"/>
    <cellStyle name="20% - Énfasis1 4 2" xfId="189"/>
    <cellStyle name="20% - Énfasis1 4 3" xfId="301"/>
    <cellStyle name="20% - Énfasis1 5" xfId="91"/>
    <cellStyle name="20% - Énfasis1 5 2" xfId="203"/>
    <cellStyle name="20% - Énfasis1 5 3" xfId="315"/>
    <cellStyle name="20% - Énfasis1 6" xfId="105"/>
    <cellStyle name="20% - Énfasis1 6 2" xfId="217"/>
    <cellStyle name="20% - Énfasis1 6 3" xfId="329"/>
    <cellStyle name="20% - Énfasis1 7" xfId="119"/>
    <cellStyle name="20% - Énfasis1 7 2" xfId="231"/>
    <cellStyle name="20% - Énfasis1 7 3" xfId="343"/>
    <cellStyle name="20% - Énfasis1 8" xfId="133"/>
    <cellStyle name="20% - Énfasis1 8 2" xfId="245"/>
    <cellStyle name="20% - Énfasis1 8 3" xfId="357"/>
    <cellStyle name="20% - Énfasis1 9" xfId="146"/>
    <cellStyle name="20% - Énfasis2" xfId="23" builtinId="34" customBuiltin="1"/>
    <cellStyle name="20% - Énfasis2 10" xfId="260"/>
    <cellStyle name="20% - Énfasis2 11" xfId="373"/>
    <cellStyle name="20% - Énfasis2 2" xfId="51"/>
    <cellStyle name="20% - Énfasis2 2 2" xfId="163"/>
    <cellStyle name="20% - Énfasis2 2 3" xfId="275"/>
    <cellStyle name="20% - Énfasis2 3" xfId="65"/>
    <cellStyle name="20% - Énfasis2 3 2" xfId="177"/>
    <cellStyle name="20% - Énfasis2 3 3" xfId="289"/>
    <cellStyle name="20% - Énfasis2 4" xfId="79"/>
    <cellStyle name="20% - Énfasis2 4 2" xfId="191"/>
    <cellStyle name="20% - Énfasis2 4 3" xfId="303"/>
    <cellStyle name="20% - Énfasis2 5" xfId="93"/>
    <cellStyle name="20% - Énfasis2 5 2" xfId="205"/>
    <cellStyle name="20% - Énfasis2 5 3" xfId="317"/>
    <cellStyle name="20% - Énfasis2 6" xfId="107"/>
    <cellStyle name="20% - Énfasis2 6 2" xfId="219"/>
    <cellStyle name="20% - Énfasis2 6 3" xfId="331"/>
    <cellStyle name="20% - Énfasis2 7" xfId="121"/>
    <cellStyle name="20% - Énfasis2 7 2" xfId="233"/>
    <cellStyle name="20% - Énfasis2 7 3" xfId="345"/>
    <cellStyle name="20% - Énfasis2 8" xfId="135"/>
    <cellStyle name="20% - Énfasis2 8 2" xfId="247"/>
    <cellStyle name="20% - Énfasis2 8 3" xfId="359"/>
    <cellStyle name="20% - Énfasis2 9" xfId="148"/>
    <cellStyle name="20% - Énfasis3" xfId="27" builtinId="38" customBuiltin="1"/>
    <cellStyle name="20% - Énfasis3 10" xfId="262"/>
    <cellStyle name="20% - Énfasis3 11" xfId="375"/>
    <cellStyle name="20% - Énfasis3 2" xfId="53"/>
    <cellStyle name="20% - Énfasis3 2 2" xfId="165"/>
    <cellStyle name="20% - Énfasis3 2 3" xfId="277"/>
    <cellStyle name="20% - Énfasis3 3" xfId="67"/>
    <cellStyle name="20% - Énfasis3 3 2" xfId="179"/>
    <cellStyle name="20% - Énfasis3 3 3" xfId="291"/>
    <cellStyle name="20% - Énfasis3 4" xfId="81"/>
    <cellStyle name="20% - Énfasis3 4 2" xfId="193"/>
    <cellStyle name="20% - Énfasis3 4 3" xfId="305"/>
    <cellStyle name="20% - Énfasis3 5" xfId="95"/>
    <cellStyle name="20% - Énfasis3 5 2" xfId="207"/>
    <cellStyle name="20% - Énfasis3 5 3" xfId="319"/>
    <cellStyle name="20% - Énfasis3 6" xfId="109"/>
    <cellStyle name="20% - Énfasis3 6 2" xfId="221"/>
    <cellStyle name="20% - Énfasis3 6 3" xfId="333"/>
    <cellStyle name="20% - Énfasis3 7" xfId="123"/>
    <cellStyle name="20% - Énfasis3 7 2" xfId="235"/>
    <cellStyle name="20% - Énfasis3 7 3" xfId="347"/>
    <cellStyle name="20% - Énfasis3 8" xfId="137"/>
    <cellStyle name="20% - Énfasis3 8 2" xfId="249"/>
    <cellStyle name="20% - Énfasis3 8 3" xfId="361"/>
    <cellStyle name="20% - Énfasis3 9" xfId="150"/>
    <cellStyle name="20% - Énfasis4" xfId="31" builtinId="42" customBuiltin="1"/>
    <cellStyle name="20% - Énfasis4 10" xfId="264"/>
    <cellStyle name="20% - Énfasis4 11" xfId="377"/>
    <cellStyle name="20% - Énfasis4 2" xfId="55"/>
    <cellStyle name="20% - Énfasis4 2 2" xfId="167"/>
    <cellStyle name="20% - Énfasis4 2 3" xfId="279"/>
    <cellStyle name="20% - Énfasis4 3" xfId="69"/>
    <cellStyle name="20% - Énfasis4 3 2" xfId="181"/>
    <cellStyle name="20% - Énfasis4 3 3" xfId="293"/>
    <cellStyle name="20% - Énfasis4 4" xfId="83"/>
    <cellStyle name="20% - Énfasis4 4 2" xfId="195"/>
    <cellStyle name="20% - Énfasis4 4 3" xfId="307"/>
    <cellStyle name="20% - Énfasis4 5" xfId="97"/>
    <cellStyle name="20% - Énfasis4 5 2" xfId="209"/>
    <cellStyle name="20% - Énfasis4 5 3" xfId="321"/>
    <cellStyle name="20% - Énfasis4 6" xfId="111"/>
    <cellStyle name="20% - Énfasis4 6 2" xfId="223"/>
    <cellStyle name="20% - Énfasis4 6 3" xfId="335"/>
    <cellStyle name="20% - Énfasis4 7" xfId="125"/>
    <cellStyle name="20% - Énfasis4 7 2" xfId="237"/>
    <cellStyle name="20% - Énfasis4 7 3" xfId="349"/>
    <cellStyle name="20% - Énfasis4 8" xfId="139"/>
    <cellStyle name="20% - Énfasis4 8 2" xfId="251"/>
    <cellStyle name="20% - Énfasis4 8 3" xfId="363"/>
    <cellStyle name="20% - Énfasis4 9" xfId="152"/>
    <cellStyle name="20% - Énfasis5" xfId="35" builtinId="46" customBuiltin="1"/>
    <cellStyle name="20% - Énfasis5 10" xfId="266"/>
    <cellStyle name="20% - Énfasis5 11" xfId="379"/>
    <cellStyle name="20% - Énfasis5 2" xfId="57"/>
    <cellStyle name="20% - Énfasis5 2 2" xfId="169"/>
    <cellStyle name="20% - Énfasis5 2 3" xfId="281"/>
    <cellStyle name="20% - Énfasis5 3" xfId="71"/>
    <cellStyle name="20% - Énfasis5 3 2" xfId="183"/>
    <cellStyle name="20% - Énfasis5 3 3" xfId="295"/>
    <cellStyle name="20% - Énfasis5 4" xfId="85"/>
    <cellStyle name="20% - Énfasis5 4 2" xfId="197"/>
    <cellStyle name="20% - Énfasis5 4 3" xfId="309"/>
    <cellStyle name="20% - Énfasis5 5" xfId="99"/>
    <cellStyle name="20% - Énfasis5 5 2" xfId="211"/>
    <cellStyle name="20% - Énfasis5 5 3" xfId="323"/>
    <cellStyle name="20% - Énfasis5 6" xfId="113"/>
    <cellStyle name="20% - Énfasis5 6 2" xfId="225"/>
    <cellStyle name="20% - Énfasis5 6 3" xfId="337"/>
    <cellStyle name="20% - Énfasis5 7" xfId="127"/>
    <cellStyle name="20% - Énfasis5 7 2" xfId="239"/>
    <cellStyle name="20% - Énfasis5 7 3" xfId="351"/>
    <cellStyle name="20% - Énfasis5 8" xfId="141"/>
    <cellStyle name="20% - Énfasis5 8 2" xfId="253"/>
    <cellStyle name="20% - Énfasis5 8 3" xfId="365"/>
    <cellStyle name="20% - Énfasis5 9" xfId="154"/>
    <cellStyle name="20% - Énfasis6" xfId="39" builtinId="50" customBuiltin="1"/>
    <cellStyle name="20% - Énfasis6 10" xfId="268"/>
    <cellStyle name="20% - Énfasis6 11" xfId="381"/>
    <cellStyle name="20% - Énfasis6 2" xfId="59"/>
    <cellStyle name="20% - Énfasis6 2 2" xfId="171"/>
    <cellStyle name="20% - Énfasis6 2 3" xfId="283"/>
    <cellStyle name="20% - Énfasis6 3" xfId="73"/>
    <cellStyle name="20% - Énfasis6 3 2" xfId="185"/>
    <cellStyle name="20% - Énfasis6 3 3" xfId="297"/>
    <cellStyle name="20% - Énfasis6 4" xfId="87"/>
    <cellStyle name="20% - Énfasis6 4 2" xfId="199"/>
    <cellStyle name="20% - Énfasis6 4 3" xfId="311"/>
    <cellStyle name="20% - Énfasis6 5" xfId="101"/>
    <cellStyle name="20% - Énfasis6 5 2" xfId="213"/>
    <cellStyle name="20% - Énfasis6 5 3" xfId="325"/>
    <cellStyle name="20% - Énfasis6 6" xfId="115"/>
    <cellStyle name="20% - Énfasis6 6 2" xfId="227"/>
    <cellStyle name="20% - Énfasis6 6 3" xfId="339"/>
    <cellStyle name="20% - Énfasis6 7" xfId="129"/>
    <cellStyle name="20% - Énfasis6 7 2" xfId="241"/>
    <cellStyle name="20% - Énfasis6 7 3" xfId="353"/>
    <cellStyle name="20% - Énfasis6 8" xfId="143"/>
    <cellStyle name="20% - Énfasis6 8 2" xfId="255"/>
    <cellStyle name="20% - Énfasis6 8 3" xfId="367"/>
    <cellStyle name="20% - Énfasis6 9" xfId="156"/>
    <cellStyle name="40% - Énfasis1" xfId="20" builtinId="31" customBuiltin="1"/>
    <cellStyle name="40% - Énfasis1 10" xfId="259"/>
    <cellStyle name="40% - Énfasis1 11" xfId="372"/>
    <cellStyle name="40% - Énfasis1 2" xfId="50"/>
    <cellStyle name="40% - Énfasis1 2 2" xfId="162"/>
    <cellStyle name="40% - Énfasis1 2 3" xfId="274"/>
    <cellStyle name="40% - Énfasis1 3" xfId="64"/>
    <cellStyle name="40% - Énfasis1 3 2" xfId="176"/>
    <cellStyle name="40% - Énfasis1 3 3" xfId="288"/>
    <cellStyle name="40% - Énfasis1 4" xfId="78"/>
    <cellStyle name="40% - Énfasis1 4 2" xfId="190"/>
    <cellStyle name="40% - Énfasis1 4 3" xfId="302"/>
    <cellStyle name="40% - Énfasis1 5" xfId="92"/>
    <cellStyle name="40% - Énfasis1 5 2" xfId="204"/>
    <cellStyle name="40% - Énfasis1 5 3" xfId="316"/>
    <cellStyle name="40% - Énfasis1 6" xfId="106"/>
    <cellStyle name="40% - Énfasis1 6 2" xfId="218"/>
    <cellStyle name="40% - Énfasis1 6 3" xfId="330"/>
    <cellStyle name="40% - Énfasis1 7" xfId="120"/>
    <cellStyle name="40% - Énfasis1 7 2" xfId="232"/>
    <cellStyle name="40% - Énfasis1 7 3" xfId="344"/>
    <cellStyle name="40% - Énfasis1 8" xfId="134"/>
    <cellStyle name="40% - Énfasis1 8 2" xfId="246"/>
    <cellStyle name="40% - Énfasis1 8 3" xfId="358"/>
    <cellStyle name="40% - Énfasis1 9" xfId="147"/>
    <cellStyle name="40% - Énfasis2" xfId="24" builtinId="35" customBuiltin="1"/>
    <cellStyle name="40% - Énfasis2 10" xfId="261"/>
    <cellStyle name="40% - Énfasis2 11" xfId="374"/>
    <cellStyle name="40% - Énfasis2 2" xfId="52"/>
    <cellStyle name="40% - Énfasis2 2 2" xfId="164"/>
    <cellStyle name="40% - Énfasis2 2 3" xfId="276"/>
    <cellStyle name="40% - Énfasis2 3" xfId="66"/>
    <cellStyle name="40% - Énfasis2 3 2" xfId="178"/>
    <cellStyle name="40% - Énfasis2 3 3" xfId="290"/>
    <cellStyle name="40% - Énfasis2 4" xfId="80"/>
    <cellStyle name="40% - Énfasis2 4 2" xfId="192"/>
    <cellStyle name="40% - Énfasis2 4 3" xfId="304"/>
    <cellStyle name="40% - Énfasis2 5" xfId="94"/>
    <cellStyle name="40% - Énfasis2 5 2" xfId="206"/>
    <cellStyle name="40% - Énfasis2 5 3" xfId="318"/>
    <cellStyle name="40% - Énfasis2 6" xfId="108"/>
    <cellStyle name="40% - Énfasis2 6 2" xfId="220"/>
    <cellStyle name="40% - Énfasis2 6 3" xfId="332"/>
    <cellStyle name="40% - Énfasis2 7" xfId="122"/>
    <cellStyle name="40% - Énfasis2 7 2" xfId="234"/>
    <cellStyle name="40% - Énfasis2 7 3" xfId="346"/>
    <cellStyle name="40% - Énfasis2 8" xfId="136"/>
    <cellStyle name="40% - Énfasis2 8 2" xfId="248"/>
    <cellStyle name="40% - Énfasis2 8 3" xfId="360"/>
    <cellStyle name="40% - Énfasis2 9" xfId="149"/>
    <cellStyle name="40% - Énfasis3" xfId="28" builtinId="39" customBuiltin="1"/>
    <cellStyle name="40% - Énfasis3 10" xfId="263"/>
    <cellStyle name="40% - Énfasis3 11" xfId="376"/>
    <cellStyle name="40% - Énfasis3 2" xfId="54"/>
    <cellStyle name="40% - Énfasis3 2 2" xfId="166"/>
    <cellStyle name="40% - Énfasis3 2 3" xfId="278"/>
    <cellStyle name="40% - Énfasis3 3" xfId="68"/>
    <cellStyle name="40% - Énfasis3 3 2" xfId="180"/>
    <cellStyle name="40% - Énfasis3 3 3" xfId="292"/>
    <cellStyle name="40% - Énfasis3 4" xfId="82"/>
    <cellStyle name="40% - Énfasis3 4 2" xfId="194"/>
    <cellStyle name="40% - Énfasis3 4 3" xfId="306"/>
    <cellStyle name="40% - Énfasis3 5" xfId="96"/>
    <cellStyle name="40% - Énfasis3 5 2" xfId="208"/>
    <cellStyle name="40% - Énfasis3 5 3" xfId="320"/>
    <cellStyle name="40% - Énfasis3 6" xfId="110"/>
    <cellStyle name="40% - Énfasis3 6 2" xfId="222"/>
    <cellStyle name="40% - Énfasis3 6 3" xfId="334"/>
    <cellStyle name="40% - Énfasis3 7" xfId="124"/>
    <cellStyle name="40% - Énfasis3 7 2" xfId="236"/>
    <cellStyle name="40% - Énfasis3 7 3" xfId="348"/>
    <cellStyle name="40% - Énfasis3 8" xfId="138"/>
    <cellStyle name="40% - Énfasis3 8 2" xfId="250"/>
    <cellStyle name="40% - Énfasis3 8 3" xfId="362"/>
    <cellStyle name="40% - Énfasis3 9" xfId="151"/>
    <cellStyle name="40% - Énfasis4" xfId="32" builtinId="43" customBuiltin="1"/>
    <cellStyle name="40% - Énfasis4 10" xfId="265"/>
    <cellStyle name="40% - Énfasis4 11" xfId="378"/>
    <cellStyle name="40% - Énfasis4 2" xfId="56"/>
    <cellStyle name="40% - Énfasis4 2 2" xfId="168"/>
    <cellStyle name="40% - Énfasis4 2 3" xfId="280"/>
    <cellStyle name="40% - Énfasis4 3" xfId="70"/>
    <cellStyle name="40% - Énfasis4 3 2" xfId="182"/>
    <cellStyle name="40% - Énfasis4 3 3" xfId="294"/>
    <cellStyle name="40% - Énfasis4 4" xfId="84"/>
    <cellStyle name="40% - Énfasis4 4 2" xfId="196"/>
    <cellStyle name="40% - Énfasis4 4 3" xfId="308"/>
    <cellStyle name="40% - Énfasis4 5" xfId="98"/>
    <cellStyle name="40% - Énfasis4 5 2" xfId="210"/>
    <cellStyle name="40% - Énfasis4 5 3" xfId="322"/>
    <cellStyle name="40% - Énfasis4 6" xfId="112"/>
    <cellStyle name="40% - Énfasis4 6 2" xfId="224"/>
    <cellStyle name="40% - Énfasis4 6 3" xfId="336"/>
    <cellStyle name="40% - Énfasis4 7" xfId="126"/>
    <cellStyle name="40% - Énfasis4 7 2" xfId="238"/>
    <cellStyle name="40% - Énfasis4 7 3" xfId="350"/>
    <cellStyle name="40% - Énfasis4 8" xfId="140"/>
    <cellStyle name="40% - Énfasis4 8 2" xfId="252"/>
    <cellStyle name="40% - Énfasis4 8 3" xfId="364"/>
    <cellStyle name="40% - Énfasis4 9" xfId="153"/>
    <cellStyle name="40% - Énfasis5" xfId="36" builtinId="47" customBuiltin="1"/>
    <cellStyle name="40% - Énfasis5 10" xfId="267"/>
    <cellStyle name="40% - Énfasis5 11" xfId="380"/>
    <cellStyle name="40% - Énfasis5 2" xfId="58"/>
    <cellStyle name="40% - Énfasis5 2 2" xfId="170"/>
    <cellStyle name="40% - Énfasis5 2 3" xfId="282"/>
    <cellStyle name="40% - Énfasis5 3" xfId="72"/>
    <cellStyle name="40% - Énfasis5 3 2" xfId="184"/>
    <cellStyle name="40% - Énfasis5 3 3" xfId="296"/>
    <cellStyle name="40% - Énfasis5 4" xfId="86"/>
    <cellStyle name="40% - Énfasis5 4 2" xfId="198"/>
    <cellStyle name="40% - Énfasis5 4 3" xfId="310"/>
    <cellStyle name="40% - Énfasis5 5" xfId="100"/>
    <cellStyle name="40% - Énfasis5 5 2" xfId="212"/>
    <cellStyle name="40% - Énfasis5 5 3" xfId="324"/>
    <cellStyle name="40% - Énfasis5 6" xfId="114"/>
    <cellStyle name="40% - Énfasis5 6 2" xfId="226"/>
    <cellStyle name="40% - Énfasis5 6 3" xfId="338"/>
    <cellStyle name="40% - Énfasis5 7" xfId="128"/>
    <cellStyle name="40% - Énfasis5 7 2" xfId="240"/>
    <cellStyle name="40% - Énfasis5 7 3" xfId="352"/>
    <cellStyle name="40% - Énfasis5 8" xfId="142"/>
    <cellStyle name="40% - Énfasis5 8 2" xfId="254"/>
    <cellStyle name="40% - Énfasis5 8 3" xfId="366"/>
    <cellStyle name="40% - Énfasis5 9" xfId="155"/>
    <cellStyle name="40% - Énfasis6" xfId="40" builtinId="51" customBuiltin="1"/>
    <cellStyle name="40% - Énfasis6 10" xfId="269"/>
    <cellStyle name="40% - Énfasis6 11" xfId="382"/>
    <cellStyle name="40% - Énfasis6 2" xfId="60"/>
    <cellStyle name="40% - Énfasis6 2 2" xfId="172"/>
    <cellStyle name="40% - Énfasis6 2 3" xfId="284"/>
    <cellStyle name="40% - Énfasis6 3" xfId="74"/>
    <cellStyle name="40% - Énfasis6 3 2" xfId="186"/>
    <cellStyle name="40% - Énfasis6 3 3" xfId="298"/>
    <cellStyle name="40% - Énfasis6 4" xfId="88"/>
    <cellStyle name="40% - Énfasis6 4 2" xfId="200"/>
    <cellStyle name="40% - Énfasis6 4 3" xfId="312"/>
    <cellStyle name="40% - Énfasis6 5" xfId="102"/>
    <cellStyle name="40% - Énfasis6 5 2" xfId="214"/>
    <cellStyle name="40% - Énfasis6 5 3" xfId="326"/>
    <cellStyle name="40% - Énfasis6 6" xfId="116"/>
    <cellStyle name="40% - Énfasis6 6 2" xfId="228"/>
    <cellStyle name="40% - Énfasis6 6 3" xfId="340"/>
    <cellStyle name="40% - Énfasis6 7" xfId="130"/>
    <cellStyle name="40% - Énfasis6 7 2" xfId="242"/>
    <cellStyle name="40% - Énfasis6 7 3" xfId="354"/>
    <cellStyle name="40% - Énfasis6 8" xfId="144"/>
    <cellStyle name="40% - Énfasis6 8 2" xfId="256"/>
    <cellStyle name="40% - Énfasis6 8 3" xfId="368"/>
    <cellStyle name="40% - Énfasis6 9" xfId="157"/>
    <cellStyle name="60% - Énfasis1" xfId="21" builtinId="32" customBuiltin="1"/>
    <cellStyle name="60% - Énfasis2" xfId="25" builtinId="36" customBuiltin="1"/>
    <cellStyle name="60% - Énfasis3" xfId="29" builtinId="40" customBuiltin="1"/>
    <cellStyle name="60% - Énfasis4" xfId="33" builtinId="44" customBuiltin="1"/>
    <cellStyle name="60% - Énfasis5" xfId="37" builtinId="48" customBuiltin="1"/>
    <cellStyle name="60% - Énfasis6" xfId="41" builtinId="52" customBuiltin="1"/>
    <cellStyle name="Buena" xfId="6" builtinId="26" customBuiltin="1"/>
    <cellStyle name="Cálculo" xfId="11" builtinId="22" customBuiltin="1"/>
    <cellStyle name="Celda de comprobación" xfId="13" builtinId="23" customBuiltin="1"/>
    <cellStyle name="Celda vinculada" xfId="12" builtinId="24" customBuiltin="1"/>
    <cellStyle name="Encabezado 4" xfId="5" builtinId="19" customBuiltin="1"/>
    <cellStyle name="Énfasis1" xfId="18" builtinId="29" customBuiltin="1"/>
    <cellStyle name="Énfasis2" xfId="22" builtinId="33" customBuiltin="1"/>
    <cellStyle name="Énfasis3" xfId="26" builtinId="37" customBuiltin="1"/>
    <cellStyle name="Énfasis4" xfId="30" builtinId="41" customBuiltin="1"/>
    <cellStyle name="Énfasis5" xfId="34" builtinId="45" customBuiltin="1"/>
    <cellStyle name="Énfasis6" xfId="38" builtinId="49" customBuiltin="1"/>
    <cellStyle name="Entrada" xfId="9" builtinId="20" customBuiltin="1"/>
    <cellStyle name="Hipervínculo" xfId="42" builtinId="8" customBuiltin="1"/>
    <cellStyle name="Hipervínculo 2" xfId="46"/>
    <cellStyle name="Hipervínculo visitado" xfId="43" builtinId="9" customBuiltin="1"/>
    <cellStyle name="Incorrecto" xfId="7" builtinId="27" customBuiltin="1"/>
    <cellStyle name="Millares" xfId="44" builtinId="3"/>
    <cellStyle name="Neutral" xfId="8" builtinId="28" customBuiltin="1"/>
    <cellStyle name="Normal" xfId="0" builtinId="0"/>
    <cellStyle name="Normal 10" xfId="369"/>
    <cellStyle name="Normal 2" xfId="45"/>
    <cellStyle name="Normal 2 2" xfId="158"/>
    <cellStyle name="Normal 2 3" xfId="270"/>
    <cellStyle name="Normal 3" xfId="47"/>
    <cellStyle name="Normal 3 2" xfId="159"/>
    <cellStyle name="Normal 3 3" xfId="271"/>
    <cellStyle name="Normal 4" xfId="61"/>
    <cellStyle name="Normal 4 2" xfId="173"/>
    <cellStyle name="Normal 4 3" xfId="285"/>
    <cellStyle name="Normal 5" xfId="75"/>
    <cellStyle name="Normal 5 2" xfId="187"/>
    <cellStyle name="Normal 5 3" xfId="299"/>
    <cellStyle name="Normal 6" xfId="89"/>
    <cellStyle name="Normal 6 2" xfId="201"/>
    <cellStyle name="Normal 6 3" xfId="313"/>
    <cellStyle name="Normal 7" xfId="103"/>
    <cellStyle name="Normal 7 2" xfId="215"/>
    <cellStyle name="Normal 7 3" xfId="327"/>
    <cellStyle name="Normal 8" xfId="117"/>
    <cellStyle name="Normal 8 2" xfId="229"/>
    <cellStyle name="Normal 8 3" xfId="341"/>
    <cellStyle name="Normal 9" xfId="131"/>
    <cellStyle name="Normal 9 2" xfId="243"/>
    <cellStyle name="Normal 9 3" xfId="355"/>
    <cellStyle name="Notas" xfId="15" builtinId="10" customBuiltin="1"/>
    <cellStyle name="Notas 10" xfId="257"/>
    <cellStyle name="Notas 11" xfId="370"/>
    <cellStyle name="Notas 2" xfId="48"/>
    <cellStyle name="Notas 2 2" xfId="160"/>
    <cellStyle name="Notas 2 3" xfId="272"/>
    <cellStyle name="Notas 3" xfId="62"/>
    <cellStyle name="Notas 3 2" xfId="174"/>
    <cellStyle name="Notas 3 3" xfId="286"/>
    <cellStyle name="Notas 4" xfId="76"/>
    <cellStyle name="Notas 4 2" xfId="188"/>
    <cellStyle name="Notas 4 3" xfId="300"/>
    <cellStyle name="Notas 5" xfId="90"/>
    <cellStyle name="Notas 5 2" xfId="202"/>
    <cellStyle name="Notas 5 3" xfId="314"/>
    <cellStyle name="Notas 6" xfId="104"/>
    <cellStyle name="Notas 6 2" xfId="216"/>
    <cellStyle name="Notas 6 3" xfId="328"/>
    <cellStyle name="Notas 7" xfId="118"/>
    <cellStyle name="Notas 7 2" xfId="230"/>
    <cellStyle name="Notas 7 3" xfId="342"/>
    <cellStyle name="Notas 8" xfId="132"/>
    <cellStyle name="Notas 8 2" xfId="244"/>
    <cellStyle name="Notas 8 3" xfId="356"/>
    <cellStyle name="Notas 9" xfId="145"/>
    <cellStyle name="Salida" xfId="10" builtinId="21" customBuiltin="1"/>
    <cellStyle name="Texto de advertencia" xfId="14" builtinId="11" customBuiltin="1"/>
    <cellStyle name="Texto explicativo" xfId="16" builtinId="53" customBuiltin="1"/>
    <cellStyle name="Título" xfId="1" builtinId="15" customBuiltin="1"/>
    <cellStyle name="Título 1" xfId="2" builtinId="16" customBuiltin="1"/>
    <cellStyle name="Título 2" xfId="3" builtinId="17" customBuiltin="1"/>
    <cellStyle name="Título 3" xfId="4" builtinId="18" customBuiltin="1"/>
    <cellStyle name="Total" xfId="17" builtinId="25" customBuiltin="1"/>
  </cellStyles>
  <dxfs count="239">
    <dxf>
      <alignment vertical="center" readingOrder="0"/>
    </dxf>
    <dxf>
      <alignment vertical="center" readingOrder="0"/>
    </dxf>
    <dxf>
      <alignment horizontal="center" readingOrder="0"/>
    </dxf>
    <dxf>
      <alignment horizontal="center" readingOrder="0"/>
    </dxf>
    <dxf>
      <alignment wrapText="1" readingOrder="0"/>
    </dxf>
    <dxf>
      <alignment wrapText="1"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readingOrder="0"/>
    </dxf>
    <dxf>
      <alignment horizontal="center" readingOrder="0"/>
    </dxf>
    <dxf>
      <alignment vertical="center" readingOrder="0"/>
    </dxf>
    <dxf>
      <alignment vertical="center" readingOrder="0"/>
    </dxf>
    <dxf>
      <alignment horizontal="center" readingOrder="0"/>
    </dxf>
    <dxf>
      <alignment horizontal="center" readingOrder="0"/>
    </dxf>
    <dxf>
      <alignment wrapText="1" readingOrder="0"/>
    </dxf>
    <dxf>
      <alignment wrapText="1"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readingOrder="0"/>
    </dxf>
    <dxf>
      <alignment horizontal="center" readingOrder="0"/>
    </dxf>
    <dxf>
      <alignment vertical="center" readingOrder="0"/>
    </dxf>
    <dxf>
      <alignment vertical="center" readingOrder="0"/>
    </dxf>
    <dxf>
      <alignment horizontal="center" readingOrder="0"/>
    </dxf>
    <dxf>
      <alignment horizontal="center" readingOrder="0"/>
    </dxf>
    <dxf>
      <alignment wrapText="1" readingOrder="0"/>
    </dxf>
    <dxf>
      <alignment wrapText="1"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readingOrder="0"/>
    </dxf>
    <dxf>
      <alignment horizontal="center" readingOrder="0"/>
    </dxf>
    <dxf>
      <numFmt numFmtId="27" formatCode="dd/mm/yyyy\ hh:mm"/>
    </dxf>
    <dxf>
      <numFmt numFmtId="27" formatCode="dd/mm/yyyy\ hh:mm"/>
    </dxf>
    <dxf>
      <numFmt numFmtId="27" formatCode="dd/mm/yyyy\ hh:mm"/>
    </dxf>
    <dxf>
      <numFmt numFmtId="27" formatCode="dd/mm/yyyy\ hh:mm"/>
    </dxf>
    <dxf>
      <alignment vertical="center" readingOrder="0"/>
    </dxf>
    <dxf>
      <alignment vertical="center" readingOrder="0"/>
    </dxf>
    <dxf>
      <alignment horizontal="center" readingOrder="0"/>
    </dxf>
    <dxf>
      <alignment horizontal="center" readingOrder="0"/>
    </dxf>
    <dxf>
      <alignment wrapText="1" readingOrder="0"/>
    </dxf>
    <dxf>
      <alignment wrapText="1"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readingOrder="0"/>
    </dxf>
    <dxf>
      <alignment horizontal="center" readingOrder="0"/>
    </dxf>
    <dxf>
      <alignment vertical="center" readingOrder="0"/>
    </dxf>
    <dxf>
      <alignment vertical="center" readingOrder="0"/>
    </dxf>
    <dxf>
      <alignment horizontal="center" readingOrder="0"/>
    </dxf>
    <dxf>
      <alignment horizontal="center" readingOrder="0"/>
    </dxf>
    <dxf>
      <alignment wrapText="1" readingOrder="0"/>
    </dxf>
    <dxf>
      <alignment wrapText="1"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readingOrder="0"/>
    </dxf>
    <dxf>
      <alignment horizontal="center" readingOrder="0"/>
    </dxf>
    <dxf>
      <alignment vertical="center" readingOrder="0"/>
    </dxf>
    <dxf>
      <alignment vertical="center" readingOrder="0"/>
    </dxf>
    <dxf>
      <alignment horizontal="center" readingOrder="0"/>
    </dxf>
    <dxf>
      <alignment horizontal="center" readingOrder="0"/>
    </dxf>
    <dxf>
      <alignment wrapText="1" readingOrder="0"/>
    </dxf>
    <dxf>
      <alignment wrapText="1"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readingOrder="0"/>
    </dxf>
    <dxf>
      <alignment horizontal="center"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readingOrder="0"/>
    </dxf>
    <dxf>
      <alignment vertical="center"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center" readingOrder="0"/>
    </dxf>
    <dxf>
      <alignment horizontal="left"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readingOrder="0"/>
    </dxf>
    <dxf>
      <alignment vertical="center"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center" readingOrder="0"/>
    </dxf>
    <dxf>
      <alignment horizontal="left" readingOrder="0"/>
    </dxf>
    <dxf>
      <numFmt numFmtId="0" formatCode="General"/>
    </dxf>
    <dxf>
      <alignment horizontal="center" vertical="bottom" textRotation="0" wrapText="0" indent="0" justifyLastLine="0" shrinkToFit="0" readingOrder="0"/>
    </dxf>
    <dxf>
      <font>
        <strike val="0"/>
        <outline val="0"/>
        <shadow val="0"/>
        <u val="none"/>
        <vertAlign val="baseline"/>
        <sz val="14"/>
        <color rgb="FF000000"/>
        <name val="Calibri"/>
        <scheme val="minor"/>
      </font>
    </dxf>
    <dxf>
      <alignment vertical="center"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center"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center"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readingOrder="0"/>
    </dxf>
    <dxf>
      <alignment horizontal="center"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wrapText="1" readingOrder="0"/>
    </dxf>
    <dxf>
      <alignment wrapText="1" readingOrder="0"/>
    </dxf>
    <dxf>
      <alignment horizontal="center" readingOrder="0"/>
    </dxf>
    <dxf>
      <alignment horizontal="center" readingOrder="0"/>
    </dxf>
    <dxf>
      <alignment vertical="center" readingOrder="0"/>
    </dxf>
    <dxf>
      <alignment vertical="center" readingOrder="0"/>
    </dxf>
  </dxfs>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pivotCacheDefinition" Target="pivotCache/pivotCacheDefinition3.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pivotCacheDefinition" Target="pivotCache/pivotCacheDefinition1.xml"/><Relationship Id="rId20" Type="http://schemas.openxmlformats.org/officeDocument/2006/relationships/pivotCacheDefinition" Target="pivotCache/pivotCacheDefinition5.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pivotCacheDefinition" Target="pivotCache/pivotCacheDefinition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hyperlink" Target="#Resumen!A1"/></Relationships>
</file>

<file path=xl/drawings/_rels/drawing2.xml.rels><?xml version="1.0" encoding="UTF-8" standalone="yes"?>
<Relationships xmlns="http://schemas.openxmlformats.org/package/2006/relationships"><Relationship Id="rId1" Type="http://schemas.openxmlformats.org/officeDocument/2006/relationships/hyperlink" Target="#Resumen!A1"/></Relationships>
</file>

<file path=xl/drawings/_rels/drawing3.xml.rels><?xml version="1.0" encoding="UTF-8" standalone="yes"?>
<Relationships xmlns="http://schemas.openxmlformats.org/package/2006/relationships"><Relationship Id="rId1" Type="http://schemas.openxmlformats.org/officeDocument/2006/relationships/hyperlink" Target="#Resumen!A1"/></Relationships>
</file>

<file path=xl/drawings/_rels/drawing4.xml.rels><?xml version="1.0" encoding="UTF-8" standalone="yes"?>
<Relationships xmlns="http://schemas.openxmlformats.org/package/2006/relationships"><Relationship Id="rId1" Type="http://schemas.openxmlformats.org/officeDocument/2006/relationships/hyperlink" Target="#Resumen!A1"/></Relationships>
</file>

<file path=xl/drawings/_rels/drawing5.xml.rels><?xml version="1.0" encoding="UTF-8" standalone="yes"?>
<Relationships xmlns="http://schemas.openxmlformats.org/package/2006/relationships"><Relationship Id="rId1" Type="http://schemas.openxmlformats.org/officeDocument/2006/relationships/hyperlink" Target="#Resumen!A1"/></Relationships>
</file>

<file path=xl/drawings/_rels/drawing6.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27</xdr:col>
      <xdr:colOff>38100</xdr:colOff>
      <xdr:row>0</xdr:row>
      <xdr:rowOff>28575</xdr:rowOff>
    </xdr:from>
    <xdr:to>
      <xdr:col>30</xdr:col>
      <xdr:colOff>9525</xdr:colOff>
      <xdr:row>4</xdr:row>
      <xdr:rowOff>28575</xdr:rowOff>
    </xdr:to>
    <xdr:sp macro="" textlink="">
      <xdr:nvSpPr>
        <xdr:cNvPr id="2" name="1 Flecha circular">
          <a:hlinkClick xmlns:r="http://schemas.openxmlformats.org/officeDocument/2006/relationships" r:id="rId1"/>
        </xdr:cNvPr>
        <xdr:cNvSpPr/>
      </xdr:nvSpPr>
      <xdr:spPr>
        <a:xfrm>
          <a:off x="9429750" y="28575"/>
          <a:ext cx="571500" cy="762000"/>
        </a:xfrm>
        <a:prstGeom prst="circular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MX" sz="1100">
            <a:solidFill>
              <a:schemeClr val="tx1"/>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9</xdr:col>
      <xdr:colOff>66675</xdr:colOff>
      <xdr:row>0</xdr:row>
      <xdr:rowOff>161925</xdr:rowOff>
    </xdr:from>
    <xdr:to>
      <xdr:col>14</xdr:col>
      <xdr:colOff>133350</xdr:colOff>
      <xdr:row>3</xdr:row>
      <xdr:rowOff>152400</xdr:rowOff>
    </xdr:to>
    <xdr:sp macro="" textlink="">
      <xdr:nvSpPr>
        <xdr:cNvPr id="2" name="1 Flecha circular">
          <a:hlinkClick xmlns:r="http://schemas.openxmlformats.org/officeDocument/2006/relationships" r:id="rId1"/>
        </xdr:cNvPr>
        <xdr:cNvSpPr/>
      </xdr:nvSpPr>
      <xdr:spPr>
        <a:xfrm>
          <a:off x="8058150" y="161925"/>
          <a:ext cx="971550" cy="561975"/>
        </a:xfrm>
        <a:prstGeom prst="circular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MX" sz="1100">
            <a:solidFill>
              <a:schemeClr val="tx1"/>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12</xdr:col>
      <xdr:colOff>28575</xdr:colOff>
      <xdr:row>0</xdr:row>
      <xdr:rowOff>133351</xdr:rowOff>
    </xdr:from>
    <xdr:to>
      <xdr:col>12</xdr:col>
      <xdr:colOff>695325</xdr:colOff>
      <xdr:row>3</xdr:row>
      <xdr:rowOff>133351</xdr:rowOff>
    </xdr:to>
    <xdr:sp macro="" textlink="">
      <xdr:nvSpPr>
        <xdr:cNvPr id="2" name="1 Flecha circular">
          <a:hlinkClick xmlns:r="http://schemas.openxmlformats.org/officeDocument/2006/relationships" r:id="rId1"/>
        </xdr:cNvPr>
        <xdr:cNvSpPr/>
      </xdr:nvSpPr>
      <xdr:spPr>
        <a:xfrm>
          <a:off x="10801350" y="133351"/>
          <a:ext cx="666750" cy="571500"/>
        </a:xfrm>
        <a:prstGeom prst="circular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MX" sz="1100">
            <a:solidFill>
              <a:schemeClr val="tx1"/>
            </a:solidFill>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12</xdr:col>
      <xdr:colOff>361950</xdr:colOff>
      <xdr:row>0</xdr:row>
      <xdr:rowOff>9525</xdr:rowOff>
    </xdr:from>
    <xdr:to>
      <xdr:col>13</xdr:col>
      <xdr:colOff>266700</xdr:colOff>
      <xdr:row>5</xdr:row>
      <xdr:rowOff>0</xdr:rowOff>
    </xdr:to>
    <xdr:sp macro="" textlink="">
      <xdr:nvSpPr>
        <xdr:cNvPr id="2" name="1 Flecha circular">
          <a:hlinkClick xmlns:r="http://schemas.openxmlformats.org/officeDocument/2006/relationships" r:id="rId1"/>
        </xdr:cNvPr>
        <xdr:cNvSpPr/>
      </xdr:nvSpPr>
      <xdr:spPr>
        <a:xfrm>
          <a:off x="10353675" y="9525"/>
          <a:ext cx="666750" cy="942975"/>
        </a:xfrm>
        <a:prstGeom prst="circular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MX" sz="1100">
            <a:solidFill>
              <a:schemeClr val="tx1"/>
            </a:solidFill>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26</xdr:col>
      <xdr:colOff>57150</xdr:colOff>
      <xdr:row>0</xdr:row>
      <xdr:rowOff>85725</xdr:rowOff>
    </xdr:from>
    <xdr:to>
      <xdr:col>29</xdr:col>
      <xdr:colOff>152400</xdr:colOff>
      <xdr:row>2</xdr:row>
      <xdr:rowOff>76200</xdr:rowOff>
    </xdr:to>
    <xdr:sp macro="" textlink="">
      <xdr:nvSpPr>
        <xdr:cNvPr id="2" name="1 Flecha circular">
          <a:hlinkClick xmlns:r="http://schemas.openxmlformats.org/officeDocument/2006/relationships" r:id="rId1"/>
        </xdr:cNvPr>
        <xdr:cNvSpPr/>
      </xdr:nvSpPr>
      <xdr:spPr>
        <a:xfrm>
          <a:off x="6877050" y="85725"/>
          <a:ext cx="495300" cy="371475"/>
        </a:xfrm>
        <a:prstGeom prst="circular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MX" sz="1100">
            <a:solidFill>
              <a:schemeClr val="tx1"/>
            </a:solidFill>
          </a:endParaRPr>
        </a:p>
      </xdr:txBody>
    </xdr:sp>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19050</xdr:colOff>
      <xdr:row>8</xdr:row>
      <xdr:rowOff>171450</xdr:rowOff>
    </xdr:from>
    <xdr:to>
      <xdr:col>7</xdr:col>
      <xdr:colOff>0</xdr:colOff>
      <xdr:row>22</xdr:row>
      <xdr:rowOff>133350</xdr:rowOff>
    </xdr:to>
    <xdr:pic>
      <xdr:nvPicPr>
        <xdr:cNvPr id="6" name="5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 y="1905000"/>
          <a:ext cx="5524500" cy="2628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704850</xdr:colOff>
      <xdr:row>9</xdr:row>
      <xdr:rowOff>9525</xdr:rowOff>
    </xdr:from>
    <xdr:to>
      <xdr:col>14</xdr:col>
      <xdr:colOff>142875</xdr:colOff>
      <xdr:row>22</xdr:row>
      <xdr:rowOff>180975</xdr:rowOff>
    </xdr:to>
    <xdr:pic>
      <xdr:nvPicPr>
        <xdr:cNvPr id="7" name="6 Imagen"/>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248400" y="1933575"/>
          <a:ext cx="5534025" cy="2647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pivotCacheDefinition1.xml><?xml version="1.0" encoding="utf-8"?>
<pivotCacheDefinition xmlns="http://schemas.openxmlformats.org/spreadsheetml/2006/main" xmlns:r="http://schemas.openxmlformats.org/officeDocument/2006/relationships" r:id="rId1" refreshedBy="Francisco Javier Hernández Valadez" refreshedDate="42058.740181597219" createdVersion="4" refreshedVersion="4" minRefreshableVersion="3" recordCount="91">
  <cacheSource type="worksheet">
    <worksheetSource ref="A5:AC96" sheet="Bug's"/>
  </cacheSource>
  <cacheFields count="29">
    <cacheField name="C" numFmtId="0">
      <sharedItems containsBlank="1" containsMixedTypes="1" containsNumber="1" containsInteger="1" minValue="1" maxValue="1" count="3">
        <n v="1"/>
        <m/>
        <s v="c"/>
      </sharedItems>
    </cacheField>
    <cacheField name="Paso" numFmtId="0">
      <sharedItems/>
    </cacheField>
    <cacheField name="Key" numFmtId="0">
      <sharedItems/>
    </cacheField>
    <cacheField name="Issue Type" numFmtId="0">
      <sharedItems count="1">
        <s v="Bug"/>
      </sharedItems>
    </cacheField>
    <cacheField name="Status" numFmtId="0">
      <sharedItems/>
    </cacheField>
    <cacheField name="Priority" numFmtId="0">
      <sharedItems/>
    </cacheField>
    <cacheField name="Summary" numFmtId="0">
      <sharedItems/>
    </cacheField>
    <cacheField name="Description" numFmtId="0">
      <sharedItems longText="1"/>
    </cacheField>
    <cacheField name="Reporter" numFmtId="0">
      <sharedItems/>
    </cacheField>
    <cacheField name="Assignee" numFmtId="0">
      <sharedItems count="34">
        <s v="Carmen Méndez"/>
        <s v="Isela Martínez"/>
        <s v="Gabriela Cedillo"/>
        <s v="Jocelyn Vazquez"/>
        <s v="Arturo Saldivar"/>
        <s v="Edgar Richter"/>
        <s v="Maricarmen Mendez Álvarez"/>
        <s v="Ever Hernandez"/>
        <s v="Martin Cruz"/>
        <s v="Antonio Laija Olmedo"/>
        <s v="German Gomez"/>
        <s v="Salvador García"/>
        <s v="Cesar Guzmán"/>
        <s v="Jacqueline Barradas"/>
        <s v="Agustin Gutierrez"/>
        <s v="Jose Daniel Garces Quiroz"/>
        <s v="Ivan Torres"/>
        <s v="Ximena Roldan"/>
        <s v="Francisco Morales López"/>
        <s v="Gerardo Gomez"/>
        <s v="Sergio Rangel"/>
        <s v="Gerardo Tenopala"/>
        <s v="Erick Vázquez"/>
        <s v="Gaby Ledesma"/>
        <s v="Giordy Palacios"/>
        <s v="Mary Carmen Bonilla Limón"/>
        <s v="Roberto de la Rosa"/>
        <s v="Alejandra Ivonne González Venancio"/>
        <s v="Rafael Cedillo"/>
        <s v="Margarita Arellano"/>
        <s v="Ana hernandez" u="1"/>
        <s v="German Gómez" u="1"/>
        <s v="Ever Hernández" u="1"/>
        <s v="Christian González Flores" u="1"/>
      </sharedItems>
    </cacheField>
    <cacheField name="Fecha del día" numFmtId="14">
      <sharedItems containsSemiMixedTypes="0" containsNonDate="0" containsDate="1" containsString="0" minDate="2015-02-20T18:00:00" maxDate="2015-02-20T18:00:00"/>
    </cacheField>
    <cacheField name="Fecha de creación (Created)" numFmtId="14">
      <sharedItems containsSemiMixedTypes="0" containsNonDate="0" containsDate="1" containsString="0" minDate="2014-02-18T13:00:00" maxDate="2015-02-19T21:42:00"/>
    </cacheField>
    <cacheField name="Fecha de inicio" numFmtId="14">
      <sharedItems containsSemiMixedTypes="0" containsNonDate="0" containsDate="1" containsString="0" minDate="2015-02-01T00:00:00" maxDate="2015-02-20T18:40:00"/>
    </cacheField>
    <cacheField name="Días Transcurridos al día" numFmtId="164">
      <sharedItems containsSemiMixedTypes="0" containsString="0" containsNumber="1" minValue="-2.7777777781011537E-2" maxValue="19.75"/>
    </cacheField>
    <cacheField name="Fecha prometida  vs NS" numFmtId="14">
      <sharedItems containsSemiMixedTypes="0" containsNonDate="0" containsDate="1" containsString="0" minDate="2015-02-02T00:00:00" maxDate="2015-02-21T18:40:00"/>
    </cacheField>
    <cacheField name="Fecha prometida   (Due Date)" numFmtId="14">
      <sharedItems containsNonDate="0" containsDate="1" containsString="0" containsBlank="1" minDate="2015-02-04T00:00:00" maxDate="2015-02-24T00:00:00"/>
    </cacheField>
    <cacheField name="Días retraso vs Fecha prometida NS" numFmtId="1">
      <sharedItems containsSemiMixedTypes="0" containsString="0" containsNumber="1" minValue="-10" maxValue="42050.75" count="78">
        <n v="0"/>
        <n v="2"/>
        <n v="3"/>
        <n v="8"/>
        <n v="10"/>
        <n v="4"/>
        <n v="13"/>
        <n v="6"/>
        <n v="1"/>
        <n v="11"/>
        <n v="7"/>
        <n v="5"/>
        <n v="17"/>
        <n v="-3"/>
        <n v="16"/>
        <n v="12"/>
        <n v="14"/>
        <n v="-10"/>
        <n v="9"/>
        <n v="-1"/>
        <n v="-4"/>
        <n v="-8"/>
        <n v="18"/>
        <n v="2.2138888888875954" u="1"/>
        <n v="-0.89166666667006211" u="1"/>
        <n v="10.161805555559113" u="1"/>
        <n v="9.2624999999970896" u="1"/>
        <n v="-0.95069444444379769" u="1"/>
        <n v="10.93611111111386" u="1"/>
        <n v="15.143055555556202" u="1"/>
        <n v="15.75" u="1"/>
        <n v="9.1555555555532919" u="1"/>
        <n v="2.2055555555562023" u="1"/>
        <n v="2.0395833333313931" u="1"/>
        <n v="22" u="1"/>
        <n v="-0.82847222222335404" u="1"/>
        <n v="-2" u="1"/>
        <n v="-0.8555555555576575" u="1"/>
        <n v="10.079861111109494" u="1"/>
        <n v="11.319444444445253" u="1"/>
        <n v="1.9902777777751908" u="1"/>
        <n v="22.860416666670062" u="1"/>
        <n v="2.2979166666700621" u="1"/>
        <n v="13.75" u="1"/>
        <n v="11.287499999998545" u="1"/>
        <n v="3.2611111111109494" u="1"/>
        <n v="-0.75694444444525288" u="1"/>
        <n v="15.865972222221899" u="1"/>
        <n v="15.12638888888614" u="1"/>
        <n v="1.9395833333328483" u="1"/>
        <n v="-0.89305555555620231" u="1"/>
        <n v="42050" u="1"/>
        <n v="10.931944444440887" u="1"/>
        <n v="42050.75" u="1"/>
        <n v="11.068055555559113" u="1"/>
        <n v="4.0534722222218988" u="1"/>
        <n v="2.2618055555576575" u="1"/>
        <n v="11.966666666667152" u="1"/>
        <n v="8.9902777777751908" u="1"/>
        <n v="15" u="1"/>
        <n v="30.859722222223354" u="1"/>
        <n v="-0.99166666666860692" u="1"/>
        <n v="-0.94236111111240461" u="1"/>
        <n v="9.75" u="1"/>
        <n v="30" u="1"/>
        <n v="-2.9458333333313931" u="1"/>
        <n v="-1.0104166666642413" u="1"/>
        <n v="6.0090277777781012" u="1"/>
        <n v="10.245138888887595" u="1"/>
        <n v="11.914583333331393" u="1"/>
        <n v="12.268055555556202" u="1"/>
        <n v="2.2729166666686069" u="1"/>
        <n v="-0.95972222222189885" u="1"/>
        <n v="4.9166666666642413" u="1"/>
        <n v="12.75" u="1"/>
        <n v="-0.97222222221898846" u="1"/>
        <n v="2.3270833333299379" u="1"/>
        <n v="-0.98750000000291038" u="1"/>
      </sharedItems>
    </cacheField>
    <cacheField name="Días retraso vs Fecha prometida (Due Date)" numFmtId="1">
      <sharedItems containsMixedTypes="1" containsNumber="1" containsInteger="1" minValue="-5" maxValue="16"/>
    </cacheField>
    <cacheField name="Días en Diagnóstico" numFmtId="1">
      <sharedItems containsSemiMixedTypes="0" containsString="0" containsNumber="1" minValue="0.84583333333284827" maxValue="367.20833333333576"/>
    </cacheField>
    <cacheField name="Fecha de cierre actividad/responsable" numFmtId="14">
      <sharedItems containsNonDate="0" containsDate="1" containsString="0" containsBlank="1" minDate="2015-01-31T00:00:00" maxDate="2015-02-20T18:40:00"/>
    </cacheField>
    <cacheField name="Cumplió NS" numFmtId="14">
      <sharedItems/>
    </cacheField>
    <cacheField name="Cumplió FP" numFmtId="14">
      <sharedItems/>
    </cacheField>
    <cacheField name="Días efectivos" numFmtId="1">
      <sharedItems containsSemiMixedTypes="0" containsString="0" containsNumber="1" minValue="0.84583333333284827" maxValue="367.20833333333576"/>
    </cacheField>
    <cacheField name="Labels" numFmtId="0">
      <sharedItems containsBlank="1"/>
    </cacheField>
    <cacheField name="Nivel de servicio" numFmtId="0">
      <sharedItems containsSemiMixedTypes="0" containsString="0" containsNumber="1" containsInteger="1" minValue="1" maxValue="1"/>
    </cacheField>
    <cacheField name="Fecha reincidencia 1" numFmtId="0">
      <sharedItems containsNonDate="0" containsDate="1" containsString="0" containsBlank="1" minDate="2015-02-03T00:00:00" maxDate="2015-02-16T18:15:00" count="10">
        <m/>
        <d v="2015-02-13T12:52:00"/>
        <d v="2015-02-03T00:00:00"/>
        <d v="2015-02-16T13:53:00"/>
        <d v="2015-02-16T18:15:00"/>
        <d v="2015-02-16T15:26:00"/>
        <d v="2015-02-16T17:48:00"/>
        <d v="2015-02-16T17:42:00"/>
        <d v="2015-02-04T18:25:00"/>
        <d v="2015-02-05T16:54:00" u="1"/>
      </sharedItems>
    </cacheField>
    <cacheField name="Fecha reincidencia 2" numFmtId="0">
      <sharedItems containsNonDate="0" containsDate="1" containsString="0" containsBlank="1" minDate="2015-02-17T00:00:00" maxDate="2015-02-18T00:00:00"/>
    </cacheField>
    <cacheField name="Fecha reincidencia 3" numFmtId="0">
      <sharedItems containsNonDate="0" containsString="0" containsBlank="1"/>
    </cacheField>
    <cacheField name="Fecha reincidencia 4"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Francisco Javier Hernández Valadez" refreshedDate="42058.740334027774" createdVersion="4" refreshedVersion="4" minRefreshableVersion="3" recordCount="173">
  <cacheSource type="worksheet">
    <worksheetSource ref="A5:AF178" sheet="Brecha"/>
  </cacheSource>
  <cacheFields count="32">
    <cacheField name="C" numFmtId="0">
      <sharedItems containsBlank="1" containsMixedTypes="1" containsNumber="1" containsInteger="1" minValue="1" maxValue="1" count="3">
        <n v="1"/>
        <m/>
        <s v="c"/>
      </sharedItems>
    </cacheField>
    <cacheField name="Paso" numFmtId="0">
      <sharedItems containsBlank="1"/>
    </cacheField>
    <cacheField name="Key" numFmtId="0">
      <sharedItems/>
    </cacheField>
    <cacheField name="Issue Type" numFmtId="0">
      <sharedItems/>
    </cacheField>
    <cacheField name="Status" numFmtId="0">
      <sharedItems/>
    </cacheField>
    <cacheField name="Priority" numFmtId="0">
      <sharedItems/>
    </cacheField>
    <cacheField name="Summary" numFmtId="0">
      <sharedItems/>
    </cacheField>
    <cacheField name="Description" numFmtId="0">
      <sharedItems longText="1"/>
    </cacheField>
    <cacheField name="Reporter" numFmtId="0">
      <sharedItems/>
    </cacheField>
    <cacheField name="Assignee" numFmtId="0">
      <sharedItems count="35">
        <s v="Jacqueline Barradas"/>
        <s v="Irma Aguilar"/>
        <s v="Antonio Laija Olmedo"/>
        <s v="Ana hernandez"/>
        <s v="Gerardo Gomez"/>
        <s v="Ivan Torres"/>
        <s v="Edgar Richter"/>
        <s v="Arturo Saldivar"/>
        <s v="Juan Vargas"/>
        <s v="Isela Martínez"/>
        <s v="Gabriela Cedillo"/>
        <s v="Ximena Roldan"/>
        <s v="Ever Hernandez"/>
        <s v="Cesar Guzmán"/>
        <s v="Salvador García"/>
        <s v="Roberto de la Rosa"/>
        <s v="Margarita Arellano"/>
        <s v="Carmen Méndez"/>
        <s v="Martin Cruz"/>
        <s v="Agustin Gutierrez"/>
        <s v="German Gomez"/>
        <s v="Francisco Morales López"/>
        <s v="Sergio Rangel"/>
        <s v="Jocelyn Vazquez"/>
        <s v="Christian Ramirez"/>
        <s v="Erick Vázquez"/>
        <s v="Alejandra Ivonne González Venancio"/>
        <s v="Giordy Palacios"/>
        <s v="Ana Mayte Topete"/>
        <s v="Jesús Villaseñor"/>
        <s v="Jose Daniel Garces Quiroz"/>
        <s v="Juan Carlos Fernández"/>
        <s v="Gerardo Tenopala"/>
        <s v="Unassigned"/>
        <s v="Edgar Rangel"/>
      </sharedItems>
    </cacheField>
    <cacheField name="Fecha del día" numFmtId="14">
      <sharedItems containsSemiMixedTypes="0" containsNonDate="0" containsDate="1" containsString="0" minDate="2015-02-20T18:00:00" maxDate="2015-02-20T18:00:00"/>
    </cacheField>
    <cacheField name="Fecha de creación (Created)" numFmtId="14">
      <sharedItems containsSemiMixedTypes="0" containsNonDate="0" containsDate="1" containsString="0" minDate="2013-10-17T13:36:00" maxDate="2015-02-20T15:26:00"/>
    </cacheField>
    <cacheField name="Fecha de inicio" numFmtId="14">
      <sharedItems containsSemiMixedTypes="0" containsNonDate="0" containsDate="1" containsString="0" minDate="2015-01-30T00:00:00" maxDate="2015-02-20T18:34:00"/>
    </cacheField>
    <cacheField name="Días Transcurridos al día" numFmtId="1">
      <sharedItems containsSemiMixedTypes="0" containsString="0" containsNumber="1" minValue="-0.40347222222044365" maxValue="486.99930555556057"/>
    </cacheField>
    <cacheField name="Fecha prometida  vs NS" numFmtId="14">
      <sharedItems containsSemiMixedTypes="0" containsNonDate="0" containsDate="1" containsString="0" minDate="2015-02-04T00:00:00" maxDate="2015-02-25T18:34:00"/>
    </cacheField>
    <cacheField name="Fecha prometida   (Due Date)" numFmtId="14">
      <sharedItems containsNonDate="0" containsDate="1" containsString="0" containsBlank="1" minDate="2015-01-15T00:00:00" maxDate="2015-02-27T00:00:00"/>
    </cacheField>
    <cacheField name="Días retraso vs Fecha prometida NS" numFmtId="1">
      <sharedItems containsSemiMixedTypes="0" containsString="0" containsNumber="1" minValue="-18" maxValue="13" count="56">
        <n v="-4"/>
        <n v="-3"/>
        <n v="0"/>
        <n v="2"/>
        <n v="3"/>
        <n v="-1"/>
        <n v="6"/>
        <n v="-2"/>
        <n v="5"/>
        <n v="9"/>
        <n v="-5"/>
        <n v="11"/>
        <n v="12"/>
        <n v="13"/>
        <n v="1"/>
        <n v="4"/>
        <n v="8"/>
        <n v="10"/>
        <n v="-18"/>
        <n v="7"/>
        <n v="1.242361111108039" u="1"/>
        <n v="-6" u="1"/>
        <n v="5.2194444444467081" u="1"/>
        <n v="5.1791666666686069" u="1"/>
        <n v="7.0368055555591127" u="1"/>
        <n v="-4.8701388888875954" u="1"/>
        <n v="2.2631944444437977" u="1"/>
        <n v="6.1243055555532919" u="1"/>
        <n v="2.2784722222204437" u="1"/>
        <n v="-0.82569444444379769" u="1"/>
        <n v="8.3604166666700621" u="1"/>
        <n v="7.2520833333328483" u="1"/>
        <n v="4.9909722222218988" u="1"/>
        <n v="5.75" u="1"/>
        <n v="-3.9111111111124046" u="1"/>
        <n v="7.2506944444467081" u="1"/>
        <n v="-8" u="1"/>
        <n v="-6.8020833333357587" u="1"/>
        <n v="0.17430555555620231" u="1"/>
        <n v="-1.0881944444408873" u="1"/>
        <n v="4.0305555555532919" u="1"/>
        <n v="-5.7409722222218988" u="1"/>
        <n v="-5.8777777777795563" u="1"/>
        <n v="-3.8097222222204437" u="1"/>
        <n v="-4.8194444444452529" u="1"/>
        <n v="-6.7923611111109494" u="1"/>
        <n v="9.75" u="1"/>
        <n v="-6.9472222222248092" u="1"/>
        <n v="5.0041666666656965" u="1"/>
        <n v="-7" u="1"/>
        <n v="2.0250000000014552" u="1"/>
        <n v="-4.8006944444423425" u="1"/>
        <n v="2.2527777777795563" u="1"/>
        <n v="-2.929861111108039" u="1"/>
        <n v="4.9472222222248092" u="1"/>
        <n v="1.1104166666700621" u="1"/>
      </sharedItems>
    </cacheField>
    <cacheField name="Días retraso vs Fecha prometida (Due Date)" numFmtId="1">
      <sharedItems containsMixedTypes="1" containsNumber="1" containsInteger="1" minValue="-8" maxValue="29"/>
    </cacheField>
    <cacheField name="Días en Brecha" numFmtId="1">
      <sharedItems containsSemiMixedTypes="0" containsString="0" containsNumber="1" minValue="0.10694444444379769" maxValue="491.1833333333343"/>
    </cacheField>
    <cacheField name="Fecha de cierre (Resolved)" numFmtId="0">
      <sharedItems containsNonDate="0" containsDate="1" containsString="0" containsBlank="1" minDate="2015-01-28T18:05:00" maxDate="2015-02-27T00:00:00"/>
    </cacheField>
    <cacheField name="Cumplió NS" numFmtId="14">
      <sharedItems/>
    </cacheField>
    <cacheField name="Cumplió FP" numFmtId="14">
      <sharedItems/>
    </cacheField>
    <cacheField name="Días efectivos" numFmtId="1">
      <sharedItems containsSemiMixedTypes="0" containsString="0" containsNumber="1" minValue="-13.07986111111677" maxValue="491.1833333333343"/>
    </cacheField>
    <cacheField name="Labels" numFmtId="0">
      <sharedItems containsBlank="1"/>
    </cacheField>
    <cacheField name="Nivel de servicio" numFmtId="0">
      <sharedItems containsSemiMixedTypes="0" containsString="0" containsNumber="1" containsInteger="1" minValue="5" maxValue="5"/>
    </cacheField>
    <cacheField name="Fecha reincidencia 1" numFmtId="14">
      <sharedItems containsNonDate="0" containsDate="1" containsString="0" containsBlank="1" minDate="2015-01-31T00:00:00" maxDate="2015-02-20T18:34:00" count="10">
        <m/>
        <d v="2015-02-13T12:52:00"/>
        <d v="2015-01-31T00:00:00"/>
        <d v="2015-02-16T16:46:00"/>
        <d v="2015-02-20T18:34:00"/>
        <d v="2015-02-13T17:58:00"/>
        <d v="2015-02-12T14:37:00"/>
        <d v="2015-02-03T00:00:00"/>
        <d v="2015-02-16T15:30:00"/>
        <d v="2015-02-16T18:32:00"/>
      </sharedItems>
    </cacheField>
    <cacheField name="Fecha reincidencia 2" numFmtId="0">
      <sharedItems containsNonDate="0" containsDate="1" containsString="0" containsBlank="1" minDate="2015-02-19T17:19:00" maxDate="2015-02-19T17:19:00"/>
    </cacheField>
    <cacheField name="Fecha reincidencia 3" numFmtId="0">
      <sharedItems containsNonDate="0" containsString="0" containsBlank="1"/>
    </cacheField>
    <cacheField name="Fecha reincidencia 4" numFmtId="0">
      <sharedItems containsNonDate="0" containsString="0" containsBlank="1"/>
    </cacheField>
    <cacheField name="Sow3" numFmtId="0">
      <sharedItems containsNonDate="0" containsString="0" containsBlank="1"/>
    </cacheField>
    <cacheField name="Fecha autorización" numFmtId="0">
      <sharedItems containsNonDate="0" containsString="0" containsBlank="1"/>
    </cacheField>
    <cacheField name="Días en Autorización"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r:id="rId1" refreshedBy="Francisco Javier Hernández Valadez" refreshedDate="42058.740671874999" createdVersion="4" refreshedVersion="4" minRefreshableVersion="3" recordCount="24">
  <cacheSource type="worksheet">
    <worksheetSource ref="A5:AC29" sheet="Parametrización"/>
  </cacheSource>
  <cacheFields count="29">
    <cacheField name="C" numFmtId="0">
      <sharedItems containsBlank="1" containsMixedTypes="1" containsNumber="1" containsInteger="1" minValue="1" maxValue="1" count="3">
        <n v="1"/>
        <m/>
        <s v="c"/>
      </sharedItems>
    </cacheField>
    <cacheField name="Paso" numFmtId="0">
      <sharedItems/>
    </cacheField>
    <cacheField name="Key" numFmtId="0">
      <sharedItems/>
    </cacheField>
    <cacheField name="Issue Type" numFmtId="0">
      <sharedItems/>
    </cacheField>
    <cacheField name="Status" numFmtId="0">
      <sharedItems/>
    </cacheField>
    <cacheField name="Priority" numFmtId="0">
      <sharedItems/>
    </cacheField>
    <cacheField name="Summary" numFmtId="0">
      <sharedItems/>
    </cacheField>
    <cacheField name="Description" numFmtId="0">
      <sharedItems longText="1"/>
    </cacheField>
    <cacheField name="Reporter" numFmtId="0">
      <sharedItems/>
    </cacheField>
    <cacheField name="Assignee" numFmtId="0">
      <sharedItems count="14">
        <s v="Ivan Torres"/>
        <s v="Martin Cruz"/>
        <s v="German Gomez"/>
        <s v="Alejandra Ivonne González Venancio"/>
        <s v="Cesar Guzmán"/>
        <s v="Jacqueline Barradas"/>
        <s v="Rafael Cedillo"/>
        <s v="Tere Díaz"/>
        <s v="Francisco Morales López"/>
        <s v="Ximena Roldan"/>
        <s v="Edgar Rangel"/>
        <s v="Antonio Laija Olmedo"/>
        <s v="Jocelyn Vazquez"/>
        <s v="Ever Hernández" u="1"/>
      </sharedItems>
    </cacheField>
    <cacheField name="Fecha del día" numFmtId="14">
      <sharedItems containsSemiMixedTypes="0" containsNonDate="0" containsDate="1" containsString="0" minDate="2015-02-20T18:00:00" maxDate="2015-02-20T18:00:00"/>
    </cacheField>
    <cacheField name="Fecha de creación (Created)" numFmtId="14">
      <sharedItems containsSemiMixedTypes="0" containsNonDate="0" containsDate="1" containsString="0" minDate="2014-07-21T20:01:00" maxDate="2015-01-30T16:54:00"/>
    </cacheField>
    <cacheField name="Fecha de inicio" numFmtId="14">
      <sharedItems containsSemiMixedTypes="0" containsNonDate="0" containsDate="1" containsString="0" minDate="2015-02-02T00:00:00" maxDate="2015-02-19T16:17:00"/>
    </cacheField>
    <cacheField name="Días Transcurridos al día" numFmtId="164">
      <sharedItems containsSemiMixedTypes="0" containsString="0" containsNumber="1" minValue="-2.9284722222218988" maxValue="18.75"/>
    </cacheField>
    <cacheField name="Fecha prometida  vs NS" numFmtId="14">
      <sharedItems containsSemiMixedTypes="0" containsNonDate="0" containsDate="1" containsString="0" minDate="2015-02-03T00:00:00" maxDate="2015-02-20T16:17:00"/>
    </cacheField>
    <cacheField name="Fecha prometida   (Due Date)" numFmtId="14">
      <sharedItems containsNonDate="0" containsDate="1" containsString="0" containsBlank="1" minDate="2015-02-25T00:00:00" maxDate="2015-02-26T00:00:00"/>
    </cacheField>
    <cacheField name="Días retraso vs Fecha prometida NS" numFmtId="1">
      <sharedItems containsSemiMixedTypes="0" containsString="0" containsNumber="1" containsInteger="1" minValue="-7" maxValue="17" count="18">
        <n v="2"/>
        <n v="0"/>
        <n v="1"/>
        <n v="5"/>
        <n v="7"/>
        <n v="-3"/>
        <n v="15"/>
        <n v="-1"/>
        <n v="13"/>
        <n v="17"/>
        <n v="6"/>
        <n v="-7"/>
        <n v="3"/>
        <n v="16"/>
        <n v="14" u="1"/>
        <n v="9" u="1"/>
        <n v="10" u="1"/>
        <n v="12" u="1"/>
      </sharedItems>
    </cacheField>
    <cacheField name="Días retraso vs Fecha prometida (Due Date)" numFmtId="1">
      <sharedItems containsMixedTypes="1" containsNumber="1" containsInteger="1" minValue="-4" maxValue="-4"/>
    </cacheField>
    <cacheField name="Días en Migración" numFmtId="1">
      <sharedItems containsSemiMixedTypes="0" containsString="0" containsNumber="1" minValue="21.045833333329938" maxValue="213.91597222222481"/>
    </cacheField>
    <cacheField name="Fecha de cierre (Resolved)" numFmtId="14">
      <sharedItems containsNonDate="0" containsDate="1" containsString="0" containsBlank="1" minDate="2015-02-03T00:00:00" maxDate="2015-02-19T16:17:00"/>
    </cacheField>
    <cacheField name="Cumplió NS" numFmtId="14">
      <sharedItems/>
    </cacheField>
    <cacheField name="Cumplió FP" numFmtId="14">
      <sharedItems/>
    </cacheField>
    <cacheField name="Días efectivos" numFmtId="1">
      <sharedItems containsSemiMixedTypes="0" containsString="0" containsNumber="1" minValue="4.2645833333299379" maxValue="213.91597222222481"/>
    </cacheField>
    <cacheField name="Labels" numFmtId="0">
      <sharedItems containsBlank="1"/>
    </cacheField>
    <cacheField name="Nivel de servicio" numFmtId="0">
      <sharedItems containsSemiMixedTypes="0" containsString="0" containsNumber="1" containsInteger="1" minValue="1" maxValue="1"/>
    </cacheField>
    <cacheField name="Fecha reincidencia 1" numFmtId="0">
      <sharedItems containsNonDate="0" containsDate="1" containsString="0" containsBlank="1" minDate="2015-02-03T00:00:00" maxDate="2015-02-14T00:00:00" count="3">
        <d v="2015-02-13T00:00:00"/>
        <m/>
        <d v="2015-02-03T00:00:00"/>
      </sharedItems>
    </cacheField>
    <cacheField name="Fecha reincidencia 2" numFmtId="0">
      <sharedItems containsNonDate="0" containsString="0" containsBlank="1"/>
    </cacheField>
    <cacheField name="Fecha reincidencia 3" numFmtId="0">
      <sharedItems containsNonDate="0" containsString="0" containsBlank="1"/>
    </cacheField>
    <cacheField name="Fecha reincidencia 4"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r:id="rId1" refreshedBy="Francisco Javier Hernández Valadez" refreshedDate="42058.745849189814" createdVersion="4" refreshedVersion="4" minRefreshableVersion="3" recordCount="30">
  <cacheSource type="worksheet">
    <worksheetSource ref="A5:AD35" sheet="Migración"/>
  </cacheSource>
  <cacheFields count="30">
    <cacheField name="C" numFmtId="0">
      <sharedItems containsBlank="1" containsMixedTypes="1" containsNumber="1" containsInteger="1" minValue="1" maxValue="1" count="3">
        <n v="1"/>
        <m/>
        <s v="c"/>
      </sharedItems>
    </cacheField>
    <cacheField name="Paso" numFmtId="0">
      <sharedItems containsBlank="1"/>
    </cacheField>
    <cacheField name="Key" numFmtId="0">
      <sharedItems/>
    </cacheField>
    <cacheField name="Issue Type" numFmtId="0">
      <sharedItems count="1">
        <s v="Task"/>
      </sharedItems>
    </cacheField>
    <cacheField name="Status" numFmtId="0">
      <sharedItems/>
    </cacheField>
    <cacheField name="Priority" numFmtId="0">
      <sharedItems/>
    </cacheField>
    <cacheField name="Summary" numFmtId="0">
      <sharedItems/>
    </cacheField>
    <cacheField name="Description" numFmtId="0">
      <sharedItems longText="1"/>
    </cacheField>
    <cacheField name="Reporter" numFmtId="0">
      <sharedItems/>
    </cacheField>
    <cacheField name="Assignee" numFmtId="0">
      <sharedItems count="21">
        <s v="Jaqueline Morales"/>
        <s v="Gerardo Tenopala"/>
        <s v="Irma Aguilar"/>
        <s v="Francisco Morales López"/>
        <s v="Ever Hernandez"/>
        <s v="Jacqueline Barradas"/>
        <s v="Agustin Gutierrez"/>
        <s v="Giordy Palacios"/>
        <s v="Gerardo Gomez"/>
        <s v="Sergio Rangel"/>
        <s v="Juan Carlos Fernández"/>
        <s v="Ivan Torres"/>
        <s v="German Gómez"/>
        <s v="Martín Cruz"/>
        <s v="Francisco Morales"/>
        <s v="Edgar Rangel"/>
        <s v="Mary Carmen Bonilla Limón"/>
        <s v="Alejandra Ivonne González Venancio"/>
        <s v="Erick Vázquez"/>
        <s v="Margarita Arellano"/>
        <s v="Leonado Hernández"/>
      </sharedItems>
    </cacheField>
    <cacheField name="Fecha del día" numFmtId="14">
      <sharedItems containsSemiMixedTypes="0" containsNonDate="0" containsDate="1" containsString="0" minDate="2015-02-20T18:00:00" maxDate="2015-02-20T18:00:00"/>
    </cacheField>
    <cacheField name="Fecha de creación (Created)" numFmtId="14">
      <sharedItems containsSemiMixedTypes="0" containsNonDate="0" containsDate="1" containsString="0" minDate="2014-08-18T13:55:00" maxDate="2015-02-18T19:53:00"/>
    </cacheField>
    <cacheField name="Fecha de inicio" numFmtId="14">
      <sharedItems containsSemiMixedTypes="0" containsNonDate="0" containsDate="1" containsString="0" minDate="2015-01-30T21:16:00" maxDate="2015-02-19T17:06:00"/>
    </cacheField>
    <cacheField name="Días Transcurridos al día" numFmtId="164">
      <sharedItems containsSemiMixedTypes="0" containsString="0" containsNumber="1" minValue="1.0374999999985448" maxValue="20.863888888889051"/>
    </cacheField>
    <cacheField name="Fecha prometida  vs NS" numFmtId="14">
      <sharedItems containsSemiMixedTypes="0" containsNonDate="0" containsDate="1" containsString="0" minDate="2015-01-31T21:16:00" maxDate="2015-02-20T17:06:00"/>
    </cacheField>
    <cacheField name="Fecha prometida   (Due Date)" numFmtId="14">
      <sharedItems containsNonDate="0" containsDate="1" containsString="0" containsBlank="1" minDate="2014-12-30T00:00:00" maxDate="2015-02-24T00:00:00"/>
    </cacheField>
    <cacheField name="Días retraso vs Fecha prometida NS" numFmtId="1">
      <sharedItems containsSemiMixedTypes="0" containsString="0" containsNumber="1" containsInteger="1" minValue="-7" maxValue="42054" count="22">
        <n v="0"/>
        <n v="1"/>
        <n v="10"/>
        <n v="-1"/>
        <n v="2"/>
        <n v="3"/>
        <n v="6"/>
        <n v="15"/>
        <n v="16"/>
        <n v="12"/>
        <n v="17"/>
        <n v="-7" u="1"/>
        <n v="13" u="1"/>
        <n v="5" u="1"/>
        <n v="14" u="1"/>
        <n v="63" u="1"/>
        <n v="-3" u="1"/>
        <n v="66" u="1"/>
        <n v="64" u="1"/>
        <n v="-2" u="1"/>
        <n v="11" u="1"/>
        <n v="42054" u="1"/>
      </sharedItems>
    </cacheField>
    <cacheField name="Días retraso vs Fecha prometida (Due Date)" numFmtId="1">
      <sharedItems containsMixedTypes="1" containsNumber="1" containsInteger="1" minValue="-2" maxValue="52"/>
    </cacheField>
    <cacheField name="Días en Migración" numFmtId="1">
      <sharedItems containsSemiMixedTypes="0" containsString="0" containsNumber="1" minValue="1.921527777776646" maxValue="186.17013888889051"/>
    </cacheField>
    <cacheField name="Fecha de cierre (Resolved)" numFmtId="14">
      <sharedItems containsNonDate="0" containsDate="1" containsString="0" containsBlank="1" minDate="2015-02-03T11:49:00" maxDate="2015-02-20T18:33:00"/>
    </cacheField>
    <cacheField name="Cumplió NS" numFmtId="14">
      <sharedItems/>
    </cacheField>
    <cacheField name="Cumplió FP" numFmtId="14">
      <sharedItems/>
    </cacheField>
    <cacheField name="Días efectivos" numFmtId="1">
      <sharedItems containsSemiMixedTypes="0" containsString="0" containsNumber="1" minValue="0.26805555555620231" maxValue="186.17013888889051"/>
    </cacheField>
    <cacheField name="Labels" numFmtId="0">
      <sharedItems containsBlank="1"/>
    </cacheField>
    <cacheField name="Nivel de servicio" numFmtId="0">
      <sharedItems containsString="0" containsBlank="1" containsNumber="1" containsInteger="1" minValue="1" maxValue="1"/>
    </cacheField>
    <cacheField name="Fecha reincidencia 1" numFmtId="0">
      <sharedItems containsNonDate="0" containsString="0" containsBlank="1" count="1">
        <m/>
      </sharedItems>
    </cacheField>
    <cacheField name="Fecha reincidencia 2" numFmtId="0">
      <sharedItems containsNonDate="0" containsString="0" containsBlank="1"/>
    </cacheField>
    <cacheField name="Fecha reincidencia 3" numFmtId="0">
      <sharedItems containsNonDate="0" containsString="0" containsBlank="1"/>
    </cacheField>
    <cacheField name="Fecha reincidencia 4" numFmtId="0">
      <sharedItems containsNonDate="0" containsString="0" containsBlank="1"/>
    </cacheField>
    <cacheField name="Raíz/WA"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r:id="rId1" refreshedBy="Francisco Javier Hernández Valadez" refreshedDate="42058.753442939815" createdVersion="4" refreshedVersion="4" minRefreshableVersion="3" recordCount="104">
  <cacheSource type="worksheet">
    <worksheetSource ref="A5:AC109" sheet="Abiertos"/>
  </cacheSource>
  <cacheFields count="29">
    <cacheField name="C" numFmtId="0">
      <sharedItems containsBlank="1" containsMixedTypes="1" containsNumber="1" containsInteger="1" minValue="1" maxValue="1" count="3">
        <n v="1"/>
        <m/>
        <s v="c"/>
      </sharedItems>
    </cacheField>
    <cacheField name="Paso" numFmtId="0">
      <sharedItems/>
    </cacheField>
    <cacheField name="Key" numFmtId="0">
      <sharedItems/>
    </cacheField>
    <cacheField name="Issue Type" numFmtId="0">
      <sharedItems count="2">
        <s v="Question"/>
        <s v="Bug"/>
      </sharedItems>
    </cacheField>
    <cacheField name="Status" numFmtId="0">
      <sharedItems/>
    </cacheField>
    <cacheField name="Priority" numFmtId="0">
      <sharedItems/>
    </cacheField>
    <cacheField name="Summary" numFmtId="0">
      <sharedItems/>
    </cacheField>
    <cacheField name="Description" numFmtId="0">
      <sharedItems longText="1"/>
    </cacheField>
    <cacheField name="Reporter" numFmtId="0">
      <sharedItems/>
    </cacheField>
    <cacheField name="Assignee" numFmtId="0">
      <sharedItems count="28">
        <s v="German Gomez"/>
        <s v="Martin Cruz"/>
        <s v="Agustin Gutierrez"/>
        <s v="Salvador García"/>
        <s v="Jacqueline Barradas"/>
        <s v="Francisco Morales López"/>
        <s v="Ana hernandez"/>
        <s v="Antonio Laija Olmedo"/>
        <s v="Ivan Torres"/>
        <s v="Gabriela Cedillo"/>
        <s v="Mary Carmen Bonilla Limón"/>
        <s v="Cesar Guzmán"/>
        <s v="Edgar Rangel"/>
        <s v="Gerardo Gomez"/>
        <s v="Sergio Rangel"/>
        <s v="Edgar Richter"/>
        <s v="Jocelyn Vazquez"/>
        <s v="Giordy Palacios"/>
        <s v="Carmen Méndez"/>
        <s v="Arturo Saldivar"/>
        <s v="Francisco Morales"/>
        <s v="Jesús Villaseñor"/>
        <s v="Christian Ramirez"/>
        <s v="Gerardo Tenopala"/>
        <s v="Ximena Roldan"/>
        <s v="Alejandra Ivonne González Venancio"/>
        <s v="Juan Carlos Fernández"/>
        <s v="Ever Hernandez" u="1"/>
      </sharedItems>
    </cacheField>
    <cacheField name="Fecha del día" numFmtId="14">
      <sharedItems containsSemiMixedTypes="0" containsNonDate="0" containsDate="1" containsString="0" minDate="2015-02-20T18:00:00" maxDate="2015-02-20T18:00:00"/>
    </cacheField>
    <cacheField name="Fecha de creación (Created)" numFmtId="14">
      <sharedItems containsSemiMixedTypes="0" containsNonDate="0" containsDate="1" containsString="0" minDate="2014-06-04T00:43:00" maxDate="2015-02-20T18:01:00"/>
    </cacheField>
    <cacheField name="Fecha de inicio" numFmtId="14">
      <sharedItems containsSemiMixedTypes="0" containsNonDate="0" containsDate="1" containsString="0" minDate="2015-01-30T18:23:00" maxDate="2015-02-20T18:01:00"/>
    </cacheField>
    <cacheField name="Días Transcurridos al día" numFmtId="164">
      <sharedItems containsSemiMixedTypes="0" containsString="0" containsNumber="1" minValue="-6.944444467080757E-4" maxValue="20.984027777776646"/>
    </cacheField>
    <cacheField name="Fecha prometida  vs NS" numFmtId="14">
      <sharedItems containsSemiMixedTypes="0" containsNonDate="0" containsDate="1" containsString="0" minDate="2015-01-31T18:23:00" maxDate="2015-02-21T18:01:00"/>
    </cacheField>
    <cacheField name="Fecha prometida   (Due Date)" numFmtId="14">
      <sharedItems containsNonDate="0" containsDate="1" containsString="0" containsBlank="1" minDate="2015-02-05T00:00:00" maxDate="2015-02-18T00:00:00"/>
    </cacheField>
    <cacheField name="Días retraso vs Fecha prometida NS" numFmtId="1">
      <sharedItems containsSemiMixedTypes="0" containsString="0" containsNumber="1" minValue="-10" maxValue="31.75" count="73">
        <n v="-1"/>
        <n v="1"/>
        <n v="2"/>
        <n v="0"/>
        <n v="5"/>
        <n v="6"/>
        <n v="7"/>
        <n v="8"/>
        <n v="3"/>
        <n v="4"/>
        <n v="9"/>
        <n v="10"/>
        <n v="15"/>
        <n v="16"/>
        <n v="12"/>
        <n v="-10"/>
        <n v="-5"/>
        <n v="11"/>
        <n v="-6.3888888886140194E-2" u="1"/>
        <n v="8.6888888888861402" u="1"/>
        <n v="6.3423611111138598" u="1"/>
        <n v="-0.89236111110949423" u="1"/>
        <n v="11.022916666668607" u="1"/>
        <n v="-0.98541666667006211" u="1"/>
        <n v="9.7826388888861402" u="1"/>
        <n v="11.245138888887595" u="1"/>
        <n v="2.3027777777751908" u="1"/>
        <n v="5.8625000000029104" u="1"/>
        <n v="6.3034722222218988" u="1"/>
        <n v="8.953472222223354" u="1"/>
        <n v="31.75" u="1"/>
        <n v="10.079861111109494" u="1"/>
        <n v="10.099999999998545" u="1"/>
        <n v="2.2291666666642413" u="1"/>
        <n v="6.0090277777781012" u="1"/>
        <n v="2.125" u="1"/>
        <n v="11.951388888890506" u="1"/>
        <n v="12.021527777775191" u="1"/>
        <n v="6.2201388888861402" u="1"/>
        <n v="4.8465277777795563" u="1"/>
        <n v="10.081944444442343" u="1"/>
        <n v="11.025694444440887" u="1"/>
        <n v="18" u="1"/>
        <n v="5.0111111111109494" u="1"/>
        <n v="6.75" u="1"/>
        <n v="6.2493055555532919" u="1"/>
        <n v="11.12361111111386" u="1"/>
        <n v="-1.0104166666642413" u="1"/>
        <n v="11.75" u="1"/>
        <n v="6.0374999999985448" u="1"/>
        <n v="12.75" u="1"/>
        <n v="-0.96041666666860692" u="1"/>
        <n v="9.21875" u="1"/>
        <n v="15.984027777776646" u="1"/>
        <n v="1.9020833333343035" u="1"/>
        <n v="4.8493055555591127" u="1"/>
        <n v="6.1965277777781012" u="1"/>
        <n v="10.124305555553292" u="1"/>
        <n v="6.2520833333328483" u="1"/>
        <n v="10.183333333334303" u="1"/>
        <n v="10.197916666664241" u="1"/>
        <n v="11.163888888891961" u="1"/>
        <n v="6.328472222223354" u="1"/>
        <n v="6.2604166666642413" u="1"/>
        <n v="6.3548611111109494" u="1"/>
        <n v="-2" u="1"/>
        <n v="-0.98124999999708962" u="1"/>
        <n v="-0.72152777777955635" u="1"/>
        <n v="3.9791666666642413" u="1"/>
        <n v="6.0250000000014552" u="1"/>
        <n v="4.8506944444452529" u="1"/>
        <n v="5.0534722222218988" u="1"/>
        <n v="11.020833333335759" u="1"/>
      </sharedItems>
    </cacheField>
    <cacheField name="Días retraso vs Fecha prometida (Due Date)" numFmtId="1">
      <sharedItems containsMixedTypes="1" containsNumber="1" containsInteger="1" minValue="0" maxValue="15"/>
    </cacheField>
    <cacheField name="Días en Diagnóstico" numFmtId="1">
      <sharedItems containsSemiMixedTypes="0" containsString="0" containsNumber="1" minValue="-6.944444467080757E-4" maxValue="261.72013888888614"/>
    </cacheField>
    <cacheField name="Fecha de cierre (Resolved)" numFmtId="14">
      <sharedItems containsNonDate="0" containsDate="1" containsString="0" containsBlank="1" minDate="2015-01-30T00:00:00" maxDate="2015-02-23T00:00:00"/>
    </cacheField>
    <cacheField name="Cumplió NS" numFmtId="14">
      <sharedItems/>
    </cacheField>
    <cacheField name="Cumplió FP" numFmtId="14">
      <sharedItems/>
    </cacheField>
    <cacheField name="Días efectivos" numFmtId="1">
      <sharedItems containsSemiMixedTypes="0" containsString="0" containsNumber="1" minValue="-6.944444467080757E-4" maxValue="261.72013888888614"/>
    </cacheField>
    <cacheField name="Labels" numFmtId="0">
      <sharedItems containsBlank="1"/>
    </cacheField>
    <cacheField name="Nivel de servicio" numFmtId="0">
      <sharedItems containsSemiMixedTypes="0" containsString="0" containsNumber="1" containsInteger="1" minValue="1" maxValue="1"/>
    </cacheField>
    <cacheField name="Fecha reincidencia 1" numFmtId="0">
      <sharedItems containsNonDate="0" containsDate="1" containsString="0" containsBlank="1" minDate="2015-02-03T00:00:00" maxDate="2015-02-16T18:15:00" count="5">
        <m/>
        <d v="2015-02-16T11:19:00"/>
        <d v="2015-02-03T00:00:00"/>
        <d v="2015-02-16T18:15:00"/>
        <d v="2015-02-16T15:25:00"/>
      </sharedItems>
    </cacheField>
    <cacheField name="Fecha reincidencia 2" numFmtId="0">
      <sharedItems containsNonDate="0" containsString="0" containsBlank="1"/>
    </cacheField>
    <cacheField name="Fecha reincidencia 3" numFmtId="0">
      <sharedItems containsNonDate="0" containsString="0" containsBlank="1"/>
    </cacheField>
    <cacheField name="Fecha reincidencia 4"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91">
  <r>
    <x v="0"/>
    <s v="B2"/>
    <s v="BXMPRJ-1324"/>
    <x v="0"/>
    <s v="Open"/>
    <s v="Medium"/>
    <s v="LA PÓLIZA 3 Y 4 COMPRAS VENTAS DE LA PP DEL MÓDULO DE CAPITALES REGLA 6 ESTA REGISTRANDO EC Y SC POR LOS PRÉSTAMOS DE VALORES"/>
    <s v="La póliza 3 y 4 compras ventas de la posición propia del módulo de capitales regla 6, registra los movimientos de entradas y salidas de custodia por prétamo de valores como compra venta, se anexa evidencia de reportes, pólizas y query para su consideración."/>
    <s v="Arturo Saldivar"/>
    <x v="0"/>
    <d v="2015-02-20T18:00:00"/>
    <d v="2015-02-19T21:42:00"/>
    <d v="2015-02-19T21:42:00"/>
    <n v="0.84583333333284827"/>
    <d v="2015-02-20T21:42:00"/>
    <m/>
    <x v="0"/>
    <s v="Sin Fecha"/>
    <n v="0.84583333333284827"/>
    <m/>
    <s v="No Cumplió"/>
    <s v="Sin Fecha"/>
    <n v="0.84583333333284827"/>
    <m/>
    <n v="1"/>
    <x v="0"/>
    <m/>
    <m/>
    <m/>
  </r>
  <r>
    <x v="0"/>
    <s v="B3"/>
    <s v="BXMPRJ-1293"/>
    <x v="0"/>
    <s v="Delivered"/>
    <s v="High"/>
    <s v="Solo se afecta la primera carga de Estado de cuanta Banamex, las posteriores el archivo se presenta vacio"/>
    <s v="Se realizaron varias cargas de movimientos de operaciones con Banamex de Caja a Liquidaciones Cambios, solo la primera &quot;carga&quot; se reflejo a Cambios, las otras el archivo llego vacío."/>
    <s v="Irma Aguilar"/>
    <x v="1"/>
    <d v="2015-02-20T18:00:00"/>
    <d v="2015-02-13T13:04:00"/>
    <d v="2015-02-17T00:00:00"/>
    <n v="3.75"/>
    <d v="2015-02-18T00:00:00"/>
    <m/>
    <x v="1"/>
    <s v="Sin Fecha"/>
    <n v="7.2055555555562023"/>
    <m/>
    <s v="No Cumplió"/>
    <s v="Sin Fecha"/>
    <n v="7.2055555555562023"/>
    <m/>
    <n v="1"/>
    <x v="0"/>
    <m/>
    <m/>
    <m/>
  </r>
  <r>
    <x v="1"/>
    <s v="B3"/>
    <s v="BXMPRJ-1293"/>
    <x v="0"/>
    <s v="In Progress"/>
    <s v="High"/>
    <s v="Solo se afecta la primera carga de Estado de cuanta Banamex, las posteriores el archivo se presenta vacio"/>
    <s v="Se realizaron varias cargas de movimientos de operaciones con Banamex de Caja a Liquidaciones Cambios, solo la primera &quot;carga&quot; se reflejo a Cambios, las otras el archivo llego vacío."/>
    <s v="Irma Aguilar"/>
    <x v="2"/>
    <d v="2015-02-20T18:00:00"/>
    <d v="2015-02-13T13:04:00"/>
    <d v="2015-02-13T13:04:00"/>
    <n v="7.2055555555562023"/>
    <d v="2015-02-14T13:04:00"/>
    <m/>
    <x v="1"/>
    <s v="Sin Fecha"/>
    <n v="7.2055555555562023"/>
    <d v="2015-02-17T00:00:00"/>
    <s v="No Cumplió"/>
    <s v="Sin Fecha"/>
    <n v="3.4555555555562023"/>
    <m/>
    <n v="1"/>
    <x v="0"/>
    <m/>
    <m/>
    <m/>
  </r>
  <r>
    <x v="0"/>
    <s v="B2"/>
    <s v="BXMPRJ-1283"/>
    <x v="0"/>
    <s v="Delivered"/>
    <s v="Medium"/>
    <s v="Error en en la generación del reporte de derivados para la validación de contabilidad"/>
    <s v="Al ejecutar el día de hoy el el reporte de Derivados, para revisar el día 31.07.14, no se genera y el sistema envía el mensaje que se adjunta en el archivo"/>
    <s v="Irma Aguilar"/>
    <x v="3"/>
    <d v="2015-02-20T18:00:00"/>
    <d v="2015-02-12T11:44:00"/>
    <d v="2015-02-17T00:00:00"/>
    <n v="3.75"/>
    <d v="2015-02-18T00:00:00"/>
    <m/>
    <x v="1"/>
    <s v="Sin Fecha"/>
    <n v="8.2611111111109494"/>
    <m/>
    <s v="No Cumplió"/>
    <s v="Sin Fecha"/>
    <n v="8.2611111111109494"/>
    <s v="PruebasD3"/>
    <n v="1"/>
    <x v="0"/>
    <m/>
    <m/>
    <m/>
  </r>
  <r>
    <x v="1"/>
    <s v="B2"/>
    <s v="BXMPRJ-1283"/>
    <x v="0"/>
    <s v="Open"/>
    <s v="Medium"/>
    <s v="Error en en la generación del reporte de derivados para la validación de contabilidad"/>
    <s v="Al ejecutar el día de hoy el el reporte de Derivados, para revisar el día 31.07.14, no se genera y el sistema envía el mensaje que se adjunta en el archivo"/>
    <s v="Irma Aguilar"/>
    <x v="4"/>
    <d v="2015-02-20T18:00:00"/>
    <d v="2015-02-12T11:44:00"/>
    <d v="2015-02-12T11:44:00"/>
    <n v="8.2611111111109494"/>
    <d v="2015-02-13T11:44:00"/>
    <m/>
    <x v="2"/>
    <s v="Sin Fecha"/>
    <n v="8.2611111111109494"/>
    <d v="2015-02-17T00:00:00"/>
    <s v="No Cumplió"/>
    <s v="Sin Fecha"/>
    <n v="4.5111111111109494"/>
    <s v="PruebasD3"/>
    <n v="1"/>
    <x v="0"/>
    <m/>
    <m/>
    <m/>
  </r>
  <r>
    <x v="0"/>
    <s v="B3"/>
    <s v="BXMPRJ-1282"/>
    <x v="0"/>
    <s v="In Progress"/>
    <s v="Medium"/>
    <s v="En VALPRE, TAS no considera posición cedida en garantía como no disponible, lo que permite registros incorrectos en Fiable"/>
    <s v="Se constituyó garantías para el préstamo de valores de ALFA A, del contrato 528054, el cuál, requería cubrir $4,032,000. Se capturó un movimiento por un importe de $2,016,000 con 480,000 acciones de AXTEL CPO, pero al querer registrar el restante, la posición no se actualizó en TAS y la información mostrada en FIABLE aún consideraba la posición ya cedida, lo que permitió el registro de la misma garantía. Estos registros se reflejan en la consulta de movimientos de TAS, sin embargo, en la consulta de posición se registra como garantía sin afectar la posición en directo, incrementando así el valor de la cartera. _x000a__x000a_Se anexa evidencia."/>
    <s v="Maricarmen Mendez Álvarez"/>
    <x v="5"/>
    <d v="2015-02-20T18:00:00"/>
    <d v="2015-02-11T16:43:00"/>
    <d v="2015-02-11T16:43:00"/>
    <n v="9.0534722222218988"/>
    <d v="2015-02-12T16:43:00"/>
    <m/>
    <x v="3"/>
    <s v="Sin Fecha"/>
    <n v="9.0534722222218988"/>
    <m/>
    <s v="No Cumplió"/>
    <s v="Sin Fecha"/>
    <n v="9.0534722222218988"/>
    <s v="ciclo4"/>
    <n v="1"/>
    <x v="0"/>
    <m/>
    <m/>
    <m/>
  </r>
  <r>
    <x v="0"/>
    <s v="B3"/>
    <s v="BXMPRJ-1260"/>
    <x v="0"/>
    <s v="In Progress"/>
    <s v="High"/>
    <s v="Operaciones faltantes en CVT, Reportos y Transferencia"/>
    <s v="Iván, _x000a__x000a_De la revisión llevada a cabo para las operaciones de CVT y Reportos del día 29/07/2014, así como Transferencias del 30/07/2014 encontré algunas operaciones que se generaron en el reporte diario de operaciones pero no así en sus respectivos reportes regulatorios. Anexo papeles de trabajo en los cuales se encuentran integrados el reporte diario de operaciones así como el regulatorio correspondiente, favor de apoyarme con la aclaración o la inclusion de las operaciones en cuestion. _x000a_Reportos TR CVT Reportos _x000a_30/07/2014 30/07/2014 29/07/2014 29/07/2014 _x000a_104173 104234 104039 103773 _x000a_104169 104231 104038 _x000a_104173 104207 103952 _x000a_104169 104044 _x000a_104125 _x000a_104174 _x000a__x000a__x000a_Gracias"/>
    <s v="Erick Vázquez"/>
    <x v="0"/>
    <d v="2015-02-20T18:00:00"/>
    <d v="2015-02-09T17:47:00"/>
    <d v="2015-02-09T17:47:00"/>
    <n v="11.009027777778101"/>
    <d v="2015-02-10T17:47:00"/>
    <d v="2015-02-23T00:00:00"/>
    <x v="4"/>
    <n v="-2"/>
    <n v="11.009027777778101"/>
    <m/>
    <s v="No Cumplió"/>
    <s v="No Cumplió"/>
    <n v="11.009027777778101"/>
    <m/>
    <n v="1"/>
    <x v="0"/>
    <m/>
    <m/>
    <m/>
  </r>
  <r>
    <x v="0"/>
    <s v="B3"/>
    <s v="BXMPRJ-1261"/>
    <x v="0"/>
    <s v="Delivered"/>
    <s v="Medium"/>
    <s v="No refleja posición recibida en préstamo en la consulta global"/>
    <s v="Tras cerrar 4 préstamos de valores para los contratos 11217, 515084 y 528054, se validó la posición en TAS, la cual, no considera en la posición global este ejercicio, a pesar de que en la consulta de movimientos si se reflejen los préstamos. Se anexa evidencia."/>
    <s v="Maricarmen Mendez Álvarez"/>
    <x v="6"/>
    <d v="2015-02-20T18:00:00"/>
    <d v="2015-02-09T19:02:00"/>
    <d v="2015-02-16T17:02:00"/>
    <n v="4.0402777777781012"/>
    <d v="2015-02-17T17:02:00"/>
    <m/>
    <x v="2"/>
    <s v="Sin Fecha"/>
    <n v="10.956944444442343"/>
    <m/>
    <s v="No Cumplió"/>
    <s v="Sin Fecha"/>
    <n v="10.956944444442343"/>
    <s v="ciclo4"/>
    <n v="1"/>
    <x v="0"/>
    <m/>
    <m/>
    <m/>
  </r>
  <r>
    <x v="1"/>
    <s v="B3"/>
    <s v="BXMPRJ-1261"/>
    <x v="0"/>
    <s v="In Progress"/>
    <s v="Medium"/>
    <s v="No refleja posición recibida en préstamo en la consulta global"/>
    <s v="Tras cerrar 4 préstamos de valores para los contratos 11217, 515084 y 528054, se validó la posición en TAS, la cual, no considera en la posición global este ejercicio, a pesar de que en la consulta de movimientos si se reflejen los préstamos. Se anexa evidencia."/>
    <s v="Maricarmen Mendez Álvarez"/>
    <x v="0"/>
    <d v="2015-02-20T18:00:00"/>
    <d v="2015-02-09T19:02:00"/>
    <d v="2015-02-10T20:00:00"/>
    <n v="9.9166666666642413"/>
    <d v="2015-02-11T20:00:00"/>
    <m/>
    <x v="5"/>
    <s v="Sin Fecha"/>
    <n v="10.956944444442343"/>
    <d v="2015-02-16T17:02:00"/>
    <s v="No Cumplió"/>
    <s v="Sin Fecha"/>
    <n v="6.9166666666642413"/>
    <s v="ciclo4"/>
    <n v="1"/>
    <x v="0"/>
    <m/>
    <m/>
    <m/>
  </r>
  <r>
    <x v="0"/>
    <s v="B3"/>
    <s v="BXMPRJ-1248"/>
    <x v="0"/>
    <s v="In Progress"/>
    <s v="Medium"/>
    <s v="Incidencia en el cierre de mercado de capitales"/>
    <s v="Al intentar correr el cierre de mercado de captiales envia un mensaje en el cual señala que existen ordenes por desglosar."/>
    <s v="Sergio Rangel"/>
    <x v="5"/>
    <d v="2015-02-20T18:00:00"/>
    <d v="2015-02-06T23:03:00"/>
    <d v="2015-02-10T20:00:00"/>
    <n v="9.9166666666642413"/>
    <d v="2015-02-11T20:00:00"/>
    <m/>
    <x v="3"/>
    <s v="Sin Fecha"/>
    <n v="13.789583333331393"/>
    <m/>
    <s v="No Cumplió"/>
    <s v="Sin Fecha"/>
    <n v="13.789583333331393"/>
    <m/>
    <n v="1"/>
    <x v="0"/>
    <m/>
    <m/>
    <m/>
  </r>
  <r>
    <x v="1"/>
    <s v="B3"/>
    <s v="BXMPRJ-1248"/>
    <x v="0"/>
    <s v="In Progress"/>
    <s v="Medium"/>
    <s v="Incidencia en el cierre de mercado de capitales"/>
    <s v="Al intentar correr el cierre de mercado de captiales envia un mensaje en el cual señala que existen ordenes por desglosar."/>
    <s v="Sergio Rangel"/>
    <x v="5"/>
    <d v="2015-02-20T18:00:00"/>
    <d v="2015-02-06T23:03:00"/>
    <d v="2015-02-10T20:00:00"/>
    <n v="9.9166666666642413"/>
    <d v="2015-02-11T20:00:00"/>
    <m/>
    <x v="3"/>
    <s v="Sin Fecha"/>
    <n v="13.789583333331393"/>
    <m/>
    <s v="No Cumplió"/>
    <s v="Sin Fecha"/>
    <n v="13.789583333331393"/>
    <m/>
    <n v="1"/>
    <x v="0"/>
    <m/>
    <m/>
    <m/>
  </r>
  <r>
    <x v="0"/>
    <s v="B3"/>
    <s v="BXMPRJ-1243"/>
    <x v="0"/>
    <s v="In Progress"/>
    <s v="High"/>
    <s v="Proceso Batch de Recálculo de Líneas de Crédito"/>
    <s v="El proceso batch de recálculo de líneas de crédito no está tomando en cuenta el parámetro de FGRAL para no crear líneas en automático y las crea para aquellas contrapartes que no tienen línea autorizada. _x000a__x000a_Además el proceso está calculando mal los consumos de las líneas, creando sobregiros incorrectos, mismos que se presentan como sobregiros negativos en la pantalla de Autorización de Sobregiros. _x000a_"/>
    <s v="German Gomez"/>
    <x v="7"/>
    <d v="2015-02-20T18:00:00"/>
    <d v="2015-02-06T14:16:00"/>
    <d v="2015-02-06T14:16:00"/>
    <n v="14.155555555553292"/>
    <d v="2015-02-07T14:16:00"/>
    <m/>
    <x v="6"/>
    <s v="Sin Fecha"/>
    <n v="14.155555555553292"/>
    <m/>
    <s v="No Cumplió"/>
    <s v="Sin Fecha"/>
    <n v="14.155555555553292"/>
    <m/>
    <n v="1"/>
    <x v="0"/>
    <m/>
    <m/>
    <m/>
  </r>
  <r>
    <x v="0"/>
    <s v="Q1"/>
    <s v="BXMPRJ-1239"/>
    <x v="0"/>
    <s v="Failed Test"/>
    <s v="High"/>
    <s v="ERROR EN LOS PRECIOS COSTO DE LA CANASTA INICIAL"/>
    <s v="Los precios costo de la canasta inicial se encuentran mal calculados, no coinciden con los calculados de acuerdo a las &quot;tasas y/o sobretasas costo&quot; y los niveles de los indicadores vigentes al arranque del 30 de julio, los únicos que no tienen problema son los &quot;LD&quot; y unos &quot;M&quot; que liquidaron el 30."/>
    <s v="Martin Cruz"/>
    <x v="8"/>
    <d v="2015-02-20T18:00:00"/>
    <d v="2015-02-05T23:13:00"/>
    <d v="2015-02-16T17:20:00"/>
    <n v="4.0277777777810115"/>
    <d v="2015-02-17T17:20:00"/>
    <m/>
    <x v="2"/>
    <s v="Sin Fecha"/>
    <n v="14.78263888888614"/>
    <m/>
    <s v="No Cumplió"/>
    <s v="Sin Fecha"/>
    <n v="14.78263888888614"/>
    <s v="CICLO4, D3"/>
    <n v="1"/>
    <x v="0"/>
    <m/>
    <m/>
    <m/>
  </r>
  <r>
    <x v="1"/>
    <s v="Q1"/>
    <s v="BXMPRJ-1239"/>
    <x v="0"/>
    <s v="Delivered"/>
    <s v="High"/>
    <s v="ERROR EN LOS PRECIOS COSTO DE LA CANASTA INICIAL"/>
    <s v="Los precios costo de la canasta inicial se encuentran mal calculados, no coinciden con los calculados de acuerdo a las &quot;tasas y/o sobretasas costo&quot; y los niveles de los indicadores vigentes al arranque del 30 de julio, los únicos que no tienen problema son los &quot;LD&quot; y unos &quot;M&quot; que liquidaron el 30."/>
    <s v="Martin Cruz"/>
    <x v="8"/>
    <d v="2015-02-20T18:00:00"/>
    <d v="2015-02-05T23:13:00"/>
    <d v="2015-02-16T17:20:00"/>
    <n v="4.0277777777810115"/>
    <d v="2015-02-17T17:20:00"/>
    <m/>
    <x v="2"/>
    <s v="Sin Fecha"/>
    <n v="14.78263888888614"/>
    <m/>
    <s v="No Cumplió"/>
    <s v="Sin Fecha"/>
    <n v="14.78263888888614"/>
    <s v="CICLO4, D3"/>
    <n v="1"/>
    <x v="0"/>
    <m/>
    <m/>
    <m/>
  </r>
  <r>
    <x v="2"/>
    <s v="B1"/>
    <s v="BXMPRJ-1234"/>
    <x v="0"/>
    <s v="Closed"/>
    <s v="Medium"/>
    <s v="No se excede tasa"/>
    <s v="solicitud de autorizacion cuando no excede parametros"/>
    <s v="Azucena Gudiño"/>
    <x v="0"/>
    <d v="2015-02-20T18:00:00"/>
    <d v="2015-02-05T16:05:00"/>
    <d v="2015-02-05T16:05:00"/>
    <n v="15.079861111109494"/>
    <d v="2015-02-06T16:05:00"/>
    <d v="2015-02-12T00:00:00"/>
    <x v="7"/>
    <n v="1"/>
    <n v="15.079861111109494"/>
    <d v="2015-02-13T15:15:00"/>
    <s v="No Cumplió"/>
    <s v="No Cumplió"/>
    <n v="7.9652777777737356"/>
    <s v="ciclo4"/>
    <n v="1"/>
    <x v="0"/>
    <m/>
    <m/>
    <m/>
  </r>
  <r>
    <x v="0"/>
    <s v="B4"/>
    <s v="BXMPRJ-1228"/>
    <x v="0"/>
    <s v="In Progress"/>
    <s v="Medium"/>
    <s v="Reporte Regulatorio de Vencimientos Anticipados (DTRAW520)"/>
    <s v="Al generar el Reporte Regulatorio de Vencimientos Anticipados de Reporto (DTRAW520), el sistema manda errores de que no existe la Secuencia, además de errores de despliegue en el formato de la información procesada y el archivo generado tiene un formato incorrecto. _x000a__x000a_Se adjunta evidencia de los errores presentados al generar el reporte."/>
    <s v="German Gomez"/>
    <x v="9"/>
    <d v="2015-02-20T18:00:00"/>
    <d v="2015-02-05T12:07:00"/>
    <d v="2015-02-17T19:33:00"/>
    <n v="2.9354166666671517"/>
    <d v="2015-02-18T19:33:00"/>
    <m/>
    <x v="8"/>
    <s v="Sin Fecha"/>
    <n v="15.245138888887595"/>
    <m/>
    <s v="No Cumplió"/>
    <s v="Sin Fecha"/>
    <n v="15.245138888887595"/>
    <m/>
    <n v="1"/>
    <x v="0"/>
    <m/>
    <m/>
    <m/>
  </r>
  <r>
    <x v="1"/>
    <s v="B4"/>
    <s v="BXMPRJ-1228"/>
    <x v="0"/>
    <s v="In Progress"/>
    <s v="Medium"/>
    <s v="Reporte Regulatorio de Vencimientos Anticipados (DTRAW520)"/>
    <s v="Al generar el Reporte Regulatorio de Vencimientos Anticipados de Reporto (DTRAW520), el sistema manda errores de que no existe la Secuencia, además de errores de despliegue en el formato de la información procesada y el archivo generado tiene un formato incorrecto. _x000a__x000a_Se adjunta evidencia de los errores presentados al generar el reporte."/>
    <s v="German Gomez"/>
    <x v="10"/>
    <d v="2015-02-20T18:00:00"/>
    <d v="2015-02-05T12:07:00"/>
    <d v="2015-02-05T12:07:00"/>
    <n v="15.245138888887595"/>
    <d v="2015-02-06T12:07:00"/>
    <m/>
    <x v="9"/>
    <s v="Sin Fecha"/>
    <n v="15.245138888887595"/>
    <d v="2015-02-17T19:33:00"/>
    <s v="No Cumplió"/>
    <s v="Sin Fecha"/>
    <n v="12.309722222220444"/>
    <m/>
    <n v="1"/>
    <x v="0"/>
    <m/>
    <m/>
    <m/>
  </r>
  <r>
    <x v="0"/>
    <s v="B3"/>
    <s v="BXMPRJ-1227"/>
    <x v="0"/>
    <s v="Failed Test"/>
    <s v="High"/>
    <s v="Rep. Diario de Operaciones (DOPEW100)"/>
    <s v="En el Rep. Diario de Operaciones (DOPEW100) por fecha liquidación, que debe mostrar las operaciones que liquidan a la fecha de la consulta. No se muestran 3 operaciones en directo que pactadas el día 25 de julio, liquidaron el día 29. Cabe señalar que es defecto del reporte ya que las operaciones liquidaron correctamente en los contratos de los clientes. _x000a__x000a_Se anexa evidencia"/>
    <s v="Cesar Guzmán"/>
    <x v="11"/>
    <d v="2015-02-20T18:00:00"/>
    <d v="2015-02-04T19:38:00"/>
    <d v="2015-02-13T12:52:00"/>
    <n v="7.2138888888875954"/>
    <d v="2015-02-14T12:52:00"/>
    <d v="2015-02-16T00:00:00"/>
    <x v="7"/>
    <n v="4"/>
    <n v="15.931944444440887"/>
    <m/>
    <s v="No Cumplió"/>
    <s v="No Cumplió"/>
    <n v="15.931944444440887"/>
    <s v="ciclo4"/>
    <n v="1"/>
    <x v="1"/>
    <m/>
    <m/>
    <m/>
  </r>
  <r>
    <x v="1"/>
    <s v="B3"/>
    <s v="BXMPRJ-1227"/>
    <x v="0"/>
    <s v="In Progress"/>
    <s v="High"/>
    <s v="Rep. Diario de Operaciones (DOPEW100)"/>
    <s v="En el Rep. Diario de Operaciones (DOPEW100) por fecha liquidación, que debe mostrar las operaciones que liquidan a la fecha de la consulta. No se muestran 3 operaciones en directo que pactadas el día 25 de julio, liquidaron el día 29. Cabe señalar que es defecto del reporte ya que las operaciones liquidaron correctamente en los contratos de los clientes. _x000a__x000a_Se anexa evidencia"/>
    <s v="Cesar Guzmán"/>
    <x v="7"/>
    <d v="2015-02-20T18:00:00"/>
    <d v="2015-02-04T19:38:00"/>
    <d v="2015-02-04T19:38:00"/>
    <n v="15.931944444440887"/>
    <d v="2015-02-05T19:38:00"/>
    <d v="2015-02-10T00:00:00"/>
    <x v="10"/>
    <n v="3"/>
    <n v="15.931944444440887"/>
    <d v="2015-02-13T12:52:00"/>
    <s v="No Cumplió"/>
    <s v="No Cumplió"/>
    <n v="8.7180555555532919"/>
    <s v="ciclo4"/>
    <n v="1"/>
    <x v="1"/>
    <m/>
    <m/>
    <m/>
  </r>
  <r>
    <x v="2"/>
    <s v="B3"/>
    <s v="BXMPRJ-1226"/>
    <x v="0"/>
    <s v="Closed"/>
    <s v="High"/>
    <s v="Rep. Valuación de órdenes por asignar (DORDW230)"/>
    <s v="Al consultar el reporte al 29 de julio, se observa que una operación de venta fecha valor en directo con Scotia del día 28 de julio, con fecha liquidación 31, del contrato 11255 no está en el archivo de &quot;Rep. Valuación de ordenes por asignar (DORDW230)&quot; este reporte debería presentar las operaciones fecha valor por liquidar."/>
    <s v="Cesar Guzmán"/>
    <x v="12"/>
    <d v="2015-02-20T18:00:00"/>
    <d v="2015-02-04T19:32:00"/>
    <d v="2015-02-13T18:14:00"/>
    <n v="6.9902777777751908"/>
    <d v="2015-02-14T18:14:00"/>
    <d v="2015-02-06T13:52:00"/>
    <x v="5"/>
    <n v="12"/>
    <n v="15.93611111111386"/>
    <d v="2015-02-19T00:00:00"/>
    <s v="No Cumplió"/>
    <s v="No Cumplió"/>
    <n v="14.18611111111386"/>
    <s v="ciclo4"/>
    <n v="1"/>
    <x v="0"/>
    <m/>
    <m/>
    <m/>
  </r>
  <r>
    <x v="1"/>
    <s v="B3"/>
    <s v="BXMPRJ-1226"/>
    <x v="0"/>
    <s v="In Progress"/>
    <s v="High"/>
    <s v="Rep. Valuación de órdenes por asignar (DORDW230)"/>
    <s v="Al consultar el reporte al 29 de julio, se observa que una operación de venta fecha valor en directo con Scotia del día 28 de julio, con fecha liquidación 31, del contrato 11255 no está en el archivo de &quot;Rep. Valuación de ordenes por asignar (DORDW230)&quot; este reporte debería presentar las operaciones fecha valor por liquidar."/>
    <s v="Cesar Guzmán"/>
    <x v="0"/>
    <d v="2015-02-20T18:00:00"/>
    <d v="2015-02-04T19:32:00"/>
    <d v="2015-02-04T19:32:00"/>
    <n v="15.93611111111386"/>
    <d v="2015-02-05T19:32:00"/>
    <d v="2015-02-06T13:52:00"/>
    <x v="10"/>
    <n v="7"/>
    <n v="15.93611111111386"/>
    <d v="2015-02-13T18:14:00"/>
    <s v="No Cumplió"/>
    <s v="No Cumplió"/>
    <n v="8.945833333338669"/>
    <s v="ciclo4"/>
    <n v="1"/>
    <x v="0"/>
    <m/>
    <m/>
    <m/>
  </r>
  <r>
    <x v="1"/>
    <s v="B3"/>
    <s v="BXMPRJ-1226"/>
    <x v="0"/>
    <s v="In Progress"/>
    <s v="High"/>
    <s v="Rep. Valuación de órdenes por asignar (DORDW230)"/>
    <s v="Al consultar el reporte al 29 de julio, se observa que una operación de venta fecha valor en directo con Scotia del día 28 de julio, con fecha liquidación 31, del contrato 11255 no está en el archivo de &quot;Rep. Valuación de ordenes por asignar (DORDW230)&quot; este reporte debería presentar las operaciones fecha valor por liquidar."/>
    <s v="Cesar Guzmán"/>
    <x v="13"/>
    <d v="2015-02-20T18:00:00"/>
    <d v="2015-02-04T19:32:00"/>
    <d v="2015-02-04T19:32:00"/>
    <n v="15.93611111111386"/>
    <d v="2015-02-05T19:32:00"/>
    <d v="2015-02-06T13:52:00"/>
    <x v="0"/>
    <n v="0"/>
    <n v="15.93611111111386"/>
    <d v="2015-02-06T13:52:00"/>
    <s v="Cumplió"/>
    <s v="Cumplió"/>
    <n v="1.7638888888905058"/>
    <s v="ciclo4"/>
    <n v="1"/>
    <x v="0"/>
    <m/>
    <m/>
    <m/>
  </r>
  <r>
    <x v="2"/>
    <s v="B4"/>
    <s v="BXMPRJ-1217"/>
    <x v="0"/>
    <s v="Closed"/>
    <s v="Medium"/>
    <s v="Reporte de Vencimientos Anticipados no genera información"/>
    <s v="En la prueba del día 29 de julio se vencieron anticipadamente dos reportos, uno de ellos para vencer el mismo 29 y el otro para vencer el día 30, sin embargo al generar el reporte de Vencimientos Anticipados y Cambio de Garantías (DTRAW210), este reporte no presenta información alguna para ninguna de las dos fechas. _x000a__x000a_Favor de validar la información que se está procesando y bajo que criterio se está incluyendo para que los reportos mencionados con anterioridad aparezcan en el reporte como soporte operativo y contable."/>
    <s v="German Gomez"/>
    <x v="14"/>
    <d v="2015-02-20T18:00:00"/>
    <d v="2015-02-04T10:20:00"/>
    <d v="2015-02-04T10:20:00"/>
    <n v="16.319444444445253"/>
    <d v="2015-02-05T10:20:00"/>
    <m/>
    <x v="0"/>
    <s v="Sin Fecha"/>
    <n v="16.319444444445253"/>
    <d v="2015-02-06T00:00:00"/>
    <s v="Cumplió"/>
    <s v="Sin Fecha"/>
    <n v="1.5694444444452529"/>
    <m/>
    <n v="1"/>
    <x v="0"/>
    <m/>
    <m/>
    <m/>
  </r>
  <r>
    <x v="2"/>
    <s v="B4"/>
    <s v="BXMPRJ-1215"/>
    <x v="0"/>
    <s v="Closed"/>
    <s v="High"/>
    <s v="Error en Cierres Administrativo y Operativo de Mercado de Dinero"/>
    <s v="Al ejecutar el Cierre Administrativo de Mercado de Dinero, el sistema no está validando de manera correcta los picos de órdenes y permite realizar el cierre quedando órdenes parcialmente asignadas, por lo que se deberá validar que no queden órdenes con montos por asignar mayores al pico definido en FGRAL (actualmente es de 100), adicionalmente se deberán guardar en el log que se despliega al final del cierre todas las oepraciones que no han sido totalmente asignadas y por las que el cierre no se pudo concluir, deteniendo el cierre hasta que dichas operacioens sean asignadas. _x000a__x000a_Por otra parte el Cierre Operativo de MErcado de Dinero, no está generando completos los vencimientos de reporto, ya que está excluyendo del proceso de generación de vencimientos aquellas operaciones cuyo origen son IV's, por lo que se deberá corregir el proceso de cierre para que se incluyan como vencimientos de reporto también las Inversiones capturadas por promoción."/>
    <s v="German Gomez"/>
    <x v="14"/>
    <d v="2015-02-20T18:00:00"/>
    <d v="2015-02-03T20:03:00"/>
    <d v="2015-02-03T20:03:00"/>
    <n v="16.914583333331393"/>
    <d v="2015-02-04T20:03:00"/>
    <m/>
    <x v="8"/>
    <s v="Sin Fecha"/>
    <n v="16.914583333331393"/>
    <d v="2015-02-06T00:00:00"/>
    <s v="No Cumplió"/>
    <s v="Sin Fecha"/>
    <n v="2.1645833333313931"/>
    <m/>
    <n v="1"/>
    <x v="0"/>
    <m/>
    <m/>
    <m/>
  </r>
  <r>
    <x v="2"/>
    <s v="B4"/>
    <s v="BXMPRJ-1213"/>
    <x v="0"/>
    <s v="Closed"/>
    <s v="High"/>
    <s v="Error en Consulta de Movimientos por Contrato"/>
    <s v="Al abrir la Consulta de Movimientos por Cliente para el contrato 503624 en el ambiente de produccion (192.168.121.76), el sistema envía un error en pantalla &quot;NO ENCONTRE INICIO 102568 CD 1&quot; y al darle aceptar la aplicación se queda pasmada. _x000a__x000a_Aparentemente el problema es el el programa Mccarmov.i, en donde se está buscando un inicio para una compra en directo. _x000a__x000a_Se requiere corregir el programa para que se puedan realizar las consultas correspondiente."/>
    <s v="German Gomez"/>
    <x v="12"/>
    <d v="2015-02-20T18:00:00"/>
    <d v="2015-02-03T18:48:00"/>
    <d v="2015-02-03T18:48:00"/>
    <n v="16.966666666667152"/>
    <d v="2015-02-04T18:48:00"/>
    <m/>
    <x v="11"/>
    <s v="Sin Fecha"/>
    <n v="16.966666666667152"/>
    <d v="2015-02-10T15:31:00"/>
    <s v="No Cumplió"/>
    <s v="Sin Fecha"/>
    <n v="6.8631944444423425"/>
    <m/>
    <n v="1"/>
    <x v="0"/>
    <m/>
    <m/>
    <m/>
  </r>
  <r>
    <x v="0"/>
    <s v="B2"/>
    <s v="BXMPRJ-1212"/>
    <x v="0"/>
    <s v="In Progress"/>
    <s v="High"/>
    <s v="Falta posición de NAFTRAC (150,000 títulos) dentro de TAS para el inicio del día 30 de julio"/>
    <s v="Dentro de la posición inicial del día 30 de julio para el contrato 11217, no se presenta la posición correspondiente a NAFTRAC ISHRS la cual debería ser de 150,000 títulos a un precio de $42.0333. _x000a__x000a_Adjunto evidencia en xls"/>
    <s v="Jose Daniel Garces Quiroz"/>
    <x v="15"/>
    <d v="2015-02-20T18:00:00"/>
    <d v="2015-02-03T17:34:00"/>
    <d v="2015-02-16T14:32:00"/>
    <n v="4.1444444444423425"/>
    <d v="2015-02-17T14:32:00"/>
    <d v="2015-02-06T00:00:00"/>
    <x v="2"/>
    <n v="14"/>
    <n v="17.018055555556202"/>
    <m/>
    <s v="No Cumplió"/>
    <s v="No Cumplió"/>
    <n v="17.018055555556202"/>
    <m/>
    <n v="1"/>
    <x v="0"/>
    <m/>
    <m/>
    <m/>
  </r>
  <r>
    <x v="1"/>
    <s v="B2"/>
    <s v="BXMPRJ-1212"/>
    <x v="0"/>
    <s v="In Progress"/>
    <s v="High"/>
    <s v="Falta posición de NAFTRAC (150,000 títulos) dentro de TAS para el inicio del día 30 de julio"/>
    <s v="Dentro de la posición inicial del día 30 de julio para el contrato 11217, no se presenta la posición correspondiente a NAFTRAC ISHRS la cual debería ser de 150,000 títulos a un precio de $42.0333. _x000a__x000a_Adjunto evidencia en xls"/>
    <s v="Jose Daniel Garces Quiroz"/>
    <x v="5"/>
    <d v="2015-02-20T18:00:00"/>
    <d v="2015-02-03T17:34:00"/>
    <d v="2015-02-03T18:48:00"/>
    <n v="16.966666666667152"/>
    <d v="2015-02-04T18:48:00"/>
    <d v="2015-02-06T00:00:00"/>
    <x v="9"/>
    <n v="10"/>
    <n v="17.018055555556202"/>
    <d v="2015-02-16T14:32:00"/>
    <s v="No Cumplió"/>
    <s v="No Cumplió"/>
    <n v="12.87361111111386"/>
    <m/>
    <n v="1"/>
    <x v="0"/>
    <m/>
    <m/>
    <m/>
  </r>
  <r>
    <x v="0"/>
    <s v="B2"/>
    <s v="BXMPRJ-1204"/>
    <x v="0"/>
    <s v="Delivered"/>
    <s v="High"/>
    <s v="LA PÓLIZA 16 DE MERCADO DE DINERO ALGUNOS REGISTROS NO COINCIDEN CONTRA EL REPORTE VALUACIÓN DE LA BMV"/>
    <s v="Jacqueline, _x000a__x000a_Después de validar y conciliar los registros contables de la póliza No. 16 Valuación de Reportos de mercado de dinero regla 5, se detectaron 3 observaciones que no permiten integrar la contabilidad contra el reporte; _x000a__x000a_1) Dos folios (102376 y 102377) la contabilidad registra valuación de reportos pero el reporte Valuación de la BMV no muestra estos registros, se anexa evidencia. _x000a_2) Cinco folios (102026, 101999, 102028, 101995 y 101992) en la contabilidad registra importes diferentes a los que muestra el reporte, se anexa evidencia. _x000a_3) El reporte Valuación de la BMV (DVALP101) las operaciones de CR (compra de reporto) su valuación que registra la contabilidad es correcta, pero el reporte no muestra en una columna este registro, que es, títulos por vector menos títulos (Valor de Mercado = ((Valores * Vector) - Valores), la valuación de las ventas en reporto (VR) de papeles que vienen comprados en reporto (CR) su registro contable es correcto, de igual forma que la valuación de las CR el reporte de la BMV no muestra este importe para conciliar los eventos contables, se anexa evidencia. _x000a__x000a_Esto es, la columna que no trae el reporte valuación de la BMV (DVALP101) los cálculos que muestre esta columna nada más aplica para las operaciones compras en reporto (CR) y ventas en reporto (VR) de papeles que vienen de compras en reporto (CR). _x000a_"/>
    <s v="Jocelyn Vazquez"/>
    <x v="4"/>
    <d v="2015-02-20T18:00:00"/>
    <d v="2015-01-30T20:00:00"/>
    <d v="2015-02-02T00:00:00"/>
    <n v="18.75"/>
    <d v="2015-02-03T00:00:00"/>
    <d v="2015-02-20T00:00:00"/>
    <x v="12"/>
    <n v="0"/>
    <n v="20.916666666664241"/>
    <m/>
    <s v="No Cumplió"/>
    <s v="No Cumplió"/>
    <n v="20.916666666664241"/>
    <s v="ciclo4"/>
    <n v="1"/>
    <x v="0"/>
    <m/>
    <m/>
    <m/>
  </r>
  <r>
    <x v="2"/>
    <s v="B4"/>
    <s v="BXMPRJ-1177"/>
    <x v="0"/>
    <s v="Closed"/>
    <s v="High"/>
    <s v="Liquidaciones y Valores aviso en asignacion"/>
    <s v="Al momento de asignacion semi automatica presenta el siguiente mensaje"/>
    <s v="Agustin Gutierrez"/>
    <x v="14"/>
    <d v="2015-02-20T18:00:00"/>
    <d v="2015-01-27T19:42:00"/>
    <d v="2015-02-02T00:00:00"/>
    <n v="18.75"/>
    <d v="2015-02-03T00:00:00"/>
    <d v="2015-02-04T00:00:00"/>
    <x v="13"/>
    <n v="-4"/>
    <n v="23.929166666668607"/>
    <d v="2015-01-31T00:00:00"/>
    <s v="Cumplió"/>
    <s v="Cumplió"/>
    <n v="3.1791666666686069"/>
    <s v="PruebasD2, ciclo4"/>
    <n v="1"/>
    <x v="0"/>
    <m/>
    <m/>
    <m/>
  </r>
  <r>
    <x v="0"/>
    <s v="B4"/>
    <s v="BXMPRJ-1172"/>
    <x v="0"/>
    <s v="Delivered"/>
    <s v="High"/>
    <s v="NO PERMITE MODIFICAR UNA ORDEN"/>
    <s v="Se capturó una operación con una contraparte (Bco. BX+), registrando la operación como si hubiera sido por &quot;Lince&quot; y como &quot;postor&quot;, al momento de terminar de registrar la operación en la pantalla desaparece el sistema de corretaje, por lo que lo consultamos en el &quot;listado de órdenes&quot; y si aparece el bróker, sin embargo no aparece por ningún lado que fui postor, es importante los envíos a Banxico de información. _x000a_Regresamos a modificar la orden por cambio de monto y vemos que el bróker está en blanco, tratamos de hacer el recorrido para guardar la información se activa el campo &quot;Tasa prom.&quot; y nos envió un mensaje, por lo que se eliminó y se volvió a capturar la operación para &quot;librar&quot; el mensaje. _x000a__x000a_"/>
    <s v="Martin Cruz"/>
    <x v="16"/>
    <d v="2015-02-20T18:00:00"/>
    <d v="2015-01-27T17:29:00"/>
    <d v="2015-02-02T00:00:00"/>
    <n v="18.75"/>
    <d v="2015-02-03T00:00:00"/>
    <m/>
    <x v="0"/>
    <s v="Sin Fecha"/>
    <n v="24.021527777775191"/>
    <d v="2015-02-03T09:23:00"/>
    <s v="Cumplió"/>
    <s v="Sin Fecha"/>
    <n v="6.6624999999985448"/>
    <s v="ciclo4"/>
    <n v="1"/>
    <x v="0"/>
    <m/>
    <m/>
    <m/>
  </r>
  <r>
    <x v="2"/>
    <s v="B4"/>
    <s v="BXMPRJ-1169"/>
    <x v="0"/>
    <s v="Closed"/>
    <s v="High"/>
    <s v="NO SE PUEDE CAPTURAR BONOS M, EN PROMOCION"/>
    <s v="El sistema envió dos mensajes al intentar realizar una prueba de venta (por parte del cliente) de Bonos de Tasa Fija (M241205) fecha valor 48hrs. Con tres clientes, dos mensajes por cliente; dos clientes se trataron de capturar en la 9060, mientras que uno se trató de capturar en la 11255. _x000a_Adicional a lo anterior NO PERMITE seleccionar TIPO DE MONTO (Real o Nominal). _x000a_Estas operaciones se intentaron de capturar por la misma vía que un promotor capturaría (Inversiones de Clientes DORDE001) solo captura de orden. _x000a_"/>
    <s v="Martin Cruz"/>
    <x v="16"/>
    <d v="2015-02-20T18:00:00"/>
    <d v="2015-01-27T12:03:00"/>
    <d v="2015-02-02T00:00:00"/>
    <n v="18.75"/>
    <d v="2015-02-03T00:00:00"/>
    <d v="2015-02-04T00:00:00"/>
    <x v="10"/>
    <n v="6"/>
    <n v="24.247916666667152"/>
    <d v="2015-02-10T18:54:00"/>
    <s v="No Cumplió"/>
    <s v="No Cumplió"/>
    <n v="14.285416666665697"/>
    <s v="CICLO4, PruebasD2"/>
    <n v="1"/>
    <x v="0"/>
    <m/>
    <m/>
    <m/>
  </r>
  <r>
    <x v="0"/>
    <s v="B2"/>
    <s v="BXMPRJ-1165"/>
    <x v="0"/>
    <s v="In Progress"/>
    <s v="High"/>
    <s v="Regla 19 de Garantías y Préstamos no esta generando contabilidad"/>
    <s v="Al correr contabilidad de la regla 19 GArantías y Préstamos no esta generando registros contables, en el ambiente de TAS Producción en BX+ para la Casa de Bolsa."/>
    <s v="Arturo Saldivar"/>
    <x v="0"/>
    <d v="2015-02-20T18:00:00"/>
    <d v="2015-01-23T21:21:00"/>
    <d v="2015-02-03T00:00:00"/>
    <n v="17.75"/>
    <d v="2015-02-04T00:00:00"/>
    <d v="2015-02-20T00:00:00"/>
    <x v="14"/>
    <n v="0"/>
    <n v="27.860416666670062"/>
    <m/>
    <s v="No Cumplió"/>
    <s v="No Cumplió"/>
    <n v="27.860416666670062"/>
    <s v="CICLO4_x000a_"/>
    <n v="1"/>
    <x v="0"/>
    <m/>
    <m/>
    <m/>
  </r>
  <r>
    <x v="2"/>
    <s v="B4"/>
    <s v="BXMPRJ-1157"/>
    <x v="0"/>
    <s v="Closed"/>
    <s v="High"/>
    <s v="No toma encuenta el saldo disponible"/>
    <s v="Al capturar una orden de mercado de dinero, (compra en directo del contrato 477953 valor 48 hr.) no me deja, ya que me aparece un mensaje diciendo que no tengo saldo suficiente. Sinembargo el contrato cuenta con efectivo disponible."/>
    <s v="Ximena Roldan"/>
    <x v="17"/>
    <d v="2015-02-20T18:00:00"/>
    <d v="2015-01-22T18:00:00"/>
    <d v="2015-02-02T00:00:00"/>
    <n v="18.75"/>
    <d v="2015-02-03T00:00:00"/>
    <d v="2015-02-05T00:00:00"/>
    <x v="1"/>
    <n v="0"/>
    <n v="29"/>
    <d v="2015-02-05T00:00:00"/>
    <s v="No Cumplió"/>
    <s v="Cumplió"/>
    <n v="13.25"/>
    <s v="PruebasD3, ciclo4"/>
    <n v="1"/>
    <x v="0"/>
    <m/>
    <m/>
    <m/>
  </r>
  <r>
    <x v="0"/>
    <s v="B4"/>
    <s v="BXMPRJ-1251"/>
    <x v="0"/>
    <s v="Delivered"/>
    <s v="High"/>
    <s v="Bloqueo en la tabla de ffolio en la apertura de día"/>
    <s v="Al momento de la apertura de día de mando mensajes de bloqueo. _x000a__x000a_"/>
    <s v="Antonio Laija Olmedo"/>
    <x v="18"/>
    <d v="2015-02-20T18:00:00"/>
    <d v="2015-02-07T01:28:00"/>
    <d v="2015-02-07T01:28:00"/>
    <n v="13.68888888888614"/>
    <d v="2015-02-08T01:28:00"/>
    <m/>
    <x v="15"/>
    <s v="Sin Fecha"/>
    <n v="13.68888888888614"/>
    <m/>
    <s v="No Cumplió"/>
    <s v="Sin Fecha"/>
    <n v="13.68888888888614"/>
    <m/>
    <n v="1"/>
    <x v="0"/>
    <m/>
    <m/>
    <m/>
  </r>
  <r>
    <x v="1"/>
    <s v="B3"/>
    <s v="BXMPRJ-1146"/>
    <x v="0"/>
    <s v="In Progress"/>
    <s v="High"/>
    <s v="error en fecha de liquidacion del I+CORP."/>
    <s v="en la revisión de precios para el dia 29, en el fondo I+CORP, en la columna de liquidación presenta la fecha del 2014-08-26 lo caul es incorrecto, este fondo liquida 48 hrs., revise la parametrizacion del fondo y esta correcta., les adjunto pantalla."/>
    <s v="Juan Carlos Fernández"/>
    <x v="19"/>
    <d v="2015-02-20T18:00:00"/>
    <d v="2015-01-21T12:04:00"/>
    <d v="2015-02-02T00:00:00"/>
    <n v="18.75"/>
    <d v="2015-02-03T00:00:00"/>
    <m/>
    <x v="16"/>
    <s v="Sin Fecha"/>
    <n v="30.247222222220444"/>
    <d v="2015-02-17T00:00:00"/>
    <s v="No Cumplió"/>
    <s v="Sin Fecha"/>
    <n v="26.497222222220444"/>
    <s v="Broker, Detiene"/>
    <n v="1"/>
    <x v="0"/>
    <m/>
    <m/>
    <m/>
  </r>
  <r>
    <x v="2"/>
    <s v="B4"/>
    <s v="BXMPRJ-1145"/>
    <x v="0"/>
    <s v="Delivered"/>
    <s v="Medium"/>
    <s v="DESCUADRE DE SALDOS EN PANTALLA DE MOVIVMIENTOS Y POSICION GLOBAL"/>
    <s v="LA PANTALLA DE &quot;CONSULTA MOVIMIENTO POR CLIENTE&quot; NO CUADRA CON LA PANTALLA DE &quot;CONSULTA POSICION GLOBAL POR CLIENTE&quot;. _x000a_El efectivo mismo dia que aparece en la posicion global no es el correcto, no presenta el arrastre del vencimiento de reportos."/>
    <s v="Ximena Roldan"/>
    <x v="17"/>
    <d v="2015-02-20T18:00:00"/>
    <d v="2015-01-21T11:59:00"/>
    <d v="2015-02-06T18:47:00"/>
    <n v="13.96736111111386"/>
    <d v="2015-02-07T18:47:00"/>
    <m/>
    <x v="1"/>
    <s v="Sin Fecha"/>
    <n v="30.250694444446708"/>
    <d v="2015-02-10T09:42:00"/>
    <s v="No Cumplió"/>
    <s v="Sin Fecha"/>
    <n v="19.90486111111386"/>
    <s v="ciclo4"/>
    <n v="1"/>
    <x v="0"/>
    <m/>
    <m/>
    <m/>
  </r>
  <r>
    <x v="1"/>
    <s v="B4"/>
    <s v="BXMPRJ-1145"/>
    <x v="0"/>
    <s v="Delivered"/>
    <s v="Medium"/>
    <s v="DESCUADRE DE SALDOS EN PANTALLA DE MOVIVMIENTOS Y POSICION GLOBAL"/>
    <s v="LA PANTALLA DE &quot;CONSULTA MOVIMIENTO POR CLIENTE&quot; NO CUADRA CON LA PANTALLA DE &quot;CONSULTA POSICION GLOBAL POR CLIENTE&quot;. _x000a_El efectivo mismo dia que aparece en la posicion global no es el correcto, no presenta el arrastre del vencimiento de reportos."/>
    <s v="Ximena Roldan"/>
    <x v="19"/>
    <d v="2015-02-20T18:00:00"/>
    <d v="2015-01-21T11:59:00"/>
    <d v="2015-02-02T00:00:00"/>
    <n v="18.75"/>
    <d v="2015-02-03T00:00:00"/>
    <m/>
    <x v="2"/>
    <s v="Sin Fecha"/>
    <n v="30.250694444446708"/>
    <d v="2015-02-06T18:47:00"/>
    <s v="No Cumplió"/>
    <s v="Sin Fecha"/>
    <n v="16.283333333332848"/>
    <s v="ciclo4"/>
    <n v="1"/>
    <x v="0"/>
    <m/>
    <m/>
    <m/>
  </r>
  <r>
    <x v="2"/>
    <s v="B3"/>
    <s v="BXMPRJ-1136"/>
    <x v="0"/>
    <s v="Closed"/>
    <s v="Medium"/>
    <s v="No respeta la carga de operaciones de vigencia la fecha de la misma"/>
    <s v="Al momento de enviar las ordenes de vigencia de Capitales por interfaz TAS no respeta la fecha en que se registro la orden ni la vigencia de las mismas. _x000a__x000a_Se solicita que TAS tome el dato que Fiable le envía de la fecha de registro de la orden. _x000a__x000a_Saludos"/>
    <s v="Antonio Laija Olmedo"/>
    <x v="20"/>
    <d v="2015-02-20T18:00:00"/>
    <d v="2015-01-19T19:22:00"/>
    <d v="2015-02-02T00:00:00"/>
    <n v="18.75"/>
    <d v="2015-02-03T00:00:00"/>
    <m/>
    <x v="2"/>
    <s v="Sin Fecha"/>
    <n v="31.943055555559113"/>
    <d v="2015-02-06T19:22:00"/>
    <s v="No Cumplió"/>
    <s v="Sin Fecha"/>
    <n v="18"/>
    <s v="MIGRACION_4"/>
    <n v="1"/>
    <x v="0"/>
    <m/>
    <m/>
    <m/>
  </r>
  <r>
    <x v="2"/>
    <s v="B2"/>
    <s v="BXMPRJ-1135"/>
    <x v="0"/>
    <s v="Closed"/>
    <s v="Medium"/>
    <s v="Reporte Detallada llamadas de Margen DGARW007"/>
    <s v="El reporte tiene las siguinetes observaciones: _x000a__x000a_1. En mercado de Capitales tiene fecha de vencimiento lo cual es incorrecto, las acciones no tiene fecha de vencimiento, TAS nos comentó que es un dato necesario para TAS sin embrago se requere se oculte de los reportes. _x000a__x000a_2. El campo &quot;Precio Pactado&quot; según la capacitación de TAS se refiere al costo aforado al que se toman las garantías, sin embargo el aforo no aplica de la misma forma para todas las garatía, como ejemplo en los prestamo, actualmente en fiable, se aplica la formula de Indeval donde el aforo se descuenta al precio de meracado de los valores, a diferencia de las causiones en donde el monto a garantizar es lo que se afora. Por lo anterior es necesario separar los reportes de préstamo de las causiones. _x000a__x000a_3. El &quot;Precio Promdeio&quot; está pediente de explicación por parte de TAS. _x000a__x000a_4. La columna Aforo viene vacía, TAS nos comenta que se debe a que los aforos ya vienen descontados en los precios (esto solo sucede en préstamos de valores porque en causión el aforo se determina en los contratos). En el caso de los préstamos de valores, Mesa de controles necesitaconocer el aforo para asegurar que el cálculo es correcto, actualmente en Fiable el dato se obtiene en el archivo de valores garantizables. En este caso tambien se hace necesario tener un reporte de causiones por separado ya que el aforo depende el contrato. _x000a__x000a_5. Se observa que el reporte marca una llamada de margen, sin embrago no se sabe como es que se determinó, ya que en el reporte no se identifca el Monto que se pretende garantizar. Se requiere incorporar el monto a garantizar para poder comparar éste con el valor actual de los valores y determinar la Llamada de Margen. _x000a__x000a_6. Se identifica una columna con el nombre de &quot;Nivel de Mantenimiento&quot; que TAS tine pendiente de definir. _x000a__x000a_7. El reporte se requiere complementar con los campos: Tipo Valor, Calificación/Bursatilidad y Monto a Garantizar. _x000a__x000a_El reporte ya había sido revisado por Janet Dominguez y dio sus comentarios en el JIRA 758 el cual fue cerrado debido a que lo originó una observación distinta al reporte DGARW007. El presnte JIRA complemente dichas obsevaciones. _x000a__x000a_"/>
    <s v="Cesar Guzmán"/>
    <x v="16"/>
    <d v="2015-02-20T18:00:00"/>
    <d v="2015-01-19T14:28:00"/>
    <d v="2015-02-02T00:00:00"/>
    <n v="18.75"/>
    <d v="2015-02-03T00:00:00"/>
    <m/>
    <x v="0"/>
    <s v="Sin Fecha"/>
    <n v="32.147222222221899"/>
    <d v="2015-02-03T00:00:00"/>
    <s v="Cumplió"/>
    <s v="Sin Fecha"/>
    <n v="14.397222222221899"/>
    <s v="ciclo4"/>
    <n v="1"/>
    <x v="0"/>
    <m/>
    <m/>
    <m/>
  </r>
  <r>
    <x v="2"/>
    <s v="B4"/>
    <s v="BXMPRJ-1133"/>
    <x v="0"/>
    <s v="Closed"/>
    <s v="Medium"/>
    <s v="Generación de Contabilidad (Dinero y Capitales)"/>
    <s v="Al realizar el proceso de &quot;generación de contabilidad&quot; para Capitales y Dinero se esta tardando 1 hrs, por _x000a_cada mercado lo que retraza el proceso de revisión, por favor podría ver si existe la manera de ejecutarse mas rápido como los demas mercados. _x000a_"/>
    <s v="Jocelyn Vazquez"/>
    <x v="3"/>
    <d v="2015-02-20T18:00:00"/>
    <d v="2015-01-18T14:41:00"/>
    <d v="2015-02-02T00:00:00"/>
    <n v="18.75"/>
    <d v="2015-02-03T00:00:00"/>
    <m/>
    <x v="4"/>
    <s v="Sin Fecha"/>
    <n v="33.138194444443798"/>
    <d v="2015-02-13T11:43:00"/>
    <s v="No Cumplió"/>
    <s v="Sin Fecha"/>
    <n v="25.87638888888614"/>
    <s v="CICLO4, PruebasD3"/>
    <n v="1"/>
    <x v="0"/>
    <m/>
    <m/>
    <m/>
  </r>
  <r>
    <x v="1"/>
    <s v="B4"/>
    <s v="BXMPRJ-1133"/>
    <x v="0"/>
    <s v="Delivered"/>
    <s v="Medium"/>
    <s v="Generación de Contabilidad (Dinero y Capitales)"/>
    <s v="Al realizar el proceso de &quot;generación de contabilidad&quot; para Capitales y Dinero se esta tardando 1 hrs, por _x000a_cada mercado lo que retraza el proceso de revisión, por favor podría ver si existe la manera de ejecutarse mas rápido como los demas mercados. _x000a_"/>
    <s v="Jocelyn Vazquez"/>
    <x v="16"/>
    <d v="2015-02-20T18:00:00"/>
    <d v="2015-01-18T14:41:00"/>
    <d v="2015-02-13T11:43:00"/>
    <n v="7.2618055555576575"/>
    <d v="2015-02-14T11:43:00"/>
    <d v="2015-02-05T00:00:00"/>
    <x v="17"/>
    <n v="0"/>
    <n v="33.138194444443798"/>
    <d v="2015-02-04T11:06:00"/>
    <s v="Cumplió"/>
    <s v="Cumplió"/>
    <n v="16.850694444445253"/>
    <s v="CICLO4, PruebasD3"/>
    <n v="1"/>
    <x v="0"/>
    <m/>
    <m/>
    <m/>
  </r>
  <r>
    <x v="2"/>
    <s v="B2"/>
    <s v="BXMPRJ-1132"/>
    <x v="0"/>
    <s v="Delivered"/>
    <s v="High"/>
    <s v="ERROR EN EL REPORTE DE VALUACION DE LA POSICION PROPIA (BMV)"/>
    <s v="Al revisar la valuación de las posiciones que se encuentran en los diferentes portafolios, estamos encontrando diferencias en el portafolio de &quot;Disponible para la Venta&quot; (9065), faltan títulos en los IS151210 por una cantidad de 29,951, equivalentes a un par de reportos vigentes a plazo. _x000a__x000a_sin embargo al revisar el reporte diario de operación si se encuentran vigentes dichas operaciones. _x000a_"/>
    <s v="Martin Cruz"/>
    <x v="8"/>
    <d v="2015-02-20T18:00:00"/>
    <d v="2015-01-17T00:19:00"/>
    <d v="2015-02-16T16:49:00"/>
    <n v="4.0493055555562023"/>
    <d v="2015-02-17T16:49:00"/>
    <d v="2015-02-13T00:00:00"/>
    <x v="0"/>
    <n v="4"/>
    <n v="34.736805555556202"/>
    <d v="2015-02-17T00:00:00"/>
    <s v="Cumplió"/>
    <s v="No Cumplió"/>
    <n v="30.986805555556202"/>
    <s v="CICLO4, Detiene, Reincidencia1_x000a_"/>
    <n v="1"/>
    <x v="0"/>
    <m/>
    <m/>
    <m/>
  </r>
  <r>
    <x v="1"/>
    <s v="B2"/>
    <s v="BXMPRJ-1132"/>
    <x v="0"/>
    <s v="Open"/>
    <s v="High"/>
    <s v="ERROR EN EL REPORTE DE VALUACION DE LA POSICION PROPIA (BMV)"/>
    <s v="Al revisar la valuación de las posiciones que se encuentran en los diferentes portafolios, estamos encontrando diferencias en el portafolio de &quot;Disponible para la Venta&quot; (9065), faltan títulos en los IS151210 por una cantidad de 29,951, equivalentes a un par de reportos vigentes a plazo. _x000a__x000a_sin embargo al revisar el reporte diario de operación si se encuentran vigentes dichas operaciones. _x000a_"/>
    <s v="Martin Cruz"/>
    <x v="13"/>
    <d v="2015-02-20T18:00:00"/>
    <d v="2015-01-17T00:19:00"/>
    <d v="2015-02-06T00:00:00"/>
    <n v="14.75"/>
    <d v="2015-02-07T00:00:00"/>
    <d v="2015-02-13T00:00:00"/>
    <x v="18"/>
    <n v="3"/>
    <n v="34.736805555556202"/>
    <d v="2015-02-16T16:49:00"/>
    <s v="No Cumplió"/>
    <s v="No Cumplió"/>
    <n v="30.6875"/>
    <s v="CICLO4, Detiene, Reincidencia1_x000a_"/>
    <n v="1"/>
    <x v="0"/>
    <m/>
    <m/>
    <m/>
  </r>
  <r>
    <x v="1"/>
    <s v="B2"/>
    <s v="BXMPRJ-1132"/>
    <x v="0"/>
    <s v="Open"/>
    <s v="High"/>
    <s v="ERROR EN EL REPORTE DE VALUACION DE LA POSICION PROPIA (BMV)"/>
    <s v="Al revisar la valuación de las posiciones que se encuentran en los diferentes portafolios, estamos encontrando diferencias en el portafolio de &quot;Disponible para la Venta&quot; (9065), faltan títulos en los IS151210 por una cantidad de 29,951, equivalentes a un par de reportos vigentes a plazo. _x000a__x000a_sin embargo al revisar el reporte diario de operación si se encuentran vigentes dichas operaciones. _x000a_"/>
    <s v="Martin Cruz"/>
    <x v="19"/>
    <d v="2015-02-20T18:00:00"/>
    <d v="2015-01-17T00:19:00"/>
    <d v="2015-02-03T00:00:00"/>
    <n v="17.75"/>
    <d v="2015-02-04T00:00:00"/>
    <m/>
    <x v="1"/>
    <s v="Sin Fecha"/>
    <n v="34.736805555556202"/>
    <d v="2015-02-06T18:31:00"/>
    <s v="No Cumplió"/>
    <s v="Sin Fecha"/>
    <n v="20.758333333331393"/>
    <s v="CICLO4, Detiene, Reincidencia1_x000a_"/>
    <n v="1"/>
    <x v="0"/>
    <m/>
    <m/>
    <m/>
  </r>
  <r>
    <x v="2"/>
    <s v="B4"/>
    <s v="BXMPRJ-1130"/>
    <x v="0"/>
    <s v="Closed"/>
    <s v="High"/>
    <s v="SALIDAS SPEI BURSATIL"/>
    <s v="No genera correctamente las salidas para SPEI, no respetar la forma de liquidación por default y chequera asociada a esta forma de liquidación. _x000a__x000a_Las especificaciones del documento ERAS adjunto en el JIRA 934 no se cumplieron, se abre este ticket para separ la solicitud de Promoción y se adjunta evidencia de prueba y copia del docuento ERAS. _x000a__x000a_Si el cliente tiene cuenta clabe (18 posiciones) _x000a_ Buscar la forma de liquidación Salida Bursátil SPEI 001 _x000a_Si el cliente tiene cuenta de cheques (7 a 11 posiciones) _x000a_ Buscar la forma de liquidación que la Casa de Bolsa tenga registrada con el mismo Banco (Banca Electrónica) 002,003,004,005,006,007 _x000a_Si el cliente no tiene cuenta clabe y no tiene una cuenta de cheques con los bancos registrados en Casa de Bolsa (Banca Electrónica) _x000a_Buscar la forma de liquidación de expedición de cheques de Banco Ve por Más 008 _x000a__x000a_"/>
    <s v="Isela Martínez"/>
    <x v="1"/>
    <d v="2015-02-20T18:00:00"/>
    <d v="2015-01-16T20:15:00"/>
    <d v="2015-02-02T00:00:00"/>
    <n v="18.75"/>
    <d v="2015-02-03T00:00:00"/>
    <d v="2015-02-05T00:00:00"/>
    <x v="2"/>
    <n v="1"/>
    <n v="34.90625"/>
    <d v="2015-02-06T00:00:00"/>
    <s v="No Cumplió"/>
    <s v="No Cumplió"/>
    <n v="20.15625"/>
    <s v="CICLO4, Detiene, PruebasD3"/>
    <n v="1"/>
    <x v="0"/>
    <m/>
    <m/>
    <m/>
  </r>
  <r>
    <x v="2"/>
    <s v="B5"/>
    <s v="BXMPRJ-1126"/>
    <x v="0"/>
    <s v="Failed Test"/>
    <s v="Medium"/>
    <s v="Diferencias en horarios en órdenes de Capitales"/>
    <s v="Se revisó el reporte CORDR101 y osberva que las órdenes de capitales registradas en Fiable no coinciden con los de TAS ¿A que se debe la diferencia? _x000a_"/>
    <s v="Cesar Guzmán"/>
    <x v="12"/>
    <d v="2015-02-20T18:00:00"/>
    <d v="2015-01-16T17:12:00"/>
    <d v="2015-02-03T18:55:00"/>
    <n v="16.961805555554747"/>
    <d v="2015-02-04T18:55:00"/>
    <m/>
    <x v="11"/>
    <s v="Sin Fecha"/>
    <n v="35.033333333332848"/>
    <d v="2015-02-09T20:34:00"/>
    <s v="No Cumplió"/>
    <s v="Sin Fecha"/>
    <n v="24.140277777776646"/>
    <s v="CICLO4, PruebasD2"/>
    <n v="1"/>
    <x v="2"/>
    <m/>
    <m/>
    <m/>
  </r>
  <r>
    <x v="1"/>
    <s v="B5"/>
    <s v="BXMPRJ-1126"/>
    <x v="0"/>
    <s v="Failed Test"/>
    <s v="Medium"/>
    <s v="Diferencias en horarios en órdenes de Capitales"/>
    <s v="Se revisó el reporte CORDR101 y osberva que las órdenes de capitales registradas en Fiable no coinciden con los de TAS ¿A que se debe la diferencia? _x000a_"/>
    <s v="Cesar Guzmán"/>
    <x v="20"/>
    <d v="2015-02-20T18:00:00"/>
    <d v="2015-01-16T17:12:00"/>
    <d v="2015-02-03T00:00:00"/>
    <n v="17.75"/>
    <d v="2015-02-04T00:00:00"/>
    <m/>
    <x v="0"/>
    <s v="Sin Fecha"/>
    <n v="35.033333333332848"/>
    <d v="2015-02-03T18:55:00"/>
    <s v="Cumplió"/>
    <s v="Sin Fecha"/>
    <n v="18.071527777778101"/>
    <s v="CICLO4, PruebasD2"/>
    <n v="1"/>
    <x v="2"/>
    <m/>
    <m/>
    <m/>
  </r>
  <r>
    <x v="1"/>
    <s v="B5"/>
    <s v="BXMPRJ-1126"/>
    <x v="0"/>
    <s v="Failed Test"/>
    <s v="Medium"/>
    <s v="Diferencias en horarios en órdenes de Capitales"/>
    <s v="Se revisó el reporte CORDR101 y osberva que las órdenes de capitales registradas en Fiable no coinciden con los de TAS ¿A que se debe la diferencia? _x000a_"/>
    <s v="Cesar Guzmán"/>
    <x v="12"/>
    <d v="2015-02-20T18:00:00"/>
    <d v="2015-01-16T17:12:00"/>
    <d v="2015-02-02T00:00:00"/>
    <n v="18.75"/>
    <d v="2015-02-03T00:00:00"/>
    <d v="2015-02-04T00:00:00"/>
    <x v="0"/>
    <n v="-1"/>
    <n v="35.033333333332848"/>
    <d v="2015-02-03T00:00:00"/>
    <s v="Cumplió"/>
    <s v="Cumplió"/>
    <n v="17.283333333332848"/>
    <s v="CICLO4, PruebasD2"/>
    <n v="1"/>
    <x v="2"/>
    <m/>
    <m/>
    <m/>
  </r>
  <r>
    <x v="0"/>
    <s v="B3"/>
    <s v="BXMPRJ-1123"/>
    <x v="0"/>
    <s v="In Progress"/>
    <s v="Medium"/>
    <s v="Depósitos Físicos realizado en TAS no reflejados en FIABLE"/>
    <s v="Se observan 8 depósitos físicos realizados en TAS, que no se reflejaron en Fiable. _x000a__x000a_Favor de vaidar y explicar la razón de las diferencias"/>
    <s v="Cesar Guzmán"/>
    <x v="20"/>
    <d v="2015-02-20T18:00:00"/>
    <d v="2015-01-15T21:22:00"/>
    <d v="2015-02-20T18:40:00"/>
    <n v="-2.7777777781011537E-2"/>
    <d v="2015-02-21T18:40:00"/>
    <d v="2015-02-13T00:00:00"/>
    <x v="19"/>
    <n v="7"/>
    <n v="35.859722222223354"/>
    <m/>
    <s v="No Cumplió"/>
    <s v="No Cumplió"/>
    <n v="35.859722222223354"/>
    <s v="CICLO4, PruebasD2"/>
    <n v="1"/>
    <x v="2"/>
    <m/>
    <m/>
    <m/>
  </r>
  <r>
    <x v="1"/>
    <s v="B3"/>
    <s v="BXMPRJ-1123"/>
    <x v="0"/>
    <s v="In Progress"/>
    <s v="Medium"/>
    <s v="Depósitos Físicos realizado en TAS no reflejados en FIABLE"/>
    <s v="Se observan 8 depósitos físicos realizados en TAS, que no se reflejaron en Fiable. _x000a__x000a_Favor de vaidar y explicar la razón de las diferencias"/>
    <s v="Cesar Guzmán"/>
    <x v="14"/>
    <d v="2015-02-20T18:00:00"/>
    <d v="2015-01-15T21:22:00"/>
    <d v="2015-02-17T00:00:00"/>
    <n v="3.75"/>
    <d v="2015-02-18T00:00:00"/>
    <d v="2015-02-13T00:00:00"/>
    <x v="1"/>
    <n v="7"/>
    <n v="35.859722222223354"/>
    <d v="2015-02-20T18:40:00"/>
    <s v="No Cumplió"/>
    <s v="No Cumplió"/>
    <n v="35.887500000004366"/>
    <s v="CICLO4, PruebasD2"/>
    <n v="1"/>
    <x v="2"/>
    <m/>
    <m/>
    <m/>
  </r>
  <r>
    <x v="1"/>
    <s v="B3"/>
    <s v="BXMPRJ-1123"/>
    <x v="0"/>
    <s v="In Progress"/>
    <s v="Medium"/>
    <s v="Depósitos Físicos realizado en TAS no reflejados en FIABLE"/>
    <s v="Se observan 8 depósitos físicos realizados en TAS, que no se reflejaron en Fiable. _x000a__x000a_Favor de vaidar y explicar la razón de las diferencias"/>
    <s v="Cesar Guzmán"/>
    <x v="5"/>
    <d v="2015-02-20T18:00:00"/>
    <d v="2015-01-15T21:22:00"/>
    <d v="2015-02-03T00:00:00"/>
    <n v="17.75"/>
    <d v="2015-02-04T00:00:00"/>
    <d v="2015-02-13T00:00:00"/>
    <x v="6"/>
    <n v="4"/>
    <n v="35.859722222223354"/>
    <d v="2015-02-17T00:00:00"/>
    <s v="No Cumplió"/>
    <s v="No Cumplió"/>
    <n v="32.109722222223354"/>
    <s v="CICLO4, PruebasD2"/>
    <n v="1"/>
    <x v="2"/>
    <m/>
    <m/>
    <m/>
  </r>
  <r>
    <x v="1"/>
    <s v="B5"/>
    <s v="BXMPRJ-1122"/>
    <x v="0"/>
    <s v="Failed Test"/>
    <s v="Medium"/>
    <s v="Garantías duplicadas en el reporte CPECW100"/>
    <s v="Se observan tres posiciones de garantías duplicadas en el reporte CPECW100 ya que están como recibidas (RG), pero también como de contado (CO) _x000a__x000a_Se solicita revisar el reporte, se Anexa Evidencia _x000a__x000a__x000a_"/>
    <s v="Cesar Guzmán"/>
    <x v="4"/>
    <d v="2015-02-20T18:00:00"/>
    <d v="2015-01-15T21:15:00"/>
    <d v="2015-02-02T00:00:00"/>
    <n v="18.75"/>
    <d v="2015-02-03T00:00:00"/>
    <d v="2015-02-04T00:00:00"/>
    <x v="2"/>
    <n v="2"/>
    <n v="35.864583333335759"/>
    <d v="2015-02-06T11:42:00"/>
    <s v="No Cumplió"/>
    <s v="No Cumplió"/>
    <n v="21.602083333338669"/>
    <s v="CICLO4, PruebasD2"/>
    <n v="1"/>
    <x v="2"/>
    <m/>
    <m/>
    <m/>
  </r>
  <r>
    <x v="1"/>
    <s v="B5"/>
    <s v="BXMPRJ-1122"/>
    <x v="0"/>
    <s v="Failed Test"/>
    <s v="Medium"/>
    <s v="Garantías duplicadas en el reporte CPECW100"/>
    <s v="Se observan tres posiciones de garantías duplicadas en el reporte CPECW100 ya que están como recibidas (RG), pero también como de contado (CO) _x000a__x000a_Se solicita revisar el reporte, se Anexa Evidencia _x000a__x000a__x000a_"/>
    <s v="Cesar Guzmán"/>
    <x v="12"/>
    <d v="2015-02-20T18:00:00"/>
    <d v="2015-01-15T21:15:00"/>
    <d v="2015-02-06T11:42:00"/>
    <n v="14.26249999999709"/>
    <d v="2015-02-07T11:42:00"/>
    <d v="2015-02-11T00:00:00"/>
    <x v="2"/>
    <n v="0"/>
    <n v="35.864583333335759"/>
    <d v="2015-02-10T13:06:00"/>
    <s v="No Cumplió"/>
    <s v="Cumplió"/>
    <n v="25.660416666665697"/>
    <s v="CICLO4, PruebasD2"/>
    <n v="1"/>
    <x v="2"/>
    <m/>
    <m/>
    <m/>
  </r>
  <r>
    <x v="0"/>
    <s v="B5"/>
    <s v="BXMPRJ-1122"/>
    <x v="0"/>
    <s v="Client Response Provided"/>
    <s v="Medium"/>
    <s v="Garantías duplicadas en el reporte CPECW100"/>
    <s v="Se observan tres posiciones de garantías duplicadas en el reporte CPECW100 ya que están como recibidas (RG), pero también como de contado (CO) _x000a__x000a_Se solicita revisar el reporte, se Anexa Evidencia _x000a__x000a__x000a_"/>
    <s v="Cesar Guzmán"/>
    <x v="20"/>
    <d v="2015-02-20T18:00:00"/>
    <d v="2015-01-15T21:15:00"/>
    <d v="2015-02-10T13:06:00"/>
    <n v="10.204166666670062"/>
    <d v="2015-02-11T13:06:00"/>
    <d v="2015-02-11T00:00:00"/>
    <x v="18"/>
    <n v="9"/>
    <n v="35.864583333335759"/>
    <m/>
    <s v="No Cumplió"/>
    <s v="No Cumplió"/>
    <n v="35.864583333335759"/>
    <s v="CICLO4, PruebasD2"/>
    <n v="1"/>
    <x v="2"/>
    <m/>
    <m/>
    <m/>
  </r>
  <r>
    <x v="0"/>
    <s v="Q1"/>
    <s v="BXMPRJ-1086"/>
    <x v="0"/>
    <s v="Failed Test"/>
    <s v="Medium"/>
    <s v="Apertura de Mercado de Dinero, conexion host to host, como parte del ciclo 5 de cargas"/>
    <s v="En la apertura de mercado envia mensaje de error al intentar conectarse a Host to Host. _x000a_"/>
    <s v="Francisco Morales López"/>
    <x v="21"/>
    <d v="2015-02-20T18:00:00"/>
    <d v="2015-01-10T22:41:00"/>
    <d v="2015-02-16T13:53:00"/>
    <n v="4.171527777776646"/>
    <d v="2015-02-17T13:53:00"/>
    <d v="2015-02-09T00:00:00"/>
    <x v="2"/>
    <n v="11"/>
    <n v="40.804861111108039"/>
    <m/>
    <s v="No Cumplió"/>
    <s v="No Cumplió"/>
    <n v="40.804861111108039"/>
    <s v="ciclo_5"/>
    <n v="1"/>
    <x v="3"/>
    <m/>
    <m/>
    <m/>
  </r>
  <r>
    <x v="1"/>
    <s v="B3"/>
    <s v="BXMPRJ-1075"/>
    <x v="0"/>
    <s v="In Progress"/>
    <s v="Medium"/>
    <s v="Depositos Salvo Buen Cobro (SBC)"/>
    <s v="Los depositos recibidos por Banca Electrónica como SBC deben alojarse en el monitor de Lista de Movs. Salvo Buen Cobro y deben quedar pendientes hasta 72 horas, existen tickets anteriores c _x000a_240,257,573,831,1018,1026,1057 _x000a_se adjunta evidencia."/>
    <s v="Isela Martínez"/>
    <x v="2"/>
    <d v="2015-02-20T18:00:00"/>
    <d v="2015-01-09T16:26:00"/>
    <d v="2015-02-03T00:00:00"/>
    <n v="17.75"/>
    <d v="2015-02-04T00:00:00"/>
    <d v="2015-02-05T00:00:00"/>
    <x v="20"/>
    <n v="-5"/>
    <n v="42.065277777779556"/>
    <d v="2015-01-31T00:00:00"/>
    <s v="Cumplió"/>
    <s v="Cumplió"/>
    <n v="21.315277777779556"/>
    <s v="CICLO4, PruebasD3"/>
    <n v="1"/>
    <x v="0"/>
    <m/>
    <m/>
    <m/>
  </r>
  <r>
    <x v="2"/>
    <s v="B3"/>
    <s v="BXMPRJ-1075"/>
    <x v="0"/>
    <s v="Closed"/>
    <s v="Medium"/>
    <s v="Depositos Salvo Buen Cobro (SBC)"/>
    <s v="Los depositos recibidos por Banca Electrónica como SBC deben alojarse en el monitor de Lista de Movs. Salvo Buen Cobro y deben quedar pendientes hasta 72 horas, existen tickets anteriores c _x000a_240,257,573,831,1018,1026,1057 _x000a_se adjunta evidencia."/>
    <s v="Isela Martínez"/>
    <x v="1"/>
    <d v="2015-02-20T18:00:00"/>
    <d v="2015-01-09T16:26:00"/>
    <d v="2015-02-03T00:00:00"/>
    <n v="17.75"/>
    <d v="2015-02-04T00:00:00"/>
    <d v="2015-02-05T00:00:00"/>
    <x v="1"/>
    <n v="1"/>
    <n v="42.065277777779556"/>
    <d v="2015-02-06T00:00:00"/>
    <s v="No Cumplió"/>
    <s v="No Cumplió"/>
    <n v="27.315277777779556"/>
    <s v="CICLO4, PruebasD3"/>
    <n v="1"/>
    <x v="0"/>
    <m/>
    <m/>
    <m/>
  </r>
  <r>
    <x v="0"/>
    <s v="B3"/>
    <s v="BXMPRJ-1020"/>
    <x v="0"/>
    <s v="In Progress"/>
    <s v="High"/>
    <s v="Error Interfaz ECC póliza diaria SAP (SI)"/>
    <s v="Se intentó correr el proceso de Interfaz ECC, para Soc.Inv.(documentos preliminares de carga), sin embargo no se pudo realizar por falta de Centros de Costos y Ordenes Internas, las cuales ya había configurado el proveedor de TAS, sin esta información no se puede contabilizar. _x000a_Se anexa evidencia. _x000a_"/>
    <s v="Jocelyn Vazquez"/>
    <x v="19"/>
    <d v="2015-02-20T18:00:00"/>
    <d v="2014-12-09T17:46:00"/>
    <d v="2015-02-13T19:27:00"/>
    <n v="6.9395833333328483"/>
    <d v="2015-02-14T19:27:00"/>
    <d v="2015-02-05T00:00:00"/>
    <x v="19"/>
    <n v="8"/>
    <n v="73.009722222224809"/>
    <d v="2015-02-13T19:27:00"/>
    <s v="Cumplió"/>
    <s v="No Cumplió"/>
    <n v="66.070138888891961"/>
    <s v="PruebasD3"/>
    <n v="1"/>
    <x v="0"/>
    <m/>
    <m/>
    <m/>
  </r>
  <r>
    <x v="0"/>
    <s v="B5"/>
    <s v="BXMPRJ-894"/>
    <x v="0"/>
    <s v="Delivered"/>
    <s v="Medium"/>
    <s v="Desarrollar la Convalidación de la Asignación de precios de títulos M.N. Operaciones Vigentes"/>
    <s v="Se requiere el desarrollo de la Convalidación de acuerdo a los requerimientos mensuales de Banco de México. _x000a__x000a_El layout se conforma de la columna B a la I de la pestaña &quot;AP3_OpVig A_PrecioMXN0714&quot;"/>
    <s v="Veronica Angeles"/>
    <x v="22"/>
    <d v="2015-02-20T18:00:00"/>
    <d v="2014-11-06T14:35:00"/>
    <d v="2015-02-17T13:49:00"/>
    <n v="3.1743055555562023"/>
    <d v="2015-02-18T13:49:00"/>
    <m/>
    <x v="1"/>
    <s v="Sin Fecha"/>
    <n v="106.14236111110949"/>
    <m/>
    <s v="No Cumplió"/>
    <s v="Sin Fecha"/>
    <n v="106.14236111110949"/>
    <s v="ciclo4"/>
    <n v="1"/>
    <x v="0"/>
    <m/>
    <m/>
    <m/>
  </r>
  <r>
    <x v="1"/>
    <s v="B5"/>
    <s v="BXMPRJ-894"/>
    <x v="0"/>
    <s v="Failed Test"/>
    <s v="Medium"/>
    <s v="Desarrollar la Convalidación de la Asignación de precios de títulos M.N. Operaciones Vigentes"/>
    <s v="Se requiere el desarrollo de la Convalidación de acuerdo a los requerimientos mensuales de Banco de México. _x000a__x000a_El layout se conforma de la columna B a la I de la pestaña &quot;AP3_OpVig A_PrecioMXN0714&quot;"/>
    <s v="Veronica Angeles"/>
    <x v="21"/>
    <d v="2015-02-20T18:00:00"/>
    <d v="2014-11-06T14:35:00"/>
    <d v="2015-02-16T18:15:00"/>
    <n v="3.9895833333357587"/>
    <d v="2015-02-17T18:15:00"/>
    <d v="2015-02-12T00:00:00"/>
    <x v="0"/>
    <n v="5"/>
    <n v="106.14236111110949"/>
    <d v="2015-02-17T13:49:00"/>
    <s v="Cumplió"/>
    <s v="No Cumplió"/>
    <n v="102.96805555555329"/>
    <s v="ciclo4"/>
    <n v="1"/>
    <x v="0"/>
    <m/>
    <m/>
    <m/>
  </r>
  <r>
    <x v="0"/>
    <s v="Q5"/>
    <s v="BXMPRJ-889"/>
    <x v="0"/>
    <s v="Delivered"/>
    <s v="Medium"/>
    <s v="Desarrollar la Convalidación de la Clasificación de Títulos Moneda Nacional Operaciones Vigentes"/>
    <s v="Se requiere el desarrollo de la Convalidación de acuerdo a los requerimientos mensuales de Banco de México. _x000a__x000a_El layout se conforma de la columna B a la I de la pestaña &quot;CL3 Cl_Cont_OpVig_MXN0714&quot; _x000a_"/>
    <s v="Veronica Angeles"/>
    <x v="22"/>
    <d v="2015-02-20T18:00:00"/>
    <d v="2014-11-06T14:21:00"/>
    <d v="2015-02-17T13:50:00"/>
    <n v="3.1736111111094942"/>
    <d v="2015-02-18T13:50:00"/>
    <m/>
    <x v="1"/>
    <s v="Sin Fecha"/>
    <n v="106.1520833333343"/>
    <m/>
    <s v="No Cumplió"/>
    <s v="Sin Fecha"/>
    <n v="106.1520833333343"/>
    <s v="ciclo4"/>
    <n v="1"/>
    <x v="4"/>
    <m/>
    <m/>
    <m/>
  </r>
  <r>
    <x v="1"/>
    <s v="Q5"/>
    <s v="BXMPRJ-889"/>
    <x v="0"/>
    <s v="Failed Test"/>
    <s v="Medium"/>
    <s v="Desarrollar la Convalidación de la Clasificación de Títulos Moneda Nacional Operaciones Vigentes"/>
    <s v="Se requiere el desarrollo de la Convalidación de acuerdo a los requerimientos mensuales de Banco de México. _x000a__x000a_El layout se conforma de la columna B a la I de la pestaña &quot;CL3 Cl_Cont_OpVig_MXN0714&quot; _x000a_"/>
    <s v="Veronica Angeles"/>
    <x v="21"/>
    <d v="2015-02-20T18:00:00"/>
    <d v="2014-11-06T14:21:00"/>
    <d v="2015-02-16T18:15:00"/>
    <n v="3.9895833333357587"/>
    <d v="2015-02-17T18:15:00"/>
    <m/>
    <x v="0"/>
    <s v="Sin Fecha"/>
    <n v="106.1520833333343"/>
    <d v="2015-02-17T13:50:00"/>
    <s v="Cumplió"/>
    <s v="Sin Fecha"/>
    <n v="102.97847222222481"/>
    <s v="ciclo4"/>
    <n v="1"/>
    <x v="4"/>
    <m/>
    <m/>
    <m/>
  </r>
  <r>
    <x v="2"/>
    <s v="B4"/>
    <s v="BXMPRJ-861"/>
    <x v="0"/>
    <s v="Closed"/>
    <s v="High"/>
    <s v="no se reconoce la liquidez para las operaciones de capitales"/>
    <s v="el contrato 523894 tiene liquidez suficiente (16 millones) para realizar una compra por un monto de 470M, sin embargo no permitio capturar una orden de capitales, no reconocio la liquidez para este mercado. _x000a_"/>
    <s v="Gaby Ledesma"/>
    <x v="23"/>
    <d v="2015-02-20T18:00:00"/>
    <d v="2014-11-05T11:44:00"/>
    <d v="2015-02-02T00:00:00"/>
    <n v="18.75"/>
    <d v="2015-02-03T00:00:00"/>
    <d v="2015-02-05T00:00:00"/>
    <x v="1"/>
    <n v="0"/>
    <n v="107.26111111111095"/>
    <d v="2015-02-05T00:00:00"/>
    <s v="No Cumplió"/>
    <s v="Cumplió"/>
    <n v="91.511111111110949"/>
    <s v="Detiene, PruebasD3"/>
    <n v="1"/>
    <x v="0"/>
    <m/>
    <m/>
    <m/>
  </r>
  <r>
    <x v="2"/>
    <s v="B3"/>
    <s v="BXMPRJ-769"/>
    <x v="0"/>
    <s v="Closed"/>
    <s v="Medium"/>
    <s v="DIFERENCIA DE POSICIÓN EN SOCIEDADES DE INVERSIÓN"/>
    <s v="Se observan dos diferencias en emisoras BX+CP B-F1 y BX+MP B-F1, Se adjunta detalle"/>
    <s v="Cesar Guzmán"/>
    <x v="24"/>
    <d v="2015-02-20T18:00:00"/>
    <d v="2014-10-17T16:56:00"/>
    <d v="2015-02-02T00:00:00"/>
    <n v="18.75"/>
    <d v="2015-02-03T00:00:00"/>
    <m/>
    <x v="7"/>
    <s v="Sin Fecha"/>
    <n v="126.0444444444438"/>
    <d v="2015-02-09T00:00:00"/>
    <s v="No Cumplió"/>
    <s v="Sin Fecha"/>
    <n v="114.2944444444438"/>
    <s v="MIGRACION_4"/>
    <n v="1"/>
    <x v="0"/>
    <m/>
    <m/>
    <m/>
  </r>
  <r>
    <x v="0"/>
    <s v="B4"/>
    <s v="BXMPRJ-744"/>
    <x v="0"/>
    <s v="In Progress"/>
    <s v="Medium"/>
    <s v="Algunas interfaces del cierre de caja no se generan"/>
    <s v="Se probó la solución del ticket BXMPRJ-412, la cual a traves de la función &quot;Interfaces del Cierre de Caja JINTW100&quot; se generan cada una de las interface teniendo como resultado lo siguiente: _x000a__x000a_Interface DWH: manda mensaje de error _x000a_Interface SIPREV: se genera correctamente _x000a_Interface Investor Movimientos: se genera correctamente _x000a_Interface Investor Vauación: se genera correctamente _x000a_Interface Zeus Posicion: se genera correctamente _x000a_Cobro de Cuota de Admon: no se genera ningún archivo _x000a_Generación Ingresos x Prom: no se gener ningún archivo _x000a__x000a_Se adjunta evidencia de la prueba, así como los archivos generados."/>
    <s v="Cintia Ochoa"/>
    <x v="19"/>
    <d v="2015-02-20T18:00:00"/>
    <d v="2014-10-08T10:37:00"/>
    <d v="2015-02-06T00:00:00"/>
    <n v="14.75"/>
    <d v="2015-02-07T00:00:00"/>
    <d v="2015-02-20T00:00:00"/>
    <x v="6"/>
    <n v="0"/>
    <n v="135.3076388888876"/>
    <m/>
    <s v="No Cumplió"/>
    <s v="No Cumplió"/>
    <n v="135.3076388888876"/>
    <m/>
    <n v="1"/>
    <x v="0"/>
    <m/>
    <m/>
    <m/>
  </r>
  <r>
    <x v="1"/>
    <s v="B4"/>
    <s v="BXMPRJ-744"/>
    <x v="0"/>
    <s v="Delivered"/>
    <s v="Medium"/>
    <s v="Algunas interfaces del cierre de caja no se generan"/>
    <s v="Se probó la solución del ticket BXMPRJ-412, la cual a traves de la función &quot;Interfaces del Cierre de Caja JINTW100&quot; se generan cada una de las interface teniendo como resultado lo siguiente: _x000a__x000a_Interface DWH: manda mensaje de error _x000a_Interface SIPREV: se genera correctamente _x000a_Interface Investor Movimientos: se genera correctamente _x000a_Interface Investor Vauación: se genera correctamente _x000a_Interface Zeus Posicion: se genera correctamente _x000a_Cobro de Cuota de Admon: no se genera ningún archivo _x000a_Generación Ingresos x Prom: no se gener ningún archivo _x000a__x000a_Se adjunta evidencia de la prueba, así como los archivos generados."/>
    <s v="Cintia Ochoa"/>
    <x v="9"/>
    <d v="2015-02-20T18:00:00"/>
    <d v="2014-10-08T10:37:00"/>
    <d v="2015-02-02T00:00:00"/>
    <n v="18.75"/>
    <d v="2015-02-03T00:00:00"/>
    <m/>
    <x v="2"/>
    <s v="Sin Fecha"/>
    <n v="135.3076388888876"/>
    <d v="2015-02-06T12:32:00"/>
    <s v="No Cumplió"/>
    <s v="Sin Fecha"/>
    <n v="121.07986111110949"/>
    <m/>
    <n v="1"/>
    <x v="0"/>
    <m/>
    <m/>
    <m/>
  </r>
  <r>
    <x v="1"/>
    <s v="B4"/>
    <s v="BXMPRJ-644"/>
    <x v="0"/>
    <s v="Delivered"/>
    <s v="Medium"/>
    <s v="Interface de monedas TAS - Fiable con opcion de alte y posteriormente de envio a Fiable."/>
    <s v="Interface de monedas TAS - Fiable con opcion de alte y posteriormente de envio a Fiable. _x000a_"/>
    <s v="Juan Martinez"/>
    <x v="16"/>
    <d v="2015-02-20T18:00:00"/>
    <d v="2014-09-29T16:58:00"/>
    <d v="2015-02-03T00:00:00"/>
    <n v="17.75"/>
    <d v="2015-02-04T00:00:00"/>
    <d v="2015-02-05T00:00:00"/>
    <x v="8"/>
    <n v="0"/>
    <n v="144.04305555555766"/>
    <d v="2015-02-05T14:07:00"/>
    <s v="No Cumplió"/>
    <s v="Cumplió"/>
    <n v="128.88124999999854"/>
    <s v="Broker, PruebasD3, ciclo3"/>
    <n v="1"/>
    <x v="0"/>
    <m/>
    <m/>
    <m/>
  </r>
  <r>
    <x v="1"/>
    <s v="B4"/>
    <s v="BXMPRJ-644"/>
    <x v="0"/>
    <s v="Delivered"/>
    <s v="Medium"/>
    <s v="Interface de monedas TAS - Fiable con opcion de alte y posteriormente de envio a Fiable."/>
    <s v="Interface de monedas TAS - Fiable con opcion de alte y posteriormente de envio a Fiable. _x000a_"/>
    <s v="Juan Martinez"/>
    <x v="25"/>
    <d v="2015-02-20T18:00:00"/>
    <d v="2014-09-29T16:58:00"/>
    <d v="2015-02-05T14:07:00"/>
    <n v="15.161805555559113"/>
    <d v="2015-02-06T14:07:00"/>
    <d v="2015-02-05T00:00:00"/>
    <x v="19"/>
    <n v="0"/>
    <n v="144.04305555555766"/>
    <d v="2015-02-05T14:07:00"/>
    <s v="Cumplió"/>
    <s v="Cumplió"/>
    <n v="128.88124999999854"/>
    <s v="Broker, PruebasD3, ciclo3"/>
    <n v="1"/>
    <x v="0"/>
    <m/>
    <m/>
    <m/>
  </r>
  <r>
    <x v="2"/>
    <s v="B4"/>
    <s v="BXMPRJ-644"/>
    <x v="0"/>
    <s v="Closed"/>
    <s v="Medium"/>
    <s v="Interface de monedas TAS - Fiable con opcion de alte y posteriormente de envio a Fiable."/>
    <s v="Interface de monedas TAS - Fiable con opcion de alte y posteriormente de envio a Fiable. _x000a_"/>
    <s v="Juan Martinez"/>
    <x v="26"/>
    <d v="2015-02-20T18:00:00"/>
    <d v="2014-09-29T16:58:00"/>
    <d v="2015-02-05T14:07:00"/>
    <n v="15.161805555559113"/>
    <d v="2015-02-06T14:07:00"/>
    <d v="2015-02-05T00:00:00"/>
    <x v="0"/>
    <n v="1"/>
    <n v="144.04305555555766"/>
    <d v="2015-02-06T00:00:00"/>
    <s v="Cumplió"/>
    <s v="No Cumplió"/>
    <n v="129.29305555555766"/>
    <s v="Broker, PruebasD3, ciclo3"/>
    <n v="1"/>
    <x v="0"/>
    <m/>
    <m/>
    <m/>
  </r>
  <r>
    <x v="0"/>
    <s v="B5"/>
    <s v="BXMPRJ-581"/>
    <x v="0"/>
    <s v="Delivered"/>
    <s v="Medium"/>
    <s v="Validar que una orden con intermediario sempre pida broker"/>
    <s v="TODO EL EJERCICIO EL CUADRO DONDE SE SELECCIONA EL SISTEMA DE CORRETAJE HA ESTADO INHIBIDO, SIN EMBARGO AL CAMBIAR UNA ÓRDEN DE MONTO NOMINAL A REAL POR FALLA DE LA FUNCIÓN, SE HABILITO EL CUADRO DE DIALOGO _x000a_"/>
    <s v="Carmen Mendez"/>
    <x v="8"/>
    <d v="2015-02-20T18:00:00"/>
    <d v="2014-09-18T11:49:00"/>
    <d v="2015-02-17T00:00:00"/>
    <n v="3.75"/>
    <d v="2015-02-18T00:00:00"/>
    <d v="2015-02-18T00:00:00"/>
    <x v="1"/>
    <n v="2"/>
    <n v="155.25763888889196"/>
    <m/>
    <s v="No Cumplió"/>
    <s v="No Cumplió"/>
    <n v="155.25763888889196"/>
    <s v="PruebasD2, Reincidencia1, Reincidencia2"/>
    <n v="1"/>
    <x v="2"/>
    <d v="2015-02-17T00:00:00"/>
    <m/>
    <m/>
  </r>
  <r>
    <x v="1"/>
    <s v="B5"/>
    <s v="BXMPRJ-581"/>
    <x v="0"/>
    <s v="Failed Test"/>
    <s v="Medium"/>
    <s v="Validar que una orden con intermediario sempre pida broker"/>
    <s v="TODO EL EJERCICIO EL CUADRO DONDE SE SELECCIONA EL SISTEMA DE CORRETAJE HA ESTADO INHIBIDO, SIN EMBARGO AL CAMBIAR UNA ÓRDEN DE MONTO NOMINAL A REAL POR FALLA DE LA FUNCIÓN, SE HABILITO EL CUADRO DE DIALOGO _x000a_"/>
    <s v="Carmen Mendez"/>
    <x v="0"/>
    <d v="2015-02-20T18:00:00"/>
    <d v="2014-09-18T11:49:00"/>
    <d v="2015-02-16T16:37:00"/>
    <n v="4.0576388888875954"/>
    <d v="2015-02-17T16:37:00"/>
    <d v="2015-02-09T00:00:00"/>
    <x v="0"/>
    <n v="8"/>
    <n v="155.25763888889196"/>
    <d v="2015-02-17T00:00:00"/>
    <s v="Cumplió"/>
    <s v="No Cumplió"/>
    <n v="151.50763888889196"/>
    <s v="PruebasD2"/>
    <n v="1"/>
    <x v="2"/>
    <m/>
    <m/>
    <m/>
  </r>
  <r>
    <x v="1"/>
    <s v="B5"/>
    <s v="BXMPRJ-581"/>
    <x v="0"/>
    <s v="Failed Test"/>
    <s v="Medium"/>
    <s v="Validar que una orden con intermediario sempre pida broker"/>
    <s v="TODO EL EJERCICIO EL CUADRO DONDE SE SELECCIONA EL SISTEMA DE CORRETAJE HA ESTADO INHIBIDO, SIN EMBARGO AL CAMBIAR UNA ÓRDEN DE MONTO NOMINAL A REAL POR FALLA DE LA FUNCIÓN, SE HABILITO EL CUADRO DE DIALOGO _x000a_"/>
    <s v="Carmen Mendez"/>
    <x v="8"/>
    <d v="2015-02-20T18:00:00"/>
    <d v="2014-09-18T11:49:00"/>
    <d v="2015-02-03T00:00:00"/>
    <n v="17.75"/>
    <d v="2015-02-04T00:00:00"/>
    <d v="2015-02-09T00:00:00"/>
    <x v="15"/>
    <n v="7"/>
    <n v="155.25763888889196"/>
    <d v="2015-02-16T16:37:00"/>
    <s v="No Cumplió"/>
    <s v="No Cumplió"/>
    <n v="151.20000000000437"/>
    <s v="PruebasD2"/>
    <n v="1"/>
    <x v="2"/>
    <m/>
    <m/>
    <m/>
  </r>
  <r>
    <x v="1"/>
    <s v="B5"/>
    <s v="BXMPRJ-581"/>
    <x v="0"/>
    <s v="Failed Test"/>
    <s v="Medium"/>
    <s v="Validar que una orden con intermediario sempre pida broker"/>
    <s v="TODO EL EJERCICIO EL CUADRO DONDE SE SELECCIONA EL SISTEMA DE CORRETAJE HA ESTADO INHIBIDO, SIN EMBARGO AL CAMBIAR UNA ÓRDEN DE MONTO NOMINAL A REAL POR FALLA DE LA FUNCIÓN, SE HABILITO EL CUADRO DE DIALOGO _x000a_"/>
    <s v="Carmen Mendez"/>
    <x v="16"/>
    <d v="2015-02-20T18:00:00"/>
    <d v="2014-09-18T11:49:00"/>
    <d v="2015-02-10T19:22:00"/>
    <n v="9.9430555555591127"/>
    <d v="2015-02-11T19:22:00"/>
    <d v="2015-02-09T00:00:00"/>
    <x v="3"/>
    <n v="11"/>
    <n v="155.25763888889196"/>
    <m/>
    <s v="No Cumplió"/>
    <s v="No Cumplió"/>
    <n v="155.25763888889196"/>
    <s v="PruebasD2"/>
    <n v="1"/>
    <x v="2"/>
    <m/>
    <m/>
    <m/>
  </r>
  <r>
    <x v="1"/>
    <s v="B5"/>
    <s v="BXMPRJ-581"/>
    <x v="0"/>
    <s v="Failed Test"/>
    <s v="Medium"/>
    <s v="Validar que una orden con intermediario sempre pida broker"/>
    <s v="TODO EL EJERCICIO EL CUADRO DONDE SE SELECCIONA EL SISTEMA DE CORRETAJE HA ESTADO INHIBIDO, SIN EMBARGO AL CAMBIAR UNA ÓRDEN DE MONTO NOMINAL A REAL POR FALLA DE LA FUNCIÓN, SE HABILITO EL CUADRO DE DIALOGO _x000a_"/>
    <s v="Martin Cruz"/>
    <x v="13"/>
    <d v="2015-02-20T18:00:00"/>
    <d v="2014-09-18T11:49:00"/>
    <d v="2015-02-10T19:22:00"/>
    <n v="9.9430555555591127"/>
    <d v="2015-02-11T19:22:00"/>
    <d v="2015-02-04T00:00:00"/>
    <x v="21"/>
    <n v="0"/>
    <n v="155.25763888889196"/>
    <d v="2015-02-03T11:34:00"/>
    <s v="Cumplió"/>
    <s v="Cumplió"/>
    <n v="137.98958333333576"/>
    <s v="PruebasD2"/>
    <n v="1"/>
    <x v="0"/>
    <m/>
    <m/>
    <m/>
  </r>
  <r>
    <x v="1"/>
    <s v="B5"/>
    <s v="BXMPRJ-581"/>
    <x v="0"/>
    <s v="Delivered"/>
    <s v="Medium"/>
    <s v="Validar que una orden con intermediario sempre pida broker"/>
    <s v="TODO EL EJERCICIO EL CUADRO DONDE SE SELECCIONA EL SISTEMA DE CORRETAJE HA ESTADO INHIBIDO, SIN EMBARGO AL CAMBIAR UNA ÓRDEN DE MONTO NOMINAL A REAL POR FALLA DE LA FUNCIÓN, SE HABILITO EL CUADRO DE DIALOGO _x000a_"/>
    <s v="Martin Cruz"/>
    <x v="8"/>
    <d v="2015-02-20T18:00:00"/>
    <d v="2014-09-18T11:49:00"/>
    <d v="2015-02-10T19:22:00"/>
    <n v="9.9430555555591127"/>
    <d v="2015-02-11T19:22:00"/>
    <d v="2015-02-04T00:00:00"/>
    <x v="3"/>
    <n v="16"/>
    <n v="155.25763888889196"/>
    <m/>
    <s v="No Cumplió"/>
    <s v="No Cumplió"/>
    <n v="155.25763888889196"/>
    <s v="PruebasD2"/>
    <n v="1"/>
    <x v="2"/>
    <m/>
    <m/>
    <m/>
  </r>
  <r>
    <x v="1"/>
    <s v="B5"/>
    <s v="BXMPRJ-581"/>
    <x v="0"/>
    <s v="Failed Test"/>
    <s v="Medium"/>
    <s v="Validar que una orden con intermediario sempre pida broker"/>
    <s v="TODO EL EJERCICIO EL CUADRO DONDE SE SELECCIONA EL SISTEMA DE CORRETAJE HA ESTADO INHIBIDO, SIN EMBARGO AL CAMBIAR UNA ÓRDEN DE MONTO NOMINAL A REAL POR FALLA DE LA FUNCIÓN, SE HABILITO EL CUADRO DE DIALOGO _x000a_"/>
    <s v="Martin Cruz"/>
    <x v="16"/>
    <d v="2015-02-20T18:00:00"/>
    <d v="2014-09-18T11:49:00"/>
    <d v="2015-02-03T00:00:00"/>
    <n v="17.75"/>
    <d v="2015-02-04T00:00:00"/>
    <d v="2015-02-04T00:00:00"/>
    <x v="7"/>
    <n v="6"/>
    <n v="155.25763888889196"/>
    <d v="2015-02-10T19:22:00"/>
    <s v="No Cumplió"/>
    <s v="No Cumplió"/>
    <n v="145.31458333333285"/>
    <s v="PruebasD2"/>
    <n v="1"/>
    <x v="2"/>
    <m/>
    <m/>
    <m/>
  </r>
  <r>
    <x v="0"/>
    <s v="B4"/>
    <s v="BXMPRJ-568"/>
    <x v="0"/>
    <s v="In Progress"/>
    <s v="Medium"/>
    <s v="Corregir observaciones en interfaz Signar"/>
    <s v="1. LA ACCIÓN DE PINFRA NO TRAE LA MONEDA, COLUMNA L _x000a_2. ACCIONES DE POP NO SE ASIGNARON A CLIENTES Y DEBERÍA QUEDAR EN PORTAFOLIO DE SOBRANTES DE LA POSICION PROPIA Y NO APARECEN EN EL LAYOUT.&quot; _x000a_3.VENTAS EN REPORTO LA COLUMNA DE TASA CUPÓN ESTÁ EN CERO LO CUAL ES INCORRECTO _x000a_4.VENTAS EN REPORTO NO ESTÁ IDENTIFICADA EN LA COLUMNA LA POSICIÓN DE DISPONIBLE PARA LA VENTA _x000a_5.EN LA COLUMNA DE TASA REPORTO VIENE INFORMACIÓN CUANDO DEBERÍA ESTAR EN CERO AL SER POSICIÓN EN DIRECTO _x000a_6.DIRECTO NO ESTÁ IDENTIFICADA LA POSICIÓN DE LOS PORTAFOLIOS _x000a_7. VENTAS EN REPORTO LA COLUMNA DE TASA DE REPORTO ESTA EN CERO, LO CUAL ES INCORRECTO. _x000a_8. VENTAS EN REPORTO PARA LOS BANOB, BMAS, SHF0001 NO TRAE TIPO VALOR, LA PRIMER LETRA DE LA EMISORA LO SUSTITUYE. _x000a_9. VENTAS EN REPORTO BANOB10 Y BANOB 13 NO ESTÁN EN MATRIZ. _x000a_10. VENTAS EN REPORTO BPA182 180104 CORRESPONDE AL PORTAFOLIO DISPONIBLE PARA LA VENTA Y NO ESTA CLASIFICADO.&quot; _x000a_11. DIRECTO COLUMNA TASA REPORTO TRAE INFORMACIÓN CUANDO DEBE ESTAR EN CERO. _x000a_12. DIRECTO PAGARE NO COINCIDE EL MONTO CON MATRIZ.&quot; _x000a__x000a_"/>
    <s v="Cony Padilla"/>
    <x v="10"/>
    <d v="2015-02-20T18:00:00"/>
    <d v="2014-09-11T10:17:00"/>
    <d v="2015-02-13T10:09:00"/>
    <n v="7.3270833333299379"/>
    <d v="2015-02-14T10:09:00"/>
    <m/>
    <x v="7"/>
    <s v="Sin Fecha"/>
    <n v="162.3215277777781"/>
    <m/>
    <s v="No Cumplió"/>
    <s v="Sin Fecha"/>
    <n v="162.3215277777781"/>
    <m/>
    <n v="1"/>
    <x v="0"/>
    <m/>
    <m/>
    <m/>
  </r>
  <r>
    <x v="1"/>
    <s v="B4"/>
    <s v="BXMPRJ-568"/>
    <x v="0"/>
    <s v="Delivered"/>
    <s v="Medium"/>
    <s v="Corregir observaciones en interfaz Signar"/>
    <s v="1. LA ACCIÓN DE PINFRA NO TRAE LA MONEDA, COLUMNA L _x000a_2. ACCIONES DE POP NO SE ASIGNARON A CLIENTES Y DEBERÍA QUEDAR EN PORTAFOLIO DE SOBRANTES DE LA POSICION PROPIA Y NO APARECEN EN EL LAYOUT.&quot; _x000a_3.VENTAS EN REPORTO LA COLUMNA DE TASA CUPÓN ESTÁ EN CERO LO CUAL ES INCORRECTO _x000a_4.VENTAS EN REPORTO NO ESTÁ IDENTIFICADA EN LA COLUMNA LA POSICIÓN DE DISPONIBLE PARA LA VENTA _x000a_5.EN LA COLUMNA DE TASA REPORTO VIENE INFORMACIÓN CUANDO DEBERÍA ESTAR EN CERO AL SER POSICIÓN EN DIRECTO _x000a_6.DIRECTO NO ESTÁ IDENTIFICADA LA POSICIÓN DE LOS PORTAFOLIOS _x000a_7. VENTAS EN REPORTO LA COLUMNA DE TASA DE REPORTO ESTA EN CERO, LO CUAL ES INCORRECTO. _x000a_8. VENTAS EN REPORTO PARA LOS BANOB, BMAS, SHF0001 NO TRAE TIPO VALOR, LA PRIMER LETRA DE LA EMISORA LO SUSTITUYE. _x000a_9. VENTAS EN REPORTO BANOB10 Y BANOB 13 NO ESTÁN EN MATRIZ. _x000a_10. VENTAS EN REPORTO BPA182 180104 CORRESPONDE AL PORTAFOLIO DISPONIBLE PARA LA VENTA Y NO ESTA CLASIFICADO.&quot; _x000a_11. DIRECTO COLUMNA TASA REPORTO TRAE INFORMACIÓN CUANDO DEBE ESTAR EN CERO. _x000a_12. DIRECTO PAGARE NO COINCIDE EL MONTO CON MATRIZ.&quot; _x000a__x000a_"/>
    <s v="Cony Padilla"/>
    <x v="27"/>
    <d v="2015-02-20T18:00:00"/>
    <d v="2014-09-11T10:17:00"/>
    <d v="2015-02-02T00:00:00"/>
    <n v="18.75"/>
    <d v="2015-02-03T00:00:00"/>
    <m/>
    <x v="4"/>
    <s v="Sin Fecha"/>
    <n v="162.3215277777781"/>
    <d v="2015-02-13T10:09:00"/>
    <s v="No Cumplió"/>
    <s v="Sin Fecha"/>
    <n v="154.99444444444816"/>
    <m/>
    <n v="1"/>
    <x v="0"/>
    <m/>
    <m/>
    <m/>
  </r>
  <r>
    <x v="0"/>
    <s v="B2"/>
    <s v="BXMPRJ-488"/>
    <x v="0"/>
    <s v="In Progress"/>
    <s v="High"/>
    <s v="Los archivos liberados para interfaz contable de tesorería contienen la misma información y esto es incorrecto"/>
    <s v="De acuerdo con lo solicitado en la Eras: _x000a__x000a_Se generan dos pólizas diarias para Casa de Bolsa: _x000a_a) CBX+O_AAAAMMDD.txt que incluye DI, DE, MD, TS, MC y SI. _x000a_b) CBX+T_AAAAMMDD.txt que incluye IG y EG, se refiera a todos los gastos que ejecuta la Tesorería (Catálogo de Subconceptos, traspaso entre chequeras para administrar o fondear para estos gastos) _x000a__x000a_Por tal motivo _x000a_"/>
    <s v="Christian González Flores"/>
    <x v="4"/>
    <d v="2015-02-20T18:00:00"/>
    <d v="2014-08-20T10:02:00"/>
    <d v="2015-02-01T00:00:00"/>
    <n v="19.75"/>
    <d v="2015-02-02T00:00:00"/>
    <m/>
    <x v="22"/>
    <s v="Sin Fecha"/>
    <n v="184.33194444444234"/>
    <m/>
    <s v="No Cumplió"/>
    <s v="Sin Fecha"/>
    <n v="184.33194444444234"/>
    <m/>
    <n v="1"/>
    <x v="0"/>
    <m/>
    <m/>
    <m/>
  </r>
  <r>
    <x v="0"/>
    <s v="B4"/>
    <s v="BXMPRJ-411"/>
    <x v="0"/>
    <s v="Failed Test"/>
    <s v="High"/>
    <s v="En la liberación de garantías no se afecta correctamente la posición para instrumentos de MD y SI"/>
    <s v="En la liberación de garantías no se afecta correctamente la posición para instrumentos de MD y SI. _x000a__x000a_Se incluye evidencia."/>
    <s v="Sergio Rangel"/>
    <x v="20"/>
    <d v="2015-02-20T18:00:00"/>
    <d v="2014-08-12T11:34:00"/>
    <d v="2015-02-19T09:41:00"/>
    <n v="1.3465277777795563"/>
    <d v="2015-02-20T09:41:00"/>
    <m/>
    <x v="0"/>
    <s v="Sin Fecha"/>
    <n v="192.2680555555562"/>
    <m/>
    <s v="No Cumplió"/>
    <s v="Sin Fecha"/>
    <n v="192.2680555555562"/>
    <s v="Detiene, PruebasD4"/>
    <n v="1"/>
    <x v="5"/>
    <m/>
    <m/>
    <m/>
  </r>
  <r>
    <x v="1"/>
    <s v="B4"/>
    <s v="BXMPRJ-411"/>
    <x v="0"/>
    <s v="Failed Test"/>
    <s v="High"/>
    <s v="En la liberación de garantías no se afecta correctamente la posición para instrumentos de MD y SI"/>
    <s v="En la liberación de garantías no se afecta correctamente la posición para instrumentos de MD y SI. _x000a__x000a_Se incluye evidencia."/>
    <s v="Sergio Rangel"/>
    <x v="14"/>
    <d v="2015-02-20T18:00:00"/>
    <d v="2014-08-12T11:34:00"/>
    <d v="2015-02-16T19:59:00"/>
    <n v="3.9173611111109494"/>
    <d v="2015-02-17T19:59:00"/>
    <m/>
    <x v="8"/>
    <s v="Sin Fecha"/>
    <n v="192.2680555555562"/>
    <d v="2015-02-19T09:41:00"/>
    <s v="No Cumplió"/>
    <s v="Sin Fecha"/>
    <n v="190.92152777777665"/>
    <s v="Detiene, PruebasD4"/>
    <n v="1"/>
    <x v="5"/>
    <m/>
    <m/>
    <m/>
  </r>
  <r>
    <x v="1"/>
    <s v="B4"/>
    <s v="BXMPRJ-411"/>
    <x v="0"/>
    <s v="Failed Test"/>
    <s v="High"/>
    <s v="En la liberación de garantías no se afecta correctamente la posición para instrumentos de MD y SI"/>
    <s v="En la liberación de garantías no se afecta correctamente la posición para instrumentos de MD y SI. _x000a__x000a_Se incluye evidencia."/>
    <s v="Agustin Gutierrez"/>
    <x v="20"/>
    <d v="2015-02-20T18:00:00"/>
    <d v="2014-08-12T11:34:00"/>
    <d v="2015-02-16T15:26:00"/>
    <n v="4.1069444444437977"/>
    <d v="2015-02-17T15:26:00"/>
    <m/>
    <x v="0"/>
    <s v="Sin Fecha"/>
    <n v="192.2680555555562"/>
    <d v="2015-02-16T19:59:00"/>
    <s v="Cumplió"/>
    <s v="Sin Fecha"/>
    <n v="188.35069444444525"/>
    <s v="Detiene, PruebasD4"/>
    <n v="1"/>
    <x v="5"/>
    <m/>
    <m/>
    <m/>
  </r>
  <r>
    <x v="1"/>
    <s v="B4"/>
    <s v="BXMPRJ-411"/>
    <x v="0"/>
    <s v="Delivered"/>
    <s v="High"/>
    <s v="En la liberación de garantías no se afecta correctamente la posición para instrumentos de MD y SI"/>
    <s v="En la liberación de garantías no se afecta correctamente la posición para instrumentos de MD y SI. _x000a__x000a_Se incluye evidencia."/>
    <s v="Sergio Rangel"/>
    <x v="14"/>
    <d v="2015-02-20T18:00:00"/>
    <d v="2014-08-12T11:34:00"/>
    <d v="2015-02-02T00:00:00"/>
    <n v="18.75"/>
    <d v="2015-02-03T00:00:00"/>
    <m/>
    <x v="6"/>
    <s v="Sin Fecha"/>
    <n v="192.2680555555562"/>
    <d v="2015-02-16T15:26:00"/>
    <s v="No Cumplió"/>
    <s v="Sin Fecha"/>
    <n v="188.1611111111124"/>
    <s v="Detiene, PruebasD4"/>
    <n v="1"/>
    <x v="5"/>
    <m/>
    <m/>
    <m/>
  </r>
  <r>
    <x v="0"/>
    <s v="B4"/>
    <s v="BXMPRJ-386"/>
    <x v="0"/>
    <s v="Failed Test"/>
    <s v="Medium"/>
    <s v="En ejercicio de derechos de dividendo en efectivo el sistema no retiene el factor de ISR capturado."/>
    <s v="En ejercicio de derechos de dividendo en efectivo el sistema no retiene el factor de ISR capturado. _x000a__x000a_Se adjuntan 2 documentos con la evidencia."/>
    <s v="Sergio Rangel"/>
    <x v="20"/>
    <d v="2015-02-20T18:00:00"/>
    <d v="2014-07-29T12:45:00"/>
    <d v="2015-02-16T17:48:00"/>
    <n v="4.0083333333313931"/>
    <d v="2015-02-17T17:48:00"/>
    <m/>
    <x v="2"/>
    <s v="Sin Fecha"/>
    <n v="206.21875"/>
    <m/>
    <s v="No Cumplió"/>
    <s v="Sin Fecha"/>
    <n v="206.21875"/>
    <m/>
    <n v="1"/>
    <x v="6"/>
    <m/>
    <m/>
    <m/>
  </r>
  <r>
    <x v="1"/>
    <s v="B4"/>
    <s v="BXMPRJ-386"/>
    <x v="0"/>
    <s v="Delivered"/>
    <s v="Medium"/>
    <s v="En ejercicio de derechos de dividendo en efectivo el sistema no retiene el factor de ISR capturado."/>
    <s v="En ejercicio de derechos de dividendo en efectivo el sistema no retiene el factor de ISR capturado. _x000a__x000a_Se adjuntan 2 documentos con la evidencia."/>
    <s v="Sergio Rangel"/>
    <x v="28"/>
    <d v="2015-02-20T18:00:00"/>
    <d v="2014-07-29T12:45:00"/>
    <d v="2015-02-02T00:00:00"/>
    <n v="18.75"/>
    <d v="2015-02-03T00:00:00"/>
    <m/>
    <x v="6"/>
    <s v="Sin Fecha"/>
    <n v="206.21875"/>
    <d v="2015-02-16T17:48:00"/>
    <s v="No Cumplió"/>
    <s v="Sin Fecha"/>
    <n v="202.21041666666861"/>
    <m/>
    <n v="1"/>
    <x v="6"/>
    <m/>
    <m/>
    <m/>
  </r>
  <r>
    <x v="0"/>
    <s v="B4"/>
    <s v="BXMPRJ-384"/>
    <x v="0"/>
    <s v="Failed Test"/>
    <s v="High"/>
    <s v="No se puede aplicar un derecho de suscripción"/>
    <s v="No se puede aplicar un derecho de suscripción. regresando a la pantalla original como para aplicar; y dejando a los participantes en el derecho, como NO autorizados. _x000a__x000a_Se incluye como evidencia las pruebas realizadas."/>
    <s v="Agustin Gutierrez"/>
    <x v="20"/>
    <d v="2015-02-20T18:00:00"/>
    <d v="2014-07-28T13:34:00"/>
    <d v="2015-02-19T12:19:00"/>
    <n v="1.2368055555562023"/>
    <d v="2015-02-20T12:19:00"/>
    <m/>
    <x v="0"/>
    <s v="Sin Fecha"/>
    <n v="207.18472222222044"/>
    <m/>
    <s v="No Cumplió"/>
    <s v="Sin Fecha"/>
    <n v="207.18472222222044"/>
    <s v="Detiene, PruebasD4"/>
    <n v="1"/>
    <x v="0"/>
    <m/>
    <m/>
    <m/>
  </r>
  <r>
    <x v="1"/>
    <s v="B4"/>
    <s v="BXMPRJ-384"/>
    <x v="0"/>
    <s v="Failed Test"/>
    <s v="High"/>
    <s v="No se puede aplicar un derecho de suscripción"/>
    <s v="No se puede aplicar un derecho de suscripción. regresando a la pantalla original como para aplicar; y dejando a los participantes en el derecho, como NO autorizados. _x000a__x000a_Se incluye como evidencia las pruebas realizadas."/>
    <s v="Agustin Gutierrez"/>
    <x v="14"/>
    <d v="2015-02-20T18:00:00"/>
    <d v="2014-07-28T13:34:00"/>
    <d v="2015-02-17T15:06:00"/>
    <n v="3.1208333333343035"/>
    <d v="2015-02-18T15:06:00"/>
    <m/>
    <x v="0"/>
    <s v="Sin Fecha"/>
    <n v="207.18472222222044"/>
    <d v="2015-02-19T00:00:00"/>
    <s v="Cumplió"/>
    <s v="Sin Fecha"/>
    <n v="205.43472222222044"/>
    <s v="Detiene, PruebasD4"/>
    <n v="1"/>
    <x v="0"/>
    <m/>
    <m/>
    <m/>
  </r>
  <r>
    <x v="1"/>
    <s v="B4"/>
    <s v="BXMPRJ-384"/>
    <x v="0"/>
    <s v="Failed Test"/>
    <s v="High"/>
    <s v="No se puede aplicar un derecho de suscripción"/>
    <s v="No se puede aplicar un derecho de suscripción. regresando a la pantalla original como para aplicar; y dejando a los participantes en el derecho, como NO autorizados. _x000a__x000a_Se incluye como evidencia las pruebas realizadas."/>
    <s v="Sergio Rangel"/>
    <x v="20"/>
    <d v="2015-02-20T18:00:00"/>
    <d v="2014-07-28T13:34:00"/>
    <d v="2015-02-16T17:42:00"/>
    <n v="4.0124999999970896"/>
    <d v="2015-02-17T17:42:00"/>
    <d v="2015-02-05T00:00:00"/>
    <x v="0"/>
    <n v="12"/>
    <n v="207.18472222222044"/>
    <d v="2015-02-17T15:06:00"/>
    <s v="Cumplió"/>
    <s v="No Cumplió"/>
    <n v="204.06388888888614"/>
    <s v="Detiene, PruebasD4"/>
    <n v="1"/>
    <x v="0"/>
    <m/>
    <m/>
    <m/>
  </r>
  <r>
    <x v="1"/>
    <s v="B4"/>
    <s v="BXMPRJ-384"/>
    <x v="0"/>
    <s v="Delivered"/>
    <s v="High"/>
    <s v="No se puede aplicar un derecho de suscripción"/>
    <s v="No se puede aplicar un derecho de suscripción. regresando a la pantalla original como para aplicar; y dejando a los participantes en el derecho, como NO autorizados. _x000a__x000a_Se incluye como evidencia las pruebas realizadas."/>
    <s v="Sergio Rangel"/>
    <x v="14"/>
    <d v="2015-02-20T18:00:00"/>
    <d v="2014-07-28T13:34:00"/>
    <d v="2015-02-02T00:00:00"/>
    <n v="18.75"/>
    <d v="2015-02-03T00:00:00"/>
    <d v="2015-02-05T00:00:00"/>
    <x v="6"/>
    <n v="11"/>
    <n v="207.18472222222044"/>
    <d v="2015-02-16T17:42:00"/>
    <s v="No Cumplió"/>
    <s v="No Cumplió"/>
    <n v="203.17222222222335"/>
    <s v="Detiene, PruebasD4"/>
    <n v="1"/>
    <x v="7"/>
    <m/>
    <m/>
    <m/>
  </r>
  <r>
    <x v="0"/>
    <s v="B5"/>
    <s v="BXMPRJ-340"/>
    <x v="0"/>
    <s v="In Progress"/>
    <s v="Medium"/>
    <s v="Reporte Tenencia Fondos"/>
    <s v="El Reporte de Tenencias de Fondos presenta las siguientes inconsistencias: _x000a__x000a_1. Cuando se genera por Emisora, la columna Acciones Fondos no está tomando el total de títulos por emisora-serie. Cuando se genera por Promotor y Emisora, si toma el total de títulos para la mayoría de las emisoras serie. _x000a__x000a_2. Se están duplicando registros _x000a__x000a_3. Se están mostrando registros desfasados _x000a__x000a_Se anexa evidencia. _x000a__x000a_"/>
    <s v="Cintia Ochoa"/>
    <x v="21"/>
    <d v="2015-02-20T18:00:00"/>
    <d v="2014-07-10T16:31:00"/>
    <d v="2015-02-02T00:00:00"/>
    <n v="18.75"/>
    <d v="2015-02-03T00:00:00"/>
    <m/>
    <x v="12"/>
    <s v="Sin Fecha"/>
    <n v="225.06180555555329"/>
    <m/>
    <s v="No Cumplió"/>
    <s v="Sin Fecha"/>
    <n v="225.06180555555329"/>
    <m/>
    <n v="1"/>
    <x v="0"/>
    <m/>
    <m/>
    <m/>
  </r>
  <r>
    <x v="0"/>
    <s v="B4"/>
    <s v="BXMPRJ-103"/>
    <x v="0"/>
    <s v="Failed Test"/>
    <s v="Medium"/>
    <s v="Errores en Interfaz SIPREV (Archivos Prueba)"/>
    <s v="Evidencia de Archivos prueba generados por TAS para Interfaz SIPREV."/>
    <s v="Myrna Ocana"/>
    <x v="29"/>
    <d v="2015-02-20T18:00:00"/>
    <d v="2014-02-18T13:00:00"/>
    <d v="2015-02-13T12:14:00"/>
    <n v="7.2402777777751908"/>
    <d v="2015-02-14T12:14:00"/>
    <m/>
    <x v="7"/>
    <s v="Sin Fecha"/>
    <n v="367.20833333333576"/>
    <m/>
    <s v="No Cumplió"/>
    <s v="Sin Fecha"/>
    <n v="367.20833333333576"/>
    <m/>
    <n v="1"/>
    <x v="8"/>
    <m/>
    <m/>
    <m/>
  </r>
</pivotCacheRecords>
</file>

<file path=xl/pivotCache/pivotCacheRecords2.xml><?xml version="1.0" encoding="utf-8"?>
<pivotCacheRecords xmlns="http://schemas.openxmlformats.org/spreadsheetml/2006/main" xmlns:r="http://schemas.openxmlformats.org/officeDocument/2006/relationships" count="173">
  <r>
    <x v="0"/>
    <m/>
    <s v="BXMPRJ-1329"/>
    <s v="Enhancement"/>
    <s v="Investigating"/>
    <s v="Medium"/>
    <s v="Realizar cambios a reporte CVT por colocaciones"/>
    <s v="Realizar adecuaciones a los reportes regularios CVT por inclusion de colocaciones. Se anexa documento con el detalle de los cambios."/>
    <s v="Gerardo Gomez"/>
    <x v="0"/>
    <d v="2015-02-20T18:00:00"/>
    <d v="2015-02-20T15:26:00"/>
    <d v="2015-02-20T15:26:00"/>
    <n v="0"/>
    <d v="2015-02-25T15:26:00"/>
    <m/>
    <x v="0"/>
    <s v="Sin Fecha"/>
    <n v="0.10694444444379769"/>
    <m/>
    <s v="No Cumplió"/>
    <s v="Sin Fecha"/>
    <n v="0.10694444444379769"/>
    <m/>
    <n v="5"/>
    <x v="0"/>
    <m/>
    <m/>
    <m/>
    <m/>
    <m/>
    <m/>
  </r>
  <r>
    <x v="0"/>
    <s v="Br2"/>
    <s v="BXMPRJ-1323"/>
    <s v="Enhancement"/>
    <s v="Open"/>
    <s v="Medium"/>
    <s v="Tomar datos de vector de precios de tipo de cambios y precios de monedas para derivados"/>
    <s v="Se debe de crear un proceso en derivados, el cual tome del vector de precios los tipos de cambio y precios para las monedas y se guarden como datos de precios al cierre. _x000a_"/>
    <s v="Gerardo Gomez"/>
    <x v="1"/>
    <d v="2015-02-20T18:00:00"/>
    <d v="2015-02-19T16:18:00"/>
    <d v="2015-02-19T16:19:00"/>
    <n v="6.9444443943211809E-4"/>
    <d v="2015-02-24T16:19:00"/>
    <m/>
    <x v="1"/>
    <s v="Sin Fecha"/>
    <n v="1.0708333333313931"/>
    <m/>
    <s v="No Cumplió"/>
    <s v="Sin Fecha"/>
    <n v="1.0708333333313931"/>
    <m/>
    <n v="5"/>
    <x v="0"/>
    <m/>
    <m/>
    <m/>
    <m/>
    <m/>
    <m/>
  </r>
  <r>
    <x v="0"/>
    <s v="Br2"/>
    <s v="BXMPRJ-1304"/>
    <s v="Enhancement"/>
    <s v="In Progress"/>
    <s v="High"/>
    <s v="Realizar interfaz de colocaciones primarias de capitales"/>
    <s v="Se requiere que en la interfaz de capitales se indentifique colocacion primaria"/>
    <s v="Gerardo Gomez"/>
    <x v="0"/>
    <d v="2015-02-20T18:00:00"/>
    <d v="2015-02-16T13:40:00"/>
    <d v="2015-02-16T13:40:00"/>
    <n v="0"/>
    <d v="2015-02-21T13:40:00"/>
    <m/>
    <x v="2"/>
    <s v="Sin Fecha"/>
    <n v="4.1805555555547471"/>
    <m/>
    <s v="No Cumplió"/>
    <s v="Sin Fecha"/>
    <n v="4.1805555555547471"/>
    <m/>
    <n v="5"/>
    <x v="0"/>
    <m/>
    <m/>
    <m/>
    <m/>
    <m/>
    <m/>
  </r>
  <r>
    <x v="1"/>
    <s v="Br2"/>
    <s v="BXMPRJ-1304"/>
    <s v="Enhancement"/>
    <s v="Investigating"/>
    <s v="High"/>
    <s v="Realizar interfaz de colocaciones primarias de capitales"/>
    <s v="Se requiere que en la interfaz de capitales se indentifique colocacion primaria"/>
    <s v="Gerardo Gomez"/>
    <x v="2"/>
    <d v="2015-02-20T18:00:00"/>
    <d v="2015-02-16T13:40:00"/>
    <d v="2015-02-16T13:40:00"/>
    <n v="0"/>
    <d v="2015-02-21T13:40:00"/>
    <m/>
    <x v="2"/>
    <s v="Sin Fecha"/>
    <n v="4.1805555555547471"/>
    <m/>
    <s v="No Cumplió"/>
    <s v="Sin Fecha"/>
    <n v="4.1805555555547471"/>
    <m/>
    <n v="5"/>
    <x v="0"/>
    <m/>
    <m/>
    <m/>
    <m/>
    <m/>
    <m/>
  </r>
  <r>
    <x v="0"/>
    <s v="Br2"/>
    <s v="BXMPRJ-1291"/>
    <s v="Enhancement"/>
    <s v="Open"/>
    <s v="Medium"/>
    <s v="Consulta de movimientos por cliente"/>
    <s v="La pantalla de movimientos del cliente debe presentar los movimientos realizados en el día y no a fecha liquidación a efecto de que promoción pueda validar sus operaciones de forma ágil y segura"/>
    <s v="Irma Aguilar"/>
    <x v="1"/>
    <d v="2015-02-20T18:00:00"/>
    <d v="2015-02-12T20:07:00"/>
    <d v="2015-02-12T20:07:00"/>
    <n v="0"/>
    <d v="2015-02-17T20:07:00"/>
    <m/>
    <x v="3"/>
    <s v="Sin Fecha"/>
    <n v="7.9118055555591127"/>
    <m/>
    <s v="No Cumplió"/>
    <s v="Sin Fecha"/>
    <n v="7.9118055555591127"/>
    <m/>
    <n v="5"/>
    <x v="0"/>
    <m/>
    <m/>
    <m/>
    <m/>
    <m/>
    <m/>
  </r>
  <r>
    <x v="0"/>
    <s v="Br2"/>
    <s v="BXMPRJ-1289"/>
    <s v="Enhancement"/>
    <s v="Open"/>
    <s v="Medium"/>
    <s v="ALTA DE CUENTAS SUSPENSO, PARA CUANDO SE ENCUENTRE MNEMÓNICO NO CODIFICADO"/>
    <s v="La cuenta suspenso se deberá afectar cuando al generar la contabilidad encuentre un mnemónico que no está codificado. _x000a_La creación es por mercado, porque la contabilidad se genera por mercado. _x000a_TAS debe proporcionar un listado que contenga los movimientos que afectaron la cuenta suspenso para hacer la corrección y codificación al siguiente día. _x000a_Para cuentas de orden afectar la cuenta 741994010000 vs 841994010000 _x000a_Para Balance 140194010000 y 240194010000. _x000a_"/>
    <s v="Irma Aguilar"/>
    <x v="3"/>
    <d v="2015-02-20T18:00:00"/>
    <d v="2015-02-12T17:16:00"/>
    <d v="2015-02-12T17:16:00"/>
    <n v="0"/>
    <d v="2015-02-17T17:16:00"/>
    <m/>
    <x v="4"/>
    <s v="Sin Fecha"/>
    <n v="8.0305555555532919"/>
    <m/>
    <s v="No Cumplió"/>
    <s v="Sin Fecha"/>
    <n v="8.0305555555532919"/>
    <m/>
    <n v="5"/>
    <x v="0"/>
    <m/>
    <m/>
    <m/>
    <m/>
    <m/>
    <m/>
  </r>
  <r>
    <x v="2"/>
    <s v="Br7"/>
    <s v="BXMPRJ-1288"/>
    <s v="Enhancement"/>
    <s v="Closed"/>
    <s v="High"/>
    <s v="Realizar restriccion x tipo de instrumento"/>
    <s v="Actualmente el sistema cuenta con las restricciones x tipo de inversionista y por contrato. En el alta de restricciones se puede dar de alta desde instrumento. Se solicita se pueda realizar la restricción a nivel tipo de instrumento."/>
    <s v="Gerardo Gomez"/>
    <x v="4"/>
    <d v="2015-02-20T18:00:00"/>
    <d v="2015-02-12T13:49:00"/>
    <d v="2015-02-12T13:49:00"/>
    <n v="0"/>
    <d v="2015-02-17T13:49:00"/>
    <m/>
    <x v="5"/>
    <s v="Sin Fecha"/>
    <n v="8.1743055555562023"/>
    <d v="2015-02-16T13:08:00"/>
    <s v="Cumplió"/>
    <s v="Sin Fecha"/>
    <n v="3.9715277777795563"/>
    <s v="SCPC"/>
    <n v="5"/>
    <x v="0"/>
    <m/>
    <m/>
    <m/>
    <m/>
    <m/>
    <m/>
  </r>
  <r>
    <x v="0"/>
    <s v="Br2"/>
    <s v="BXMPRJ-1273"/>
    <s v="Enhancement"/>
    <s v="Investigating"/>
    <s v="High"/>
    <s v="Se tienen 11342 registros por concepto de Cobro por Administración en el Reporte de Flujo Cambios"/>
    <s v="El 09 de Febrero, Prueba día 4 se valida la posición del Reporte de Flujo Cambios la cual debe de estar en blanco al inicio de la operación. Al momento de generar el Reporte este se tardo en mostrar la información porque tenia 11342 movimientos que se cargaron por el concepto Cobro por Administración. Se anexa evidencia"/>
    <s v="Beatriz Pérez"/>
    <x v="5"/>
    <d v="2015-02-20T18:00:00"/>
    <d v="2015-02-16T13:49:00"/>
    <d v="2015-02-16T13:49:00"/>
    <n v="0"/>
    <d v="2015-02-21T13:49:00"/>
    <m/>
    <x v="2"/>
    <s v="Sin Fecha"/>
    <n v="4.1743055555562023"/>
    <m/>
    <s v="No Cumplió"/>
    <s v="Sin Fecha"/>
    <n v="4.1743055555562023"/>
    <m/>
    <n v="5"/>
    <x v="0"/>
    <m/>
    <m/>
    <m/>
    <m/>
    <m/>
    <m/>
  </r>
  <r>
    <x v="0"/>
    <s v="Br2"/>
    <s v="BXMPRJ-1266"/>
    <s v="Enhancement"/>
    <s v="Open"/>
    <s v="High"/>
    <s v="Cambio de cupón ejecutado en TAS que no se actualiza en Fiable."/>
    <s v="Se probó un ejercicio de derechos que cambia cupón en una emisora de capitales ALFA A que cambió de cupón 30 al cupón 31, se observa lo siguiente: _x000a_a. En el reporte de órdenes vigentes de TAS se cambió el cupón _x000a_b. En Fiable no se cambió el cupón _x000a_El ejercicio de derechos se ejecuta en TAS, sin embargo debería actualizarse el cupón en Fiable. _x000a_"/>
    <s v="Cesar Guzmán"/>
    <x v="6"/>
    <d v="2015-02-20T18:00:00"/>
    <d v="2015-02-09T21:22:00"/>
    <d v="2015-02-09T11:41:00"/>
    <n v="-0.40347222222044365"/>
    <d v="2015-02-14T11:41:00"/>
    <d v="2015-02-26T00:00:00"/>
    <x v="6"/>
    <n v="-5"/>
    <n v="10.859722222223354"/>
    <m/>
    <s v="No Cumplió"/>
    <s v="No Cumplió"/>
    <n v="10.859722222223354"/>
    <s v="CICLO4, PruebasDX, SCPC_x000a_"/>
    <n v="5"/>
    <x v="0"/>
    <m/>
    <m/>
    <m/>
    <m/>
    <m/>
    <m/>
  </r>
  <r>
    <x v="1"/>
    <s v="Br2"/>
    <s v="BXMPRJ-1266"/>
    <s v="Enhancement"/>
    <s v="Investigating"/>
    <s v="High"/>
    <s v="Cambio de cupón ejecutado en TAS que no se actualiza en Fiable."/>
    <s v="Se probó un ejercicio de derechos que cambia cupón en una emisora de capitales ALFA A que cambió de cupón 30 al cupón 31, se observa lo siguiente: _x000a_a. En el reporte de órdenes vigentes de TAS se cambió el cupón _x000a_b. En Fiable no se cambió el cupón _x000a_El ejercicio de derechos se ejecuta en TAS, sin embargo debería actualizarse el cupón en Fiable. _x000a_"/>
    <s v="Cesar Guzmán"/>
    <x v="2"/>
    <d v="2015-02-20T18:00:00"/>
    <d v="2015-02-09T21:22:00"/>
    <d v="2015-02-09T11:41:00"/>
    <n v="-0.40347222222044365"/>
    <d v="2015-02-14T11:41:00"/>
    <m/>
    <x v="3"/>
    <s v="Sin Fecha"/>
    <n v="10.859722222223354"/>
    <d v="2015-02-16T15:46:00"/>
    <s v="No Cumplió"/>
    <s v="Sin Fecha"/>
    <n v="6.7666666666700621"/>
    <s v="CICLO4, PruebasDX, SCPC_x000a_"/>
    <n v="5"/>
    <x v="0"/>
    <m/>
    <m/>
    <m/>
    <m/>
    <m/>
    <m/>
  </r>
  <r>
    <x v="0"/>
    <s v="Br4"/>
    <s v="BXMPRJ-1259"/>
    <s v="Enhancement"/>
    <s v="In Progress"/>
    <s v="High"/>
    <s v="Rep. Detalle Posición en Custodia X Emisora V.2 (DTRAW230)"/>
    <s v="1. En la revisión del reporte de custodias de TAS (DTRAW130) se observa que el contrato &quot;99000116 Garantías Recibidas&quot; las garantías están duplicadas, y al sumar las posiciones en total se triplican debido a que también se muestra las garantías en cada cliente. Ejemplo de POCHTEC: _x000a__x000a_a. En el reporte de garantías DGARR106, en el contrato 99000116 , la suma de las garantías de POCHTEC ES DE 3,482,564 títulos. _x000a_b. En el reporte de custodias DTRAW130 la suma de las garantías de POCHTEC es de 6,965,128 títulos, el doble de garantías. _x000a_c. Adicionalmente a los clientes les aparece las garantías en su contrato, por lo que al sumar el total de las garantías la cantidad se triplica. _x000a__x000a_2. Se observa que hay emisoras que no tienen asociada la mesa 9020 y aparecen ceros _x000a__x000a__x000a_Se adjunta detalle _x000a__x000a_Este JIRA es en seguimiento al JIRA 769 _x000a__x000a_Esta observación se trata de una Reincidencia 3 _x000a_"/>
    <s v="Cesar Guzmán"/>
    <x v="7"/>
    <d v="2015-02-20T18:00:00"/>
    <d v="2015-02-09T17:24:00"/>
    <d v="2015-02-09T17:24:00"/>
    <n v="0"/>
    <d v="2015-02-14T17:24:00"/>
    <m/>
    <x v="6"/>
    <s v="Sin Fecha"/>
    <n v="11.025000000001455"/>
    <m/>
    <s v="No Cumplió"/>
    <s v="Sin Fecha"/>
    <n v="11.025000000001455"/>
    <m/>
    <n v="5"/>
    <x v="0"/>
    <m/>
    <m/>
    <m/>
    <m/>
    <m/>
    <m/>
  </r>
  <r>
    <x v="0"/>
    <s v="Br1"/>
    <s v="BXMPRJ-1256"/>
    <s v="Enhancement"/>
    <s v="Investigating"/>
    <s v="Medium"/>
    <s v="Realizar interfaz de posiciones con sistema de alertamineto"/>
    <s v="Actualmente Fiable genera un archivo de posición por tipo de servicio que alimenta al sistema de alertamientos. Se requiere que sistemas proporcione el requerimiento."/>
    <s v="Gerardo Gomez"/>
    <x v="2"/>
    <d v="2015-02-20T18:00:00"/>
    <d v="2015-02-09T11:41:00"/>
    <d v="2015-02-18T13:15:00"/>
    <n v="9.0652777777795563"/>
    <d v="2015-02-23T13:15:00"/>
    <m/>
    <x v="7"/>
    <s v="Sin Fecha"/>
    <n v="11.263194444443798"/>
    <m/>
    <s v="No Cumplió"/>
    <s v="Sin Fecha"/>
    <n v="11.263194444443798"/>
    <s v="PruebasDX_x000a_"/>
    <n v="5"/>
    <x v="0"/>
    <m/>
    <m/>
    <m/>
    <m/>
    <m/>
    <m/>
  </r>
  <r>
    <x v="1"/>
    <s v="Br1"/>
    <s v="BXMPRJ-1256"/>
    <s v="Enhancement"/>
    <s v="In Progress"/>
    <s v="Medium"/>
    <s v="Realizar interfaz de posiciones con sistema de alertamineto"/>
    <s v="Actualmente Fiable genera un archivo de posición por tipo de servicio que alimenta al sistema de alertamientos. Se requiere que sistemas proporcione el requerimiento."/>
    <s v="Gerardo Gomez"/>
    <x v="4"/>
    <d v="2015-02-20T18:00:00"/>
    <d v="2015-02-09T11:41:00"/>
    <d v="2015-02-16T14:53:00"/>
    <n v="7.1333333333313931"/>
    <d v="2015-02-21T14:53:00"/>
    <m/>
    <x v="1"/>
    <s v="Sin Fecha"/>
    <n v="11.263194444443798"/>
    <d v="2015-02-18T13:15:00"/>
    <s v="Cumplió"/>
    <s v="Sin Fecha"/>
    <n v="9.0652777777795563"/>
    <s v="PruebasDX_x000a_"/>
    <n v="5"/>
    <x v="0"/>
    <m/>
    <m/>
    <m/>
    <m/>
    <m/>
    <m/>
  </r>
  <r>
    <x v="1"/>
    <s v="Br1"/>
    <s v="BXMPRJ-1256"/>
    <s v="Enhancement"/>
    <s v="Open"/>
    <s v="Medium"/>
    <s v="Realizar interfaz de posiciones con sistema de alertamineto"/>
    <s v="Actualmente Fiable genera un archivo de posición por tipo de servicio que alimenta al sistema de alertamientos. Se requiere que sistemas proporcione el requerimiento."/>
    <s v="Gerardo Gomez"/>
    <x v="2"/>
    <d v="2015-02-20T18:00:00"/>
    <d v="2015-02-09T11:41:00"/>
    <d v="2015-02-09T11:41:00"/>
    <n v="0"/>
    <d v="2015-02-14T11:41:00"/>
    <d v="2015-02-20T00:00:00"/>
    <x v="3"/>
    <n v="-3"/>
    <n v="11.263194444443798"/>
    <d v="2015-02-16T14:53:00"/>
    <s v="No Cumplió"/>
    <s v="Cumplió"/>
    <n v="7.1333333333313931"/>
    <s v="PruebasDX_x000a_"/>
    <n v="5"/>
    <x v="0"/>
    <m/>
    <m/>
    <m/>
    <m/>
    <m/>
    <m/>
  </r>
  <r>
    <x v="0"/>
    <s v="Br2"/>
    <s v="BXMPRJ-1255"/>
    <s v="Enhancement"/>
    <s v="Investigating"/>
    <s v="High"/>
    <s v="Realzar adcuaciones al Web services de alertamiento"/>
    <s v="Realizar las siguientes adecuaciones: _x000a__x000a_Bitácora Operación: _x000a_- tasa _x000a__x000a_- plazoDias _x000a__x000a_- reportosMasivos _x000a__x000a_- fechaLiquidacion _x000a__x000a_- folio _x000a__x000a_- tipoMercadoBitacora _x000a__x000a_- usuarioPromotor _x000a__x000a__x000a_Bitácora Fuera Perfil: _x000a__x000a_- orden _x000a__x000a_- tipoMercadoBitacora _x000a__x000a_- usuarioPromotor _x000a__x000a__x000a_El campo &quot;tipoMercadoBitacora&quot; en ambos métodos es para diferenciar si la bitácora es de &quot;Capitales&quot;, &quot;Fondos de Inversion&quot; o &quot;Mercado de Dinero&quot;. _x000a_Los cambios ya están en el ambiente de pruebas. _x000a__x000a_http://192.168.122.67:8080/sirec-ws/RompimientoPerfil.wsdl"/>
    <s v="Gerardo Gomez"/>
    <x v="0"/>
    <d v="2015-02-20T18:00:00"/>
    <d v="2015-02-09T11:19:00"/>
    <d v="2015-02-17T16:05:00"/>
    <n v="8.1986111111109494"/>
    <d v="2015-02-22T16:05:00"/>
    <m/>
    <x v="5"/>
    <s v="Sin Fecha"/>
    <n v="11.278472222220444"/>
    <m/>
    <s v="No Cumplió"/>
    <s v="Sin Fecha"/>
    <n v="11.278472222220444"/>
    <m/>
    <n v="5"/>
    <x v="0"/>
    <m/>
    <m/>
    <m/>
    <m/>
    <m/>
    <m/>
  </r>
  <r>
    <x v="1"/>
    <s v="Br2"/>
    <s v="BXMPRJ-1255"/>
    <s v="Enhancement"/>
    <s v="Investigating"/>
    <s v="High"/>
    <s v="Realzar adcuaciones al Web services de alertamiento"/>
    <s v="Realizar las siguientes adecuaciones: _x000a__x000a_Bitácora Operación: _x000a_- tasa _x000a__x000a_- plazoDias _x000a__x000a_- reportosMasivos _x000a__x000a_- fechaLiquidacion _x000a__x000a_- folio _x000a__x000a_- tipoMercadoBitacora _x000a__x000a_- usuarioPromotor _x000a__x000a__x000a_Bitácora Fuera Perfil: _x000a__x000a_- orden _x000a__x000a_- tipoMercadoBitacora _x000a__x000a_- usuarioPromotor _x000a__x000a__x000a_El campo &quot;tipoMercadoBitacora&quot; en ambos métodos es para diferenciar si la bitácora es de &quot;Capitales&quot;, &quot;Fondos de Inversion&quot; o &quot;Mercado de Dinero&quot;. _x000a_Los cambios ya están en el ambiente de pruebas. _x000a__x000a_http://192.168.122.67:8080/sirec-ws/RompimientoPerfil.wsdl"/>
    <s v="Gerardo Gomez"/>
    <x v="8"/>
    <d v="2015-02-20T18:00:00"/>
    <d v="2015-02-09T11:19:00"/>
    <d v="2015-02-10T12:11:00"/>
    <n v="1.0361111111124046"/>
    <d v="2015-02-15T12:11:00"/>
    <m/>
    <x v="3"/>
    <s v="Sin Fecha"/>
    <n v="11.278472222220444"/>
    <d v="2015-02-17T16:05:00"/>
    <s v="No Cumplió"/>
    <s v="Sin Fecha"/>
    <n v="8.1986111111109494"/>
    <m/>
    <n v="5"/>
    <x v="0"/>
    <m/>
    <m/>
    <m/>
    <m/>
    <m/>
    <m/>
  </r>
  <r>
    <x v="1"/>
    <s v="Br2"/>
    <s v="BXMPRJ-1255"/>
    <s v="Enhancement"/>
    <s v="Investigating"/>
    <s v="High"/>
    <s v="Realzar adcuaciones al Web services de alertamiento"/>
    <s v="Realizar las siguientes adecuaciones: _x000a__x000a_Bitácora Operación: _x000a_- tasa _x000a__x000a_- plazoDias _x000a__x000a_- reportosMasivos _x000a__x000a_- fechaLiquidacion _x000a__x000a_- folio _x000a__x000a_- tipoMercadoBitacora _x000a__x000a_- usuarioPromotor _x000a__x000a__x000a_Bitácora Fuera Perfil: _x000a__x000a_- orden _x000a__x000a_- tipoMercadoBitacora _x000a__x000a_- usuarioPromotor _x000a__x000a__x000a_El campo &quot;tipoMercadoBitacora&quot; en ambos métodos es para diferenciar si la bitácora es de &quot;Capitales&quot;, &quot;Fondos de Inversion&quot; o &quot;Mercado de Dinero&quot;. _x000a_Los cambios ya están en el ambiente de pruebas. _x000a__x000a_http://192.168.122.67:8080/sirec-ws/RompimientoPerfil.wsdl"/>
    <s v="Gerardo Gomez"/>
    <x v="0"/>
    <d v="2015-02-20T18:00:00"/>
    <d v="2015-02-09T11:19:00"/>
    <d v="2015-02-09T11:19:00"/>
    <n v="0"/>
    <d v="2015-02-14T11:19:00"/>
    <m/>
    <x v="1"/>
    <s v="Sin Fecha"/>
    <n v="11.278472222220444"/>
    <d v="2015-02-10T12:11:00"/>
    <s v="Cumplió"/>
    <s v="Sin Fecha"/>
    <n v="1.0361111111124046"/>
    <m/>
    <n v="5"/>
    <x v="0"/>
    <m/>
    <m/>
    <m/>
    <m/>
    <m/>
    <m/>
  </r>
  <r>
    <x v="0"/>
    <s v="Br1"/>
    <s v="BXMPRJ-1254"/>
    <s v="Enhancement"/>
    <s v="Open"/>
    <s v="Medium"/>
    <s v="Dividendo en Efectivo_Movimiento Fiable"/>
    <s v="Se aplico dividendo en efectivo para GPH y ALFA. A pesa de que Fiable refleja la salida - entrada de títulos para actualizar el precio, no se mostró el movimiento de efectivo"/>
    <s v="Agustin Gutierrez"/>
    <x v="6"/>
    <d v="2015-02-20T18:00:00"/>
    <d v="2015-02-09T10:07:00"/>
    <d v="2015-02-18T13:01:00"/>
    <n v="9.1208333333343035"/>
    <d v="2015-02-23T13:01:00"/>
    <m/>
    <x v="3"/>
    <s v="Sin Fecha"/>
    <n v="11.328472222223354"/>
    <d v="2015-02-26T00:00:00"/>
    <s v="No Cumplió"/>
    <s v="Sin Fecha"/>
    <n v="16.578472222223354"/>
    <m/>
    <n v="5"/>
    <x v="0"/>
    <m/>
    <m/>
    <m/>
    <m/>
    <m/>
    <m/>
  </r>
  <r>
    <x v="0"/>
    <s v="Q1"/>
    <s v="BXMPRJ-1253"/>
    <s v="Enhancement"/>
    <s v="Open"/>
    <s v="Medium"/>
    <s v="Clientes con custodia externa_Liquidación"/>
    <s v="Los clientes con custodia externa No debe de liquidar contra el saldo, es decir, NO se requiere de la posición, ni del efectivo. Este tema fue tratado en una reunión con José Sotelo - Gerardo Gomez."/>
    <s v="Agustin Gutierrez"/>
    <x v="0"/>
    <d v="2015-02-20T18:00:00"/>
    <d v="2015-02-09T09:47:00"/>
    <d v="2015-02-19T15:52:00"/>
    <n v="10.253472222226264"/>
    <d v="2015-02-24T15:52:00"/>
    <m/>
    <x v="1"/>
    <s v="Sin Fecha"/>
    <n v="11.34236111111386"/>
    <m/>
    <s v="No Cumplió"/>
    <s v="Sin Fecha"/>
    <n v="11.34236111111386"/>
    <s v="ciclo4"/>
    <n v="5"/>
    <x v="0"/>
    <m/>
    <m/>
    <m/>
    <m/>
    <m/>
    <m/>
  </r>
  <r>
    <x v="0"/>
    <s v="Br2"/>
    <s v="BXMPRJ-1250"/>
    <s v="Enhancement"/>
    <s v="Open"/>
    <s v="Medium"/>
    <s v="Cierre de fondos cuando caja este cerrada"/>
    <s v="Se requiere que se permita hacer el cierre de fondos cuando la caja se encuentre cerrada"/>
    <s v="Javier Hernández"/>
    <x v="0"/>
    <d v="2015-02-20T18:00:00"/>
    <d v="2015-02-09T18:35:00"/>
    <d v="2015-02-09T11:19:00"/>
    <n v="-0.30277777777519077"/>
    <d v="2015-02-14T11:19:00"/>
    <m/>
    <x v="6"/>
    <s v="Sin Fecha"/>
    <n v="10.975694444445253"/>
    <m/>
    <s v="No Cumplió"/>
    <s v="Sin Fecha"/>
    <n v="10.975694444445253"/>
    <m/>
    <n v="5"/>
    <x v="0"/>
    <m/>
    <m/>
    <m/>
    <m/>
    <m/>
    <m/>
  </r>
  <r>
    <x v="0"/>
    <s v="Br1"/>
    <s v="BXMPRJ-1247"/>
    <s v="Enhancement"/>
    <s v="Open"/>
    <s v="Medium"/>
    <s v="Se requiere carga de ordenes con vigencia pendientes de vencer"/>
    <s v="Se requiere carga de ordenes con vigencia pendientes de vencer, ya que estas no habían sido consideradas, este JIRA sustituye al JIRA BXMPRJ-1136."/>
    <s v="Sergio Rangel"/>
    <x v="2"/>
    <d v="2015-02-20T18:00:00"/>
    <d v="2015-02-06T19:16:00"/>
    <d v="2015-02-17T11:47:00"/>
    <n v="10.688194444446708"/>
    <d v="2015-02-22T11:47:00"/>
    <m/>
    <x v="5"/>
    <s v="Sin Fecha"/>
    <n v="13.947222222224809"/>
    <m/>
    <s v="No Cumplió"/>
    <s v="Sin Fecha"/>
    <n v="13.947222222224809"/>
    <m/>
    <n v="5"/>
    <x v="0"/>
    <m/>
    <m/>
    <m/>
    <m/>
    <m/>
    <m/>
  </r>
  <r>
    <x v="1"/>
    <s v="Br1"/>
    <s v="BXMPRJ-1247"/>
    <s v="Enhancement"/>
    <s v="Open"/>
    <s v="Medium"/>
    <s v="Se requiere carga de ordenes con vigencia pendientes de vencer"/>
    <s v="Se requiere carga de ordenes con vigencia pendientes de vencer, ya que estas no habían sido consideradas, este JIRA sustituye al JIRA BXMPRJ-1136."/>
    <s v="Sergio Rangel"/>
    <x v="4"/>
    <d v="2015-02-20T18:00:00"/>
    <d v="2015-02-06T19:16:00"/>
    <d v="2015-02-06T19:16:00"/>
    <n v="0"/>
    <d v="2015-02-11T19:16:00"/>
    <m/>
    <x v="8"/>
    <s v="Sin Fecha"/>
    <n v="13.947222222224809"/>
    <d v="2015-02-17T11:47:00"/>
    <s v="No Cumplió"/>
    <s v="Sin Fecha"/>
    <n v="10.688194444446708"/>
    <m/>
    <n v="5"/>
    <x v="0"/>
    <m/>
    <m/>
    <m/>
    <m/>
    <m/>
    <m/>
  </r>
  <r>
    <x v="0"/>
    <s v="Br2"/>
    <s v="BXMPRJ-1242"/>
    <s v="Enhancement"/>
    <s v="In Progress"/>
    <s v="Medium"/>
    <s v="Mostrar historia en Movimientos Salvo Buen Cobro"/>
    <s v="Debido al flujo de la Casa de Bolsa, los movimientos salvo buen cobro se pasan a un contrato genérico cuando no se han liquidado en firme, esto con la intención de generar el registro contable correspondiente, sin embargo cuando el efectivo se debe aplicar al contrato original, no se tiene la información para realizar este traspaso. _x000a__x000a_Por lo anterior se solicita que en la pantalla de movimientos salvo buen cobro se habilite el poder ver la información de dichos movimientos en fechas pasadas, referenciando la consulta de esta pantalla a la fecha de operación que se indica en la pantalla principal del sistema y guardar dentro de la tabla de dichos movimientos el contrato original a quien le corresponden los recursos que llegan por este concepto. Con esto el usuario podrá identificar al día en que el efectivo llega en firme a la tesorería a que contrato se harán llegar los recursos respectivos."/>
    <s v="Isela Martínez"/>
    <x v="9"/>
    <d v="2015-02-20T18:00:00"/>
    <d v="2015-02-06T12:44:00"/>
    <d v="2015-02-20T14:55:00"/>
    <n v="14.09097222222772"/>
    <d v="2015-02-25T14:55:00"/>
    <m/>
    <x v="0"/>
    <s v="Sin Fecha"/>
    <n v="14.219444444446708"/>
    <m/>
    <s v="No Cumplió"/>
    <s v="Sin Fecha"/>
    <n v="14.219444444446708"/>
    <m/>
    <n v="5"/>
    <x v="0"/>
    <m/>
    <m/>
    <m/>
    <m/>
    <m/>
    <m/>
  </r>
  <r>
    <x v="1"/>
    <s v="Br2"/>
    <s v="BXMPRJ-1242"/>
    <s v="Enhancement"/>
    <s v="In Progress"/>
    <s v="Medium"/>
    <s v="Mostrar historia en Movimientos Salvo Buen Cobro"/>
    <s v="Debido al flujo de la Casa de Bolsa, los movimientos salvo buen cobro se pasan a un contrato genérico cuando no se han liquidado en firme, esto con la intención de generar el registro contable correspondiente, sin embargo cuando el efectivo se debe aplicar al contrato original, no se tiene la información para realizar este traspaso. _x000a__x000a_Por lo anterior se solicita que en la pantalla de movimientos salvo buen cobro se habilite el poder ver la información de dichos movimientos en fechas pasadas, referenciando la consulta de esta pantalla a la fecha de operación que se indica en la pantalla principal del sistema y guardar dentro de la tabla de dichos movimientos el contrato original a quien le corresponden los recursos que llegan por este concepto. Con esto el usuario podrá identificar al día en que el efectivo llega en firme a la tesorería a que contrato se harán llegar los recursos respectivos."/>
    <s v="Isela Martínez"/>
    <x v="10"/>
    <d v="2015-02-20T18:00:00"/>
    <d v="2015-02-06T12:44:00"/>
    <d v="2015-02-06T12:44:00"/>
    <n v="0"/>
    <d v="2015-02-11T12:44:00"/>
    <m/>
    <x v="9"/>
    <s v="Sin Fecha"/>
    <n v="14.219444444446708"/>
    <d v="2015-02-20T14:55:00"/>
    <s v="No Cumplió"/>
    <s v="Sin Fecha"/>
    <n v="14.09097222222772"/>
    <m/>
    <n v="5"/>
    <x v="0"/>
    <m/>
    <m/>
    <m/>
    <m/>
    <m/>
    <m/>
  </r>
  <r>
    <x v="0"/>
    <s v="Br2"/>
    <s v="BXMPRJ-1231"/>
    <s v="Enhancement"/>
    <s v="In Progress"/>
    <s v="High"/>
    <s v="ERRORES EN CAPTURA POR ANEXO 5"/>
    <s v="El cliente 280818, el cual tiene un perfil conservador y servicio comercializacion. No me esta dejando capturar un fondo de CP cuando es de corto plazo. Y en una orden de mercado de dinero permitio capturar una orden cuyo plazo de vencimiento del instrumento es mayor a 1 año y por perfil de inversion no deberia de permitirlo. se reviso la regla del anexo 5 (110), la cual señala que son instrumentos menores a 1 año."/>
    <s v="Ximena Roldan"/>
    <x v="11"/>
    <d v="2015-02-20T18:00:00"/>
    <d v="2015-02-05T15:01:00"/>
    <d v="2015-02-16T13:13:00"/>
    <n v="10.924999999995634"/>
    <d v="2015-02-21T13:13:00"/>
    <m/>
    <x v="2"/>
    <s v="Sin Fecha"/>
    <n v="15.124305555553292"/>
    <m/>
    <s v="No Cumplió"/>
    <s v="Sin Fecha"/>
    <n v="15.124305555553292"/>
    <m/>
    <n v="5"/>
    <x v="0"/>
    <m/>
    <m/>
    <m/>
    <m/>
    <m/>
    <m/>
  </r>
  <r>
    <x v="1"/>
    <s v="Br2"/>
    <s v="BXMPRJ-1231"/>
    <s v="Enhancement"/>
    <s v="In Progress"/>
    <s v="High"/>
    <s v="ERRORES EN CAPTURA POR ANEXO 5"/>
    <s v="El cliente 280818, el cual tiene un perfil conservador y servicio comercializacion. No me esta dejando capturar un fondo de CP cuando es de corto plazo. Y en una orden de mercado de dinero permitio capturar una orden cuyo plazo de vencimiento del instrumento es mayor a 1 año y por perfil de inversion no deberia de permitirlo. se reviso la regla del anexo 5 (110), la cual señala que son instrumentos menores a 1 año."/>
    <s v="Ximena Roldan"/>
    <x v="12"/>
    <d v="2015-02-20T18:00:00"/>
    <d v="2015-02-05T15:01:00"/>
    <d v="2015-02-05T15:01:00"/>
    <n v="0"/>
    <d v="2015-02-10T15:01:00"/>
    <d v="2015-02-10T00:00:00"/>
    <x v="8"/>
    <n v="6"/>
    <n v="15.124305555553292"/>
    <d v="2015-02-16T13:13:00"/>
    <s v="No Cumplió"/>
    <s v="No Cumplió"/>
    <n v="10.924999999995634"/>
    <m/>
    <n v="5"/>
    <x v="0"/>
    <m/>
    <m/>
    <m/>
    <m/>
    <m/>
    <m/>
  </r>
  <r>
    <x v="2"/>
    <s v="B3"/>
    <s v="BXMPRJ-1227"/>
    <s v="Enhancement"/>
    <s v="Closed"/>
    <s v="High"/>
    <s v="Rep. Diario de Operaciones (DOPEW100)"/>
    <s v="En el Rep. Diario de Operaciones (DOPEW100) por fecha liquidación, que debe mostrar las operaciones que liquidan a la fecha de la consulta. No se muestran 3 operaciones en directo que pactadas el día 25 de julio, liquidaron el día 29. Cabe señalar que es defecto del reporte ya que las operaciones liquidaron correctamente en los contratos de los clientes. _x000a__x000a_Se anexa evidencia"/>
    <s v="Cesar Guzmán"/>
    <x v="13"/>
    <d v="2015-02-20T18:00:00"/>
    <d v="2015-02-04T19:38:00"/>
    <d v="2015-02-19T13:26:00"/>
    <n v="14.741666666661331"/>
    <d v="2015-02-24T13:26:00"/>
    <m/>
    <x v="10"/>
    <s v="Sin Fecha"/>
    <n v="15.931944444440887"/>
    <d v="2015-02-19T13:26:00"/>
    <s v="Cumplió"/>
    <s v="Sin Fecha"/>
    <n v="14.741666666661331"/>
    <s v="ciclo4"/>
    <n v="5"/>
    <x v="1"/>
    <m/>
    <m/>
    <m/>
    <m/>
    <m/>
    <m/>
  </r>
  <r>
    <x v="0"/>
    <s v="Br2"/>
    <s v="BXMPRJ-1219"/>
    <s v="Enhancement"/>
    <s v="In Progress"/>
    <s v="High"/>
    <s v="Realizar carga de operaciones de colocaciones primarias"/>
    <s v="Se requiere recibir del modulo de colocaciones primarias las asignaciones que este sistema realiza. En TAS se pueden grabar como operaciones de compra - venta de mercado de dinero, pero se deben de marcar en algun campo como colocacion primaria, ya que en el estado de cuenta y en la consulta de movtos se debe de identificar de esta manera. _x000a__x000a_Para mercado de capitales, hay que solicitarle la modificación a la interface actual, para que en algún campo nos indique que la operación recibida es de colocación primaria. El objetivo al igual que en MD es que se identifiquen como colocación primaria."/>
    <s v="Gerardo Gomez"/>
    <x v="0"/>
    <d v="2015-02-20T18:00:00"/>
    <d v="2015-02-04T11:57:00"/>
    <d v="2015-02-04T11:57:00"/>
    <n v="0"/>
    <d v="2015-02-09T11:57:00"/>
    <m/>
    <x v="11"/>
    <s v="Sin Fecha"/>
    <n v="16.252083333332848"/>
    <m/>
    <s v="No Cumplió"/>
    <s v="Sin Fecha"/>
    <n v="16.252083333332848"/>
    <m/>
    <n v="5"/>
    <x v="0"/>
    <m/>
    <m/>
    <m/>
    <m/>
    <m/>
    <m/>
  </r>
  <r>
    <x v="0"/>
    <s v="Br1"/>
    <s v="BXMPRJ-1207"/>
    <s v="Enhancement"/>
    <s v="Open"/>
    <s v="Medium"/>
    <s v="Reporte Detallada llamadas de Margen DGARW007"/>
    <s v="_x000a__x000a_El día 30 de enero de 2015 en una reunión con Juan Carlos Jaques, Elisa Paz, Margarita Arellano y Gerardo Gómez, se determinó que Fiable llevará la administración de las garantías por caución.Por lo anterior se solicita que las garantías por causión ya no se presenten en este reporte. _x000a__x000a_Adicional para este reporte se solicita la siguiente información: _x000a__x000a_1. La columna Aforo viene vacía, Mesa de controles necesita conocer el aforo para asegurar el cálculo, el dato se obtiene en el archivo de Indeval. _x000a__x000a_2. El reporte se requiere complementar con los campos: _x000a_a. Tipo Valor. _x000a_b. Calificación/Bursatilidad. _x000a_c. Monto a Garantizar. _x000a__x000a_Favor de atender el requerimiento _x000a_"/>
    <s v="Cesar Guzmán"/>
    <x v="0"/>
    <d v="2015-02-20T18:00:00"/>
    <d v="2015-02-03T15:12:00"/>
    <d v="2015-02-06T00:00:00"/>
    <n v="2.3666666666686069"/>
    <d v="2015-02-11T00:00:00"/>
    <d v="2015-02-25T00:00:00"/>
    <x v="9"/>
    <n v="-4"/>
    <n v="17.116666666668607"/>
    <m/>
    <s v="No Cumplió"/>
    <s v="No Cumplió"/>
    <n v="17.116666666668607"/>
    <s v="ciclo4"/>
    <n v="5"/>
    <x v="0"/>
    <m/>
    <m/>
    <m/>
    <m/>
    <m/>
    <m/>
  </r>
  <r>
    <x v="0"/>
    <s v="Br1"/>
    <s v="BXMPRJ-1205"/>
    <s v="Enhancement"/>
    <s v="In Progress"/>
    <s v="High"/>
    <s v="LISTADO DE ERRORES X INTERFAZ MERCADO CAPITALES"/>
    <s v="Se solicita por medio de este Jira, un Listado de todos los posibles errores que generen cada una de las interfaces que se tienen con Mercado de Capitales. _x000a_Esto se requiere a la brevedad posible ya que es el insumo para el control y manejo de errores del ticket 552. _x000a__x000a_"/>
    <s v="Mary Carmen Bonilla Limón"/>
    <x v="6"/>
    <d v="2015-02-20T18:00:00"/>
    <d v="2015-02-03T09:21:00"/>
    <d v="2015-02-03T09:21:00"/>
    <n v="0"/>
    <d v="2015-02-08T09:21:00"/>
    <m/>
    <x v="12"/>
    <s v="Sin Fecha"/>
    <n v="17.360416666670062"/>
    <m/>
    <s v="No Cumplió"/>
    <s v="Sin Fecha"/>
    <n v="17.360416666670062"/>
    <m/>
    <n v="5"/>
    <x v="0"/>
    <m/>
    <m/>
    <m/>
    <m/>
    <m/>
    <m/>
  </r>
  <r>
    <x v="1"/>
    <s v="Br1"/>
    <s v="BXMPRJ-1203"/>
    <s v="Enhancement"/>
    <s v="Open"/>
    <s v="Medium"/>
    <s v="HORARIO Y USUARIO"/>
    <s v="Petición _x000a_Se solicita que en el reporte de impresión y envió de liquidaciones (JLIQL005) muestre el horario de captura y el usuario que captura la operación. _x000a__x000a_se adjunta archivo y pantalla impresión _x000a_"/>
    <s v="Isela Martínez"/>
    <x v="14"/>
    <d v="2015-02-20T18:00:00"/>
    <d v="2015-01-31T09:17:00"/>
    <d v="2015-02-02T00:00:00"/>
    <n v="1.6131944444423425"/>
    <d v="2015-02-07T00:00:00"/>
    <m/>
    <x v="2"/>
    <s v="Sin Fecha"/>
    <n v="20.363194444442343"/>
    <d v="2015-02-06T17:54:00"/>
    <s v="Cumplió"/>
    <s v="Sin Fecha"/>
    <n v="6.359027777776646"/>
    <s v="ciclo4"/>
    <n v="5"/>
    <x v="0"/>
    <m/>
    <m/>
    <m/>
    <m/>
    <m/>
    <m/>
  </r>
  <r>
    <x v="2"/>
    <s v="Br1"/>
    <s v="BXMPRJ-1203"/>
    <s v="Enhancement"/>
    <s v="Closed"/>
    <s v="Medium"/>
    <s v="HORARIO Y USUARIO"/>
    <s v="Petición _x000a_Se solicita que en el reporte de impresión y envió de liquidaciones (JLIQL005) muestre el horario de captura y el usuario que captura la operación. _x000a__x000a_se adjunta archivo y pantalla impresión _x000a_"/>
    <s v="Isela Martínez"/>
    <x v="14"/>
    <d v="2015-02-20T18:00:00"/>
    <d v="2015-01-31T09:17:00"/>
    <d v="2015-02-06T17:54:00"/>
    <n v="6.359027777776646"/>
    <d v="2015-02-11T17:54:00"/>
    <d v="2015-02-11T00:00:00"/>
    <x v="8"/>
    <n v="5"/>
    <n v="20.363194444442343"/>
    <d v="2015-02-16T18:09:00"/>
    <s v="No Cumplió"/>
    <s v="No Cumplió"/>
    <n v="16.369444444440887"/>
    <s v="ciclo4"/>
    <n v="5"/>
    <x v="0"/>
    <m/>
    <m/>
    <m/>
    <m/>
    <m/>
    <m/>
  </r>
  <r>
    <x v="0"/>
    <s v="Br2"/>
    <s v="BXMPRJ-1202"/>
    <s v="Enhancement"/>
    <s v="In Progress"/>
    <s v="Medium"/>
    <s v="ESPECIFICACION DE DATOS PARA LA INTERFACE QUE RECIBE TAS DE FIABLE PARA REGISTRAR GARANTIAS DE CAUCION"/>
    <s v="Gerardo _x000a_de acuerdo a la reunión que se llevo a cabo con Elisa Paz y Juan Carlos Jaques, se levanta Jira para que especifiques que datos necesita TAS que le envie Fiable para que se registren en TAS las garantias por caución _x000a_"/>
    <s v="Margarita Arellano"/>
    <x v="0"/>
    <d v="2015-02-20T18:00:00"/>
    <d v="2015-01-30T20:00:00"/>
    <d v="2015-02-09T11:56:00"/>
    <n v="9.663888888884685"/>
    <d v="2015-02-14T11:56:00"/>
    <d v="2015-02-24T00:00:00"/>
    <x v="6"/>
    <n v="-3"/>
    <n v="20.916666666664241"/>
    <m/>
    <s v="No Cumplió"/>
    <s v="No Cumplió"/>
    <n v="20.916666666664241"/>
    <s v="ciclo4"/>
    <n v="5"/>
    <x v="0"/>
    <m/>
    <m/>
    <m/>
    <m/>
    <m/>
    <m/>
  </r>
  <r>
    <x v="1"/>
    <s v="Br2"/>
    <s v="BXMPRJ-1202"/>
    <s v="Enhancement"/>
    <s v="Investigating"/>
    <s v="Medium"/>
    <s v="ESPECIFICACION DE DATOS PARA LA INTERFACE QUE RECIBE TAS DE FIABLE PARA REGISTRAR GARANTIAS DE CAUCION"/>
    <s v="Gerardo _x000a_de acuerdo a la reunión que se llevo a cabo con Elisa Paz y Juan Carlos Jaques, se levanta Jira para que especifiques que datos necesita TAS que le envie Fiable para que se registren en TAS las garantias por caución _x000a_"/>
    <s v="Margarita Arellano"/>
    <x v="0"/>
    <d v="2015-02-20T18:00:00"/>
    <d v="2015-01-30T20:00:00"/>
    <d v="2015-02-06T13:42:00"/>
    <n v="6.7374999999956344"/>
    <d v="2015-02-11T13:42:00"/>
    <m/>
    <x v="7"/>
    <s v="Sin Fecha"/>
    <n v="20.916666666664241"/>
    <d v="2015-02-09T11:56:00"/>
    <s v="Cumplió"/>
    <s v="Sin Fecha"/>
    <n v="9.663888888884685"/>
    <s v="ciclo4"/>
    <n v="5"/>
    <x v="0"/>
    <m/>
    <m/>
    <m/>
    <m/>
    <m/>
    <m/>
  </r>
  <r>
    <x v="1"/>
    <s v="Br3"/>
    <s v="BXMPRJ-1201"/>
    <s v="Enhancement"/>
    <s v="Investigating"/>
    <s v="Medium"/>
    <s v="AFECTACION A CHEQUERA 99 EN DIVISA PESOS POR MOTIVO DE CONCENTRACION"/>
    <s v="Se solicita abrir la interfaz de afectacion de chequeras programa de TAS IMCDP101.p para que acepte la divisa MXP, ya que originalmente se solicito se validara que fuera solo para divisas y por ende se vea reflejada la afectación de la chequera 99 pesos (concepto concentracion)."/>
    <s v="Roberto de la Rosa"/>
    <x v="5"/>
    <d v="2015-02-20T18:00:00"/>
    <d v="2015-01-30T18:36:00"/>
    <d v="2015-02-02T00:00:00"/>
    <n v="2.2249999999985448"/>
    <d v="2015-02-07T00:00:00"/>
    <m/>
    <x v="7"/>
    <s v="Sin Fecha"/>
    <n v="20.974999999998545"/>
    <d v="2015-02-04T17:07:00"/>
    <s v="Cumplió"/>
    <s v="Sin Fecha"/>
    <n v="4.9381944444394321"/>
    <m/>
    <n v="5"/>
    <x v="2"/>
    <m/>
    <m/>
    <m/>
    <m/>
    <m/>
    <m/>
  </r>
  <r>
    <x v="1"/>
    <s v="Br3"/>
    <s v="BXMPRJ-1201"/>
    <s v="Enhancement"/>
    <s v="In Progress"/>
    <s v="Medium"/>
    <s v="AFECTACION A CHEQUERA 99 EN DIVISA PESOS POR MOTIVO DE CONCENTRACION"/>
    <s v="Se solicita abrir la interfaz de afectacion de chequeras programa de TAS IMCDP101.p para que acepte la divisa MXP, ya que originalmente se solicito se validara que fuera solo para divisas y por ende se vea reflejada la afectación de la chequera 99 pesos (concepto concentracion)."/>
    <s v="Roberto de la Rosa"/>
    <x v="15"/>
    <d v="2015-02-20T18:00:00"/>
    <d v="2015-01-30T18:36:00"/>
    <d v="2015-02-04T17:07:00"/>
    <n v="4.9381944444394321"/>
    <d v="2015-02-09T17:07:00"/>
    <m/>
    <x v="7"/>
    <s v="Sin Fecha"/>
    <n v="20.974999999998545"/>
    <d v="2015-02-06T18:13:00"/>
    <s v="Cumplió"/>
    <s v="Sin Fecha"/>
    <n v="6.984027777776646"/>
    <s v="SCPC"/>
    <n v="5"/>
    <x v="2"/>
    <m/>
    <m/>
    <m/>
    <m/>
    <m/>
    <m/>
  </r>
  <r>
    <x v="1"/>
    <s v="Br3"/>
    <s v="BXMPRJ-1201"/>
    <s v="Enhancement"/>
    <s v="In Progress"/>
    <s v="Medium"/>
    <s v="AFECTACION A CHEQUERA 99 EN DIVISA PESOS POR MOTIVO DE CONCENTRACION"/>
    <s v="Se solicita abrir la interfaz de afectacion de chequeras programa de TAS IMCDP101.p para que acepte la divisa MXP, ya que originalmente se solicito se validara que fuera solo para divisas y por ende se vea reflejada la afectación de la chequera 99 pesos (concepto concentracion)."/>
    <s v="Roberto de la Rosa"/>
    <x v="2"/>
    <d v="2015-02-20T18:00:00"/>
    <d v="2015-01-30T18:36:00"/>
    <d v="2015-02-06T18:13:00"/>
    <n v="6.984027777776646"/>
    <d v="2015-02-11T18:13:00"/>
    <m/>
    <x v="6"/>
    <s v="Sin Fecha"/>
    <n v="20.974999999998545"/>
    <d v="2015-02-18T16:44:00"/>
    <s v="No Cumplió"/>
    <s v="Sin Fecha"/>
    <n v="18.922222222223354"/>
    <s v="SCPC"/>
    <n v="5"/>
    <x v="2"/>
    <m/>
    <m/>
    <m/>
    <m/>
    <m/>
    <m/>
  </r>
  <r>
    <x v="0"/>
    <s v="Br3"/>
    <s v="BXMPRJ-1201"/>
    <s v="Enhancement"/>
    <s v="Delivered"/>
    <s v="Medium"/>
    <s v="AFECTACION A CHEQUERA 99 EN DIVISA PESOS POR MOTIVO DE CONCENTRACION"/>
    <s v="Se solicita abrir la interfaz de afectacion de chequeras programa de TAS IMCDP101.p para que acepte la divisa MXP, ya que originalmente se solicito se validara que fuera solo para divisas y por ende se vea reflejada la afectación de la chequera 99 pesos (concepto concentracion)."/>
    <s v="Roberto de la Rosa"/>
    <x v="15"/>
    <d v="2015-02-20T18:00:00"/>
    <d v="2015-01-30T18:36:00"/>
    <d v="2015-02-18T16:44:00"/>
    <n v="18.922222222223354"/>
    <d v="2015-02-23T16:44:00"/>
    <m/>
    <x v="7"/>
    <s v="Sin Fecha"/>
    <n v="20.974999999998545"/>
    <m/>
    <s v="No Cumplió"/>
    <s v="Sin Fecha"/>
    <n v="20.974999999998545"/>
    <s v="SCPC"/>
    <n v="5"/>
    <x v="2"/>
    <m/>
    <m/>
    <m/>
    <m/>
    <m/>
    <m/>
  </r>
  <r>
    <x v="0"/>
    <s v="Br1"/>
    <s v="BXMPRJ-1193"/>
    <s v="Enhancement"/>
    <s v="Open"/>
    <s v="High"/>
    <s v="Reporte de Cartera global de clientes"/>
    <s v="El sistema TAS, actualmente cuenta con una consulta individual de cartera de cada cliente. Se solicita un reporte que incorpore la consulta global de cartera detallada de todos los clientes. El detalle del reporte requerido es lo siguiente: _x000a__x000a_1. Tipo posición: Las opciones son &quot;Directo&quot;, &quot;Reporto&quot;, &quot;Garantía. _x000a_2. Tipo cliente: Identifica a la cuenta, para determinar se la cuenta pertenece a un &quot;Cliente&quot;, &quot;Proveedor (intermediario)&quot; o &quot;Posición Propia&quot;. _x000a_3. Regional: Se refiere a la regional a la que pertenece el promotor que tiene asignada la cuenta. _x000a_4. Clave Promotor: Se refiere a la clave del promotor que tiene asignada la cuenta. _x000a_5. Nombre del Promotor: Se refiere al nombre del promotor que tiene asignada la cuenta. _x000a_6. Número de Contrato: Se refiere al número de contrato asignado al cliente. _x000a_7. Nombre del cliente: Se refiere al nombre del titular de contrato. _x000a_8. Perfil de Inversión: Se refiere al perfil de inversión del cliente. _x000a_9. Servicio de Ejecución: Se refiera a indicar si la posición proviene de este servicio _x000a_10. Tipo de Contrato: Discrecional o No discrecional. _x000a_11. Tipo de cliente: Se refiere a la personalidad Jurídica. Física o Moral _x000a_12. Tipo de Mercado: Se refiere al mercado al que pertenece el valor _x000a_13. Tipo Valor: Se refiere al tipo de valor según el catálogo de emisoras registradas en TAS _x000a_14. Emisora: Se refiere a la clave de la emisión _x000a_15. Serie: Se refiere a la serie de la emisión _x000a_16. Días por Vencer: Se refiere a los días que la emisora tiene por vencer, cabe señalar que solo aplica en Mercado de Dinero y Obligaciones. Cuando se trate de Reportos los días por vencer son los días del plazo del reporto. _x000a_17. Número de títulos: Se refiere a la cantidad en títulos que el cliente tiene en posición de cada emisora. _x000a_18. Precio a Mercado: Se refiere al precio unitario de vector por emisora serie _x000a_19. Valuación: Se refiere a la multiplicación de &quot;Número de Títulos&quot; por &quot;&quot;Precio de Mercado&quot; _x000a_20. Fideicomiso: Identifica si la cuenta pertenece a un Fideicomiso _x000a_21. Perfil del producto: Se refiere al perfil de producto, conforme a lo estipulado en segundo párrafo del artículo 4 de las disposiciones de Servicios de Inversión, el cual se toma del vector de Valmer. _x000a_22. Calificación: Se refiere a la calificación del Valor que se actualiza automáticamente del vector _x000a_23. Plazo de Fondo: Se refiere al Plazo del fondo cuando se trata de Sociedades de Inversión de deuda. Las opciones son (Corto, Mediano y Largo Plazo) _x000a_24. Custodia Externa: Identifica si la cuenta tiene la marca de Custodia Externa _x000a__x000a_Se anexa ejemplo en excel. _x000a__x000a_Ya se tiene la autorización de Juan Carlos Jaques el día 30 de enero 2015"/>
    <s v="Cesar Guzmán"/>
    <x v="8"/>
    <d v="2015-02-20T18:00:00"/>
    <d v="2015-01-30T15:11:00"/>
    <d v="2015-02-10T15:21:00"/>
    <n v="11.006944444437977"/>
    <d v="2015-02-15T15:21:00"/>
    <m/>
    <x v="8"/>
    <s v="Sin Fecha"/>
    <n v="21.117361111108039"/>
    <m/>
    <s v="No Cumplió"/>
    <s v="Sin Fecha"/>
    <n v="21.117361111108039"/>
    <s v="ciclo4"/>
    <n v="5"/>
    <x v="0"/>
    <m/>
    <m/>
    <m/>
    <m/>
    <m/>
    <m/>
  </r>
  <r>
    <x v="1"/>
    <s v="Br1"/>
    <s v="BXMPRJ-1193"/>
    <s v="Enhancement"/>
    <s v="Open"/>
    <s v="High"/>
    <s v="Reporte de Cartera global de clientes"/>
    <s v="El sistema TAS, actualmente cuenta con una consulta individual de cartera de cada cliente. Se solicita un reporte que incorpore la consulta global de cartera detallada de todos los clientes. El detalle del reporte requerido es lo siguiente: _x000a__x000a_1. Tipo posición: Las opciones son &quot;Directo&quot;, &quot;Reporto&quot;, &quot;Garantía. _x000a_2. Tipo cliente: Identifica a la cuenta, para determinar se la cuenta pertenece a un &quot;Cliente&quot;, &quot;Proveedor (intermediario)&quot; o &quot;Posición Propia&quot;. _x000a_3. Regional: Se refiere a la regional a la que pertenece el promotor que tiene asignada la cuenta. _x000a_4. Clave Promotor: Se refiere a la clave del promotor que tiene asignada la cuenta. _x000a_5. Nombre del Promotor: Se refiere al nombre del promotor que tiene asignada la cuenta. _x000a_6. Número de Contrato: Se refiere al número de contrato asignado al cliente. _x000a_7. Nombre del cliente: Se refiere al nombre del titular de contrato. _x000a_8. Perfil de Inversión: Se refiere al perfil de inversión del cliente. _x000a_9. Servicio de Ejecución: Se refiera a indicar si la posición proviene de este servicio _x000a_10. Tipo de Contrato: Discrecional o No discrecional. _x000a_11. Tipo de cliente: Se refiere a la personalidad Jurídica. Física o Moral _x000a_12. Tipo de Mercado: Se refiere al mercado al que pertenece el valor _x000a_13. Tipo Valor: Se refiere al tipo de valor según el catálogo de emisoras registradas en TAS _x000a_14. Emisora: Se refiere a la clave de la emisión _x000a_15. Serie: Se refiere a la serie de la emisión _x000a_16. Días por Vencer: Se refiere a los días que la emisora tiene por vencer, cabe señalar que solo aplica en Mercado de Dinero y Obligaciones. Cuando se trate de Reportos los días por vencer son los días del plazo del reporto. _x000a_17. Número de títulos: Se refiere a la cantidad en títulos que el cliente tiene en posición de cada emisora. _x000a_18. Precio a Mercado: Se refiere al precio unitario de vector por emisora serie _x000a_19. Valuación: Se refiere a la multiplicación de &quot;Número de Títulos&quot; por &quot;&quot;Precio de Mercado&quot; _x000a_20. Fideicomiso: Identifica si la cuenta pertenece a un Fideicomiso _x000a_21. Perfil del producto: Se refiere al perfil de producto, conforme a lo estipulado en segundo párrafo del artículo 4 de las disposiciones de Servicios de Inversión, el cual se toma del vector de Valmer. _x000a_22. Calificación: Se refiere a la calificación del Valor que se actualiza automáticamente del vector _x000a_23. Plazo de Fondo: Se refiere al Plazo del fondo cuando se trata de Sociedades de Inversión de deuda. Las opciones son (Corto, Mediano y Largo Plazo) _x000a_24. Custodia Externa: Identifica si la cuenta tiene la marca de Custodia Externa _x000a__x000a_Se anexa ejemplo en excel. _x000a__x000a_Ya se tiene la autorización de Juan Carlos Jaques el día 30 de enero 2015"/>
    <s v="Cesar Guzmán"/>
    <x v="0"/>
    <d v="2015-02-20T18:00:00"/>
    <d v="2015-01-30T15:11:00"/>
    <d v="2015-02-02T00:00:00"/>
    <n v="2.367361111108039"/>
    <d v="2015-02-07T00:00:00"/>
    <m/>
    <x v="4"/>
    <s v="Sin Fecha"/>
    <n v="21.117361111108039"/>
    <d v="2015-02-10T15:21:00"/>
    <s v="No Cumplió"/>
    <s v="Sin Fecha"/>
    <n v="11.006944444437977"/>
    <s v="ciclo4"/>
    <n v="5"/>
    <x v="0"/>
    <m/>
    <m/>
    <m/>
    <m/>
    <m/>
    <m/>
  </r>
  <r>
    <x v="1"/>
    <s v="Br1"/>
    <s v="BXMPRJ-1187"/>
    <s v="Enhancement"/>
    <s v="Open"/>
    <s v="High"/>
    <s v="Excluir de reportes de fondos EC y SC por garantias"/>
    <s v="Excluir de los reportes: FORDP101, FORDR120, FORDR123, FORDR124 y FORDR131 los movimientos que tengan tipo de posiion 'CG' y 'RG'. Si identifican reportes de operaciones adicionales a los cuales se les tenga que exlcuir, hacerlo e indicarlo."/>
    <s v="Gerardo Gomez"/>
    <x v="6"/>
    <d v="2015-02-20T18:00:00"/>
    <d v="2015-01-29T19:06:00"/>
    <d v="2015-02-02T00:00:00"/>
    <n v="3.2041666666700621"/>
    <d v="2015-02-07T00:00:00"/>
    <m/>
    <x v="7"/>
    <s v="Sin Fecha"/>
    <n v="21.954166666670062"/>
    <d v="2015-02-04T11:59:00"/>
    <s v="Cumplió"/>
    <s v="Sin Fecha"/>
    <n v="5.703472222223354"/>
    <s v="SCPC"/>
    <n v="5"/>
    <x v="0"/>
    <m/>
    <m/>
    <m/>
    <m/>
    <m/>
    <m/>
  </r>
  <r>
    <x v="2"/>
    <s v="Br1"/>
    <s v="BXMPRJ-1187"/>
    <s v="Enhancement"/>
    <s v="Closed"/>
    <s v="High"/>
    <s v="Excluir de reportes de fondos EC y SC por garantias"/>
    <s v="Excluir de los reportes: FORDP101, FORDR120, FORDR123, FORDR124 y FORDR131 los movimientos que tengan tipo de posiion 'CG' y 'RG'. Si identifican reportes de operaciones adicionales a los cuales se les tenga que exlcuir, hacerlo e indicarlo."/>
    <s v="Gerardo Gomez"/>
    <x v="4"/>
    <d v="2015-02-20T18:00:00"/>
    <d v="2015-01-29T19:06:00"/>
    <d v="2015-02-04T11:59:00"/>
    <n v="5.703472222223354"/>
    <d v="2015-02-09T11:59:00"/>
    <m/>
    <x v="7"/>
    <s v="Sin Fecha"/>
    <n v="21.954166666670062"/>
    <d v="2015-02-06T13:46:00"/>
    <s v="Cumplió"/>
    <s v="Sin Fecha"/>
    <n v="7.7777777777810115"/>
    <s v="SCPC"/>
    <n v="5"/>
    <x v="0"/>
    <m/>
    <m/>
    <m/>
    <m/>
    <m/>
    <m/>
  </r>
  <r>
    <x v="0"/>
    <s v="Br1"/>
    <s v="BXMPRJ-1160"/>
    <s v="Enhancement"/>
    <s v="Investigating"/>
    <s v="High"/>
    <s v="Relizar adecuaciones al estado de cuenta"/>
    <s v="Relizar la adicion de los siguintes conceptos: _x000a_A continuación los conceptos que no se tenían contemplados en el formato original. _x000a__x000a_/BanderasDeProcesamiento _x000a_perfilinversion _x000a_serviciosinversion _x000a__x000a_/Comprobante _x000a_Lugarexpedicion _x000a_Numctapago _x000a_Foliofiscalorig _x000a_Seriefoliofiscalorig _x000a_Fechafoliofiscalorig _x000a_Montofoliofiscalorig _x000a_metodoDePago _x000a_tipoDeComprobante _x000a__x000a_/Emisor _x000a_/regímenes _x000a_regimen _x000a__x000a_/Conceptos _x000a_/Adicionales _x000a_importeConImpuestos _x000a_impuestos _x000a_porcentaje _x000a_encabezado _x000a_SubTotal _x000a_SubTotalImpuestos _x000a_SubTotalConImpuestos _x000a_SubTotalPorcentaje _x000a__x000a_/Impuestos _x000a_/Retenciones _x000a_/Retencion _x000a_Importe (cambio la etiqueta valor anterior importeImpuesto) _x000a__x000a_/Traslados _x000a_/Traslado _x000a_Importe (cambio la etiqueta, valor anterior importeImpuesto) _x000a__x000a_/Totales _x000a_LeyendaImpuestoAño _x000a_LeyendaImpuestoMes _x000a_leyendaInforme _x000a__x000a_/ECB _x000a_/InformeResultados _x000a_/Linea _x000a_valuacionCorteAnual _x000a__x000a_/InformeResultadosAdicional _x000a_/Linea _x000a_Perfil _x000a_valuacionCorte _x000a_valuacionCorteAnual _x000a__x000a_/DetallePosicion _x000a_Sumaporc _x000a_/Posicion _x000a_Tipoval _x000a_dias/diasporvencer (solo cambio la etiqueta) _x000a_valorMerc/valor (solo cambio la etiqueta) _x000a_fechaVenc/fechavencimiento (solo cambio la etiqueta) _x000a_premio _x000a_plusminusvalia _x000a_valorAdquisicion _x000a_valorCosto _x000a_premio _x000a__x000a_/Movimientos _x000a_/Movimiento _x000a_tVal/ tipoval (solo cambio la etiqueta) _x000a__x000a_/ManejoCuenta _x000a_Aplica _x000a__x000a_/PrincipalesIndicadores _x000a_/línea _x000a_descripcion _x000a_valuacionCorte _x000a_valuacionCorteAnual _x000a_"/>
    <s v="Gerardo Gomez"/>
    <x v="16"/>
    <d v="2015-02-20T18:00:00"/>
    <d v="2015-01-23T13:20:00"/>
    <d v="2015-02-10T14:25:00"/>
    <n v="18.045138888890506"/>
    <d v="2015-02-15T14:25:00"/>
    <d v="2015-02-19T00:00:00"/>
    <x v="8"/>
    <n v="1"/>
    <n v="28.194444444445253"/>
    <m/>
    <s v="No Cumplió"/>
    <s v="No Cumplió"/>
    <n v="28.194444444445253"/>
    <m/>
    <n v="5"/>
    <x v="0"/>
    <m/>
    <m/>
    <m/>
    <m/>
    <m/>
    <m/>
  </r>
  <r>
    <x v="1"/>
    <s v="Br1"/>
    <s v="BXMPRJ-1160"/>
    <s v="Enhancement"/>
    <s v="Open"/>
    <s v="High"/>
    <s v="Relizar adecuaciones al estado de cuenta"/>
    <s v="Relizar la adicion de los siguintes conceptos: _x000a_A continuación los conceptos que no se tenían contemplados en el formato original. _x000a__x000a_/BanderasDeProcesamiento _x000a_perfilinversion _x000a_serviciosinversion _x000a__x000a_/Comprobante _x000a_Lugarexpedicion _x000a_Numctapago _x000a_Foliofiscalorig _x000a_Seriefoliofiscalorig _x000a_Fechafoliofiscalorig _x000a_Montofoliofiscalorig _x000a_metodoDePago _x000a_tipoDeComprobante _x000a__x000a_/Emisor _x000a_/regímenes _x000a_regimen _x000a__x000a_/Conceptos _x000a_/Adicionales _x000a_importeConImpuestos _x000a_impuestos _x000a_porcentaje _x000a_encabezado _x000a_SubTotal _x000a_SubTotalImpuestos _x000a_SubTotalConImpuestos _x000a_SubTotalPorcentaje _x000a__x000a_/Impuestos _x000a_/Retenciones _x000a_/Retencion _x000a_Importe (cambio la etiqueta valor anterior importeImpuesto) _x000a__x000a_/Traslados _x000a_/Traslado _x000a_Importe (cambio la etiqueta, valor anterior importeImpuesto) _x000a__x000a_/Totales _x000a_LeyendaImpuestoAño _x000a_LeyendaImpuestoMes _x000a_leyendaInforme _x000a__x000a_/ECB _x000a_/InformeResultados _x000a_/Linea _x000a_valuacionCorteAnual _x000a__x000a_/InformeResultadosAdicional _x000a_/Linea _x000a_Perfil _x000a_valuacionCorte _x000a_valuacionCorteAnual _x000a__x000a_/DetallePosicion _x000a_Sumaporc _x000a_/Posicion _x000a_Tipoval _x000a_dias/diasporvencer (solo cambio la etiqueta) _x000a_valorMerc/valor (solo cambio la etiqueta) _x000a_fechaVenc/fechavencimiento (solo cambio la etiqueta) _x000a_premio _x000a_plusminusvalia _x000a_valorAdquisicion _x000a_valorCosto _x000a_premio _x000a__x000a_/Movimientos _x000a_/Movimiento _x000a_tVal/ tipoval (solo cambio la etiqueta) _x000a__x000a_/ManejoCuenta _x000a_Aplica _x000a__x000a_/PrincipalesIndicadores _x000a_/línea _x000a_descripcion _x000a_valuacionCorte _x000a_valuacionCorteAnual _x000a_"/>
    <s v="Gerardo Gomez"/>
    <x v="10"/>
    <d v="2015-02-20T18:00:00"/>
    <d v="2015-01-23T13:20:00"/>
    <d v="2015-02-02T00:00:00"/>
    <n v="9.4444444444452529"/>
    <d v="2015-02-07T00:00:00"/>
    <d v="2015-02-19T00:00:00"/>
    <x v="4"/>
    <n v="-8"/>
    <n v="28.194444444445253"/>
    <d v="2015-02-10T14:25:00"/>
    <s v="No Cumplió"/>
    <s v="Cumplió"/>
    <n v="18.045138888890506"/>
    <m/>
    <n v="5"/>
    <x v="0"/>
    <m/>
    <m/>
    <m/>
    <m/>
    <m/>
    <m/>
  </r>
  <r>
    <x v="0"/>
    <s v="Br1"/>
    <s v="BXMPRJ-1159"/>
    <s v="Enhancement"/>
    <s v="Open"/>
    <s v="In Progress"/>
    <s v="Amortizaciones por Importe y por Títulos."/>
    <s v="Se necesita completar la funcionalidad para realizar las amortizaciones de MC por Importe y por Títulos. _x000a_Haciendo las afectaciones correspondientes para que se generen las liquidaciones y/o movimientos de vencimiento. _x000a__x000a_Este JIRA es un complemento del JIRA BXMPRJ-688."/>
    <s v="Carmen Méndez"/>
    <x v="17"/>
    <d v="2015-02-20T18:00:00"/>
    <d v="2015-01-23T11:07:00"/>
    <d v="2015-02-02T00:00:00"/>
    <n v="9.5368055555591127"/>
    <d v="2015-02-07T00:00:00"/>
    <m/>
    <x v="13"/>
    <s v="Sin Fecha"/>
    <n v="28.286805555559113"/>
    <m/>
    <s v="No Cumplió"/>
    <s v="Sin Fecha"/>
    <n v="28.286805555559113"/>
    <s v="SCPC"/>
    <n v="5"/>
    <x v="0"/>
    <m/>
    <m/>
    <m/>
    <m/>
    <m/>
    <m/>
  </r>
  <r>
    <x v="0"/>
    <s v="Br4"/>
    <s v="BXMPRJ-1158"/>
    <s v="Enhancement"/>
    <s v="Failed Test"/>
    <s v="High"/>
    <s v="SOLICITUD DE AUTORIZACION INNECESARIA"/>
    <s v="Al momento de revisar si existen órdenes pendientes por autorizar nos encontramos con 3, de las cuales solo una requiere autorización, aparentemente ya que TAS no cuenta son mensajes informativos del por que se requiere autorización. _x000a__x000a_Se adjunta evidencia."/>
    <s v="Martin Cruz"/>
    <x v="17"/>
    <d v="2015-02-20T18:00:00"/>
    <d v="2015-01-22T22:19:00"/>
    <d v="2015-02-16T16:46:00"/>
    <n v="24.76875000000291"/>
    <d v="2015-02-21T16:46:00"/>
    <m/>
    <x v="2"/>
    <s v="Sin Fecha"/>
    <n v="28.820138888891961"/>
    <m/>
    <s v="No Cumplió"/>
    <s v="Sin Fecha"/>
    <n v="28.820138888891961"/>
    <s v="ciclo4"/>
    <n v="5"/>
    <x v="3"/>
    <m/>
    <m/>
    <m/>
    <m/>
    <m/>
    <m/>
  </r>
  <r>
    <x v="1"/>
    <s v="Br4"/>
    <s v="BXMPRJ-1158"/>
    <s v="Enhancement"/>
    <s v="Delivered"/>
    <s v="High"/>
    <s v="SOLICITUD DE AUTORIZACION INNECESARIA"/>
    <s v="Al momento de revisar si existen órdenes pendientes por autorizar nos encontramos con 3, de las cuales solo una requiere autorización, aparentemente ya que TAS no cuenta son mensajes informativos del por que se requiere autorización. _x000a__x000a_Se adjunta evidencia."/>
    <s v="Martin Cruz"/>
    <x v="18"/>
    <d v="2015-02-20T18:00:00"/>
    <d v="2015-01-22T22:19:00"/>
    <d v="2015-02-06T13:59:00"/>
    <n v="14.652777777781012"/>
    <d v="2015-02-11T13:59:00"/>
    <m/>
    <x v="8"/>
    <s v="Sin Fecha"/>
    <n v="28.820138888891961"/>
    <d v="2015-02-16T16:46:00"/>
    <s v="No Cumplió"/>
    <s v="Sin Fecha"/>
    <n v="24.76875000000291"/>
    <s v="ciclo4"/>
    <n v="5"/>
    <x v="0"/>
    <m/>
    <m/>
    <m/>
    <m/>
    <m/>
    <m/>
  </r>
  <r>
    <x v="2"/>
    <s v="Br3"/>
    <s v="BXMPRJ-1148"/>
    <s v="Enhancement"/>
    <s v="In Progress"/>
    <s v="Medium"/>
    <s v="HEREDAR TASAS NORMATIVAS DE UN DIA AL SIGUIENTE"/>
    <s v="Se requiere que las tasas normativas (cotización a promoción)se trasladen de un día a otro o se hereden, tanto de la 9060, 9065, 11332, 11322 y 11255. _x000a__x000a_Se adjunta documento."/>
    <s v="Martin Cruz"/>
    <x v="18"/>
    <d v="2015-02-20T18:00:00"/>
    <d v="2015-01-21T12:22:00"/>
    <d v="2015-02-06T13:58:00"/>
    <n v="16.066666666665697"/>
    <d v="2015-02-11T13:58:00"/>
    <m/>
    <x v="14"/>
    <s v="Sin Fecha"/>
    <n v="30.234722222223354"/>
    <d v="2015-02-12T19:35:00"/>
    <s v="No Cumplió"/>
    <s v="Sin Fecha"/>
    <n v="22.300694444442343"/>
    <s v="CICLO4, SCPC"/>
    <n v="5"/>
    <x v="0"/>
    <m/>
    <m/>
    <m/>
    <m/>
    <m/>
    <m/>
  </r>
  <r>
    <x v="1"/>
    <s v="Br3"/>
    <s v="BXMPRJ-1148"/>
    <s v="Enhancement"/>
    <s v="In Progress"/>
    <s v="Medium"/>
    <s v="HEREDAR TASAS NORMATIVAS DE UN DIA AL SIGUIENTE"/>
    <s v="Se requiere que las tasas normativas (cotización a promoción)se trasladen de un día a otro o se hereden, tanto de la 9060, 9065, 11332, 11322 y 11255. _x000a__x000a_Se adjunta documento."/>
    <s v="Martin Cruz"/>
    <x v="10"/>
    <d v="2015-02-20T18:00:00"/>
    <d v="2015-01-21T12:22:00"/>
    <d v="2015-02-02T00:00:00"/>
    <n v="11.484722222223354"/>
    <d v="2015-02-07T00:00:00"/>
    <m/>
    <x v="2"/>
    <s v="Sin Fecha"/>
    <n v="30.234722222223354"/>
    <d v="2015-02-06T13:58:00"/>
    <s v="Cumplió"/>
    <s v="Sin Fecha"/>
    <n v="16.066666666665697"/>
    <s v="CICLO4, SCPC"/>
    <n v="5"/>
    <x v="0"/>
    <m/>
    <m/>
    <m/>
    <m/>
    <m/>
    <m/>
  </r>
  <r>
    <x v="2"/>
    <s v="Br4"/>
    <s v="BXMPRJ-1142"/>
    <s v="Enhancement"/>
    <s v="Closed"/>
    <s v="Medium"/>
    <s v="Ajuste de Ordenes en funcion de la Asignacion de la misma"/>
    <s v="Petición _x000a_El sistema TAS debe ajustar el monto de la orden en función a la asignación en todos loa casos (para clientes e intermediarios). _x000a_Las ordenes deben tener un pico de asignación de 100 pesos _x000a__x000a_Con lo anterior se cubre la liquidación en H2H y en la chequera respectiva _x000a__x000a__x000a_"/>
    <s v="Agustin Gutierrez"/>
    <x v="19"/>
    <d v="2015-02-20T18:00:00"/>
    <d v="2015-01-21T10:27:00"/>
    <d v="2015-02-02T00:00:00"/>
    <n v="11.564583333332848"/>
    <d v="2015-02-07T00:00:00"/>
    <m/>
    <x v="3"/>
    <s v="Sin Fecha"/>
    <n v="30.314583333332848"/>
    <d v="2015-02-09T00:00:00"/>
    <s v="No Cumplió"/>
    <s v="Sin Fecha"/>
    <n v="18.564583333332848"/>
    <s v="PruebasD4, ciclo4"/>
    <n v="5"/>
    <x v="0"/>
    <m/>
    <m/>
    <m/>
    <m/>
    <m/>
    <m/>
  </r>
  <r>
    <x v="0"/>
    <s v="Br3"/>
    <s v="BXMPRJ-1137"/>
    <s v="Enhancement"/>
    <s v="Failed Test"/>
    <s v="Medium"/>
    <s v="Error al tratar cargar el vector aforado"/>
    <s v="Al tratar de ejecutar la carga del vector promedio aforado dfevw400 el sistema marca que el programa no existe se anexa evidencia"/>
    <s v="Antonio Laija Olmedo"/>
    <x v="20"/>
    <d v="2015-02-20T18:00:00"/>
    <d v="2015-01-20T09:53:00"/>
    <d v="2015-02-20T18:34:00"/>
    <n v="31.361805555548926"/>
    <d v="2015-02-25T18:34:00"/>
    <m/>
    <x v="10"/>
    <s v="Sin Fecha"/>
    <n v="31.338194444440887"/>
    <m/>
    <s v="No Cumplió"/>
    <s v="Sin Fecha"/>
    <n v="31.338194444440887"/>
    <m/>
    <n v="5"/>
    <x v="4"/>
    <m/>
    <m/>
    <m/>
    <m/>
    <m/>
    <m/>
  </r>
  <r>
    <x v="1"/>
    <s v="Br3"/>
    <s v="BXMPRJ-1137"/>
    <s v="Enhancement"/>
    <s v="Delivered"/>
    <s v="Medium"/>
    <s v="Error al tratar cargar el vector aforado"/>
    <s v="Al tratar de ejecutar la carga del vector promedio aforado dfevw400 el sistema marca que el programa no existe se anexa evidencia"/>
    <s v="Antonio Laija Olmedo"/>
    <x v="2"/>
    <d v="2015-02-20T18:00:00"/>
    <d v="2015-01-20T09:53:00"/>
    <d v="2015-02-18T17:38:00"/>
    <n v="29.322916666664241"/>
    <d v="2015-02-23T17:38:00"/>
    <m/>
    <x v="7"/>
    <s v="Sin Fecha"/>
    <n v="31.338194444440887"/>
    <d v="2015-02-20T18:34:00"/>
    <s v="Cumplió"/>
    <s v="Sin Fecha"/>
    <n v="31.361805555548926"/>
    <m/>
    <n v="5"/>
    <x v="0"/>
    <m/>
    <m/>
    <m/>
    <m/>
    <m/>
    <m/>
  </r>
  <r>
    <x v="1"/>
    <s v="Br3"/>
    <s v="BXMPRJ-1137"/>
    <s v="Enhancement"/>
    <s v="In Progress"/>
    <s v="Medium"/>
    <s v="Error al tratar cargar el vector aforado"/>
    <s v="Al tratar de ejecutar la carga del vector promedio aforado dfevw400 el sistema marca que el programa no existe se anexa evidencia"/>
    <s v="Antonio Laija Olmedo"/>
    <x v="10"/>
    <d v="2015-02-20T18:00:00"/>
    <d v="2015-01-20T09:53:00"/>
    <d v="2015-02-02T00:00:00"/>
    <n v="12.588194444440887"/>
    <d v="2015-02-07T00:00:00"/>
    <m/>
    <x v="11"/>
    <s v="Sin Fecha"/>
    <n v="31.338194444440887"/>
    <d v="2015-02-18T17:38:00"/>
    <s v="No Cumplió"/>
    <s v="Sin Fecha"/>
    <n v="29.322916666664241"/>
    <m/>
    <n v="5"/>
    <x v="0"/>
    <m/>
    <m/>
    <m/>
    <m/>
    <m/>
    <m/>
  </r>
  <r>
    <x v="2"/>
    <s v="Br3"/>
    <s v="BXMPRJ-1127"/>
    <s v="Enhancement"/>
    <s v="Closed"/>
    <s v="Medium"/>
    <s v="Diferencias de Cupones en emisoras de Capitales"/>
    <s v="Se revisó el reporte CORDR101 y se observa lo siguiente: _x000a__x000a_1. los cupones de 7 emisoras no coinciden entre TAS y Fiable _x000a__x000a_2. En TAS hace la falta identificar 7 emisoras con la marca de SIC _x000a__x000a_3. El paquete con folio 4169 en fiable se tiene asignado al promotor Azucena Gudiño y en TAS está asignado al promotor Monica Suárez _x000a__x000a_Se anexa detalle _x000a_"/>
    <s v="Cesar Guzmán"/>
    <x v="13"/>
    <d v="2015-02-20T18:00:00"/>
    <d v="2015-01-16T17:47:00"/>
    <d v="2015-02-06T11:05:00"/>
    <n v="20.720833333332848"/>
    <d v="2015-02-11T11:05:00"/>
    <m/>
    <x v="2"/>
    <s v="Sin Fecha"/>
    <n v="35.009027777778101"/>
    <d v="2015-02-10T13:49:00"/>
    <s v="Cumplió"/>
    <s v="Sin Fecha"/>
    <n v="24.834722222221899"/>
    <s v="ciclo4"/>
    <n v="5"/>
    <x v="0"/>
    <m/>
    <m/>
    <m/>
    <m/>
    <m/>
    <m/>
  </r>
  <r>
    <x v="1"/>
    <s v="Br3"/>
    <s v="BXMPRJ-1127"/>
    <s v="Enhancement"/>
    <s v="In Progress"/>
    <s v="Medium"/>
    <s v="Diferencias de Cupones en emisoras de Capitales"/>
    <s v="Se revisó el reporte CORDR101 y se observa lo siguiente: _x000a__x000a_1. los cupones de 7 emisoras no coinciden entre TAS y Fiable _x000a__x000a_2. En TAS hace la falta identificar 7 emisoras con la marca de SIC _x000a__x000a_3. El paquete con folio 4169 en fiable se tiene asignado al promotor Azucena Gudiño y en TAS está asignado al promotor Monica Suárez _x000a__x000a_Se anexa detalle _x000a_"/>
    <s v="Cesar Guzmán"/>
    <x v="6"/>
    <d v="2015-02-20T18:00:00"/>
    <d v="2015-01-16T17:47:00"/>
    <d v="2015-02-02T00:00:00"/>
    <n v="16.259027777778101"/>
    <d v="2015-02-07T00:00:00"/>
    <m/>
    <x v="2"/>
    <s v="Sin Fecha"/>
    <n v="35.009027777778101"/>
    <d v="2015-02-06T11:05:00"/>
    <s v="Cumplió"/>
    <s v="Sin Fecha"/>
    <n v="20.720833333332848"/>
    <s v="ciclo4"/>
    <n v="5"/>
    <x v="0"/>
    <m/>
    <m/>
    <m/>
    <m/>
    <m/>
    <m/>
  </r>
  <r>
    <x v="0"/>
    <s v="Br3"/>
    <s v="BXMPRJ-1117"/>
    <s v="Enhancement"/>
    <s v="Delivered"/>
    <s v="Medium"/>
    <s v="REPORTE DIARIO DE OPERACIONES CONSOLIDADO"/>
    <s v="Se requiere la generación de un reporte diario de operaciones que consolide las operaciones de todas las mesas de dinero existentes (11255, 11322, 11332, 9060 y 9065), cabe mencionar que en caso de que se lleve a cabo la creación de nuevas mesas deberan incluirse en este reporte. _x000a_"/>
    <s v="Erick Vázquez"/>
    <x v="21"/>
    <d v="2015-02-20T18:00:00"/>
    <d v="2015-01-14T18:32:00"/>
    <d v="2015-02-20T18:04:00"/>
    <n v="36.980555555557657"/>
    <d v="2015-02-25T18:04:00"/>
    <m/>
    <x v="10"/>
    <s v="Sin Fecha"/>
    <n v="36.977777777778101"/>
    <m/>
    <s v="No Cumplió"/>
    <s v="Sin Fecha"/>
    <n v="36.977777777778101"/>
    <s v="ciclo4"/>
    <n v="5"/>
    <x v="0"/>
    <m/>
    <m/>
    <m/>
    <m/>
    <m/>
    <m/>
  </r>
  <r>
    <x v="1"/>
    <s v="Br3"/>
    <s v="BXMPRJ-1117"/>
    <s v="Enhancement"/>
    <s v="In Progress"/>
    <s v="Medium"/>
    <s v="REPORTE DIARIO DE OPERACIONES CONSOLIDADO"/>
    <s v="Se requiere la generación de un reporte diario de operaciones que consolide las operaciones de todas las mesas de dinero existentes (11255, 11322, 11332, 9060 y 9065), cabe mencionar que en caso de que se lleve a cabo la creación de nuevas mesas deberan incluirse en este reporte. _x000a_"/>
    <s v="Erick Vázquez"/>
    <x v="5"/>
    <d v="2015-02-20T18:00:00"/>
    <d v="2015-01-14T18:32:00"/>
    <d v="2015-02-02T00:00:00"/>
    <n v="18.227777777778101"/>
    <d v="2015-02-07T00:00:00"/>
    <m/>
    <x v="13"/>
    <s v="Sin Fecha"/>
    <n v="36.977777777778101"/>
    <d v="2015-02-20T18:04:00"/>
    <s v="No Cumplió"/>
    <s v="Sin Fecha"/>
    <n v="36.980555555557657"/>
    <s v="ciclo4"/>
    <n v="5"/>
    <x v="0"/>
    <m/>
    <m/>
    <m/>
    <m/>
    <m/>
    <m/>
  </r>
  <r>
    <x v="0"/>
    <s v="Br2"/>
    <s v="BXMPRJ-1113"/>
    <s v="Enhancement"/>
    <s v="In Progress"/>
    <s v="Medium"/>
    <s v="Complemento del reporte Cargos y abonos especiales a clientes (JCAEW100)"/>
    <s v="El informe ya existe en TAS y se requiere complementar con los siguientes campos: _x000a__x000a_Clave promotor: Se refiere a la clave del promotor que tiene asignada la cuenta. _x000a__x000a_Nombre del Promotor: Se refiere al nombre del promotor que tiene asignada la cuenta. _x000a__x000a_Regional: Se refiere a la regional a la que pertenece el promotor que tiene asignada la cuenta _x000a__x000a_Tipo de contrato: Discrecional o No discrecional. _x000a__x000a_Perfil de Inversión: Se refiere al perfil de inversión del cliente. _x000a__x000a_Comisión por Servicios Inversión: Debido a que el reporte contiene diversos cargos y abonos, se solicita identificar las comisiones que se le cobran a los clientes en la prestación de _x000a__x000a_Servicios de Inversión. Las opciones son &quot;Sí&quot; o &quot;No&quot;. _x000a__x000a_Empleado: Se deberá identificar si el cliente es empleado de la Casa de Bolsa, Las opciones son &quot;Sí&quot; o &quot;No &quot; _x000a__x000a_% Cobro: En el caso de que las comisiones se cobren bajo un porcentaje deberá indicarse en esta columna . _x000a_"/>
    <s v="Cesar Guzmán"/>
    <x v="22"/>
    <d v="2015-02-20T18:00:00"/>
    <d v="2015-01-14T17:09:00"/>
    <d v="2015-02-16T15:47:00"/>
    <n v="32.943055555551837"/>
    <d v="2015-02-21T15:47:00"/>
    <m/>
    <x v="2"/>
    <s v="Sin Fecha"/>
    <n v="37.035416666665697"/>
    <m/>
    <s v="No Cumplió"/>
    <s v="Sin Fecha"/>
    <n v="37.035416666665697"/>
    <s v="ciclo4"/>
    <n v="5"/>
    <x v="0"/>
    <m/>
    <m/>
    <m/>
    <m/>
    <m/>
    <m/>
  </r>
  <r>
    <x v="1"/>
    <s v="Br2"/>
    <s v="BXMPRJ-1113"/>
    <s v="Enhancement"/>
    <s v="Investigating"/>
    <s v="Medium"/>
    <s v="Complemento del reporte Cargos y abonos especiales a clientes (JCAEW100)"/>
    <s v="El informe ya existe en TAS y se requiere complementar con los siguientes campos: _x000a__x000a_Clave promotor: Se refiere a la clave del promotor que tiene asignada la cuenta. _x000a__x000a_Nombre del Promotor: Se refiere al nombre del promotor que tiene asignada la cuenta. _x000a__x000a_Regional: Se refiere a la regional a la que pertenece el promotor que tiene asignada la cuenta _x000a__x000a_Tipo de contrato: Discrecional o No discrecional. _x000a__x000a_Perfil de Inversión: Se refiere al perfil de inversión del cliente. _x000a__x000a_Comisión por Servicios Inversión: Debido a que el reporte contiene diversos cargos y abonos, se solicita identificar las comisiones que se le cobran a los clientes en la prestación de _x000a__x000a_Servicios de Inversión. Las opciones son &quot;Sí&quot; o &quot;No&quot;. _x000a__x000a_Empleado: Se deberá identificar si el cliente es empleado de la Casa de Bolsa, Las opciones son &quot;Sí&quot; o &quot;No &quot; _x000a__x000a_% Cobro: En el caso de que las comisiones se cobren bajo un porcentaje deberá indicarse en esta columna . _x000a_"/>
    <s v="Cesar Guzmán"/>
    <x v="9"/>
    <d v="2015-02-20T18:00:00"/>
    <d v="2015-01-14T17:09:00"/>
    <d v="2015-02-10T14:25:00"/>
    <n v="26.886111111110949"/>
    <d v="2015-02-15T14:25:00"/>
    <m/>
    <x v="14"/>
    <s v="Sin Fecha"/>
    <n v="37.035416666665697"/>
    <d v="2015-02-16T15:47:00"/>
    <s v="No Cumplió"/>
    <s v="Sin Fecha"/>
    <n v="32.943055555551837"/>
    <s v="ciclo4"/>
    <n v="5"/>
    <x v="0"/>
    <m/>
    <m/>
    <m/>
    <m/>
    <m/>
    <m/>
  </r>
  <r>
    <x v="1"/>
    <s v="Br2"/>
    <s v="BXMPRJ-1113"/>
    <s v="Enhancement"/>
    <s v="Investigating"/>
    <s v="Medium"/>
    <s v="Complemento del reporte Cargos y abonos especiales a clientes (JCAEW100)"/>
    <s v="El informe ya existe en TAS y se requiere complementar con los siguientes campos: _x000a__x000a_Clave promotor: Se refiere a la clave del promotor que tiene asignada la cuenta. _x000a__x000a_Nombre del Promotor: Se refiere al nombre del promotor que tiene asignada la cuenta. _x000a__x000a_Regional: Se refiere a la regional a la que pertenece el promotor que tiene asignada la cuenta _x000a__x000a_Tipo de contrato: Discrecional o No discrecional. _x000a__x000a_Perfil de Inversión: Se refiere al perfil de inversión del cliente. _x000a__x000a_Comisión por Servicios Inversión: Debido a que el reporte contiene diversos cargos y abonos, se solicita identificar las comisiones que se le cobran a los clientes en la prestación de _x000a__x000a_Servicios de Inversión. Las opciones son &quot;Sí&quot; o &quot;No&quot;. _x000a__x000a_Empleado: Se deberá identificar si el cliente es empleado de la Casa de Bolsa, Las opciones son &quot;Sí&quot; o &quot;No &quot; _x000a__x000a_% Cobro: En el caso de que las comisiones se cobren bajo un porcentaje deberá indicarse en esta columna . _x000a_"/>
    <s v="Cesar Guzmán"/>
    <x v="13"/>
    <d v="2015-02-20T18:00:00"/>
    <d v="2015-01-14T17:09:00"/>
    <d v="2015-02-05T11:29:00"/>
    <n v="21.763888888890506"/>
    <d v="2015-02-10T11:29:00"/>
    <m/>
    <x v="2"/>
    <s v="Sin Fecha"/>
    <n v="37.035416666665697"/>
    <d v="2015-02-10T14:25:00"/>
    <s v="Cumplió"/>
    <s v="Sin Fecha"/>
    <n v="26.886111111110949"/>
    <s v="ciclo4"/>
    <n v="5"/>
    <x v="0"/>
    <m/>
    <m/>
    <m/>
    <m/>
    <m/>
    <m/>
  </r>
  <r>
    <x v="1"/>
    <s v="Br2"/>
    <s v="BXMPRJ-1113"/>
    <s v="Enhancement"/>
    <s v="Investigating"/>
    <s v="Medium"/>
    <s v="Complemento del reporte Cargos y abonos especiales a clientes (JCAEW100)"/>
    <s v="El informe ya existe en TAS y se requiere complementar con los siguientes campos: _x000a__x000a_Clave promotor: Se refiere a la clave del promotor que tiene asignada la cuenta. _x000a__x000a_Nombre del Promotor: Se refiere al nombre del promotor que tiene asignada la cuenta. _x000a__x000a_Regional: Se refiere a la regional a la que pertenece el promotor que tiene asignada la cuenta _x000a__x000a_Tipo de contrato: Discrecional o No discrecional. _x000a__x000a_Perfil de Inversión: Se refiere al perfil de inversión del cliente. _x000a__x000a_Comisión por Servicios Inversión: Debido a que el reporte contiene diversos cargos y abonos, se solicita identificar las comisiones que se le cobran a los clientes en la prestación de _x000a__x000a_Servicios de Inversión. Las opciones son &quot;Sí&quot; o &quot;No&quot;. _x000a__x000a_Empleado: Se deberá identificar si el cliente es empleado de la Casa de Bolsa, Las opciones son &quot;Sí&quot; o &quot;No &quot; _x000a__x000a_% Cobro: En el caso de que las comisiones se cobren bajo un porcentaje deberá indicarse en esta columna . _x000a_"/>
    <s v="Cesar Guzmán"/>
    <x v="14"/>
    <d v="2015-02-20T18:00:00"/>
    <d v="2015-01-14T17:09:00"/>
    <d v="2015-02-02T00:00:00"/>
    <n v="18.285416666665697"/>
    <d v="2015-02-07T00:00:00"/>
    <m/>
    <x v="5"/>
    <s v="Sin Fecha"/>
    <n v="37.035416666665697"/>
    <d v="2015-02-05T11:29:00"/>
    <s v="Cumplió"/>
    <s v="Sin Fecha"/>
    <n v="21.763888888890506"/>
    <s v="ciclo4"/>
    <n v="5"/>
    <x v="0"/>
    <m/>
    <m/>
    <m/>
    <m/>
    <m/>
    <m/>
  </r>
  <r>
    <x v="2"/>
    <s v="Br2"/>
    <s v="BXMPRJ-1112"/>
    <s v="Enhancement"/>
    <s v="Closed"/>
    <s v="Medium"/>
    <s v="Complemento del Rep. De reportos vigentes (DREPW110)"/>
    <s v="Reporte que existe en Tas, se requiere complementar con los siguientes campos: _x000a__x000a_Tipo de contrato: Discrecional o No discrecional. _x000a__x000a_Tipo de Valor: Se refiere al tipo de valor según el catálogo de emisoras registradas en TAS _x000a__x000a_Servicio: Se refiera al servicio por el cual se realizó la operación. _x000a__x000a_Perfil de Inversión: Se refiere al perfil de inversión del cliente. _x000a__x000a_MGA: Se refiere al MGA del cliente. _x000a__x000a_Sofisticado: Se refiere a si el cliente tiene la marca de cliente sofisticado, las opciones son &quot;Sí&quot; &quot;No&quot;. _x000a__x000a_Institucional: Se refiere a si el cliente tiene la marca de Inversionista Institucional, las opciones son &quot;Sí&quot; &quot;No&quot;. _x000a__x000a_Asesor: Se refiere al nombre del Asesor Independiente en el caso de que el cliente tenga contratado a alguno. _x000a_"/>
    <s v="Cesar Guzmán"/>
    <x v="14"/>
    <d v="2015-02-20T18:00:00"/>
    <d v="2015-01-14T17:08:00"/>
    <d v="2015-02-13T16:51:00"/>
    <n v="29.988194444442343"/>
    <d v="2015-02-18T16:51:00"/>
    <d v="2015-02-05T00:00:00"/>
    <x v="5"/>
    <n v="12"/>
    <n v="37.036111111112405"/>
    <d v="2015-02-17T00:00:00"/>
    <s v="Cumplió"/>
    <s v="No Cumplió"/>
    <n v="33.286111111112405"/>
    <s v="ciclo4"/>
    <n v="5"/>
    <x v="0"/>
    <m/>
    <m/>
    <m/>
    <m/>
    <m/>
    <m/>
  </r>
  <r>
    <x v="1"/>
    <s v="Br2"/>
    <s v="BXMPRJ-1112"/>
    <s v="Enhancement"/>
    <s v="In Progress"/>
    <s v="Medium"/>
    <s v="Complemento del Rep. De reportos vigentes (DREPW110)"/>
    <s v="Reporte que existe en Tas, se requiere complementar con los siguientes campos: _x000a__x000a_Tipo de contrato: Discrecional o No discrecional. _x000a__x000a_Tipo de Valor: Se refiere al tipo de valor según el catálogo de emisoras registradas en TAS _x000a__x000a_Servicio: Se refiera al servicio por el cual se realizó la operación. _x000a__x000a_Perfil de Inversión: Se refiere al perfil de inversión del cliente. _x000a__x000a_MGA: Se refiere al MGA del cliente. _x000a__x000a_Sofisticado: Se refiere a si el cliente tiene la marca de cliente sofisticado, las opciones son &quot;Sí&quot; &quot;No&quot;. _x000a__x000a_Institucional: Se refiere a si el cliente tiene la marca de Inversionista Institucional, las opciones son &quot;Sí&quot; &quot;No&quot;. _x000a__x000a_Asesor: Se refiere al nombre del Asesor Independiente en el caso de que el cliente tenga contratado a alguno. _x000a_"/>
    <s v="Cesar Guzmán"/>
    <x v="13"/>
    <d v="2015-02-20T18:00:00"/>
    <d v="2015-01-14T17:08:00"/>
    <d v="2015-02-04T12:35:00"/>
    <n v="20.810416666667152"/>
    <d v="2015-02-09T12:35:00"/>
    <d v="2015-02-05T00:00:00"/>
    <x v="15"/>
    <n v="8"/>
    <n v="37.036111111112405"/>
    <d v="2015-02-13T16:51:00"/>
    <s v="No Cumplió"/>
    <s v="No Cumplió"/>
    <n v="29.988194444442343"/>
    <s v="ciclo4"/>
    <n v="5"/>
    <x v="0"/>
    <m/>
    <m/>
    <m/>
    <m/>
    <m/>
    <m/>
  </r>
  <r>
    <x v="1"/>
    <s v="Br2"/>
    <s v="BXMPRJ-1112"/>
    <s v="Enhancement"/>
    <s v="Investigating"/>
    <s v="Medium"/>
    <s v="Complemento del Rep. De reportos vigentes (DREPW110)"/>
    <s v="Reporte que existe en Tas, se requiere complementar con los siguientes campos: _x000a__x000a_Tipo de contrato: Discrecional o No discrecional. _x000a__x000a_Tipo de Valor: Se refiere al tipo de valor según el catálogo de emisoras registradas en TAS _x000a__x000a_Servicio: Se refiera al servicio por el cual se realizó la operación. _x000a__x000a_Perfil de Inversión: Se refiere al perfil de inversión del cliente. _x000a__x000a_MGA: Se refiere al MGA del cliente. _x000a__x000a_Sofisticado: Se refiere a si el cliente tiene la marca de cliente sofisticado, las opciones son &quot;Sí&quot; &quot;No&quot;. _x000a__x000a_Institucional: Se refiere a si el cliente tiene la marca de Inversionista Institucional, las opciones son &quot;Sí&quot; &quot;No&quot;. _x000a__x000a_Asesor: Se refiere al nombre del Asesor Independiente en el caso de que el cliente tenga contratado a alguno. _x000a_"/>
    <s v="Cesar Guzmán"/>
    <x v="14"/>
    <d v="2015-02-20T18:00:00"/>
    <d v="2015-01-14T17:08:00"/>
    <d v="2015-02-02T00:00:00"/>
    <n v="18.286111111112405"/>
    <d v="2015-02-07T00:00:00"/>
    <d v="2015-02-05T00:00:00"/>
    <x v="4"/>
    <n v="5"/>
    <n v="37.036111111112405"/>
    <d v="2015-02-10T13:35:00"/>
    <s v="No Cumplió"/>
    <s v="No Cumplió"/>
    <n v="26.852083333331393"/>
    <s v="ciclo4"/>
    <n v="5"/>
    <x v="0"/>
    <m/>
    <m/>
    <m/>
    <m/>
    <m/>
    <m/>
  </r>
  <r>
    <x v="1"/>
    <s v="B3"/>
    <s v="BXMPRJ-1111"/>
    <s v="Enhancement"/>
    <s v="In Progress"/>
    <s v="Medium"/>
    <s v="Complemento del Listado de órdenes de Mesa de Dinero (DORDL001)"/>
    <s v="El informe ya existe en TAS y se requiere complementar con los siguientes campos: _x000a__x000a_Tipo de contrato: Discrecional o No discrecional. _x000a__x000a_Servicio: Es el servicio por el cual se realizó la operación. _x000a__x000a_Perfil de Inversión: Se refiere al perfil de inversión del cliente. _x000a__x000a_MGA: Se refiere al MGA del cliente. _x000a__x000a_Sofisticado: Se refiere a si el cliente tiene la marca de cliente sofisticado, las opciones son &quot;Sí&quot; &quot;No&quot;. _x000a__x000a_Institucional: Se refiere a si el cliente tiene la marca de Inversionista Institucional, las opciones son &quot;Sí&quot; &quot;No&quot;. _x000a__x000a_Asesor: Se refiere al nombre del Asesor Independiente en el caso de que el cliente tenga contratado a alguno. _x000a_"/>
    <s v="Cesar Guzmán"/>
    <x v="4"/>
    <d v="2015-02-20T18:00:00"/>
    <d v="2015-01-14T17:05:00"/>
    <d v="2015-02-03T00:00:00"/>
    <n v="19.288194444445253"/>
    <d v="2015-02-08T00:00:00"/>
    <m/>
    <x v="1"/>
    <s v="Sin Fecha"/>
    <n v="37.038194444445253"/>
    <d v="2015-02-04T12:35:00"/>
    <s v="Cumplió"/>
    <s v="Sin Fecha"/>
    <n v="20.8125"/>
    <s v="ciclo4"/>
    <n v="5"/>
    <x v="0"/>
    <m/>
    <m/>
    <m/>
    <m/>
    <m/>
    <m/>
  </r>
  <r>
    <x v="2"/>
    <s v="B3"/>
    <s v="BXMPRJ-1111"/>
    <s v="Enhancement"/>
    <s v="Closed"/>
    <s v="Medium"/>
    <s v="Complemento del Listado de órdenes de Mesa de Dinero (DORDL001)"/>
    <s v="El informe ya existe en TAS y se requiere complementar con los siguientes campos: _x000a__x000a_Tipo de contrato: Discrecional o No discrecional. _x000a__x000a_Servicio: Es el servicio por el cual se realizó la operación. _x000a__x000a_Perfil de Inversión: Se refiere al perfil de inversión del cliente. _x000a__x000a_MGA: Se refiere al MGA del cliente. _x000a__x000a_Sofisticado: Se refiere a si el cliente tiene la marca de cliente sofisticado, las opciones son &quot;Sí&quot; &quot;No&quot;. _x000a__x000a_Institucional: Se refiere a si el cliente tiene la marca de Inversionista Institucional, las opciones son &quot;Sí&quot; &quot;No&quot;. _x000a__x000a_Asesor: Se refiere al nombre del Asesor Independiente en el caso de que el cliente tenga contratado a alguno. _x000a_"/>
    <s v="Cesar Guzmán"/>
    <x v="14"/>
    <d v="2015-02-20T18:00:00"/>
    <d v="2015-01-14T17:05:00"/>
    <d v="2015-02-04T12:35:00"/>
    <n v="20.8125"/>
    <d v="2015-02-09T12:35:00"/>
    <m/>
    <x v="4"/>
    <s v="Sin Fecha"/>
    <n v="37.038194444445253"/>
    <d v="2015-02-13T10:59:00"/>
    <s v="No Cumplió"/>
    <s v="Sin Fecha"/>
    <n v="29.745833333334303"/>
    <s v="ciclo4"/>
    <n v="5"/>
    <x v="0"/>
    <m/>
    <m/>
    <m/>
    <m/>
    <m/>
    <m/>
  </r>
  <r>
    <x v="0"/>
    <s v="Br2"/>
    <s v="BXMPRJ-1110"/>
    <s v="Enhancement"/>
    <s v="Investigating"/>
    <s v="Medium"/>
    <s v="Complemento del Rep. Valuación ordenes x Asignar (DORDW230)"/>
    <s v="Reporte existente en Tas, se requiere complementar con los siguientes campos: _x000a__x000a_Tipo de contrato: Discrecional o No discrecional. _x000a__x000a_Tipo de Valor: Se refiere al tipo de valor según el catálogo de emisoras registradas en el mismo sistema TAS _x000a__x000a_Servicio: Servicio por el cual se realizó la operación. _x000a__x000a_Perfil de Inversión: Es el perfil de inversión del cliente. _x000a__x000a_MGA: Se refiere al MGA del cliente. _x000a__x000a_Sofisticado: Se refiere a si el cliente tiene la marca de cliente sofisticado, las opciones son &quot;Sí&quot; &quot;No&quot;. _x000a__x000a_Institucional: Se refiere a si el cliente tiene la marca de Inversionista Institucional, las opciones son &quot;Sí&quot; &quot;No&quot;. _x000a__x000a_Asesor: Se refiere al nombre del Asesor Independiente en el caso de que el cliente tenga contratado a alguno. _x000a_"/>
    <s v="Cesar Guzmán"/>
    <x v="0"/>
    <d v="2015-02-20T18:00:00"/>
    <d v="2015-01-14T17:04:00"/>
    <d v="2015-02-19T11:46:00"/>
    <n v="35.779166666667152"/>
    <d v="2015-02-24T11:46:00"/>
    <m/>
    <x v="10"/>
    <s v="Sin Fecha"/>
    <n v="37.038888888891961"/>
    <d v="2015-02-19T11:46:00"/>
    <s v="Cumplió"/>
    <s v="Sin Fecha"/>
    <n v="35.779166666667152"/>
    <s v="CICLO4, PruebasD4"/>
    <n v="5"/>
    <x v="5"/>
    <m/>
    <m/>
    <m/>
    <m/>
    <m/>
    <m/>
  </r>
  <r>
    <x v="1"/>
    <s v="Br2"/>
    <s v="BXMPRJ-1110"/>
    <s v="Enhancement"/>
    <s v="Delivered"/>
    <s v="Medium"/>
    <s v="Complemento del Rep. Valuación ordenes x Asignar (DORDW230)"/>
    <s v="Reporte existente en Tas, se requiere complementar con los siguientes campos: _x000a__x000a_Tipo de contrato: Discrecional o No discrecional. _x000a__x000a_Tipo de Valor: Se refiere al tipo de valor según el catálogo de emisoras registradas en el mismo sistema TAS _x000a__x000a_Servicio: Servicio por el cual se realizó la operación. _x000a__x000a_Perfil de Inversión: Es el perfil de inversión del cliente. _x000a__x000a_MGA: Se refiere al MGA del cliente. _x000a__x000a_Sofisticado: Se refiere a si el cliente tiene la marca de cliente sofisticado, las opciones son &quot;Sí&quot; &quot;No&quot;. _x000a__x000a_Institucional: Se refiere a si el cliente tiene la marca de Inversionista Institucional, las opciones son &quot;Sí&quot; &quot;No&quot;. _x000a__x000a_Asesor: Se refiere al nombre del Asesor Independiente en el caso de que el cliente tenga contratado a alguno. _x000a_"/>
    <s v="Cesar Guzmán"/>
    <x v="13"/>
    <d v="2015-02-20T18:00:00"/>
    <d v="2015-01-14T17:04:00"/>
    <d v="2015-02-17T19:51:00"/>
    <n v="34.115972222221899"/>
    <d v="2015-02-22T19:51:00"/>
    <m/>
    <x v="1"/>
    <s v="Sin Fecha"/>
    <n v="37.038888888891961"/>
    <d v="2015-02-19T11:46:00"/>
    <s v="Cumplió"/>
    <s v="Sin Fecha"/>
    <n v="35.779166666667152"/>
    <s v="CICLO4, PruebasD4"/>
    <n v="5"/>
    <x v="5"/>
    <m/>
    <m/>
    <m/>
    <m/>
    <m/>
    <m/>
  </r>
  <r>
    <x v="1"/>
    <s v="Br2"/>
    <s v="BXMPRJ-1110"/>
    <s v="Enhancement"/>
    <s v="Failed Test"/>
    <s v="Medium"/>
    <s v="Complemento del Rep. Valuación ordenes x Asignar (DORDW230)"/>
    <s v="Reporte existente en Tas, se requiere complementar con los siguientes campos: _x000a__x000a_Tipo de contrato: Discrecional o No discrecional. _x000a__x000a_Tipo de Valor: Se refiere al tipo de valor según el catálogo de emisoras registradas en el mismo sistema TAS _x000a__x000a_Servicio: Servicio por el cual se realizó la operación. _x000a__x000a_Perfil de Inversión: Es el perfil de inversión del cliente. _x000a__x000a_MGA: Se refiere al MGA del cliente. _x000a__x000a_Sofisticado: Se refiere a si el cliente tiene la marca de cliente sofisticado, las opciones son &quot;Sí&quot; &quot;No&quot;. _x000a__x000a_Institucional: Se refiere a si el cliente tiene la marca de Inversionista Institucional, las opciones son &quot;Sí&quot; &quot;No&quot;. _x000a__x000a_Asesor: Se refiere al nombre del Asesor Independiente en el caso de que el cliente tenga contratado a alguno. _x000a_"/>
    <s v="Cesar Guzmán"/>
    <x v="0"/>
    <d v="2015-02-20T18:00:00"/>
    <d v="2015-01-14T17:04:00"/>
    <d v="2015-02-13T17:58:00"/>
    <n v="30.037500000005821"/>
    <d v="2015-02-18T17:58:00"/>
    <m/>
    <x v="2"/>
    <s v="Sin Fecha"/>
    <n v="37.038888888891961"/>
    <d v="2015-02-17T19:51:00"/>
    <s v="Cumplió"/>
    <s v="Sin Fecha"/>
    <n v="34.115972222221899"/>
    <s v="CICLO4, PruebasD4"/>
    <n v="5"/>
    <x v="5"/>
    <m/>
    <m/>
    <m/>
    <m/>
    <m/>
    <m/>
  </r>
  <r>
    <x v="1"/>
    <s v="Br2"/>
    <s v="BXMPRJ-1110"/>
    <s v="Enhancement"/>
    <s v="Delivered"/>
    <s v="Medium"/>
    <s v="Complemento del Rep. Valuación ordenes x Asignar (DORDW230)"/>
    <s v="Reporte existente en Tas, se requiere complementar con los siguientes campos: _x000a__x000a_Tipo de contrato: Discrecional o No discrecional. _x000a__x000a_Tipo de Valor: Se refiere al tipo de valor según el catálogo de emisoras registradas en el mismo sistema TAS _x000a__x000a_Servicio: Servicio por el cual se realizó la operación. _x000a__x000a_Perfil de Inversión: Es el perfil de inversión del cliente. _x000a__x000a_MGA: Se refiere al MGA del cliente. _x000a__x000a_Sofisticado: Se refiere a si el cliente tiene la marca de cliente sofisticado, las opciones son &quot;Sí&quot; &quot;No&quot;. _x000a__x000a_Institucional: Se refiere a si el cliente tiene la marca de Inversionista Institucional, las opciones son &quot;Sí&quot; &quot;No&quot;. _x000a__x000a_Asesor: Se refiere al nombre del Asesor Independiente en el caso de que el cliente tenga contratado a alguno. _x000a_"/>
    <s v="Cesar Guzmán"/>
    <x v="13"/>
    <d v="2015-02-20T18:00:00"/>
    <d v="2015-01-14T17:04:00"/>
    <d v="2015-02-06T13:56:00"/>
    <n v="22.869444444448163"/>
    <d v="2015-02-11T13:56:00"/>
    <m/>
    <x v="3"/>
    <s v="Sin Fecha"/>
    <n v="37.038888888891961"/>
    <d v="2015-02-13T17:58:00"/>
    <s v="No Cumplió"/>
    <s v="Sin Fecha"/>
    <n v="30.037500000005821"/>
    <s v="CICLO4, PruebasD4"/>
    <n v="5"/>
    <x v="0"/>
    <m/>
    <m/>
    <m/>
    <m/>
    <m/>
    <m/>
  </r>
  <r>
    <x v="1"/>
    <s v="Br2"/>
    <s v="BXMPRJ-1110"/>
    <s v="Enhancement"/>
    <s v="Investigating"/>
    <s v="Medium"/>
    <s v="Complemento del Rep. Valuación ordenes x Asignar (DORDW230)"/>
    <s v="Reporte existente en Tas, se requiere complementar con los siguientes campos: _x000a__x000a_Tipo de contrato: Discrecional o No discrecional. _x000a__x000a_Tipo de Valor: Se refiere al tipo de valor según el catálogo de emisoras registradas en el mismo sistema TAS _x000a__x000a_Servicio: Servicio por el cual se realizó la operación. _x000a__x000a_Perfil de Inversión: Es el perfil de inversión del cliente. _x000a__x000a_MGA: Se refiere al MGA del cliente. _x000a__x000a_Sofisticado: Se refiere a si el cliente tiene la marca de cliente sofisticado, las opciones son &quot;Sí&quot; &quot;No&quot;. _x000a__x000a_Institucional: Se refiere a si el cliente tiene la marca de Inversionista Institucional, las opciones son &quot;Sí&quot; &quot;No&quot;. _x000a__x000a_Asesor: Se refiere al nombre del Asesor Independiente en el caso de que el cliente tenga contratado a alguno. _x000a_"/>
    <s v="Cesar Guzmán"/>
    <x v="14"/>
    <d v="2015-02-20T18:00:00"/>
    <d v="2015-01-14T17:04:00"/>
    <d v="2015-01-30T00:00:00"/>
    <n v="15.288888888891961"/>
    <d v="2015-02-04T00:00:00"/>
    <m/>
    <x v="3"/>
    <s v="Sin Fecha"/>
    <n v="37.038888888891961"/>
    <d v="2015-02-06T13:56:00"/>
    <s v="No Cumplió"/>
    <s v="Sin Fecha"/>
    <n v="22.869444444448163"/>
    <s v="ciclo4"/>
    <n v="5"/>
    <x v="0"/>
    <m/>
    <m/>
    <m/>
    <m/>
    <m/>
    <m/>
  </r>
  <r>
    <x v="2"/>
    <s v="Br2"/>
    <s v="BXMPRJ-1109"/>
    <s v="Enhancement"/>
    <s v="Closed"/>
    <s v="Medium"/>
    <s v="Complemento del Rep. Diario de operación (DOPEW100)"/>
    <s v="Este reporte ya existe en Tas y solo se requiere complementar con los siguientes campos: _x000a__x000a_Tipo de contrato: Discrecional o No discrecional. _x000a__x000a_Servicio: Se refiera al servicio por el cual se realizó la operación. _x000a__x000a_Perfil de Inversión: Se refiere al perfil de inversión del cliente. _x000a__x000a_MGA: Se refiere al MGA del cliente. _x000a__x000a_Sofisticado: Se refiere a si el cliente tiene la marca de cliente sofisticado, las opciones son &quot;Sí&quot; &quot;No&quot;. _x000a__x000a_Institucional: Se refiere a si el cliente tiene la marca de Inversionista Institucional, las opciones son &quot;Sí&quot; &quot;No&quot;. _x000a__x000a_Asesor: Se refiere al nombre del Asesor Independiente en el caso de que el cliente tenga contratado a alguno. _x000a_"/>
    <s v="Cesar Guzmán"/>
    <x v="13"/>
    <d v="2015-02-20T18:00:00"/>
    <d v="2015-01-14T17:03:00"/>
    <d v="2015-02-09T12:44:00"/>
    <n v="25.820138888884685"/>
    <d v="2015-02-14T12:44:00"/>
    <d v="2015-02-06T00:00:00"/>
    <x v="2"/>
    <n v="7"/>
    <n v="37.039583333331393"/>
    <d v="2015-02-13T18:09:00"/>
    <s v="Cumplió"/>
    <s v="No Cumplió"/>
    <n v="30.045833333329938"/>
    <s v="ciclo4"/>
    <n v="5"/>
    <x v="0"/>
    <m/>
    <m/>
    <m/>
    <m/>
    <m/>
    <m/>
  </r>
  <r>
    <x v="1"/>
    <s v="Br2"/>
    <s v="BXMPRJ-1109"/>
    <s v="Enhancement"/>
    <s v="Investigating"/>
    <s v="Medium"/>
    <s v="Complemento del Rep. Diario de operación (DOPEW100)"/>
    <s v="Este reporte ya existe en Tas y solo se requiere complementar con los siguientes campos: _x000a__x000a_Tipo de contrato: Discrecional o No discrecional. _x000a__x000a_Servicio: Se refiera al servicio por el cual se realizó la operación. _x000a__x000a_Perfil de Inversión: Se refiere al perfil de inversión del cliente. _x000a__x000a_MGA: Se refiere al MGA del cliente. _x000a__x000a_Sofisticado: Se refiere a si el cliente tiene la marca de cliente sofisticado, las opciones son &quot;Sí&quot; &quot;No&quot;. _x000a__x000a_Institucional: Se refiere a si el cliente tiene la marca de Inversionista Institucional, las opciones son &quot;Sí&quot; &quot;No&quot;. _x000a__x000a_Asesor: Se refiere al nombre del Asesor Independiente en el caso de que el cliente tenga contratado a alguno. _x000a_"/>
    <s v="Cesar Guzmán"/>
    <x v="4"/>
    <d v="2015-02-20T18:00:00"/>
    <d v="2015-01-14T17:03:00"/>
    <d v="2015-02-03T11:33:00"/>
    <n v="19.770833333328483"/>
    <d v="2015-02-08T11:33:00"/>
    <d v="2015-02-09T12:44:00"/>
    <x v="12"/>
    <n v="11"/>
    <n v="37.039583333331393"/>
    <m/>
    <s v="No Cumplió"/>
    <s v="No Cumplió"/>
    <n v="37.039583333331393"/>
    <s v="ciclo4"/>
    <n v="5"/>
    <x v="0"/>
    <m/>
    <m/>
    <m/>
    <m/>
    <m/>
    <m/>
  </r>
  <r>
    <x v="2"/>
    <s v="Q2"/>
    <s v="BXMPRJ-1108"/>
    <s v="Enhancement"/>
    <s v="Closed"/>
    <s v="Medium"/>
    <s v="Complemento del Rep. De Operaciones (FOPEW100)"/>
    <s v="El reporte que se detalla ya existe en el sistema TAS, se solicita adicionar el mismo reporte con los siguientes campos: _x000a__x000a_Tipo de contrato: Discrecional o No discrecional. _x000a__x000a_Clave promotor: Clave del promotor que tiene asignada la cuenta. _x000a__x000a_Nombre del Promotor: Nombre del promotor que tiene asignada la cuenta. _x000a__x000a_Regional: Es la Regional a la que pertenece el promotor que tiene asignada la cuenta _x000a__x000a_Servicio: Es el servicio por el cual se realizó la operación. _x000a__x000a_Perfil de Inversión: Es el perfil de inversión del cliente. _x000a__x000a_MGA: Es la clave del MGA del cliente, depende del perfil del mismo cliente. _x000a__x000a_Sofisticado: Se refiere a si el cliente tiene la marca de cliente sofisticado, las opciones son &quot;Sí&quot; &quot;No&quot;. _x000a__x000a_Institucional: Se refiere a si el cliente tiene la marca de Inversionista Institucional, las opciones son &quot;Sí&quot; &quot;No&quot;. _x000a__x000a_Asesor: Se refiere al nombre del Asesor Independiente en el caso de que el cliente tenga contratado a alguno. _x000a_"/>
    <s v="Cesar Guzmán"/>
    <x v="13"/>
    <d v="2015-02-20T18:00:00"/>
    <d v="2015-01-14T17:01:00"/>
    <d v="2015-02-03T12:45:00"/>
    <n v="19.822222222224809"/>
    <d v="2015-02-08T12:45:00"/>
    <m/>
    <x v="16"/>
    <s v="Sin Fecha"/>
    <n v="37.040972222224809"/>
    <d v="2015-02-16T18:59:00"/>
    <s v="No Cumplió"/>
    <s v="Sin Fecha"/>
    <n v="33.081944444449618"/>
    <s v="ciclo4"/>
    <n v="5"/>
    <x v="0"/>
    <m/>
    <m/>
    <m/>
    <m/>
    <m/>
    <m/>
  </r>
  <r>
    <x v="1"/>
    <s v="Br2"/>
    <s v="BXMPRJ-1108"/>
    <s v="Enhancement"/>
    <s v="In Progress"/>
    <s v="Medium"/>
    <s v="Complemento del Rep. De Operaciones (FOPEW100)"/>
    <s v="El reporte que se detalla ya existe en el sistema TAS, se solicita adicionar el mismo reporte con los siguientes campos: _x000a__x000a_Tipo de contrato: Discrecional o No discrecional. _x000a__x000a_Clave promotor: Clave del promotor que tiene asignada la cuenta. _x000a__x000a_Nombre del Promotor: Nombre del promotor que tiene asignada la cuenta. _x000a__x000a_Regional: Es la Regional a la que pertenece el promotor que tiene asignada la cuenta _x000a__x000a_Servicio: Es el servicio por el cual se realizó la operación. _x000a__x000a_Perfil de Inversión: Es el perfil de inversión del cliente. _x000a__x000a_MGA: Es la clave del MGA del cliente, depende del perfil del mismo cliente. _x000a__x000a_Sofisticado: Se refiere a si el cliente tiene la marca de cliente sofisticado, las opciones son &quot;Sí&quot; &quot;No&quot;. _x000a__x000a_Institucional: Se refiere a si el cliente tiene la marca de Inversionista Institucional, las opciones son &quot;Sí&quot; &quot;No&quot;. _x000a__x000a_Asesor: Se refiere al nombre del Asesor Independiente en el caso de que el cliente tenga contratado a alguno. _x000a_"/>
    <s v="Cesar Guzmán"/>
    <x v="13"/>
    <d v="2015-02-20T18:00:00"/>
    <d v="2015-01-14T17:01:00"/>
    <d v="2015-02-16T17:04:00"/>
    <n v="33.002083333332848"/>
    <d v="2015-02-21T17:04:00"/>
    <m/>
    <x v="2"/>
    <s v="Sin Fecha"/>
    <n v="37.040972222224809"/>
    <m/>
    <s v="No Cumplió"/>
    <s v="Sin Fecha"/>
    <n v="37.040972222224809"/>
    <s v="ciclo4"/>
    <n v="5"/>
    <x v="0"/>
    <m/>
    <m/>
    <m/>
    <m/>
    <m/>
    <m/>
  </r>
  <r>
    <x v="1"/>
    <s v="Br2"/>
    <s v="BXMPRJ-1108"/>
    <s v="Enhancement"/>
    <s v="In Progress"/>
    <s v="Medium"/>
    <s v="Complemento del Rep. De Operaciones (FOPEW100)"/>
    <s v="El reporte que se detalla ya existe en el sistema TAS, se solicita adicionar el mismo reporte con los siguientes campos: _x000a__x000a_Tipo de contrato: Discrecional o No discrecional. _x000a__x000a_Clave promotor: Clave del promotor que tiene asignada la cuenta. _x000a__x000a_Nombre del Promotor: Nombre del promotor que tiene asignada la cuenta. _x000a__x000a_Regional: Es la Regional a la que pertenece el promotor que tiene asignada la cuenta _x000a__x000a_Servicio: Es el servicio por el cual se realizó la operación. _x000a__x000a_Perfil de Inversión: Es el perfil de inversión del cliente. _x000a__x000a_MGA: Es la clave del MGA del cliente, depende del perfil del mismo cliente. _x000a__x000a_Sofisticado: Se refiere a si el cliente tiene la marca de cliente sofisticado, las opciones son &quot;Sí&quot; &quot;No&quot;. _x000a__x000a_Institucional: Se refiere a si el cliente tiene la marca de Inversionista Institucional, las opciones son &quot;Sí&quot; &quot;No&quot;. _x000a__x000a_Asesor: Se refiere al nombre del Asesor Independiente en el caso de que el cliente tenga contratado a alguno. _x000a_"/>
    <s v="Cesar Guzmán"/>
    <x v="14"/>
    <d v="2015-02-20T18:00:00"/>
    <d v="2015-01-14T17:01:00"/>
    <d v="2015-02-09T12:49:00"/>
    <n v="25.825000000004366"/>
    <d v="2015-02-14T12:49:00"/>
    <m/>
    <x v="3"/>
    <s v="Sin Fecha"/>
    <n v="37.040972222224809"/>
    <d v="2015-02-16T17:04:00"/>
    <s v="No Cumplió"/>
    <s v="Sin Fecha"/>
    <n v="33.002083333332848"/>
    <s v="ciclo4"/>
    <n v="5"/>
    <x v="0"/>
    <m/>
    <m/>
    <m/>
    <m/>
    <m/>
    <m/>
  </r>
  <r>
    <x v="1"/>
    <s v="Br2"/>
    <s v="BXMPRJ-1108"/>
    <s v="Enhancement"/>
    <s v="Investigating"/>
    <s v="Medium"/>
    <s v="Complemento del Rep. De Operaciones (FOPEW100)"/>
    <s v="El reporte que se detalla ya existe en el sistema TAS, se solicita adicionar el mismo reporte con los siguientes campos: _x000a__x000a_Tipo de contrato: Discrecional o No discrecional. _x000a__x000a_Clave promotor: Clave del promotor que tiene asignada la cuenta. _x000a__x000a_Nombre del Promotor: Nombre del promotor que tiene asignada la cuenta. _x000a__x000a_Regional: Es la Regional a la que pertenece el promotor que tiene asignada la cuenta _x000a__x000a_Servicio: Es el servicio por el cual se realizó la operación. _x000a__x000a_Perfil de Inversión: Es el perfil de inversión del cliente. _x000a__x000a_MGA: Es la clave del MGA del cliente, depende del perfil del mismo cliente. _x000a__x000a_Sofisticado: Se refiere a si el cliente tiene la marca de cliente sofisticado, las opciones son &quot;Sí&quot; &quot;No&quot;. _x000a__x000a_Institucional: Se refiere a si el cliente tiene la marca de Inversionista Institucional, las opciones son &quot;Sí&quot; &quot;No&quot;. _x000a__x000a_Asesor: Se refiere al nombre del Asesor Independiente en el caso de que el cliente tenga contratado a alguno. _x000a_"/>
    <s v="Cesar Guzmán"/>
    <x v="14"/>
    <d v="2015-02-20T18:00:00"/>
    <d v="2015-01-14T17:01:00"/>
    <d v="2015-02-03T12:45:00"/>
    <n v="19.822222222224809"/>
    <d v="2015-02-08T12:45:00"/>
    <m/>
    <x v="14"/>
    <s v="Sin Fecha"/>
    <n v="37.040972222224809"/>
    <d v="2015-02-09T12:49:00"/>
    <s v="No Cumplió"/>
    <s v="Sin Fecha"/>
    <n v="25.825000000004366"/>
    <s v="ciclo4"/>
    <n v="5"/>
    <x v="0"/>
    <m/>
    <m/>
    <m/>
    <m/>
    <m/>
    <m/>
  </r>
  <r>
    <x v="0"/>
    <s v="Br2"/>
    <s v="BXMPRJ-1107"/>
    <s v="Enhancement"/>
    <s v="Failed Test"/>
    <s v="Medium"/>
    <s v="Complemeto del reporte Aplicación de Traspasos GTRAL001"/>
    <s v="El reporte que se detalla ya existe en el sistema TAS, se solicita adicionar en el mismo reporte los siguientes campos: _x000a__x000a_Tipo de contrato: Discrecional o No discrecional. _x000a__x000a_Servicios: Se refiere a todos los servicios de inversión que el cliente tiene contratados con la Casa de Bolsa _x000a__x000a_Fecha de Ajuste a perfil: Corresponde a lo establecido en artículo 8 de la Circular de prácticas de venta, en donde se establece que se deben identificar los Valores o Instrumentos _x000a_financieros derivados de la cartera que se recibe de otras Entidades Financieras o que no se hubieran producido por el servicio de Asesoría de inversiones realizada por la propia Entidad Financiera. Esta fecha se establece por política interna por lo que deberá ser parametrizable y tener su respectivo mantenimiento. _x000a__x000a_Clave promotor: Se refiere a la clave del promotor que tiene asignada la cuenta. _x000a__x000a_Nombre del Promotor: Se refiere al nombre del promotor que tiene asignada la cuenta. _x000a__x000a_Regional: Se refiere a la regional a la que pertenece el promotor que tiene asignada la cuenta _x000a__x000a_Perfil de Inversión: Se refiere al perfil de inversión del cliente que recibió los títulos provenientes del traspaso."/>
    <s v="Cesar Guzmán"/>
    <x v="20"/>
    <d v="2015-02-20T18:00:00"/>
    <d v="2015-01-14T16:57:00"/>
    <d v="2015-02-19T17:19:00"/>
    <n v="36.015277777776646"/>
    <d v="2015-02-24T17:19:00"/>
    <m/>
    <x v="1"/>
    <s v="Sin Fecha"/>
    <n v="37.04374999999709"/>
    <m/>
    <s v="No Cumplió"/>
    <s v="Sin Fecha"/>
    <n v="37.04374999999709"/>
    <s v="ciclo4"/>
    <n v="5"/>
    <x v="6"/>
    <d v="2015-02-19T17:19:00"/>
    <m/>
    <m/>
    <m/>
    <m/>
    <m/>
  </r>
  <r>
    <x v="1"/>
    <s v="Br2"/>
    <s v="BXMPRJ-1107"/>
    <s v="Enhancement"/>
    <s v="Delivered"/>
    <s v="Medium"/>
    <s v="Complemeto del reporte Aplicación de Traspasos GTRAL001"/>
    <s v="El reporte que se detalla ya existe en el sistema TAS, se solicita adicionar en el mismo reporte los siguientes campos: _x000a__x000a_Tipo de contrato: Discrecional o No discrecional. _x000a__x000a_Servicios: Se refiere a todos los servicios de inversión que el cliente tiene contratados con la Casa de Bolsa _x000a__x000a_Fecha de Ajuste a perfil: Corresponde a lo establecido en artículo 8 de la Circular de prácticas de venta, en donde se establece que se deben identificar los Valores o Instrumentos _x000a_financieros derivados de la cartera que se recibe de otras Entidades Financieras o que no se hubieran producido por el servicio de Asesoría de inversiones realizada por la propia Entidad Financiera. Esta fecha se establece por política interna por lo que deberá ser parametrizable y tener su respectivo mantenimiento. _x000a__x000a_Clave promotor: Se refiere a la clave del promotor que tiene asignada la cuenta. _x000a__x000a_Nombre del Promotor: Se refiere al nombre del promotor que tiene asignada la cuenta. _x000a__x000a_Regional: Se refiere a la regional a la que pertenece el promotor que tiene asignada la cuenta _x000a__x000a_Perfil de Inversión: Se refiere al perfil de inversión del cliente que recibió los títulos provenientes del traspaso."/>
    <s v="Cesar Guzmán"/>
    <x v="13"/>
    <d v="2015-02-20T18:00:00"/>
    <d v="2015-01-14T16:57:00"/>
    <d v="2015-02-19T12:19:00"/>
    <n v="35.806944444440887"/>
    <d v="2015-02-24T12:19:00"/>
    <m/>
    <x v="0"/>
    <s v="Sin Fecha"/>
    <n v="37.04374999999709"/>
    <d v="2015-02-19T17:19:00"/>
    <s v="Cumplió"/>
    <s v="Sin Fecha"/>
    <n v="36.015277777776646"/>
    <s v="ciclo4"/>
    <n v="5"/>
    <x v="6"/>
    <d v="2015-02-19T17:19:00"/>
    <m/>
    <m/>
    <m/>
    <m/>
    <m/>
  </r>
  <r>
    <x v="1"/>
    <s v="Br2"/>
    <s v="BXMPRJ-1107"/>
    <s v="Enhancement"/>
    <s v="Failed Test"/>
    <s v="Medium"/>
    <s v="Complemeto del reporte Aplicación de Traspasos GTRAL001"/>
    <s v="El reporte que se detalla ya existe en el sistema TAS, se solicita adicionar en el mismo reporte los siguientes campos: _x000a__x000a_Tipo de contrato: Discrecional o No discrecional. _x000a__x000a_Servicios: Se refiere a todos los servicios de inversión que el cliente tiene contratados con la Casa de Bolsa _x000a__x000a_Fecha de Ajuste a perfil: Corresponde a lo establecido en artículo 8 de la Circular de prácticas de venta, en donde se establece que se deben identificar los Valores o Instrumentos _x000a_financieros derivados de la cartera que se recibe de otras Entidades Financieras o que no se hubieran producido por el servicio de Asesoría de inversiones realizada por la propia Entidad Financiera. Esta fecha se establece por política interna por lo que deberá ser parametrizable y tener su respectivo mantenimiento. _x000a__x000a_Clave promotor: Se refiere a la clave del promotor que tiene asignada la cuenta. _x000a__x000a_Nombre del Promotor: Se refiere al nombre del promotor que tiene asignada la cuenta. _x000a__x000a_Regional: Se refiere a la regional a la que pertenece el promotor que tiene asignada la cuenta _x000a__x000a_Perfil de Inversión: Se refiere al perfil de inversión del cliente que recibió los títulos provenientes del traspaso."/>
    <s v="Cesar Guzmán"/>
    <x v="0"/>
    <d v="2015-02-20T18:00:00"/>
    <d v="2015-01-14T16:57:00"/>
    <d v="2015-02-12T14:13:00"/>
    <n v="28.886111111110949"/>
    <d v="2015-02-17T14:13:00"/>
    <m/>
    <x v="14"/>
    <s v="Sin Fecha"/>
    <n v="37.04374999999709"/>
    <d v="2015-02-19T12:19:00"/>
    <s v="No Cumplió"/>
    <s v="Sin Fecha"/>
    <n v="35.806944444440887"/>
    <s v="ciclo4"/>
    <n v="5"/>
    <x v="6"/>
    <m/>
    <m/>
    <m/>
    <m/>
    <m/>
    <m/>
  </r>
  <r>
    <x v="1"/>
    <s v="Br2"/>
    <s v="BXMPRJ-1107"/>
    <s v="Enhancement"/>
    <s v="Delivered"/>
    <s v="Medium"/>
    <s v="Complemeto del reporte Aplicación de Traspasos GTRAL001"/>
    <s v="El reporte que se detalla ya existe en el sistema TAS, se solicita adicionar en el mismo reporte los siguientes campos: _x000a__x000a_Tipo de contrato: Discrecional o No discrecional. _x000a__x000a_Servicios: Se refiere a todos los servicios de inversión que el cliente tiene contratados con la Casa de Bolsa _x000a__x000a_Fecha de Ajuste a perfil: Corresponde a lo establecido en artículo 8 de la Circular de prácticas de venta, en donde se establece que se deben identificar los Valores o Instrumentos _x000a_financieros derivados de la cartera que se recibe de otras Entidades Financieras o que no se hubieran producido por el servicio de Asesoría de inversiones realizada por la propia Entidad Financiera. Esta fecha se establece por política interna por lo que deberá ser parametrizable y tener su respectivo mantenimiento. _x000a__x000a_Clave promotor: Se refiere a la clave del promotor que tiene asignada la cuenta. _x000a__x000a_Nombre del Promotor: Se refiere al nombre del promotor que tiene asignada la cuenta. _x000a__x000a_Regional: Se refiere a la regional a la que pertenece el promotor que tiene asignada la cuenta _x000a__x000a_Perfil de Inversión: Se refiere al perfil de inversión del cliente que recibió los títulos provenientes del traspaso."/>
    <s v="Cesar Guzmán"/>
    <x v="13"/>
    <d v="2015-02-20T18:00:00"/>
    <d v="2015-01-14T16:57:00"/>
    <d v="2015-02-10T12:11:00"/>
    <n v="26.801388888889051"/>
    <d v="2015-02-15T12:11:00"/>
    <d v="2015-02-09T00:00:00"/>
    <x v="7"/>
    <n v="3"/>
    <n v="37.04374999999709"/>
    <d v="2015-02-12T14:13:00"/>
    <s v="Cumplió"/>
    <s v="No Cumplió"/>
    <n v="28.886111111110949"/>
    <s v="ciclo4"/>
    <n v="5"/>
    <x v="6"/>
    <m/>
    <m/>
    <m/>
    <m/>
    <m/>
    <m/>
  </r>
  <r>
    <x v="1"/>
    <s v="Br2"/>
    <s v="BXMPRJ-1107"/>
    <s v="Enhancement"/>
    <s v="Investigating"/>
    <s v="Medium"/>
    <s v="Complemeto del reporte Aplicación de Traspasos GTRAL001"/>
    <s v="El reporte que se detalla ya existe en el sistema TAS, se solicita adicionar en el mismo reporte los siguientes campos: _x000a__x000a_Tipo de contrato: Discrecional o No discrecional. _x000a__x000a_Servicios: Se refiere a todos los servicios de inversión que el cliente tiene contratados con la Casa de Bolsa _x000a__x000a_Fecha de Ajuste a perfil: Corresponde a lo establecido en artículo 8 de la Circular de prácticas de venta, en donde se establece que se deben identificar los Valores o Instrumentos _x000a_financieros derivados de la cartera que se recibe de otras Entidades Financieras o que no se hubieran producido por el servicio de Asesoría de inversiones realizada por la propia Entidad Financiera. Esta fecha se establece por política interna por lo que deberá ser parametrizable y tener su respectivo mantenimiento. _x000a__x000a_Clave promotor: Se refiere a la clave del promotor que tiene asignada la cuenta. _x000a__x000a_Nombre del Promotor: Se refiere al nombre del promotor que tiene asignada la cuenta. _x000a__x000a_Regional: Se refiere a la regional a la que pertenece el promotor que tiene asignada la cuenta _x000a__x000a_Perfil de Inversión: Se refiere al perfil de inversión del cliente que recibió los títulos provenientes del traspaso."/>
    <s v="Cesar Guzmán"/>
    <x v="4"/>
    <d v="2015-02-20T18:00:00"/>
    <d v="2015-01-14T16:57:00"/>
    <d v="2015-02-03T13:33:00"/>
    <n v="19.858333333329938"/>
    <d v="2015-02-08T13:33:00"/>
    <m/>
    <x v="14"/>
    <s v="Sin Fecha"/>
    <n v="37.04374999999709"/>
    <d v="2015-02-10T12:11:00"/>
    <s v="No Cumplió"/>
    <s v="Sin Fecha"/>
    <n v="26.801388888889051"/>
    <s v="ciclo4"/>
    <n v="5"/>
    <x v="0"/>
    <m/>
    <m/>
    <m/>
    <m/>
    <m/>
    <m/>
  </r>
  <r>
    <x v="2"/>
    <s v="Br3"/>
    <s v="BXMPRJ-1098"/>
    <s v="Enhancement"/>
    <s v="Closed"/>
    <s v="Medium"/>
    <s v="Se requiere cambiar el orden para el cierre de mercados"/>
    <s v="Se solicito modificar el orden para los cierres de mercados de acuerdo definición hecha en la junta. _x000a__x000a_Administrativos _x000a_1.- MD _x000a_2.- MC _x000a_3:- Dr y Cambios _x000a_4.- Caja _x000a__x000a_Operativos _x000a_5.- Si _x000a_6.- MD _x000a_7.- Dr_y Cambios _x000a_8.- Caja _x000a__x000a_Aperturas _x000a__x000a_9.- Caja _x000a_10.- MD _x000a_11.- MC _x000a_12.- SI _x000a_13.- DR y Cambios"/>
    <s v="Antonio Laija Olmedo"/>
    <x v="2"/>
    <d v="2015-02-20T18:00:00"/>
    <d v="2015-01-13T12:21:00"/>
    <d v="2015-02-02T00:00:00"/>
    <n v="19.485416666670062"/>
    <d v="2015-02-07T00:00:00"/>
    <m/>
    <x v="7"/>
    <s v="Sin Fecha"/>
    <n v="38.235416666670062"/>
    <d v="2015-02-04T09:25:00"/>
    <s v="Cumplió"/>
    <s v="Sin Fecha"/>
    <n v="21.877777777779556"/>
    <s v="ciclo4"/>
    <n v="5"/>
    <x v="0"/>
    <m/>
    <m/>
    <m/>
    <m/>
    <m/>
    <m/>
  </r>
  <r>
    <x v="0"/>
    <s v="Br2"/>
    <s v="BXMPRJ-1089"/>
    <s v="Enhancement"/>
    <s v="Investigating"/>
    <s v="Medium"/>
    <s v="Saldo de chequeras"/>
    <s v="En base a la especificación que se realizo en el JIRA 727, se solicita que el reporte de Chequeras se presente con: _x000a_Saldo Inicial, Cargos, abonos, Saldo Final el Reporte que más se adecua al área de finanzas es: _x000a_&quot;Consolidación Saldos de Chequeras Terceros (JCTAL003)&quot; se pide complementarlo con las chequeras _x000a_propias ya que actualmente solo tiene chequeras de terceros. _x000a_"/>
    <s v="Jocelyn Vazquez"/>
    <x v="4"/>
    <d v="2015-02-20T18:00:00"/>
    <d v="2015-01-12T19:00:00"/>
    <d v="2015-02-10T20:13:00"/>
    <n v="29.050694444449618"/>
    <d v="2015-02-15T20:13:00"/>
    <m/>
    <x v="15"/>
    <s v="Sin Fecha"/>
    <n v="38.958333333335759"/>
    <m/>
    <s v="No Cumplió"/>
    <s v="Sin Fecha"/>
    <n v="38.958333333335759"/>
    <s v="ciclo4"/>
    <n v="5"/>
    <x v="0"/>
    <m/>
    <m/>
    <m/>
    <m/>
    <m/>
    <m/>
  </r>
  <r>
    <x v="1"/>
    <s v="Br2"/>
    <s v="BXMPRJ-1089"/>
    <s v="Enhancement"/>
    <s v="Investigating"/>
    <s v="Medium"/>
    <s v="Saldo de chequeras"/>
    <s v="En base a la especificación que se realizo en el JIRA 727, se solicita que el reporte de Chequeras se presente con: _x000a_Saldo Inicial, Cargos, abonos, Saldo Final el Reporte que más se adecua al área de finanzas es: _x000a_&quot;Consolidación Saldos de Chequeras Terceros (JCTAL003)&quot; se pide complementarlo con las chequeras _x000a_propias ya que actualmente solo tiene chequeras de terceros. _x000a_"/>
    <s v="Jocelyn Vazquez"/>
    <x v="23"/>
    <d v="2015-02-20T18:00:00"/>
    <d v="2015-01-12T19:00:00"/>
    <d v="2015-02-02T00:00:00"/>
    <n v="20.208333333335759"/>
    <d v="2015-02-07T00:00:00"/>
    <m/>
    <x v="4"/>
    <s v="Sin Fecha"/>
    <n v="38.958333333335759"/>
    <d v="2015-02-10T20:13:00"/>
    <s v="No Cumplió"/>
    <s v="Sin Fecha"/>
    <n v="29.050694444449618"/>
    <s v="ciclo4"/>
    <n v="5"/>
    <x v="0"/>
    <m/>
    <m/>
    <m/>
    <m/>
    <m/>
    <m/>
  </r>
  <r>
    <x v="2"/>
    <s v="Br4"/>
    <s v="BXMPRJ-1065"/>
    <s v="Enhancement"/>
    <s v="Closed"/>
    <s v="High"/>
    <s v="ADMON.DE CUSTODIA EXTERNA"/>
    <s v="En la Regla 6 (Mercado de Capitales), Póliza 72 se detectó que por la Admón. de Custodia Externas, solo presenta la parte de efectivo y no la parte de custodias. _x000a_¿Hay alguna razón de que se presente de esta manera?, independientemente de quien tenga las custodias se debe de realizar como una compra/ venta y a su vez realizar un traspaso físico de títulos a quien este custodiando estas posiciones _x000a_Actualmente la operación de compra/venta ya está parame trizado en la Póliza 1,2. _x000a_Se anexa información"/>
    <s v="Jocelyn Vazquez"/>
    <x v="4"/>
    <d v="2015-02-20T18:00:00"/>
    <d v="2015-01-08T17:55:00"/>
    <d v="2015-02-02T00:00:00"/>
    <n v="24.253472222218988"/>
    <d v="2015-02-07T00:00:00"/>
    <d v="2015-01-15T00:00:00"/>
    <x v="6"/>
    <n v="29"/>
    <n v="43.003472222218988"/>
    <d v="2015-02-13T11:43:00"/>
    <s v="No Cumplió"/>
    <s v="No Cumplió"/>
    <n v="35.741666666661331"/>
    <s v="PruebasD1"/>
    <n v="5"/>
    <x v="0"/>
    <m/>
    <m/>
    <m/>
    <m/>
    <m/>
    <m/>
  </r>
  <r>
    <x v="1"/>
    <s v="Br4"/>
    <s v="BXMPRJ-1064"/>
    <s v="Enhancement"/>
    <s v="Delivered"/>
    <s v="Medium"/>
    <s v="PERFIL DE USUARIO TESORERO"/>
    <s v="Tesorería debe de tener en su perfil habilitadas las opciones para sobregirar contratos de clientes de Casa de Bolsa, sin que se marque en el alta del cliente que puede operar sobregiros, ya que esto solo es una captura por excepción autorizada por un funcionario facultado. _x000a_se adjunta documento. _x000a_"/>
    <s v="Isela Martínez"/>
    <x v="5"/>
    <d v="2015-02-20T18:00:00"/>
    <d v="2015-01-08T17:21:00"/>
    <d v="2015-02-02T00:00:00"/>
    <n v="24.277083333334303"/>
    <d v="2015-02-07T00:00:00"/>
    <d v="2015-02-05T00:00:00"/>
    <x v="1"/>
    <n v="-1"/>
    <n v="43.027083333334303"/>
    <d v="2015-02-03T11:22:00"/>
    <s v="Cumplió"/>
    <s v="Cumplió"/>
    <n v="25.750694444446708"/>
    <s v="CICLO4, PruebasD3"/>
    <n v="5"/>
    <x v="0"/>
    <m/>
    <m/>
    <m/>
    <m/>
    <m/>
    <m/>
  </r>
  <r>
    <x v="2"/>
    <s v="Br4"/>
    <s v="BXMPRJ-1064"/>
    <s v="Enhancement"/>
    <s v="Closed"/>
    <s v="Medium"/>
    <s v="PERFIL DE USUARIO TESORERO"/>
    <s v="Tesorería debe de tener en su perfil habilitadas las opciones para sobregirar contratos de clientes de Casa de Bolsa, sin que se marque en el alta del cliente que puede operar sobregiros, ya que esto solo es una captura por excepción autorizada por un funcionario facultado. _x000a_se adjunta documento. _x000a_"/>
    <s v="Isela Martínez"/>
    <x v="9"/>
    <d v="2015-02-20T18:00:00"/>
    <d v="2015-01-08T17:21:00"/>
    <d v="2015-02-02T00:00:00"/>
    <n v="24.277083333334303"/>
    <d v="2015-02-07T00:00:00"/>
    <d v="2015-02-05T00:00:00"/>
    <x v="5"/>
    <n v="1"/>
    <n v="43.027083333334303"/>
    <d v="2015-02-06T00:00:00"/>
    <s v="Cumplió"/>
    <s v="No Cumplió"/>
    <n v="28.277083333334303"/>
    <s v="CICLO4, PruebasD3"/>
    <n v="5"/>
    <x v="0"/>
    <m/>
    <m/>
    <m/>
    <m/>
    <m/>
    <m/>
  </r>
  <r>
    <x v="2"/>
    <s v="Br4"/>
    <s v="BXMPRJ-1021"/>
    <s v="Enhancement"/>
    <s v="Closed"/>
    <s v="Medium"/>
    <s v="POLITICA DE LIQUIDEZ RETIROS"/>
    <s v="El cliente 473984 tiene un saldo de 23,617,210.18 y se captura un retiro para emitir cheque por $ 80,000.00 y el sistema regresa el error que el cliente no cuenta con saldo suficiente lo cual es incorrrecto. _x000a_por otro lado debería permitir al usuario Tesorero sobregirar el contrato y no lo permitio _x000a_quedo pendiente de sus comentarios"/>
    <s v="Isela Martínez"/>
    <x v="9"/>
    <d v="2015-02-20T18:00:00"/>
    <d v="2014-12-09T18:24:00"/>
    <d v="2015-02-03T11:22:00"/>
    <n v="55.706944444442343"/>
    <d v="2015-02-08T11:22:00"/>
    <m/>
    <x v="12"/>
    <s v="Sin Fecha"/>
    <n v="72.983333333329938"/>
    <m/>
    <s v="No Cumplió"/>
    <s v="Sin Fecha"/>
    <n v="72.983333333329938"/>
    <s v="SCPC"/>
    <n v="5"/>
    <x v="0"/>
    <m/>
    <m/>
    <m/>
    <m/>
    <m/>
    <m/>
  </r>
  <r>
    <x v="0"/>
    <s v="Br3"/>
    <s v="BXMPRJ-1004"/>
    <s v="Enhancement"/>
    <s v="In Progress"/>
    <s v="Medium"/>
    <s v="Venta sin Posicion Fecha Valor"/>
    <s v="Antecedentes _x000a_Casa de Bolsa opera por cuenta propia ventas fecha valor sin posición, mismas que son cubiertas con operaciones de compra antes de la fecha de liquidación e incluso hasta la fecha de liquidación. _x000a__x000a_INCIDENCIA _x000a_TAS no permite hacer este tipo de operaciones. _x000a__x000a_"/>
    <s v="Agustin Gutierrez"/>
    <x v="12"/>
    <d v="2015-02-20T18:00:00"/>
    <d v="2014-12-04T17:18:00"/>
    <d v="2015-02-06T00:00:00"/>
    <n v="63.279166666667152"/>
    <d v="2015-02-11T00:00:00"/>
    <m/>
    <x v="9"/>
    <s v="Sin Fecha"/>
    <n v="78.029166666667152"/>
    <m/>
    <s v="No Cumplió"/>
    <s v="Sin Fecha"/>
    <n v="78.029166666667152"/>
    <s v="ciclo4"/>
    <n v="5"/>
    <x v="0"/>
    <m/>
    <m/>
    <m/>
    <m/>
    <m/>
    <m/>
  </r>
  <r>
    <x v="0"/>
    <s v="Br4"/>
    <s v="BXMPRJ-983"/>
    <s v="Enhancement"/>
    <s v="Delivered"/>
    <s v="Medium"/>
    <s v="Carga de posición por tipo de servicio (Layout) PV"/>
    <s v="Layout para cargar la posición de mercado de dinero, capitales y sociedades de inversión por tipo de servicio para prácticas de venta."/>
    <s v="Mercedes Malfavon"/>
    <x v="21"/>
    <d v="2015-02-20T18:00:00"/>
    <d v="2014-11-27T18:15:00"/>
    <d v="2015-02-02T00:00:00"/>
    <n v="66.239583333335759"/>
    <d v="2015-02-07T00:00:00"/>
    <m/>
    <x v="13"/>
    <s v="Sin Fecha"/>
    <n v="84.989583333335759"/>
    <m/>
    <s v="No Cumplió"/>
    <s v="Sin Fecha"/>
    <n v="84.989583333335759"/>
    <s v="SCPC"/>
    <n v="5"/>
    <x v="0"/>
    <m/>
    <m/>
    <m/>
    <m/>
    <m/>
    <m/>
  </r>
  <r>
    <x v="0"/>
    <s v="Br4"/>
    <s v="BXMPRJ-950"/>
    <s v="Enhancement"/>
    <s v="Client Response Provided"/>
    <s v="Medium"/>
    <s v="cliente conservador por comercializacion reporto privado"/>
    <s v="permite compra cliente conservador por comercializacion en reporto privado"/>
    <s v="Azucena Gudiño"/>
    <x v="1"/>
    <d v="2015-02-20T18:00:00"/>
    <d v="2014-11-18T18:37:00"/>
    <d v="2015-02-16T17:13:00"/>
    <n v="89.941666666672972"/>
    <d v="2015-02-21T17:13:00"/>
    <m/>
    <x v="2"/>
    <s v="Sin Fecha"/>
    <n v="93.974305555559113"/>
    <m/>
    <s v="No Cumplió"/>
    <s v="Sin Fecha"/>
    <n v="93.974305555559113"/>
    <s v="Broker, CICLO4, Gap, OutScope, PruebasD3"/>
    <n v="5"/>
    <x v="0"/>
    <m/>
    <m/>
    <m/>
    <m/>
    <m/>
    <m/>
  </r>
  <r>
    <x v="1"/>
    <s v="Br4"/>
    <s v="BXMPRJ-950"/>
    <s v="Enhancement"/>
    <s v="Client Response Provided"/>
    <s v="Medium"/>
    <s v="cliente conservador por comercializacion reporto privado"/>
    <s v="permite compra cliente conservador por comercializacion en reporto privado"/>
    <s v="Azucena Gudiño"/>
    <x v="4"/>
    <d v="2015-02-20T18:00:00"/>
    <d v="2014-11-18T18:37:00"/>
    <d v="2015-02-09T16:39:00"/>
    <n v="82.918055555557657"/>
    <d v="2015-02-14T16:39:00"/>
    <d v="2015-02-05T00:00:00"/>
    <x v="3"/>
    <n v="11"/>
    <n v="93.974305555559113"/>
    <d v="2015-02-16T17:13:00"/>
    <s v="No Cumplió"/>
    <s v="No Cumplió"/>
    <n v="89.941666666672972"/>
    <s v="Broker, CICLO4, Gap, OutScope, PruebasD3"/>
    <n v="5"/>
    <x v="0"/>
    <m/>
    <m/>
    <m/>
    <m/>
    <m/>
    <m/>
  </r>
  <r>
    <x v="1"/>
    <s v="Br4"/>
    <s v="BXMPRJ-950"/>
    <s v="Enhancement"/>
    <s v="Delivered"/>
    <s v="Medium"/>
    <s v="cliente conservador por comercializacion reporto privado"/>
    <s v="permite compra cliente conservador por comercializacion en reporto privado"/>
    <s v="Azucena Gudiño"/>
    <x v="24"/>
    <d v="2015-02-20T18:00:00"/>
    <d v="2014-11-18T18:37:00"/>
    <d v="2015-02-02T00:00:00"/>
    <n v="75.224305555559113"/>
    <d v="2015-02-07T00:00:00"/>
    <d v="2015-02-05T00:00:00"/>
    <x v="3"/>
    <n v="4"/>
    <n v="93.974305555559113"/>
    <d v="2015-02-09T16:39:00"/>
    <s v="No Cumplió"/>
    <s v="No Cumplió"/>
    <n v="82.918055555557657"/>
    <s v="Broker, CICLO4, Gap, OutScope, PruebasD3"/>
    <n v="5"/>
    <x v="0"/>
    <m/>
    <m/>
    <m/>
    <m/>
    <m/>
    <m/>
  </r>
  <r>
    <x v="0"/>
    <s v="Br3"/>
    <s v="BXMPRJ-907"/>
    <s v="Enhancement"/>
    <s v="Failed Test"/>
    <s v="Medium"/>
    <s v="Desarrollar la Convalidación de Futuros"/>
    <s v="Se requiere el desarrollo de la Convalidación de acuerdo a los requerimientos mensuales de Banco de México _x000a__x000a_El layout se conforma de la columna A a la K de la pestaña &quot;OFF&quot;"/>
    <s v="Veronica Angeles"/>
    <x v="10"/>
    <d v="2015-02-20T18:00:00"/>
    <d v="2014-11-07T12:07:00"/>
    <d v="2015-02-13T18:04:00"/>
    <n v="98.247916666667152"/>
    <d v="2015-02-18T18:04:00"/>
    <m/>
    <x v="14"/>
    <s v="Sin Fecha"/>
    <n v="105.2451388888876"/>
    <m/>
    <s v="No Cumplió"/>
    <s v="Sin Fecha"/>
    <n v="105.2451388888876"/>
    <s v="ciclo4"/>
    <n v="5"/>
    <x v="0"/>
    <m/>
    <m/>
    <m/>
    <m/>
    <m/>
    <m/>
  </r>
  <r>
    <x v="1"/>
    <s v="Br3"/>
    <s v="BXMPRJ-907"/>
    <s v="Enhancement"/>
    <s v="Delivered"/>
    <s v="Medium"/>
    <s v="Desarrollar la Convalidación de Futuros"/>
    <s v="Se requiere el desarrollo de la Convalidación de acuerdo a los requerimientos mensuales de Banco de México _x000a__x000a_El layout se conforma de la columna A a la K de la pestaña &quot;OFF&quot;"/>
    <s v="Veronica Angeles"/>
    <x v="25"/>
    <d v="2015-02-20T18:00:00"/>
    <d v="2014-11-07T12:07:00"/>
    <d v="2015-02-09T18:35:00"/>
    <n v="94.269444444442343"/>
    <d v="2015-02-14T18:35:00"/>
    <m/>
    <x v="5"/>
    <s v="Sin Fecha"/>
    <n v="105.2451388888876"/>
    <d v="2015-02-13T18:04:00"/>
    <s v="Cumplió"/>
    <s v="Sin Fecha"/>
    <n v="98.247916666667152"/>
    <s v="ciclo4"/>
    <n v="5"/>
    <x v="0"/>
    <m/>
    <m/>
    <m/>
    <m/>
    <m/>
    <m/>
  </r>
  <r>
    <x v="1"/>
    <s v="Br3"/>
    <s v="BXMPRJ-907"/>
    <s v="Enhancement"/>
    <s v="In Progress"/>
    <s v="Medium"/>
    <s v="Desarrollar la Convalidación de Futuros"/>
    <s v="Se requiere el desarrollo de la Convalidación de acuerdo a los requerimientos mensuales de Banco de México _x000a__x000a_El layout se conforma de la columna A a la K de la pestaña &quot;OFF&quot;"/>
    <s v="Veronica Angeles"/>
    <x v="20"/>
    <d v="2015-02-20T18:00:00"/>
    <d v="2014-11-07T12:07:00"/>
    <d v="2015-02-02T00:00:00"/>
    <n v="86.495138888887595"/>
    <d v="2015-02-07T00:00:00"/>
    <m/>
    <x v="3"/>
    <s v="Sin Fecha"/>
    <n v="105.2451388888876"/>
    <d v="2015-02-09T18:35:00"/>
    <s v="No Cumplió"/>
    <s v="Sin Fecha"/>
    <n v="94.269444444442343"/>
    <s v="ciclo4"/>
    <n v="5"/>
    <x v="0"/>
    <m/>
    <m/>
    <m/>
    <m/>
    <m/>
    <m/>
  </r>
  <r>
    <x v="0"/>
    <s v="Br3"/>
    <s v="BXMPRJ-895"/>
    <s v="Enhancement"/>
    <s v="In Progress"/>
    <s v="Medium"/>
    <s v="Desarrollar la Convalidación de la Clasificación de la Asignación de precios de títulos USD Operaciones Vigentes"/>
    <s v="Se requiere el desarrollo de la Convalidación de acuerdo a los requerimientos mensuales de Banco de México. _x000a__x000a_El layout se conforma de la columna A a la H de la pestaña &quot;AP4_OVig APrecioMExt0714&quot; _x000a_"/>
    <s v="Veronica Angeles"/>
    <x v="4"/>
    <d v="2015-02-20T18:00:00"/>
    <d v="2014-11-06T14:39:00"/>
    <d v="2015-02-02T00:00:00"/>
    <n v="87.389583333329938"/>
    <d v="2015-02-07T00:00:00"/>
    <m/>
    <x v="13"/>
    <s v="Sin Fecha"/>
    <n v="106.13958333332994"/>
    <m/>
    <s v="No Cumplió"/>
    <s v="Sin Fecha"/>
    <n v="106.13958333332994"/>
    <s v="ciclo4"/>
    <n v="5"/>
    <x v="0"/>
    <m/>
    <m/>
    <m/>
    <m/>
    <m/>
    <m/>
  </r>
  <r>
    <x v="0"/>
    <s v="Br3"/>
    <s v="BXMPRJ-892"/>
    <s v="Enhancement"/>
    <s v="In Progress"/>
    <s v="Medium"/>
    <s v="Desarrollar la Convalidación de la Asignación de precios de títulos USD"/>
    <s v="Se requiere el desarrollo de la Convalidación de acuerdo a los requerimientos mensuales de Banco de México. _x000a__x000a_El layout se conforma de la columna A a la H de la pestaña &quot;AP2_Tenencia A_PrecioMExt_0714&quot; _x000a_"/>
    <s v="Veronica Angeles"/>
    <x v="20"/>
    <d v="2015-02-20T18:00:00"/>
    <d v="2014-11-06T14:32:00"/>
    <d v="2015-02-02T00:00:00"/>
    <n v="87.394444444442343"/>
    <d v="2015-02-07T00:00:00"/>
    <m/>
    <x v="13"/>
    <s v="Sin Fecha"/>
    <n v="106.14444444444234"/>
    <m/>
    <s v="No Cumplió"/>
    <s v="Sin Fecha"/>
    <n v="106.14444444444234"/>
    <s v="ciclo4"/>
    <n v="5"/>
    <x v="0"/>
    <m/>
    <m/>
    <m/>
    <m/>
    <m/>
    <m/>
  </r>
  <r>
    <x v="0"/>
    <s v="Br3"/>
    <s v="BXMPRJ-891"/>
    <s v="Enhancement"/>
    <s v="In Progress"/>
    <s v="Medium"/>
    <s v="Desarrollar la Convalidación de la Asignación de precios de títulos Moneda Nacional"/>
    <s v="Se requiere el desarrollo de la Convalidación de acuerdo a los requerimientos mensuales de Banco de México. _x000a__x000a_El layout se conforma de la columna A a la H de la pestaña &quot;AP1_Tenencia A_Precio MXN0714&quot; _x000a_"/>
    <s v="Veronica Angeles"/>
    <x v="20"/>
    <d v="2015-02-20T18:00:00"/>
    <d v="2014-11-06T14:27:00"/>
    <d v="2015-02-02T00:00:00"/>
    <n v="87.397916666668607"/>
    <d v="2015-02-07T00:00:00"/>
    <m/>
    <x v="13"/>
    <s v="Sin Fecha"/>
    <n v="106.14791666666861"/>
    <m/>
    <s v="No Cumplió"/>
    <s v="Sin Fecha"/>
    <n v="106.14791666666861"/>
    <s v="ciclo4"/>
    <n v="5"/>
    <x v="0"/>
    <m/>
    <m/>
    <m/>
    <m/>
    <m/>
    <m/>
  </r>
  <r>
    <x v="0"/>
    <s v="Br3"/>
    <s v="BXMPRJ-890"/>
    <s v="Enhancement"/>
    <s v="In Progress"/>
    <s v="Medium"/>
    <s v="Desarrollar la Convalidación de la Clasificación de títulos USD op vigentes"/>
    <s v="Se requiere el desarrollo de la Convalidación de acuerdo a los requerimientos mensuales de Banco de México. _x000a__x000a_El layout se conforma de la columna A a la H de la pestaña &quot;CL4_Cl_Cont OpVig MExt0714&quot; _x000a_"/>
    <s v="Veronica Angeles"/>
    <x v="4"/>
    <d v="2015-02-20T18:00:00"/>
    <d v="2014-11-06T14:24:00"/>
    <d v="2015-02-02T00:00:00"/>
    <n v="87.400000000001455"/>
    <d v="2015-02-07T00:00:00"/>
    <m/>
    <x v="13"/>
    <s v="Sin Fecha"/>
    <n v="106.15000000000146"/>
    <m/>
    <s v="No Cumplió"/>
    <s v="Sin Fecha"/>
    <n v="106.15000000000146"/>
    <s v="ciclo4"/>
    <n v="5"/>
    <x v="0"/>
    <m/>
    <m/>
    <m/>
    <m/>
    <m/>
    <m/>
  </r>
  <r>
    <x v="0"/>
    <s v="Br3"/>
    <s v="BXMPRJ-888"/>
    <s v="Enhancement"/>
    <s v="In Progress"/>
    <s v="Medium"/>
    <s v="Desarrollar la Convalidación de la Clasificación de títulos USD"/>
    <s v="Se requiere el desarrollo de la Convalidación de acuerdo a los requerimientos mensuales de Banco de México. _x000a__x000a_El layout se conforma de la columna A a la P de la pestaña &quot;CL2 Tenencia Cl_Cont MExt0714&quot;"/>
    <s v="Veronica Angeles"/>
    <x v="20"/>
    <d v="2015-02-20T18:00:00"/>
    <d v="2014-11-06T14:18:00"/>
    <d v="2015-02-02T00:00:00"/>
    <n v="87.404166666667152"/>
    <d v="2015-02-07T00:00:00"/>
    <m/>
    <x v="13"/>
    <s v="Sin Fecha"/>
    <n v="106.15416666666715"/>
    <m/>
    <s v="No Cumplió"/>
    <s v="Sin Fecha"/>
    <n v="106.15416666666715"/>
    <s v="ciclo4"/>
    <n v="5"/>
    <x v="0"/>
    <m/>
    <m/>
    <m/>
    <m/>
    <m/>
    <m/>
  </r>
  <r>
    <x v="2"/>
    <s v="Br3"/>
    <s v="BXMPRJ-887"/>
    <s v="Enhancement"/>
    <s v="Closed"/>
    <s v="Medium"/>
    <s v="Desarrollar la Convalidación de la Clasificación de títulos Moneda Nacional"/>
    <s v="Se requiere el desarrollo de la Convalidación de acuerdo a los requerimientos mensuales de Banco de México. _x000a__x000a_El layout se conforma de la columna A a la P de la pestaña &quot;CL1 Tenencia ClasifContable0714&quot;"/>
    <s v="Veronica Angeles"/>
    <x v="20"/>
    <d v="2015-02-20T18:00:00"/>
    <d v="2014-11-06T14:04:00"/>
    <d v="2015-02-02T00:00:00"/>
    <n v="87.413888888891961"/>
    <d v="2015-02-07T00:00:00"/>
    <m/>
    <x v="6"/>
    <s v="Sin Fecha"/>
    <n v="106.16388888889196"/>
    <d v="2015-02-13T10:57:00"/>
    <s v="No Cumplió"/>
    <s v="Sin Fecha"/>
    <n v="98.870138888894871"/>
    <s v="ciclo4"/>
    <n v="5"/>
    <x v="0"/>
    <m/>
    <m/>
    <m/>
    <m/>
    <m/>
    <m/>
  </r>
  <r>
    <x v="0"/>
    <s v="Br3"/>
    <s v="BXMPRJ-853"/>
    <s v="Enhancement"/>
    <s v="Delivered"/>
    <s v="Medium"/>
    <s v="Solicitud de Cambio para la Interfaz Investor-Zeus"/>
    <s v="Se anexa documento de Solicitud de Cambio para el archivo de posición del módulo Zeus"/>
    <s v="Cintia Ochoa"/>
    <x v="16"/>
    <d v="2015-02-20T18:00:00"/>
    <d v="2014-10-30T12:18:00"/>
    <d v="2015-02-02T00:00:00"/>
    <n v="94.48750000000291"/>
    <d v="2015-02-07T00:00:00"/>
    <d v="2015-02-05T00:00:00"/>
    <x v="13"/>
    <n v="15"/>
    <n v="113.23750000000291"/>
    <m/>
    <s v="No Cumplió"/>
    <s v="No Cumplió"/>
    <n v="113.23750000000291"/>
    <s v="PruebasD3"/>
    <n v="5"/>
    <x v="0"/>
    <m/>
    <m/>
    <m/>
    <m/>
    <m/>
    <m/>
  </r>
  <r>
    <x v="0"/>
    <s v="Br5"/>
    <s v="BXMPRJ-847"/>
    <s v="Enhancement"/>
    <s v="Failed Test"/>
    <s v="Medium"/>
    <s v="Brecha Contabilidad: Póliza de Provisión de Comisiones pos Distribución de Fondos de Inversión)"/>
    <s v="Brecha Contabilidad: Póliza de Provisión de Comisiones pos Distribución de Fondos de Inversión) _x000a__x000a_Se sube especificación"/>
    <s v="Juan Martinez"/>
    <x v="7"/>
    <d v="2015-02-20T18:00:00"/>
    <d v="2014-10-28T19:43:00"/>
    <d v="2015-02-02T00:00:00"/>
    <n v="96.178472222221899"/>
    <d v="2015-02-07T00:00:00"/>
    <m/>
    <x v="13"/>
    <s v="Sin Fecha"/>
    <n v="114.9284722222219"/>
    <m/>
    <s v="No Cumplió"/>
    <s v="Sin Fecha"/>
    <n v="114.9284722222219"/>
    <s v="Broker, Ciclo4, Gap, OutScope"/>
    <n v="5"/>
    <x v="0"/>
    <m/>
    <m/>
    <m/>
    <m/>
    <m/>
    <m/>
  </r>
  <r>
    <x v="0"/>
    <s v="Br3"/>
    <s v="BXMPRJ-836"/>
    <s v="Enhancement"/>
    <s v="In Progress"/>
    <s v="Medium"/>
    <s v="carga layout semaforo de tasas"/>
    <s v="interfaz para cargar el semaforo de tasas a TAS"/>
    <s v="Cony Padilla"/>
    <x v="2"/>
    <d v="2015-02-20T18:00:00"/>
    <d v="2014-10-24T14:14:00"/>
    <d v="2015-02-18T13:49:00"/>
    <n v="116.98263888889051"/>
    <d v="2015-02-23T13:49:00"/>
    <m/>
    <x v="7"/>
    <s v="Sin Fecha"/>
    <n v="119.15694444444671"/>
    <m/>
    <s v="No Cumplió"/>
    <s v="Sin Fecha"/>
    <n v="119.15694444444671"/>
    <s v="ciclo4"/>
    <n v="5"/>
    <x v="0"/>
    <m/>
    <m/>
    <m/>
    <m/>
    <m/>
    <m/>
  </r>
  <r>
    <x v="1"/>
    <s v="Br3"/>
    <s v="BXMPRJ-836"/>
    <s v="Enhancement"/>
    <s v="In Progress"/>
    <s v="Medium"/>
    <s v="carga layout semaforo de tasas"/>
    <s v="interfaz para cargar el semaforo de tasas a TAS"/>
    <s v="Cony Padilla"/>
    <x v="26"/>
    <d v="2015-02-20T18:00:00"/>
    <d v="2014-10-24T14:14:00"/>
    <d v="2015-02-16T14:18:00"/>
    <n v="115.00277777777956"/>
    <d v="2015-02-21T14:18:00"/>
    <m/>
    <x v="1"/>
    <s v="Sin Fecha"/>
    <n v="119.15694444444671"/>
    <d v="2015-02-18T13:49:00"/>
    <s v="Cumplió"/>
    <s v="Sin Fecha"/>
    <n v="116.98263888889051"/>
    <s v="ciclo4"/>
    <n v="5"/>
    <x v="0"/>
    <m/>
    <m/>
    <m/>
    <m/>
    <m/>
    <m/>
  </r>
  <r>
    <x v="1"/>
    <s v="Br3"/>
    <s v="BXMPRJ-836"/>
    <s v="Enhancement"/>
    <s v="In Progress"/>
    <s v="Medium"/>
    <s v="carga layout semaforo de tasas"/>
    <s v="interfaz para cargar el semaforo de tasas a TAS"/>
    <s v="Cony Padilla"/>
    <x v="27"/>
    <d v="2015-02-20T18:00:00"/>
    <d v="2014-10-24T14:14:00"/>
    <d v="2015-02-02T00:00:00"/>
    <n v="100.40694444444671"/>
    <d v="2015-02-07T00:00:00"/>
    <m/>
    <x v="9"/>
    <s v="Sin Fecha"/>
    <n v="119.15694444444671"/>
    <d v="2015-02-16T14:18:00"/>
    <s v="No Cumplió"/>
    <s v="Sin Fecha"/>
    <n v="115.00277777777956"/>
    <s v="ciclo4"/>
    <n v="5"/>
    <x v="0"/>
    <m/>
    <m/>
    <m/>
    <m/>
    <m/>
    <m/>
  </r>
  <r>
    <x v="0"/>
    <s v="Br2"/>
    <s v="BXMPRJ-807"/>
    <s v="Enhancement"/>
    <s v="Investigating"/>
    <s v="Medium"/>
    <s v="En el formato de la posición de TAS debe de ordenar la Columna de &quot;Emisora&quot; de una forma mas ordenada"/>
    <s v="Al ver una posición el sistema TAS deberia de ordenar la columna &quot;Posición&quot; primero por mercado (esto ya lo hace) y despues la columna &quot;Emisora&quot; por orden Alfabetico ya que se veria mas ordenada la Posición al igual que Fiable lo muestra. _x000a_"/>
    <s v="Ana Mayte Topete"/>
    <x v="28"/>
    <d v="2015-02-20T18:00:00"/>
    <d v="2014-10-22T12:05:00"/>
    <d v="2015-02-17T18:42:00"/>
    <n v="118.27569444444816"/>
    <d v="2015-02-22T18:42:00"/>
    <m/>
    <x v="7"/>
    <s v="Sin Fecha"/>
    <n v="121.24652777778101"/>
    <m/>
    <s v="No Cumplió"/>
    <s v="Sin Fecha"/>
    <n v="121.24652777778101"/>
    <s v="ciclo4"/>
    <n v="5"/>
    <x v="0"/>
    <m/>
    <m/>
    <m/>
    <m/>
    <m/>
    <m/>
  </r>
  <r>
    <x v="1"/>
    <s v="Br2"/>
    <s v="BXMPRJ-807"/>
    <s v="Enhancement"/>
    <s v="Investigating"/>
    <s v="Medium"/>
    <s v="En el formato de la posición de TAS debe de ordenar la Columna de &quot;Emisora&quot; de una forma mas ordenada"/>
    <s v="Al ver una posición el sistema TAS deberia de ordenar la columna &quot;Posición&quot; primero por mercado (esto ya lo hace) y despues la columna &quot;Emisora&quot; por orden Alfabetico ya que se veria mas ordenada la Posición al igual que Fiable lo muestra. _x000a_"/>
    <s v="Patricio Ovejas"/>
    <x v="28"/>
    <d v="2015-02-20T18:00:00"/>
    <d v="2014-10-22T12:05:00"/>
    <d v="2015-02-02T00:00:00"/>
    <n v="102.49652777778101"/>
    <d v="2015-02-07T00:00:00"/>
    <m/>
    <x v="17"/>
    <s v="Sin Fecha"/>
    <n v="121.24652777778101"/>
    <d v="2015-02-17T18:42:00"/>
    <s v="No Cumplió"/>
    <s v="Sin Fecha"/>
    <n v="118.27569444444816"/>
    <s v="ciclo4"/>
    <n v="5"/>
    <x v="0"/>
    <m/>
    <m/>
    <m/>
    <m/>
    <m/>
    <m/>
  </r>
  <r>
    <x v="0"/>
    <s v="Br6"/>
    <s v="BXMPRJ-792"/>
    <s v="Enhancement"/>
    <s v="Client Response Provided"/>
    <s v="Medium"/>
    <s v="Mesa de Control de Pasivos_Prácticas de Venta_159_Lista Medios de Instruccion"/>
    <s v="dentro del catálogo de Medios de Instrucción, es necesario que es sistema considere la opción de &quot;Internet&quot;, es importante mencionar que esta opción no debe estar dentro de las opciones que los promotores puedan elegir al momento de capturar una orden, pero TAS debe tener la capacidad de identificar las operaciones que se realicen desde internet y que estas estén identificadas dentro de los reportes operativos de los mercados que operen por este medio."/>
    <s v="Cesar Guzmán"/>
    <x v="2"/>
    <d v="2015-02-20T18:00:00"/>
    <d v="2014-10-20T17:41:00"/>
    <d v="2015-02-02T00:00:00"/>
    <n v="104.2631944444438"/>
    <d v="2015-02-07T00:00:00"/>
    <d v="2015-02-04T00:00:00"/>
    <x v="13"/>
    <n v="16"/>
    <n v="123.0131944444438"/>
    <m/>
    <s v="No Cumplió"/>
    <s v="No Cumplió"/>
    <n v="123.0131944444438"/>
    <s v="MIGRACION_4"/>
    <n v="5"/>
    <x v="0"/>
    <m/>
    <m/>
    <m/>
    <m/>
    <m/>
    <m/>
  </r>
  <r>
    <x v="0"/>
    <s v="Br4"/>
    <s v="BXMPRJ-754"/>
    <s v="Enhancement"/>
    <s v="Delivered"/>
    <s v="Medium"/>
    <s v="BUG en la interface de MARKET DATA BMV ...."/>
    <s v="Ivan: _x000a__x000a__x000a_En las pruebas que estoy haciendo de envió de market data y me esta devolviendo un error la interface, solicto se asigne el ticket para que se valide esta interface y se indique el porque devuelve el siguiente error. _x000a__x000a_msg env: 8=FIX.4.4?9=225?35=X?34=328?49=XMEX?52=20141007-13:30:00.015?56=ARKA1?22=4?48=MXCFFI170008?63=4?268=1?269=2?270=28.48?271279=0?288=CITI?289=VECTO?381=1424?625=3?768=1?769=20141007-13:30:00.000?771=FechaYHora?1003=0000001?1093=1?20007=CO?10=19 _x000a__x000a_msg rec: TIPO DE REGISTRTO INVALIDO| _x000a__x000a__x000a_Quedo pendiente"/>
    <s v="Jesús Villaseñor"/>
    <x v="2"/>
    <d v="2015-02-20T18:00:00"/>
    <d v="2014-10-17T09:51:00"/>
    <d v="2015-02-02T00:00:00"/>
    <n v="107.5895833333343"/>
    <d v="2015-02-07T00:00:00"/>
    <d v="2015-02-05T00:00:00"/>
    <x v="13"/>
    <n v="15"/>
    <n v="126.3395833333343"/>
    <m/>
    <s v="No Cumplió"/>
    <s v="No Cumplió"/>
    <n v="126.3395833333343"/>
    <s v="PruebasD3, SCPC"/>
    <n v="5"/>
    <x v="0"/>
    <m/>
    <m/>
    <m/>
    <m/>
    <m/>
    <m/>
  </r>
  <r>
    <x v="2"/>
    <s v="Br4"/>
    <s v="BXMPRJ-742"/>
    <s v="Enhancement"/>
    <s v="Closed"/>
    <s v="Medium"/>
    <s v="Web Services (Prácticas de Venta)"/>
    <s v="Crear un web service para envío de rompimientos de perfil, ésta información se deberá enviar después de que se calcule el rompimiento de perfil histórico del día que se está cerrando."/>
    <s v="Jesús Villaseñor"/>
    <x v="29"/>
    <d v="2015-02-20T18:00:00"/>
    <d v="2014-10-07T18:25:00"/>
    <d v="2015-02-02T00:00:00"/>
    <n v="117.23263888889051"/>
    <d v="2015-02-07T00:00:00"/>
    <d v="2015-02-05T00:00:00"/>
    <x v="4"/>
    <n v="5"/>
    <n v="135.98263888889051"/>
    <d v="2015-02-10T19:41:00"/>
    <s v="No Cumplió"/>
    <s v="No Cumplió"/>
    <n v="126.05277777778247"/>
    <s v="FSP1307, Broker, Gap, Pool, PruebasD3"/>
    <n v="5"/>
    <x v="0"/>
    <m/>
    <m/>
    <m/>
    <m/>
    <m/>
    <m/>
  </r>
  <r>
    <x v="0"/>
    <s v="Br4"/>
    <s v="BXMPRJ-738"/>
    <s v="Enhancement"/>
    <s v="Delivered"/>
    <s v="Low"/>
    <s v="Marcado de posición y proceso de generación por tipo de servicio"/>
    <s v="Las posiciones reportadas por tipo de servicio se calcularan a partir de una posición inicial por emisora-serie y tipo de servicio sumando los movimientos de compra por el tipo de servicio asociado a la compra y restando los movimientos de venta considerando la siguiente prioridad: _x000a_1. Valores Transferidos _x000a_2. Gestión _x000a_3. Asesoría _x000a_4. Comercialización _x000a_5. Ejecución"/>
    <s v="Mercedes Malfavon"/>
    <x v="27"/>
    <d v="2015-02-20T18:00:00"/>
    <d v="2014-10-02T17:49:00"/>
    <d v="2015-02-02T00:00:00"/>
    <n v="122.25763888889196"/>
    <d v="2015-02-07T00:00:00"/>
    <m/>
    <x v="13"/>
    <s v="Sin Fecha"/>
    <n v="141.00763888889196"/>
    <m/>
    <s v="No Cumplió"/>
    <s v="Sin Fecha"/>
    <n v="141.00763888889196"/>
    <s v="Broker, Gap, SCPC"/>
    <n v="5"/>
    <x v="0"/>
    <m/>
    <m/>
    <m/>
    <m/>
    <m/>
    <m/>
  </r>
  <r>
    <x v="0"/>
    <s v="Br3"/>
    <s v="BXMPRJ-708"/>
    <s v="Enhancement"/>
    <s v="In Progress"/>
    <s v="Medium"/>
    <s v="En la revisión de Perfiles se identifico que No existe en TAS (Factor de ISR en la Consulta de Precios)"/>
    <s v="En la revisión de Perfiles se identifico que No existe en TAS _x000a__x000a_No se tiene evidencia del incidente"/>
    <s v="Juan Martinez"/>
    <x v="21"/>
    <d v="2015-02-20T18:00:00"/>
    <d v="2014-09-29T19:37:00"/>
    <d v="2015-02-02T00:00:00"/>
    <n v="125.1826388888876"/>
    <d v="2015-02-07T00:00:00"/>
    <m/>
    <x v="13"/>
    <s v="Sin Fecha"/>
    <n v="143.9326388888876"/>
    <m/>
    <s v="No Cumplió"/>
    <s v="Sin Fecha"/>
    <n v="143.9326388888876"/>
    <s v="Broker, FSP1307, Gap, ciclo3"/>
    <n v="5"/>
    <x v="0"/>
    <m/>
    <m/>
    <m/>
    <m/>
    <m/>
    <m/>
  </r>
  <r>
    <x v="2"/>
    <s v="Br4"/>
    <s v="BXMPRJ-594"/>
    <s v="Enhancement"/>
    <s v="Closed"/>
    <s v="Medium"/>
    <s v="Posiciones de capitales usar ultimo hecho y fondos ultimo precio"/>
    <s v="La consulta de posicion global y el estado de cuenta usaran para presentar valor a mercado en caso capitales el ultimo hecho, para realizar esto se deben de hacer 2 cosas: _x000a_1) Fiable grabara el tabla Femision campo ultimo hecho, el ultimo hecho registrado por la bolsa. _x000a_2) TAS debera leer este campo para presentar el valor a mercado. _x000a__x000a_En caso de fondos, TAS debera leer el ultimo precio cargado o capturado en precios de fondos. _x000a_El ticket se divide en 2 etapas, la primera en la cual Faible debera grabar el campo, por esta razon se asigna a Jesus Villaseñor."/>
    <s v="Gerardo Gomez"/>
    <x v="30"/>
    <d v="2015-02-20T18:00:00"/>
    <d v="2014-09-25T19:52:00"/>
    <d v="2015-02-02T00:00:00"/>
    <n v="129.17222222222335"/>
    <d v="2015-02-07T00:00:00"/>
    <d v="2015-02-05T00:00:00"/>
    <x v="4"/>
    <n v="5"/>
    <n v="147.92222222222335"/>
    <d v="2015-02-10T09:50:00"/>
    <s v="No Cumplió"/>
    <s v="No Cumplió"/>
    <n v="137.58194444444234"/>
    <s v="Broker, FSP1307, Gap, PruebasD3"/>
    <n v="5"/>
    <x v="0"/>
    <m/>
    <m/>
    <m/>
    <m/>
    <m/>
    <m/>
  </r>
  <r>
    <x v="0"/>
    <s v="Br4"/>
    <s v="BXMPRJ-578"/>
    <s v="Enhancement"/>
    <s v="Delivered"/>
    <s v="Medium"/>
    <s v="Realizar asignación de fondos en cuanto se tenga precio"/>
    <s v="Realizar la asignación de fondos en el cierre del dia en que se conozca el precio. Es decir, el sistema no debe de esperar hasta un día antes para realizar la asignación y liquidación de operaciones."/>
    <s v="Juan Carlos Fernández"/>
    <x v="31"/>
    <d v="2015-02-20T18:00:00"/>
    <d v="2014-09-17T10:23:00"/>
    <d v="2015-02-17T17:26:00"/>
    <n v="153.29375000000437"/>
    <d v="2015-02-22T17:26:00"/>
    <m/>
    <x v="5"/>
    <s v="Sin Fecha"/>
    <n v="156.3173611111124"/>
    <m/>
    <s v="No Cumplió"/>
    <s v="Sin Fecha"/>
    <n v="156.3173611111124"/>
    <s v="Broker, FSP1307, Gap, PruebasD2"/>
    <n v="5"/>
    <x v="0"/>
    <m/>
    <m/>
    <m/>
    <m/>
    <m/>
    <m/>
  </r>
  <r>
    <x v="1"/>
    <s v="Br4"/>
    <s v="BXMPRJ-578"/>
    <s v="Enhancement"/>
    <s v="Delivered"/>
    <s v="Medium"/>
    <s v="Realizar asignación de fondos en cuanto se tenga precio"/>
    <s v="Realizar la asignación de fondos en el cierre del dia en que se conozca el precio. Es decir, el sistema no debe de esperar hasta un día antes para realizar la asignación y liquidación de operaciones."/>
    <s v="Gerardo Gomez"/>
    <x v="5"/>
    <d v="2015-02-20T18:00:00"/>
    <d v="2014-09-17T10:23:00"/>
    <d v="2015-02-02T00:00:00"/>
    <n v="137.5673611111124"/>
    <d v="2015-02-07T00:00:00"/>
    <d v="2015-02-04T00:00:00"/>
    <x v="17"/>
    <n v="13"/>
    <n v="156.3173611111124"/>
    <d v="2015-02-17T17:26:00"/>
    <s v="No Cumplió"/>
    <s v="No Cumplió"/>
    <n v="153.29375000000437"/>
    <s v="Broker, FSP1307, Gap, PruebasD2"/>
    <n v="5"/>
    <x v="0"/>
    <m/>
    <m/>
    <m/>
    <m/>
    <m/>
    <m/>
  </r>
  <r>
    <x v="0"/>
    <s v="Br4"/>
    <s v="BXMPRJ-574"/>
    <s v="Enhancement"/>
    <s v="Delivered"/>
    <s v="Medium"/>
    <s v="Eliminar ordenes de fondos programadas"/>
    <s v="TAS no permite cancelar compras o ventas de fondos previamente programadas o formadas, solo se puede cancelar operaciones el día que corresponde reportar a la operadora y previo al cierre."/>
    <s v="Tanya Paván"/>
    <x v="4"/>
    <d v="2015-02-20T18:00:00"/>
    <d v="2014-09-11T17:00:00"/>
    <d v="2015-02-09T11:53:00"/>
    <n v="150.78680555555184"/>
    <d v="2015-02-14T11:53:00"/>
    <d v="2015-02-04T00:00:00"/>
    <x v="6"/>
    <n v="16"/>
    <n v="162.04166666666424"/>
    <m/>
    <s v="No Cumplió"/>
    <s v="No Cumplió"/>
    <n v="162.04166666666424"/>
    <s v="Broker, FSP1307, Gap, PruebasD2"/>
    <n v="5"/>
    <x v="0"/>
    <m/>
    <m/>
    <m/>
    <m/>
    <m/>
    <m/>
  </r>
  <r>
    <x v="1"/>
    <s v="Br4"/>
    <s v="BXMPRJ-574"/>
    <s v="Enhancement"/>
    <s v="Delivered"/>
    <s v="Medium"/>
    <s v="Eliminar ordenes de fondos programadas"/>
    <s v="TAS no permite cancelar compras o ventas de fondos previamente programadas o formadas, solo se puede cancelar operaciones el día que corresponde reportar a la operadora y previo al cierre."/>
    <s v="Tanya Paván"/>
    <x v="31"/>
    <d v="2015-02-20T18:00:00"/>
    <d v="2014-09-11T17:00:00"/>
    <d v="2015-02-02T00:00:00"/>
    <n v="143.29166666666424"/>
    <d v="2015-02-07T00:00:00"/>
    <d v="2015-02-04T00:00:00"/>
    <x v="3"/>
    <n v="5"/>
    <n v="162.04166666666424"/>
    <d v="2015-02-09T11:53:00"/>
    <s v="No Cumplió"/>
    <s v="No Cumplió"/>
    <n v="150.78680555555184"/>
    <s v="Broker, FSP1307, Gap, PruebasD2"/>
    <n v="5"/>
    <x v="0"/>
    <m/>
    <m/>
    <m/>
    <m/>
    <m/>
    <m/>
  </r>
  <r>
    <x v="0"/>
    <s v="Br4"/>
    <s v="BXMPRJ-561"/>
    <s v="Enhancement"/>
    <s v="Delivered"/>
    <s v="Medium"/>
    <s v="Crear estructura de un marco de inversion por servicio"/>
    <s v="Se debe de crear una estructura para un marco general de inversion por servicio. Esta debe ser similira al MGA o a un perfil de inversion. Se debe de asociar formulas y regla con la misma estructura. Al tipo de servicio asociarle un marco de inversion, esto solo cuando no sean mixtos. En las capturas cuando se mande a llamar ela validacion de perfil, se debe debe mandar llamar adicionalmente a esta nueva validacion de perfil. _x000a__x000a_Se deben de modificar los monitores para que indiquen si ademas se esta rompiendo el perfil por tipo de servicio. _x000a__x000a_Se deben de buscar todos los lugares donde se revian los MGA's, incluir que no se esten violando las reglas de este nuevo perfil."/>
    <s v="Gerardo Gomez"/>
    <x v="4"/>
    <d v="2015-02-20T18:00:00"/>
    <d v="2014-09-09T11:25:00"/>
    <d v="2015-02-20T17:21:00"/>
    <n v="164.24722222222044"/>
    <d v="2015-02-25T17:21:00"/>
    <d v="2015-02-05T00:00:00"/>
    <x v="0"/>
    <n v="15"/>
    <n v="164.27430555555475"/>
    <m/>
    <s v="No Cumplió"/>
    <s v="No Cumplió"/>
    <n v="164.27430555555475"/>
    <s v="Broker, FSP1307, Gap, PruebasD3"/>
    <n v="5"/>
    <x v="0"/>
    <m/>
    <m/>
    <m/>
    <m/>
    <m/>
    <m/>
  </r>
  <r>
    <x v="1"/>
    <s v="Br4"/>
    <s v="BXMPRJ-561"/>
    <s v="Enhancement"/>
    <s v="Delivered"/>
    <s v="Medium"/>
    <s v="Crear estructura de un marco de inversion por servicio"/>
    <s v="Se debe de crear una estructura para un marco general de inversion por servicio. Esta debe ser similira al MGA o a un perfil de inversion. Se debe de asociar formulas y regla con la misma estructura. Al tipo de servicio asociarle un marco de inversion, esto solo cuando no sean mixtos. En las capturas cuando se mande a llamar ela validacion de perfil, se debe debe mandar llamar adicionalmente a esta nueva validacion de perfil. _x000a__x000a_Se deben de modificar los monitores para que indiquen si ademas se esta rompiendo el perfil por tipo de servicio. _x000a__x000a_Se deben de buscar todos los lugares donde se revian los MGA's, incluir que no se esten violando las reglas de este nuevo perfil."/>
    <s v="Gerardo Gomez"/>
    <x v="4"/>
    <d v="2015-02-20T18:00:00"/>
    <d v="2014-09-09T11:25:00"/>
    <d v="2015-02-09T16:51:00"/>
    <n v="153.22638888888469"/>
    <d v="2015-02-14T16:51:00"/>
    <d v="2015-02-05T00:00:00"/>
    <x v="6"/>
    <n v="15"/>
    <n v="164.27430555555475"/>
    <d v="2015-02-20T17:21:00"/>
    <s v="No Cumplió"/>
    <s v="No Cumplió"/>
    <n v="164.24722222222044"/>
    <s v="Broker, FSP1307, Gap, PruebasD3"/>
    <n v="5"/>
    <x v="0"/>
    <m/>
    <m/>
    <m/>
    <m/>
    <m/>
    <m/>
  </r>
  <r>
    <x v="1"/>
    <s v="Br4"/>
    <s v="BXMPRJ-561"/>
    <s v="Enhancement"/>
    <s v="Delivered"/>
    <s v="Medium"/>
    <s v="Crear estructura de un marco de inversion por servicio"/>
    <s v="Se debe de crear una estructura para un marco general de inversion por servicio. Esta debe ser similira al MGA o a un perfil de inversion. Se debe de asociar formulas y regla con la misma estructura. Al tipo de servicio asociarle un marco de inversion, esto solo cuando no sean mixtos. En las capturas cuando se mande a llamar ela validacion de perfil, se debe debe mandar llamar adicionalmente a esta nueva validacion de perfil. _x000a__x000a_Se deben de modificar los monitores para que indiquen si ademas se esta rompiendo el perfil por tipo de servicio. _x000a__x000a_Se deben de buscar todos los lugares donde se revian los MGA's, incluir que no se esten violando las reglas de este nuevo perfil."/>
    <s v="Gerardo Gomez"/>
    <x v="13"/>
    <d v="2015-02-20T18:00:00"/>
    <d v="2014-09-09T11:25:00"/>
    <d v="2015-02-02T00:00:00"/>
    <n v="145.52430555555475"/>
    <d v="2015-02-07T00:00:00"/>
    <d v="2015-02-05T00:00:00"/>
    <x v="3"/>
    <n v="4"/>
    <n v="164.27430555555475"/>
    <d v="2015-02-09T16:51:00"/>
    <s v="No Cumplió"/>
    <s v="No Cumplió"/>
    <n v="153.22638888888469"/>
    <s v="Broker, FSP1307, Gap, PruebasD3"/>
    <n v="5"/>
    <x v="0"/>
    <m/>
    <m/>
    <m/>
    <m/>
    <m/>
    <m/>
  </r>
  <r>
    <x v="2"/>
    <s v="Br4"/>
    <s v="BXMPRJ-542"/>
    <s v="Enhancement"/>
    <s v="Closed"/>
    <s v="Medium"/>
    <s v="Validaciones de Clientes y Líneas de Crédito en Captura de Inversiones (DORDE001)"/>
    <s v="De acuerdo a la operativa y a las validaciones requeridas para los límites operativos en el caso particular de las órdenes que captura el área de promoción, las validaciones deberán quedar como se indica a continuación: _x000a__x000a_1. Primero se debe validar que el contrato tenga saldo. _x000a_2. Si el contrato no tiene saldo se deberá validar que exista una línea contraparte para dicho contrato. _x000a_3. En caso de no existir ni saldo ni línea autorizada se deberá enviar la notificación correspondiente para que el área de riesgos cree la línea. _x000a_4. Si existe línea y esta se sobregira con la operación capturada, la orden quedará por autorizar para el área de riesgos. _x000a__x000a_La verificación de si el cliente cuenta con línea contraparte solo aplicará en el caso de que el cliente esté marcado con en parámetro de Corto en Efectivo (SCORTO_EFE), es decir aquellos clientes especiales que así puedan operar dadas las políticas operativas del cliente. _x000a__x000a_Cualquier duda y/o aclaración hacérmela saber para resolverla."/>
    <s v="German Gomez"/>
    <x v="20"/>
    <d v="2015-02-20T18:00:00"/>
    <d v="2015-02-10T20:00:00"/>
    <d v="2015-02-10T20:00:00"/>
    <n v="0"/>
    <d v="2015-02-15T20:00:00"/>
    <m/>
    <x v="18"/>
    <s v="Sin Fecha"/>
    <n v="9.9166666666642413"/>
    <d v="2015-01-28T18:05:00"/>
    <s v="Cumplió"/>
    <s v="Sin Fecha"/>
    <n v="-13.07986111111677"/>
    <s v="Broker, Gap, PruebasD3, SCPC"/>
    <n v="5"/>
    <x v="0"/>
    <m/>
    <m/>
    <m/>
    <m/>
    <m/>
    <m/>
  </r>
  <r>
    <x v="0"/>
    <s v="Br4"/>
    <s v="BXMPRJ-515"/>
    <s v="Enhancement"/>
    <s v="Investigating"/>
    <s v="Medium"/>
    <s v="Cambios a la Interfaz de Clientes por Bajas y Manejo de Nombre-Apellidos"/>
    <s v="Se solicitan los siguientes cambios en la interfaz de Clientes: _x000a__x000a_1. Recibir el Nombre del Cliente en los casos de personas físicas, separado en tres variables distintas para evitar que la interfaz tenga que diferenciar nombre y apellidos. _x000a_Además se necesita que se permitan los valores vacíos o nulos en los apellidos, incluyendo los correspondientes a co-titulares y/o beneficiarios. _x000a__x000a_2. Manejo de Bajas y Modificaciones para datos adicionales del cliente _x000a_- Direcciones _x000a_- Co-titulares _x000a_- Beneficiarios _x000a__x000a_Se deja a continuación el requerimiento de Jesus Villaseñor descrito en el ticket BXMPRJ-434: _x000a__x000a_- 1) Se envia alta de cliente solo con el campo NOMBRE (completo) y de alguna forma TAS esta cargando los datos de Apellido Paterno Materno y Nombre . Se observa que se estan asignado los paternos como maternos y viceversa , tambien que aunque en la mayoria de los casos el corte es correcto esto no pasa siempre. SE SOLICITA CONTEMPLAR EL CAMBIO a peticion separada NOMBRES , APELLIDO1 , APELLIDO2 y aceptar que cualquiera de los apellidos puede venir en blanco. (TAMBIEN EN COTITULARES, BENEFICIARIOS). _x000a__x000a_- 2) En la Interface no se contemplan BAJAS de ningun dato, pero si existen , por ejemplo del CONTRATO y de algunos datos como DIRECCIONES , BENEFICIARIOS , COTITULARES , etc .. como se pretende que se maneje esto ... _x000a_"/>
    <s v="Cesar Guzmán"/>
    <x v="24"/>
    <d v="2015-02-20T18:00:00"/>
    <d v="2014-08-25T13:32:00"/>
    <d v="2015-02-17T14:25:00"/>
    <n v="176.03680555555911"/>
    <d v="2015-02-22T14:25:00"/>
    <m/>
    <x v="5"/>
    <s v="Sin Fecha"/>
    <n v="179.18611111111386"/>
    <m/>
    <s v="No Cumplió"/>
    <s v="Sin Fecha"/>
    <n v="179.18611111111386"/>
    <s v="FSP1307, PruebasD2"/>
    <n v="5"/>
    <x v="0"/>
    <m/>
    <m/>
    <m/>
    <m/>
    <m/>
    <m/>
  </r>
  <r>
    <x v="1"/>
    <s v="Br4"/>
    <s v="BXMPRJ-515"/>
    <s v="Enhancement"/>
    <s v="Delivered"/>
    <s v="Medium"/>
    <s v="Cambios a la Interfaz de Clientes por Bajas y Manejo de Nombre-Apellidos"/>
    <s v="Se solicitan los siguientes cambios en la interfaz de Clientes: _x000a__x000a_1. Recibir el Nombre del Cliente en los casos de personas físicas, separado en tres variables distintas para evitar que la interfaz tenga que diferenciar nombre y apellidos. _x000a_Además se necesita que se permitan los valores vacíos o nulos en los apellidos, incluyendo los correspondientes a co-titulares y/o beneficiarios. _x000a__x000a_2. Manejo de Bajas y Modificaciones para datos adicionales del cliente _x000a_- Direcciones _x000a_- Co-titulares _x000a_- Beneficiarios _x000a__x000a_Se deja a continuación el requerimiento de Jesus Villaseñor descrito en el ticket BXMPRJ-434: _x000a__x000a_- 1) Se envia alta de cliente solo con el campo NOMBRE (completo) y de alguna forma TAS esta cargando los datos de Apellido Paterno Materno y Nombre . Se observa que se estan asignado los paternos como maternos y viceversa , tambien que aunque en la mayoria de los casos el corte es correcto esto no pasa siempre. SE SOLICITA CONTEMPLAR EL CAMBIO a peticion separada NOMBRES , APELLIDO1 , APELLIDO2 y aceptar que cualquiera de los apellidos puede venir en blanco. (TAMBIEN EN COTITULARES, BENEFICIARIOS). _x000a__x000a_- 2) En la Interface no se contemplan BAJAS de ningun dato, pero si existen , por ejemplo del CONTRATO y de algunos datos como DIRECCIONES , BENEFICIARIOS , COTITULARES , etc .. como se pretende que se maneje esto ... _x000a_"/>
    <s v="Cesar Guzmán"/>
    <x v="24"/>
    <d v="2015-02-20T18:00:00"/>
    <d v="2014-08-25T13:32:00"/>
    <d v="2015-02-17T00:00:00"/>
    <n v="175.43611111111386"/>
    <d v="2015-02-22T00:00:00"/>
    <m/>
    <x v="0"/>
    <s v="Sin Fecha"/>
    <n v="179.18611111111386"/>
    <d v="2015-02-17T14:25:00"/>
    <s v="Cumplió"/>
    <s v="Sin Fecha"/>
    <n v="176.03680555555911"/>
    <s v="FSP1307, PruebasD2"/>
    <n v="5"/>
    <x v="0"/>
    <m/>
    <m/>
    <m/>
    <m/>
    <m/>
    <m/>
  </r>
  <r>
    <x v="0"/>
    <s v="Br4"/>
    <s v="BXMPRJ-504"/>
    <s v="Enhancement"/>
    <s v="Investigating"/>
    <s v="Medium"/>
    <s v="Brecha Contabilidad - Reporte de Posición Propia Pactación y Reporte de Posición Clientes Liquidación"/>
    <s v="Se requiere generar un Reporte de Posición Propia Pactación y Reporte de Posición Clientes Liquidación, el reporte se requiere por oficio."/>
    <s v="Jocelyn Vazquez"/>
    <x v="3"/>
    <d v="2015-02-20T18:00:00"/>
    <d v="2014-08-21T20:37:00"/>
    <d v="2015-02-19T13:26:00"/>
    <n v="181.7006944444438"/>
    <d v="2015-02-24T13:26:00"/>
    <m/>
    <x v="1"/>
    <s v="Sin Fecha"/>
    <n v="182.89097222222335"/>
    <m/>
    <s v="No Cumplió"/>
    <s v="Sin Fecha"/>
    <n v="182.89097222222335"/>
    <s v="Broker, Gap, OutScope, PruebasD3"/>
    <n v="5"/>
    <x v="0"/>
    <m/>
    <m/>
    <m/>
    <m/>
    <m/>
    <m/>
  </r>
  <r>
    <x v="1"/>
    <s v="Br4"/>
    <s v="BXMPRJ-504"/>
    <s v="Enhancement"/>
    <s v="In Progress"/>
    <s v="Medium"/>
    <s v="Brecha Contabilidad - Reporte de Posición Propia Pactación y Reporte de Posición Clientes Liquidación"/>
    <s v="Se requiere generar un Reporte de Posición Propia Pactación y Reporte de Posición Clientes Liquidación, el reporte se requiere por oficio."/>
    <s v="Juan Martinez"/>
    <x v="5"/>
    <d v="2015-02-20T18:00:00"/>
    <d v="2014-08-21T20:37:00"/>
    <d v="2015-02-02T00:00:00"/>
    <n v="164.14097222222335"/>
    <d v="2015-02-07T00:00:00"/>
    <d v="2015-02-05T00:00:00"/>
    <x v="13"/>
    <n v="15"/>
    <n v="182.89097222222335"/>
    <m/>
    <s v="No Cumplió"/>
    <s v="No Cumplió"/>
    <n v="182.89097222222335"/>
    <s v="Broker, Gap, OutScope, PruebasD3"/>
    <n v="5"/>
    <x v="0"/>
    <m/>
    <m/>
    <m/>
    <m/>
    <m/>
    <m/>
  </r>
  <r>
    <x v="2"/>
    <s v="Br4"/>
    <s v="BXMPRJ-501"/>
    <s v="Enhancement"/>
    <s v="Closed"/>
    <s v="Medium"/>
    <s v="Incluir Garantías y Precio en Interfaz de Saldos y Posiciones"/>
    <s v="Se solicita incluir una nueva sección de garantías de acuerdo al archivo adjunto, esta sección indica las posiciones en garantía que se tienen y va al final de la página. _x000a__x000a_También se solicita incluir el precio de adquisición para las posiciones de Mercado de Capitales y de Sociedades de Inversión. _x000a__x000a_Saludos."/>
    <s v="Ivan Torres"/>
    <x v="2"/>
    <d v="2015-02-20T18:00:00"/>
    <d v="2014-08-21T14:45:00"/>
    <d v="2015-02-02T00:00:00"/>
    <n v="164.38541666666424"/>
    <d v="2015-02-07T00:00:00"/>
    <m/>
    <x v="8"/>
    <s v="Sin Fecha"/>
    <n v="183.13541666666424"/>
    <d v="2015-02-12T20:10:00"/>
    <s v="No Cumplió"/>
    <s v="Sin Fecha"/>
    <n v="175.22569444444525"/>
    <s v="Broker, FSP1307, Gap"/>
    <n v="5"/>
    <x v="0"/>
    <m/>
    <m/>
    <m/>
    <m/>
    <m/>
    <m/>
  </r>
  <r>
    <x v="0"/>
    <s v="Br3"/>
    <s v="BXMPRJ-461"/>
    <s v="Enhancement"/>
    <s v="In Progress"/>
    <s v="Medium"/>
    <s v="No. 86 - Cartas Confirmación"/>
    <s v="No se han hecho las modificaciones a la Carta Confirmación, pendiente de validar en envío de carta por mail _x000a_"/>
    <s v="Victor Arellanes"/>
    <x v="0"/>
    <d v="2015-02-20T18:00:00"/>
    <d v="2014-08-19T14:12:00"/>
    <d v="2015-02-03T00:00:00"/>
    <n v="167.40833333333285"/>
    <d v="2015-02-08T00:00:00"/>
    <m/>
    <x v="12"/>
    <s v="Sin Fecha"/>
    <n v="185.15833333333285"/>
    <m/>
    <s v="No Cumplió"/>
    <s v="Sin Fecha"/>
    <n v="185.15833333333285"/>
    <s v="Broker, FSP1307, Gap"/>
    <n v="5"/>
    <x v="0"/>
    <m/>
    <m/>
    <m/>
    <m/>
    <m/>
    <m/>
  </r>
  <r>
    <x v="2"/>
    <s v="Br4"/>
    <s v="BXMPRJ-396"/>
    <s v="Enhancement"/>
    <s v="Closed"/>
    <s v="Medium"/>
    <s v="Emisoras de Mercado de Dinero y sociedades de inversión"/>
    <s v="Se requiere que TAS informe a FIABLE mediane una interfaz el alta y cambios de emisoras de mercado de capitales y sociedades de inversión, para controlar el modulo de garantias por prestamos de valores."/>
    <s v="Francisco Morales López"/>
    <x v="2"/>
    <d v="2015-02-20T18:00:00"/>
    <d v="2014-07-31T18:25:00"/>
    <d v="2015-02-02T00:00:00"/>
    <n v="185.23263888889051"/>
    <d v="2015-02-07T00:00:00"/>
    <m/>
    <x v="9"/>
    <s v="Sin Fecha"/>
    <n v="203.98263888889051"/>
    <d v="2015-02-16T14:33:00"/>
    <s v="No Cumplió"/>
    <s v="Sin Fecha"/>
    <n v="199.8388888888876"/>
    <s v="Broker, FSP1307, Gap"/>
    <n v="5"/>
    <x v="0"/>
    <m/>
    <m/>
    <m/>
    <m/>
    <m/>
    <m/>
  </r>
  <r>
    <x v="2"/>
    <s v="Br3"/>
    <s v="BXMPRJ-378"/>
    <s v="Enhancement"/>
    <s v="Closed"/>
    <s v="Medium"/>
    <s v="CARGA DE PRECIOS DE LOS FONDOS QUE DISTRIBUYE CASA DE BOLSA BX+"/>
    <s v="Se acuerda con el formato que envió Margarita Arellano para la carga de precios de los fondos que distribuye la Casa de Bolsa BX+"/>
    <s v="Arturo Saldivar"/>
    <x v="21"/>
    <d v="2015-02-20T18:00:00"/>
    <d v="2014-07-22T16:39:00"/>
    <d v="2015-02-02T00:00:00"/>
    <n v="194.30625000000146"/>
    <d v="2015-02-07T00:00:00"/>
    <m/>
    <x v="0"/>
    <s v="Sin Fecha"/>
    <n v="213.05625000000146"/>
    <d v="2015-02-03T00:00:00"/>
    <s v="Cumplió"/>
    <s v="Sin Fecha"/>
    <n v="195.30625000000146"/>
    <s v="Broker, Gap, OutScope, Pool"/>
    <n v="5"/>
    <x v="0"/>
    <m/>
    <m/>
    <m/>
    <m/>
    <m/>
    <m/>
  </r>
  <r>
    <x v="0"/>
    <s v="Br4"/>
    <s v="BXMPRJ-365"/>
    <s v="Enhancement"/>
    <s v="In Progress"/>
    <s v="Medium"/>
    <s v="Reporte Regulatorio VA-AC"/>
    <s v="PRECIOS Y OPERACIONES DE COMPRA-VENTA DE SOCIEDADES DE INVERSIÓN _x000a__x000a_El reporte regulatorio VA-AC de la serie VA, tiene como objetivo mostrar las compras y ventas de acciones de sociedades de inversión por serie, de cada distribuidor de la sociedad de inversión, así como su saldo final _x000a_al término del día. _x000a_"/>
    <s v="Ana hernandez"/>
    <x v="21"/>
    <d v="2015-02-20T18:00:00"/>
    <d v="2014-07-17T18:07:00"/>
    <d v="2015-02-18T00:00:00"/>
    <n v="215.2451388888876"/>
    <d v="2015-02-23T00:00:00"/>
    <d v="2015-02-04T00:00:00"/>
    <x v="7"/>
    <n v="16"/>
    <n v="217.9951388888876"/>
    <m/>
    <s v="No Cumplió"/>
    <s v="No Cumplió"/>
    <n v="217.9951388888876"/>
    <s v="Broker, FSP1307, Gap, PruebasD2"/>
    <n v="5"/>
    <x v="0"/>
    <m/>
    <m/>
    <m/>
    <m/>
    <m/>
    <m/>
  </r>
  <r>
    <x v="1"/>
    <s v="Br4"/>
    <s v="BXMPRJ-365"/>
    <s v="Enhancement"/>
    <s v="Delivered"/>
    <s v="Medium"/>
    <s v="Reporte Regulatorio VA-AC"/>
    <s v="PRECIOS Y OPERACIONES DE COMPRA-VENTA DE SOCIEDADES DE INVERSIÓN _x000a__x000a_El reporte regulatorio VA-AC de la serie VA, tiene como objetivo mostrar las compras y ventas de acciones de sociedades de inversión por serie, de cada distribuidor de la sociedad de inversión, así como su saldo final _x000a_al término del día. _x000a_"/>
    <s v="Ivan Torres"/>
    <x v="3"/>
    <d v="2015-02-20T18:00:00"/>
    <d v="2014-07-17T18:07:00"/>
    <d v="2015-02-02T00:00:00"/>
    <n v="199.2451388888876"/>
    <d v="2015-02-07T00:00:00"/>
    <d v="2015-02-04T00:00:00"/>
    <x v="11"/>
    <n v="14"/>
    <n v="217.9951388888876"/>
    <d v="2015-02-18T00:00:00"/>
    <s v="No Cumplió"/>
    <s v="No Cumplió"/>
    <n v="215.2451388888876"/>
    <s v="Broker, FSP1307, Gap, PruebasD2"/>
    <n v="5"/>
    <x v="0"/>
    <m/>
    <m/>
    <m/>
    <m/>
    <m/>
    <m/>
  </r>
  <r>
    <x v="0"/>
    <s v="Br1"/>
    <s v="BXMPRJ-331"/>
    <s v="Enhancement"/>
    <s v="Open"/>
    <s v="Medium"/>
    <s v="Ajuste de Costos Automático"/>
    <s v="Ajustes de costos automáticos, para papeles con TASA fija y papeles con sobretasa."/>
    <s v="Ivan Torres"/>
    <x v="18"/>
    <d v="2015-02-20T18:00:00"/>
    <d v="2014-07-09T14:54:00"/>
    <d v="2015-02-16T17:20:00"/>
    <n v="222.10138888888469"/>
    <d v="2015-02-21T17:20:00"/>
    <m/>
    <x v="2"/>
    <s v="Sin Fecha"/>
    <n v="226.1291666666657"/>
    <m/>
    <s v="No Cumplió"/>
    <s v="Sin Fecha"/>
    <n v="226.1291666666657"/>
    <s v="Broker, FSP1307, Gap, PruebasD3"/>
    <n v="5"/>
    <x v="0"/>
    <m/>
    <m/>
    <m/>
    <m/>
    <m/>
    <m/>
  </r>
  <r>
    <x v="1"/>
    <s v="Br1"/>
    <s v="BXMPRJ-331"/>
    <s v="Enhancement"/>
    <s v="Open"/>
    <s v="Medium"/>
    <s v="Ajuste de Costos Automático"/>
    <s v="Ajustes de costos automáticos, para papeles con TASA fija y papeles con sobretasa."/>
    <s v="Ivan Torres"/>
    <x v="12"/>
    <d v="2015-02-20T18:00:00"/>
    <d v="2014-07-09T14:54:00"/>
    <d v="2015-02-02T00:00:00"/>
    <n v="207.3791666666657"/>
    <d v="2015-02-07T00:00:00"/>
    <d v="2015-02-13T00:00:00"/>
    <x v="9"/>
    <n v="3"/>
    <n v="226.1291666666657"/>
    <d v="2015-02-16T17:20:00"/>
    <s v="No Cumplió"/>
    <s v="No Cumplió"/>
    <n v="222.10138888888469"/>
    <s v="Broker, FSP1307, Gap, PruebasD3"/>
    <n v="5"/>
    <x v="0"/>
    <m/>
    <m/>
    <m/>
    <m/>
    <m/>
    <m/>
  </r>
  <r>
    <x v="0"/>
    <s v="Br5"/>
    <s v="BXMPRJ-329"/>
    <s v="Enhancement"/>
    <s v="Failed Test"/>
    <s v="Medium"/>
    <s v="Reporte de Custodias por Sucursal"/>
    <s v="REPORTE DE CUSTODIAS POR SUCURSAL (Agregar Sucursal) Al reporte de custodias por sucursal se requiere agrupación por sucursal."/>
    <s v="Ivan Torres"/>
    <x v="32"/>
    <d v="2015-02-20T18:00:00"/>
    <d v="2014-07-09T11:50:00"/>
    <d v="2015-02-02T00:00:00"/>
    <n v="207.50694444444525"/>
    <d v="2015-02-07T00:00:00"/>
    <d v="2015-02-04T00:00:00"/>
    <x v="13"/>
    <n v="16"/>
    <n v="226.25694444444525"/>
    <m/>
    <s v="No Cumplió"/>
    <s v="No Cumplió"/>
    <n v="226.25694444444525"/>
    <s v="Broker, FSP1307, Gap, PruebasD2"/>
    <n v="5"/>
    <x v="7"/>
    <m/>
    <m/>
    <m/>
    <m/>
    <m/>
    <m/>
  </r>
  <r>
    <x v="0"/>
    <s v="Br3"/>
    <s v="BXMPRJ-316"/>
    <s v="Enhancement"/>
    <s v="Delivered"/>
    <s v="Medium"/>
    <s v="Realizar Interfaz Solutrust Fideicomisos (Operaciones)"/>
    <s v="Realizar interfaz"/>
    <s v="Gerardo Gomez"/>
    <x v="3"/>
    <d v="2015-02-20T18:00:00"/>
    <d v="2014-07-03T14:27:00"/>
    <d v="2015-02-16T14:14:00"/>
    <n v="227.9909722222219"/>
    <d v="2015-02-21T14:14:00"/>
    <m/>
    <x v="2"/>
    <s v="Sin Fecha"/>
    <n v="232.14791666666861"/>
    <m/>
    <s v="No Cumplió"/>
    <s v="Sin Fecha"/>
    <n v="232.14791666666861"/>
    <s v="Broker, FSP1307, Gap"/>
    <n v="5"/>
    <x v="0"/>
    <m/>
    <m/>
    <m/>
    <m/>
    <m/>
    <m/>
  </r>
  <r>
    <x v="1"/>
    <s v="Br3"/>
    <s v="BXMPRJ-316"/>
    <s v="Enhancement"/>
    <s v="In Progress"/>
    <s v="Medium"/>
    <s v="Realizar Interfaz Solutrust Fideicomisos (Operaciones)"/>
    <s v="Realizar interfaz"/>
    <s v="Gerardo Gomez"/>
    <x v="4"/>
    <d v="2015-02-20T18:00:00"/>
    <d v="2014-07-03T14:27:00"/>
    <d v="2015-02-02T00:00:00"/>
    <n v="213.39791666666861"/>
    <d v="2015-02-07T00:00:00"/>
    <m/>
    <x v="9"/>
    <s v="Sin Fecha"/>
    <n v="232.14791666666861"/>
    <d v="2015-02-16T14:14:00"/>
    <s v="No Cumplió"/>
    <s v="Sin Fecha"/>
    <n v="227.9909722222219"/>
    <s v="Broker, FSP1307, Gap"/>
    <n v="5"/>
    <x v="0"/>
    <m/>
    <m/>
    <m/>
    <m/>
    <m/>
    <m/>
  </r>
  <r>
    <x v="0"/>
    <s v="Br3"/>
    <s v="BXMPRJ-290"/>
    <s v="Enhancement"/>
    <s v="Failed Test"/>
    <s v="Medium"/>
    <s v="El archivo en excel de SI para Compass Group sólo debe mostrar ordenes registradas a una fecha"/>
    <s v="El archivo en excel de Sociedades de Inversión para Compass Group está mostrando tanto ordenes que se registraron el día en el que se genera dicho archivo, como aquellas que liquidan y que se operaron con anterioridad. Lo correcto es que solamente despliegue las ordenes registradas en el día. Adicionalmente, en el campo de contrato debe de aparecer el contrato 1459, que es el número de contrato que tiene el distribuidor registrado en el sistema SisDisi. _x000a_"/>
    <s v="Cintia Ochoa"/>
    <x v="7"/>
    <d v="2015-02-20T18:00:00"/>
    <d v="2014-06-25T17:18:00"/>
    <d v="2015-02-13T17:05:00"/>
    <n v="232.9909722222219"/>
    <d v="2015-02-18T17:05:00"/>
    <m/>
    <x v="3"/>
    <s v="Sin Fecha"/>
    <n v="240.02916666666715"/>
    <m/>
    <s v="No Cumplió"/>
    <s v="Sin Fecha"/>
    <n v="240.02916666666715"/>
    <s v="Broker, FSP1307, Gap"/>
    <n v="5"/>
    <x v="0"/>
    <m/>
    <m/>
    <m/>
    <m/>
    <m/>
    <m/>
  </r>
  <r>
    <x v="1"/>
    <s v="Br3"/>
    <s v="BXMPRJ-290"/>
    <s v="Enhancement"/>
    <s v="Delivered"/>
    <s v="Medium"/>
    <s v="El archivo en excel de SI para Compass Group sólo debe mostrar ordenes registradas a una fecha"/>
    <s v="El archivo en excel de Sociedades de Inversión para Compass Group está mostrando tanto ordenes que se registraron el día en el que se genera dicho archivo, como aquellas que liquidan y que se operaron con anterioridad. Lo correcto es que solamente despliegue las ordenes registradas en el día. Adicionalmente, en el campo de contrato debe de aparecer el contrato 1459, que es el número de contrato que tiene el distribuidor registrado en el sistema SisDisi. _x000a_"/>
    <s v="Cintia Ochoa"/>
    <x v="31"/>
    <d v="2015-02-20T18:00:00"/>
    <d v="2014-06-25T17:18:00"/>
    <d v="2015-02-03T09:46:00"/>
    <n v="222.68611111111386"/>
    <d v="2015-02-08T09:46:00"/>
    <m/>
    <x v="8"/>
    <s v="Sin Fecha"/>
    <n v="240.02916666666715"/>
    <d v="2015-02-13T17:05:00"/>
    <s v="No Cumplió"/>
    <s v="Sin Fecha"/>
    <n v="232.9909722222219"/>
    <s v="Broker, FSP1307, Gap"/>
    <n v="5"/>
    <x v="0"/>
    <m/>
    <m/>
    <m/>
    <m/>
    <m/>
    <m/>
  </r>
  <r>
    <x v="1"/>
    <s v="Br3"/>
    <s v="BXMPRJ-290"/>
    <s v="Enhancement"/>
    <s v="In Progress"/>
    <s v="Medium"/>
    <s v="El archivo en excel de SI para Compass Group sólo debe mostrar ordenes registradas a una fecha"/>
    <s v="El archivo en excel de Sociedades de Inversión para Compass Group está mostrando tanto ordenes que se registraron el día en el que se genera dicho archivo, como aquellas que liquidan y que se operaron con anterioridad. Lo correcto es que solamente despliegue las ordenes registradas en el día. Adicionalmente, en el campo de contrato debe de aparecer el contrato 1459, que es el número de contrato que tiene el distribuidor registrado en el sistema SisDisi. _x000a_"/>
    <s v="Cintia Ochoa"/>
    <x v="31"/>
    <d v="2015-02-20T18:00:00"/>
    <d v="2014-06-25T17:18:00"/>
    <d v="2015-02-03T00:00:00"/>
    <n v="222.27916666666715"/>
    <d v="2015-02-08T00:00:00"/>
    <m/>
    <x v="0"/>
    <s v="Sin Fecha"/>
    <n v="240.02916666666715"/>
    <d v="2015-02-03T09:46:00"/>
    <s v="Cumplió"/>
    <s v="Sin Fecha"/>
    <n v="222.68611111111386"/>
    <s v="Broker, FSP1307, Gap"/>
    <n v="5"/>
    <x v="0"/>
    <m/>
    <m/>
    <m/>
    <m/>
    <m/>
    <m/>
  </r>
  <r>
    <x v="2"/>
    <s v="Br4"/>
    <s v="BXMPRJ-268"/>
    <s v="Enhancement"/>
    <s v="Closed"/>
    <s v="Medium"/>
    <s v="Interface de Saldos y Posiciones --- datos de la OPERATIVIDAD."/>
    <s v="Estamos realizando las primeras pruebas del portal y estamos detectando que los datos de OPERATIVIDAD se estan entregando con una definicion que no corresponde con los solicitado en el EXCEL que se envio para la definicion de esta INTERFACE. _x000a__x000a_Ya revisamos el ERAS, detectando que la definicion que se incluyo para estos datos es diferente a los solicitado , por lo que podemos decir que la entrega sigue el ERAS, pero con los datos asi entregados NO funciona el PORTAL. _x000a__x000a_Incluso lo que se recibe esta incompleto y esto aumenta el un problema, esto son los principales conflictos: _x000a__x000a_a) No se entregan datos completos de las ordenes de capitales, al parecer solo se presenta lo asignado a detalle (falta el total), falta lo ordenado (total y detalle) y lo cancelado (Total y detalle). _x000a__x000a_b) Los datos de opciones de operacion de sociedades de inversion NO se estan entregando, solo hay datos de posicion, pero se deben entregar registros para cada fondo operable por el cliente en los que se deben presentar las opciones de compra que le permite el efectivo disponible o de venta si el contrato tiene posicion operable del fondo que del registro respectivo. _x000a__x000a_El EXCEL de ejemplo los revise linea por linea con EVER , se le menciono para que servia cada resgistro de este archivo e incluso se incorporaron datos que el propuso (Prestamo de Valores). _x000a__x000a_La interface asi entregada NO permite REALIZAR OPERACION DE CAPITALES NI DE SOCIEDADES DE INVERSION DESDE INTERNET. _x000a__x000a_Es urgente que revisemos este tema"/>
    <s v="Jesús Villaseñor"/>
    <x v="2"/>
    <d v="2015-02-20T18:00:00"/>
    <d v="2014-06-17T19:43:00"/>
    <d v="2015-02-02T00:00:00"/>
    <n v="229.1784722222219"/>
    <d v="2015-02-07T00:00:00"/>
    <d v="2015-02-05T00:00:00"/>
    <x v="4"/>
    <n v="5"/>
    <n v="247.9284722222219"/>
    <d v="2015-02-10T17:51:00"/>
    <s v="No Cumplió"/>
    <s v="No Cumplió"/>
    <n v="237.92222222222335"/>
    <s v="Broker, ChangeReq, FSP1307, Gap, PruebasD3"/>
    <n v="5"/>
    <x v="0"/>
    <m/>
    <m/>
    <m/>
    <m/>
    <m/>
    <m/>
  </r>
  <r>
    <x v="0"/>
    <s v="Br5"/>
    <s v="BXMPRJ-250"/>
    <s v="Enhancement"/>
    <s v="Failed Test"/>
    <s v="Medium"/>
    <s v="Recibir las compras de colocación en Mercado de Capitales enviadas desde FIABLE"/>
    <s v="Recibir las compras de colocación en Mercado de Capitales enviadas desde FIABLE. _x000a__x000a_Dichas operaciones deben de soportar la baja por error. _x000a__x000a__x000a__x000a__x000a_Descripción detallada _x000a__x000a_Colocaciones Mercado de Capitales _x000a_• Realizar appservice _x000a_• Los parámetros son: _x000a__x000a_Campo Descripción Tipo de Variable _x000a_Folio Folio de operación dada por FIABLE Integer _x000a_AlaOBaja Alta O Baja del registro Char _x000a_Contrato Contrato Integer _x000a_FOper Fecha de operación Date _x000a_FLiq Fecha de liquidación Date _x000a_Emision Emisora Char _x000a_Serie Serie Char _x000a_Precio Precio Decimal _x000a_Títulos Títulos Integer _x000a_Contraparte Contraparte liquidadora del efectivo Integer _x000a__x000a_• Acción de TAS ¨&quot;Alta&quot; _x000a_1. Genera un movimiento (FTrans) con una clave de concepto (itipo_ord e itipo_tran), que identifique una colocación primaria. _x000a_2. Genera liquidación _x000a__x000a_• Acción de TAS ¨&quot;Baja&quot; _x000a_1. Borra movimiento _x000a_2. Borra liquidación _x000a__x000a_• &quot;Modificación&quot; _x000a_Se maneja como &quot;Baja&quot; y &quot;Alta&quot; _x000a__x000a__x000a_"/>
    <s v="Sergio Rangel"/>
    <x v="8"/>
    <d v="2015-02-20T18:00:00"/>
    <d v="2014-06-11T18:39:00"/>
    <d v="2015-02-02T00:00:00"/>
    <n v="235.2229166666657"/>
    <d v="2015-02-07T00:00:00"/>
    <m/>
    <x v="13"/>
    <s v="Sin Fecha"/>
    <n v="253.9729166666657"/>
    <m/>
    <s v="No Cumplió"/>
    <s v="Sin Fecha"/>
    <n v="253.9729166666657"/>
    <s v="Broker, FSP1307, Gap"/>
    <n v="5"/>
    <x v="0"/>
    <m/>
    <m/>
    <m/>
    <m/>
    <m/>
    <m/>
  </r>
  <r>
    <x v="2"/>
    <s v="Br5"/>
    <s v="BXMPRJ-135"/>
    <s v="Enhancement"/>
    <s v="Failed Test"/>
    <s v="Medium"/>
    <s v="Se requiere identificar y marcar en TAS los contratos con custodia externa"/>
    <s v="Se requiere identificar y marcar en TAS los contratos con custodia externa ej. 515781 NOMBRE: BANCO SANTANDER MEXICO S.A. FIDEICOMISO 24-1 Valores estará entregando esta lista mañana a TAS para su registro en el sistema"/>
    <s v="Juan Martinez"/>
    <x v="24"/>
    <d v="2015-02-20T18:00:00"/>
    <d v="2014-03-27T21:20:00"/>
    <d v="2015-02-02T00:00:00"/>
    <n v="311.11111111110949"/>
    <d v="2015-02-07T00:00:00"/>
    <d v="2015-02-05T00:00:00"/>
    <x v="8"/>
    <n v="7"/>
    <n v="329.86111111110949"/>
    <d v="2015-02-12T14:51:00"/>
    <s v="No Cumplió"/>
    <s v="No Cumplió"/>
    <n v="321.72986111111095"/>
    <s v="BXM_LiqVal, Broker, Gap, Licencia, PruebasD3, TAS-MM"/>
    <n v="5"/>
    <x v="0"/>
    <m/>
    <m/>
    <m/>
    <m/>
    <m/>
    <m/>
  </r>
  <r>
    <x v="0"/>
    <s v="Br6"/>
    <s v="BXMPRJ-96"/>
    <s v="Enhancement"/>
    <s v="Client Response Provided"/>
    <s v="Low"/>
    <s v="Pantalla con el calculo de VAR (metodo Historico)."/>
    <s v="Realizar pantalla para los operadores con cálculo de VAR usando método histórico _x000a_Corresponde al ID 100 de Brechas e Interfaces."/>
    <s v="Myrna Ocana"/>
    <x v="33"/>
    <d v="2015-02-20T18:00:00"/>
    <d v="2014-01-24T14:21:00"/>
    <d v="2015-02-02T00:00:00"/>
    <n v="373.4020833333343"/>
    <d v="2015-02-07T00:00:00"/>
    <m/>
    <x v="13"/>
    <s v="Sin Fecha"/>
    <n v="392.1520833333343"/>
    <m/>
    <s v="No Cumplió"/>
    <s v="Sin Fecha"/>
    <n v="392.1520833333343"/>
    <s v="Bank, FSP578, Gap, InScope, TAS-DR"/>
    <n v="5"/>
    <x v="0"/>
    <m/>
    <m/>
    <m/>
    <m/>
    <m/>
    <m/>
  </r>
  <r>
    <x v="0"/>
    <s v="Br2"/>
    <s v="BXMPRJ-93"/>
    <s v="Enhancement"/>
    <s v="Investigating"/>
    <s v="Medium"/>
    <s v="Administrar títulos y efectivo por inclumplimiento."/>
    <s v="Administrar títulos y efectivo cuando se incumpla la entrega o recepción de los valores. _x000a_Corresponde al ID 116 de Brechas e Interfaces."/>
    <s v="Myrna Ocana"/>
    <x v="5"/>
    <d v="2015-02-20T18:00:00"/>
    <d v="2014-01-20T13:46:00"/>
    <d v="2015-02-02T00:00:00"/>
    <n v="377.42638888888905"/>
    <d v="2015-02-07T00:00:00"/>
    <m/>
    <x v="13"/>
    <s v="Sin Fecha"/>
    <n v="396.17638888888905"/>
    <m/>
    <s v="No Cumplió"/>
    <s v="Sin Fecha"/>
    <n v="396.17638888888905"/>
    <s v="Broker, Gap, Licencia, TAS-CM"/>
    <n v="5"/>
    <x v="0"/>
    <m/>
    <m/>
    <m/>
    <m/>
    <m/>
    <m/>
  </r>
  <r>
    <x v="0"/>
    <s v="Br4"/>
    <s v="BXMPRJ-90"/>
    <s v="Enhancement"/>
    <s v="Failed Test"/>
    <s v="Medium"/>
    <s v="Realizar Carga de Boletin Electronico"/>
    <s v="Realizar la carga de boletín electrónica para generar la aplicación de ejercicios de derecho de manera automática. _x000a_Corresponde al ID 31 de Brechas e Interfaces."/>
    <s v="Myrna Ocana"/>
    <x v="19"/>
    <d v="2015-02-20T18:00:00"/>
    <d v="2014-01-20T12:03:00"/>
    <d v="2015-02-16T15:30:00"/>
    <n v="392.14375000000291"/>
    <d v="2015-02-21T15:30:00"/>
    <m/>
    <x v="2"/>
    <s v="Sin Fecha"/>
    <n v="396.24791666666715"/>
    <m/>
    <s v="No Cumplió"/>
    <s v="Sin Fecha"/>
    <n v="396.24791666666715"/>
    <s v="FSP1307, PruebasD4"/>
    <n v="5"/>
    <x v="0"/>
    <m/>
    <m/>
    <m/>
    <m/>
    <m/>
    <m/>
  </r>
  <r>
    <x v="1"/>
    <s v="Br4"/>
    <s v="BXMPRJ-90"/>
    <s v="Enhancement"/>
    <s v="Delivered"/>
    <s v="Medium"/>
    <s v="Realizar Carga de Boletin Electronico"/>
    <s v="Realizar la carga de boletín electrónica para generar la aplicación de ejercicios de derecho de manera automática. _x000a_Corresponde al ID 31 de Brechas e Interfaces."/>
    <s v="Myrna Ocana"/>
    <x v="19"/>
    <d v="2015-02-20T18:00:00"/>
    <d v="2014-01-20T12:03:00"/>
    <d v="2015-02-02T00:00:00"/>
    <n v="377.49791666666715"/>
    <d v="2015-02-07T00:00:00"/>
    <m/>
    <x v="9"/>
    <s v="Sin Fecha"/>
    <n v="396.24791666666715"/>
    <d v="2015-02-16T15:30:00"/>
    <s v="No Cumplió"/>
    <s v="Sin Fecha"/>
    <n v="392.14375000000291"/>
    <s v="FSP1307, PruebasD4"/>
    <n v="5"/>
    <x v="8"/>
    <m/>
    <m/>
    <m/>
    <m/>
    <m/>
    <m/>
  </r>
  <r>
    <x v="0"/>
    <s v="Br6"/>
    <s v="BXMPRJ-89"/>
    <s v="Enhancement"/>
    <s v="Client Response Provided"/>
    <s v="Medium"/>
    <s v="Pantalla de Autorización para comisiones de MC"/>
    <s v="Realizar pantalla de autorización para las comisiones de mercado de capitales."/>
    <s v="Myrna Ocana"/>
    <x v="33"/>
    <d v="2015-02-20T18:00:00"/>
    <d v="2014-01-20T12:01:00"/>
    <d v="2015-02-02T00:00:00"/>
    <n v="377.49930555555329"/>
    <d v="2015-02-07T00:00:00"/>
    <m/>
    <x v="13"/>
    <s v="Sin Fecha"/>
    <n v="396.24930555555329"/>
    <m/>
    <s v="No Cumplió"/>
    <s v="Sin Fecha"/>
    <n v="396.24930555555329"/>
    <s v="Broker, FSP580, Gap, TAS-CM"/>
    <n v="5"/>
    <x v="0"/>
    <m/>
    <m/>
    <m/>
    <m/>
    <m/>
    <m/>
  </r>
  <r>
    <x v="0"/>
    <s v="Br4"/>
    <s v="BXMPRJ-88"/>
    <s v="Enhancement"/>
    <s v="Failed Test"/>
    <s v="Medium"/>
    <s v="Repore Global de Utilidades."/>
    <s v="Reporte global de utilidades por promotor, trader, centro de costos (corvalin) _x000a_Corresponde al ID 25 de Brechas e Interfaces."/>
    <s v="Jocelyn Vazquez"/>
    <x v="22"/>
    <d v="2015-02-20T18:00:00"/>
    <d v="2014-01-20T11:59:00"/>
    <d v="2015-02-17T18:29:00"/>
    <n v="393.27083333333576"/>
    <d v="2015-02-22T18:29:00"/>
    <m/>
    <x v="7"/>
    <s v="Sin Fecha"/>
    <n v="396.25069444444671"/>
    <m/>
    <s v="No Cumplió"/>
    <s v="Sin Fecha"/>
    <n v="396.25069444444671"/>
    <s v="Broker, FSP580, PruebasD2"/>
    <n v="5"/>
    <x v="9"/>
    <m/>
    <m/>
    <m/>
    <m/>
    <m/>
    <m/>
  </r>
  <r>
    <x v="1"/>
    <s v="Br4"/>
    <s v="BXMPRJ-88"/>
    <s v="Enhancement"/>
    <s v="Failed Test"/>
    <s v="Medium"/>
    <s v="Repore Global de Utilidades."/>
    <s v="Reporte global de utilidades por promotor, trader, centro de costos (corvalin) _x000a_Corresponde al ID 25 de Brechas e Interfaces."/>
    <s v="Myrna Ocana"/>
    <x v="0"/>
    <d v="2015-02-20T18:00:00"/>
    <d v="2014-01-20T11:59:00"/>
    <d v="2015-02-02T00:00:00"/>
    <n v="377.50069444444671"/>
    <d v="2015-02-07T00:00:00"/>
    <d v="2015-02-04T00:00:00"/>
    <x v="17"/>
    <n v="13"/>
    <n v="396.25069444444671"/>
    <d v="2015-02-17T18:29:00"/>
    <s v="No Cumplió"/>
    <s v="No Cumplió"/>
    <n v="393.27083333333576"/>
    <s v="Broker, FSP580, PruebasD2"/>
    <n v="5"/>
    <x v="9"/>
    <m/>
    <m/>
    <m/>
    <m/>
    <m/>
    <m/>
  </r>
  <r>
    <x v="0"/>
    <s v="Br6"/>
    <s v="BXMPRJ-77"/>
    <s v="Enhancement"/>
    <s v="Client Response Provided"/>
    <s v="Low"/>
    <s v="Constancias INDICIUM Banco"/>
    <s v="Constancias de Indicum Banco. _x000a_Corresponde al ID 119 de Brechas e Interfaces."/>
    <s v="Myrna Ocana"/>
    <x v="33"/>
    <d v="2015-02-20T18:00:00"/>
    <d v="2013-12-10T17:39:00"/>
    <d v="2015-02-02T00:00:00"/>
    <n v="418.26458333332994"/>
    <d v="2015-02-07T00:00:00"/>
    <m/>
    <x v="13"/>
    <s v="Sin Fecha"/>
    <n v="437.01458333332994"/>
    <m/>
    <s v="No Cumplió"/>
    <s v="Sin Fecha"/>
    <n v="437.01458333332994"/>
    <s v="Bank, Interface, Licencia, TAS-Gral"/>
    <n v="5"/>
    <x v="0"/>
    <m/>
    <m/>
    <m/>
    <m/>
    <m/>
    <m/>
  </r>
  <r>
    <x v="2"/>
    <s v="Br4"/>
    <s v="BXMPRJ-75"/>
    <s v="Enhancement"/>
    <s v="Closed"/>
    <s v="Medium"/>
    <s v="Operaciones de Mercado de Dinero"/>
    <s v="Operaciones de Mercado de Dinero. _x000a_Corresponde al ID 95 de Brechas e Interfaces."/>
    <s v="Myrna Ocana"/>
    <x v="2"/>
    <d v="2015-02-20T18:00:00"/>
    <d v="2013-12-10T16:58:00"/>
    <d v="2015-02-02T00:00:00"/>
    <n v="418.29305555555766"/>
    <d v="2015-02-07T00:00:00"/>
    <m/>
    <x v="8"/>
    <s v="Sin Fecha"/>
    <n v="437.04305555555766"/>
    <d v="2015-02-12T20:09:00"/>
    <s v="No Cumplió"/>
    <s v="Sin Fecha"/>
    <n v="429.13263888889196"/>
    <s v="Broker, FSP580, Interface, TAS-MM"/>
    <n v="5"/>
    <x v="0"/>
    <m/>
    <m/>
    <m/>
    <m/>
    <m/>
    <m/>
  </r>
  <r>
    <x v="2"/>
    <s v="Br4"/>
    <s v="BXMPRJ-63"/>
    <s v="Enhancement"/>
    <s v="Closed"/>
    <s v="Low"/>
    <s v="Reubicación Fondos Multiseries."/>
    <s v="Valuar las posiciones de clientes, el sistema debe de reubicar al cliente en la serie que le corresponde, el sistema debe de presentarlo como reubicación y puede haber remanentes, por que tienen diferentes precios. _x000a_Coresponde al ID 38 de Brechas e Interfaces."/>
    <s v="Arturo Saldivar"/>
    <x v="31"/>
    <d v="2015-02-20T18:00:00"/>
    <d v="2013-11-15T17:17:00"/>
    <d v="2015-02-02T00:00:00"/>
    <n v="443.27986111111386"/>
    <d v="2015-02-07T00:00:00"/>
    <d v="2015-02-05T00:00:00"/>
    <x v="15"/>
    <n v="6"/>
    <n v="462.02986111111386"/>
    <d v="2015-02-11T14:45:00"/>
    <s v="No Cumplió"/>
    <s v="No Cumplió"/>
    <n v="452.89444444444962"/>
    <s v="Bank, Broker, FSP580, Gap, Licencia, PruebasD3"/>
    <n v="5"/>
    <x v="0"/>
    <m/>
    <m/>
    <m/>
    <m/>
    <m/>
    <m/>
  </r>
  <r>
    <x v="2"/>
    <s v="Br4"/>
    <s v="BXMPRJ-61"/>
    <s v="Enhancement"/>
    <s v="Closed"/>
    <s v="Medium"/>
    <s v="Portal WEB Datos para Retiro"/>
    <s v="El portal Web cuenta con una operación de solicitud de datos para proceder a generar la pantalla con opciones de retiro para los clientes. _x000a__x000a_Actualmente se llama al un procedimiento con los datos de _x000a__x000a_• cliente _x000a_• petición de datos para el retiro _x000a_• folio de la operación _x000a__x000a_y se genera un archivo de salida con un mensaje de error con el detalle que corresponda o los datos del archivo adjunto."/>
    <s v="Jesús Villaseñor"/>
    <x v="2"/>
    <d v="2015-02-20T18:00:00"/>
    <d v="2013-11-15T14:46:00"/>
    <d v="2015-02-06T18:35:00"/>
    <n v="448.15902777777956"/>
    <d v="2015-02-11T18:35:00"/>
    <m/>
    <x v="2"/>
    <s v="Sin Fecha"/>
    <n v="462.13472222222481"/>
    <d v="2015-02-11T14:51:00"/>
    <s v="Cumplió"/>
    <s v="Sin Fecha"/>
    <n v="453.00347222222626"/>
    <s v="Broker, FSP580, Interface, TAS-Gral"/>
    <n v="5"/>
    <x v="0"/>
    <m/>
    <m/>
    <m/>
    <m/>
    <m/>
    <m/>
  </r>
  <r>
    <x v="1"/>
    <s v="Br4"/>
    <s v="BXMPRJ-61"/>
    <s v="Enhancement"/>
    <s v="Delivered"/>
    <s v="Medium"/>
    <s v="Portal WEB Datos para Retiro"/>
    <s v="El portal Web cuenta con una operación de solicitud de datos para proceder a generar la pantalla con opciones de retiro para los clientes. _x000a__x000a_Actualmente se llama al un procedimiento con los datos de _x000a__x000a_• cliente _x000a_• petición de datos para el retiro _x000a_• folio de la operación _x000a__x000a_y se genera un archivo de salida con un mensaje de error con el detalle que corresponda o los datos del archivo adjunto."/>
    <s v="Jesús Villaseñor"/>
    <x v="34"/>
    <d v="2015-02-20T18:00:00"/>
    <d v="2013-11-15T14:46:00"/>
    <d v="2015-02-02T00:00:00"/>
    <n v="443.38472222222481"/>
    <d v="2015-02-07T00:00:00"/>
    <m/>
    <x v="2"/>
    <s v="Sin Fecha"/>
    <n v="462.13472222222481"/>
    <d v="2015-02-06T18:35:00"/>
    <s v="Cumplió"/>
    <s v="Sin Fecha"/>
    <n v="448.15902777777956"/>
    <s v="Broker, FSP580, Interface, TAS-Gral"/>
    <n v="5"/>
    <x v="0"/>
    <m/>
    <m/>
    <m/>
    <m/>
    <m/>
    <m/>
  </r>
  <r>
    <x v="2"/>
    <s v="Br4"/>
    <s v="BXMPRJ-60"/>
    <s v="Enhancement"/>
    <s v="Closed"/>
    <s v="Medium"/>
    <s v="Portal WEB Cpa y Vta de Sociedades de Inversion"/>
    <s v="Para realizar operaciones de compra venta de sociedades de inversión el portal WEB ejecuta un procedimiento que recibe los siguientes parámetros. _x000a__x000a_• cliente _x000a_• compra/venta _x000a_• emisora _x000a_• serie _x000a_• títulos _x000a_• mensaje de aceptación con un folio, o de error con el detalle del mismo. _x000a_"/>
    <s v="Jesús Villaseñor"/>
    <x v="2"/>
    <d v="2015-02-20T18:00:00"/>
    <d v="2013-11-15T14:08:00"/>
    <d v="2015-02-02T00:00:00"/>
    <n v="443.4111111111124"/>
    <d v="2015-02-07T00:00:00"/>
    <m/>
    <x v="8"/>
    <s v="Sin Fecha"/>
    <n v="462.1611111111124"/>
    <d v="2015-02-12T19:28:00"/>
    <s v="No Cumplió"/>
    <s v="Sin Fecha"/>
    <n v="454.22222222222626"/>
    <s v="Broker, FSP1307, FSP580, Interface"/>
    <n v="5"/>
    <x v="0"/>
    <m/>
    <m/>
    <m/>
    <m/>
    <m/>
    <m/>
  </r>
  <r>
    <x v="2"/>
    <s v="Br4"/>
    <s v="BXMPRJ-57"/>
    <s v="Enhancement"/>
    <s v="Closed"/>
    <s v="Medium"/>
    <s v="Publicar Saldos y Posiciones."/>
    <s v="BRECHA. _x000a_Función para publicar Saldos y Posiciones. _x000a_Corresponde al ID 19 de Brechas e Interfaces."/>
    <s v="Myrna Ocana"/>
    <x v="34"/>
    <d v="2015-02-20T18:00:00"/>
    <d v="2013-11-14T23:46:00"/>
    <d v="2015-02-02T00:00:00"/>
    <n v="444.00972222222481"/>
    <d v="2015-02-07T00:00:00"/>
    <m/>
    <x v="4"/>
    <s v="Sin Fecha"/>
    <n v="462.75972222222481"/>
    <d v="2015-02-10T18:00:00"/>
    <s v="No Cumplió"/>
    <s v="Sin Fecha"/>
    <n v="452.75972222222481"/>
    <s v="Bank, Broker, FSP580, Interface"/>
    <n v="5"/>
    <x v="0"/>
    <m/>
    <m/>
    <m/>
    <m/>
    <m/>
    <m/>
  </r>
  <r>
    <x v="0"/>
    <s v="Br4"/>
    <s v="BXMPRJ-52"/>
    <s v="Enhancement"/>
    <s v="Client Response Provided"/>
    <s v="Medium"/>
    <s v="Interfaz DWH para CB"/>
    <s v="Interfaz DWH. _x000a_Corresponde al ID 45 y 50 de Brechas e Interfaces _x000a_Corresponde al ID 139, 141, 142, 143, 157, 158, 159, 160, 161 de Inventario de Interfaces."/>
    <s v="Myrna Ocana"/>
    <x v="33"/>
    <d v="2015-02-20T18:00:00"/>
    <d v="2013-11-08T18:13:00"/>
    <d v="2015-02-02T00:00:00"/>
    <n v="450.2409722222219"/>
    <d v="2015-02-07T00:00:00"/>
    <d v="2015-02-05T00:00:00"/>
    <x v="13"/>
    <n v="15"/>
    <n v="468.9909722222219"/>
    <m/>
    <s v="No Cumplió"/>
    <s v="No Cumplió"/>
    <n v="468.9909722222219"/>
    <s v="Broker, FSP580, Interface, PruebasD3"/>
    <n v="5"/>
    <x v="0"/>
    <m/>
    <m/>
    <m/>
    <m/>
    <m/>
    <m/>
  </r>
  <r>
    <x v="2"/>
    <s v="Br4"/>
    <s v="BXMPRJ-49"/>
    <s v="Enhancement"/>
    <s v="Delivered"/>
    <s v="Medium"/>
    <s v="Interfaz Zeus - Investor"/>
    <s v="INTREFAZ para la generación de los archivos para ZEUS e INVESTOR _x000a_Corresponde al ID 74 y 75 de Brechas e Interfaces _x000a_Corresponde al ID 93 al 194 de Inventario de Interfaces."/>
    <s v="Myrna Ocana"/>
    <x v="16"/>
    <d v="2015-02-20T18:00:00"/>
    <d v="2013-11-06T11:56:00"/>
    <d v="2015-02-02T00:00:00"/>
    <n v="452.50277777777956"/>
    <d v="2015-02-07T00:00:00"/>
    <d v="2015-02-05T00:00:00"/>
    <x v="8"/>
    <n v="7"/>
    <n v="471.25277777777956"/>
    <d v="2015-02-12T20:07:00"/>
    <s v="No Cumplió"/>
    <s v="No Cumplió"/>
    <n v="463.34097222222044"/>
    <s v="Broker, FSP580, Gap, PruebasD3, SCPC, TAS-Gral"/>
    <n v="5"/>
    <x v="0"/>
    <m/>
    <m/>
    <m/>
    <m/>
    <m/>
    <m/>
  </r>
  <r>
    <x v="0"/>
    <s v="Br4"/>
    <s v="BXMPRJ-42"/>
    <s v="Enhancement"/>
    <s v="Delivered"/>
    <s v="Medium"/>
    <s v="ERAS CENTROS DE COSTOS"/>
    <s v="Que el Sistema TAS permita a la Institución ingresar los Centros de Costos que maneja su Sistema Contable, permitiendo al Usuario asociar estos Centros de Costos a Contratos, Promotores y Negociadores, cuando se genere la contabilidad de Mercado de Capitales, Mercado de Dinero, Derivados y Sociedades de Inversión contenga estos Centros de Costos las cuentas Contables asociadas."/>
    <s v="Arturo Saldivar"/>
    <x v="3"/>
    <d v="2015-02-20T18:00:00"/>
    <d v="2013-10-30T17:26:00"/>
    <d v="2015-02-02T00:00:00"/>
    <n v="459.27361111110804"/>
    <d v="2015-02-07T00:00:00"/>
    <d v="2015-02-05T00:00:00"/>
    <x v="13"/>
    <n v="15"/>
    <n v="478.02361111110804"/>
    <m/>
    <s v="No Cumplió"/>
    <s v="No Cumplió"/>
    <n v="478.02361111110804"/>
    <s v="Broker, FSP580, Interface, PruebasD3"/>
    <n v="5"/>
    <x v="0"/>
    <m/>
    <m/>
    <m/>
    <m/>
    <m/>
    <m/>
  </r>
  <r>
    <x v="2"/>
    <s v="Br4"/>
    <s v="BXMPRJ-38"/>
    <s v="Enhancement"/>
    <s v="Closed"/>
    <s v="Medium"/>
    <s v="LAYOUT INTERFAZ PRECIOS Y RENDIMIENTOS DE FONDOS TAS-WEB"/>
    <s v="Proporcionar al cliente una interfaz diaria que le permita exportar la información de precios y rendimientos de los fondos del módulo de Sociedades de Inversión en archivo plano."/>
    <s v="Arturo Saldivar"/>
    <x v="2"/>
    <d v="2015-02-20T18:00:00"/>
    <d v="2013-10-23T14:15:00"/>
    <d v="2015-02-02T00:00:00"/>
    <n v="466.40625"/>
    <d v="2015-02-07T00:00:00"/>
    <d v="2015-02-04T00:00:00"/>
    <x v="9"/>
    <n v="12"/>
    <n v="485.15625"/>
    <d v="2015-02-16T14:54:00"/>
    <s v="No Cumplió"/>
    <s v="No Cumplió"/>
    <n v="481.0270833333343"/>
    <s v="Broker, Gap, Licencia, PruebasD2, TAS-Funds"/>
    <n v="5"/>
    <x v="0"/>
    <m/>
    <m/>
    <m/>
    <m/>
    <m/>
    <m/>
  </r>
  <r>
    <x v="0"/>
    <s v="Br4"/>
    <s v="BXMPRJ-33"/>
    <s v="Enhancement"/>
    <s v="In Progress"/>
    <s v="Medium"/>
    <s v="ERAS GANANCIA Y GENERACIÓN POR TENENCIA PARA CASA DE BOLSA Y PROMOCIÓN DE SOCIEDADES DE INVERSIÓN Y PROVISIÓN CONTABLE"/>
    <s v="El Sistema TAS genere un reporte de Tenencia de las Sociedades de Inversión que distribuye la Casa de Bolsa, donde calcule por un factor la ganancia que recibe la Casa de Bolsa de la Operadora de Fondos y otro factor que aplique a los Promotores para su generación, tanto la ganancia de la Casa de Bolsa como la generación del Promotor el Sistema TAS calcule sus provisiones contables (Número de Acciones X Precio de Mercado X Factor)."/>
    <s v="Ana hernandez"/>
    <x v="7"/>
    <d v="2015-02-20T18:00:00"/>
    <d v="2013-10-22T15:25:00"/>
    <d v="2015-02-17T14:38:00"/>
    <n v="482.96736111111386"/>
    <d v="2015-02-22T14:38:00"/>
    <m/>
    <x v="5"/>
    <s v="Sin Fecha"/>
    <n v="486.10763888889051"/>
    <m/>
    <s v="No Cumplió"/>
    <s v="Sin Fecha"/>
    <n v="486.10763888889051"/>
    <s v="Broker, FSP1307, Gap, Licencia"/>
    <n v="5"/>
    <x v="0"/>
    <m/>
    <m/>
    <m/>
    <m/>
    <m/>
    <m/>
  </r>
  <r>
    <x v="1"/>
    <s v="Br4"/>
    <s v="BXMPRJ-33"/>
    <s v="Enhancement"/>
    <s v="Delivered"/>
    <s v="Medium"/>
    <s v="ERAS GANANCIA Y GENERACIÓN POR TENENCIA PARA CASA DE BOLSA Y PROMOCIÓN DE SOCIEDADES DE INVERSIÓN Y PROVISIÓN CONTABLE"/>
    <s v="El Sistema TAS genere un reporte de Tenencia de las Sociedades de Inversión que distribuye la Casa de Bolsa, donde calcule por un factor la ganancia que recibe la Casa de Bolsa de la Operadora de Fondos y otro factor que aplique a los Promotores para su generación, tanto la ganancia de la Casa de Bolsa como la generación del Promotor el Sistema TAS calcule sus provisiones contables (Número de Acciones X Precio de Mercado X Factor)."/>
    <s v="Arturo Saldivar"/>
    <x v="5"/>
    <d v="2015-02-20T18:00:00"/>
    <d v="2013-10-22T15:25:00"/>
    <d v="2015-02-02T00:00:00"/>
    <n v="467.35763888889051"/>
    <d v="2015-02-07T00:00:00"/>
    <m/>
    <x v="17"/>
    <s v="Sin Fecha"/>
    <n v="486.10763888889051"/>
    <d v="2015-02-17T14:38:00"/>
    <s v="No Cumplió"/>
    <s v="Sin Fecha"/>
    <n v="482.96736111111386"/>
    <s v="Broker, FSP1307, Gap, Licencia"/>
    <n v="5"/>
    <x v="0"/>
    <m/>
    <m/>
    <m/>
    <m/>
    <m/>
    <m/>
  </r>
  <r>
    <x v="1"/>
    <s v="Br4"/>
    <s v="BXMPRJ-33"/>
    <s v="Enhancement"/>
    <s v="Delivered"/>
    <s v="Medium"/>
    <s v="ERAS GANANCIA Y GENERACIÓN POR TENENCIA PARA CASA DE BOLSA Y PROMOCIÓN DE SOCIEDADES DE INVERSIÓN Y PROVISIÓN CONTABLE"/>
    <s v="El Sistema TAS genere un reporte de Tenencia de las Sociedades de Inversión que distribuye la Casa de Bolsa, donde calcule por un factor la ganancia que recibe la Casa de Bolsa de la Operadora de Fondos y otro factor que aplique a los Promotores para su generación, tanto la ganancia de la Casa de Bolsa como la generación del Promotor el Sistema TAS calcule sus provisiones contables (Número de Acciones X Precio de Mercado X Factor)."/>
    <s v="Arturo Saldivar"/>
    <x v="3"/>
    <d v="2015-02-20T18:00:00"/>
    <d v="2013-10-22T15:25:00"/>
    <d v="2015-02-02T00:00:00"/>
    <n v="467.35763888889051"/>
    <d v="2015-02-07T00:00:00"/>
    <d v="2015-02-04T00:00:00"/>
    <x v="13"/>
    <n v="16"/>
    <n v="486.10763888889051"/>
    <m/>
    <s v="No Cumplió"/>
    <s v="No Cumplió"/>
    <n v="486.10763888889051"/>
    <s v="FSP578, FSP579, PruebasD2"/>
    <n v="5"/>
    <x v="0"/>
    <m/>
    <m/>
    <m/>
    <m/>
    <m/>
    <m/>
  </r>
  <r>
    <x v="0"/>
    <s v="Br4"/>
    <s v="BXMPRJ-31"/>
    <s v="Enhancement"/>
    <s v="In Progress"/>
    <s v="Medium"/>
    <s v="Comisiones e Ingresos"/>
    <s v="Cobro de comisiones a contratos e ingresos generados por promotor. _x000a_Corresponde al ID TAS 36 de Brechas e Interfaces Bx+"/>
    <s v="Myrna Ocana"/>
    <x v="22"/>
    <d v="2015-02-20T18:00:00"/>
    <d v="2013-10-19T15:19:00"/>
    <d v="2015-02-02T00:00:00"/>
    <n v="470.3618055555562"/>
    <d v="2015-02-07T00:00:00"/>
    <d v="2015-02-04T00:00:00"/>
    <x v="13"/>
    <n v="16"/>
    <n v="489.1118055555562"/>
    <m/>
    <s v="No Cumplió"/>
    <s v="No Cumplió"/>
    <n v="489.1118055555562"/>
    <s v="FSP578, FSP579, PruebasD2"/>
    <n v="5"/>
    <x v="0"/>
    <m/>
    <m/>
    <m/>
    <m/>
    <m/>
    <m/>
  </r>
  <r>
    <x v="0"/>
    <s v="Br4"/>
    <s v="BXMPRJ-30"/>
    <s v="Enhancement"/>
    <s v="In Progress"/>
    <s v="Medium"/>
    <s v="Notificaciones via e-mail de Operaciones de Derivados y Sobregiros."/>
    <s v="Especificación para la notificación via e-mail de la realización de operaciones de Derivados así como en los sobregiros de líneas de crédito para operaciones de Derivados y Mercado de Dinero. _x000a_Corresponde al ID 10 y 16 de Brechas e Interfaces"/>
    <s v="Alejandra Ivonne González Venancio"/>
    <x v="21"/>
    <d v="2015-02-20T18:00:00"/>
    <d v="2013-10-18T18:41:00"/>
    <d v="2015-02-17T18:40:00"/>
    <n v="486.99930555556057"/>
    <d v="2015-02-22T18:40:00"/>
    <m/>
    <x v="7"/>
    <s v="Sin Fecha"/>
    <n v="489.97152777777956"/>
    <m/>
    <s v="No Cumplió"/>
    <s v="Sin Fecha"/>
    <n v="489.97152777777956"/>
    <s v="PruebasD2"/>
    <n v="5"/>
    <x v="0"/>
    <m/>
    <m/>
    <m/>
    <m/>
    <m/>
    <m/>
  </r>
  <r>
    <x v="1"/>
    <s v="Br4"/>
    <s v="BXMPRJ-30"/>
    <s v="Enhancement"/>
    <s v="In Progress"/>
    <s v="Medium"/>
    <s v="Notificaciones via e-mail de Operaciones de Derivados y Sobregiros."/>
    <s v="Especificación para la notificación via e-mail de la realización de operaciones de Derivados así como en los sobregiros de líneas de crédito para operaciones de Derivados y Mercado de Dinero. _x000a_Corresponde al ID 10 y 16 de Brechas e Interfaces"/>
    <s v="Myrna Ocana"/>
    <x v="26"/>
    <d v="2015-02-20T18:00:00"/>
    <d v="2013-10-18T18:41:00"/>
    <d v="2015-02-02T00:00:00"/>
    <n v="471.22152777777956"/>
    <d v="2015-02-07T00:00:00"/>
    <d v="2015-02-04T00:00:00"/>
    <x v="17"/>
    <n v="13"/>
    <n v="489.97152777777956"/>
    <d v="2015-02-17T18:40:00"/>
    <s v="No Cumplió"/>
    <s v="No Cumplió"/>
    <n v="486.99930555556057"/>
    <s v="PruebasD2"/>
    <n v="5"/>
    <x v="0"/>
    <m/>
    <m/>
    <m/>
    <m/>
    <m/>
    <m/>
  </r>
  <r>
    <x v="0"/>
    <s v="Br4"/>
    <s v="BXMPRJ-27"/>
    <s v="Enhancement"/>
    <s v="Failed Test"/>
    <s v="Medium"/>
    <s v="ERAS REPORTE INTEGRAL DE CAPTACIÓN Y APERTURA DE CONTRATOS"/>
    <s v="Que el Sistema TAS genere un Reporte de Captación Integral y Apertura de Contratos por un periodo de fechas y por Promotor, incluyendo las operaciones realizadas vigentes durante el periodo solicitado por el Usuario de los mercados de Dinero, Capitales y Sociedades de Inversión."/>
    <s v="Arturo Saldivar"/>
    <x v="10"/>
    <d v="2015-02-20T18:00:00"/>
    <d v="2013-10-18T14:41:00"/>
    <d v="2015-02-14T15:38:00"/>
    <n v="484.03958333333139"/>
    <d v="2015-02-19T15:38:00"/>
    <d v="2015-02-04T00:00:00"/>
    <x v="14"/>
    <n v="16"/>
    <n v="490.1381944444438"/>
    <m/>
    <s v="No Cumplió"/>
    <s v="No Cumplió"/>
    <n v="490.1381944444438"/>
    <s v="Bank, Broker, FSP578, FSP580, Gap, PruebasD2"/>
    <n v="5"/>
    <x v="0"/>
    <m/>
    <m/>
    <m/>
    <m/>
    <m/>
    <m/>
  </r>
  <r>
    <x v="1"/>
    <s v="Br4"/>
    <s v="BXMPRJ-27"/>
    <s v="Enhancement"/>
    <s v="Delivered"/>
    <s v="Medium"/>
    <s v="ERAS REPORTE INTEGRAL DE CAPTACIÓN Y APERTURA DE CONTRATOS"/>
    <s v="Que el Sistema TAS genere un Reporte de Captación Integral y Apertura de Contratos por un periodo de fechas y por Promotor, incluyendo las operaciones realizadas vigentes durante el periodo solicitado por el Usuario de los mercados de Dinero, Capitales y Sociedades de Inversión."/>
    <s v="Arturo Saldivar"/>
    <x v="11"/>
    <d v="2015-02-20T18:00:00"/>
    <d v="2013-10-18T14:41:00"/>
    <d v="2015-02-02T00:00:00"/>
    <n v="471.3881944444438"/>
    <d v="2015-02-07T00:00:00"/>
    <d v="2015-02-04T00:00:00"/>
    <x v="19"/>
    <n v="10"/>
    <n v="490.1381944444438"/>
    <d v="2015-02-14T15:38:00"/>
    <s v="No Cumplió"/>
    <s v="No Cumplió"/>
    <n v="484.03958333333139"/>
    <s v="Bank, Broker, FSP578, FSP580, Gap, PruebasD2"/>
    <n v="5"/>
    <x v="0"/>
    <m/>
    <m/>
    <m/>
    <m/>
    <m/>
    <m/>
  </r>
  <r>
    <x v="0"/>
    <s v="Br4"/>
    <s v="BXMPRJ-26"/>
    <s v="Enhancement"/>
    <s v="Delivered"/>
    <s v="Medium"/>
    <s v="Funcionalidad Hos to Host"/>
    <s v="Se anexa documento de especificación para su revisión. _x000a_Funcionalidad Host to Host. _x000a_Corresponden a los ID 137 y 163 del Inventario de Interfaces proporcionado por Bx+."/>
    <s v="Myrna Ocana"/>
    <x v="2"/>
    <d v="2015-02-20T18:00:00"/>
    <d v="2013-10-17T13:36:00"/>
    <d v="2015-02-13T15:50:00"/>
    <n v="484.09305555555329"/>
    <d v="2015-02-18T15:50:00"/>
    <d v="2015-02-04T00:00:00"/>
    <x v="3"/>
    <n v="16"/>
    <n v="491.1833333333343"/>
    <m/>
    <s v="No Cumplió"/>
    <s v="No Cumplió"/>
    <n v="491.1833333333343"/>
    <s v="Bank, Broker, FSP578, FSP580, Gap, PruebasD2"/>
    <n v="5"/>
    <x v="0"/>
    <m/>
    <m/>
    <m/>
    <m/>
    <m/>
    <m/>
  </r>
  <r>
    <x v="1"/>
    <s v="Br4"/>
    <s v="BXMPRJ-26"/>
    <s v="Enhancement"/>
    <s v="Delivered"/>
    <s v="Medium"/>
    <s v="Funcionalidad Hos to Host"/>
    <s v="Se anexa documento de especificación para su revisión. _x000a_Funcionalidad Host to Host. _x000a_Corresponden a los ID 137 y 163 del Inventario de Interfaces proporcionado por Bx+."/>
    <s v="Myrna Ocana"/>
    <x v="19"/>
    <d v="2015-02-20T18:00:00"/>
    <d v="2013-10-17T13:36:00"/>
    <d v="2015-02-02T00:00:00"/>
    <n v="472.4333333333343"/>
    <d v="2015-02-07T00:00:00"/>
    <d v="2015-02-04T00:00:00"/>
    <x v="6"/>
    <n v="9"/>
    <n v="491.1833333333343"/>
    <d v="2015-02-13T15:50:00"/>
    <s v="No Cumplió"/>
    <s v="No Cumplió"/>
    <n v="484.09305555555329"/>
    <s v="Bank, Broker, FSP578, FSP580, Gap, PruebasD2"/>
    <n v="5"/>
    <x v="0"/>
    <m/>
    <m/>
    <m/>
    <m/>
    <m/>
    <m/>
  </r>
</pivotCacheRecords>
</file>

<file path=xl/pivotCache/pivotCacheRecords3.xml><?xml version="1.0" encoding="utf-8"?>
<pivotCacheRecords xmlns="http://schemas.openxmlformats.org/spreadsheetml/2006/main" xmlns:r="http://schemas.openxmlformats.org/officeDocument/2006/relationships" count="24">
  <r>
    <x v="0"/>
    <s v="M4"/>
    <s v="BXMPRJ-1198"/>
    <s v="Document"/>
    <s v="Failed Test"/>
    <s v="High"/>
    <s v="LINEAS CONTRAPARTE EN DINERO"/>
    <s v="Al capturar varias operaciones, empezó a enviar alertamientos por sobregiro en las líneas, por lo que se documenta el dato estimado y el dato que envía TAS."/>
    <s v="Martin Cruz"/>
    <x v="0"/>
    <d v="2015-02-20T18:00:00"/>
    <d v="2015-01-30T16:54:00"/>
    <d v="2015-02-13T19:48:00"/>
    <n v="6.9250000000029104"/>
    <d v="2015-02-14T19:48:00"/>
    <m/>
    <x v="0"/>
    <s v="Sin Fecha"/>
    <n v="21.045833333329938"/>
    <d v="2015-02-17T13:44:00"/>
    <s v="No Cumplió"/>
    <s v="Sin Fecha"/>
    <n v="17.868055555554747"/>
    <s v="CICLO4, PruebasD2"/>
    <n v="1"/>
    <x v="0"/>
    <m/>
    <m/>
    <m/>
  </r>
  <r>
    <x v="1"/>
    <s v="M4"/>
    <s v="BXMPRJ-1198"/>
    <s v="Document"/>
    <s v="Failed Test"/>
    <s v="High"/>
    <s v="LINEAS CONTRAPARTE EN DINERO"/>
    <s v="Al capturar varias operaciones, empezó a enviar alertamientos por sobregiro en las líneas, por lo que se documenta el dato estimado y el dato que envía TAS."/>
    <s v="Martin Cruz"/>
    <x v="1"/>
    <d v="2015-02-20T18:00:00"/>
    <d v="2015-01-30T16:54:00"/>
    <d v="2015-02-13T10:28:00"/>
    <n v="7.3138888888861402"/>
    <d v="2015-02-14T10:28:00"/>
    <m/>
    <x v="1"/>
    <s v="Sin Fecha"/>
    <n v="21.045833333329938"/>
    <d v="2015-02-13T19:48:00"/>
    <s v="Cumplió"/>
    <s v="Sin Fecha"/>
    <n v="14.120833333327028"/>
    <s v="CICLO4, PruebasD2"/>
    <n v="1"/>
    <x v="0"/>
    <m/>
    <m/>
    <m/>
  </r>
  <r>
    <x v="1"/>
    <s v="M4"/>
    <s v="BXMPRJ-1198"/>
    <s v="Document"/>
    <s v="Delivered"/>
    <s v="High"/>
    <s v="LINEAS CONTRAPARTE EN DINERO"/>
    <s v="Al capturar varias operaciones, empezó a enviar alertamientos por sobregiro en las líneas, por lo que se documenta el dato estimado y el dato que envía TAS."/>
    <s v="Martin Cruz"/>
    <x v="2"/>
    <d v="2015-02-20T18:00:00"/>
    <d v="2015-01-30T16:54:00"/>
    <d v="2015-02-12T19:40:00"/>
    <n v="7.9305555555547471"/>
    <d v="2015-02-13T19:40:00"/>
    <m/>
    <x v="1"/>
    <s v="Sin Fecha"/>
    <n v="21.045833333329938"/>
    <d v="2015-02-13T10:28:00"/>
    <s v="Cumplió"/>
    <s v="Sin Fecha"/>
    <n v="13.731944444443798"/>
    <s v="CICLO4, PruebasD2"/>
    <n v="1"/>
    <x v="1"/>
    <m/>
    <m/>
    <m/>
  </r>
  <r>
    <x v="1"/>
    <s v="M4"/>
    <s v="BXMPRJ-1198"/>
    <s v="Document"/>
    <s v="Delivered"/>
    <s v="High"/>
    <s v="LINEAS CONTRAPARTE EN DINERO"/>
    <s v="Al capturar varias operaciones, empezó a enviar alertamientos por sobregiro en las líneas, por lo que se documenta el dato estimado y el dato que envía TAS."/>
    <s v="Martin Cruz"/>
    <x v="3"/>
    <d v="2015-02-20T18:00:00"/>
    <d v="2015-01-30T16:54:00"/>
    <d v="2015-02-10T19:25:00"/>
    <n v="9.9409722222189885"/>
    <d v="2015-02-11T19:25:00"/>
    <m/>
    <x v="2"/>
    <s v="Sin Fecha"/>
    <n v="21.045833333329938"/>
    <d v="2015-02-12T19:40:00"/>
    <s v="No Cumplió"/>
    <s v="Sin Fecha"/>
    <n v="13.115277777775191"/>
    <s v="CICLO4, PruebasD2"/>
    <n v="1"/>
    <x v="1"/>
    <m/>
    <m/>
    <m/>
  </r>
  <r>
    <x v="1"/>
    <s v="M4"/>
    <s v="BXMPRJ-1198"/>
    <s v="Document"/>
    <s v="Delivered"/>
    <s v="High"/>
    <s v="LINEAS CONTRAPARTE EN DINERO"/>
    <s v="Al capturar varias operaciones, empezó a enviar alertamientos por sobregiro en las líneas, por lo que se documenta el dato estimado y el dato que envía TAS."/>
    <s v="Martin Cruz"/>
    <x v="4"/>
    <d v="2015-02-20T18:00:00"/>
    <d v="2015-01-30T16:54:00"/>
    <d v="2015-02-03T23:15:00"/>
    <n v="16.78125"/>
    <d v="2015-02-04T23:15:00"/>
    <m/>
    <x v="3"/>
    <s v="Sin Fecha"/>
    <n v="21.045833333329938"/>
    <d v="2015-02-10T19:25:00"/>
    <s v="No Cumplió"/>
    <s v="Sin Fecha"/>
    <n v="11.104861111110949"/>
    <s v="CICLO4, PruebasD2"/>
    <n v="1"/>
    <x v="1"/>
    <m/>
    <m/>
    <m/>
  </r>
  <r>
    <x v="1"/>
    <s v="M4"/>
    <s v="BXMPRJ-1198"/>
    <s v="Document"/>
    <s v="Delivered"/>
    <s v="High"/>
    <s v="LINEAS CONTRAPARTE EN DINERO"/>
    <s v="Al capturar varias operaciones, empezó a enviar alertamientos por sobregiro en las líneas, por lo que se documenta el dato estimado y el dato que envía TAS."/>
    <s v="Martin Cruz"/>
    <x v="1"/>
    <d v="2015-02-20T18:00:00"/>
    <d v="2015-01-30T16:54:00"/>
    <d v="2015-02-02T00:00:00"/>
    <n v="18.75"/>
    <d v="2015-02-03T00:00:00"/>
    <m/>
    <x v="1"/>
    <s v="Sin Fecha"/>
    <n v="21.045833333329938"/>
    <d v="2015-02-03T23:15:00"/>
    <s v="Cumplió"/>
    <s v="Sin Fecha"/>
    <n v="4.2645833333299379"/>
    <s v="CICLO4, PruebasD2"/>
    <n v="1"/>
    <x v="1"/>
    <m/>
    <m/>
    <m/>
  </r>
  <r>
    <x v="0"/>
    <s v="M4"/>
    <s v="BXMPRJ-1121"/>
    <s v="Document"/>
    <s v="In Progress"/>
    <s v="Medium"/>
    <s v="Identificacion de reportes regulatorios"/>
    <s v="Requiero identificar la totalidad de los reportes regulatorios generados en TAS ya que de acuerdo a la tabla anexa, solo he identificado 3 de los 7 que integran la parte de mercado de dinero, los reportes que falta por identificar son: _x000a_CVT-ME Compra-Venta de Títulos de Deuda M.E. _x000a_CVT-IN Incumplimiento de Operaciones con Títulos _x000a_TR-P Transferencias de Custodia de Títulos de Deuda M.N. con BM y CB _x000a_R-ME Reportos de Títulos de Deuda M.E. _x000a__x000a_Solicito me indiquen si TAS los genera y de ser así que nombre les asigna."/>
    <s v="Erick Vázquez"/>
    <x v="5"/>
    <d v="2015-02-20T18:00:00"/>
    <d v="2015-01-15T18:09:00"/>
    <d v="2015-02-11T18:17:00"/>
    <n v="8.9881944444423425"/>
    <d v="2015-02-12T18:17:00"/>
    <d v="2015-02-25T00:00:00"/>
    <x v="4"/>
    <n v="-4"/>
    <n v="35.993750000001455"/>
    <m/>
    <s v="No Cumplió"/>
    <s v="No Cumplió"/>
    <n v="35.993750000001455"/>
    <s v="CICLO4"/>
    <n v="1"/>
    <x v="1"/>
    <m/>
    <m/>
    <m/>
  </r>
  <r>
    <x v="0"/>
    <s v="M5"/>
    <s v="BXMPRJ-1114"/>
    <s v="Document"/>
    <s v="Delivered"/>
    <s v="Medium"/>
    <s v="Rompimiento de líneas operativas sin Autorización"/>
    <s v="Se observa que se excedieron los siguientes límites, sin que exista evidencia de la Autorización por parte del área de Riesgos _x000a_1. Límite en Directo con GBM _x000a_2. Limite de reporto con BANORTE IXE, INVEX e INTERACCIONES _x000a_3. Límite Global con BANORTE IXE y GBM _x000a_4. Límite por Operador en Directo y reporto _x000a__x000a_Se anexa evidencia"/>
    <s v="Cesar Guzmán"/>
    <x v="3"/>
    <d v="2015-02-20T18:00:00"/>
    <d v="2015-01-14T18:07:00"/>
    <d v="2015-02-19T16:17:00"/>
    <n v="-2.9284722222218988"/>
    <d v="2015-02-20T16:17:00"/>
    <m/>
    <x v="5"/>
    <s v="Sin Fecha"/>
    <n v="32.995138888887595"/>
    <m/>
    <s v="No Cumplió"/>
    <s v="Sin Fecha"/>
    <n v="32.995138888887595"/>
    <s v="CICLO4, PruebasD2"/>
    <n v="1"/>
    <x v="1"/>
    <m/>
    <m/>
    <m/>
  </r>
  <r>
    <x v="1"/>
    <s v="M4"/>
    <s v="BXMPRJ-1114"/>
    <s v="Document"/>
    <s v="Delivered"/>
    <s v="Medium"/>
    <s v="Rompimiento de líneas operativas sin Autorización"/>
    <s v="Se observa que se excedieron los siguientes límites, sin que exista evidencia de la Autorización por parte del área de Riesgos _x000a_1. Límite en Directo con GBM _x000a_2. Limite de reporto con BANORTE IXE, INVEX e INTERACCIONES _x000a_3. Límite Global con BANORTE IXE y GBM _x000a_4. Límite por Operador en Directo y reporto _x000a__x000a_Se anexa evidencia"/>
    <s v="Cesar Guzmán"/>
    <x v="4"/>
    <d v="2015-02-20T18:00:00"/>
    <d v="2015-01-14T18:07:00"/>
    <d v="2015-02-03T00:00:00"/>
    <n v="17.75"/>
    <d v="2015-02-04T00:00:00"/>
    <m/>
    <x v="6"/>
    <s v="Sin Fecha"/>
    <n v="36.995138888887595"/>
    <d v="2015-02-19T16:17:00"/>
    <s v="No Cumplió"/>
    <s v="Sin Fecha"/>
    <n v="35.923611111109494"/>
    <s v="CICLO4, PruebasD2"/>
    <n v="1"/>
    <x v="2"/>
    <m/>
    <m/>
    <m/>
  </r>
  <r>
    <x v="1"/>
    <s v="M5"/>
    <s v="BXMPRJ-1114"/>
    <s v="Document"/>
    <s v="Failed Test"/>
    <s v="Medium"/>
    <s v="Rompimiento de líneas operativas sin Autorización"/>
    <s v="Se observa que se excedieron los siguientes límites, sin que exista evidencia de la Autorización por parte del área de Riesgos _x000a_1. Límite en Directo con GBM _x000a_2. Limite de reporto con BANORTE IXE, INVEX e INTERACCIONES _x000a_3. Límite Global con BANORTE IXE y GBM _x000a_4. Límite por Operador en Directo y reporto _x000a__x000a_Se anexa evidencia"/>
    <s v="Cesar Guzmán"/>
    <x v="0"/>
    <d v="2015-02-20T18:00:00"/>
    <d v="2015-01-14T18:07:00"/>
    <d v="2015-02-02T00:00:00"/>
    <n v="18.75"/>
    <d v="2015-02-03T00:00:00"/>
    <m/>
    <x v="1"/>
    <s v="Sin Fecha"/>
    <n v="36.995138888887595"/>
    <d v="2015-02-03T00:00:00"/>
    <s v="Cumplió"/>
    <s v="Sin Fecha"/>
    <n v="19.245138888887595"/>
    <s v="CICLO4, PruebasD2"/>
    <n v="1"/>
    <x v="1"/>
    <m/>
    <m/>
    <m/>
  </r>
  <r>
    <x v="1"/>
    <s v="M5"/>
    <s v="BXMPRJ-1114"/>
    <s v="Document"/>
    <s v="Failed Test"/>
    <s v="Medium"/>
    <s v="Rompimiento de líneas operativas sin Autorización"/>
    <s v="Se observa que se excedieron los siguientes límites, sin que exista evidencia de la Autorización por parte del área de Riesgos _x000a_1. Límite en Directo con GBM _x000a_2. Limite de reporto con BANORTE IXE, INVEX e INTERACCIONES _x000a_3. Límite Global con BANORTE IXE y GBM _x000a_4. Límite por Operador en Directo y reporto _x000a__x000a_Se anexa evidencia"/>
    <s v="Cesar Guzmán"/>
    <x v="2"/>
    <d v="2015-02-20T18:00:00"/>
    <d v="2015-01-14T18:07:00"/>
    <d v="2015-02-03T00:00:00"/>
    <n v="17.75"/>
    <d v="2015-02-04T00:00:00"/>
    <m/>
    <x v="7"/>
    <s v="Sin Fecha"/>
    <n v="36.995138888887595"/>
    <d v="2015-02-03T00:00:00"/>
    <s v="Cumplió"/>
    <s v="Sin Fecha"/>
    <n v="19.245138888887595"/>
    <s v="CICLO4, PruebasD2"/>
    <n v="1"/>
    <x v="1"/>
    <m/>
    <m/>
    <m/>
  </r>
  <r>
    <x v="1"/>
    <s v="M5"/>
    <s v="BXMPRJ-1114"/>
    <s v="Document"/>
    <s v="Delivered"/>
    <s v="Medium"/>
    <s v="Rompimiento de líneas operativas sin Autorización"/>
    <s v="Se observa que se excedieron los siguientes límites, sin que exista evidencia de la Autorización por parte del área de Riesgos _x000a_1. Límite en Directo con GBM _x000a_2. Limite de reporto con BANORTE IXE, INVEX e INTERACCIONES _x000a_3. Límite Global con BANORTE IXE y GBM _x000a_4. Límite por Operador en Directo y reporto _x000a__x000a_Se anexa evidencia"/>
    <s v="Cesar Guzmán"/>
    <x v="4"/>
    <d v="2015-02-20T18:00:00"/>
    <d v="2015-01-14T18:07:00"/>
    <d v="2015-02-03T00:00:00"/>
    <n v="17.75"/>
    <d v="2015-02-04T00:00:00"/>
    <m/>
    <x v="0"/>
    <s v="Sin Fecha"/>
    <n v="36.995138888887595"/>
    <d v="2015-02-06T11:14:00"/>
    <s v="No Cumplió"/>
    <s v="Sin Fecha"/>
    <n v="22.713194444440887"/>
    <s v="CICLO4, PruebasD2"/>
    <n v="1"/>
    <x v="1"/>
    <m/>
    <m/>
    <m/>
  </r>
  <r>
    <x v="0"/>
    <s v="M4"/>
    <s v="BXMPRJ-1072"/>
    <s v="Document"/>
    <s v="Delivered"/>
    <s v="High"/>
    <s v="Requiero me sea asignado la consulta para obtener el reporte de dividendos en efectivo"/>
    <s v="Requiero esta consulta para poder validar los cálculos que realiza el sistema cuando paga dividendos en efectivo"/>
    <s v="Rafael Cedillo"/>
    <x v="6"/>
    <d v="2015-02-20T18:00:00"/>
    <d v="2015-01-09T13:18:00"/>
    <d v="2015-02-16T19:15:00"/>
    <n v="-5.2083333335758653E-2"/>
    <d v="2015-02-17T19:15:00"/>
    <m/>
    <x v="7"/>
    <s v="Sin Fecha"/>
    <n v="38.195833333331393"/>
    <m/>
    <s v="No Cumplió"/>
    <s v="Sin Fecha"/>
    <n v="38.195833333331393"/>
    <m/>
    <n v="1"/>
    <x v="1"/>
    <m/>
    <m/>
    <m/>
  </r>
  <r>
    <x v="1"/>
    <s v="M4"/>
    <s v="BXMPRJ-1072"/>
    <s v="Document"/>
    <s v="Delivered"/>
    <s v="High"/>
    <s v="Requiero me sea asignado la consulta para obtener el reporte de dividendos en efectivo"/>
    <s v="Requiero esta consulta para poder validar los cálculos que realiza el sistema cuando paga dividendos en efectivo"/>
    <s v="Rafael Cedillo"/>
    <x v="0"/>
    <d v="2015-02-20T18:00:00"/>
    <d v="2015-01-09T13:18:00"/>
    <d v="2015-02-16T17:36:00"/>
    <n v="4.0166666666700621"/>
    <d v="2015-02-17T17:36:00"/>
    <m/>
    <x v="1"/>
    <s v="Sin Fecha"/>
    <n v="42.195833333331393"/>
    <d v="2015-02-16T19:15:00"/>
    <s v="Cumplió"/>
    <s v="Sin Fecha"/>
    <n v="38.247916666667152"/>
    <m/>
    <n v="1"/>
    <x v="1"/>
    <m/>
    <m/>
    <m/>
  </r>
  <r>
    <x v="1"/>
    <s v="M4"/>
    <s v="BXMPRJ-1072"/>
    <s v="Document"/>
    <s v="Delivered"/>
    <s v="High"/>
    <s v="Requiero me sea asignado la consulta para obtener el reporte de dividendos en efectivo"/>
    <s v="Requiero esta consulta para poder validar los cálculos que realiza el sistema cuando paga dividendos en efectivo"/>
    <s v="Rafael Cedillo"/>
    <x v="6"/>
    <d v="2015-02-20T18:00:00"/>
    <d v="2015-01-09T13:18:00"/>
    <d v="2015-02-02T00:00:00"/>
    <n v="18.75"/>
    <d v="2015-02-03T00:00:00"/>
    <m/>
    <x v="8"/>
    <s v="Sin Fecha"/>
    <n v="42.195833333331393"/>
    <d v="2015-02-16T17:36:00"/>
    <s v="No Cumplió"/>
    <s v="Sin Fecha"/>
    <n v="38.179166666661331"/>
    <m/>
    <n v="1"/>
    <x v="1"/>
    <m/>
    <m/>
    <m/>
  </r>
  <r>
    <x v="0"/>
    <s v="M4"/>
    <s v="BXMPRJ-1061"/>
    <s v="Document"/>
    <s v="Delivered"/>
    <s v="Medium"/>
    <s v="Validar productos derivados, como parte del ejercicio ciclo 5"/>
    <s v="Al realizar el cierre administrativo de derivados se observa que existen productos que no se utilizan y algunos que no estan bien configurados, por ejemplo el EUR/USD lo cual afecto la carga de los USD/MXP. _x000a__x000a_Petición: Se requiere que un usuario funcional valide la información de este catalogo. (El último responsable era Cintia Martinez Sol)"/>
    <s v="Francisco Morales López"/>
    <x v="7"/>
    <d v="2015-02-20T18:00:00"/>
    <d v="2015-01-07T14:43:00"/>
    <d v="2015-02-02T00:00:00"/>
    <n v="18.75"/>
    <d v="2015-02-03T00:00:00"/>
    <m/>
    <x v="9"/>
    <s v="Sin Fecha"/>
    <n v="44.136805555557657"/>
    <m/>
    <s v="No Cumplió"/>
    <s v="Sin Fecha"/>
    <n v="44.136805555557657"/>
    <s v="Ciclo_5"/>
    <n v="1"/>
    <x v="1"/>
    <m/>
    <m/>
    <m/>
  </r>
  <r>
    <x v="1"/>
    <s v="M4"/>
    <s v="BXMPRJ-1061"/>
    <s v="Document"/>
    <s v="Delivered"/>
    <s v="Medium"/>
    <s v="Validar productos derivados, como parte del ejercicio ciclo 5"/>
    <s v="Al realizar el cierre administrativo de derivados se observa que existen productos que no se utilizan y algunos que no estan bien configurados, por ejemplo el EUR/USD lo cual afecto la carga de los USD/MXP. _x000a__x000a_Petición: Se requiere que un usuario funcional valide la información de este catalogo. (El último responsable era Cintia Martinez Sol)"/>
    <s v="Francisco Morales López"/>
    <x v="8"/>
    <d v="2015-02-20T18:00:00"/>
    <d v="2015-01-07T14:43:00"/>
    <d v="2015-02-02T00:00:00"/>
    <n v="18.75"/>
    <d v="2015-02-03T00:00:00"/>
    <m/>
    <x v="10"/>
    <s v="Sin Fecha"/>
    <n v="44.136805555557657"/>
    <d v="2015-02-09T13:41:00"/>
    <s v="No Cumplió"/>
    <s v="Sin Fecha"/>
    <n v="32.956944444449618"/>
    <s v="Ciclo_5"/>
    <n v="1"/>
    <x v="1"/>
    <m/>
    <m/>
    <m/>
  </r>
  <r>
    <x v="1"/>
    <s v="M4"/>
    <s v="BXMPRJ-1061"/>
    <s v="Document"/>
    <s v="Delivered"/>
    <s v="Medium"/>
    <s v="Validar productos derivados, como parte del ejercicio ciclo 5"/>
    <s v="Al realizar el cierre administrativo de derivados se observa que existen productos que no se utilizan y algunos que no estan bien configurados, por ejemplo el EUR/USD lo cual afecto la carga de los USD/MXP. _x000a__x000a_Petición: Se requiere que un usuario funcional valide la información de este catalogo. (El último responsable era Cintia Martinez Sol)"/>
    <s v="Francisco Morales López"/>
    <x v="7"/>
    <d v="2015-02-20T18:00:00"/>
    <d v="2015-01-07T14:43:00"/>
    <d v="2015-02-09T13:41:00"/>
    <n v="11.179861111108039"/>
    <d v="2015-02-10T13:41:00"/>
    <m/>
    <x v="11"/>
    <s v="Sin Fecha"/>
    <n v="44.136805555557657"/>
    <d v="2015-02-03T11:41:00"/>
    <s v="Cumplió"/>
    <s v="Sin Fecha"/>
    <n v="26.87361111111386"/>
    <s v="Ciclo_5"/>
    <n v="1"/>
    <x v="1"/>
    <m/>
    <m/>
    <m/>
  </r>
  <r>
    <x v="2"/>
    <s v="M3"/>
    <s v="BXMPRJ-980"/>
    <s v="Document"/>
    <s v="Closed"/>
    <s v="Medium"/>
    <s v="NO TENEMOS UNA OPCION PARA PODER CONSULTAR LAS ORDENES CANCELADAS, AUTORIZADAS O DENEGADAS"/>
    <s v="No existe una consulta donde podamos ver si las operaciones estan dadas de baja, autorizadas o denegadas."/>
    <s v="Ximena Roldan"/>
    <x v="9"/>
    <d v="2015-02-20T18:00:00"/>
    <d v="2014-11-27T14:06:00"/>
    <d v="2015-02-02T00:00:00"/>
    <n v="18.75"/>
    <d v="2015-02-03T00:00:00"/>
    <m/>
    <x v="12"/>
    <s v="Sin Fecha"/>
    <n v="85.162499999998545"/>
    <d v="2015-02-06T10:02:00"/>
    <s v="No Cumplió"/>
    <s v="Sin Fecha"/>
    <n v="70.830555555556202"/>
    <s v="PruebasD2, ciclo4"/>
    <n v="1"/>
    <x v="1"/>
    <m/>
    <m/>
    <m/>
  </r>
  <r>
    <x v="0"/>
    <s v="M4"/>
    <s v="BXMPRJ-875"/>
    <s v="Document"/>
    <s v="In Progress"/>
    <s v="Medium"/>
    <s v="DEPOSITOS PROMOCION"/>
    <s v="Los depositos a contatos solicitados por promotores, no se pueden capturar, por que los contratos no tienen formas de liquidación"/>
    <s v="Isela Martínez"/>
    <x v="10"/>
    <d v="2015-02-20T18:00:00"/>
    <d v="2014-11-05T15:09:00"/>
    <d v="2015-02-02T00:00:00"/>
    <n v="18.75"/>
    <d v="2015-02-03T00:00:00"/>
    <m/>
    <x v="1"/>
    <s v="Sin Fecha"/>
    <n v="107.11875000000146"/>
    <d v="2015-02-03T11:43:00"/>
    <s v="Cumplió"/>
    <s v="Sin Fecha"/>
    <n v="89.856944444443798"/>
    <s v="Ciclo_5"/>
    <n v="1"/>
    <x v="1"/>
    <m/>
    <m/>
    <m/>
  </r>
  <r>
    <x v="1"/>
    <s v="M4"/>
    <s v="BXMPRJ-875"/>
    <s v="Document"/>
    <s v="Delivered"/>
    <s v="Medium"/>
    <s v="DEPOSITOS PROMOCION"/>
    <s v="Los depositos a contatos solicitados por promotores, no se pueden capturar, por que los contratos no tienen formas de liquidación"/>
    <s v="Isela Martínez"/>
    <x v="11"/>
    <d v="2015-02-20T18:00:00"/>
    <d v="2014-11-05T15:09:00"/>
    <d v="2015-02-03T11:43:00"/>
    <n v="17.261805555557657"/>
    <d v="2015-02-04T11:43:00"/>
    <m/>
    <x v="13"/>
    <s v="Sin Fecha"/>
    <n v="107.11875000000146"/>
    <m/>
    <s v="No Cumplió"/>
    <s v="Sin Fecha"/>
    <n v="107.11875000000146"/>
    <s v="Ciclo_5"/>
    <n v="1"/>
    <x v="1"/>
    <m/>
    <m/>
    <m/>
  </r>
  <r>
    <x v="2"/>
    <s v="M4"/>
    <s v="BXMPRJ-865"/>
    <s v="Document"/>
    <s v="Closed"/>
    <s v="Medium"/>
    <s v="PERMITE CAPTURAS DE REPORTOS SIN VALIDAR SALDOS EN CLIENTES QUE NO SON INSTITUCIONALES NI ESPECIALES"/>
    <s v="ME PERMITIO CAPTURAR DOS REPORTOS DEL CONTRATO 366026, EL CLIENTE NO TENIA SALDO DISPONIBLE Y NO ES UN CLIENTE ESPECIAL NI INSTITUCIONAL."/>
    <s v="Ximena Roldan"/>
    <x v="9"/>
    <d v="2015-02-20T18:00:00"/>
    <d v="2014-11-05T13:00:00"/>
    <d v="2015-02-02T00:00:00"/>
    <n v="18.75"/>
    <d v="2015-02-03T00:00:00"/>
    <m/>
    <x v="12"/>
    <s v="Sin Fecha"/>
    <n v="107.20833333333576"/>
    <d v="2015-02-06T10:02:00"/>
    <s v="No Cumplió"/>
    <s v="Sin Fecha"/>
    <n v="92.876388888893416"/>
    <s v="CICLO4, PruebasD3"/>
    <n v="1"/>
    <x v="1"/>
    <m/>
    <m/>
    <m/>
  </r>
  <r>
    <x v="2"/>
    <s v="M4"/>
    <s v="BXMPRJ-838"/>
    <s v="Document"/>
    <s v="Closed"/>
    <s v="Medium"/>
    <s v="Arbitraje Internacional"/>
    <s v="Antecedentes _x000a_1. La operacion internacional en Fiable se registra en el contrato 11231 (posición propia) _x000a_2. La operacion de arbitraje en Fiable se registra en el contrato 11314 (posición propia) _x000a_3. La liquidación de las operaciones internacionales o de arbitraje se liquidan en el contrato 99000058 Bulltick en mxn _x000a_a) El contrato esta dado de alta como cliente _x000a_4. La operación de cambios se liquida en el contrato 90003891 _x000a_a) El contrato esta dado de alta como cliente _x000a_Operativa _x000a_1. Las operaciones de compra-venta (entrada-salida para TAS) se registran en el contrato 11231 con liquidación en el contrato 99000058 Bulltick (subconceptos)en mxn) _x000a_a) El registro contempla la compra - venta y comisiones _x000a_2. Se aplica un fondeo desde la 11217 para liquidar las operaciones de compra _x000a_3. El flujo recibido para el contrato 11231 generar un flujo en el contrato 90003891 _x000a_a) El flujo para el contrato 90003891 cubre la operación de compra - venta de usd para su liquidación _x000a_4. El flujo recibido de la operacion de venta usd, en el contrato 90003891 se ingresa en el contrato 99000058 Bulltick _x000a_5. El contrato 99000058 Bulltick con el diferencial genera la utilidad - perdida de la operación _x000a_6. Se fondea la 11217 del diferencial descrito anteriormente _x000a_Peticion _x000a_TAS no puede hacer este flujo, se solicta propuesta operativa _x000a_Por lo anterior de iniciar las pruebas el proximo lunes, este evento NO será contemplado _x000a_"/>
    <s v="Agustin Gutierrez"/>
    <x v="12"/>
    <d v="2015-02-20T18:00:00"/>
    <d v="2014-10-24T19:19:00"/>
    <d v="2015-02-02T00:00:00"/>
    <n v="18.75"/>
    <d v="2015-02-03T00:00:00"/>
    <m/>
    <x v="10"/>
    <s v="Sin Fecha"/>
    <n v="118.94513888889196"/>
    <d v="2015-02-09T14:49:00"/>
    <s v="No Cumplió"/>
    <s v="Sin Fecha"/>
    <n v="107.8125"/>
    <s v="PruebasD2, ciclo4"/>
    <n v="1"/>
    <x v="1"/>
    <m/>
    <m/>
    <m/>
  </r>
  <r>
    <x v="0"/>
    <s v="M4"/>
    <s v="BXMPRJ-375"/>
    <s v="Document"/>
    <s v="Delivered"/>
    <s v="Medium"/>
    <s v="Reoprte de posición en corto de los mercados bursátiles &lt;MCRPOSCO&gt;"/>
    <s v="MCRPOSCO ( posición en corto de los mercados bursátiles) _x000a__x000a_Se solicita la creación de un reporte de posición en corto para todos los mercados bursátiles."/>
    <s v="Ivan Torres"/>
    <x v="4"/>
    <d v="2015-02-20T18:00:00"/>
    <d v="2014-07-21T20:01:00"/>
    <d v="2015-02-02T00:00:00"/>
    <n v="18.75"/>
    <d v="2015-02-03T00:00:00"/>
    <m/>
    <x v="9"/>
    <s v="Sin Fecha"/>
    <n v="213.91597222222481"/>
    <m/>
    <s v="No Cumplió"/>
    <s v="Sin Fecha"/>
    <n v="213.91597222222481"/>
    <s v="Broker, Gap, InFSD, Pool, PruebasD3"/>
    <n v="1"/>
    <x v="1"/>
    <m/>
    <m/>
    <m/>
  </r>
</pivotCacheRecords>
</file>

<file path=xl/pivotCache/pivotCacheRecords4.xml><?xml version="1.0" encoding="utf-8"?>
<pivotCacheRecords xmlns="http://schemas.openxmlformats.org/spreadsheetml/2006/main" xmlns:r="http://schemas.openxmlformats.org/officeDocument/2006/relationships" count="30">
  <r>
    <x v="0"/>
    <m/>
    <s v="BXMPRJ-1321"/>
    <x v="0"/>
    <s v="Awaiting Client Response"/>
    <s v="High"/>
    <s v="Las Póliza 23 Operaciones Fecha Valor y 24 Cancelación Operaciones Fecha Valor no esta registrando la CR y VR para Mercado de Dinero"/>
    <s v="Se necesita que las pólizas 23 y 24 de fecha valor incluya las operaciones fecha valor de reporto (CR y VR), actualmente estás pólizas nada más registran las operaciones de directo (CD y VD) y el reporte muestra directos y reportos."/>
    <s v="Arturo Saldivar"/>
    <x v="0"/>
    <d v="2015-02-20T18:00:00"/>
    <d v="2015-02-18T19:53:00"/>
    <d v="2015-02-18T19:53:00"/>
    <n v="1.921527777776646"/>
    <d v="2015-02-19T19:53:00"/>
    <d v="2015-02-20T00:00:00"/>
    <x v="0"/>
    <n v="0"/>
    <n v="1.921527777776646"/>
    <m/>
    <s v="No Cumplió"/>
    <s v="No Cumplió"/>
    <n v="1.921527777776646"/>
    <m/>
    <n v="1"/>
    <x v="0"/>
    <m/>
    <m/>
    <m/>
    <m/>
  </r>
  <r>
    <x v="0"/>
    <m/>
    <s v="BXMPRJ-1319"/>
    <x v="0"/>
    <s v="Open"/>
    <s v="Medium"/>
    <s v="La función &quot;Rep. Polizas Contables (KFPOW110)&quot; al seleccionar la Regla no existe Dinero Casa de Bolsa Regla 5"/>
    <s v="Se necesita que la función &quot;Rep. Pólizas Contables (KFPOW110)&quot; en el campo &quot;Regla Contable:&quot; contenga Dinero Casa de Bolsa y en automático asocie en el campo &quot;Regla&quot; el número 5 que le corresponde a MD para CB, ya que actualmente el Usuario selecciona &quot;Dinero Banco&quot; y modifica en el campo Regla el número 1 que despliega la función por el 5 que corresponde a MD CB"/>
    <s v="Arturo Saldivar"/>
    <x v="1"/>
    <d v="2015-02-20T18:00:00"/>
    <d v="2015-02-18T19:29:00"/>
    <d v="2015-02-19T11:53:00"/>
    <n v="1.2548611111124046"/>
    <d v="2015-02-20T11:53:00"/>
    <m/>
    <x v="0"/>
    <s v="Sin Fecha"/>
    <n v="1.9381944444467081"/>
    <m/>
    <s v="No Cumplió"/>
    <s v="Sin Fecha"/>
    <n v="1.9381944444467081"/>
    <m/>
    <n v="1"/>
    <x v="0"/>
    <m/>
    <m/>
    <m/>
    <m/>
  </r>
  <r>
    <x v="0"/>
    <m/>
    <s v="BXMPRJ-1286"/>
    <x v="0"/>
    <s v="Resolution Provided"/>
    <s v="Medium"/>
    <s v="Diferencia en Saldos de consultaglobal vs movimientos del cliente"/>
    <s v="1.- se capturo operación de fondo BX+CAP BE-3 el día 28 con liquidación 1 de agosto y no presento la asignación, generando la diferencia de saldos y posición. _x000a_2.- Los saldos que presentan los dos reportes coinciden solo en liquidación mismo día la cual esta incorrecta por la liquidación del fondo _x000a_3.- Los saldo fecha valor no coinciden en ningún listado."/>
    <s v="Irma Aguilar"/>
    <x v="2"/>
    <d v="2015-02-20T18:00:00"/>
    <d v="2015-02-12T12:15:00"/>
    <d v="2015-02-18T17:32:00"/>
    <n v="2.0194444444423425"/>
    <d v="2015-02-19T17:32:00"/>
    <m/>
    <x v="1"/>
    <s v="Sin Fecha"/>
    <n v="8.2395833333357587"/>
    <m/>
    <s v="No Cumplió"/>
    <s v="Sin Fecha"/>
    <n v="8.2395833333357587"/>
    <m/>
    <n v="1"/>
    <x v="0"/>
    <m/>
    <m/>
    <m/>
    <m/>
  </r>
  <r>
    <x v="0"/>
    <m/>
    <s v="BXMPRJ-1271"/>
    <x v="0"/>
    <s v="Delivered"/>
    <s v="High"/>
    <s v="Error en aviso forma de liquidación - No se pudo imprimir la liquidación"/>
    <s v="Se liberaron operaciones el 10 de Febrero prueba día 4 la interfaz regresa el error de que no se pudo imprimir la liquidación, Se anexa archivo en donde se presenta el descuadre de las chequeras y se presenta para apoyo de TAS la pantalla con el mensaje que se envía por la interfaz mostrando el error que regresa TAS"/>
    <s v="Beatriz Pérez"/>
    <x v="3"/>
    <d v="2015-02-20T18:00:00"/>
    <d v="2015-02-10T17:44:00"/>
    <d v="2015-02-10T17:44:00"/>
    <n v="10.011111111110949"/>
    <d v="2015-02-10T17:44:00"/>
    <m/>
    <x v="2"/>
    <s v="Sin Fecha"/>
    <n v="10.011111111110949"/>
    <m/>
    <s v="No Cumplió"/>
    <s v="Sin Fecha"/>
    <n v="10.011111111110949"/>
    <m/>
    <m/>
    <x v="0"/>
    <m/>
    <m/>
    <m/>
    <m/>
  </r>
  <r>
    <x v="0"/>
    <m/>
    <s v="BXMPRJ-1268"/>
    <x v="0"/>
    <s v="In Progress"/>
    <s v="High"/>
    <s v="Parametrizacion 15 Emisoras"/>
    <s v="El día 29 de Enero se solicitó la revisión de 15 emisoras (se proporcionaron calendarios a TAS) que aún no han quedado correctamente parametrizadas. Anexo correo con la información proporcionada. _x000a__x000a_Seguimos en espera de respuesta."/>
    <s v="Agustin Gutierrez"/>
    <x v="4"/>
    <d v="2015-02-20T18:00:00"/>
    <d v="2015-02-10T13:25:00"/>
    <d v="2015-02-18T10:41:00"/>
    <n v="2.304861111108039"/>
    <d v="2015-02-19T10:41:00"/>
    <m/>
    <x v="1"/>
    <s v="Sin Fecha"/>
    <n v="10.190972222218988"/>
    <m/>
    <s v="No Cumplió"/>
    <s v="Sin Fecha"/>
    <n v="10.190972222218988"/>
    <s v="Detiene, PruebasDX, ciclo4"/>
    <n v="1"/>
    <x v="0"/>
    <m/>
    <m/>
    <m/>
    <m/>
  </r>
  <r>
    <x v="0"/>
    <s v="Q1"/>
    <s v="BXMPRJ-1253"/>
    <x v="0"/>
    <s v="Open"/>
    <s v="Medium"/>
    <s v="Clientes con custodia externa_Liquidación"/>
    <s v="Los clientes con custodia externa No debe de liquidar contra el saldo, es decir, NO se requiere de la posición, ni del efectivo. Este tema fue tratado en una reunión con José Sotelo - Gerardo Gomez."/>
    <s v="Agustin Gutierrez"/>
    <x v="5"/>
    <d v="2015-02-20T18:00:00"/>
    <d v="2015-02-09T09:47:00"/>
    <d v="2015-02-19T15:52:00"/>
    <n v="1.0888888888875954"/>
    <d v="2015-02-20T15:52:00"/>
    <m/>
    <x v="0"/>
    <s v="Sin Fecha"/>
    <n v="11.34236111111386"/>
    <m/>
    <s v="No Cumplió"/>
    <s v="Sin Fecha"/>
    <n v="11.34236111111386"/>
    <s v="ciclo4"/>
    <n v="1"/>
    <x v="0"/>
    <m/>
    <m/>
    <m/>
    <m/>
  </r>
  <r>
    <x v="1"/>
    <s v="Q1"/>
    <s v="BXMPRJ-1253"/>
    <x v="0"/>
    <s v="Open"/>
    <s v="Medium"/>
    <s v="Clientes con custodia externa_Liquidación"/>
    <s v="Los clientes con custodia externa No debe de liquidar contra el saldo, es decir, NO se requiere de la posición, ni del efectivo. Este tema fue tratado en una reunión con José Sotelo - Gerardo Gomez."/>
    <s v="Agustin Gutierrez"/>
    <x v="6"/>
    <d v="2015-02-20T18:00:00"/>
    <d v="2015-02-09T09:47:00"/>
    <d v="2015-02-17T11:10:00"/>
    <n v="3.2847222222189885"/>
    <d v="2015-02-18T11:10:00"/>
    <m/>
    <x v="1"/>
    <s v="Sin Fecha"/>
    <n v="11.34236111111386"/>
    <d v="2015-02-19T15:52:00"/>
    <s v="No Cumplió"/>
    <s v="Sin Fecha"/>
    <n v="10.253472222226264"/>
    <s v="ciclo4"/>
    <n v="1"/>
    <x v="0"/>
    <m/>
    <m/>
    <m/>
    <m/>
  </r>
  <r>
    <x v="0"/>
    <s v="Br1"/>
    <s v="BXMPRJ-1247"/>
    <x v="0"/>
    <s v="Delivered"/>
    <s v="Medium"/>
    <s v="Se requiere carga de ordenes con vigencia pendientes de vencer"/>
    <s v="Se requiere carga de ordenes con vigencia pendientes de vencer, ya que estas no habían sido consideradas, este JIRA sustituye al JIRA BXMPRJ-1136."/>
    <s v="Antonio Laija Olmedo"/>
    <x v="7"/>
    <d v="2015-02-20T18:00:00"/>
    <d v="2015-02-06T19:16:00"/>
    <d v="2015-02-19T17:06:00"/>
    <n v="1.0374999999985448"/>
    <d v="2015-02-20T17:06:00"/>
    <m/>
    <x v="0"/>
    <s v="Sin Fecha"/>
    <n v="13.947222222224809"/>
    <m/>
    <s v="No Cumplió"/>
    <s v="Sin Fecha"/>
    <n v="13.947222222224809"/>
    <m/>
    <n v="1"/>
    <x v="0"/>
    <m/>
    <m/>
    <m/>
    <m/>
  </r>
  <r>
    <x v="1"/>
    <s v="M1"/>
    <s v="BXMPRJ-1212"/>
    <x v="0"/>
    <s v="Open"/>
    <s v="High"/>
    <s v="Falta posición de NAFTRAC (150,000 títulos) dentro de TAS para el inicio del día 30 de julio"/>
    <s v="Dentro de la posición inicial del día 30 de julio para el contrato 11217, no se presenta la posición correspondiente a NAFTRAC ISHRS la cual debería ser de 150,000 títulos a un precio de $42.0333. _x000a__x000a_Adjunto evidencia en xls"/>
    <s v="Jose Daniel Garces Quiroz"/>
    <x v="8"/>
    <d v="2015-02-20T18:00:00"/>
    <d v="2015-02-03T17:34:00"/>
    <d v="2015-02-03T17:34:00"/>
    <n v="17.018055555556202"/>
    <d v="2015-02-04T17:34:00"/>
    <m/>
    <x v="0"/>
    <s v="Sin Fecha"/>
    <n v="17.018055555556202"/>
    <d v="2015-02-04T00:00:00"/>
    <s v="Cumplió"/>
    <s v="Sin Fecha"/>
    <n v="0.26805555555620231"/>
    <m/>
    <n v="1"/>
    <x v="0"/>
    <m/>
    <m/>
    <m/>
    <m/>
  </r>
  <r>
    <x v="1"/>
    <s v="M1"/>
    <s v="BXMPRJ-1210"/>
    <x v="0"/>
    <s v="Open"/>
    <s v="High"/>
    <s v="El precio reportado para OHLMEX no es el correcto, debería calcularse bajo la metodología PPP"/>
    <s v="El precio presentado por TAS para la posición de OHLMEX al inicio del día 30/07/2015 no es el correcto. Este último debería estar calculado bajo la metodología PPP (Precio Promedio Ponderado) y debe modificarse dependiendo de la operación pertinente, es decir si se realizan compras/ventas múltiples sin liquidar la totalidad de la posición. _x000a__x000a_Adjunto xls con el ejemplo de como debería calcularse y la pantalla de lo que present a TAS"/>
    <s v="Jose Daniel Garces Quiroz"/>
    <x v="8"/>
    <d v="2015-02-20T18:00:00"/>
    <d v="2015-02-03T17:29:00"/>
    <d v="2015-02-03T17:34:00"/>
    <n v="17.018055555556202"/>
    <d v="2015-02-04T17:34:00"/>
    <m/>
    <x v="0"/>
    <s v="Sin Fecha"/>
    <n v="17.021527777775191"/>
    <d v="2015-02-04T09:21:00"/>
    <s v="Cumplió"/>
    <s v="Sin Fecha"/>
    <n v="0.66111111110512866"/>
    <m/>
    <n v="1"/>
    <x v="0"/>
    <m/>
    <m/>
    <m/>
    <m/>
  </r>
  <r>
    <x v="1"/>
    <s v="M1"/>
    <s v="BXMPRJ-1210"/>
    <x v="0"/>
    <s v="Open"/>
    <s v="High"/>
    <s v="El precio reportado para OHLMEX no es el correcto, debería calcularse bajo la metodología PPP"/>
    <s v="El precio presentado por TAS para la posición de OHLMEX al inicio del día 30/07/2015 no es el correcto. Este último debería estar calculado bajo la metodología PPP (Precio Promedio Ponderado) y debe modificarse dependiendo de la operación pertinente, es decir si se realizan compras/ventas múltiples sin liquidar la totalidad de la posición. _x000a__x000a_Adjunto xls con el ejemplo de como debería calcularse y la pantalla de lo que present a TAS"/>
    <s v="Jose Daniel Garces Quiroz"/>
    <x v="9"/>
    <d v="2015-02-20T18:00:00"/>
    <d v="2015-02-03T17:29:00"/>
    <d v="2015-02-04T09:21:00"/>
    <n v="16.360416666670062"/>
    <d v="2015-02-05T09:21:00"/>
    <m/>
    <x v="3"/>
    <s v="Sin Fecha"/>
    <n v="17.021527777775191"/>
    <d v="2015-02-04T00:00:00"/>
    <s v="Cumplió"/>
    <s v="Sin Fecha"/>
    <n v="0.27152777777519077"/>
    <m/>
    <n v="1"/>
    <x v="0"/>
    <m/>
    <m/>
    <m/>
    <m/>
  </r>
  <r>
    <x v="0"/>
    <s v="Q1"/>
    <s v="BXMPRJ-1197"/>
    <x v="0"/>
    <s v="Delivered"/>
    <s v="High"/>
    <s v="Errores en Reportes de Posiciones, de Operaciones y de Liquidaciones"/>
    <s v="El Reporte de Posicion presenta errores en los precios, presenta contratos en cortos, las cunetas concentradoras con posicion negativa, el total de compras y ventas no checa con el reporte de operaciones. _x000a__x000a_Los Reportes de Operaciones y Liquidaciones de fondos no cuadran con los reportes de valores: _x000a_*En el reporte de fondos los precios de fondos fecha valor están al cierre del 28 y en el de valores los precios de los fondos fecha valor están al incio del 28. _x000a_* En el reporte de fondos hay una operación que no tiene precio isolido) y en el de reporte de valores no aparece. _x000a_*En las operaciones por liquidar hay una del Saurort, el precio esta incorrecto, tomo el precio de cierre del 28, debiendo ser el del cierre del miércoles 23 que fue de 1.065191. _x000a_*En el reporte de fondos aparece una cpa del +tasaus por 100,000 titulos, se reviso los movimientos del cliente y la cpa fue por 100,000.00 pesos lo que represento 80,207 titulos. _x000a__x000a_ya se le comento a gerardo y asigno a sergio rangel para su analisis, estamos en espera de la respuesta. _x000a_"/>
    <s v="Juan Carlos Fernández"/>
    <x v="7"/>
    <d v="2015-02-20T18:00:00"/>
    <d v="2015-01-30T16:40:00"/>
    <d v="2015-02-19T10:28:00"/>
    <n v="1.3138888888861402"/>
    <d v="2015-02-20T10:28:00"/>
    <m/>
    <x v="0"/>
    <s v="Sin Fecha"/>
    <n v="21.055555555554747"/>
    <m/>
    <s v="No Cumplió"/>
    <s v="Sin Fecha"/>
    <n v="21.055555555554747"/>
    <m/>
    <n v="1"/>
    <x v="0"/>
    <m/>
    <m/>
    <m/>
    <m/>
  </r>
  <r>
    <x v="0"/>
    <s v="Q1"/>
    <s v="BXMPRJ-1195"/>
    <x v="0"/>
    <s v="Delivered"/>
    <s v="High"/>
    <s v="Error en Precios del BX+MP"/>
    <s v="en el fondo BX+MP los precios estan mal, aparecen desfasados, este fondo para las compras liquida mismo dia y en las ventas liquida 48 hrs. con el precio del dia que liquido. _x000a__x000a_Ya se le comento a Gerardo y esta pendiente de resolver."/>
    <s v="Juan Carlos Fernández"/>
    <x v="10"/>
    <d v="2015-02-20T18:00:00"/>
    <d v="2015-01-30T16:23:00"/>
    <d v="2015-02-17T17:32:00"/>
    <n v="3.0194444444423425"/>
    <d v="2015-02-18T17:32:00"/>
    <m/>
    <x v="4"/>
    <s v="Sin Fecha"/>
    <n v="21.067361111112405"/>
    <m/>
    <s v="No Cumplió"/>
    <s v="Sin Fecha"/>
    <n v="21.067361111112405"/>
    <m/>
    <n v="1"/>
    <x v="0"/>
    <m/>
    <m/>
    <m/>
    <m/>
  </r>
  <r>
    <x v="0"/>
    <s v="B3"/>
    <s v="BXMPRJ-1146"/>
    <x v="0"/>
    <s v="Delivered"/>
    <s v="High"/>
    <s v="error en fecha de liquidacion del I+CORP."/>
    <s v="en la revisión de precios para el dia 29, en el fondo I+CORP, en la columna de liquidación presenta la fecha del 2014-08-26 lo caul es incorrecto, este fondo liquida 48 hrs., revise la parametrizacion del fondo y esta correcta., les adjunto pantalla."/>
    <s v="Juan Carlos Fernández"/>
    <x v="10"/>
    <d v="2015-02-20T18:00:00"/>
    <d v="2015-01-21T12:04:00"/>
    <d v="2015-02-17T17:31:00"/>
    <n v="3.0201388888890506"/>
    <d v="2015-02-18T17:31:00"/>
    <m/>
    <x v="4"/>
    <s v="Sin Fecha"/>
    <n v="30.247222222220444"/>
    <m/>
    <s v="No Cumplió"/>
    <s v="Sin Fecha"/>
    <n v="30.247222222220444"/>
    <s v="Broker, Detiene"/>
    <n v="1"/>
    <x v="0"/>
    <m/>
    <m/>
    <m/>
    <m/>
  </r>
  <r>
    <x v="1"/>
    <s v="M2"/>
    <s v="BXMPRJ-1089"/>
    <x v="0"/>
    <s v="Investigating"/>
    <s v="Medium"/>
    <s v="Saldo de chequeras"/>
    <s v="En base a la especificación que se realizo en el JIRA 727, se solicita que el reporte de Chequeras se presente con: _x000a_Saldo Inicial, Cargos, abonos, Saldo Final el Reporte que más se adecua al área de finanzas es: _x000a_&quot;Consolidación Saldos de Chequeras Terceros (JCTAL003)&quot; se pide complementarlo con las chequeras _x000a_propias ya que actualmente solo tiene chequeras de terceros. _x000a_"/>
    <s v="Jocelyn Vazquez"/>
    <x v="8"/>
    <d v="2015-02-20T18:00:00"/>
    <d v="2015-01-12T19:00:00"/>
    <d v="2015-02-02T00:00:00"/>
    <n v="18.75"/>
    <d v="2015-02-03T00:00:00"/>
    <m/>
    <x v="5"/>
    <s v="Sin Fecha"/>
    <n v="38.958333333335759"/>
    <d v="2015-02-06T00:00:00"/>
    <s v="No Cumplió"/>
    <s v="Sin Fecha"/>
    <n v="24.208333333335759"/>
    <m/>
    <n v="1"/>
    <x v="0"/>
    <m/>
    <m/>
    <m/>
    <m/>
  </r>
  <r>
    <x v="2"/>
    <s v="M3"/>
    <s v="BXMPRJ-1078"/>
    <x v="0"/>
    <s v="Delivered"/>
    <s v="Medium"/>
    <s v="Emisoras con parametros Practicas de Venta"/>
    <s v="Se obtuvo el vector de precios al 28 de Julio de 2014 para validar los datos de practicas de venta: _x000a_Sector _x000a_Clase de Activo _x000a_Calificación Vector _x000a_Perfil de producto _x000a__x000a_No hay dato para calificación vector _x000a__x000a_Se pide hacer carga del vector datos emisoras para validar registro"/>
    <s v="Agustin Gutierrez"/>
    <x v="6"/>
    <d v="2015-02-20T18:00:00"/>
    <d v="2015-01-09T17:17:00"/>
    <d v="2015-02-13T17:57:00"/>
    <n v="7.0020833333328483"/>
    <d v="2015-02-14T17:57:00"/>
    <m/>
    <x v="6"/>
    <s v="Sin Fecha"/>
    <n v="42.02986111111386"/>
    <d v="2015-02-20T18:33:00"/>
    <s v="No Cumplió"/>
    <s v="Sin Fecha"/>
    <n v="42.052777777782467"/>
    <s v="PruebasD4, ciclo4"/>
    <n v="1"/>
    <x v="0"/>
    <m/>
    <m/>
    <m/>
    <m/>
  </r>
  <r>
    <x v="1"/>
    <s v="M3"/>
    <s v="BXMPRJ-1078"/>
    <x v="0"/>
    <s v="In Progress"/>
    <s v="Medium"/>
    <s v="Emisoras con parametros Practicas de Venta"/>
    <s v="Se obtuvo el vector de precios al 28 de Julio de 2014 para validar los datos de practicas de venta: _x000a_Sector _x000a_Clase de Activo _x000a_Calificación Vector _x000a_Perfil de producto _x000a__x000a_No hay dato para calificación vector _x000a__x000a_Se pide hacer carga del vector datos emisoras para validar registro"/>
    <s v="Agustin Gutierrez"/>
    <x v="6"/>
    <d v="2015-02-20T18:00:00"/>
    <d v="2015-01-09T17:17:00"/>
    <d v="2015-02-02T00:00:00"/>
    <n v="18.75"/>
    <d v="2015-02-03T00:00:00"/>
    <m/>
    <x v="2"/>
    <s v="Sin Fecha"/>
    <n v="42.02986111111386"/>
    <d v="2015-02-13T17:57:00"/>
    <s v="No Cumplió"/>
    <s v="Sin Fecha"/>
    <n v="35.027777777781012"/>
    <s v="PruebasD4, ciclo4"/>
    <n v="1"/>
    <x v="0"/>
    <m/>
    <m/>
    <m/>
    <m/>
  </r>
  <r>
    <x v="1"/>
    <s v="M2"/>
    <s v="BXMPRJ-959"/>
    <x v="0"/>
    <s v="In Progress"/>
    <s v="Medium"/>
    <s v="ORDEN PENDIENTE NO APARECE"/>
    <s v="Orden con estatus de &quot;pendiente&quot; no aparece en el módulo de &quot;autorización&quot; de ordenes."/>
    <s v="Martin Cruz"/>
    <x v="11"/>
    <d v="2015-02-20T18:00:00"/>
    <d v="2014-11-19T14:18:00"/>
    <d v="2015-01-30T21:16:00"/>
    <n v="20.863888888889051"/>
    <d v="2015-01-31T21:16:00"/>
    <m/>
    <x v="4"/>
    <s v="Sin Fecha"/>
    <n v="93.154166666667152"/>
    <d v="2015-02-03T11:49:00"/>
    <s v="No Cumplió"/>
    <s v="Sin Fecha"/>
    <n v="75.896527777775191"/>
    <s v="ciclo4"/>
    <n v="1"/>
    <x v="0"/>
    <m/>
    <m/>
    <m/>
    <m/>
  </r>
  <r>
    <x v="1"/>
    <s v="M2"/>
    <s v="BXMPRJ-959"/>
    <x v="0"/>
    <s v="In Progress"/>
    <s v="Medium"/>
    <s v="ORDEN PENDIENTE NO APARECE"/>
    <s v="Orden con estatus de &quot;pendiente&quot; no aparece en el módulo de &quot;autorización&quot; de ordenes."/>
    <s v="Martin Cruz"/>
    <x v="12"/>
    <d v="2015-02-20T18:00:00"/>
    <d v="2014-11-19T14:18:00"/>
    <d v="2015-02-03T11:49:00"/>
    <n v="17.257638888891961"/>
    <d v="2015-02-04T11:49:00"/>
    <m/>
    <x v="0"/>
    <s v="Sin Fecha"/>
    <n v="93.154166666667152"/>
    <d v="2015-02-04T10:55:00"/>
    <s v="Cumplió"/>
    <s v="Sin Fecha"/>
    <n v="76.859027777776646"/>
    <s v="ciclo4"/>
    <n v="1"/>
    <x v="0"/>
    <m/>
    <m/>
    <m/>
    <m/>
  </r>
  <r>
    <x v="0"/>
    <s v="M2"/>
    <s v="BXMPRJ-959"/>
    <x v="0"/>
    <s v="In Progress"/>
    <s v="Medium"/>
    <s v="ORDEN PENDIENTE NO APARECE"/>
    <s v="Orden con estatus de &quot;pendiente&quot; no aparece en el módulo de &quot;autorización&quot; de ordenes."/>
    <s v="Martin Cruz"/>
    <x v="13"/>
    <d v="2015-02-20T18:00:00"/>
    <d v="2014-11-19T14:18:00"/>
    <d v="2015-02-04T10:55:00"/>
    <n v="16.295138888890506"/>
    <d v="2015-02-05T10:55:00"/>
    <m/>
    <x v="7"/>
    <s v="Sin Fecha"/>
    <n v="93.154166666667152"/>
    <m/>
    <s v="No Cumplió"/>
    <s v="Sin Fecha"/>
    <n v="93.154166666667152"/>
    <s v="ciclo4"/>
    <n v="1"/>
    <x v="0"/>
    <m/>
    <m/>
    <m/>
    <m/>
  </r>
  <r>
    <x v="0"/>
    <s v="M2"/>
    <s v="BXMPRJ-896"/>
    <x v="0"/>
    <s v="Open"/>
    <s v="Medium"/>
    <s v="Discrepancias en calendarios con respecto al detalle de emisoras MD"/>
    <s v="A pesar de que las emisoras se encuentran bien capturadas, los calendarios no son acordes."/>
    <s v="Maricarmen Mendez Álvarez"/>
    <x v="8"/>
    <d v="2015-02-20T18:00:00"/>
    <d v="2014-11-06T16:57:00"/>
    <d v="2015-02-03T00:00:00"/>
    <n v="17.75"/>
    <d v="2015-02-04T00:00:00"/>
    <d v="2014-12-30T00:00:00"/>
    <x v="8"/>
    <n v="52"/>
    <n v="106.04374999999709"/>
    <m/>
    <s v="No Cumplió"/>
    <s v="No Cumplió"/>
    <n v="106.04374999999709"/>
    <s v="parametrosiniciales"/>
    <n v="1"/>
    <x v="0"/>
    <m/>
    <m/>
    <m/>
    <m/>
  </r>
  <r>
    <x v="2"/>
    <s v="M4"/>
    <s v="BXMPRJ-884"/>
    <x v="0"/>
    <s v="Closed"/>
    <s v="High"/>
    <s v="Permitir modificar detalle de emisoras"/>
    <s v="Se requiere abrir la funcionalidad de Detalle de Emisoras (DEMIE001) para que esta permita modificar datos aún cuando se tengan posiciones vigentes y/o transacciones asignadas."/>
    <s v="German Gomez"/>
    <x v="6"/>
    <d v="2015-02-20T18:00:00"/>
    <d v="2014-11-05T19:07:00"/>
    <d v="2015-02-02T00:00:00"/>
    <n v="18.75"/>
    <d v="2015-02-03T00:00:00"/>
    <m/>
    <x v="6"/>
    <s v="Sin Fecha"/>
    <n v="106.95347222222335"/>
    <d v="2015-02-09T00:00:00"/>
    <s v="No Cumplió"/>
    <s v="Sin Fecha"/>
    <n v="95.203472222223354"/>
    <s v="PruebasD4"/>
    <n v="1"/>
    <x v="0"/>
    <m/>
    <m/>
    <m/>
    <m/>
  </r>
  <r>
    <x v="0"/>
    <s v="M4"/>
    <s v="BXMPRJ-756"/>
    <x v="0"/>
    <s v="Delivered"/>
    <s v="Medium"/>
    <s v="Carga Inicial Ciclo 5"/>
    <s v="Se abre este JIRA para seguimiento a la carga del ciclo 5."/>
    <s v="Francisco Morales López"/>
    <x v="7"/>
    <d v="2015-02-20T18:00:00"/>
    <d v="2014-10-17T11:53:00"/>
    <d v="2015-02-16T12:06:00"/>
    <n v="4.2458333333343035"/>
    <d v="2015-02-17T12:06:00"/>
    <d v="2015-02-23T00:00:00"/>
    <x v="5"/>
    <n v="-2"/>
    <n v="126.2548611111124"/>
    <m/>
    <s v="No Cumplió"/>
    <s v="No Cumplió"/>
    <n v="126.2548611111124"/>
    <s v="Ciclo_5"/>
    <n v="1"/>
    <x v="0"/>
    <m/>
    <m/>
    <m/>
    <m/>
  </r>
  <r>
    <x v="1"/>
    <s v="M4"/>
    <s v="BXMPRJ-756"/>
    <x v="0"/>
    <s v="Delivered"/>
    <s v="Medium"/>
    <s v="Carga Inicial Ciclo 5"/>
    <s v="Se abre este JIRA para seguimiento a la carga del ciclo 5."/>
    <s v="Francisco Morales López"/>
    <x v="14"/>
    <d v="2015-02-20T18:00:00"/>
    <d v="2014-10-17T11:53:00"/>
    <d v="2015-02-03T00:00:00"/>
    <n v="17.75"/>
    <d v="2015-02-04T00:00:00"/>
    <m/>
    <x v="9"/>
    <s v="Sin Fecha"/>
    <n v="126.2548611111124"/>
    <d v="2015-02-16T12:06:00"/>
    <s v="No Cumplió"/>
    <s v="Sin Fecha"/>
    <n v="122.0090277777781"/>
    <s v="Ciclo_5"/>
    <n v="1"/>
    <x v="0"/>
    <m/>
    <m/>
    <m/>
    <m/>
  </r>
  <r>
    <x v="0"/>
    <s v="M3"/>
    <s v="BXMPRJ-552"/>
    <x v="0"/>
    <s v="In Progress"/>
    <s v="Medium"/>
    <s v="Asegurar recepcion de operacion de cambios y liquidaciones"/>
    <s v="Se debe de asegurar en las interfaces de cambios y en la interfaz de instrucciones de liquidación que el mensaje de aceptación se de después de realizar el registro en el sistema. Existen 3 operaciones que se capturaron en Fiable y no existe en TAS"/>
    <s v="Janet Dominguez"/>
    <x v="15"/>
    <d v="2015-02-20T18:00:00"/>
    <d v="2014-09-05T13:23:00"/>
    <d v="2015-02-13T12:42:00"/>
    <n v="7.2208333333328483"/>
    <d v="2015-02-14T12:42:00"/>
    <m/>
    <x v="6"/>
    <s v="Sin Fecha"/>
    <n v="168.1923611111124"/>
    <m/>
    <s v="No Cumplió"/>
    <s v="Sin Fecha"/>
    <n v="168.1923611111124"/>
    <m/>
    <n v="1"/>
    <x v="0"/>
    <m/>
    <m/>
    <m/>
    <m/>
  </r>
  <r>
    <x v="1"/>
    <s v="M3"/>
    <s v="BXMPRJ-552"/>
    <x v="0"/>
    <s v="In Progress"/>
    <s v="Medium"/>
    <s v="Asegurar recepcion de operacion de cambios y liquidaciones"/>
    <s v="Se debe de asegurar en las interfaces de cambios y en la interfaz de instrucciones de liquidación que el mensaje de aceptación se de después de realizar el registro en el sistema. Existen 3 operaciones que se capturaron en Fiable y no existe en TAS"/>
    <s v="Janet Dominguez"/>
    <x v="16"/>
    <d v="2015-02-20T18:00:00"/>
    <d v="2014-09-05T13:23:00"/>
    <d v="2015-02-02T00:00:00"/>
    <n v="18.75"/>
    <d v="2015-02-03T00:00:00"/>
    <m/>
    <x v="2"/>
    <s v="Sin Fecha"/>
    <n v="168.1923611111124"/>
    <d v="2015-02-13T12:42:00"/>
    <s v="No Cumplió"/>
    <s v="Sin Fecha"/>
    <n v="160.97152777777956"/>
    <m/>
    <n v="1"/>
    <x v="0"/>
    <m/>
    <m/>
    <m/>
    <m/>
  </r>
  <r>
    <x v="2"/>
    <s v="M4"/>
    <s v="BXMPRJ-495"/>
    <x v="0"/>
    <s v="Closed"/>
    <s v="Medium"/>
    <s v="Errores en Reporte de Valuación de Ordenes por asignar (DORDW230)"/>
    <s v="Descripción de Escenario de Prueba: valuación ordenes por asignar (DORDW230) _x000a__x000a__x000a_Descripción de Incidencia / Evidencia: 1.- el reporte tiene la posición desfasada al siguiente día, es decir si consultas el 27 trae la posición únicamente del 24 sin considerar la del día. _x000a_2.- No distingue entre las mesas 9060 y 9065. _x000a_3.- No coincide la posición con la matriz: _x000a_Bimbo 09 en matriz dice; compra 800,000 titulos en portafolio disponible para la venta y viene en negociar. _x000a_Bimbo 09 en matriz dice; venta 1,000,000 titulos en portafolio negociar, en reporte es compra 998,185. _x000a_CFECB10-2 en matriz dice compra 1,000,000 titulos en portafolio negociar, en reporte 1,769,079. _x000a_BI141016 en matriz dice compra 5,000,000 titulos en portafolio negociar y no viene en reporte. _x000a_LD BONDESD 190627 en matriz dice compra 1,000,000 titulos en portafolio negociar y no viene en reporte. _x000a_M 270603 en matriz dice compra 250,000 titulos en portafolio negociar y reporte trae 211,501. _x000a_"/>
    <s v="Ivan Torres"/>
    <x v="17"/>
    <d v="2015-02-20T18:00:00"/>
    <d v="2014-08-20T20:27:00"/>
    <d v="2015-02-02T00:00:00"/>
    <n v="18.75"/>
    <d v="2015-02-03T00:00:00"/>
    <d v="2015-02-04T00:00:00"/>
    <x v="2"/>
    <n v="9"/>
    <n v="183.89791666666861"/>
    <d v="2015-02-13T17:20:00"/>
    <s v="No Cumplió"/>
    <s v="No Cumplió"/>
    <n v="176.8701388888876"/>
    <s v="PruebasD2"/>
    <n v="1"/>
    <x v="0"/>
    <m/>
    <m/>
    <m/>
    <m/>
  </r>
  <r>
    <x v="0"/>
    <s v="M4"/>
    <s v="BXMPRJ-482"/>
    <x v="0"/>
    <s v="Delivered"/>
    <s v="Medium"/>
    <s v="Revisar Configuración de CVT, Reportos y Transferencias"/>
    <s v="Revisar configuración de: _x000a__x000a_- CVT _x000a_- Reportos _x000a_- Transferencias _x000a__x000a_Validar contra ambiente QA Conta"/>
    <s v="Ivan Torres"/>
    <x v="18"/>
    <d v="2015-02-20T18:00:00"/>
    <d v="2014-08-19T21:08:00"/>
    <d v="2015-02-02T00:00:00"/>
    <n v="18.75"/>
    <d v="2015-02-03T00:00:00"/>
    <d v="2015-02-04T00:00:00"/>
    <x v="10"/>
    <n v="16"/>
    <n v="184.86944444444089"/>
    <m/>
    <s v="No Cumplió"/>
    <s v="No Cumplió"/>
    <n v="184.86944444444089"/>
    <s v="PruebasD2"/>
    <n v="1"/>
    <x v="0"/>
    <m/>
    <m/>
    <m/>
    <m/>
  </r>
  <r>
    <x v="0"/>
    <m/>
    <s v="BXMPRJ-434"/>
    <x v="0"/>
    <s v="Delivered"/>
    <s v="High"/>
    <s v="No. 53 - Modificación de CIB"/>
    <s v="Modificaciones en CIB desde FIABLE que no se reflejan en TAS _x000a__x000a_Se realizan modificaciones varias en CIB desde FIABLE, las cuales no se reflejan en TAS _x000a__x000a_"/>
    <s v="Victor Arellanes"/>
    <x v="19"/>
    <d v="2015-02-20T18:00:00"/>
    <d v="2014-08-19T12:49:00"/>
    <d v="2015-02-03T00:00:00"/>
    <n v="17.75"/>
    <d v="2015-02-04T00:00:00"/>
    <m/>
    <x v="8"/>
    <s v="Sin Fecha"/>
    <n v="185.21597222222044"/>
    <m/>
    <s v="No Cumplió"/>
    <s v="Sin Fecha"/>
    <n v="185.21597222222044"/>
    <m/>
    <n v="1"/>
    <x v="0"/>
    <m/>
    <m/>
    <m/>
    <m/>
  </r>
  <r>
    <x v="0"/>
    <s v="M2"/>
    <s v="BXMPRJ-426"/>
    <x v="0"/>
    <s v="Investigating"/>
    <s v="High"/>
    <s v="Pruebas WebService Rompimiento de Perfil"/>
    <s v="Descripción de lista de seguimiento: _x000a_&quot;para consumir un WEB Service cuando haya un rompimiento de perfil consumir un WEB Service cuando haya un rompimiento de perfil de inversión en el cual nos estará enviando información para que el módulo que estoy haciendo le dé seguimiento a este evento.&quot; _x000a__x000a_Se debería consumir el webService proporcionado por BX+ a través de proveedor Juan Vargas. Se adjunta correo de definición de WebService."/>
    <s v="Ivan Torres"/>
    <x v="20"/>
    <d v="2015-02-20T18:00:00"/>
    <d v="2014-08-18T13:55:00"/>
    <d v="2015-02-02T00:00:00"/>
    <n v="18.75"/>
    <d v="2015-02-03T00:00:00"/>
    <m/>
    <x v="10"/>
    <s v="Sin Fecha"/>
    <n v="186.17013888889051"/>
    <m/>
    <s v="No Cumplió"/>
    <s v="Sin Fecha"/>
    <n v="186.17013888889051"/>
    <m/>
    <n v="1"/>
    <x v="0"/>
    <m/>
    <m/>
    <m/>
    <m/>
  </r>
</pivotCacheRecords>
</file>

<file path=xl/pivotCache/pivotCacheRecords5.xml><?xml version="1.0" encoding="utf-8"?>
<pivotCacheRecords xmlns="http://schemas.openxmlformats.org/spreadsheetml/2006/main" xmlns:r="http://schemas.openxmlformats.org/officeDocument/2006/relationships" count="104">
  <r>
    <x v="0"/>
    <s v="Q2"/>
    <s v="BXMPRJ-1330"/>
    <x v="0"/>
    <s v="Open"/>
    <s v="Medium"/>
    <s v="Variación en el límite operativo de Cinthya Martínez"/>
    <s v="Se ha monitoreado el límite operativo de Cinthya Martinez y se observa lo siguiente: _x000a_• El día de pruebas 30 de julio de 2014 el operador tenía en sistema una línea de 500, 000,000, para operar Derivados Mex Der. Cabe señalar que Mesa de Control no dio de alta esta cantidad. _x000a__x000a_• El día 16 de febrero, 1 de agosto en pruebas, Mesa de Control modificó el límite de Cinthya a 0.01 _x000a__x000a__x000a_• Al día 18 de febrero, 4 de agosto en pruebas, se revisó nuevamente el límite de Cinthya en el sistema, encontrando que tiene una línea autorizada de 100,000,000. Mesa de control no dio de alta esta línea. _x000a__x000a__x000a_Se solicita se nos proporcione el control de auditoría que nos ayude a verificar cómo es que esta línea constantemente ha cambiado sin que Mesa de Control intervenga . _x000a__x000a_------ _x000a_&lt;&lt;Creación del ticket hecha por Iván Torres a solicitud de Cesar Guzmán, con autorización de Irma Aguilar.&gt;&gt; _x000a_&lt;&lt;Se adjunta correo electrónico&gt;&gt; _x000a_"/>
    <s v="Cesar Guzmán"/>
    <x v="0"/>
    <d v="2015-02-20T18:00:00"/>
    <d v="2015-02-20T18:01:00"/>
    <d v="2015-02-20T18:01:00"/>
    <n v="-6.944444467080757E-4"/>
    <d v="2015-02-21T18:01:00"/>
    <m/>
    <x v="0"/>
    <s v="Sin Fecha"/>
    <n v="-6.944444467080757E-4"/>
    <m/>
    <s v="No Cumplió"/>
    <s v="Sin Fecha"/>
    <n v="-6.944444467080757E-4"/>
    <m/>
    <n v="1"/>
    <x v="0"/>
    <m/>
    <m/>
    <m/>
  </r>
  <r>
    <x v="0"/>
    <s v="Q4"/>
    <s v="BXMPRJ-1313"/>
    <x v="0"/>
    <s v="Delivered"/>
    <s v="High"/>
    <s v="POSICION 11217 INCORRECTA ¿?"/>
    <s v="Se requiere una explicación del por que está cambiando la posición de la cuenta 11217, después de cada operación que realizan los portafolios 11332, 11255 y la 9060, así como también los títulos vendidos en directo a la cuenta 57571 para que de ahí se realicen las garantías a intermediarios (de ser necesario). _x000a_Se adjunta evidencia"/>
    <s v="Martin Cruz"/>
    <x v="1"/>
    <d v="2015-02-20T18:00:00"/>
    <d v="2015-02-17T18:07:00"/>
    <d v="2015-02-18T16:07:00"/>
    <n v="2.078472222223354"/>
    <d v="2015-02-19T16:07:00"/>
    <m/>
    <x v="1"/>
    <s v="Sin Fecha"/>
    <n v="2.9951388888875954"/>
    <m/>
    <s v="No Cumplió"/>
    <s v="Sin Fecha"/>
    <n v="2.9951388888875954"/>
    <m/>
    <n v="1"/>
    <x v="0"/>
    <m/>
    <m/>
    <m/>
  </r>
  <r>
    <x v="0"/>
    <s v="Q4"/>
    <s v="BXMPRJ-1309"/>
    <x v="0"/>
    <s v="Delivered"/>
    <s v="High"/>
    <s v="Posiciones de mercado de dinero que no se presentan el 31 de julio"/>
    <s v="_x000a_Se identificaron 4 emisiones (DAIMLER 02714, EDCA 00414, FORD 03014 Y NRF 01414) que el día 30 de julio estaban en posición de terceros y el día 31 ya no están en posición de los clientes. No se identifican operaciones de venta ni traspasos. _x000a__x000a_Se anexa evidencia y el ejemplo de movimientos de la emisora DAIMLER 02714"/>
    <s v="Cesar Guzmán"/>
    <x v="2"/>
    <d v="2015-02-20T18:00:00"/>
    <d v="2015-02-16T19:37:00"/>
    <d v="2015-02-16T19:37:00"/>
    <n v="3.9326388888875954"/>
    <d v="2015-02-17T19:37:00"/>
    <m/>
    <x v="2"/>
    <s v="Sin Fecha"/>
    <n v="3.9326388888875954"/>
    <m/>
    <s v="No Cumplió"/>
    <s v="Sin Fecha"/>
    <n v="3.9326388888875954"/>
    <m/>
    <n v="1"/>
    <x v="0"/>
    <m/>
    <m/>
    <m/>
  </r>
  <r>
    <x v="0"/>
    <s v="Q3"/>
    <s v="BXMPRJ-1308"/>
    <x v="0"/>
    <s v="In Progress"/>
    <s v="Medium"/>
    <s v="Aplicacion de traspasos entre mesas"/>
    <s v="No presenta las operaciones para aplicar entre mesas; Folios 100425, 100424, 100423"/>
    <s v="Agustin Gutierrez"/>
    <x v="3"/>
    <d v="2015-02-20T18:00:00"/>
    <d v="2015-02-16T19:02:00"/>
    <d v="2015-02-19T18:00:00"/>
    <n v="1"/>
    <d v="2015-02-20T18:00:00"/>
    <m/>
    <x v="3"/>
    <s v="Sin Fecha"/>
    <n v="3.9569444444423425"/>
    <m/>
    <s v="No Cumplió"/>
    <s v="Sin Fecha"/>
    <n v="3.9569444444423425"/>
    <m/>
    <n v="1"/>
    <x v="0"/>
    <m/>
    <m/>
    <m/>
  </r>
  <r>
    <x v="0"/>
    <s v="Q2"/>
    <s v="BXMPRJ-1299"/>
    <x v="0"/>
    <s v="Open"/>
    <s v="High"/>
    <s v="AUTO-AUTORIZACION"/>
    <s v="De las órdenes con Bco. BX+, las que me alertó por sobregiro inclusive hasta la que no me alerto, cayeron en el módulo de &quot;lista de autorización de bajas y tasas&quot;, donde se le autorizan las órdenes a promoción. _x000a_Una vez descubiertas, procedí a auto-autorizarme y fue posible, revisar evidencia adjunta... _x000a_El levantamiento de esta JIRA se consulto con Irma Aguilar."/>
    <s v="Martin Cruz"/>
    <x v="4"/>
    <d v="2015-02-20T18:00:00"/>
    <d v="2015-02-13T20:21:00"/>
    <d v="2015-02-13T20:21:00"/>
    <n v="6.9020833333343035"/>
    <d v="2015-02-14T20:21:00"/>
    <m/>
    <x v="4"/>
    <s v="Sin Fecha"/>
    <n v="6.9020833333343035"/>
    <m/>
    <s v="No Cumplió"/>
    <s v="Sin Fecha"/>
    <n v="6.9020833333343035"/>
    <s v="CICLO4, D5"/>
    <n v="1"/>
    <x v="0"/>
    <m/>
    <m/>
    <m/>
  </r>
  <r>
    <x v="0"/>
    <s v="Q4"/>
    <s v="BXMPRJ-1296"/>
    <x v="0"/>
    <s v="Delivered"/>
    <s v="Medium"/>
    <s v="Diferencia en Precio DOCUFOR 12"/>
    <s v="El precio no esta calculado correctamente conforme al valor nominal vigente"/>
    <s v="Agustin Gutierrez"/>
    <x v="0"/>
    <d v="2015-02-20T18:00:00"/>
    <d v="2015-02-13T15:00:00"/>
    <d v="2015-02-13T15:00:00"/>
    <n v="7.125"/>
    <d v="2015-02-14T15:00:00"/>
    <m/>
    <x v="5"/>
    <s v="Sin Fecha"/>
    <n v="7.125"/>
    <m/>
    <s v="No Cumplió"/>
    <s v="Sin Fecha"/>
    <n v="7.125"/>
    <s v="CICLO4"/>
    <n v="1"/>
    <x v="0"/>
    <m/>
    <m/>
    <m/>
  </r>
  <r>
    <x v="0"/>
    <s v="Q4"/>
    <s v="BXMPRJ-1279"/>
    <x v="0"/>
    <s v="Delivered"/>
    <s v="Medium"/>
    <s v="Bloqueo al ingrear a TAS"/>
    <s v="El accesso al sistema TAS presenta bloqueo de registros al ingresar, esto ocurre generalmente despues de mantenimientos al usuario, por ejemplo permisos o reseteo de password. _x000a_"/>
    <s v="Francisco Morales López"/>
    <x v="5"/>
    <d v="2015-02-20T18:00:00"/>
    <d v="2015-02-11T10:04:00"/>
    <d v="2015-02-11T18:30:00"/>
    <n v="8.9791666666642413"/>
    <d v="2015-02-12T18:30:00"/>
    <d v="2015-02-12T00:00:00"/>
    <x v="6"/>
    <n v="8"/>
    <n v="9.3305555555562023"/>
    <m/>
    <s v="No Cumplió"/>
    <s v="No Cumplió"/>
    <n v="9.3305555555562023"/>
    <m/>
    <n v="1"/>
    <x v="0"/>
    <m/>
    <m/>
    <m/>
  </r>
  <r>
    <x v="0"/>
    <s v="Q4"/>
    <s v="BXMPRJ-1278"/>
    <x v="0"/>
    <s v="Delivered"/>
    <s v="Medium"/>
    <s v="tabla de equivalencias de TAS para sistema Solutrust (fiduciario)"/>
    <s v="Necesito la tabla de equivalencias de Fiable-TAS para que el proveedor Solutrust actualice su programa a las claves de TAS y se puedan hacer pruebas con los archivos que se suben a Solutrust (sistema Fiduciario)"/>
    <s v="Ana hernandez"/>
    <x v="6"/>
    <d v="2015-02-20T18:00:00"/>
    <d v="2015-02-10T21:41:00"/>
    <d v="2015-02-10T21:41:00"/>
    <n v="9.8465277777795563"/>
    <d v="2015-02-11T21:41:00"/>
    <d v="2015-02-13T00:00:00"/>
    <x v="7"/>
    <n v="7"/>
    <n v="9.8465277777795563"/>
    <m/>
    <s v="No Cumplió"/>
    <s v="No Cumplió"/>
    <n v="9.8465277777795563"/>
    <m/>
    <n v="1"/>
    <x v="0"/>
    <m/>
    <m/>
    <m/>
  </r>
  <r>
    <x v="0"/>
    <s v="Q4"/>
    <s v="BXMPRJ-1277"/>
    <x v="0"/>
    <s v="Delivered"/>
    <s v="Medium"/>
    <s v="reporte de operación moneda extranjera (UMS) para complementar ACLME"/>
    <s v="Requiero el archivo por la operación de instrumentos en moneda extranjera para complementar el formulario ACLME."/>
    <s v="Ana hernandez"/>
    <x v="7"/>
    <d v="2015-02-20T18:00:00"/>
    <d v="2015-02-10T21:37:00"/>
    <d v="2015-02-16T17:39:00"/>
    <n v="4.0145833333299379"/>
    <d v="2015-02-17T17:39:00"/>
    <m/>
    <x v="8"/>
    <s v="Sin Fecha"/>
    <n v="9.8493055555591127"/>
    <m/>
    <s v="No Cumplió"/>
    <s v="Sin Fecha"/>
    <n v="9.8493055555591127"/>
    <m/>
    <n v="1"/>
    <x v="0"/>
    <m/>
    <m/>
    <m/>
  </r>
  <r>
    <x v="1"/>
    <s v="Q4"/>
    <s v="BXMPRJ-1277"/>
    <x v="0"/>
    <s v="Delivered"/>
    <s v="Medium"/>
    <s v="reporte de operación moneda extranjera (UMS) para complementar ACLME"/>
    <s v="Requiero el archivo por la operación de instrumentos en moneda extranjera para complementar el formulario ACLME."/>
    <s v="Ana hernandez"/>
    <x v="6"/>
    <d v="2015-02-20T18:00:00"/>
    <d v="2015-02-10T21:37:00"/>
    <d v="2015-02-10T21:37:00"/>
    <n v="9.8493055555591127"/>
    <d v="2015-02-11T21:37:00"/>
    <m/>
    <x v="9"/>
    <s v="Sin Fecha"/>
    <n v="9.8493055555591127"/>
    <d v="2015-02-16T17:39:00"/>
    <s v="No Cumplió"/>
    <s v="Sin Fecha"/>
    <n v="5.8347222222291748"/>
    <m/>
    <n v="1"/>
    <x v="0"/>
    <m/>
    <m/>
    <m/>
  </r>
  <r>
    <x v="0"/>
    <s v="Q4"/>
    <s v="BXMPRJ-1276"/>
    <x v="0"/>
    <s v="Delivered"/>
    <s v="Medium"/>
    <s v="Generación de promotores"/>
    <s v="Requiero los reportes de generación de los promotores por mercado de capitales, mercado de dinero y sociedades de inversión para su revisión."/>
    <s v="Ana hernandez"/>
    <x v="6"/>
    <d v="2015-02-20T18:00:00"/>
    <d v="2015-02-10T21:35:00"/>
    <d v="2015-02-10T21:35:00"/>
    <n v="9.8506944444452529"/>
    <d v="2015-02-11T21:35:00"/>
    <m/>
    <x v="7"/>
    <s v="Sin Fecha"/>
    <n v="9.8506944444452529"/>
    <m/>
    <s v="No Cumplió"/>
    <s v="Sin Fecha"/>
    <n v="9.8506944444452529"/>
    <s v="PruebasD6"/>
    <n v="1"/>
    <x v="0"/>
    <m/>
    <m/>
    <m/>
  </r>
  <r>
    <x v="0"/>
    <s v="Q2"/>
    <s v="BXMPRJ-1273"/>
    <x v="0"/>
    <s v="Investigating"/>
    <s v="High"/>
    <s v="Se tienen 11342 registros por concepto de Cobro por Administración en el Reporte de Flujo Cambios"/>
    <s v="El 09 de Febrero, Prueba día 4 se valida la posición del Reporte de Flujo Cambios la cual debe de estar en blanco al inicio de la operación. Al momento de generar el Reporte este se tardo en mostrar la información porque tenia 11342 movimientos que se cargaron por el concepto Cobro por Administración. Se anexa evidencia"/>
    <s v="Beatriz Pérez"/>
    <x v="8"/>
    <d v="2015-02-20T18:00:00"/>
    <d v="2015-02-16T13:49:00"/>
    <d v="2015-02-16T19:32:00"/>
    <n v="3.9361111111138598"/>
    <d v="2015-02-17T19:32:00"/>
    <m/>
    <x v="2"/>
    <s v="Sin Fecha"/>
    <n v="4.1743055555562023"/>
    <m/>
    <s v="No Cumplió"/>
    <s v="Sin Fecha"/>
    <n v="4.1743055555562023"/>
    <m/>
    <n v="1"/>
    <x v="0"/>
    <m/>
    <m/>
    <m/>
  </r>
  <r>
    <x v="0"/>
    <s v="Q3"/>
    <s v="BXMPRJ-1271"/>
    <x v="0"/>
    <s v="In Progress"/>
    <s v="High"/>
    <s v="Error en aviso forma de liquidación - No se pudo imprimir la liquidación"/>
    <s v="Se liberaron operaciones el 10 de Febrero prueba día 4 la interfaz regresa el error de que no se pudo imprimir la liquidación, Se anexa archivo en donde se presenta el descuadre de las chequeras y se presenta para apoyo de TAS la pantalla con el mensaje que se envía por la interfaz mostrando el error que regresa TAS"/>
    <s v="Beatriz Pérez"/>
    <x v="9"/>
    <d v="2015-02-20T18:00:00"/>
    <d v="2015-02-10T17:44:00"/>
    <d v="2015-02-16T11:19:00"/>
    <n v="4.2784722222204437"/>
    <d v="2015-02-17T11:19:00"/>
    <m/>
    <x v="8"/>
    <s v="Sin Fecha"/>
    <n v="10.011111111110949"/>
    <m/>
    <s v="No Cumplió"/>
    <s v="Sin Fecha"/>
    <n v="10.011111111110949"/>
    <s v="CICLO4, Pruebas, PruebasD5, Reincidencia 1"/>
    <n v="1"/>
    <x v="1"/>
    <m/>
    <m/>
    <m/>
  </r>
  <r>
    <x v="1"/>
    <s v="Q4"/>
    <s v="BXMPRJ-1271"/>
    <x v="0"/>
    <s v="Delivered"/>
    <s v="High"/>
    <s v="Error en aviso forma de liquidación - No se pudo imprimir la liquidación"/>
    <s v="Se liberaron operaciones el 10 de Febrero prueba día 4 la interfaz regresa el error de que no se pudo imprimir la liquidación, Se anexa archivo en donde se presenta el descuadre de las chequeras y se presenta para apoyo de TAS la pantalla con el mensaje que se envía por la interfaz mostrando el error que regresa TAS"/>
    <s v="Beatriz Pérez"/>
    <x v="10"/>
    <d v="2015-02-20T18:00:00"/>
    <d v="2015-02-10T17:44:00"/>
    <d v="2015-02-10T17:44:00"/>
    <n v="10.011111111110949"/>
    <d v="2015-02-11T17:44:00"/>
    <m/>
    <x v="9"/>
    <s v="Sin Fecha"/>
    <n v="10.011111111110949"/>
    <d v="2015-02-16T11:19:00"/>
    <s v="No Cumplió"/>
    <s v="Sin Fecha"/>
    <n v="5.7326388888905058"/>
    <s v="CICLO4, Pruebas, PruebasD5"/>
    <n v="1"/>
    <x v="1"/>
    <m/>
    <m/>
    <m/>
  </r>
  <r>
    <x v="0"/>
    <s v="Q4"/>
    <s v="BXMPRJ-1270"/>
    <x v="0"/>
    <s v="Delivered"/>
    <s v="High"/>
    <s v="Error aviso forma de liquidación, cliente Interbancario"/>
    <s v="Se liberó una operación el 10 de Febrero prueba día 4 donde el cliente es un intermediario (Deutsche Bank 16812) la interfaz regresa el error de que el cliente es proveedor y no se puede generar la liquidación causando un descuadre en las chequeras de Fiable contra TAS, Se anexa archivo en donde se presenta el descuadre de las chequeras y se presenta para apoyo de TAS la pantalla con el mensaje que se envía por la interfaz mostrando el error que regresa TAS"/>
    <s v="Beatriz Pérez"/>
    <x v="10"/>
    <d v="2015-02-20T18:00:00"/>
    <d v="2015-02-10T16:43:00"/>
    <d v="2015-02-10T16:43:00"/>
    <n v="10.053472222221899"/>
    <d v="2015-02-11T16:43:00"/>
    <m/>
    <x v="10"/>
    <s v="Sin Fecha"/>
    <n v="10.053472222221899"/>
    <m/>
    <s v="No Cumplió"/>
    <s v="Sin Fecha"/>
    <n v="10.053472222221899"/>
    <s v="CICLO4, PruebasD5"/>
    <n v="1"/>
    <x v="0"/>
    <m/>
    <m/>
    <m/>
  </r>
  <r>
    <x v="0"/>
    <s v="Q4"/>
    <s v="BXMPRJ-1267"/>
    <x v="0"/>
    <s v="Delivered"/>
    <s v="High"/>
    <s v="Se observa una operación del fondo TEMGBIA BF1 que desaparecio"/>
    <s v="El día 4 de febrero, se consultó el reporte &quot;Reporte de operaciones por liquidación y órdenes de clientes (FORDP101)&quot; este reporte refleja las operaciones de fondos que liquidan en la fecha en que el usuario consulta. Se observa lo siguiente: _x000a_c. Se generó el reporte al día de pruebas 29 de julio de 2014 y se identificó una operación de venta del fondo TEMGBIA BF1 con folio 899524 con fecha de captura y liquidación 29 de julio, no obstante el fondo liquida 72 horas. Se reportó a TAS el 6 de febrero. _x000a__x000a_d. El día 9 de febrero TAS responde que la orden no existe. Se consultó el mismo reporte y se observa que la venta con folio 899524 ya no se refleja. _x000a_Se solicita saber a qué se debe que el folio 899524 dejó de aparecer en el reporte. _x000a_"/>
    <s v="Cesar Guzmán"/>
    <x v="11"/>
    <d v="2015-02-20T18:00:00"/>
    <d v="2015-02-09T21:28:00"/>
    <d v="2015-02-16T17:33:00"/>
    <n v="4.0187500000029104"/>
    <d v="2015-02-17T17:33:00"/>
    <m/>
    <x v="8"/>
    <s v="Sin Fecha"/>
    <n v="10.855555555557657"/>
    <m/>
    <s v="No Cumplió"/>
    <s v="Sin Fecha"/>
    <n v="10.855555555557657"/>
    <s v="CICLO4"/>
    <n v="1"/>
    <x v="0"/>
    <m/>
    <m/>
    <m/>
  </r>
  <r>
    <x v="1"/>
    <s v="Q4"/>
    <s v="BXMPRJ-1267"/>
    <x v="0"/>
    <s v="Delivered"/>
    <s v="High"/>
    <s v="Se observa una operación del fondo TEMGBIA BF1 que desaparecio"/>
    <s v="El día 4 de febrero, se consultó el reporte &quot;Reporte de operaciones por liquidación y órdenes de clientes (FORDP101)&quot; este reporte refleja las operaciones de fondos que liquidan en la fecha en que el usuario consulta. Se observa lo siguiente: _x000a_c. Se generó el reporte al día de pruebas 29 de julio de 2014 y se identificó una operación de venta del fondo TEMGBIA BF1 con folio 899524 con fecha de captura y liquidación 29 de julio, no obstante el fondo liquida 72 horas. Se reportó a TAS el 6 de febrero. _x000a__x000a_d. El día 9 de febrero TAS responde que la orden no existe. Se consultó el mismo reporte y se observa que la venta con folio 899524 ya no se refleja. _x000a_Se solicita saber a qué se debe que el folio 899524 dejó de aparecer en el reporte. _x000a_"/>
    <s v="Cesar Guzmán"/>
    <x v="0"/>
    <d v="2015-02-20T18:00:00"/>
    <d v="2015-02-09T21:28:00"/>
    <d v="2015-02-16T17:33:00"/>
    <n v="4.0187500000029104"/>
    <d v="2015-02-17T17:33:00"/>
    <m/>
    <x v="9"/>
    <s v="Sin Fecha"/>
    <n v="10.855555555557657"/>
    <d v="2015-02-22T00:00:00"/>
    <s v="No Cumplió"/>
    <s v="Sin Fecha"/>
    <n v="12.105555555557657"/>
    <s v="CICLO4"/>
    <n v="1"/>
    <x v="0"/>
    <m/>
    <m/>
    <m/>
  </r>
  <r>
    <x v="0"/>
    <s v="Q4"/>
    <s v="BXMPRJ-1265"/>
    <x v="0"/>
    <s v="Delivered"/>
    <s v="High"/>
    <s v="Inconsistencia al operar con la emisora NAFTRAC y se asigna AC *"/>
    <s v="En el reporte de asignación de Capitales (CORDR131)se observa la siguiente asignación de NAFTRAC: _x000a_d. Hecho de venta con folio 69001 por 138,500 acciones. _x000a_e. Hecho de Compras con folio 69001 por 94,000 acciones. _x000a_En el reporte de hechos (CORDR111) se observa que los hechos de compra que en el reporte anterior aparecía como de la emisora NAFTRAC aparece como AC * _x000a_Se consultó la asignación en los movimientos de cada uno de los clientes que participaron de los hechos y también aparecen asignadas AC * en lugar de NAFTRAC. _x000a_En el reporte Posición x emisora / Cliente (CPECW100) no aparecen los movimientos de AC * ni de NAFTRAC. _x000a_Se solicita saber a qué se deben las inconsistencias _x000a_"/>
    <s v="Cesar Guzmán"/>
    <x v="12"/>
    <d v="2015-02-20T18:00:00"/>
    <d v="2015-02-09T21:18:00"/>
    <d v="2015-02-12T19:22:00"/>
    <n v="7.9430555555591127"/>
    <d v="2015-02-13T19:22:00"/>
    <m/>
    <x v="5"/>
    <s v="Sin Fecha"/>
    <n v="10.86250000000291"/>
    <m/>
    <s v="No Cumplió"/>
    <s v="Sin Fecha"/>
    <n v="10.86250000000291"/>
    <s v="CICLO4"/>
    <n v="1"/>
    <x v="0"/>
    <m/>
    <m/>
    <m/>
  </r>
  <r>
    <x v="1"/>
    <s v="Q4"/>
    <s v="BXMPRJ-1265"/>
    <x v="0"/>
    <s v="Delivered"/>
    <s v="High"/>
    <s v="Inconsistencia al operar con la emisora NAFTRAC y se asigna AC *"/>
    <s v="En el reporte de asignación de Capitales (CORDR131)se observa la siguiente asignación de NAFTRAC: _x000a_d. Hecho de venta con folio 69001 por 138,500 acciones. _x000a_e. Hecho de Compras con folio 69001 por 94,000 acciones. _x000a_En el reporte de hechos (CORDR111) se observa que los hechos de compra que en el reporte anterior aparecía como de la emisora NAFTRAC aparece como AC * _x000a_Se consultó la asignación en los movimientos de cada uno de los clientes que participaron de los hechos y también aparecen asignadas AC * en lugar de NAFTRAC. _x000a_En el reporte Posición x emisora / Cliente (CPECW100) no aparecen los movimientos de AC * ni de NAFTRAC. _x000a_Se solicita saber a qué se deben las inconsistencias _x000a_"/>
    <s v="Cesar Guzmán"/>
    <x v="11"/>
    <d v="2015-02-20T18:00:00"/>
    <d v="2015-02-09T21:18:00"/>
    <d v="2015-02-09T21:18:00"/>
    <n v="10.86250000000291"/>
    <d v="2015-02-10T21:18:00"/>
    <m/>
    <x v="1"/>
    <s v="Sin Fecha"/>
    <n v="10.86250000000291"/>
    <d v="2015-02-12T19:22:00"/>
    <s v="No Cumplió"/>
    <s v="Sin Fecha"/>
    <n v="2.9194444444437977"/>
    <s v="CICLO4"/>
    <n v="1"/>
    <x v="0"/>
    <m/>
    <m/>
    <m/>
  </r>
  <r>
    <x v="0"/>
    <s v="Q2"/>
    <s v="BXMPRJ-1260"/>
    <x v="0"/>
    <s v="In Progress"/>
    <s v="High"/>
    <s v="Operaciones faltantes en CVT, Reportos y Transferencia"/>
    <s v="Iván, _x000a__x000a_De la revisión llevada a cabo para las operaciones de CVT y Reportos del día 29/07/2014, así como Transferencias del 30/07/2014 encontré algunas operaciones que se generaron en el reporte diario de operaciones pero no así en sus respectivos reportes regulatorios. Anexo papeles de trabajo en los cuales se encuentran integrados el reporte diario de operaciones así como el regulatorio correspondiente, favor de apoyarme con la aclaración o la inclusion de las operaciones en cuestion. _x000a_Reportos TR CVT Reportos _x000a_30/07/2014 30/07/2014 29/07/2014 29/07/2014 _x000a_104173 104234 104039 103773 _x000a_104169 104231 104038 _x000a_104173 104207 103952 _x000a_104169 104044 _x000a_104125 _x000a_104174 _x000a__x000a__x000a_Gracias"/>
    <s v="Erick Vázquez"/>
    <x v="4"/>
    <d v="2015-02-20T18:00:00"/>
    <d v="2015-02-09T17:47:00"/>
    <d v="2015-02-09T17:47:00"/>
    <n v="11.009027777778101"/>
    <d v="2015-02-10T17:47:00"/>
    <m/>
    <x v="11"/>
    <s v="Sin Fecha"/>
    <n v="11.009027777778101"/>
    <m/>
    <s v="No Cumplió"/>
    <s v="Sin Fecha"/>
    <n v="11.009027777778101"/>
    <m/>
    <n v="1"/>
    <x v="0"/>
    <m/>
    <m/>
    <m/>
  </r>
  <r>
    <x v="0"/>
    <s v="Q1"/>
    <s v="BXMPRJ-1259"/>
    <x v="0"/>
    <s v="Open"/>
    <s v="High"/>
    <s v="Rep. Detalle Posición en Custodia X Emisora V.2 (DTRAW230)"/>
    <s v="1. En la revisión del reporte de custodias de TAS (DTRAW130) se observa que el contrato &quot;99000116 Garantías Recibidas&quot; las garantías están duplicadas, y al sumar las posiciones en total se triplican debido a que también se muestra las garantías en cada cliente. Ejemplo de POCHTEC: _x000a__x000a_a. En el reporte de garantías DGARR106, en el contrato 99000116 , la suma de las garantías de POCHTEC ES DE 3,482,564 títulos. _x000a_b. En el reporte de custodias DTRAW130 la suma de las garantías de POCHTEC es de 6,965,128 títulos, el doble de garantías. _x000a_c. Adicionalmente a los clientes les aparece las garantías en su contrato, por lo que al sumar el total de las garantías la cantidad se triplica. _x000a__x000a_2. Se observa que hay emisoras que no tienen asociada la mesa 9020 y aparecen ceros _x000a__x000a__x000a_Se adjunta detalle _x000a__x000a_Este JIRA es en seguimiento al JIRA 769 _x000a__x000a_Esta observación se trata de una Reincidencia 3 _x000a_"/>
    <s v="Cesar Guzmán"/>
    <x v="13"/>
    <d v="2015-02-20T18:00:00"/>
    <d v="2015-02-09T17:24:00"/>
    <d v="2015-02-09T17:24:00"/>
    <n v="11.025000000001455"/>
    <d v="2015-02-10T17:24:00"/>
    <m/>
    <x v="11"/>
    <s v="Sin Fecha"/>
    <n v="11.025000000001455"/>
    <m/>
    <s v="No Cumplió"/>
    <s v="Sin Fecha"/>
    <n v="11.025000000001455"/>
    <s v="CICLO4"/>
    <n v="1"/>
    <x v="0"/>
    <m/>
    <m/>
    <m/>
  </r>
  <r>
    <x v="1"/>
    <s v="Q1"/>
    <s v="BXMPRJ-1254"/>
    <x v="0"/>
    <s v="Open"/>
    <s v="Medium"/>
    <s v="Dividendo en Efectivo_Movimiento Fiable"/>
    <s v="Se aplico dividendo en efectivo para GPH y ALFA. A pesa de que Fiable refleja la salida - entrada de títulos para actualizar el precio, no se mostró el movimiento de efectivo"/>
    <s v="Agustin Gutierrez"/>
    <x v="2"/>
    <d v="2015-02-20T18:00:00"/>
    <d v="2015-02-09T10:07:00"/>
    <d v="2015-02-09T10:07:00"/>
    <n v="11.328472222223354"/>
    <d v="2015-02-10T10:07:00"/>
    <m/>
    <x v="1"/>
    <s v="Sin Fecha"/>
    <n v="11.328472222223354"/>
    <d v="2015-02-11T18:18:00"/>
    <s v="No Cumplió"/>
    <s v="Sin Fecha"/>
    <n v="2.3409722222204437"/>
    <s v="CICLO4"/>
    <n v="1"/>
    <x v="0"/>
    <m/>
    <m/>
    <m/>
  </r>
  <r>
    <x v="1"/>
    <s v="Q1"/>
    <s v="BXMPRJ-1253"/>
    <x v="0"/>
    <s v="Open"/>
    <s v="Medium"/>
    <s v="Clientes con custodia externa_Liquidación"/>
    <s v="Los clientes con custodia externa No debe de liquidar contra el saldo, es decir, NO se requiere de la posición, ni del efectivo. Este tema fue tratado en una reunión con José Sotelo - Gerardo Gomez."/>
    <s v="Agustin Gutierrez"/>
    <x v="13"/>
    <d v="2015-02-20T18:00:00"/>
    <d v="2015-02-09T09:47:00"/>
    <d v="2015-02-16T17:03:00"/>
    <n v="4.0395833333313931"/>
    <d v="2015-02-17T17:03:00"/>
    <m/>
    <x v="3"/>
    <s v="Sin Fecha"/>
    <n v="11.34236111111386"/>
    <d v="2015-02-17T00:00:00"/>
    <s v="Cumplió"/>
    <s v="Sin Fecha"/>
    <n v="7.5923611111138598"/>
    <s v="CICLO4"/>
    <n v="1"/>
    <x v="0"/>
    <m/>
    <m/>
    <m/>
  </r>
  <r>
    <x v="1"/>
    <s v="Q1"/>
    <s v="BXMPRJ-1253"/>
    <x v="0"/>
    <s v="Open"/>
    <s v="Medium"/>
    <s v="Clientes con custodia externa_Liquidación"/>
    <s v="Los clientes con custodia externa No debe de liquidar contra el saldo, es decir, NO se requiere de la posición, ni del efectivo. Este tema fue tratado en una reunión con José Sotelo - Gerardo Gomez."/>
    <s v="Agustin Gutierrez"/>
    <x v="7"/>
    <d v="2015-02-20T18:00:00"/>
    <d v="2015-02-09T09:47:00"/>
    <d v="2015-02-09T09:47:00"/>
    <n v="11.34236111111386"/>
    <d v="2015-02-10T09:47:00"/>
    <m/>
    <x v="5"/>
    <s v="Sin Fecha"/>
    <n v="11.34236111111386"/>
    <d v="2015-02-16T17:03:00"/>
    <s v="No Cumplió"/>
    <s v="Sin Fecha"/>
    <n v="7.3027777777824667"/>
    <s v="CICLO4"/>
    <n v="1"/>
    <x v="0"/>
    <m/>
    <m/>
    <m/>
  </r>
  <r>
    <x v="0"/>
    <s v="Q1"/>
    <s v="BXMPRJ-1252"/>
    <x v="0"/>
    <s v="Open"/>
    <s v="Medium"/>
    <s v="Asignacion de Valores_Posicion Fecha valor"/>
    <s v="El 28/07/2014 se capturo-asigno una CR con BANCO VE POR MAS S.A de BPAG28 IM150903 por 1,000,000 de títulos con fecha de liquidación 01/08/2014 y vencimiento 05/08/2014 (folio 103014). A pesar de que en la posición FV se muestran dichos valores, el sistema no permito la asignación. _x000a_"/>
    <s v="Agustin Gutierrez"/>
    <x v="2"/>
    <d v="2015-02-20T18:00:00"/>
    <d v="2015-02-09T09:29:00"/>
    <d v="2015-02-16T18:15:00"/>
    <n v="3.9895833333357587"/>
    <d v="2015-02-17T18:15:00"/>
    <m/>
    <x v="2"/>
    <s v="Sin Fecha"/>
    <n v="11.354861111110949"/>
    <m/>
    <s v="No Cumplió"/>
    <s v="Sin Fecha"/>
    <n v="11.354861111110949"/>
    <s v="CICLO4"/>
    <n v="1"/>
    <x v="0"/>
    <m/>
    <m/>
    <m/>
  </r>
  <r>
    <x v="1"/>
    <s v="Q1"/>
    <s v="BXMPRJ-1252"/>
    <x v="0"/>
    <s v="Open"/>
    <s v="Medium"/>
    <s v="Asignacion de Valores_Posicion Fecha valor"/>
    <s v="El 28/07/2014 se capturo-asigno una CR con BANCO VE POR MAS S.A de BPAG28 IM150903 por 1,000,000 de títulos con fecha de liquidación 01/08/2014 y vencimiento 05/08/2014 (folio 103014). A pesar de que en la posición FV se muestran dichos valores, el sistema no permito la asignación. _x000a_"/>
    <s v="Agustin Gutierrez"/>
    <x v="13"/>
    <d v="2015-02-20T18:00:00"/>
    <d v="2015-02-09T09:29:00"/>
    <d v="2015-02-09T09:29:00"/>
    <n v="11.354861111110949"/>
    <d v="2015-02-10T09:29:00"/>
    <m/>
    <x v="5"/>
    <s v="Sin Fecha"/>
    <n v="11.354861111110949"/>
    <d v="2015-02-16T18:15:00"/>
    <s v="No Cumplió"/>
    <s v="Sin Fecha"/>
    <n v="7.3652777777751908"/>
    <s v="CICLO4"/>
    <n v="1"/>
    <x v="0"/>
    <m/>
    <m/>
    <m/>
  </r>
  <r>
    <x v="2"/>
    <s v="Q1"/>
    <s v="BXMPRJ-1251"/>
    <x v="0"/>
    <s v="Closed"/>
    <s v="High"/>
    <s v="Bloqueo en la tabla de ffolio en la apertura de día"/>
    <s v="Al momento de la apertura de día de mando mensajes de bloqueo. _x000a__x000a_"/>
    <s v="Antonio Laija Olmedo"/>
    <x v="4"/>
    <d v="2015-02-20T18:00:00"/>
    <d v="2015-02-07T01:28:00"/>
    <d v="2015-02-07T01:28:00"/>
    <n v="13.68888888888614"/>
    <d v="2015-02-08T01:28:00"/>
    <m/>
    <x v="7"/>
    <s v="Sin Fecha"/>
    <n v="13.68888888888614"/>
    <d v="2015-02-16T09:06:00"/>
    <s v="No Cumplió"/>
    <s v="Sin Fecha"/>
    <n v="9.3180555555518367"/>
    <m/>
    <n v="1"/>
    <x v="0"/>
    <m/>
    <m/>
    <m/>
  </r>
  <r>
    <x v="1"/>
    <s v="Q1"/>
    <s v="BXMPRJ-1239"/>
    <x v="0"/>
    <s v="Open"/>
    <s v="High"/>
    <s v="ERROR EN LOS PRECIOS COSTO DE LA CANASTA INICIAL"/>
    <s v="Los precios costo de la canasta inicial se encuentran mal calculados, no coinciden con los calculados de acuerdo a las &quot;tasas y/o sobretasas costo&quot; y los niveles de los indicadores vigentes al arranque del 30 de julio, los únicos que no tienen problema son los &quot;LD&quot; y unos &quot;M&quot; que liquidaron el 30."/>
    <s v="Martin Cruz"/>
    <x v="1"/>
    <d v="2015-02-20T18:00:00"/>
    <d v="2015-02-05T23:13:00"/>
    <d v="2015-02-05T23:13:00"/>
    <n v="14.78263888888614"/>
    <d v="2015-02-06T23:13:00"/>
    <m/>
    <x v="10"/>
    <s v="Sin Fecha"/>
    <n v="14.78263888888614"/>
    <d v="2015-02-16T17:20:00"/>
    <s v="No Cumplió"/>
    <s v="Sin Fecha"/>
    <n v="10.754861111105129"/>
    <s v="CICLO4, D3"/>
    <n v="1"/>
    <x v="0"/>
    <m/>
    <m/>
    <m/>
  </r>
  <r>
    <x v="1"/>
    <s v="Q1"/>
    <s v="BXMPRJ-1234"/>
    <x v="1"/>
    <s v="In Progress"/>
    <s v="Medium"/>
    <s v="No se excede tasa"/>
    <s v="solicitud de autorizacion cuando no excede parametros"/>
    <s v="Azucena Gudiño"/>
    <x v="13"/>
    <d v="2015-02-20T18:00:00"/>
    <d v="2015-02-05T16:05:00"/>
    <d v="2015-02-05T16:05:00"/>
    <n v="15.079861111109494"/>
    <d v="2015-02-06T16:05:00"/>
    <m/>
    <x v="2"/>
    <s v="Sin Fecha"/>
    <n v="15.079861111109494"/>
    <d v="2015-02-09T11:34:00"/>
    <s v="No Cumplió"/>
    <s v="Sin Fecha"/>
    <n v="3.8118055555532919"/>
    <s v="CICLO4"/>
    <n v="1"/>
    <x v="0"/>
    <m/>
    <m/>
    <m/>
  </r>
  <r>
    <x v="1"/>
    <s v="Q1"/>
    <s v="BXMPRJ-1233"/>
    <x v="0"/>
    <s v="Open"/>
    <s v="Medium"/>
    <s v="clientes institucionales"/>
    <s v="Tas no reconoce los clientes que estan marcados como institucionales en fiable"/>
    <s v="Gaby Ledesma"/>
    <x v="7"/>
    <d v="2015-02-20T18:00:00"/>
    <d v="2015-02-05T16:02:00"/>
    <d v="2015-02-05T16:02:00"/>
    <n v="15.081944444442343"/>
    <d v="2015-02-06T16:02:00"/>
    <m/>
    <x v="2"/>
    <s v="Sin Fecha"/>
    <n v="15.081944444442343"/>
    <d v="2015-02-09T10:43:00"/>
    <s v="No Cumplió"/>
    <s v="Sin Fecha"/>
    <n v="3.7784722222204437"/>
    <m/>
    <n v="1"/>
    <x v="0"/>
    <m/>
    <m/>
    <m/>
  </r>
  <r>
    <x v="0"/>
    <s v="Q1"/>
    <s v="BXMPRJ-1233"/>
    <x v="0"/>
    <s v="Open"/>
    <s v="Medium"/>
    <s v="clientes institucionales"/>
    <s v="Tas no reconoce los clientes que estan marcados como institucionales en fiable"/>
    <s v="Gaby Ledesma"/>
    <x v="7"/>
    <d v="2015-02-20T18:00:00"/>
    <d v="2015-02-05T16:02:00"/>
    <d v="2015-02-09T10:43:00"/>
    <n v="11.303472222221899"/>
    <d v="2015-02-10T10:43:00"/>
    <m/>
    <x v="11"/>
    <s v="Sin Fecha"/>
    <n v="15.081944444442343"/>
    <m/>
    <s v="No Cumplió"/>
    <s v="Sin Fecha"/>
    <n v="15.081944444442343"/>
    <m/>
    <n v="1"/>
    <x v="0"/>
    <m/>
    <m/>
    <m/>
  </r>
  <r>
    <x v="1"/>
    <s v="Q1"/>
    <s v="BXMPRJ-1232"/>
    <x v="0"/>
    <s v="Open"/>
    <s v="High"/>
    <s v="NO PERMITE COMPRA DE UNA OBLIGACION EN UN CLIENTE CON PERFIL DE CRECIMIENTO"/>
    <s v="EL CLIENTE 503112 TIENE UN PERFIL DE CRECIMIENTO, CON SERVICIO DE ASESORIA. NO ME DEJA CAPTURAR UNA OBLIGACION (BCOBX+ 10) EN FIABLE, ME APARECE UN MENSAJE QUE ESTA ROMPIENDO EL PERFIL, SIN EMBARGO SI ME DEBIO DEJAR CAPTURARLO."/>
    <s v="Ximena Roldan"/>
    <x v="11"/>
    <d v="2015-02-20T18:00:00"/>
    <d v="2015-02-05T15:36:00"/>
    <d v="2015-02-05T15:36:00"/>
    <n v="15.099999999998545"/>
    <d v="2015-02-06T15:36:00"/>
    <m/>
    <x v="2"/>
    <s v="Sin Fecha"/>
    <n v="15.099999999998545"/>
    <d v="2015-02-09T13:17:00"/>
    <s v="No Cumplió"/>
    <s v="Sin Fecha"/>
    <n v="3.9034722222204437"/>
    <s v="CICLO4"/>
    <n v="1"/>
    <x v="0"/>
    <m/>
    <m/>
    <m/>
  </r>
  <r>
    <x v="0"/>
    <s v="Q1"/>
    <s v="BXMPRJ-1232"/>
    <x v="0"/>
    <s v="Open"/>
    <s v="High"/>
    <s v="NO PERMITE COMPRA DE UNA OBLIGACION EN UN CLIENTE CON PERFIL DE CRECIMIENTO"/>
    <s v="EL CLIENTE 503112 TIENE UN PERFIL DE CRECIMIENTO, CON SERVICIO DE ASESORIA. NO ME DEJA CAPTURAR UNA OBLIGACION (BCOBX+ 10) EN FIABLE, ME APARECE UN MENSAJE QUE ESTA ROMPIENDO EL PERFIL, SIN EMBARGO SI ME DEBIO DEJAR CAPTURARLO."/>
    <s v="Ximena Roldan"/>
    <x v="8"/>
    <d v="2015-02-20T18:00:00"/>
    <d v="2015-02-05T15:36:00"/>
    <d v="2015-02-09T13:17:00"/>
    <n v="11.196527777778101"/>
    <d v="2015-02-10T13:17:00"/>
    <m/>
    <x v="11"/>
    <s v="Sin Fecha"/>
    <n v="15.099999999998545"/>
    <m/>
    <s v="No Cumplió"/>
    <s v="Sin Fecha"/>
    <n v="15.099999999998545"/>
    <s v="CICLO4"/>
    <n v="1"/>
    <x v="0"/>
    <m/>
    <m/>
    <m/>
  </r>
  <r>
    <x v="1"/>
    <s v="Q1"/>
    <s v="BXMPRJ-1231"/>
    <x v="0"/>
    <s v="Open"/>
    <s v="High"/>
    <s v="ERRORES EN CAPTURA POR ANEXO 5"/>
    <s v="El cliente 280818, el cual tiene un perfil conservador y servicio comercializacion. No me esta dejando capturar un fondo de CP cuando es de corto plazo. Y en una orden de mercado de dinero permitio capturar una orden cuyo plazo de vencimiento del instrumento es mayor a 1 año y por perfil de inversion no deberia de permitirlo. se reviso la regla del anexo 5 (110), la cual señala que son instrumentos menores a 1 año."/>
    <s v="Ximena Roldan"/>
    <x v="13"/>
    <d v="2015-02-20T18:00:00"/>
    <d v="2015-02-05T15:01:00"/>
    <d v="2015-02-05T15:01:00"/>
    <n v="15.124305555553292"/>
    <d v="2015-02-06T15:01:00"/>
    <m/>
    <x v="3"/>
    <s v="Sin Fecha"/>
    <n v="15.124305555553292"/>
    <d v="2015-02-06T19:08:00"/>
    <s v="Cumplió"/>
    <s v="Sin Fecha"/>
    <n v="1.171527777776646"/>
    <s v="CICLO4"/>
    <n v="1"/>
    <x v="0"/>
    <m/>
    <m/>
    <m/>
  </r>
  <r>
    <x v="0"/>
    <s v="Q1"/>
    <s v="BXMPRJ-1223"/>
    <x v="0"/>
    <s v="Open"/>
    <s v="High"/>
    <s v="Nuevo Formulario Derivados (Contrapartes)"/>
    <s v="Iván _x000a__x000a_Derivado de modificaciones por parte de BANXICO a los formularios de derivados ( contrapartes en este caso ) se requiere que realicen las gestiones pertinentes a fin de emitir el reporte de contrapartes de acuerdo a la estructura, definiciones y catálogo anexos. _x000a_"/>
    <s v="Erick Vázquez"/>
    <x v="8"/>
    <d v="2015-02-20T18:00:00"/>
    <d v="2015-02-04T17:30:00"/>
    <d v="2015-02-04T17:30:00"/>
    <n v="16.020833333335759"/>
    <d v="2015-02-05T17:30:00"/>
    <m/>
    <x v="12"/>
    <s v="Sin Fecha"/>
    <n v="16.020833333335759"/>
    <m/>
    <s v="No Cumplió"/>
    <s v="Sin Fecha"/>
    <n v="16.020833333335759"/>
    <m/>
    <n v="1"/>
    <x v="0"/>
    <m/>
    <m/>
    <m/>
  </r>
  <r>
    <x v="0"/>
    <s v="Q1"/>
    <s v="BXMPRJ-1222"/>
    <x v="0"/>
    <s v="Open"/>
    <s v="High"/>
    <s v="Nuevo Formulario Derivados ( Garantías)"/>
    <s v="Iván _x000a__x000a_Derivado de modificaciones por parte de BANXICO a los formularios de derivados ( garantías en este caso ) se requiere que realicen las gestiones pertinentes a fin de emitir el reporte que de garantías de acuerdo a la estructura, definiciones y catálogo anexos."/>
    <s v="Erick Vázquez"/>
    <x v="8"/>
    <d v="2015-02-20T18:00:00"/>
    <d v="2015-02-04T17:27:00"/>
    <d v="2015-02-04T17:27:00"/>
    <n v="16.022916666668607"/>
    <d v="2015-02-05T17:27:00"/>
    <m/>
    <x v="12"/>
    <s v="Sin Fecha"/>
    <n v="16.022916666668607"/>
    <m/>
    <s v="No Cumplió"/>
    <s v="Sin Fecha"/>
    <n v="16.022916666668607"/>
    <m/>
    <n v="1"/>
    <x v="0"/>
    <m/>
    <m/>
    <m/>
  </r>
  <r>
    <x v="0"/>
    <s v="Q1"/>
    <s v="BXMPRJ-1221"/>
    <x v="0"/>
    <s v="Open"/>
    <s v="High"/>
    <s v="Rediseño Formulario Derivados ( OFF)"/>
    <s v="Iván _x000a__x000a_Derivado de modificaciones por parte de BANXICO a los formularios de derivados ( futuros en este caso ) se requiere que se realicen los ajustes de acuerdo a la estructura, definiciones y catálogo que se mencionan en los archivos adjuntos."/>
    <s v="Erick Vázquez"/>
    <x v="8"/>
    <d v="2015-02-20T18:00:00"/>
    <d v="2015-02-04T17:23:00"/>
    <d v="2015-02-04T17:23:00"/>
    <n v="16.025694444440887"/>
    <d v="2015-02-05T17:23:00"/>
    <m/>
    <x v="12"/>
    <s v="Sin Fecha"/>
    <n v="16.025694444440887"/>
    <m/>
    <s v="No Cumplió"/>
    <s v="Sin Fecha"/>
    <n v="16.025694444440887"/>
    <m/>
    <n v="1"/>
    <x v="0"/>
    <m/>
    <m/>
    <m/>
  </r>
  <r>
    <x v="0"/>
    <s v="Q6"/>
    <s v="BXMPRJ-1214"/>
    <x v="0"/>
    <s v="Client Response Provided"/>
    <s v="High"/>
    <s v="Estado de cuenta"/>
    <s v="toda la informcion que presenta el estado de cuenta esta en ceros"/>
    <s v="Azucena Gudiño"/>
    <x v="13"/>
    <d v="2015-02-20T18:00:00"/>
    <d v="2015-02-03T19:10:00"/>
    <d v="2015-02-03T19:10:00"/>
    <n v="16.951388888890506"/>
    <d v="2015-02-04T19:10:00"/>
    <m/>
    <x v="12"/>
    <s v="Sin Fecha"/>
    <n v="16.951388888890506"/>
    <m/>
    <s v="No Cumplió"/>
    <s v="Sin Fecha"/>
    <n v="16.951388888890506"/>
    <s v="PruebasD4, ciclo4"/>
    <n v="1"/>
    <x v="0"/>
    <m/>
    <m/>
    <m/>
  </r>
  <r>
    <x v="0"/>
    <s v="Q1"/>
    <s v="BXMPRJ-1211"/>
    <x v="0"/>
    <s v="Open"/>
    <s v="Medium"/>
    <s v="Hechos de NAFTRAC que no pasaron a TAS"/>
    <s v="_x000a_En la revición del día 2 (29 de julio) se observa que 4 hechos en 4 clientes diferentes se asignaron en Fiable, sin embargo no pasaron a TAS _x000a__x000a_Se anexa evidencia"/>
    <s v="Cesar Guzmán"/>
    <x v="11"/>
    <d v="2015-02-20T18:00:00"/>
    <d v="2015-02-03T17:32:00"/>
    <d v="2015-02-03T00:00:00"/>
    <n v="17.75"/>
    <d v="2015-02-04T00:00:00"/>
    <m/>
    <x v="3"/>
    <s v="Sin Fecha"/>
    <n v="17.019444444442343"/>
    <d v="2015-02-04T00:00:00"/>
    <s v="Cumplió"/>
    <s v="Sin Fecha"/>
    <n v="0.2694444444423425"/>
    <s v="CICLO4"/>
    <n v="1"/>
    <x v="0"/>
    <m/>
    <m/>
    <m/>
  </r>
  <r>
    <x v="1"/>
    <s v="Q1"/>
    <s v="BXMPRJ-1211"/>
    <x v="0"/>
    <s v="Open"/>
    <s v="Medium"/>
    <s v="Hechos de NAFTRAC que no pasaron a TAS"/>
    <s v="_x000a_En la revición del día 2 (29 de julio) se observa que 4 hechos en 4 clientes diferentes se asignaron en Fiable, sin embargo no pasaron a TAS _x000a__x000a_Se anexa evidencia"/>
    <s v="Cesar Guzmán"/>
    <x v="14"/>
    <d v="2015-02-20T18:00:00"/>
    <d v="2015-02-03T17:32:00"/>
    <d v="2015-02-04T00:00:00"/>
    <n v="16.75"/>
    <d v="2015-02-05T00:00:00"/>
    <m/>
    <x v="12"/>
    <s v="Sin Fecha"/>
    <n v="17.019444444442343"/>
    <m/>
    <s v="No Cumplió"/>
    <s v="Sin Fecha"/>
    <n v="17.019444444442343"/>
    <s v="CICLO4"/>
    <n v="1"/>
    <x v="0"/>
    <m/>
    <m/>
    <m/>
  </r>
  <r>
    <x v="0"/>
    <s v="Q6"/>
    <s v="BXMPRJ-1210"/>
    <x v="0"/>
    <s v="Client Response Provided"/>
    <s v="Medium"/>
    <s v="El precio reportado para OHLMEX no es el correcto, debería calcularse bajo la metodología PPP"/>
    <s v="El precio presentado por TAS para la posición de OHLMEX al inicio del día 30/07/2015 no es el correcto. Este último debería estar calculado bajo la metodología PPP (Precio Promedio Ponderado) y debe modificarse dependiendo de la operación pertinente, es decir si se realizan compras/ventas múltiples sin liquidar la totalidad de la posición. _x000a__x000a_Adjunto xls con el ejemplo de como debería calcularse y la pantalla de lo que present a TAS"/>
    <s v="Jose Daniel Garces Quiroz"/>
    <x v="7"/>
    <d v="2015-02-20T18:00:00"/>
    <d v="2015-02-03T17:29:00"/>
    <d v="2015-02-03T17:29:00"/>
    <n v="17.021527777775191"/>
    <d v="2015-02-04T17:29:00"/>
    <m/>
    <x v="13"/>
    <s v="Sin Fecha"/>
    <n v="17.021527777775191"/>
    <m/>
    <s v="No Cumplió"/>
    <s v="Sin Fecha"/>
    <n v="17.021527777775191"/>
    <m/>
    <n v="1"/>
    <x v="0"/>
    <m/>
    <m/>
    <m/>
  </r>
  <r>
    <x v="2"/>
    <s v="Q1"/>
    <s v="BXMPRJ-1209"/>
    <x v="0"/>
    <s v="Closed"/>
    <s v="High"/>
    <s v="Se asignó un hecho en TAS sin la existencia de una orden"/>
    <s v="_x000a_La orden 59946 del cliente 534593 por 1,675 títulos de la emisora TLEVISA CPO se le asignó un hecho en Fiable que cubrió toda la orden. En TAS se asignó el hecho al clliente sin existir una orden de por medio, ya que esta orden fue capturada el día 23/07/2014 para vencer el 30/07/2014, no obstante TAS venció todas las órdenes el día 29 por lo tanto para TAS ya no existía la orden."/>
    <s v="Cesar Guzmán"/>
    <x v="14"/>
    <d v="2015-02-20T18:00:00"/>
    <d v="2015-02-03T17:24:00"/>
    <d v="2015-02-03T00:00:00"/>
    <n v="17.75"/>
    <d v="2015-02-04T00:00:00"/>
    <m/>
    <x v="14"/>
    <s v="Sin Fecha"/>
    <n v="17.025000000001455"/>
    <d v="2015-02-16T17:26:00"/>
    <s v="No Cumplió"/>
    <s v="Sin Fecha"/>
    <n v="13.001388888893416"/>
    <s v="CICLO4"/>
    <n v="1"/>
    <x v="0"/>
    <m/>
    <m/>
    <m/>
  </r>
  <r>
    <x v="1"/>
    <s v="Q1"/>
    <s v="BXMPRJ-1208"/>
    <x v="0"/>
    <s v="Open"/>
    <s v="High"/>
    <s v="Ordenes de Capitales con vigencia se borraron"/>
    <s v="_x000a_Se observa que 291 órdenes de Capitales con vigencia mayor a un día no pasaron al día 28 de julio al día 29 de julio. _x000a__x000a_Favor de verificar"/>
    <s v="Cesar Guzmán"/>
    <x v="14"/>
    <d v="2015-02-20T18:00:00"/>
    <d v="2015-02-03T17:18:00"/>
    <d v="2015-02-03T00:00:00"/>
    <n v="17.75"/>
    <d v="2015-02-04T00:00:00"/>
    <m/>
    <x v="3"/>
    <s v="Sin Fecha"/>
    <n v="17.029166666667152"/>
    <d v="2015-02-04T15:02:00"/>
    <s v="Cumplió"/>
    <s v="Sin Fecha"/>
    <n v="0.90555555555329192"/>
    <s v="CICLO4"/>
    <n v="1"/>
    <x v="0"/>
    <m/>
    <m/>
    <m/>
  </r>
  <r>
    <x v="1"/>
    <s v="Q1"/>
    <s v="BXMPRJ-1208"/>
    <x v="0"/>
    <s v="Open"/>
    <s v="High"/>
    <s v="Ordenes de Capitales con vigencia se borraron"/>
    <s v="_x000a_Se observa que 291 órdenes de Capitales con vigencia mayor a un día no pasaron al día 28 de julio al día 29 de julio. _x000a__x000a_Favor de verificar"/>
    <s v="Cesar Guzmán"/>
    <x v="15"/>
    <d v="2015-02-20T18:00:00"/>
    <d v="2015-02-03T17:18:00"/>
    <d v="2015-02-04T15:02:00"/>
    <n v="16.12361111111386"/>
    <d v="2015-02-05T15:02:00"/>
    <m/>
    <x v="3"/>
    <s v="Sin Fecha"/>
    <n v="17.029166666667152"/>
    <d v="2015-02-06T11:53:00"/>
    <s v="Cumplió"/>
    <s v="Sin Fecha"/>
    <n v="2.7743055555547471"/>
    <s v="CICLO4"/>
    <n v="1"/>
    <x v="0"/>
    <m/>
    <m/>
    <m/>
  </r>
  <r>
    <x v="1"/>
    <s v="Q1"/>
    <s v="BXMPRJ-1208"/>
    <x v="0"/>
    <s v="In Progress"/>
    <s v="High"/>
    <s v="Ordenes de Capitales con vigencia se borraron"/>
    <s v="_x000a_Se observa que 291 órdenes de Capitales con vigencia mayor a un día no pasaron al día 28 de julio al día 29 de julio. _x000a__x000a_Favor de verificar"/>
    <s v="Cesar Guzmán"/>
    <x v="14"/>
    <d v="2015-02-20T18:00:00"/>
    <d v="2015-02-03T17:18:00"/>
    <d v="2015-02-04T15:02:00"/>
    <n v="16.12361111111386"/>
    <d v="2015-02-05T15:02:00"/>
    <d v="2015-02-05T00:00:00"/>
    <x v="9"/>
    <n v="4"/>
    <n v="17.029166666667152"/>
    <d v="2015-02-09T17:06:00"/>
    <s v="No Cumplió"/>
    <s v="No Cumplió"/>
    <n v="5.9916666666686069"/>
    <s v="CICLO4"/>
    <n v="1"/>
    <x v="0"/>
    <m/>
    <m/>
    <m/>
  </r>
  <r>
    <x v="0"/>
    <s v="Q1"/>
    <s v="BXMPRJ-1208"/>
    <x v="0"/>
    <s v="In Progress"/>
    <s v="High"/>
    <s v="Ordenes de Capitales con vigencia se borraron"/>
    <s v="_x000a_Se observa que 291 órdenes de Capitales con vigencia mayor a un día no pasaron al día 28 de julio al día 29 de julio. _x000a__x000a_Favor de verificar"/>
    <s v="Cesar Guzmán"/>
    <x v="14"/>
    <d v="2015-02-20T18:00:00"/>
    <d v="2015-02-03T17:18:00"/>
    <d v="2015-02-09T17:06:00"/>
    <n v="11.037499999998545"/>
    <d v="2015-02-10T17:06:00"/>
    <d v="2015-02-05T00:00:00"/>
    <x v="11"/>
    <n v="15"/>
    <n v="17.029166666667152"/>
    <m/>
    <s v="No Cumplió"/>
    <s v="No Cumplió"/>
    <n v="17.029166666667152"/>
    <s v="CICLO4"/>
    <n v="1"/>
    <x v="0"/>
    <m/>
    <m/>
    <m/>
  </r>
  <r>
    <x v="1"/>
    <s v="Q1"/>
    <s v="BXMPRJ-1207"/>
    <x v="0"/>
    <s v="Open"/>
    <s v="Medium"/>
    <s v="Reporte Detallada llamadas de Margen DGARW007"/>
    <s v="_x000a__x000a_El día 30 de enero de 2015 en una reunión con Juan Carlos Jaques, Elisa Paz, Margarita Arellano y Gerardo Gómez, se determinó que Fiable llevará la administración de las garantías por caución.Por lo anterior se solicita que las garantías por causión ya no se presenten en este reporte. _x000a__x000a_Adicional para este reporte se solicita la siguiente información: _x000a__x000a_1. La columna Aforo viene vacía, Mesa de controles necesita conocer el aforo para asegurar el cálculo, el dato se obtiene en el archivo de Indeval. _x000a__x000a_2. El reporte se requiere complementar con los campos: _x000a_a. Tipo Valor. _x000a_b. Calificación/Bursatilidad. _x000a_c. Monto a Garantizar. _x000a__x000a_Favor de atender el requerimiento _x000a_"/>
    <s v="Cesar Guzmán"/>
    <x v="8"/>
    <d v="2015-02-20T18:00:00"/>
    <d v="2015-02-03T15:12:00"/>
    <d v="2015-02-03T00:00:00"/>
    <n v="17.75"/>
    <d v="2015-02-04T00:00:00"/>
    <m/>
    <x v="2"/>
    <s v="Sin Fecha"/>
    <n v="17.116666666668607"/>
    <d v="2015-02-06T12:45:00"/>
    <s v="No Cumplió"/>
    <s v="Sin Fecha"/>
    <n v="2.8979166666686069"/>
    <s v="CICLO4"/>
    <n v="1"/>
    <x v="0"/>
    <m/>
    <m/>
    <m/>
  </r>
  <r>
    <x v="0"/>
    <s v="Q1"/>
    <s v="BXMPRJ-1205"/>
    <x v="0"/>
    <s v="Open"/>
    <s v="High"/>
    <s v="LISTADO DE ERRORES X INTERFAZ MERCADO CAPITALES"/>
    <s v="Se solicita por medio de este Jira, un Listado de todos los posibles errores que generen cada una de las interfaces que se tienen con Mercado de Capitales. _x000a_Esto se requiere a la brevedad posible ya que es el insumo para el control y manejo de errores del ticket 552. _x000a__x000a_"/>
    <s v="Mary Carmen Bonilla Limón"/>
    <x v="4"/>
    <d v="2015-02-20T18:00:00"/>
    <d v="2015-02-03T09:21:00"/>
    <d v="2015-02-03T00:00:00"/>
    <n v="17.75"/>
    <d v="2015-02-04T00:00:00"/>
    <d v="2015-02-17T00:00:00"/>
    <x v="13"/>
    <n v="3"/>
    <n v="17.360416666670062"/>
    <m/>
    <s v="No Cumplió"/>
    <s v="No Cumplió"/>
    <n v="17.360416666670062"/>
    <m/>
    <n v="1"/>
    <x v="0"/>
    <m/>
    <m/>
    <m/>
  </r>
  <r>
    <x v="1"/>
    <s v="Q1"/>
    <s v="BXMPRJ-1203"/>
    <x v="0"/>
    <s v="Open"/>
    <s v="Medium"/>
    <s v="HORARIO Y USUARIO"/>
    <s v="Petición _x000a_Se solicita que en el reporte de impresión y envió de liquidaciones (JLIQL005) muestre el horario de captura y el usuario que captura la operación. _x000a__x000a_se adjunta archivo y pantalla impresión _x000a_"/>
    <s v="Isela Martínez"/>
    <x v="8"/>
    <d v="2015-02-20T18:00:00"/>
    <d v="2015-01-31T09:17:00"/>
    <d v="2015-02-03T00:00:00"/>
    <n v="17.75"/>
    <d v="2015-02-04T00:00:00"/>
    <m/>
    <x v="0"/>
    <s v="Sin Fecha"/>
    <n v="20.363194444442343"/>
    <d v="2015-02-03T00:00:00"/>
    <s v="Cumplió"/>
    <s v="Sin Fecha"/>
    <n v="2.6131944444423425"/>
    <s v="CICLO4"/>
    <n v="1"/>
    <x v="0"/>
    <m/>
    <m/>
    <m/>
  </r>
  <r>
    <x v="1"/>
    <s v="Q1"/>
    <s v="BXMPRJ-1202"/>
    <x v="0"/>
    <s v="Open"/>
    <s v="Medium"/>
    <s v="ESPECIFICACION DE DATOS PARA LA INTERFACE QUE RECIBE TAS DE FIABLE PARA REGISTRAR GARANTIAS DE CAUCION"/>
    <s v="Gerardo _x000a_de acuerdo a la reunión que se llevo a cabo con Elisa Paz y Juan Carlos Jaques, se levanta Jira para que especifiques que datos necesita TAS que le envie Fiable para que se registren en TAS las garantias por caución _x000a_"/>
    <s v="Margarita Arellano"/>
    <x v="13"/>
    <d v="2015-02-20T18:00:00"/>
    <d v="2015-01-30T20:00:00"/>
    <d v="2015-02-03T00:00:00"/>
    <n v="17.75"/>
    <d v="2015-02-04T00:00:00"/>
    <m/>
    <x v="2"/>
    <s v="Sin Fecha"/>
    <n v="20.916666666664241"/>
    <d v="2015-02-06T13:42:00"/>
    <s v="No Cumplió"/>
    <s v="Sin Fecha"/>
    <n v="6.7374999999956344"/>
    <s v="CICLO4"/>
    <n v="1"/>
    <x v="0"/>
    <m/>
    <m/>
    <m/>
  </r>
  <r>
    <x v="0"/>
    <s v="Q1"/>
    <s v="BXMPRJ-1200"/>
    <x v="0"/>
    <s v="Open"/>
    <s v="High"/>
    <s v="Diferencias contables vs operativas (reporteria)"/>
    <s v="En el reporte Imp.de todos los reportes Of. (COFIW100) - Asignación. Se tienen diferencias en las compras en la columna de monto. _x000a__x000a_En la póliza 3 (Compra de capitales por cuenta propia ), se tienen registros de garantias las cuales se deben de presentar en la póliza 19. _x000a_En la póliza 71 (faltan registros contables)"/>
    <s v="Jocelyn Vazquez"/>
    <x v="8"/>
    <d v="2015-02-20T18:00:00"/>
    <d v="2015-01-30T18:23:00"/>
    <d v="2015-02-09T12:01:00"/>
    <n v="11.249305555553292"/>
    <d v="2015-02-10T12:01:00"/>
    <m/>
    <x v="15"/>
    <s v="Sin Fecha"/>
    <n v="20.984027777776646"/>
    <d v="2015-01-30T19:35:00"/>
    <s v="Cumplió"/>
    <s v="Sin Fecha"/>
    <n v="4.9999999995634425E-2"/>
    <s v="CICLO4"/>
    <n v="1"/>
    <x v="0"/>
    <m/>
    <m/>
    <m/>
  </r>
  <r>
    <x v="1"/>
    <s v="Q1"/>
    <s v="BXMPRJ-1200"/>
    <x v="0"/>
    <s v="Open"/>
    <s v="High"/>
    <s v="Diferencias contables vs operativas (reporteria)"/>
    <s v="En el reporte Imp.de todos los reportes Of. (COFIW100) - Asignación. Se tienen diferencias en las compras en la columna de monto. _x000a__x000a_En la póliza 3 (Compra de capitales por cuenta propia ), se tienen registros de garantias las cuales se deben de presentar en la póliza 19. _x000a_En la póliza 71 (faltan registros contables)"/>
    <s v="Jocelyn Vazquez"/>
    <x v="8"/>
    <d v="2015-02-20T18:00:00"/>
    <d v="2015-01-30T18:23:00"/>
    <d v="2015-01-30T18:23:00"/>
    <n v="20.984027777776646"/>
    <d v="2015-01-31T18:23:00"/>
    <m/>
    <x v="7"/>
    <s v="Sin Fecha"/>
    <n v="20.984027777776646"/>
    <d v="2015-02-09T12:01:00"/>
    <s v="No Cumplió"/>
    <s v="Sin Fecha"/>
    <n v="9.734722222223354"/>
    <s v="CICLO4"/>
    <n v="1"/>
    <x v="0"/>
    <m/>
    <m/>
    <m/>
  </r>
  <r>
    <x v="1"/>
    <s v="Q2"/>
    <s v="BXMPRJ-1200"/>
    <x v="0"/>
    <s v="Investigating"/>
    <s v="High"/>
    <s v="Diferencias contables vs operativas (reporteria)"/>
    <s v="En el reporte Imp.de todos los reportes Of. (COFIW100) - Asignación. Se tienen diferencias en las compras en la columna de monto. _x000a__x000a_En la póliza 3 (Compra de capitales por cuenta propia ), se tienen registros de garantias las cuales se deben de presentar en la póliza 19. _x000a_En la póliza 71 (faltan registros contables)"/>
    <s v="Jocelyn Vazquez"/>
    <x v="16"/>
    <d v="2015-02-20T18:00:00"/>
    <d v="2015-01-30T18:23:00"/>
    <d v="2015-02-03T00:00:00"/>
    <n v="17.75"/>
    <d v="2015-02-04T00:00:00"/>
    <m/>
    <x v="13"/>
    <s v="Sin Fecha"/>
    <n v="20.984027777776646"/>
    <m/>
    <s v="No Cumplió"/>
    <s v="Sin Fecha"/>
    <n v="20.984027777776646"/>
    <s v="CICLO4"/>
    <n v="1"/>
    <x v="0"/>
    <m/>
    <m/>
    <m/>
  </r>
  <r>
    <x v="0"/>
    <s v="Q2"/>
    <s v="BXMPRJ-1199"/>
    <x v="0"/>
    <s v="Investigating"/>
    <s v="High"/>
    <s v="REPLICAR LOS CAMBIOS DE LA 9060 A TODAS LAS DEMAS MESAS"/>
    <s v="Cuando fueron creadas las mesas 9060, 9065, 11255, 11332 y 11322 en una junta en Polanco ante Fernando Pérez que los cambios que se efectuaran un una mesa se replicaran en todas las demás, es decir que ninguna área tiene por duplicar sus actividades como las &quot;tasas operativas&quot; o &quot;límites&quot;, ayer en la 11255 no existía tasas y SHF rompió limites. _x000a_De lo contrario cada área estará realizando su actividad hasta 5 veces."/>
    <s v="Martin Cruz"/>
    <x v="17"/>
    <d v="2015-02-20T18:00:00"/>
    <d v="2015-01-30T18:20:00"/>
    <d v="2015-02-03T00:00:00"/>
    <n v="17.75"/>
    <d v="2015-02-04T00:00:00"/>
    <m/>
    <x v="13"/>
    <s v="Sin Fecha"/>
    <n v="20.986111111109494"/>
    <m/>
    <s v="No Cumplió"/>
    <s v="Sin Fecha"/>
    <n v="20.986111111109494"/>
    <s v="CICLO4, D2"/>
    <n v="1"/>
    <x v="0"/>
    <m/>
    <m/>
    <m/>
  </r>
  <r>
    <x v="0"/>
    <s v="Q1"/>
    <s v="BXMPRJ-1197"/>
    <x v="0"/>
    <s v="Open"/>
    <s v="High"/>
    <s v="Errores en Reportes de Posiciones, de Operaciones y de Liquidaciones"/>
    <s v="El Reporte de Posicion presenta errores en los precios, presenta contratos en cortos, las cunetas concentradoras con posicion negativa, el total de compras y ventas no checa con el reporte de operaciones. _x000a__x000a_Los Reportes de Operaciones y Liquidaciones de fondos no cuadran con los reportes de valores: _x000a_*En el reporte de fondos los precios de fondos fecha valor están al cierre del 28 y en el de valores los precios de los fondos fecha valor están al incio del 28. _x000a_* En el reporte de fondos hay una operación que no tiene precio isolido) y en el de reporte de valores no aparece. _x000a_*En las operaciones por liquidar hay una del Saurort, el precio esta incorrecto, tomo el precio de cierre del 28, debiendo ser el del cierre del miércoles 23 que fue de 1.065191. _x000a_*En el reporte de fondos aparece una cpa del +tasaus por 100,000 titulos, se reviso los movimientos del cliente y la cpa fue por 100,000.00 pesos lo que represento 80,207 titulos. _x000a__x000a_ya se le comento a gerardo y asigno a sergio rangel para su analisis, estamos en espera de la respuesta. _x000a_"/>
    <s v="Juan Carlos Fernández"/>
    <x v="13"/>
    <d v="2015-02-20T18:00:00"/>
    <d v="2015-01-30T16:40:00"/>
    <d v="2015-02-03T00:00:00"/>
    <n v="17.75"/>
    <d v="2015-02-04T00:00:00"/>
    <m/>
    <x v="13"/>
    <s v="Sin Fecha"/>
    <n v="21.055555555554747"/>
    <m/>
    <s v="No Cumplió"/>
    <s v="Sin Fecha"/>
    <n v="21.055555555554747"/>
    <m/>
    <n v="1"/>
    <x v="0"/>
    <m/>
    <m/>
    <m/>
  </r>
  <r>
    <x v="2"/>
    <s v="Q1"/>
    <s v="BXMPRJ-1196"/>
    <x v="0"/>
    <s v="Closed"/>
    <s v="High"/>
    <s v="REINCIDENCIA (ant.435) Bloqueado por otro usuario"/>
    <s v="REINCIDENCIA JIRA435, al estar capturando en el módulo de &quot;Mesa&quot; capturando una orden y me quedé bloqueado por otro usuario que se encontraba en el módulo de &quot;liquidaciones&quot; (Rosa Isela). _x000a_Ese otro JIRA que está referenciado con éste es el 435, pero en esa ocasión estaba ajustando canasta."/>
    <s v="Martin Cruz"/>
    <x v="4"/>
    <d v="2015-02-20T18:00:00"/>
    <d v="2015-01-30T16:35:00"/>
    <d v="2015-02-03T00:00:00"/>
    <n v="17.75"/>
    <d v="2015-02-04T00:00:00"/>
    <m/>
    <x v="10"/>
    <s v="Sin Fecha"/>
    <n v="21.059027777781012"/>
    <d v="2015-02-13T20:04:00"/>
    <s v="No Cumplió"/>
    <s v="Sin Fecha"/>
    <n v="14.145138888889051"/>
    <s v="CICLO4"/>
    <n v="1"/>
    <x v="0"/>
    <m/>
    <m/>
    <m/>
  </r>
  <r>
    <x v="0"/>
    <s v="Q1"/>
    <s v="BXMPRJ-1195"/>
    <x v="0"/>
    <s v="Open"/>
    <s v="High"/>
    <s v="Error en Precios del BX+MP"/>
    <s v="en el fondo BX+MP los precios estan mal, aparecen desfasados, este fondo para las compras liquida mismo dia y en las ventas liquida 48 hrs. con el precio del dia que liquido. _x000a__x000a_Ya se le comento a Gerardo y esta pendiente de resolver."/>
    <s v="Juan Carlos Fernández"/>
    <x v="13"/>
    <d v="2015-02-20T18:00:00"/>
    <d v="2015-01-30T16:23:00"/>
    <d v="2015-02-03T00:00:00"/>
    <n v="17.75"/>
    <d v="2015-02-04T00:00:00"/>
    <m/>
    <x v="13"/>
    <s v="Sin Fecha"/>
    <n v="21.067361111112405"/>
    <m/>
    <s v="No Cumplió"/>
    <s v="Sin Fecha"/>
    <n v="21.067361111112405"/>
    <m/>
    <n v="1"/>
    <x v="0"/>
    <m/>
    <m/>
    <m/>
  </r>
  <r>
    <x v="1"/>
    <s v="Q1"/>
    <s v="BXMPRJ-1193"/>
    <x v="0"/>
    <s v="Open"/>
    <s v="High"/>
    <s v="Reporte de Cartera global de clientes"/>
    <s v="_x000a_El sistema TAS, actualmente cuenta con una consulta individual de cartera de cada cliente. Se solicita un reporte que incorpore la consulta global de cartera detallada de todos los clientes. El detalle del reporte requerido es lo siguiente: _x000a__x000a_1. Tipo posición: Las opciones son &quot;Directo&quot;, &quot;Reporto&quot;, &quot;Garantía. _x000a_2. Tipo cliente: Identifica a la cuenta, para determinar se la cuenta pertenece a un &quot;Cliente&quot;, &quot;Proveedor (intermediario)&quot; o &quot;Posición Propia&quot;. _x000a_3. Regional: Se refiere a la regional a la que pertenece el promotor que tiene asignada la cuenta. _x000a_4. Clave Promotor: Se refiere a la clave del promotor que tiene asignada la cuenta. _x000a_5. Nombre del Promotor: Se refiere al nombre del promotor que tiene asignada la cuenta. _x000a_6. Número de Contrato: Se refiere al número de contrato asignado al cliente. _x000a_7. Nombre del cliente: Se refiere al nombre del titular de contrato. _x000a_8. Perfil de Inversión: Se refiere al perfil de inversión del cliente. _x000a_9. Servicio de Ejecución: Se refiera a indicar si la posición proviene de este servicio _x000a_10. Tipo de Contrato: Discrecional o No discrecional. _x000a_11. Tipo de cliente: Se refiere a la personalidad Jurídica. Física o Moral _x000a_12. Tipo de Mercado: Se refiere al mercado al que pertenece el valor _x000a_13. Tipo Valor: Se refiere al tipo de valor según el catálogo de emisoras registradas en TAS _x000a_14. Emisora: Se refiere a la clave de la emisión _x000a_15. Serie: Se refiere a la serie de la emisión _x000a_16. Días por Vencer: Se refiere a los días que la emisora tiene por vencer, cabe señalar que solo aplica en Mercado de Dinero y Obligaciones. Cuando se trate de Reportos los días por vencer son los días del plazo del reporto. _x000a_17. Número de títulos: Se refiere a la cantidad en títulos que el cliente tiene en posición de cada emisora. _x000a_18. Precio a Mercado: Se refiere al precio unitario de vector por emisora serie _x000a_19. Valuación: Se refiere a la multiplicación de &quot;Número de Títulos&quot; por &quot;&quot;Precio de Mercado&quot; _x000a_20. Fideicomiso: Identifica si la cuenta pertenece a un Fideicomiso _x000a_21. Perfil del producto: Se refiere al perfil de producto, conforme a lo estipulado en segundo párrafo del artículo 4 de las disposiciones de Servicios de Inversión, el cual se toma del vector de Valmer. _x000a_22. Calificación: Se refiere a la calificación del Valor que se actualiza automáticamente del vector _x000a_23. Plazo de Fondo: Se refiere al Plazo del fondo cuando se trata de Sociedades de Inversión de deuda. Las opciones son (Corto, Mediano y Largo Plazo) _x000a_24. Custodia Externa: Identifica si la cuenta tiene la marca de Custodia Externa _x000a__x000a_Se anexa ejemplo en excel. _x000a__x000a_Ya se tiene la autorización de Juan Carlos Jaques el día 30 de enero 2015"/>
    <s v="Cesar Guzmán"/>
    <x v="13"/>
    <d v="2015-02-20T18:00:00"/>
    <d v="2015-01-30T15:11:00"/>
    <d v="2015-02-03T00:00:00"/>
    <n v="17.75"/>
    <d v="2015-02-04T00:00:00"/>
    <m/>
    <x v="13"/>
    <s v="Sin Fecha"/>
    <n v="21.117361111108039"/>
    <m/>
    <s v="No Cumplió"/>
    <s v="Sin Fecha"/>
    <n v="21.117361111108039"/>
    <s v="CICLO4"/>
    <n v="1"/>
    <x v="0"/>
    <m/>
    <m/>
    <m/>
  </r>
  <r>
    <x v="2"/>
    <s v="Q1"/>
    <s v="BXMPRJ-1190"/>
    <x v="0"/>
    <s v="Closed"/>
    <s v="High"/>
    <s v="PROBLEMAS PARA CAPTURAR 91TIE28B CREAL11"/>
    <s v="Descripción de Escenario de Prueba: _x000a_Se trata de capturar una operación con un &quot;91Creal11&quot;, en donde se conoce el plazo y la emisión para poder capturar dicha operación, es decir capturo plazo o capturo emisión, por lo que se opta por capturar plazo sin embargo de esta forma arroja un mensaje tal vez erróneo pero nos deja continuar. _x000a_Si cambiamos la manera de capturar la operación, es decir sí seleccionamos emisión (91Creal11) podemos continuar sin problema alguno. _x000a_En Ambos casos al intentar asignar, el precio es incorrecto... _x000a_Buscamos una tercera opción y consiste en llegar al plazo para capturarlo correctamente y cuando despliegue la emisión dejar el combo en blanco, es decir desplazarlo hacia arriba, a partir del paso 12 se muestra evidencia. _x000a_Se documenta a continuación la primera y la segunda opción. _x000a_"/>
    <s v="Martin Cruz"/>
    <x v="18"/>
    <d v="2015-02-20T18:00:00"/>
    <d v="2015-01-30T12:19:00"/>
    <d v="2015-02-03T00:00:00"/>
    <n v="17.75"/>
    <d v="2015-02-04T00:00:00"/>
    <d v="2015-02-09T00:00:00"/>
    <x v="14"/>
    <n v="7"/>
    <n v="21.236805555556202"/>
    <d v="2015-02-16T13:20:00"/>
    <s v="No Cumplió"/>
    <s v="No Cumplió"/>
    <n v="17.042361111110949"/>
    <s v="CICLO4"/>
    <n v="1"/>
    <x v="0"/>
    <m/>
    <m/>
    <m/>
  </r>
  <r>
    <x v="0"/>
    <s v="Q1"/>
    <s v="BXMPRJ-1165"/>
    <x v="0"/>
    <s v="Delivered"/>
    <s v="High"/>
    <s v="Regla 19 de Garantías y Préstamos no esta generando contabilidad"/>
    <s v="Al correr contabilidad de la regla 19 GArantías y Préstamos no esta generando registros contables, en el ambiente de TAS Producción en BX+ para la Casa de Bolsa."/>
    <s v="Arturo Saldivar"/>
    <x v="19"/>
    <d v="2015-02-20T18:00:00"/>
    <d v="2015-01-23T21:21:00"/>
    <d v="2015-02-09T12:43:00"/>
    <n v="11.22013888888614"/>
    <d v="2015-02-10T12:43:00"/>
    <d v="2015-02-05T00:00:00"/>
    <x v="11"/>
    <n v="15"/>
    <n v="27.860416666670062"/>
    <m/>
    <s v="No Cumplió"/>
    <s v="No Cumplió"/>
    <n v="27.860416666670062"/>
    <s v="CICLO4"/>
    <n v="1"/>
    <x v="0"/>
    <m/>
    <m/>
    <m/>
  </r>
  <r>
    <x v="1"/>
    <s v="Q1"/>
    <s v="BXMPRJ-1165"/>
    <x v="0"/>
    <s v="Delivered"/>
    <s v="High"/>
    <s v="Regla 19 de Garantías y Préstamos no esta generando contabilidad"/>
    <s v="Al correr contabilidad de la regla 19 GArantías y Préstamos no esta generando registros contables, en el ambiente de TAS Producción en BX+ para la Casa de Bolsa."/>
    <s v="Arturo Saldivar"/>
    <x v="20"/>
    <d v="2015-02-20T18:00:00"/>
    <d v="2015-01-23T21:21:00"/>
    <d v="2015-02-06T19:07:00"/>
    <n v="13.953472222223354"/>
    <d v="2015-02-07T19:07:00"/>
    <d v="2015-02-05T00:00:00"/>
    <x v="1"/>
    <n v="4"/>
    <n v="27.860416666670062"/>
    <d v="2015-02-09T12:43:00"/>
    <s v="No Cumplió"/>
    <s v="No Cumplió"/>
    <n v="16.640277777783922"/>
    <s v="CICLO4"/>
    <n v="1"/>
    <x v="0"/>
    <m/>
    <m/>
    <m/>
  </r>
  <r>
    <x v="1"/>
    <s v="Q1"/>
    <s v="BXMPRJ-1165"/>
    <x v="0"/>
    <s v="Delivered"/>
    <s v="High"/>
    <s v="Regla 19 de Garantías y Préstamos no esta generando contabilidad"/>
    <s v="Al correr contabilidad de la regla 19 GArantías y Préstamos no esta generando registros contables, en el ambiente de TAS Producción en BX+ para la Casa de Bolsa."/>
    <s v="Arturo Saldivar"/>
    <x v="19"/>
    <d v="2015-02-20T18:00:00"/>
    <d v="2015-01-23T21:21:00"/>
    <d v="2015-02-03T00:00:00"/>
    <n v="17.75"/>
    <d v="2015-02-04T00:00:00"/>
    <d v="2015-02-05T00:00:00"/>
    <x v="2"/>
    <n v="1"/>
    <n v="27.860416666670062"/>
    <d v="2015-02-06T19:07:00"/>
    <s v="No Cumplió"/>
    <s v="No Cumplió"/>
    <n v="13.906944444446708"/>
    <s v="CICLO4"/>
    <n v="1"/>
    <x v="0"/>
    <m/>
    <m/>
    <m/>
  </r>
  <r>
    <x v="1"/>
    <s v="Q1"/>
    <s v="BXMPRJ-1165"/>
    <x v="0"/>
    <s v="In Progress"/>
    <s v="High"/>
    <s v="Regla 19 de Garantías y Préstamos no esta generando contabilidad"/>
    <s v="Al correr contabilidad de la regla 19 GArantías y Préstamos no esta generando registros contables, en el ambiente de TAS Producción en BX+ para la Casa de Bolsa."/>
    <s v="Arturo Saldivar"/>
    <x v="18"/>
    <d v="2015-02-20T18:00:00"/>
    <d v="2015-01-23T21:21:00"/>
    <d v="2015-02-06T19:07:00"/>
    <n v="13.953472222223354"/>
    <d v="2015-02-07T19:07:00"/>
    <d v="2015-02-05T00:00:00"/>
    <x v="14"/>
    <n v="15"/>
    <n v="27.860416666670062"/>
    <m/>
    <s v="No Cumplió"/>
    <s v="No Cumplió"/>
    <n v="27.860416666670062"/>
    <s v="CICLO4"/>
    <n v="1"/>
    <x v="0"/>
    <m/>
    <m/>
    <m/>
  </r>
  <r>
    <x v="0"/>
    <s v="Q3"/>
    <s v="BXMPRJ-1163"/>
    <x v="0"/>
    <s v="In Progress"/>
    <s v="High"/>
    <s v="Parametrizacion y validacion de cifras para revision de Edos de Cta."/>
    <s v="Se requiere definir la parametrización y posterior revisión de los campos para revisión de Edos. de Cta. TAS. contemplando la siguiente información: _x000a_- Capital promedio invertido _x000a_- Saldo al mes actual y anterior _x000a_- Cuadro de comisiones divididas de acuerdo a practicas de Venta _x000a_- Ganancia y pérdida _x000a_- Resumen Fiscal _x000a_- Dividendos en Efectivo _x000a_- SIC _x000a_- Retención ISR SIC _x000a_- Intereses y cupones cobrados x directos _x000a_- Premios reporto _x000a_- ISR Retenido Mensual _x000a_- IVA _x000a_- Enajenación de Acciones _x000a_- Resumen Fiscal y BMV _x000a_"/>
    <s v="Christian Ramirez"/>
    <x v="21"/>
    <d v="2015-02-20T18:00:00"/>
    <d v="2015-01-23T17:06:00"/>
    <d v="2015-02-03T00:00:00"/>
    <n v="17.75"/>
    <d v="2015-02-04T00:00:00"/>
    <m/>
    <x v="13"/>
    <s v="Sin Fecha"/>
    <n v="28.037499999998545"/>
    <m/>
    <s v="No Cumplió"/>
    <s v="Sin Fecha"/>
    <n v="28.037499999998545"/>
    <s v="MIGRACION_4"/>
    <n v="1"/>
    <x v="0"/>
    <m/>
    <m/>
    <m/>
  </r>
  <r>
    <x v="1"/>
    <s v="Q1"/>
    <s v="BXMPRJ-1158"/>
    <x v="0"/>
    <s v="Delivered"/>
    <s v="High"/>
    <s v="SOLICITUD DE AUTORIZACION INNECESARIA"/>
    <s v="Al momento de revisar si existen órdenes pendientes por autorizar nos encontramos con 3, de las cuales solo una requiere autorización, aparentemente ya que TAS no cuenta son mensajes informativos del por que se requiere autorización. _x000a__x000a_Se adjunta evidencia."/>
    <s v="Martin Cruz"/>
    <x v="18"/>
    <d v="2015-02-20T18:00:00"/>
    <d v="2015-01-22T22:19:00"/>
    <d v="2015-02-03T00:00:00"/>
    <n v="17.75"/>
    <d v="2015-02-04T00:00:00"/>
    <m/>
    <x v="3"/>
    <s v="Sin Fecha"/>
    <n v="28.820138888891961"/>
    <d v="2015-02-04T14:04:00"/>
    <s v="Cumplió"/>
    <s v="Sin Fecha"/>
    <n v="12.65625"/>
    <s v="CICLO4"/>
    <n v="1"/>
    <x v="0"/>
    <m/>
    <m/>
    <m/>
  </r>
  <r>
    <x v="1"/>
    <s v="Q1"/>
    <s v="BXMPRJ-1158"/>
    <x v="0"/>
    <s v="Open"/>
    <s v="High"/>
    <s v="SOLICITUD DE AUTORIZACION INNECESARIA"/>
    <s v="Al momento de revisar si existen órdenes pendientes por autorizar nos encontramos con 3, de las cuales solo una requiere autorización, aparentemente ya que TAS no cuenta son mensajes informativos del por que se requiere autorización. _x000a__x000a_Se adjunta evidencia."/>
    <s v="Martin Cruz"/>
    <x v="20"/>
    <d v="2015-02-20T18:00:00"/>
    <d v="2015-01-22T22:19:00"/>
    <d v="2015-02-04T14:04:00"/>
    <n v="16.163888888891961"/>
    <d v="2015-02-05T14:04:00"/>
    <m/>
    <x v="3"/>
    <s v="Sin Fecha"/>
    <n v="28.820138888891961"/>
    <d v="2015-02-05T13:15:00"/>
    <s v="Cumplió"/>
    <s v="Sin Fecha"/>
    <n v="13.62222222222772"/>
    <s v="CICLO4"/>
    <n v="1"/>
    <x v="0"/>
    <m/>
    <m/>
    <m/>
  </r>
  <r>
    <x v="1"/>
    <s v="Q1"/>
    <s v="BXMPRJ-1158"/>
    <x v="0"/>
    <s v="Delivered"/>
    <s v="High"/>
    <s v="SOLICITUD DE AUTORIZACION INNECESARIA"/>
    <s v="Al momento de revisar si existen órdenes pendientes por autorizar nos encontramos con 3, de las cuales solo una requiere autorización, aparentemente ya que TAS no cuenta son mensajes informativos del por que se requiere autorización. _x000a__x000a_Se adjunta evidencia."/>
    <s v="Martin Cruz"/>
    <x v="20"/>
    <d v="2015-02-20T18:00:00"/>
    <d v="2015-01-22T22:19:00"/>
    <d v="2015-02-05T13:15:00"/>
    <n v="15.197916666664241"/>
    <d v="2015-02-06T13:15:00"/>
    <m/>
    <x v="2"/>
    <s v="Sin Fecha"/>
    <n v="28.820138888891961"/>
    <d v="2015-02-09T13:02:00"/>
    <s v="No Cumplió"/>
    <s v="Sin Fecha"/>
    <n v="17.613194444449618"/>
    <s v="CICLO4"/>
    <n v="1"/>
    <x v="0"/>
    <m/>
    <m/>
    <m/>
  </r>
  <r>
    <x v="0"/>
    <s v="Q4"/>
    <s v="BXMPRJ-1143"/>
    <x v="0"/>
    <s v="Delivered"/>
    <s v="Medium"/>
    <s v="No viajan las ordenes H2H de reportos con clientes"/>
    <s v="Conforme a las pruebas realizadas en H2H, No viajan las ordenes de reporto con intermediarios financieros."/>
    <s v="Agustin Gutierrez"/>
    <x v="7"/>
    <d v="2015-02-20T18:00:00"/>
    <d v="2015-01-21T10:31:00"/>
    <d v="2015-02-03T00:00:00"/>
    <n v="17.75"/>
    <d v="2015-02-04T00:00:00"/>
    <m/>
    <x v="13"/>
    <s v="Sin Fecha"/>
    <n v="30.311805555553292"/>
    <m/>
    <s v="No Cumplió"/>
    <s v="Sin Fecha"/>
    <n v="30.311805555553292"/>
    <s v="CICLO4"/>
    <n v="1"/>
    <x v="0"/>
    <m/>
    <m/>
    <m/>
  </r>
  <r>
    <x v="1"/>
    <s v="Q4"/>
    <s v="BXMPRJ-1123"/>
    <x v="0"/>
    <s v="Delivered"/>
    <s v="Medium"/>
    <s v="Depósitos Físicos realizado en TAS no reflejados en FIABLE"/>
    <s v="Se observan 8 depósitos físicos realizados en TAS, que no se reflejaron en Fiable. _x000a__x000a_Favor de vaidar y explicar la razón de las diferencias"/>
    <s v="Cesar Guzmán"/>
    <x v="11"/>
    <d v="2015-02-20T18:00:00"/>
    <d v="2015-01-15T21:22:00"/>
    <d v="2015-02-03T00:00:00"/>
    <n v="17.75"/>
    <d v="2015-02-04T00:00:00"/>
    <m/>
    <x v="0"/>
    <s v="Sin Fecha"/>
    <n v="35.859722222223354"/>
    <d v="2015-02-03T00:00:00"/>
    <s v="Cumplió"/>
    <s v="Sin Fecha"/>
    <n v="18.109722222223354"/>
    <s v="CICLO4, PruebasD2"/>
    <n v="1"/>
    <x v="2"/>
    <m/>
    <m/>
    <m/>
  </r>
  <r>
    <x v="1"/>
    <s v="Q5"/>
    <s v="BXMPRJ-1123"/>
    <x v="0"/>
    <s v="Failed Test"/>
    <s v="Medium"/>
    <s v="Depósitos Físicos realizado en TAS no reflejados en FIABLE"/>
    <s v="Se observan 8 depósitos físicos realizados en TAS, que no se reflejaron en Fiable. _x000a__x000a_Favor de vaidar y explicar la razón de las diferencias"/>
    <s v="Cesar Guzmán"/>
    <x v="14"/>
    <d v="2015-02-20T18:00:00"/>
    <d v="2015-01-15T21:22:00"/>
    <d v="2015-02-03T00:00:00"/>
    <n v="17.75"/>
    <d v="2015-02-04T00:00:00"/>
    <m/>
    <x v="3"/>
    <s v="Sin Fecha"/>
    <n v="35.859722222223354"/>
    <d v="2015-02-04T17:23:00"/>
    <s v="Cumplió"/>
    <s v="Sin Fecha"/>
    <n v="19.834027777782467"/>
    <s v="CICLO4, PruebasD2"/>
    <n v="1"/>
    <x v="2"/>
    <m/>
    <m/>
    <m/>
  </r>
  <r>
    <x v="1"/>
    <s v="Q4"/>
    <s v="BXMPRJ-1121"/>
    <x v="0"/>
    <s v="In Progress"/>
    <s v="Medium"/>
    <s v="Identificacion de reportes regulatorios"/>
    <s v="Requiero identificar la totalidad de los reportes regulatorios generados en TAS ya que de acuerdo a la tabla anexa, solo he identificado 3 de los 7 que integran la parte de mercado de dinero, los reportes que falta por identificar son: _x000a_CVT-ME Compra-Venta de Títulos de Deuda M.E. _x000a_CVT-IN Incumplimiento de Operaciones con Títulos _x000a_TR-P Transferencias de Custodia de Títulos de Deuda M.N. con BM y CB _x000a_R-ME Reportos de Títulos de Deuda M.E. _x000a__x000a_Solicito me indiquen si TAS los genera y de ser así que nombre les asigna."/>
    <s v="Erick Vázquez"/>
    <x v="4"/>
    <d v="2015-02-20T18:00:00"/>
    <d v="2015-01-15T18:09:00"/>
    <d v="2015-02-03T00:00:00"/>
    <n v="17.75"/>
    <d v="2015-02-04T00:00:00"/>
    <m/>
    <x v="6"/>
    <s v="Sin Fecha"/>
    <n v="35.993750000001455"/>
    <d v="2015-02-11T18:17:00"/>
    <s v="No Cumplió"/>
    <s v="Sin Fecha"/>
    <n v="27.005555555559113"/>
    <s v="CICLO4"/>
    <n v="1"/>
    <x v="0"/>
    <m/>
    <m/>
    <m/>
  </r>
  <r>
    <x v="2"/>
    <s v="Q1"/>
    <s v="BXMPRJ-1120"/>
    <x v="0"/>
    <s v="Closed"/>
    <s v="Medium"/>
    <s v="Actualización de cuentas en Contratos"/>
    <s v="Actualizar la base de datos de las cuentas integradas en los contratos como: _x000a__x000a_a. Cuentas Clabe _x000a_b. Cuentas de cheques _x000a_c. RFC _x000a_d. bancos con estatus Baja. ejemplo IXE su equivalente es BANORTE _x000a__x000a__x000a_"/>
    <s v="Isela Martínez"/>
    <x v="22"/>
    <d v="2015-02-20T18:00:00"/>
    <d v="2015-01-15T17:12:00"/>
    <d v="2015-02-03T00:00:00"/>
    <n v="17.75"/>
    <d v="2015-02-04T00:00:00"/>
    <d v="2015-02-05T00:00:00"/>
    <x v="5"/>
    <n v="5"/>
    <n v="36.033333333332848"/>
    <d v="2015-02-10T18:54:00"/>
    <s v="No Cumplió"/>
    <s v="No Cumplió"/>
    <n v="26.070833333331393"/>
    <s v="CICLO4, PruebasD3"/>
    <n v="1"/>
    <x v="0"/>
    <m/>
    <m/>
    <m/>
  </r>
  <r>
    <x v="0"/>
    <s v="Q4"/>
    <s v="BXMPRJ-1115"/>
    <x v="0"/>
    <s v="Open"/>
    <s v="High"/>
    <s v="Se requiere el nombre de la función y parámetros (tipos de variable y descripción) del proceso de BX+ que envia un archivo por e-mail."/>
    <s v="Se requiere el nombre de la función y parámetros (tipos de variable y descripción) del proceso que envia un archivo por e-mail. _x000a_Además un ejemplo de como levantar dicho proceso y su llamado. _x000a_Este proceso es necesario para el envío de las cartas confirmación de Mercado de Dinero."/>
    <s v="Sergio Rangel"/>
    <x v="3"/>
    <d v="2015-02-20T18:00:00"/>
    <d v="2015-01-14T18:14:00"/>
    <d v="2015-02-19T19:10:00"/>
    <n v="0.95138888889050577"/>
    <d v="2015-02-20T19:10:00"/>
    <m/>
    <x v="3"/>
    <s v="Sin Fecha"/>
    <n v="36.990277777775191"/>
    <m/>
    <s v="No Cumplió"/>
    <s v="Sin Fecha"/>
    <n v="36.990277777775191"/>
    <m/>
    <n v="1"/>
    <x v="0"/>
    <m/>
    <m/>
    <m/>
  </r>
  <r>
    <x v="1"/>
    <s v="Q4"/>
    <s v="BXMPRJ-1115"/>
    <x v="0"/>
    <s v="Closed"/>
    <s v="High"/>
    <s v="Se requiere el nombre de la función y parámetros (tipos de variable y descripción) del proceso de BX+ que envia un archivo por e-mail."/>
    <s v="Se requiere el nombre de la función y parámetros (tipos de variable y descripción) del proceso que envia un archivo por e-mail. _x000a_Además un ejemplo de como levantar dicho proceso y su llamado. _x000a_Este proceso es necesario para el envío de las cartas confirmación de Mercado de Dinero."/>
    <s v="Sergio Rangel"/>
    <x v="14"/>
    <d v="2015-02-20T18:00:00"/>
    <d v="2015-01-14T18:14:00"/>
    <d v="2015-02-03T00:00:00"/>
    <n v="17.75"/>
    <d v="2015-02-04T00:00:00"/>
    <m/>
    <x v="0"/>
    <s v="Sin Fecha"/>
    <n v="36.990277777775191"/>
    <d v="2015-02-03T00:00:00"/>
    <s v="Cumplió"/>
    <s v="Sin Fecha"/>
    <n v="19.240277777775191"/>
    <m/>
    <n v="1"/>
    <x v="0"/>
    <m/>
    <m/>
    <m/>
  </r>
  <r>
    <x v="1"/>
    <s v="Q2"/>
    <s v="BXMPRJ-1113"/>
    <x v="0"/>
    <s v="Investigating"/>
    <s v="Medium"/>
    <s v="Complemento del reporte Cargos y abonos especiales a clientes (JCAEW100)"/>
    <s v="El informe ya existe en TAS y se requiere complementar con los siguientes campos: _x000a__x000a_Clave promotor: Se refiere a la clave del promotor que tiene asignada la cuenta. _x000a__x000a_Nombre del Promotor: Se refiere al nombre del promotor que tiene asignada la cuenta. _x000a__x000a_Regional: Se refiere a la regional a la que pertenece el promotor que tiene asignada la cuenta _x000a__x000a_Tipo de contrato: Discrecional o No discrecional. _x000a__x000a_Perfil de Inversión: Se refiere al perfil de inversión del cliente. _x000a__x000a_Comisión por Servicios Inversión: Debido a que el reporte contiene diversos cargos y abonos, se solicita identificar las comisiones que se le cobran a los clientes en la prestación de _x000a__x000a_Servicios de Inversión. Las opciones son &quot;Sí&quot; o &quot;No&quot;. _x000a__x000a_Empleado: Se deberá identificar si el cliente es empleado de la Casa de Bolsa, Las opciones son &quot;Sí&quot; o &quot;No &quot; _x000a__x000a_% Cobro: En el caso de que las comisiones se cobren bajo un porcentaje deberá indicarse en esta columna . _x000a_"/>
    <s v="Cesar Guzmán"/>
    <x v="13"/>
    <d v="2015-02-20T18:00:00"/>
    <d v="2015-01-14T17:09:00"/>
    <d v="2015-02-03T00:00:00"/>
    <n v="17.75"/>
    <d v="2015-02-04T00:00:00"/>
    <m/>
    <x v="13"/>
    <s v="Sin Fecha"/>
    <n v="37.035416666665697"/>
    <m/>
    <s v="No Cumplió"/>
    <s v="Sin Fecha"/>
    <n v="37.035416666665697"/>
    <s v="CICLO4"/>
    <n v="1"/>
    <x v="0"/>
    <m/>
    <m/>
    <m/>
  </r>
  <r>
    <x v="1"/>
    <s v="Q2"/>
    <s v="BXMPRJ-1112"/>
    <x v="0"/>
    <s v="Investigating"/>
    <s v="Medium"/>
    <s v="Complemento del Rep. De reportos vigentes (DREPW110)"/>
    <s v="Reporte que existe en Tas, se requiere complementar con los siguientes campos: _x000a__x000a_Tipo de contrato: Discrecional o No discrecional. _x000a__x000a_Tipo de Valor: Se refiere al tipo de valor según el catálogo de emisoras registradas en TAS _x000a__x000a_Servicio: Se refiera al servicio por el cual se realizó la operación. _x000a__x000a_Perfil de Inversión: Se refiere al perfil de inversión del cliente. _x000a__x000a_MGA: Se refiere al MGA del cliente. _x000a__x000a_Sofisticado: Se refiere a si el cliente tiene la marca de cliente sofisticado, las opciones son &quot;Sí&quot; &quot;No&quot;. _x000a__x000a_Institucional: Se refiere a si el cliente tiene la marca de Inversionista Institucional, las opciones son &quot;Sí&quot; &quot;No&quot;. _x000a__x000a_Asesor: Se refiere al nombre del Asesor Independiente en el caso de que el cliente tenga contratado a alguno. _x000a_"/>
    <s v="Cesar Guzmán"/>
    <x v="13"/>
    <d v="2015-02-20T18:00:00"/>
    <d v="2015-01-14T17:08:00"/>
    <d v="2015-02-03T00:00:00"/>
    <n v="17.75"/>
    <d v="2015-02-04T00:00:00"/>
    <m/>
    <x v="13"/>
    <s v="Sin Fecha"/>
    <n v="37.036111111112405"/>
    <m/>
    <s v="No Cumplió"/>
    <s v="Sin Fecha"/>
    <n v="37.036111111112405"/>
    <s v="CICLO4"/>
    <n v="1"/>
    <x v="0"/>
    <m/>
    <m/>
    <m/>
  </r>
  <r>
    <x v="1"/>
    <s v="Q2"/>
    <s v="BXMPRJ-1111"/>
    <x v="0"/>
    <s v="Investigating"/>
    <s v="Medium"/>
    <s v="Complemento del Listado de órdenes de Mesa de Dinero (DORDL001)"/>
    <s v="El informe ya existe en TAS y se requiere complementar con los siguientes campos: _x000a__x000a_Tipo de contrato: Discrecional o No discrecional. _x000a__x000a_Servicio: Es el servicio por el cual se realizó la operación. _x000a__x000a_Perfil de Inversión: Se refiere al perfil de inversión del cliente. _x000a__x000a_MGA: Se refiere al MGA del cliente. _x000a__x000a_Sofisticado: Se refiere a si el cliente tiene la marca de cliente sofisticado, las opciones son &quot;Sí&quot; &quot;No&quot;. _x000a__x000a_Institucional: Se refiere a si el cliente tiene la marca de Inversionista Institucional, las opciones son &quot;Sí&quot; &quot;No&quot;. _x000a__x000a_Asesor: Se refiere al nombre del Asesor Independiente en el caso de que el cliente tenga contratado a alguno. _x000a_"/>
    <s v="Cesar Guzmán"/>
    <x v="13"/>
    <d v="2015-02-20T18:00:00"/>
    <d v="2015-01-14T17:05:00"/>
    <d v="2015-02-03T00:00:00"/>
    <n v="17.75"/>
    <d v="2015-02-04T00:00:00"/>
    <m/>
    <x v="0"/>
    <s v="Sin Fecha"/>
    <n v="37.038194444445253"/>
    <d v="2015-02-02T11:42:00"/>
    <s v="Cumplió"/>
    <s v="Sin Fecha"/>
    <n v="18.775694444448163"/>
    <s v="CICLO4"/>
    <n v="1"/>
    <x v="0"/>
    <m/>
    <m/>
    <m/>
  </r>
  <r>
    <x v="1"/>
    <s v="Q2"/>
    <s v="BXMPRJ-1110"/>
    <x v="0"/>
    <s v="Investigating"/>
    <s v="Medium"/>
    <s v="Complemento del Rep. Valuación ordenes x Asignar (DORDW230)"/>
    <s v="Reporte existente en Tas, se requiere complementar con los siguientes campos: _x000a__x000a_Tipo de contrato: Discrecional o No discrecional. _x000a__x000a_Tipo de Valor: Se refiere al tipo de valor según el catálogo de emisoras registradas en el mismo sistema TAS _x000a__x000a_Servicio: Servicio por el cual se realizó la operación. _x000a__x000a_Perfil de Inversión: Es el perfil de inversión del cliente. _x000a__x000a_MGA: Se refiere al MGA del cliente. _x000a__x000a_Sofisticado: Se refiere a si el cliente tiene la marca de cliente sofisticado, las opciones son &quot;Sí&quot; &quot;No&quot;. _x000a__x000a_Institucional: Se refiere a si el cliente tiene la marca de Inversionista Institucional, las opciones son &quot;Sí&quot; &quot;No&quot;. _x000a__x000a_Asesor: Se refiere al nombre del Asesor Independiente en el caso de que el cliente tenga contratado a alguno. _x000a_"/>
    <s v="Cesar Guzmán"/>
    <x v="13"/>
    <d v="2015-02-20T18:00:00"/>
    <d v="2015-01-14T17:04:00"/>
    <d v="2015-02-03T00:00:00"/>
    <n v="17.75"/>
    <d v="2015-02-04T00:00:00"/>
    <m/>
    <x v="16"/>
    <s v="Sin Fecha"/>
    <n v="37.038888888891961"/>
    <d v="2015-01-30T00:00:00"/>
    <s v="Cumplió"/>
    <s v="Sin Fecha"/>
    <n v="15.288888888891961"/>
    <s v="CICLO4"/>
    <n v="1"/>
    <x v="0"/>
    <m/>
    <m/>
    <m/>
  </r>
  <r>
    <x v="1"/>
    <s v="Q2"/>
    <s v="BXMPRJ-1109"/>
    <x v="0"/>
    <s v="Investigating"/>
    <s v="Medium"/>
    <s v="Complemento del Rep. Diario de operación (DOPEW100)"/>
    <s v="Este reporte ya existe en Tas y solo se requiere complementar con los siguientes campos: _x000a__x000a_Tipo de contrato: Discrecional o No discrecional. _x000a__x000a_Servicio: Se refiera al servicio por el cual se realizó la operación. _x000a__x000a_Perfil de Inversión: Se refiere al perfil de inversión del cliente. _x000a__x000a_MGA: Se refiere al MGA del cliente. _x000a__x000a_Sofisticado: Se refiere a si el cliente tiene la marca de cliente sofisticado, las opciones son &quot;Sí&quot; &quot;No&quot;. _x000a__x000a_Institucional: Se refiere a si el cliente tiene la marca de Inversionista Institucional, las opciones son &quot;Sí&quot; &quot;No&quot;. _x000a__x000a_Asesor: Se refiere al nombre del Asesor Independiente en el caso de que el cliente tenga contratado a alguno. _x000a_"/>
    <s v="Cesar Guzmán"/>
    <x v="13"/>
    <d v="2015-02-20T18:00:00"/>
    <d v="2015-01-14T17:03:00"/>
    <d v="2015-02-03T00:00:00"/>
    <n v="17.75"/>
    <d v="2015-02-04T00:00:00"/>
    <m/>
    <x v="3"/>
    <s v="Sin Fecha"/>
    <n v="37.039583333331393"/>
    <d v="2015-02-03T11:33:00"/>
    <s v="Cumplió"/>
    <s v="Sin Fecha"/>
    <n v="19.770833333328483"/>
    <s v="CICLO4"/>
    <n v="1"/>
    <x v="0"/>
    <m/>
    <m/>
    <m/>
  </r>
  <r>
    <x v="1"/>
    <s v="Q2"/>
    <s v="BXMPRJ-1108"/>
    <x v="0"/>
    <s v="Investigating"/>
    <s v="Medium"/>
    <s v="Complemento del Rep. De Operaciones (FOPEW100)"/>
    <s v="El reporte que se detalla ya existe en el sistema TAS, se solicita adicionar el mismo reporte con los siguientes campos: _x000a__x000a_Tipo de contrato: Discrecional o No discrecional. _x000a__x000a_Clave promotor: Clave del promotor que tiene asignada la cuenta. _x000a__x000a_Nombre del Promotor: Nombre del promotor que tiene asignada la cuenta. _x000a__x000a_Regional: Es la Regional a la que pertenece el promotor que tiene asignada la cuenta _x000a__x000a_Servicio: Es el servicio por el cual se realizó la operación. _x000a__x000a_Perfil de Inversión: Es el perfil de inversión del cliente. _x000a__x000a_MGA: Es la clave del MGA del cliente, depende del perfil del mismo cliente. _x000a__x000a_Sofisticado: Se refiere a si el cliente tiene la marca de cliente sofisticado, las opciones son &quot;Sí&quot; &quot;No&quot;. _x000a__x000a_Institucional: Se refiere a si el cliente tiene la marca de Inversionista Institucional, las opciones son &quot;Sí&quot; &quot;No&quot;. _x000a__x000a_Asesor: Se refiere al nombre del Asesor Independiente en el caso de que el cliente tenga contratado a alguno. _x000a_"/>
    <s v="Cesar Guzmán"/>
    <x v="13"/>
    <d v="2015-02-20T18:00:00"/>
    <d v="2015-01-14T17:01:00"/>
    <d v="2015-02-03T00:00:00"/>
    <n v="17.75"/>
    <d v="2015-02-04T00:00:00"/>
    <m/>
    <x v="3"/>
    <s v="Sin Fecha"/>
    <n v="37.040972222224809"/>
    <d v="2015-02-03T12:45:00"/>
    <s v="Cumplió"/>
    <s v="Sin Fecha"/>
    <n v="19.822222222224809"/>
    <s v="CICLO4"/>
    <n v="1"/>
    <x v="0"/>
    <m/>
    <m/>
    <m/>
  </r>
  <r>
    <x v="1"/>
    <s v="Q2"/>
    <s v="BXMPRJ-1107"/>
    <x v="0"/>
    <s v="Investigating"/>
    <s v="Medium"/>
    <s v="Complemeto del reporte Aplicación de Traspasos GTRAL001"/>
    <s v="El reporte que se detalla ya existe en el sistema TAS, se solicita adicionar en el mismo reporte los siguientes campos: _x000a__x000a_Tipo de contrato: Discrecional o No discrecional. _x000a__x000a_Servicios: Se refiere a todos los servicios de inversión que el cliente tiene contratados con la Casa de Bolsa _x000a__x000a_Fecha de Ajuste a perfil: Corresponde a lo establecido en artículo 8 de la Circular de prácticas de venta, en donde se establece que se deben identificar los Valores o Instrumentos _x000a_financieros derivados de la cartera que se recibe de otras Entidades Financieras o que no se hubieran producido por el servicio de Asesoría de inversiones realizada por la propia Entidad Financiera. Esta fecha se establece por política interna por lo que deberá ser parametrizable y tener su respectivo mantenimiento. _x000a__x000a_Clave promotor: Se refiere a la clave del promotor que tiene asignada la cuenta. _x000a__x000a_Nombre del Promotor: Se refiere al nombre del promotor que tiene asignada la cuenta. _x000a__x000a_Regional: Se refiere a la regional a la que pertenece el promotor que tiene asignada la cuenta _x000a__x000a_Perfil de Inversión: Se refiere al perfil de inversión del cliente que recibió los títulos provenientes del traspaso."/>
    <s v="Cesar Guzmán"/>
    <x v="13"/>
    <d v="2015-02-20T18:00:00"/>
    <d v="2015-01-14T16:57:00"/>
    <d v="2015-02-03T00:00:00"/>
    <n v="17.75"/>
    <d v="2015-02-04T00:00:00"/>
    <m/>
    <x v="3"/>
    <s v="Sin Fecha"/>
    <n v="37.04374999999709"/>
    <d v="2015-02-03T13:33:00"/>
    <s v="Cumplió"/>
    <s v="Sin Fecha"/>
    <n v="19.858333333329938"/>
    <s v="CICLO4"/>
    <n v="1"/>
    <x v="0"/>
    <m/>
    <m/>
    <m/>
  </r>
  <r>
    <x v="0"/>
    <s v="Q3"/>
    <s v="BXMPRJ-1102"/>
    <x v="0"/>
    <s v="Delivered"/>
    <s v="Medium"/>
    <s v="Contraparte &quot;000860&quot; regulatorio CVT"/>
    <s v="En el reporte regulatorio CTV la contraparte &quot;000860&quot; (Persona moral residente en el extranjero) es erronea, debiendo ser &quot;000820&quot; (Persona física) o &quot;000830&quot; (Persona moral) según sea el caso."/>
    <s v="Erick Vázquez"/>
    <x v="19"/>
    <d v="2015-02-20T18:00:00"/>
    <d v="2015-01-13T16:16:00"/>
    <d v="2015-02-09T00:00:00"/>
    <n v="11.75"/>
    <d v="2015-02-10T00:00:00"/>
    <d v="2015-02-09T00:00:00"/>
    <x v="11"/>
    <n v="11"/>
    <n v="38.072222222224809"/>
    <m/>
    <s v="No Cumplió"/>
    <s v="No Cumplió"/>
    <n v="38.072222222224809"/>
    <s v="CICLO4"/>
    <n v="1"/>
    <x v="0"/>
    <m/>
    <m/>
    <m/>
  </r>
  <r>
    <x v="1"/>
    <s v="Q3"/>
    <s v="BXMPRJ-1102"/>
    <x v="0"/>
    <s v="In Progress"/>
    <s v="Medium"/>
    <s v="Contraparte &quot;000860&quot; regulatorio CVT"/>
    <s v="En el reporte regulatorio CTV la contraparte &quot;000860&quot; (Persona moral residente en el extranjero) es erronea, debiendo ser &quot;000820&quot; (Persona física) o &quot;000830&quot; (Persona moral) según sea el caso."/>
    <s v="Erick Vázquez"/>
    <x v="18"/>
    <d v="2015-02-20T18:00:00"/>
    <d v="2015-01-13T16:16:00"/>
    <d v="2015-02-03T00:00:00"/>
    <n v="17.75"/>
    <d v="2015-02-04T00:00:00"/>
    <d v="2015-02-09T00:00:00"/>
    <x v="4"/>
    <n v="0"/>
    <n v="38.072222222224809"/>
    <d v="2015-02-09T00:00:00"/>
    <s v="No Cumplió"/>
    <s v="Cumplió"/>
    <n v="26.322222222224809"/>
    <s v="CICLO4"/>
    <n v="1"/>
    <x v="0"/>
    <m/>
    <m/>
    <m/>
  </r>
  <r>
    <x v="0"/>
    <s v="Q3"/>
    <s v="BXMPRJ-1101"/>
    <x v="0"/>
    <s v="In Progress"/>
    <s v="Medium"/>
    <s v="Incluir Corro en regulatorios CVT y REPORTOS"/>
    <s v="El reporte regulatorio de reportos no esta tomando en cuenta el corro mediante el cual se pactan las operaciones de reporto, le debe ser asignada una clave de acuerdo al catalogo anexo. _x000a_Cabe aclarar que segun la matríz y lista de ordenes de mercado en la cual se aprecia que dicha operacion se realizó mediante &quot;LINCE&quot; por lo cual debería incluir la clave 50 en el layout pero el campo aparece vacío."/>
    <s v="Erick Vázquez"/>
    <x v="7"/>
    <d v="2015-02-20T18:00:00"/>
    <d v="2015-01-13T16:08:00"/>
    <d v="2015-02-03T00:00:00"/>
    <n v="17.75"/>
    <d v="2015-02-04T00:00:00"/>
    <m/>
    <x v="13"/>
    <s v="Sin Fecha"/>
    <n v="38.077777777776646"/>
    <m/>
    <s v="No Cumplió"/>
    <s v="Sin Fecha"/>
    <n v="38.077777777776646"/>
    <s v="CICLO4"/>
    <n v="1"/>
    <x v="0"/>
    <m/>
    <m/>
    <m/>
  </r>
  <r>
    <x v="0"/>
    <s v="Q1"/>
    <s v="BXMPRJ-1095"/>
    <x v="0"/>
    <s v="Delivered"/>
    <s v="Medium"/>
    <s v="Realizar proceso automático de carga para operaciones fecha valor de mercado de dinero"/>
    <s v="Se detecto que para los procesos de carga no existe ningún proceso automático para realizar el mismo y en la última carga hubo mas de 40 operaciones de fecha valor (archivo anexo), el proceso se solicita ya que de otra manera retrasa el proceso de carga al tener que capturarse a mano todas estas operaciones. _x000a__x000a_Saludos _x000a__x000a__x000a_Antonio"/>
    <s v="Antonio Laija Olmedo"/>
    <x v="7"/>
    <d v="2015-02-20T18:00:00"/>
    <d v="2015-01-13T09:17:00"/>
    <d v="2015-02-09T11:45:00"/>
    <n v="11.260416666664241"/>
    <d v="2015-02-10T11:45:00"/>
    <m/>
    <x v="11"/>
    <s v="Sin Fecha"/>
    <n v="38.363194444442343"/>
    <m/>
    <s v="No Cumplió"/>
    <s v="Sin Fecha"/>
    <n v="38.363194444442343"/>
    <s v="MIGRACION_4"/>
    <n v="1"/>
    <x v="0"/>
    <m/>
    <m/>
    <m/>
  </r>
  <r>
    <x v="1"/>
    <s v="Q1"/>
    <s v="BXMPRJ-1095"/>
    <x v="0"/>
    <s v="Open"/>
    <s v="Medium"/>
    <s v="Realizar proceso automático de carga para operaciones fecha valor de mercado de dinero"/>
    <s v="Se detecto que para los procesos de carga no existe ningún proceso automático para realizar el mismo y en la última carga hubo mas de 40 operaciones de fecha valor (archivo anexo), el proceso se solicita ya que de otra manera retrasa el proceso de carga al tener que capturarse a mano todas estas operaciones. _x000a__x000a_Saludos _x000a__x000a__x000a_Antonio"/>
    <s v="Antonio Laija Olmedo"/>
    <x v="7"/>
    <d v="2015-02-20T18:00:00"/>
    <d v="2015-01-13T09:17:00"/>
    <d v="2015-02-03T00:00:00"/>
    <n v="17.75"/>
    <d v="2015-02-04T00:00:00"/>
    <m/>
    <x v="4"/>
    <s v="Sin Fecha"/>
    <n v="38.363194444442343"/>
    <d v="2015-02-09T11:45:00"/>
    <s v="No Cumplió"/>
    <s v="Sin Fecha"/>
    <n v="27.102777777778101"/>
    <s v="MIGRACION_4"/>
    <n v="1"/>
    <x v="0"/>
    <m/>
    <m/>
    <m/>
  </r>
  <r>
    <x v="1"/>
    <s v="Q1"/>
    <s v="BXMPRJ-1086"/>
    <x v="0"/>
    <s v="Open"/>
    <s v="Medium"/>
    <s v="Apertura de Mercado de Dinero, conexion host to host, como parte del ciclo 5 de cargas"/>
    <s v="En la apertura de mercado envia mensaje de error al intentar conectarse a Host to Host. _x000a_"/>
    <s v="Francisco Morales López"/>
    <x v="23"/>
    <d v="2015-02-20T18:00:00"/>
    <d v="2015-01-10T22:41:00"/>
    <d v="2015-02-03T00:00:00"/>
    <n v="17.75"/>
    <d v="2015-02-04T00:00:00"/>
    <d v="2015-02-09T00:00:00"/>
    <x v="14"/>
    <n v="7"/>
    <n v="40.804861111108039"/>
    <d v="2015-02-16T13:53:00"/>
    <s v="No Cumplió"/>
    <s v="No Cumplió"/>
    <n v="36.633333333331393"/>
    <s v="ciclo_5"/>
    <n v="1"/>
    <x v="0"/>
    <m/>
    <m/>
    <m/>
  </r>
  <r>
    <x v="1"/>
    <s v="Q6"/>
    <s v="BXMPRJ-1020"/>
    <x v="0"/>
    <s v="Client Response Provided"/>
    <s v="High"/>
    <s v="Error Interfaz ECC póliza diaria SAP (SI)"/>
    <s v="Se intentó correr el proceso de Interfaz ECC, para Soc.Inv.(documentos preliminares de carga), sin embargo no se pudo realizar por falta de Centros de Costos y Ordenes Internas, las cuales ya había configurado el proveedor de TAS, sin esta información no se puede contabilizar. _x000a_Se anexa evidencia. _x000a_"/>
    <s v="Jocelyn Vazquez"/>
    <x v="13"/>
    <d v="2015-02-20T18:00:00"/>
    <d v="2014-12-09T17:46:00"/>
    <d v="2015-02-03T00:00:00"/>
    <n v="17.75"/>
    <d v="2015-02-04T00:00:00"/>
    <d v="2015-02-05T00:00:00"/>
    <x v="10"/>
    <n v="8"/>
    <n v="73.009722222224809"/>
    <d v="2015-02-13T19:27:00"/>
    <s v="No Cumplió"/>
    <s v="No Cumplió"/>
    <n v="66.070138888891961"/>
    <s v="PruebasD3"/>
    <n v="1"/>
    <x v="0"/>
    <m/>
    <m/>
    <m/>
  </r>
  <r>
    <x v="0"/>
    <s v="Q1"/>
    <s v="BXMPRJ-1006"/>
    <x v="0"/>
    <s v="In Progress"/>
    <s v="High"/>
    <s v="INCIDENCIA EN SOCIEDADES DE INVERSION"/>
    <s v="Se presentan modificaciones en el ambiente .31 en el modulo de Sociedades de Inversión. _x000a_1.- La información que actualmente se encuentra en el ambiente .31, presenta modificaciones, la valuación es incorrecta contablemente se esta registrando una Plus/minus Val, cuando deberia de registrarse un Valor de Mercado el cual ya se había determinado con Arturo como deberia de ser el registro de estas valuaciones, cabe mencionar que hasta el día 28.11.2014 se estaba valuando correctamente tomando el Valor de Mercado (Anexo evidencia) _x000a_2.- Se detectaron diferencia entre el reporte operativo vs polizas contables por $25,011.22 , los mismo que corresponden a operaciones Fecha Valor(Anexo Evidencia) _x000a_3.- Incremento de Emisoras en el Ambiente .31, que es solo de contabilidad en las validaciones efectuadas por el área solo se tenia 6 y al día de hoy 04.12.2014 se tienen 14, de las cuales no se habia efectuado la parametrizacion y no se presentan MNEMONICOS , ¿Es correcto que no se presenten Mnemonicos, sin que el área de contabilidad haya asociado estas cuentas?"/>
    <s v="Jocelyn Vazquez"/>
    <x v="19"/>
    <d v="2015-02-20T18:00:00"/>
    <d v="2014-12-04T20:48:00"/>
    <d v="2015-02-03T00:00:00"/>
    <n v="17.75"/>
    <d v="2015-02-04T00:00:00"/>
    <m/>
    <x v="13"/>
    <s v="Sin Fecha"/>
    <n v="77.883333333331393"/>
    <m/>
    <s v="No Cumplió"/>
    <s v="Sin Fecha"/>
    <n v="77.883333333331393"/>
    <s v="PruebasD1"/>
    <n v="1"/>
    <x v="0"/>
    <m/>
    <m/>
    <m/>
  </r>
  <r>
    <x v="2"/>
    <s v="Q4"/>
    <s v="BXMPRJ-928"/>
    <x v="0"/>
    <s v="Closed"/>
    <s v="Medium"/>
    <s v="SEGURIDAD EN EL SISTEMA"/>
    <s v="ME PERMITE VER CLIENTES QUE NO PERTENECEN A MI DIVISION (EN AREA METROPOLITANA) Y CAPTURARLES OPERACIONES. _x000a_SE PROBO CON UN CLIENTE DE MONTERREY Y NO ME DEJA VERLO, LO CUAL ES CORRECTO. _x000a_SE PROBO CON UN CLIENTE DE PUEBLA Y SI ME DEJO CONSULTARLO Y OPERARLO."/>
    <s v="Ximena Roldan"/>
    <x v="24"/>
    <d v="2015-02-20T18:00:00"/>
    <d v="2014-11-13T14:42:00"/>
    <d v="2015-02-03T00:00:00"/>
    <n v="17.75"/>
    <d v="2015-02-04T00:00:00"/>
    <m/>
    <x v="2"/>
    <s v="Sin Fecha"/>
    <n v="99.13749999999709"/>
    <d v="2015-02-06T00:00:00"/>
    <s v="No Cumplió"/>
    <s v="Sin Fecha"/>
    <n v="84.38749999999709"/>
    <s v="CICLO4, PruebasD4"/>
    <n v="1"/>
    <x v="0"/>
    <m/>
    <m/>
    <m/>
  </r>
  <r>
    <x v="1"/>
    <s v="Q5"/>
    <s v="BXMPRJ-894"/>
    <x v="0"/>
    <s v="Failed Test"/>
    <s v="Medium"/>
    <s v="Desarrollar la Convalidación de la Asignación de precios de títulos M.N. Operaciones Vigentes"/>
    <s v="Se requiere el desarrollo de la Convalidación de acuerdo a los requerimientos mensuales de Banco de México. _x000a__x000a_El layout se conforma de la columna B a la I de la pestaña &quot;AP3_OpVig A_PrecioMXN0714&quot;"/>
    <s v="Veronica Angeles"/>
    <x v="23"/>
    <d v="2015-02-20T18:00:00"/>
    <d v="2014-11-06T14:35:00"/>
    <d v="2015-02-03T00:00:00"/>
    <n v="17.75"/>
    <d v="2015-02-04T00:00:00"/>
    <m/>
    <x v="14"/>
    <s v="Sin Fecha"/>
    <n v="106.14236111110949"/>
    <d v="2015-02-16T18:15:00"/>
    <s v="No Cumplió"/>
    <s v="Sin Fecha"/>
    <n v="102.15277777777374"/>
    <s v="CICLO4"/>
    <n v="1"/>
    <x v="0"/>
    <m/>
    <m/>
    <m/>
  </r>
  <r>
    <x v="1"/>
    <s v="Q5"/>
    <s v="BXMPRJ-889"/>
    <x v="0"/>
    <s v="Failed Test"/>
    <s v="Medium"/>
    <s v="Desarrollar la Convalidación de la Clasificación de Títulos Moneda Nacional Operaciones Vigentes"/>
    <s v="Se requiere el desarrollo de la Convalidación de acuerdo a los requerimientos mensuales de Banco de México. _x000a__x000a_El layout se conforma de la columna B a la I de la pestaña &quot;CL3 Cl_Cont_OpVig_MXN0714&quot; _x000a_"/>
    <s v="Veronica Angeles"/>
    <x v="23"/>
    <d v="2015-02-20T18:00:00"/>
    <d v="2014-11-06T14:21:00"/>
    <d v="2015-02-03T00:00:00"/>
    <n v="17.75"/>
    <d v="2015-02-04T00:00:00"/>
    <m/>
    <x v="14"/>
    <s v="Sin Fecha"/>
    <n v="106.1520833333343"/>
    <d v="2015-02-16T18:15:00"/>
    <s v="No Cumplió"/>
    <s v="Sin Fecha"/>
    <n v="102.16249999999854"/>
    <s v="CICLO4"/>
    <n v="1"/>
    <x v="3"/>
    <m/>
    <m/>
    <m/>
  </r>
  <r>
    <x v="0"/>
    <s v="Q4"/>
    <s v="BXMPRJ-833"/>
    <x v="0"/>
    <s v="In Progress"/>
    <s v="Medium"/>
    <s v="Layout Signar FECHAS VALOR"/>
    <s v="LAS COMPRAS Y VENTAS FECHA VALOR NO CUADRAN EN TAS CON RESPECTO A PRODUCCION"/>
    <s v="Javier Hernández"/>
    <x v="0"/>
    <d v="2015-02-20T18:00:00"/>
    <d v="2014-10-23T19:33:00"/>
    <d v="2015-02-16T00:00:00"/>
    <n v="4.75"/>
    <d v="2015-02-17T00:00:00"/>
    <m/>
    <x v="8"/>
    <s v="Sin Fecha"/>
    <n v="119.93541666666715"/>
    <m/>
    <s v="No Cumplió"/>
    <s v="Sin Fecha"/>
    <n v="119.93541666666715"/>
    <s v="PruebasD4, ciclo4"/>
    <n v="1"/>
    <x v="0"/>
    <m/>
    <m/>
    <m/>
  </r>
  <r>
    <x v="1"/>
    <s v="Q4"/>
    <s v="BXMPRJ-833"/>
    <x v="0"/>
    <s v="Delivered"/>
    <s v="Medium"/>
    <s v="Layout Signar FECHAS VALOR"/>
    <s v="LAS COMPRAS Y VENTAS FECHA VALOR NO CUADRAN EN TAS CON RESPECTO A PRODUCCION"/>
    <s v="Javier Hernández"/>
    <x v="0"/>
    <d v="2015-02-20T18:00:00"/>
    <d v="2014-10-23T19:33:00"/>
    <d v="2015-02-13T10:44:00"/>
    <n v="7.3027777777751908"/>
    <d v="2015-02-14T10:44:00"/>
    <d v="2015-02-11T00:00:00"/>
    <x v="1"/>
    <n v="5"/>
    <n v="119.93541666666715"/>
    <d v="2015-02-16T00:00:00"/>
    <s v="No Cumplió"/>
    <s v="No Cumplió"/>
    <n v="115.18541666666715"/>
    <s v="PruebasD4, ciclo4"/>
    <n v="1"/>
    <x v="0"/>
    <m/>
    <m/>
    <m/>
  </r>
  <r>
    <x v="1"/>
    <s v="Q4"/>
    <s v="BXMPRJ-833"/>
    <x v="0"/>
    <s v="In Progress"/>
    <s v="Medium"/>
    <s v="Layout Signar FECHAS VALOR"/>
    <s v="LAS COMPRAS Y VENTAS FECHA VALOR NO CUADRAN EN TAS CON RESPECTO A PRODUCCION"/>
    <s v="Javier Hernández"/>
    <x v="25"/>
    <d v="2015-02-20T18:00:00"/>
    <d v="2014-10-23T19:33:00"/>
    <d v="2015-02-03T00:00:00"/>
    <n v="17.75"/>
    <d v="2015-02-04T00:00:00"/>
    <d v="2015-02-11T00:00:00"/>
    <x v="10"/>
    <n v="2"/>
    <n v="119.93541666666715"/>
    <d v="2015-02-13T10:44:00"/>
    <s v="No Cumplió"/>
    <s v="No Cumplió"/>
    <n v="112.63263888889196"/>
    <s v="PruebasD2, ciclo4"/>
    <n v="1"/>
    <x v="0"/>
    <m/>
    <m/>
    <m/>
  </r>
  <r>
    <x v="0"/>
    <s v="Q4"/>
    <s v="BXMPRJ-832"/>
    <x v="0"/>
    <s v="In Progress"/>
    <s v="Medium"/>
    <s v="layout SIGNAR cambios"/>
    <s v="la posicion de las divisas que son mismo dia en el layout de Signar estan regsitradas como 24 horas."/>
    <s v="Javier Hernández"/>
    <x v="0"/>
    <d v="2015-02-20T18:00:00"/>
    <d v="2014-10-23T19:29:00"/>
    <d v="2015-02-16T19:31:00"/>
    <n v="3.9368055555532919"/>
    <d v="2015-02-17T19:31:00"/>
    <m/>
    <x v="2"/>
    <s v="Sin Fecha"/>
    <n v="119.93819444444671"/>
    <m/>
    <s v="No Cumplió"/>
    <s v="Sin Fecha"/>
    <n v="119.93819444444671"/>
    <s v="CICLO4, PruebasD2"/>
    <n v="1"/>
    <x v="0"/>
    <m/>
    <m/>
    <m/>
  </r>
  <r>
    <x v="1"/>
    <s v="Q4"/>
    <s v="BXMPRJ-832"/>
    <x v="0"/>
    <s v="Delivered"/>
    <s v="Medium"/>
    <s v="layout SIGNAR cambios"/>
    <s v="la posicion de las divisas que son mismo dia en el layout de Signar estan regsitradas como 24 horas."/>
    <s v="Javier Hernández"/>
    <x v="0"/>
    <d v="2015-02-20T18:00:00"/>
    <d v="2014-10-23T19:29:00"/>
    <d v="2015-02-13T10:44:00"/>
    <n v="7.3027777777751908"/>
    <d v="2015-02-14T10:44:00"/>
    <d v="2015-02-11T00:00:00"/>
    <x v="2"/>
    <n v="5"/>
    <n v="119.93819444444671"/>
    <d v="2015-02-16T19:31:00"/>
    <s v="No Cumplió"/>
    <s v="No Cumplió"/>
    <n v="116.00138888889342"/>
    <s v="CICLO4, PruebasD2"/>
    <n v="1"/>
    <x v="0"/>
    <m/>
    <m/>
    <m/>
  </r>
  <r>
    <x v="1"/>
    <s v="Q4"/>
    <s v="BXMPRJ-832"/>
    <x v="0"/>
    <s v="Delivered"/>
    <s v="Medium"/>
    <s v="layout SIGNAR cambios"/>
    <s v="la posicion de las divisas que son mismo dia en el layout de Signar estan regsitradas como 24 horas."/>
    <s v="Javier Hernández"/>
    <x v="25"/>
    <d v="2015-02-20T18:00:00"/>
    <d v="2014-10-23T19:29:00"/>
    <d v="2015-02-03T00:00:00"/>
    <n v="17.75"/>
    <d v="2015-02-04T00:00:00"/>
    <d v="2015-02-11T00:00:00"/>
    <x v="10"/>
    <n v="2"/>
    <n v="119.93819444444671"/>
    <d v="2015-02-13T10:44:00"/>
    <s v="No Cumplió"/>
    <s v="No Cumplió"/>
    <n v="112.63541666667152"/>
    <s v="CICLO4, PruebasD2"/>
    <n v="1"/>
    <x v="0"/>
    <m/>
    <m/>
    <m/>
  </r>
  <r>
    <x v="0"/>
    <s v="Q4"/>
    <s v="BXMPRJ-793"/>
    <x v="0"/>
    <s v="Delivered"/>
    <s v="Medium"/>
    <s v="Mesa de Control de Pasivos_Prácticas de Venta_163_Lista Tipos de Servicio"/>
    <s v="Adjunto en imagen conceptos que deben revisarse con TAS Respecto a el catálogo de Tipos de Servicios; ya que no considero que sean tipos de servicio, mas bien se tratan de marcas que si deben existir pero no como servicios de inversión"/>
    <s v="Cesar Guzmán"/>
    <x v="17"/>
    <d v="2015-02-20T18:00:00"/>
    <d v="2014-10-20T17:46:00"/>
    <d v="2015-02-17T20:03:00"/>
    <n v="2.9145833333313931"/>
    <d v="2015-02-18T20:03:00"/>
    <d v="2015-02-05T00:00:00"/>
    <x v="1"/>
    <n v="15"/>
    <n v="123.00972222222481"/>
    <m/>
    <s v="No Cumplió"/>
    <s v="No Cumplió"/>
    <n v="123.00972222222481"/>
    <s v="MIGRACION_4, PruebasD3"/>
    <n v="1"/>
    <x v="4"/>
    <m/>
    <m/>
    <m/>
  </r>
  <r>
    <x v="1"/>
    <s v="Q4"/>
    <s v="BXMPRJ-793"/>
    <x v="0"/>
    <s v="Failed Test"/>
    <s v="Medium"/>
    <s v="Mesa de Control de Pasivos_Prácticas de Venta_163_Lista Tipos de Servicio"/>
    <s v="Adjunto en imagen conceptos que deben revisarse con TAS Respecto a el catálogo de Tipos de Servicios; ya que no considero que sean tipos de servicio, mas bien se tratan de marcas que si deben existir pero no como servicios de inversión"/>
    <s v="Cesar Guzmán"/>
    <x v="13"/>
    <d v="2015-02-20T18:00:00"/>
    <d v="2014-10-20T17:46:00"/>
    <d v="2015-02-16T15:25:00"/>
    <n v="4.1076388888905058"/>
    <d v="2015-02-17T15:25:00"/>
    <d v="2015-02-05T00:00:00"/>
    <x v="3"/>
    <n v="12"/>
    <n v="123.00972222222481"/>
    <d v="2015-02-17T20:03:00"/>
    <s v="Cumplió"/>
    <s v="No Cumplió"/>
    <n v="120.09513888889342"/>
    <s v="MIGRACION_4, PruebasD3"/>
    <n v="1"/>
    <x v="4"/>
    <m/>
    <m/>
    <m/>
  </r>
  <r>
    <x v="1"/>
    <s v="Q4"/>
    <s v="BXMPRJ-793"/>
    <x v="0"/>
    <s v="Delivered"/>
    <s v="Medium"/>
    <s v="Mesa de Control de Pasivos_Prácticas de Venta_163_Lista Tipos de Servicio"/>
    <s v="Adjunto en imagen conceptos que deben revisarse con TAS Respecto a el catálogo de Tipos de Servicios; ya que no considero que sean tipos de servicio, mas bien se tratan de marcas que si deben existir pero no como servicios de inversión"/>
    <s v="Cesar Guzmán"/>
    <x v="13"/>
    <d v="2015-02-20T18:00:00"/>
    <d v="2014-10-20T17:46:00"/>
    <d v="2015-02-03T00:00:00"/>
    <n v="17.75"/>
    <d v="2015-02-04T00:00:00"/>
    <d v="2015-02-05T00:00:00"/>
    <x v="14"/>
    <n v="11"/>
    <n v="123.00972222222481"/>
    <d v="2015-02-16T15:25:00"/>
    <s v="No Cumplió"/>
    <s v="No Cumplió"/>
    <n v="118.9020833333343"/>
    <s v="MIGRACION_4, PruebasD3"/>
    <n v="1"/>
    <x v="4"/>
    <m/>
    <m/>
    <m/>
  </r>
  <r>
    <x v="0"/>
    <s v="Q4"/>
    <s v="BXMPRJ-231"/>
    <x v="0"/>
    <s v="Client Response Provided"/>
    <s v="Medium"/>
    <s v="SI FALTA ALGÚN PRECIO DE LOS FONDOS QUE DISTRIBUYE CB BX+, SOLICITAN QUE NO ABRA EL FONDO EL SIGUIENTE DÍA HÁBIL HASTA QUE EXISTA EL PRECIO"/>
    <s v="Solicita BX* que en caso de no recibir un precio de los fondos que hoy distrubuye la Casa de Bolsa, el Sistema TAS no permita abrir el fondo en cuestión hasta que no se se suba el precio al sistema, generalmente esta situación se presenta frecuentemente y necesitan que consideremos esta situación en el cierre y aperura del módulo de FONDOS, se les informo que actualmente el Sistema TAS no permite el cierre del módulo si no cargan los precios de los fondos que hoy distribuyen. _x000a__x000a_Les comparto los correos involucrados con el tema, _x000a__x000a_Quedo pendiente. _x000a__x000a_Saludos, _x000a_José Arturo Saldivar _x000a_FSS &amp; TAS _x000a__x000a___________________________________________________________________________________________________________________________________ _x000a_De: Margarita Arellano Reyes [mailto:marellano@vepormas.com.mx] _x000a_Asunto: RV: REENVIO PRECIOS XLS 28-05-14 INCURSIÓN PRECIO SAURORT _x000a__x000a_Arturo, _x000a__x000a_Me puedes indicar que haríamos en TAS , para este escenario en el cual la operadora de sociedades de inversión no reporto el precio en el día en que se tenía que cerrar una operación de fondos, como ves en el texto , se reportó al día siguiente _x000a__x000a_Quedo pendiente _x000a____________________________________________________________________________________________________________________________________ _x000a_De: Juan Carlos Fernandez Hernandez [mailto:jfernandez@vepormas.com.mx] _x000a_Enviado el: Thursday, 29 de May de 2014 11:29 a.m. _x000a_Para: Margarita Arellano Reyes; Jesus Villaseñor Cazares; arodriguez@vepormas.com.mx _x000a_CC: 'Valores Ve por Mas'; agutierrez@vepormas.com.mx; mmendeza@vepormas.com.mx; rhernandez@vepormas.com.mx; masanchez@vepormas.com.mx; ahernandez@vepormas.com.mx _x000a_Asunto: RV: REENVIO PRECIOS XLS 28-05-14 INCURSIÓN PRECIO SAURORT _x000a__x000a_ESTIMADOS, ACABO DE MODIFICAR EL PRECIO DEL SAURORT, YA QUE EL QUE LLEGO AYER POR LA TARDE NOCHE, EL PRECIO ESTABA EN CEROS, ME ACABAN DE ENVÍAR EL PRECIO CORRECTO (1.015157). _x000a__x000a_AYER HUBO COMPRA PARA EL CLIENTE 518192, POR LO QUE HAY QUE REPORCESAR PARA QUE ESTE FONDO SE CIERRE Y SE ASIGE DE FORMA CORRECTA. _x000a__x000a__x000a__x000a__x000a_"/>
    <s v="Arturo Saldivar"/>
    <x v="26"/>
    <d v="2015-02-20T18:00:00"/>
    <d v="2014-06-04T00:43:00"/>
    <d v="2015-02-17T17:18:00"/>
    <n v="3.0291666666671517"/>
    <d v="2015-02-18T17:18:00"/>
    <m/>
    <x v="2"/>
    <s v="Sin Fecha"/>
    <n v="261.72013888888614"/>
    <m/>
    <s v="No Cumplió"/>
    <s v="Sin Fecha"/>
    <n v="261.72013888888614"/>
    <s v="Gap, PruebasD3"/>
    <n v="1"/>
    <x v="0"/>
    <m/>
    <m/>
    <m/>
  </r>
  <r>
    <x v="1"/>
    <s v="Q4"/>
    <s v="BXMPRJ-231"/>
    <x v="0"/>
    <s v="In Progress"/>
    <s v="Medium"/>
    <s v="SI FALTA ALGÚN PRECIO DE LOS FONDOS QUE DISTRIBUYE CB BX+, SOLICITAN QUE NO ABRA EL FONDO EL SIGUIENTE DÍA HÁBIL HASTA QUE EXISTA EL PRECIO"/>
    <s v="Solicita BX* que en caso de no recibir un precio de los fondos que hoy distrubuye la Casa de Bolsa, el Sistema TAS no permita abrir el fondo en cuestión hasta que no se se suba el precio al sistema, generalmente esta situación se presenta frecuentemente y necesitan que consideremos esta situación en el cierre y aperura del módulo de FONDOS, se les informo que actualmente el Sistema TAS no permite el cierre del módulo si no cargan los precios de los fondos que hoy distribuyen. _x000a__x000a_Les comparto los correos involucrados con el tema, _x000a__x000a_Quedo pendiente. _x000a__x000a_Saludos, _x000a_José Arturo Saldivar _x000a_FSS &amp; TAS _x000a__x000a___________________________________________________________________________________________________________________________________ _x000a_De: Margarita Arellano Reyes [mailto:marellano@vepormas.com.mx] _x000a_Asunto: RV: REENVIO PRECIOS XLS 28-05-14 INCURSIÓN PRECIO SAURORT _x000a__x000a_Arturo, _x000a__x000a_Me puedes indicar que haríamos en TAS , para este escenario en el cual la operadora de sociedades de inversión no reporto el precio en el día en que se tenía que cerrar una operación de fondos, como ves en el texto , se reportó al día siguiente _x000a__x000a_Quedo pendiente _x000a____________________________________________________________________________________________________________________________________ _x000a_De: Juan Carlos Fernandez Hernandez [mailto:jfernandez@vepormas.com.mx] _x000a_Enviado el: Thursday, 29 de May de 2014 11:29 a.m. _x000a_Para: Margarita Arellano Reyes; Jesus Villaseñor Cazares; arodriguez@vepormas.com.mx _x000a_CC: 'Valores Ve por Mas'; agutierrez@vepormas.com.mx; mmendeza@vepormas.com.mx; rhernandez@vepormas.com.mx; masanchez@vepormas.com.mx; ahernandez@vepormas.com.mx _x000a_Asunto: RV: REENVIO PRECIOS XLS 28-05-14 INCURSIÓN PRECIO SAURORT _x000a__x000a_ESTIMADOS, ACABO DE MODIFICAR EL PRECIO DEL SAURORT, YA QUE EL QUE LLEGO AYER POR LA TARDE NOCHE, EL PRECIO ESTABA EN CEROS, ME ACABAN DE ENVÍAR EL PRECIO CORRECTO (1.015157). _x000a__x000a_AYER HUBO COMPRA PARA EL CLIENTE 518192, POR LO QUE HAY QUE REPORCESAR PARA QUE ESTE FONDO SE CIERRE Y SE ASIGE DE FORMA CORRECTA. _x000a__x000a__x000a__x000a__x000a_"/>
    <s v="Arturo Saldivar"/>
    <x v="26"/>
    <d v="2015-02-20T18:00:00"/>
    <d v="2014-06-04T00:43:00"/>
    <d v="2015-02-05T13:36:00"/>
    <n v="15.183333333334303"/>
    <d v="2015-02-06T13:36:00"/>
    <d v="2015-02-05T00:00:00"/>
    <x v="17"/>
    <n v="12"/>
    <n v="261.72013888888614"/>
    <d v="2015-02-17T17:18:00"/>
    <s v="No Cumplió"/>
    <s v="No Cumplió"/>
    <n v="258.69097222221899"/>
    <s v="Gap, PruebasD3"/>
    <n v="1"/>
    <x v="0"/>
    <m/>
    <m/>
    <m/>
  </r>
  <r>
    <x v="1"/>
    <s v="Q4"/>
    <s v="BXMPRJ-231"/>
    <x v="0"/>
    <s v="Delivered"/>
    <s v="Medium"/>
    <s v="SI FALTA ALGÚN PRECIO DE LOS FONDOS QUE DISTRIBUYE CB BX+, SOLICITAN QUE NO ABRA EL FONDO EL SIGUIENTE DÍA HÁBIL HASTA QUE EXISTA EL PRECIO"/>
    <s v="Solicita BX* que en caso de no recibir un precio de los fondos que hoy distrubuye la Casa de Bolsa, el Sistema TAS no permita abrir el fondo en cuestión hasta que no se se suba el precio al sistema, generalmente esta situación se presenta frecuentemente y necesitan que consideremos esta situación en el cierre y aperura del módulo de FONDOS, se les informo que actualmente el Sistema TAS no permite el cierre del módulo si no cargan los precios de los fondos que hoy distribuyen. _x000a__x000a_Les comparto los correos involucrados con el tema, _x000a__x000a_Quedo pendiente. _x000a__x000a_Saludos, _x000a_José Arturo Saldivar _x000a_FSS &amp; TAS _x000a__x000a___________________________________________________________________________________________________________________________________ _x000a_De: Margarita Arellano Reyes [mailto:marellano@vepormas.com.mx] _x000a_Asunto: RV: REENVIO PRECIOS XLS 28-05-14 INCURSIÓN PRECIO SAURORT _x000a__x000a_Arturo, _x000a__x000a_Me puedes indicar que haríamos en TAS , para este escenario en el cual la operadora de sociedades de inversión no reporto el precio en el día en que se tenía que cerrar una operación de fondos, como ves en el texto , se reportó al día siguiente _x000a__x000a_Quedo pendiente _x000a____________________________________________________________________________________________________________________________________ _x000a_De: Juan Carlos Fernandez Hernandez [mailto:jfernandez@vepormas.com.mx] _x000a_Enviado el: Thursday, 29 de May de 2014 11:29 a.m. _x000a_Para: Margarita Arellano Reyes; Jesus Villaseñor Cazares; arodriguez@vepormas.com.mx _x000a_CC: 'Valores Ve por Mas'; agutierrez@vepormas.com.mx; mmendeza@vepormas.com.mx; rhernandez@vepormas.com.mx; masanchez@vepormas.com.mx; ahernandez@vepormas.com.mx _x000a_Asunto: RV: REENVIO PRECIOS XLS 28-05-14 INCURSIÓN PRECIO SAURORT _x000a__x000a_ESTIMADOS, ACABO DE MODIFICAR EL PRECIO DEL SAURORT, YA QUE EL QUE LLEGO AYER POR LA TARDE NOCHE, EL PRECIO ESTABA EN CEROS, ME ACABAN DE ENVÍAR EL PRECIO CORRECTO (1.015157). _x000a__x000a_AYER HUBO COMPRA PARA EL CLIENTE 518192, POR LO QUE HAY QUE REPORCESAR PARA QUE ESTE FONDO SE CIERRE Y SE ASIGE DE FORMA CORRECTA. _x000a__x000a__x000a__x000a__x000a_"/>
    <s v="Arturo Saldivar"/>
    <x v="26"/>
    <d v="2015-02-20T18:00:00"/>
    <d v="2014-06-04T00:43:00"/>
    <d v="2015-02-05T13:36:00"/>
    <n v="15.183333333334303"/>
    <d v="2015-02-06T13:36:00"/>
    <d v="2015-02-05T00:00:00"/>
    <x v="2"/>
    <n v="4"/>
    <n v="261.72013888888614"/>
    <d v="2015-02-09T11:57:00"/>
    <s v="No Cumplió"/>
    <s v="No Cumplió"/>
    <n v="250.46805555555329"/>
    <s v="Gap, PruebasD3"/>
    <n v="1"/>
    <x v="0"/>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Tabla dinámica2" cacheId="64" applyNumberFormats="0" applyBorderFormats="0" applyFontFormats="0" applyPatternFormats="0" applyAlignmentFormats="0" applyWidthHeightFormats="1" dataCaption="Valores" updatedVersion="4" minRefreshableVersion="3" useAutoFormatting="1" itemPrintTitles="1" createdVersion="4" indent="0" outline="1" outlineData="1" multipleFieldFilters="0" chartFormat="5">
  <location ref="D5:W10" firstHeaderRow="1" firstDataRow="2" firstDataCol="1" rowPageCount="2" colPageCount="1"/>
  <pivotFields count="29">
    <pivotField axis="axisRow" multipleItemSelectionAllowed="1" showAll="0">
      <items count="4">
        <item n="En proceso" sd="0" x="0"/>
        <item n="Concluidas" sd="0" x="1"/>
        <item n="Cerradas" sd="0" x="2"/>
        <item t="default"/>
      </items>
    </pivotField>
    <pivotField showAll="0"/>
    <pivotField dataField="1" showAll="0"/>
    <pivotField axis="axisPage" showAll="0">
      <items count="3">
        <item x="0"/>
        <item x="1"/>
        <item t="default"/>
      </items>
    </pivotField>
    <pivotField showAll="0"/>
    <pivotField showAll="0"/>
    <pivotField showAll="0"/>
    <pivotField showAll="0"/>
    <pivotField showAll="0"/>
    <pivotField axis="axisRow" showAll="0" sortType="descending">
      <items count="29">
        <item x="25"/>
        <item x="7"/>
        <item x="19"/>
        <item x="18"/>
        <item x="11"/>
        <item x="22"/>
        <item m="1" x="27"/>
        <item x="13"/>
        <item x="23"/>
        <item x="17"/>
        <item x="8"/>
        <item x="4"/>
        <item x="21"/>
        <item x="16"/>
        <item x="26"/>
        <item x="14"/>
        <item x="24"/>
        <item x="15"/>
        <item x="20"/>
        <item x="1"/>
        <item x="2"/>
        <item x="5"/>
        <item x="6"/>
        <item x="10"/>
        <item x="0"/>
        <item x="9"/>
        <item x="3"/>
        <item x="12"/>
        <item t="default"/>
      </items>
      <autoSortScope>
        <pivotArea dataOnly="0" outline="0" fieldPosition="0">
          <references count="1">
            <reference field="4294967294" count="1" selected="0">
              <x v="0"/>
            </reference>
          </references>
        </pivotArea>
      </autoSortScope>
    </pivotField>
    <pivotField numFmtId="14" showAll="0"/>
    <pivotField numFmtId="14" showAll="0"/>
    <pivotField numFmtId="14" showAll="0"/>
    <pivotField numFmtId="164" showAll="0"/>
    <pivotField numFmtId="14" showAll="0" defaultSubtotal="0"/>
    <pivotField showAll="0" defaultSubtotal="0"/>
    <pivotField axis="axisCol" numFmtId="1" showAll="0" sortType="ascending" sumSubtotal="1">
      <items count="74">
        <item x="15"/>
        <item x="16"/>
        <item m="1" x="65"/>
        <item m="1" x="47"/>
        <item x="0"/>
        <item m="1" x="23"/>
        <item m="1" x="66"/>
        <item m="1" x="51"/>
        <item m="1" x="21"/>
        <item m="1" x="67"/>
        <item m="1" x="18"/>
        <item x="3"/>
        <item x="1"/>
        <item m="1" x="54"/>
        <item x="2"/>
        <item m="1" x="35"/>
        <item m="1" x="33"/>
        <item m="1" x="26"/>
        <item x="8"/>
        <item m="1" x="68"/>
        <item x="9"/>
        <item m="1" x="39"/>
        <item m="1" x="55"/>
        <item m="1" x="70"/>
        <item x="4"/>
        <item m="1" x="43"/>
        <item m="1" x="71"/>
        <item m="1" x="27"/>
        <item x="5"/>
        <item m="1" x="34"/>
        <item m="1" x="69"/>
        <item m="1" x="49"/>
        <item m="1" x="56"/>
        <item m="1" x="38"/>
        <item m="1" x="45"/>
        <item m="1" x="58"/>
        <item m="1" x="63"/>
        <item m="1" x="28"/>
        <item m="1" x="62"/>
        <item m="1" x="20"/>
        <item m="1" x="64"/>
        <item m="1" x="44"/>
        <item x="6"/>
        <item x="7"/>
        <item m="1" x="19"/>
        <item m="1" x="29"/>
        <item x="10"/>
        <item m="1" x="52"/>
        <item m="1" x="24"/>
        <item x="11"/>
        <item m="1" x="31"/>
        <item m="1" x="40"/>
        <item m="1" x="32"/>
        <item m="1" x="57"/>
        <item m="1" x="59"/>
        <item m="1" x="60"/>
        <item x="17"/>
        <item m="1" x="72"/>
        <item m="1" x="22"/>
        <item m="1" x="41"/>
        <item m="1" x="46"/>
        <item m="1" x="61"/>
        <item m="1" x="25"/>
        <item m="1" x="48"/>
        <item m="1" x="36"/>
        <item x="14"/>
        <item m="1" x="37"/>
        <item m="1" x="50"/>
        <item x="12"/>
        <item m="1" x="53"/>
        <item x="13"/>
        <item m="1" x="42"/>
        <item m="1" x="30"/>
        <item t="sum"/>
      </items>
    </pivotField>
    <pivotField showAll="0" defaultSubtotal="0"/>
    <pivotField numFmtId="1" showAll="0"/>
    <pivotField showAll="0"/>
    <pivotField showAll="0" defaultSubtotal="0"/>
    <pivotField showAll="0" defaultSubtotal="0"/>
    <pivotField numFmtId="1" showAll="0"/>
    <pivotField showAll="0"/>
    <pivotField showAll="0"/>
    <pivotField axis="axisPage" showAll="0">
      <items count="6">
        <item x="2"/>
        <item x="0"/>
        <item x="1"/>
        <item x="4"/>
        <item x="3"/>
        <item t="default"/>
      </items>
    </pivotField>
    <pivotField showAll="0"/>
    <pivotField showAll="0"/>
    <pivotField showAll="0"/>
  </pivotFields>
  <rowFields count="2">
    <field x="0"/>
    <field x="9"/>
  </rowFields>
  <rowItems count="4">
    <i>
      <x/>
    </i>
    <i>
      <x v="1"/>
    </i>
    <i>
      <x v="2"/>
    </i>
    <i t="grand">
      <x/>
    </i>
  </rowItems>
  <colFields count="1">
    <field x="16"/>
  </colFields>
  <colItems count="19">
    <i>
      <x/>
    </i>
    <i>
      <x v="1"/>
    </i>
    <i>
      <x v="4"/>
    </i>
    <i>
      <x v="11"/>
    </i>
    <i>
      <x v="12"/>
    </i>
    <i>
      <x v="14"/>
    </i>
    <i>
      <x v="18"/>
    </i>
    <i>
      <x v="20"/>
    </i>
    <i>
      <x v="24"/>
    </i>
    <i>
      <x v="28"/>
    </i>
    <i>
      <x v="42"/>
    </i>
    <i>
      <x v="43"/>
    </i>
    <i>
      <x v="46"/>
    </i>
    <i>
      <x v="49"/>
    </i>
    <i>
      <x v="56"/>
    </i>
    <i>
      <x v="65"/>
    </i>
    <i>
      <x v="68"/>
    </i>
    <i>
      <x v="70"/>
    </i>
    <i t="grand">
      <x/>
    </i>
  </colItems>
  <pageFields count="2">
    <pageField fld="25" hier="-1"/>
    <pageField fld="3" hier="-1"/>
  </pageFields>
  <dataFields count="1">
    <dataField name="Cuenta de Key" fld="2" subtotal="count" baseField="0" baseItem="0"/>
  </dataFields>
  <formats count="13">
    <format dxfId="0">
      <pivotArea field="9" type="button" dataOnly="0" labelOnly="1" outline="0" axis="axisRow" fieldPosition="1"/>
    </format>
    <format dxfId="1">
      <pivotArea dataOnly="0" labelOnly="1" grandCol="1" outline="0" fieldPosition="0"/>
    </format>
    <format dxfId="2">
      <pivotArea field="9" type="button" dataOnly="0" labelOnly="1" outline="0" axis="axisRow" fieldPosition="1"/>
    </format>
    <format dxfId="3">
      <pivotArea dataOnly="0" labelOnly="1" grandCol="1" outline="0" fieldPosition="0"/>
    </format>
    <format dxfId="4">
      <pivotArea field="9" type="button" dataOnly="0" labelOnly="1" outline="0" axis="axisRow" fieldPosition="1"/>
    </format>
    <format dxfId="5">
      <pivotArea dataOnly="0" labelOnly="1" grandCol="1" outline="0" fieldPosition="0"/>
    </format>
    <format dxfId="6">
      <pivotArea outline="0" collapsedLevelsAreSubtotals="1" fieldPosition="0"/>
    </format>
    <format dxfId="7">
      <pivotArea field="9" type="button" dataOnly="0" labelOnly="1" outline="0" axis="axisRow" fieldPosition="1"/>
    </format>
    <format dxfId="8">
      <pivotArea dataOnly="0" labelOnly="1" fieldPosition="0">
        <references count="1">
          <reference field="9" count="0"/>
        </references>
      </pivotArea>
    </format>
    <format dxfId="9">
      <pivotArea dataOnly="0" labelOnly="1" grandRow="1" outline="0" fieldPosition="0"/>
    </format>
    <format dxfId="10">
      <pivotArea dataOnly="0" labelOnly="1" grandCol="1" outline="0" fieldPosition="0"/>
    </format>
    <format dxfId="11">
      <pivotArea outline="0" collapsedLevelsAreSubtotals="1" fieldPosition="0"/>
    </format>
    <format dxfId="12">
      <pivotArea dataOnly="0" labelOnly="1" grandCol="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0.xml><?xml version="1.0" encoding="utf-8"?>
<pivotTableDefinition xmlns="http://schemas.openxmlformats.org/spreadsheetml/2006/main" name="Tabla dinámica6" cacheId="37" applyNumberFormats="0" applyBorderFormats="0" applyFontFormats="0" applyPatternFormats="0" applyAlignmentFormats="0" applyWidthHeightFormats="1" dataCaption="Valores" updatedVersion="4" minRefreshableVersion="3" useAutoFormatting="1" itemPrintTitles="1" createdVersion="4" indent="0" outline="1" outlineData="1" multipleFieldFilters="0">
  <location ref="A5:B33" firstHeaderRow="1" firstDataRow="1" firstDataCol="1" rowPageCount="2" colPageCount="1"/>
  <pivotFields count="32">
    <pivotField axis="axisPage" multipleItemSelectionAllowed="1" showAll="0" defaultSubtotal="0">
      <items count="3">
        <item x="0"/>
        <item h="1" x="1"/>
        <item h="1" x="2"/>
      </items>
    </pivotField>
    <pivotField showAll="0"/>
    <pivotField dataField="1" showAll="0"/>
    <pivotField showAll="0"/>
    <pivotField showAll="0"/>
    <pivotField showAll="0"/>
    <pivotField showAll="0"/>
    <pivotField showAll="0"/>
    <pivotField showAll="0"/>
    <pivotField axis="axisRow" showAll="0">
      <items count="36">
        <item x="19"/>
        <item x="26"/>
        <item x="3"/>
        <item x="28"/>
        <item x="2"/>
        <item x="7"/>
        <item x="17"/>
        <item x="13"/>
        <item x="24"/>
        <item x="34"/>
        <item x="6"/>
        <item x="12"/>
        <item x="21"/>
        <item x="10"/>
        <item x="4"/>
        <item x="20"/>
        <item x="27"/>
        <item x="9"/>
        <item x="5"/>
        <item x="0"/>
        <item x="29"/>
        <item x="30"/>
        <item x="31"/>
        <item x="8"/>
        <item x="16"/>
        <item x="14"/>
        <item x="33"/>
        <item x="11"/>
        <item x="15"/>
        <item x="23"/>
        <item x="18"/>
        <item x="25"/>
        <item x="32"/>
        <item x="1"/>
        <item x="22"/>
        <item t="default"/>
      </items>
    </pivotField>
    <pivotField numFmtId="14" showAll="0"/>
    <pivotField numFmtId="14" showAll="0"/>
    <pivotField numFmtId="14" showAll="0"/>
    <pivotField showAll="0"/>
    <pivotField numFmtId="14" showAll="0" defaultSubtotal="0"/>
    <pivotField showAll="0" defaultSubtotal="0"/>
    <pivotField numFmtId="1" showAll="0" defaultSubtotal="0"/>
    <pivotField showAll="0" defaultSubtotal="0"/>
    <pivotField numFmtId="1" showAll="0"/>
    <pivotField showAll="0"/>
    <pivotField showAll="0" defaultSubtotal="0"/>
    <pivotField showAll="0" defaultSubtotal="0"/>
    <pivotField numFmtId="1" showAll="0"/>
    <pivotField showAll="0"/>
    <pivotField showAll="0"/>
    <pivotField axis="axisPage" showAll="0">
      <items count="11">
        <item x="2"/>
        <item x="0"/>
        <item x="7"/>
        <item x="3"/>
        <item x="8"/>
        <item x="1"/>
        <item x="4"/>
        <item x="5"/>
        <item x="6"/>
        <item x="9"/>
        <item t="default"/>
      </items>
    </pivotField>
    <pivotField showAll="0"/>
    <pivotField showAll="0"/>
    <pivotField showAll="0"/>
    <pivotField showAll="0"/>
    <pivotField showAll="0"/>
    <pivotField showAll="0"/>
  </pivotFields>
  <rowFields count="1">
    <field x="9"/>
  </rowFields>
  <rowItems count="28">
    <i>
      <x/>
    </i>
    <i>
      <x v="2"/>
    </i>
    <i>
      <x v="3"/>
    </i>
    <i>
      <x v="4"/>
    </i>
    <i>
      <x v="5"/>
    </i>
    <i>
      <x v="6"/>
    </i>
    <i>
      <x v="8"/>
    </i>
    <i>
      <x v="10"/>
    </i>
    <i>
      <x v="11"/>
    </i>
    <i>
      <x v="12"/>
    </i>
    <i>
      <x v="13"/>
    </i>
    <i>
      <x v="14"/>
    </i>
    <i>
      <x v="15"/>
    </i>
    <i>
      <x v="16"/>
    </i>
    <i>
      <x v="17"/>
    </i>
    <i>
      <x v="18"/>
    </i>
    <i>
      <x v="19"/>
    </i>
    <i>
      <x v="22"/>
    </i>
    <i>
      <x v="23"/>
    </i>
    <i>
      <x v="24"/>
    </i>
    <i>
      <x v="26"/>
    </i>
    <i>
      <x v="27"/>
    </i>
    <i>
      <x v="28"/>
    </i>
    <i>
      <x v="30"/>
    </i>
    <i>
      <x v="32"/>
    </i>
    <i>
      <x v="33"/>
    </i>
    <i>
      <x v="34"/>
    </i>
    <i t="grand">
      <x/>
    </i>
  </rowItems>
  <colItems count="1">
    <i/>
  </colItems>
  <pageFields count="2">
    <pageField fld="25" hier="-1"/>
    <pageField fld="0" hier="-1"/>
  </pageFields>
  <dataFields count="1">
    <dataField name="Cuenta de Key" fld="2" subtotal="count" baseField="0" baseItem="0"/>
  </dataFields>
  <formats count="12">
    <format dxfId="156">
      <pivotArea outline="0" collapsedLevelsAreSubtotals="1" fieldPosition="0"/>
    </format>
    <format dxfId="155">
      <pivotArea field="9" type="button" dataOnly="0" labelOnly="1" outline="0" axis="axisRow" fieldPosition="0"/>
    </format>
    <format dxfId="154">
      <pivotArea dataOnly="0" labelOnly="1" grandRow="1" outline="0" fieldPosition="0"/>
    </format>
    <format dxfId="153">
      <pivotArea dataOnly="0" labelOnly="1" grandCol="1" outline="0" fieldPosition="0"/>
    </format>
    <format dxfId="152">
      <pivotArea outline="0" collapsedLevelsAreSubtotals="1" fieldPosition="0"/>
    </format>
    <format dxfId="151">
      <pivotArea field="9" type="button" dataOnly="0" labelOnly="1" outline="0" axis="axisRow" fieldPosition="0"/>
    </format>
    <format dxfId="150">
      <pivotArea dataOnly="0" labelOnly="1" grandRow="1" outline="0" fieldPosition="0"/>
    </format>
    <format dxfId="149">
      <pivotArea dataOnly="0" labelOnly="1" grandCol="1" outline="0" fieldPosition="0"/>
    </format>
    <format dxfId="148">
      <pivotArea outline="0" collapsedLevelsAreSubtotals="1" fieldPosition="0"/>
    </format>
    <format dxfId="147">
      <pivotArea field="9" type="button" dataOnly="0" labelOnly="1" outline="0" axis="axisRow" fieldPosition="0"/>
    </format>
    <format dxfId="146">
      <pivotArea dataOnly="0" labelOnly="1" grandRow="1" outline="0" fieldPosition="0"/>
    </format>
    <format dxfId="145">
      <pivotArea dataOnly="0" labelOnly="1" grandCol="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Tabla dinámica1" cacheId="64" applyNumberFormats="0" applyBorderFormats="0" applyFontFormats="0" applyPatternFormats="0" applyAlignmentFormats="0" applyWidthHeightFormats="1" dataCaption="Valores" updatedVersion="4" minRefreshableVersion="3" useAutoFormatting="1" itemPrintTitles="1" createdVersion="4" indent="0" outline="1" outlineData="1" multipleFieldFilters="0">
  <location ref="A5:B25" firstHeaderRow="1" firstDataRow="1" firstDataCol="1" rowPageCount="2" colPageCount="1"/>
  <pivotFields count="29">
    <pivotField axis="axisPage" multipleItemSelectionAllowed="1" showAll="0" defaultSubtotal="0">
      <items count="3">
        <item x="0"/>
        <item h="1" x="1"/>
        <item h="1" x="2"/>
      </items>
    </pivotField>
    <pivotField showAll="0"/>
    <pivotField dataField="1" showAll="0"/>
    <pivotField showAll="0"/>
    <pivotField showAll="0"/>
    <pivotField showAll="0"/>
    <pivotField showAll="0"/>
    <pivotField showAll="0"/>
    <pivotField showAll="0"/>
    <pivotField axis="axisRow" showAll="0">
      <items count="29">
        <item x="25"/>
        <item x="7"/>
        <item x="19"/>
        <item x="18"/>
        <item x="11"/>
        <item x="22"/>
        <item m="1" x="27"/>
        <item x="13"/>
        <item x="23"/>
        <item x="17"/>
        <item x="8"/>
        <item x="4"/>
        <item x="21"/>
        <item x="16"/>
        <item x="26"/>
        <item x="14"/>
        <item x="24"/>
        <item x="15"/>
        <item x="20"/>
        <item x="1"/>
        <item x="2"/>
        <item x="5"/>
        <item x="6"/>
        <item x="10"/>
        <item x="0"/>
        <item x="9"/>
        <item x="3"/>
        <item x="12"/>
        <item t="default"/>
      </items>
    </pivotField>
    <pivotField numFmtId="14" showAll="0"/>
    <pivotField numFmtId="14" showAll="0"/>
    <pivotField numFmtId="14" showAll="0"/>
    <pivotField numFmtId="164" showAll="0"/>
    <pivotField numFmtId="14" showAll="0" defaultSubtotal="0"/>
    <pivotField showAll="0" defaultSubtotal="0"/>
    <pivotField numFmtId="1" showAll="0" defaultSubtotal="0"/>
    <pivotField showAll="0" defaultSubtotal="0"/>
    <pivotField numFmtId="1" showAll="0"/>
    <pivotField showAll="0"/>
    <pivotField showAll="0" defaultSubtotal="0"/>
    <pivotField showAll="0" defaultSubtotal="0"/>
    <pivotField numFmtId="1" showAll="0"/>
    <pivotField showAll="0"/>
    <pivotField showAll="0"/>
    <pivotField axis="axisPage" showAll="0">
      <items count="6">
        <item x="2"/>
        <item x="0"/>
        <item x="1"/>
        <item x="4"/>
        <item x="3"/>
        <item t="default"/>
      </items>
    </pivotField>
    <pivotField showAll="0"/>
    <pivotField showAll="0"/>
    <pivotField showAll="0"/>
  </pivotFields>
  <rowFields count="1">
    <field x="9"/>
  </rowFields>
  <rowItems count="20">
    <i>
      <x v="1"/>
    </i>
    <i>
      <x v="2"/>
    </i>
    <i>
      <x v="4"/>
    </i>
    <i>
      <x v="7"/>
    </i>
    <i>
      <x v="9"/>
    </i>
    <i>
      <x v="10"/>
    </i>
    <i>
      <x v="11"/>
    </i>
    <i>
      <x v="12"/>
    </i>
    <i>
      <x v="14"/>
    </i>
    <i>
      <x v="15"/>
    </i>
    <i>
      <x v="19"/>
    </i>
    <i>
      <x v="20"/>
    </i>
    <i>
      <x v="21"/>
    </i>
    <i>
      <x v="22"/>
    </i>
    <i>
      <x v="23"/>
    </i>
    <i>
      <x v="24"/>
    </i>
    <i>
      <x v="25"/>
    </i>
    <i>
      <x v="26"/>
    </i>
    <i>
      <x v="27"/>
    </i>
    <i t="grand">
      <x/>
    </i>
  </rowItems>
  <colItems count="1">
    <i/>
  </colItems>
  <pageFields count="2">
    <pageField fld="25" hier="-1"/>
    <pageField fld="0" hier="-1"/>
  </pageFields>
  <dataFields count="1">
    <dataField name="Cuenta de Key" fld="2" subtotal="count" baseField="0" baseItem="0"/>
  </dataFields>
  <formats count="13">
    <format dxfId="238">
      <pivotArea field="9" type="button" dataOnly="0" labelOnly="1" outline="0" axis="axisRow" fieldPosition="0"/>
    </format>
    <format dxfId="237">
      <pivotArea dataOnly="0" labelOnly="1" grandCol="1" outline="0" fieldPosition="0"/>
    </format>
    <format dxfId="236">
      <pivotArea field="9" type="button" dataOnly="0" labelOnly="1" outline="0" axis="axisRow" fieldPosition="0"/>
    </format>
    <format dxfId="235">
      <pivotArea dataOnly="0" labelOnly="1" grandCol="1" outline="0" fieldPosition="0"/>
    </format>
    <format dxfId="234">
      <pivotArea field="9" type="button" dataOnly="0" labelOnly="1" outline="0" axis="axisRow" fieldPosition="0"/>
    </format>
    <format dxfId="233">
      <pivotArea dataOnly="0" labelOnly="1" grandCol="1" outline="0" fieldPosition="0"/>
    </format>
    <format dxfId="232">
      <pivotArea outline="0" collapsedLevelsAreSubtotals="1" fieldPosition="0"/>
    </format>
    <format dxfId="231">
      <pivotArea field="9" type="button" dataOnly="0" labelOnly="1" outline="0" axis="axisRow" fieldPosition="0"/>
    </format>
    <format dxfId="230">
      <pivotArea dataOnly="0" labelOnly="1" fieldPosition="0">
        <references count="1">
          <reference field="9" count="0"/>
        </references>
      </pivotArea>
    </format>
    <format dxfId="229">
      <pivotArea dataOnly="0" labelOnly="1" grandRow="1" outline="0" fieldPosition="0"/>
    </format>
    <format dxfId="228">
      <pivotArea dataOnly="0" labelOnly="1" grandCol="1" outline="0" fieldPosition="0"/>
    </format>
    <format dxfId="227">
      <pivotArea outline="0" collapsedLevelsAreSubtotals="1" fieldPosition="0"/>
    </format>
    <format dxfId="226">
      <pivotArea dataOnly="0" labelOnly="1" grandCol="1" outline="0" fieldPosition="0"/>
    </format>
  </formats>
  <pivotTableStyleInfo name="PivotStyleLight16" showRowHeaders="1" showColHeaders="1" showRowStripes="0" showColStripes="0" showLastColumn="1"/>
  <filters count="1">
    <filter fld="16" type="captionGreaterThan" evalOrder="-1" id="4" stringValue1="0">
      <autoFilter ref="A1">
        <filterColumn colId="0">
          <customFilters>
            <customFilter operator="greaterThan" val="0"/>
          </customFilters>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Tabla dinámica2" cacheId="18" applyNumberFormats="0" applyBorderFormats="0" applyFontFormats="0" applyPatternFormats="0" applyAlignmentFormats="0" applyWidthHeightFormats="1" dataCaption="Valores" updatedVersion="4" minRefreshableVersion="3" useAutoFormatting="1" itemPrintTitles="1" createdVersion="4" indent="0" outline="1" outlineData="1" multipleFieldFilters="0">
  <location ref="D5:AB59" firstHeaderRow="1" firstDataRow="2" firstDataCol="1" rowPageCount="2" colPageCount="1"/>
  <pivotFields count="29">
    <pivotField axis="axisRow" multipleItemSelectionAllowed="1" showAll="0">
      <items count="4">
        <item n="En proceso" x="0"/>
        <item n="Concluidas" x="1"/>
        <item n="Cerradas" x="2"/>
        <item t="default"/>
      </items>
    </pivotField>
    <pivotField showAll="0"/>
    <pivotField dataField="1" showAll="0"/>
    <pivotField axis="axisPage" showAll="0">
      <items count="2">
        <item x="0"/>
        <item t="default"/>
      </items>
    </pivotField>
    <pivotField showAll="0"/>
    <pivotField showAll="0"/>
    <pivotField showAll="0"/>
    <pivotField showAll="0"/>
    <pivotField showAll="0"/>
    <pivotField axis="axisRow" showAll="0" sortType="descending">
      <items count="35">
        <item x="14"/>
        <item x="27"/>
        <item m="1" x="30"/>
        <item x="9"/>
        <item x="4"/>
        <item x="12"/>
        <item m="1" x="33"/>
        <item x="2"/>
        <item x="23"/>
        <item x="19"/>
        <item x="21"/>
        <item m="1" x="31"/>
        <item x="24"/>
        <item x="1"/>
        <item x="16"/>
        <item x="13"/>
        <item x="3"/>
        <item x="28"/>
        <item x="20"/>
        <item x="17"/>
        <item x="5"/>
        <item m="1" x="32"/>
        <item x="25"/>
        <item x="0"/>
        <item x="10"/>
        <item x="7"/>
        <item x="26"/>
        <item x="8"/>
        <item x="6"/>
        <item x="11"/>
        <item x="15"/>
        <item x="29"/>
        <item x="22"/>
        <item x="18"/>
        <item t="default"/>
      </items>
      <autoSortScope>
        <pivotArea dataOnly="0" outline="0" fieldPosition="0">
          <references count="1">
            <reference field="4294967294" count="1" selected="0">
              <x v="0"/>
            </reference>
          </references>
        </pivotArea>
      </autoSortScope>
    </pivotField>
    <pivotField numFmtId="14" showAll="0"/>
    <pivotField numFmtId="14" showAll="0"/>
    <pivotField numFmtId="14" showAll="0"/>
    <pivotField numFmtId="164" showAll="0"/>
    <pivotField numFmtId="14" showAll="0" defaultSubtotal="0"/>
    <pivotField showAll="0" defaultSubtotal="0"/>
    <pivotField axis="axisCol" numFmtId="1" showAll="0" sortType="ascending">
      <items count="79">
        <item x="17"/>
        <item x="21"/>
        <item x="20"/>
        <item x="13"/>
        <item m="1" x="65"/>
        <item m="1" x="36"/>
        <item m="1" x="66"/>
        <item x="19"/>
        <item m="1" x="61"/>
        <item m="1" x="77"/>
        <item m="1" x="75"/>
        <item m="1" x="72"/>
        <item m="1" x="27"/>
        <item m="1" x="62"/>
        <item m="1" x="50"/>
        <item m="1" x="24"/>
        <item m="1" x="37"/>
        <item m="1" x="35"/>
        <item m="1" x="46"/>
        <item x="0"/>
        <item x="8"/>
        <item m="1" x="49"/>
        <item m="1" x="40"/>
        <item x="1"/>
        <item m="1" x="33"/>
        <item m="1" x="32"/>
        <item m="1" x="23"/>
        <item m="1" x="56"/>
        <item m="1" x="71"/>
        <item m="1" x="42"/>
        <item m="1" x="76"/>
        <item x="2"/>
        <item m="1" x="45"/>
        <item x="5"/>
        <item m="1" x="55"/>
        <item m="1" x="73"/>
        <item x="11"/>
        <item x="7"/>
        <item m="1" x="67"/>
        <item x="10"/>
        <item x="3"/>
        <item m="1" x="58"/>
        <item x="18"/>
        <item m="1" x="31"/>
        <item m="1" x="26"/>
        <item m="1" x="63"/>
        <item x="4"/>
        <item m="1" x="38"/>
        <item m="1" x="25"/>
        <item m="1" x="68"/>
        <item m="1" x="52"/>
        <item m="1" x="28"/>
        <item x="9"/>
        <item m="1" x="54"/>
        <item m="1" x="44"/>
        <item m="1" x="39"/>
        <item m="1" x="69"/>
        <item m="1" x="57"/>
        <item x="15"/>
        <item m="1" x="70"/>
        <item m="1" x="74"/>
        <item x="6"/>
        <item m="1" x="43"/>
        <item x="16"/>
        <item m="1" x="59"/>
        <item m="1" x="48"/>
        <item m="1" x="29"/>
        <item m="1" x="30"/>
        <item m="1" x="47"/>
        <item x="14"/>
        <item x="12"/>
        <item x="22"/>
        <item m="1" x="34"/>
        <item m="1" x="41"/>
        <item m="1" x="64"/>
        <item m="1" x="60"/>
        <item m="1" x="51"/>
        <item m="1" x="53"/>
        <item t="default"/>
      </items>
    </pivotField>
    <pivotField showAll="0" defaultSubtotal="0"/>
    <pivotField numFmtId="1" showAll="0" defaultSubtotal="0"/>
    <pivotField showAll="0" defaultSubtotal="0"/>
    <pivotField showAll="0" defaultSubtotal="0"/>
    <pivotField showAll="0" defaultSubtotal="0"/>
    <pivotField numFmtId="1" showAll="0"/>
    <pivotField showAll="0"/>
    <pivotField showAll="0"/>
    <pivotField axis="axisPage" showAll="0">
      <items count="11">
        <item x="2"/>
        <item x="0"/>
        <item m="1" x="9"/>
        <item x="1"/>
        <item x="3"/>
        <item x="4"/>
        <item x="5"/>
        <item x="6"/>
        <item x="7"/>
        <item x="8"/>
        <item t="default"/>
      </items>
    </pivotField>
    <pivotField showAll="0"/>
    <pivotField showAll="0"/>
    <pivotField showAll="0"/>
  </pivotFields>
  <rowFields count="2">
    <field x="0"/>
    <field x="9"/>
  </rowFields>
  <rowItems count="53">
    <i>
      <x/>
    </i>
    <i r="1">
      <x v="18"/>
    </i>
    <i r="1">
      <x v="23"/>
    </i>
    <i r="1">
      <x v="32"/>
    </i>
    <i r="1">
      <x v="27"/>
    </i>
    <i r="1">
      <x v="9"/>
    </i>
    <i r="1">
      <x v="10"/>
    </i>
    <i r="1">
      <x v="4"/>
    </i>
    <i r="1">
      <x v="20"/>
    </i>
    <i r="1">
      <x v="30"/>
    </i>
    <i r="1">
      <x v="28"/>
    </i>
    <i r="1">
      <x v="13"/>
    </i>
    <i r="1">
      <x v="14"/>
    </i>
    <i r="1">
      <x v="29"/>
    </i>
    <i r="1">
      <x v="16"/>
    </i>
    <i r="1">
      <x v="31"/>
    </i>
    <i r="1">
      <x v="25"/>
    </i>
    <i r="1">
      <x v="33"/>
    </i>
    <i r="1">
      <x v="3"/>
    </i>
    <i r="1">
      <x v="24"/>
    </i>
    <i>
      <x v="1"/>
    </i>
    <i r="1">
      <x/>
    </i>
    <i r="1">
      <x v="14"/>
    </i>
    <i r="1">
      <x v="20"/>
    </i>
    <i r="1">
      <x v="27"/>
    </i>
    <i r="1">
      <x v="23"/>
    </i>
    <i r="1">
      <x v="9"/>
    </i>
    <i r="1">
      <x v="18"/>
    </i>
    <i r="1">
      <x v="15"/>
    </i>
    <i r="1">
      <x v="10"/>
    </i>
    <i r="1">
      <x v="4"/>
    </i>
    <i r="1">
      <x v="5"/>
    </i>
    <i r="1">
      <x v="7"/>
    </i>
    <i r="1">
      <x v="24"/>
    </i>
    <i r="1">
      <x v="3"/>
    </i>
    <i r="1">
      <x v="25"/>
    </i>
    <i r="1">
      <x v="22"/>
    </i>
    <i r="1">
      <x v="1"/>
    </i>
    <i r="1">
      <x v="17"/>
    </i>
    <i>
      <x v="2"/>
    </i>
    <i r="1">
      <x/>
    </i>
    <i r="1">
      <x v="5"/>
    </i>
    <i r="1">
      <x v="19"/>
    </i>
    <i r="1">
      <x v="13"/>
    </i>
    <i r="1">
      <x v="14"/>
    </i>
    <i r="1">
      <x v="12"/>
    </i>
    <i r="1">
      <x v="26"/>
    </i>
    <i r="1">
      <x v="23"/>
    </i>
    <i r="1">
      <x v="16"/>
    </i>
    <i r="1">
      <x v="27"/>
    </i>
    <i r="1">
      <x v="18"/>
    </i>
    <i r="1">
      <x v="8"/>
    </i>
    <i t="grand">
      <x/>
    </i>
  </rowItems>
  <colFields count="1">
    <field x="16"/>
  </colFields>
  <colItems count="24">
    <i>
      <x/>
    </i>
    <i>
      <x v="1"/>
    </i>
    <i>
      <x v="2"/>
    </i>
    <i>
      <x v="3"/>
    </i>
    <i>
      <x v="7"/>
    </i>
    <i>
      <x v="19"/>
    </i>
    <i>
      <x v="20"/>
    </i>
    <i>
      <x v="23"/>
    </i>
    <i>
      <x v="31"/>
    </i>
    <i>
      <x v="33"/>
    </i>
    <i>
      <x v="36"/>
    </i>
    <i>
      <x v="37"/>
    </i>
    <i>
      <x v="39"/>
    </i>
    <i>
      <x v="40"/>
    </i>
    <i>
      <x v="42"/>
    </i>
    <i>
      <x v="46"/>
    </i>
    <i>
      <x v="52"/>
    </i>
    <i>
      <x v="58"/>
    </i>
    <i>
      <x v="61"/>
    </i>
    <i>
      <x v="63"/>
    </i>
    <i>
      <x v="69"/>
    </i>
    <i>
      <x v="70"/>
    </i>
    <i>
      <x v="71"/>
    </i>
    <i t="grand">
      <x/>
    </i>
  </colItems>
  <pageFields count="2">
    <pageField fld="25" hier="-1"/>
    <pageField fld="3" hier="-1"/>
  </pageFields>
  <dataFields count="1">
    <dataField name="Cuenta de Key" fld="2" subtotal="count" baseField="0" baseItem="0"/>
  </dataFields>
  <formats count="12">
    <format dxfId="210">
      <pivotArea outline="0" collapsedLevelsAreSubtotals="1" fieldPosition="0"/>
    </format>
    <format dxfId="209">
      <pivotArea field="9" type="button" dataOnly="0" labelOnly="1" outline="0" axis="axisRow" fieldPosition="1"/>
    </format>
    <format dxfId="208">
      <pivotArea dataOnly="0" labelOnly="1" grandRow="1" outline="0" fieldPosition="0"/>
    </format>
    <format dxfId="207">
      <pivotArea dataOnly="0" labelOnly="1" grandCol="1" outline="0" fieldPosition="0"/>
    </format>
    <format dxfId="206">
      <pivotArea outline="0" collapsedLevelsAreSubtotals="1" fieldPosition="0"/>
    </format>
    <format dxfId="205">
      <pivotArea field="9" type="button" dataOnly="0" labelOnly="1" outline="0" axis="axisRow" fieldPosition="1"/>
    </format>
    <format dxfId="204">
      <pivotArea dataOnly="0" labelOnly="1" grandRow="1" outline="0" fieldPosition="0"/>
    </format>
    <format dxfId="203">
      <pivotArea dataOnly="0" labelOnly="1" grandCol="1" outline="0" fieldPosition="0"/>
    </format>
    <format dxfId="202">
      <pivotArea outline="0" collapsedLevelsAreSubtotals="1" fieldPosition="0"/>
    </format>
    <format dxfId="201">
      <pivotArea field="9" type="button" dataOnly="0" labelOnly="1" outline="0" axis="axisRow" fieldPosition="1"/>
    </format>
    <format dxfId="200">
      <pivotArea dataOnly="0" labelOnly="1" grandRow="1" outline="0" fieldPosition="0"/>
    </format>
    <format dxfId="199">
      <pivotArea dataOnly="0" labelOnly="1" grandCol="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Tabla dinámica3" cacheId="18" applyNumberFormats="0" applyBorderFormats="0" applyFontFormats="0" applyPatternFormats="0" applyAlignmentFormats="0" applyWidthHeightFormats="1" dataCaption="Valores" updatedVersion="4" minRefreshableVersion="3" useAutoFormatting="1" itemPrintTitles="1" createdVersion="4" indent="0" outline="1" outlineData="1" multipleFieldFilters="0">
  <location ref="A6:B26" firstHeaderRow="1" firstDataRow="1" firstDataCol="1" rowPageCount="2" colPageCount="1"/>
  <pivotFields count="29">
    <pivotField axis="axisPage" multipleItemSelectionAllowed="1" showAll="0" defaultSubtotal="0">
      <items count="3">
        <item x="0"/>
        <item h="1" x="1"/>
        <item h="1" x="2"/>
      </items>
    </pivotField>
    <pivotField showAll="0"/>
    <pivotField dataField="1" showAll="0"/>
    <pivotField showAll="0"/>
    <pivotField showAll="0"/>
    <pivotField showAll="0"/>
    <pivotField showAll="0"/>
    <pivotField showAll="0"/>
    <pivotField showAll="0"/>
    <pivotField axis="axisRow" showAll="0">
      <items count="35">
        <item x="14"/>
        <item x="27"/>
        <item m="1" x="30"/>
        <item x="9"/>
        <item x="4"/>
        <item x="12"/>
        <item m="1" x="33"/>
        <item x="2"/>
        <item x="23"/>
        <item x="19"/>
        <item x="21"/>
        <item m="1" x="31"/>
        <item x="24"/>
        <item x="1"/>
        <item x="16"/>
        <item x="13"/>
        <item x="3"/>
        <item x="28"/>
        <item x="20"/>
        <item x="17"/>
        <item x="5"/>
        <item m="1" x="32"/>
        <item x="25"/>
        <item x="0"/>
        <item x="10"/>
        <item x="7"/>
        <item x="26"/>
        <item x="8"/>
        <item x="6"/>
        <item x="11"/>
        <item x="15"/>
        <item x="29"/>
        <item x="22"/>
        <item x="18"/>
        <item t="default"/>
      </items>
    </pivotField>
    <pivotField numFmtId="14" showAll="0"/>
    <pivotField numFmtId="14" showAll="0"/>
    <pivotField numFmtId="14" showAll="0"/>
    <pivotField numFmtId="164" showAll="0"/>
    <pivotField numFmtId="14" showAll="0" defaultSubtotal="0"/>
    <pivotField showAll="0" defaultSubtotal="0"/>
    <pivotField numFmtId="1" showAll="0" sumSubtotal="1"/>
    <pivotField showAll="0" defaultSubtotal="0"/>
    <pivotField numFmtId="1" showAll="0" defaultSubtotal="0"/>
    <pivotField showAll="0" defaultSubtotal="0"/>
    <pivotField showAll="0" defaultSubtotal="0"/>
    <pivotField showAll="0" defaultSubtotal="0"/>
    <pivotField numFmtId="1" showAll="0"/>
    <pivotField showAll="0"/>
    <pivotField showAll="0"/>
    <pivotField axis="axisPage" showAll="0">
      <items count="11">
        <item x="2"/>
        <item x="0"/>
        <item m="1" x="9"/>
        <item x="1"/>
        <item x="3"/>
        <item x="4"/>
        <item x="5"/>
        <item x="6"/>
        <item x="7"/>
        <item x="8"/>
        <item t="default"/>
      </items>
    </pivotField>
    <pivotField showAll="0"/>
    <pivotField showAll="0"/>
    <pivotField showAll="0"/>
  </pivotFields>
  <rowFields count="1">
    <field x="9"/>
  </rowFields>
  <rowItems count="20">
    <i>
      <x v="3"/>
    </i>
    <i>
      <x v="4"/>
    </i>
    <i>
      <x v="9"/>
    </i>
    <i>
      <x v="10"/>
    </i>
    <i>
      <x v="13"/>
    </i>
    <i>
      <x v="14"/>
    </i>
    <i>
      <x v="16"/>
    </i>
    <i>
      <x v="18"/>
    </i>
    <i>
      <x v="20"/>
    </i>
    <i>
      <x v="23"/>
    </i>
    <i>
      <x v="24"/>
    </i>
    <i>
      <x v="25"/>
    </i>
    <i>
      <x v="27"/>
    </i>
    <i>
      <x v="28"/>
    </i>
    <i>
      <x v="29"/>
    </i>
    <i>
      <x v="30"/>
    </i>
    <i>
      <x v="31"/>
    </i>
    <i>
      <x v="32"/>
    </i>
    <i>
      <x v="33"/>
    </i>
    <i t="grand">
      <x/>
    </i>
  </rowItems>
  <colItems count="1">
    <i/>
  </colItems>
  <pageFields count="2">
    <pageField fld="25" hier="-1"/>
    <pageField fld="0" hier="-1"/>
  </pageFields>
  <dataFields count="1">
    <dataField name="Cuenta de Key" fld="2" subtotal="count" baseField="0" baseItem="0"/>
  </dataFields>
  <formats count="15">
    <format dxfId="225">
      <pivotArea outline="0" collapsedLevelsAreSubtotals="1" fieldPosition="0"/>
    </format>
    <format dxfId="224">
      <pivotArea field="9" type="button" dataOnly="0" labelOnly="1" outline="0" axis="axisRow" fieldPosition="0"/>
    </format>
    <format dxfId="223">
      <pivotArea dataOnly="0" labelOnly="1" fieldPosition="0">
        <references count="1">
          <reference field="9" count="0"/>
        </references>
      </pivotArea>
    </format>
    <format dxfId="222">
      <pivotArea dataOnly="0" labelOnly="1" grandRow="1" outline="0" fieldPosition="0"/>
    </format>
    <format dxfId="221">
      <pivotArea dataOnly="0" labelOnly="1" grandCol="1" outline="0" fieldPosition="0"/>
    </format>
    <format dxfId="220">
      <pivotArea outline="0" collapsedLevelsAreSubtotals="1" fieldPosition="0"/>
    </format>
    <format dxfId="219">
      <pivotArea field="9" type="button" dataOnly="0" labelOnly="1" outline="0" axis="axisRow" fieldPosition="0"/>
    </format>
    <format dxfId="218">
      <pivotArea dataOnly="0" labelOnly="1" fieldPosition="0">
        <references count="1">
          <reference field="9" count="0"/>
        </references>
      </pivotArea>
    </format>
    <format dxfId="217">
      <pivotArea dataOnly="0" labelOnly="1" grandRow="1" outline="0" fieldPosition="0"/>
    </format>
    <format dxfId="216">
      <pivotArea dataOnly="0" labelOnly="1" grandCol="1" outline="0" fieldPosition="0"/>
    </format>
    <format dxfId="215">
      <pivotArea outline="0" collapsedLevelsAreSubtotals="1" fieldPosition="0"/>
    </format>
    <format dxfId="214">
      <pivotArea field="9" type="button" dataOnly="0" labelOnly="1" outline="0" axis="axisRow" fieldPosition="0"/>
    </format>
    <format dxfId="213">
      <pivotArea dataOnly="0" labelOnly="1" grandRow="1" outline="0" fieldPosition="0"/>
    </format>
    <format dxfId="212">
      <pivotArea dataOnly="0" labelOnly="1" grandCol="1" outline="0" fieldPosition="0"/>
    </format>
    <format dxfId="211">
      <pivotArea dataOnly="0" labelOnly="1" fieldPosition="0">
        <references count="1">
          <reference field="9"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Tabla dinámica3" cacheId="57" applyNumberFormats="0" applyBorderFormats="0" applyFontFormats="0" applyPatternFormats="0" applyAlignmentFormats="0" applyWidthHeightFormats="1" dataCaption="Valores" updatedVersion="4" minRefreshableVersion="3" useAutoFormatting="1" itemPrintTitles="1" createdVersion="4" indent="0" outline="1" outlineData="1" multipleFieldFilters="0">
  <location ref="D5:P33" firstHeaderRow="1" firstDataRow="2" firstDataCol="1" rowPageCount="2" colPageCount="1"/>
  <pivotFields count="30">
    <pivotField axis="axisRow" multipleItemSelectionAllowed="1" showAll="0">
      <items count="4">
        <item n="En proceso" x="0"/>
        <item n="Concluidas" x="1"/>
        <item n="Cerradas" x="2"/>
        <item t="default"/>
      </items>
    </pivotField>
    <pivotField showAll="0"/>
    <pivotField dataField="1" showAll="0"/>
    <pivotField axis="axisPage" showAll="0">
      <items count="2">
        <item x="0"/>
        <item t="default"/>
      </items>
    </pivotField>
    <pivotField showAll="0"/>
    <pivotField showAll="0"/>
    <pivotField showAll="0"/>
    <pivotField showAll="0"/>
    <pivotField showAll="0"/>
    <pivotField axis="axisRow" showAll="0" sortType="descending">
      <items count="22">
        <item x="6"/>
        <item x="17"/>
        <item x="18"/>
        <item x="14"/>
        <item x="8"/>
        <item x="12"/>
        <item x="7"/>
        <item x="11"/>
        <item x="20"/>
        <item x="19"/>
        <item x="16"/>
        <item x="9"/>
        <item x="13"/>
        <item x="15"/>
        <item x="4"/>
        <item x="2"/>
        <item x="10"/>
        <item x="1"/>
        <item x="5"/>
        <item x="0"/>
        <item x="3"/>
        <item t="default"/>
      </items>
      <autoSortScope>
        <pivotArea dataOnly="0" outline="0" fieldPosition="0">
          <references count="1">
            <reference field="4294967294" count="1" selected="0">
              <x v="0"/>
            </reference>
          </references>
        </pivotArea>
      </autoSortScope>
    </pivotField>
    <pivotField numFmtId="14" showAll="0"/>
    <pivotField numFmtId="14" showAll="0"/>
    <pivotField showAll="0"/>
    <pivotField numFmtId="164" showAll="0"/>
    <pivotField numFmtId="14" showAll="0" defaultSubtotal="0"/>
    <pivotField showAll="0" defaultSubtotal="0"/>
    <pivotField axis="axisCol" numFmtId="1" showAll="0" sortType="ascending" defaultSubtotal="0">
      <items count="22">
        <item m="1" x="11"/>
        <item m="1" x="16"/>
        <item m="1" x="19"/>
        <item x="3"/>
        <item x="0"/>
        <item x="1"/>
        <item x="4"/>
        <item x="5"/>
        <item m="1" x="13"/>
        <item x="6"/>
        <item x="2"/>
        <item m="1" x="20"/>
        <item x="9"/>
        <item m="1" x="12"/>
        <item m="1" x="14"/>
        <item x="7"/>
        <item x="8"/>
        <item x="10"/>
        <item m="1" x="15"/>
        <item m="1" x="18"/>
        <item m="1" x="17"/>
        <item m="1" x="21"/>
      </items>
    </pivotField>
    <pivotField showAll="0" defaultSubtotal="0"/>
    <pivotField numFmtId="1" showAll="0"/>
    <pivotField showAll="0"/>
    <pivotField showAll="0" defaultSubtotal="0"/>
    <pivotField showAll="0" defaultSubtotal="0"/>
    <pivotField numFmtId="1" showAll="0"/>
    <pivotField showAll="0"/>
    <pivotField showAll="0"/>
    <pivotField axis="axisPage" showAll="0">
      <items count="2">
        <item x="0"/>
        <item t="default"/>
      </items>
    </pivotField>
    <pivotField showAll="0"/>
    <pivotField showAll="0"/>
    <pivotField showAll="0"/>
    <pivotField showAll="0"/>
  </pivotFields>
  <rowFields count="2">
    <field x="0"/>
    <field x="9"/>
  </rowFields>
  <rowItems count="27">
    <i>
      <x/>
    </i>
    <i r="1">
      <x v="6"/>
    </i>
    <i r="1">
      <x v="16"/>
    </i>
    <i r="1">
      <x v="4"/>
    </i>
    <i r="1">
      <x v="18"/>
    </i>
    <i r="1">
      <x v="20"/>
    </i>
    <i r="1">
      <x v="14"/>
    </i>
    <i r="1">
      <x v="15"/>
    </i>
    <i r="1">
      <x v="8"/>
    </i>
    <i r="1">
      <x v="17"/>
    </i>
    <i r="1">
      <x v="9"/>
    </i>
    <i r="1">
      <x v="19"/>
    </i>
    <i r="1">
      <x v="12"/>
    </i>
    <i r="1">
      <x v="2"/>
    </i>
    <i r="1">
      <x v="13"/>
    </i>
    <i>
      <x v="1"/>
    </i>
    <i r="1">
      <x v="4"/>
    </i>
    <i r="1">
      <x/>
    </i>
    <i r="1">
      <x v="10"/>
    </i>
    <i r="1">
      <x v="7"/>
    </i>
    <i r="1">
      <x v="11"/>
    </i>
    <i r="1">
      <x v="3"/>
    </i>
    <i r="1">
      <x v="5"/>
    </i>
    <i>
      <x v="2"/>
    </i>
    <i r="1">
      <x/>
    </i>
    <i r="1">
      <x v="1"/>
    </i>
    <i t="grand">
      <x/>
    </i>
  </rowItems>
  <colFields count="1">
    <field x="16"/>
  </colFields>
  <colItems count="12">
    <i>
      <x v="3"/>
    </i>
    <i>
      <x v="4"/>
    </i>
    <i>
      <x v="5"/>
    </i>
    <i>
      <x v="6"/>
    </i>
    <i>
      <x v="7"/>
    </i>
    <i>
      <x v="9"/>
    </i>
    <i>
      <x v="10"/>
    </i>
    <i>
      <x v="12"/>
    </i>
    <i>
      <x v="15"/>
    </i>
    <i>
      <x v="16"/>
    </i>
    <i>
      <x v="17"/>
    </i>
    <i t="grand">
      <x/>
    </i>
  </colItems>
  <pageFields count="2">
    <pageField fld="25" hier="-1"/>
    <pageField fld="3" hier="-1"/>
  </pageFields>
  <dataFields count="1">
    <dataField name="Cuenta de Key" fld="2" subtotal="count" baseField="0" baseItem="0"/>
  </dataFields>
  <formats count="15">
    <format dxfId="183">
      <pivotArea outline="0" collapsedLevelsAreSubtotals="1" fieldPosition="0"/>
    </format>
    <format dxfId="182">
      <pivotArea field="9" type="button" dataOnly="0" labelOnly="1" outline="0" axis="axisRow" fieldPosition="1"/>
    </format>
    <format dxfId="181">
      <pivotArea dataOnly="0" labelOnly="1" fieldPosition="0">
        <references count="1">
          <reference field="9" count="0"/>
        </references>
      </pivotArea>
    </format>
    <format dxfId="180">
      <pivotArea dataOnly="0" labelOnly="1" grandRow="1" outline="0" fieldPosition="0"/>
    </format>
    <format dxfId="179">
      <pivotArea dataOnly="0" labelOnly="1" grandCol="1" outline="0" fieldPosition="0"/>
    </format>
    <format dxfId="178">
      <pivotArea outline="0" collapsedLevelsAreSubtotals="1" fieldPosition="0"/>
    </format>
    <format dxfId="177">
      <pivotArea field="9" type="button" dataOnly="0" labelOnly="1" outline="0" axis="axisRow" fieldPosition="1"/>
    </format>
    <format dxfId="176">
      <pivotArea dataOnly="0" labelOnly="1" fieldPosition="0">
        <references count="1">
          <reference field="9" count="0"/>
        </references>
      </pivotArea>
    </format>
    <format dxfId="175">
      <pivotArea dataOnly="0" labelOnly="1" grandRow="1" outline="0" fieldPosition="0"/>
    </format>
    <format dxfId="174">
      <pivotArea dataOnly="0" labelOnly="1" grandCol="1" outline="0" fieldPosition="0"/>
    </format>
    <format dxfId="173">
      <pivotArea outline="0" collapsedLevelsAreSubtotals="1" fieldPosition="0"/>
    </format>
    <format dxfId="172">
      <pivotArea field="9" type="button" dataOnly="0" labelOnly="1" outline="0" axis="axisRow" fieldPosition="1"/>
    </format>
    <format dxfId="171">
      <pivotArea dataOnly="0" labelOnly="1" grandRow="1" outline="0" fieldPosition="0"/>
    </format>
    <format dxfId="170">
      <pivotArea dataOnly="0" labelOnly="1" grandCol="1" outline="0" fieldPosition="0"/>
    </format>
    <format dxfId="169">
      <pivotArea dataOnly="0" labelOnly="1" fieldPosition="0">
        <references count="1">
          <reference field="9"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Tabla dinámica4" cacheId="57" applyNumberFormats="0" applyBorderFormats="0" applyFontFormats="0" applyPatternFormats="0" applyAlignmentFormats="0" applyWidthHeightFormats="1" dataCaption="Valores" updatedVersion="4" minRefreshableVersion="3" useAutoFormatting="1" itemPrintTitles="1" createdVersion="4" indent="0" outline="1" outlineData="1" multipleFieldFilters="0">
  <location ref="A5:B20" firstHeaderRow="1" firstDataRow="1" firstDataCol="1" rowPageCount="2" colPageCount="1"/>
  <pivotFields count="30">
    <pivotField axis="axisPage" multipleItemSelectionAllowed="1" showAll="0" defaultSubtotal="0">
      <items count="3">
        <item x="0"/>
        <item h="1" x="1"/>
        <item h="1" x="2"/>
      </items>
    </pivotField>
    <pivotField showAll="0"/>
    <pivotField dataField="1" showAll="0"/>
    <pivotField showAll="0"/>
    <pivotField showAll="0"/>
    <pivotField showAll="0"/>
    <pivotField showAll="0"/>
    <pivotField showAll="0"/>
    <pivotField showAll="0"/>
    <pivotField axis="axisRow" showAll="0">
      <items count="22">
        <item x="6"/>
        <item x="17"/>
        <item x="18"/>
        <item x="14"/>
        <item x="8"/>
        <item x="12"/>
        <item x="7"/>
        <item x="11"/>
        <item x="20"/>
        <item x="19"/>
        <item x="16"/>
        <item x="9"/>
        <item x="13"/>
        <item x="15"/>
        <item x="4"/>
        <item x="2"/>
        <item x="10"/>
        <item x="1"/>
        <item x="5"/>
        <item x="0"/>
        <item x="3"/>
        <item t="default"/>
      </items>
    </pivotField>
    <pivotField numFmtId="14" showAll="0"/>
    <pivotField numFmtId="14" showAll="0"/>
    <pivotField showAll="0"/>
    <pivotField numFmtId="164" showAll="0"/>
    <pivotField numFmtId="14" showAll="0" defaultSubtotal="0"/>
    <pivotField showAll="0" defaultSubtotal="0"/>
    <pivotField numFmtId="1" showAll="0" defaultSubtotal="0"/>
    <pivotField showAll="0" defaultSubtotal="0"/>
    <pivotField numFmtId="1" showAll="0"/>
    <pivotField showAll="0"/>
    <pivotField showAll="0" defaultSubtotal="0"/>
    <pivotField showAll="0" defaultSubtotal="0"/>
    <pivotField numFmtId="1" showAll="0"/>
    <pivotField showAll="0"/>
    <pivotField showAll="0"/>
    <pivotField axis="axisPage" showAll="0">
      <items count="2">
        <item x="0"/>
        <item t="default"/>
      </items>
    </pivotField>
    <pivotField showAll="0"/>
    <pivotField showAll="0"/>
    <pivotField showAll="0"/>
    <pivotField showAll="0"/>
  </pivotFields>
  <rowFields count="1">
    <field x="9"/>
  </rowFields>
  <rowItems count="15">
    <i>
      <x v="2"/>
    </i>
    <i>
      <x v="4"/>
    </i>
    <i>
      <x v="6"/>
    </i>
    <i>
      <x v="8"/>
    </i>
    <i>
      <x v="9"/>
    </i>
    <i>
      <x v="12"/>
    </i>
    <i>
      <x v="13"/>
    </i>
    <i>
      <x v="14"/>
    </i>
    <i>
      <x v="15"/>
    </i>
    <i>
      <x v="16"/>
    </i>
    <i>
      <x v="17"/>
    </i>
    <i>
      <x v="18"/>
    </i>
    <i>
      <x v="19"/>
    </i>
    <i>
      <x v="20"/>
    </i>
    <i t="grand">
      <x/>
    </i>
  </rowItems>
  <colItems count="1">
    <i/>
  </colItems>
  <pageFields count="2">
    <pageField fld="25" hier="-1"/>
    <pageField fld="0" hier="-1"/>
  </pageFields>
  <dataFields count="1">
    <dataField name="Cuenta de Key" fld="2" subtotal="count" baseField="0" baseItem="0"/>
  </dataFields>
  <formats count="15">
    <format dxfId="198">
      <pivotArea outline="0" collapsedLevelsAreSubtotals="1" fieldPosition="0"/>
    </format>
    <format dxfId="197">
      <pivotArea field="9" type="button" dataOnly="0" labelOnly="1" outline="0" axis="axisRow" fieldPosition="0"/>
    </format>
    <format dxfId="196">
      <pivotArea dataOnly="0" labelOnly="1" fieldPosition="0">
        <references count="1">
          <reference field="9" count="0"/>
        </references>
      </pivotArea>
    </format>
    <format dxfId="195">
      <pivotArea dataOnly="0" labelOnly="1" grandRow="1" outline="0" fieldPosition="0"/>
    </format>
    <format dxfId="194">
      <pivotArea dataOnly="0" labelOnly="1" grandCol="1" outline="0" fieldPosition="0"/>
    </format>
    <format dxfId="193">
      <pivotArea outline="0" collapsedLevelsAreSubtotals="1" fieldPosition="0"/>
    </format>
    <format dxfId="192">
      <pivotArea field="9" type="button" dataOnly="0" labelOnly="1" outline="0" axis="axisRow" fieldPosition="0"/>
    </format>
    <format dxfId="191">
      <pivotArea dataOnly="0" labelOnly="1" fieldPosition="0">
        <references count="1">
          <reference field="9" count="0"/>
        </references>
      </pivotArea>
    </format>
    <format dxfId="190">
      <pivotArea dataOnly="0" labelOnly="1" grandRow="1" outline="0" fieldPosition="0"/>
    </format>
    <format dxfId="189">
      <pivotArea dataOnly="0" labelOnly="1" grandCol="1" outline="0" fieldPosition="0"/>
    </format>
    <format dxfId="188">
      <pivotArea outline="0" collapsedLevelsAreSubtotals="1" fieldPosition="0"/>
    </format>
    <format dxfId="187">
      <pivotArea field="9" type="button" dataOnly="0" labelOnly="1" outline="0" axis="axisRow" fieldPosition="0"/>
    </format>
    <format dxfId="186">
      <pivotArea dataOnly="0" labelOnly="1" grandRow="1" outline="0" fieldPosition="0"/>
    </format>
    <format dxfId="185">
      <pivotArea dataOnly="0" labelOnly="1" grandCol="1" outline="0" fieldPosition="0"/>
    </format>
    <format dxfId="184">
      <pivotArea dataOnly="0" labelOnly="1" fieldPosition="0">
        <references count="1">
          <reference field="9"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Tabla dinámica4" cacheId="43" applyNumberFormats="0" applyBorderFormats="0" applyFontFormats="0" applyPatternFormats="0" applyAlignmentFormats="0" applyWidthHeightFormats="1" dataCaption="Valores" updatedVersion="4" minRefreshableVersion="3" useAutoFormatting="1" itemPrintTitles="1" createdVersion="4" indent="0" outline="1" outlineData="1" multipleFieldFilters="0">
  <location ref="D6:S29" firstHeaderRow="1" firstDataRow="2" firstDataCol="1" rowPageCount="1" colPageCount="1"/>
  <pivotFields count="29">
    <pivotField axis="axisRow" multipleItemSelectionAllowed="1" showAll="0">
      <items count="4">
        <item n="En proceso" x="0"/>
        <item n="Concluidas" x="1"/>
        <item n="Cerradas" x="2"/>
        <item t="default"/>
      </items>
    </pivotField>
    <pivotField showAll="0"/>
    <pivotField dataField="1" showAll="0"/>
    <pivotField showAll="0"/>
    <pivotField showAll="0"/>
    <pivotField showAll="0"/>
    <pivotField showAll="0"/>
    <pivotField showAll="0"/>
    <pivotField showAll="0"/>
    <pivotField axis="axisRow" showAll="0" sortType="descending">
      <items count="15">
        <item x="11"/>
        <item x="4"/>
        <item x="10"/>
        <item x="8"/>
        <item x="12"/>
        <item x="1"/>
        <item x="6"/>
        <item x="7"/>
        <item x="9"/>
        <item x="0"/>
        <item m="1" x="13"/>
        <item x="2"/>
        <item x="3"/>
        <item x="5"/>
        <item t="default"/>
      </items>
      <autoSortScope>
        <pivotArea dataOnly="0" outline="0" fieldPosition="0">
          <references count="1">
            <reference field="4294967294" count="1" selected="0">
              <x v="0"/>
            </reference>
          </references>
        </pivotArea>
      </autoSortScope>
    </pivotField>
    <pivotField numFmtId="14" showAll="0"/>
    <pivotField numFmtId="14" showAll="0"/>
    <pivotField numFmtId="14" showAll="0"/>
    <pivotField numFmtId="164" showAll="0"/>
    <pivotField numFmtId="14" showAll="0" defaultSubtotal="0"/>
    <pivotField showAll="0" defaultSubtotal="0"/>
    <pivotField axis="axisCol" numFmtId="1" showAll="0" sortType="ascending" defaultSubtotal="0">
      <items count="18">
        <item x="11"/>
        <item x="5"/>
        <item x="7"/>
        <item x="1"/>
        <item x="2"/>
        <item x="0"/>
        <item x="12"/>
        <item x="3"/>
        <item x="10"/>
        <item x="4"/>
        <item m="1" x="15"/>
        <item m="1" x="16"/>
        <item m="1" x="17"/>
        <item x="8"/>
        <item m="1" x="14"/>
        <item x="6"/>
        <item x="13"/>
        <item x="9"/>
      </items>
    </pivotField>
    <pivotField showAll="0" defaultSubtotal="0"/>
    <pivotField numFmtId="1" showAll="0"/>
    <pivotField showAll="0"/>
    <pivotField showAll="0" defaultSubtotal="0"/>
    <pivotField showAll="0" defaultSubtotal="0"/>
    <pivotField numFmtId="1" showAll="0"/>
    <pivotField showAll="0"/>
    <pivotField showAll="0"/>
    <pivotField axis="axisPage" showAll="0">
      <items count="4">
        <item x="2"/>
        <item x="1"/>
        <item x="0"/>
        <item t="default"/>
      </items>
    </pivotField>
    <pivotField showAll="0"/>
    <pivotField showAll="0"/>
    <pivotField showAll="0"/>
  </pivotFields>
  <rowFields count="2">
    <field x="0"/>
    <field x="9"/>
  </rowFields>
  <rowItems count="22">
    <i>
      <x/>
    </i>
    <i r="1">
      <x v="1"/>
    </i>
    <i r="1">
      <x v="12"/>
    </i>
    <i r="1">
      <x v="9"/>
    </i>
    <i r="1">
      <x v="2"/>
    </i>
    <i r="1">
      <x v="13"/>
    </i>
    <i r="1">
      <x v="6"/>
    </i>
    <i r="1">
      <x v="7"/>
    </i>
    <i>
      <x v="1"/>
    </i>
    <i r="1">
      <x v="1"/>
    </i>
    <i r="1">
      <x v="9"/>
    </i>
    <i r="1">
      <x v="11"/>
    </i>
    <i r="1">
      <x v="5"/>
    </i>
    <i r="1">
      <x v="12"/>
    </i>
    <i r="1">
      <x v="3"/>
    </i>
    <i r="1">
      <x/>
    </i>
    <i r="1">
      <x v="7"/>
    </i>
    <i r="1">
      <x v="6"/>
    </i>
    <i>
      <x v="2"/>
    </i>
    <i r="1">
      <x v="8"/>
    </i>
    <i r="1">
      <x v="4"/>
    </i>
    <i t="grand">
      <x/>
    </i>
  </rowItems>
  <colFields count="1">
    <field x="16"/>
  </colFields>
  <colItems count="15">
    <i>
      <x/>
    </i>
    <i>
      <x v="1"/>
    </i>
    <i>
      <x v="2"/>
    </i>
    <i>
      <x v="3"/>
    </i>
    <i>
      <x v="4"/>
    </i>
    <i>
      <x v="5"/>
    </i>
    <i>
      <x v="6"/>
    </i>
    <i>
      <x v="7"/>
    </i>
    <i>
      <x v="8"/>
    </i>
    <i>
      <x v="9"/>
    </i>
    <i>
      <x v="13"/>
    </i>
    <i>
      <x v="15"/>
    </i>
    <i>
      <x v="16"/>
    </i>
    <i>
      <x v="17"/>
    </i>
    <i t="grand">
      <x/>
    </i>
  </colItems>
  <pageFields count="1">
    <pageField fld="25" hier="-1"/>
  </pageFields>
  <dataFields count="1">
    <dataField name="Cuenta de Key" fld="2" subtotal="count" baseField="0" baseItem="0"/>
  </dataFields>
  <formats count="6">
    <format dxfId="162">
      <pivotArea outline="0" collapsedLevelsAreSubtotals="1" fieldPosition="0"/>
    </format>
    <format dxfId="161">
      <pivotArea field="9" type="button" dataOnly="0" labelOnly="1" outline="0" axis="axisRow" fieldPosition="1"/>
    </format>
    <format dxfId="160">
      <pivotArea dataOnly="0" labelOnly="1" fieldPosition="0">
        <references count="1">
          <reference field="9" count="0"/>
        </references>
      </pivotArea>
    </format>
    <format dxfId="159">
      <pivotArea dataOnly="0" labelOnly="1" grandRow="1" outline="0" fieldPosition="0"/>
    </format>
    <format dxfId="158">
      <pivotArea dataOnly="0" labelOnly="1" grandCol="1" outline="0" fieldPosition="0"/>
    </format>
    <format dxfId="157">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Tabla dinámica5" cacheId="43" applyNumberFormats="0" applyBorderFormats="0" applyFontFormats="0" applyPatternFormats="0" applyAlignmentFormats="0" applyWidthHeightFormats="1" dataCaption="Valores" updatedVersion="4" minRefreshableVersion="3" useAutoFormatting="1" itemPrintTitles="1" createdVersion="4" indent="0" outline="1" outlineData="1" multipleFieldFilters="0">
  <location ref="A6:B14" firstHeaderRow="1" firstDataRow="1" firstDataCol="1" rowPageCount="2" colPageCount="1"/>
  <pivotFields count="29">
    <pivotField axis="axisPage" multipleItemSelectionAllowed="1" showAll="0" defaultSubtotal="0">
      <items count="3">
        <item x="0"/>
        <item h="1" x="1"/>
        <item h="1" x="2"/>
      </items>
    </pivotField>
    <pivotField showAll="0"/>
    <pivotField dataField="1" showAll="0"/>
    <pivotField showAll="0"/>
    <pivotField showAll="0"/>
    <pivotField showAll="0"/>
    <pivotField showAll="0"/>
    <pivotField showAll="0"/>
    <pivotField showAll="0"/>
    <pivotField axis="axisRow" showAll="0">
      <items count="15">
        <item x="11"/>
        <item x="4"/>
        <item x="10"/>
        <item x="8"/>
        <item x="12"/>
        <item x="1"/>
        <item x="6"/>
        <item x="7"/>
        <item x="9"/>
        <item x="0"/>
        <item m="1" x="13"/>
        <item x="2"/>
        <item x="3"/>
        <item x="5"/>
        <item t="default"/>
      </items>
    </pivotField>
    <pivotField numFmtId="14" showAll="0"/>
    <pivotField numFmtId="14" showAll="0"/>
    <pivotField numFmtId="14" showAll="0"/>
    <pivotField numFmtId="164" showAll="0"/>
    <pivotField numFmtId="14" showAll="0" defaultSubtotal="0"/>
    <pivotField showAll="0" defaultSubtotal="0"/>
    <pivotField numFmtId="1" showAll="0" defaultSubtotal="0"/>
    <pivotField showAll="0" defaultSubtotal="0"/>
    <pivotField numFmtId="1" showAll="0"/>
    <pivotField showAll="0"/>
    <pivotField showAll="0" defaultSubtotal="0"/>
    <pivotField showAll="0" defaultSubtotal="0"/>
    <pivotField numFmtId="1" showAll="0"/>
    <pivotField showAll="0"/>
    <pivotField showAll="0"/>
    <pivotField axis="axisPage" showAll="0">
      <items count="4">
        <item x="2"/>
        <item x="1"/>
        <item x="0"/>
        <item t="default"/>
      </items>
    </pivotField>
    <pivotField showAll="0"/>
    <pivotField showAll="0"/>
    <pivotField showAll="0"/>
  </pivotFields>
  <rowFields count="1">
    <field x="9"/>
  </rowFields>
  <rowItems count="8">
    <i>
      <x v="1"/>
    </i>
    <i>
      <x v="2"/>
    </i>
    <i>
      <x v="6"/>
    </i>
    <i>
      <x v="7"/>
    </i>
    <i>
      <x v="9"/>
    </i>
    <i>
      <x v="12"/>
    </i>
    <i>
      <x v="13"/>
    </i>
    <i t="grand">
      <x/>
    </i>
  </rowItems>
  <colItems count="1">
    <i/>
  </colItems>
  <pageFields count="2">
    <pageField fld="25" hier="-1"/>
    <pageField fld="0" hier="-1"/>
  </pageFields>
  <dataFields count="1">
    <dataField name="Cuenta de Key" fld="2" subtotal="count" baseField="0" baseItem="0"/>
  </dataFields>
  <formats count="6">
    <format dxfId="168">
      <pivotArea outline="0" collapsedLevelsAreSubtotals="1" fieldPosition="0"/>
    </format>
    <format dxfId="167">
      <pivotArea field="9" type="button" dataOnly="0" labelOnly="1" outline="0" axis="axisRow" fieldPosition="0"/>
    </format>
    <format dxfId="166">
      <pivotArea dataOnly="0" labelOnly="1" fieldPosition="0">
        <references count="1">
          <reference field="9" count="0"/>
        </references>
      </pivotArea>
    </format>
    <format dxfId="165">
      <pivotArea dataOnly="0" labelOnly="1" grandRow="1" outline="0" fieldPosition="0"/>
    </format>
    <format dxfId="164">
      <pivotArea dataOnly="0" labelOnly="1" grandCol="1" outline="0" fieldPosition="0"/>
    </format>
    <format dxfId="16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Tabla dinámica5" cacheId="37" applyNumberFormats="0" applyBorderFormats="0" applyFontFormats="0" applyPatternFormats="0" applyAlignmentFormats="0" applyWidthHeightFormats="1" dataCaption="Valores" updatedVersion="4" minRefreshableVersion="3" useAutoFormatting="1" itemPrintTitles="1" createdVersion="4" indent="0" outline="1" outlineData="1" multipleFieldFilters="0">
  <location ref="D5:Y77" firstHeaderRow="1" firstDataRow="2" firstDataCol="1" rowPageCount="1" colPageCount="1"/>
  <pivotFields count="32">
    <pivotField axis="axisRow" multipleItemSelectionAllowed="1" showAll="0">
      <items count="4">
        <item n="En proceso" x="0"/>
        <item n="Concluidas" x="1"/>
        <item n="Cerradas" x="2"/>
        <item t="default"/>
      </items>
    </pivotField>
    <pivotField showAll="0"/>
    <pivotField dataField="1" showAll="0"/>
    <pivotField showAll="0"/>
    <pivotField showAll="0"/>
    <pivotField showAll="0"/>
    <pivotField showAll="0"/>
    <pivotField showAll="0"/>
    <pivotField showAll="0"/>
    <pivotField axis="axisRow" showAll="0" sortType="descending">
      <items count="36">
        <item x="19"/>
        <item x="26"/>
        <item x="3"/>
        <item x="28"/>
        <item x="2"/>
        <item x="7"/>
        <item x="17"/>
        <item x="13"/>
        <item x="24"/>
        <item x="34"/>
        <item x="6"/>
        <item x="12"/>
        <item x="21"/>
        <item x="10"/>
        <item x="4"/>
        <item x="20"/>
        <item x="27"/>
        <item x="9"/>
        <item x="5"/>
        <item x="0"/>
        <item x="29"/>
        <item x="30"/>
        <item x="31"/>
        <item x="8"/>
        <item x="16"/>
        <item x="14"/>
        <item x="33"/>
        <item x="11"/>
        <item x="15"/>
        <item x="23"/>
        <item x="18"/>
        <item x="25"/>
        <item x="32"/>
        <item x="1"/>
        <item x="22"/>
        <item t="default"/>
      </items>
      <autoSortScope>
        <pivotArea dataOnly="0" outline="0" fieldPosition="0">
          <references count="1">
            <reference field="4294967294" count="1" selected="0">
              <x v="0"/>
            </reference>
          </references>
        </pivotArea>
      </autoSortScope>
    </pivotField>
    <pivotField numFmtId="14" showAll="0"/>
    <pivotField numFmtId="14" showAll="0"/>
    <pivotField numFmtId="14" showAll="0"/>
    <pivotField showAll="0"/>
    <pivotField numFmtId="14" showAll="0" defaultSubtotal="0"/>
    <pivotField showAll="0" defaultSubtotal="0"/>
    <pivotField axis="axisCol" numFmtId="1" showAll="0" sortType="ascending" defaultSubtotal="0">
      <items count="56">
        <item x="18"/>
        <item m="1" x="36"/>
        <item m="1" x="49"/>
        <item m="1" x="47"/>
        <item m="1" x="37"/>
        <item m="1" x="45"/>
        <item m="1" x="21"/>
        <item m="1" x="42"/>
        <item m="1" x="41"/>
        <item x="10"/>
        <item m="1" x="25"/>
        <item m="1" x="44"/>
        <item m="1" x="51"/>
        <item x="0"/>
        <item m="1" x="34"/>
        <item m="1" x="43"/>
        <item x="1"/>
        <item m="1" x="53"/>
        <item x="7"/>
        <item m="1" x="39"/>
        <item x="5"/>
        <item m="1" x="29"/>
        <item x="2"/>
        <item m="1" x="38"/>
        <item x="14"/>
        <item m="1" x="55"/>
        <item m="1" x="20"/>
        <item x="3"/>
        <item m="1" x="50"/>
        <item m="1" x="52"/>
        <item m="1" x="26"/>
        <item m="1" x="28"/>
        <item x="4"/>
        <item x="15"/>
        <item m="1" x="40"/>
        <item m="1" x="54"/>
        <item m="1" x="32"/>
        <item x="8"/>
        <item m="1" x="48"/>
        <item m="1" x="23"/>
        <item m="1" x="22"/>
        <item m="1" x="33"/>
        <item x="6"/>
        <item m="1" x="27"/>
        <item x="19"/>
        <item m="1" x="24"/>
        <item m="1" x="35"/>
        <item m="1" x="31"/>
        <item x="16"/>
        <item m="1" x="30"/>
        <item x="9"/>
        <item m="1" x="46"/>
        <item x="17"/>
        <item x="11"/>
        <item x="12"/>
        <item x="13"/>
      </items>
    </pivotField>
    <pivotField showAll="0" defaultSubtotal="0"/>
    <pivotField numFmtId="1" showAll="0"/>
    <pivotField showAll="0"/>
    <pivotField showAll="0" defaultSubtotal="0"/>
    <pivotField showAll="0" defaultSubtotal="0"/>
    <pivotField numFmtId="1" showAll="0"/>
    <pivotField showAll="0"/>
    <pivotField showAll="0"/>
    <pivotField axis="axisPage" showAll="0">
      <items count="11">
        <item x="2"/>
        <item x="0"/>
        <item x="7"/>
        <item x="3"/>
        <item x="8"/>
        <item x="1"/>
        <item x="4"/>
        <item x="5"/>
        <item x="6"/>
        <item x="9"/>
        <item t="default"/>
      </items>
    </pivotField>
    <pivotField showAll="0"/>
    <pivotField showAll="0"/>
    <pivotField showAll="0"/>
    <pivotField showAll="0"/>
    <pivotField showAll="0"/>
    <pivotField showAll="0"/>
  </pivotFields>
  <rowFields count="2">
    <field x="0"/>
    <field x="9"/>
  </rowFields>
  <rowItems count="71">
    <i>
      <x/>
    </i>
    <i r="1">
      <x v="19"/>
    </i>
    <i r="1">
      <x v="4"/>
    </i>
    <i r="1">
      <x v="14"/>
    </i>
    <i r="1">
      <x v="12"/>
    </i>
    <i r="1">
      <x v="15"/>
    </i>
    <i r="1">
      <x v="26"/>
    </i>
    <i r="1">
      <x v="5"/>
    </i>
    <i r="1">
      <x v="2"/>
    </i>
    <i r="1">
      <x v="10"/>
    </i>
    <i r="1">
      <x v="33"/>
    </i>
    <i r="1">
      <x v="34"/>
    </i>
    <i r="1">
      <x v="6"/>
    </i>
    <i r="1">
      <x v="24"/>
    </i>
    <i r="1">
      <x v="13"/>
    </i>
    <i r="1">
      <x v="23"/>
    </i>
    <i r="1">
      <x v="18"/>
    </i>
    <i r="1">
      <x v="30"/>
    </i>
    <i r="1">
      <x v="27"/>
    </i>
    <i r="1">
      <x v="8"/>
    </i>
    <i r="1">
      <x v="22"/>
    </i>
    <i r="1">
      <x v="28"/>
    </i>
    <i r="1">
      <x v="3"/>
    </i>
    <i r="1">
      <x v="32"/>
    </i>
    <i r="1">
      <x/>
    </i>
    <i r="1">
      <x v="11"/>
    </i>
    <i r="1">
      <x v="17"/>
    </i>
    <i r="1">
      <x v="16"/>
    </i>
    <i>
      <x v="1"/>
    </i>
    <i r="1">
      <x v="7"/>
    </i>
    <i r="1">
      <x v="14"/>
    </i>
    <i r="1">
      <x v="18"/>
    </i>
    <i r="1">
      <x v="25"/>
    </i>
    <i r="1">
      <x v="19"/>
    </i>
    <i r="1">
      <x v="4"/>
    </i>
    <i r="1">
      <x v="13"/>
    </i>
    <i r="1">
      <x v="22"/>
    </i>
    <i r="1">
      <x v="1"/>
    </i>
    <i r="1">
      <x v="8"/>
    </i>
    <i r="1">
      <x v="2"/>
    </i>
    <i r="1">
      <x v="10"/>
    </i>
    <i r="1">
      <x v="11"/>
    </i>
    <i r="1">
      <x/>
    </i>
    <i r="1">
      <x v="28"/>
    </i>
    <i r="1">
      <x v="16"/>
    </i>
    <i r="1">
      <x v="30"/>
    </i>
    <i r="1">
      <x v="3"/>
    </i>
    <i r="1">
      <x v="27"/>
    </i>
    <i r="1">
      <x v="31"/>
    </i>
    <i r="1">
      <x v="29"/>
    </i>
    <i r="1">
      <x v="9"/>
    </i>
    <i r="1">
      <x v="17"/>
    </i>
    <i r="1">
      <x v="23"/>
    </i>
    <i r="1">
      <x v="15"/>
    </i>
    <i>
      <x v="2"/>
    </i>
    <i r="1">
      <x v="4"/>
    </i>
    <i r="1">
      <x v="7"/>
    </i>
    <i r="1">
      <x v="25"/>
    </i>
    <i r="1">
      <x v="14"/>
    </i>
    <i r="1">
      <x v="17"/>
    </i>
    <i r="1">
      <x v="15"/>
    </i>
    <i r="1">
      <x v="12"/>
    </i>
    <i r="1">
      <x v="22"/>
    </i>
    <i r="1">
      <x v="8"/>
    </i>
    <i r="1">
      <x/>
    </i>
    <i r="1">
      <x v="24"/>
    </i>
    <i r="1">
      <x v="9"/>
    </i>
    <i r="1">
      <x v="30"/>
    </i>
    <i r="1">
      <x v="20"/>
    </i>
    <i r="1">
      <x v="21"/>
    </i>
    <i t="grand">
      <x/>
    </i>
  </rowItems>
  <colFields count="1">
    <field x="16"/>
  </colFields>
  <colItems count="21">
    <i>
      <x/>
    </i>
    <i>
      <x v="9"/>
    </i>
    <i>
      <x v="13"/>
    </i>
    <i>
      <x v="16"/>
    </i>
    <i>
      <x v="18"/>
    </i>
    <i>
      <x v="20"/>
    </i>
    <i>
      <x v="22"/>
    </i>
    <i>
      <x v="24"/>
    </i>
    <i>
      <x v="27"/>
    </i>
    <i>
      <x v="32"/>
    </i>
    <i>
      <x v="33"/>
    </i>
    <i>
      <x v="37"/>
    </i>
    <i>
      <x v="42"/>
    </i>
    <i>
      <x v="44"/>
    </i>
    <i>
      <x v="48"/>
    </i>
    <i>
      <x v="50"/>
    </i>
    <i>
      <x v="52"/>
    </i>
    <i>
      <x v="53"/>
    </i>
    <i>
      <x v="54"/>
    </i>
    <i>
      <x v="55"/>
    </i>
    <i t="grand">
      <x/>
    </i>
  </colItems>
  <pageFields count="1">
    <pageField fld="25" hier="-1"/>
  </pageFields>
  <dataFields count="1">
    <dataField name="Cuenta de Key" fld="2" subtotal="count" baseField="0" baseItem="0"/>
  </dataFields>
  <formats count="12">
    <format dxfId="144">
      <pivotArea outline="0" collapsedLevelsAreSubtotals="1" fieldPosition="0"/>
    </format>
    <format dxfId="143">
      <pivotArea field="9" type="button" dataOnly="0" labelOnly="1" outline="0" axis="axisRow" fieldPosition="1"/>
    </format>
    <format dxfId="142">
      <pivotArea dataOnly="0" labelOnly="1" grandRow="1" outline="0" fieldPosition="0"/>
    </format>
    <format dxfId="141">
      <pivotArea dataOnly="0" labelOnly="1" grandCol="1" outline="0" fieldPosition="0"/>
    </format>
    <format dxfId="140">
      <pivotArea outline="0" collapsedLevelsAreSubtotals="1" fieldPosition="0"/>
    </format>
    <format dxfId="139">
      <pivotArea field="9" type="button" dataOnly="0" labelOnly="1" outline="0" axis="axisRow" fieldPosition="1"/>
    </format>
    <format dxfId="138">
      <pivotArea dataOnly="0" labelOnly="1" grandRow="1" outline="0" fieldPosition="0"/>
    </format>
    <format dxfId="137">
      <pivotArea dataOnly="0" labelOnly="1" grandCol="1" outline="0" fieldPosition="0"/>
    </format>
    <format dxfId="136">
      <pivotArea outline="0" collapsedLevelsAreSubtotals="1" fieldPosition="0"/>
    </format>
    <format dxfId="135">
      <pivotArea field="9" type="button" dataOnly="0" labelOnly="1" outline="0" axis="axisRow" fieldPosition="1"/>
    </format>
    <format dxfId="134">
      <pivotArea dataOnly="0" labelOnly="1" grandRow="1" outline="0" fieldPosition="0"/>
    </format>
    <format dxfId="133">
      <pivotArea dataOnly="0" labelOnly="1" grandCol="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ables/table1.xml><?xml version="1.0" encoding="utf-8"?>
<table xmlns="http://schemas.openxmlformats.org/spreadsheetml/2006/main" id="3" name="Tabla3" displayName="Tabla3" ref="A1:AC2" totalsRowShown="0">
  <autoFilter ref="A1:AC2"/>
  <tableColumns count="29">
    <tableColumn id="1" name="C"/>
    <tableColumn id="2" name="Paso"/>
    <tableColumn id="3" name="Key"/>
    <tableColumn id="4" name="Issue Type"/>
    <tableColumn id="5" name="Status"/>
    <tableColumn id="6" name="Priority"/>
    <tableColumn id="7" name="Summary"/>
    <tableColumn id="8" name="Description"/>
    <tableColumn id="9" name="Reporter"/>
    <tableColumn id="10" name="Assignee"/>
    <tableColumn id="11" name="Fecha del día" dataDxfId="42"/>
    <tableColumn id="12" name="Fecha de creación (Created)" dataDxfId="41"/>
    <tableColumn id="13" name="Fecha de inicio" dataDxfId="40"/>
    <tableColumn id="14" name="Días Transcurridos al día"/>
    <tableColumn id="15" name="Fecha prometida  vs NS" dataDxfId="39"/>
    <tableColumn id="16" name="Fecha prometida   (Due Date)"/>
    <tableColumn id="17" name="Días retraso vs Fecha prometida NS"/>
    <tableColumn id="18" name="Días retraso vs Fecha prometida (Due Date)"/>
    <tableColumn id="19" name="Días en Diagnóstico"/>
    <tableColumn id="20" name="Fecha de cierre (Resolved)"/>
    <tableColumn id="21" name="Cumplió NS"/>
    <tableColumn id="22" name="Cumplió FP"/>
    <tableColumn id="23" name="Días efectivos"/>
    <tableColumn id="24" name="Labels"/>
    <tableColumn id="25" name="Nivel de servicio"/>
    <tableColumn id="26" name="Fecha reincidencia 1"/>
    <tableColumn id="27" name="Fecha reincidencia 2"/>
    <tableColumn id="28" name="Fecha reincidencia 3"/>
    <tableColumn id="29" name="Fecha reincidencia 4"/>
  </tableColumns>
  <tableStyleInfo name="TableStyleMedium2" showFirstColumn="0" showLastColumn="0" showRowStripes="1" showColumnStripes="0"/>
</table>
</file>

<file path=xl/tables/table2.xml><?xml version="1.0" encoding="utf-8"?>
<table xmlns="http://schemas.openxmlformats.org/spreadsheetml/2006/main" id="1" name="Tabla1" displayName="Tabla1" ref="A1:C7" totalsRowShown="0" headerRowDxfId="132">
  <autoFilter ref="A1:C7"/>
  <tableColumns count="3">
    <tableColumn id="1" name="Concepto"/>
    <tableColumn id="2" name="Cantidad" dataDxfId="131"/>
    <tableColumn id="3" name="Cerrados" dataDxfId="130">
      <calculatedColumnFormula>+'Bug''s'!F3</calculatedColumnFormula>
    </tableColumn>
  </tableColumns>
  <tableStyleInfo name="TableStyleMedium4"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ivotTable" Target="../pivotTables/pivotTable6.xml"/><Relationship Id="rId1" Type="http://schemas.openxmlformats.org/officeDocument/2006/relationships/pivotTable" Target="../pivotTables/pivotTable5.xml"/></Relationships>
</file>

<file path=xl/worksheets/_rels/sheet11.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ivotTable" Target="../pivotTables/pivotTable8.xml"/><Relationship Id="rId1" Type="http://schemas.openxmlformats.org/officeDocument/2006/relationships/pivotTable" Target="../pivotTables/pivotTable7.xm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ivotTable" Target="../pivotTables/pivotTable10.xml"/><Relationship Id="rId1" Type="http://schemas.openxmlformats.org/officeDocument/2006/relationships/pivotTable" Target="../pivotTables/pivotTable9.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hyperlink" Target="https://support.finsoftware.com/jira/browse/BXMPRJ-1308" TargetMode="External"/><Relationship Id="rId1" Type="http://schemas.openxmlformats.org/officeDocument/2006/relationships/hyperlink" Target="https://support.finsoftware.com/jira/browse/BXMPRJ-1309" TargetMode="Externa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hyperlink" Target="https://support.finsoftware.com/jira/browse/BXMPRJ-1261" TargetMode="External"/><Relationship Id="rId7" Type="http://schemas.openxmlformats.org/officeDocument/2006/relationships/comments" Target="../comments2.xml"/><Relationship Id="rId2" Type="http://schemas.openxmlformats.org/officeDocument/2006/relationships/hyperlink" Target="https://support.finsoftware.com/jira/browse/BXMPRJ-1248" TargetMode="External"/><Relationship Id="rId1" Type="http://schemas.openxmlformats.org/officeDocument/2006/relationships/hyperlink" Target="https://support.finsoftware.com/jira/browse/BXMPRJ-1261" TargetMode="External"/><Relationship Id="rId6" Type="http://schemas.openxmlformats.org/officeDocument/2006/relationships/vmlDrawing" Target="../drawings/vmlDrawing2.vml"/><Relationship Id="rId5" Type="http://schemas.openxmlformats.org/officeDocument/2006/relationships/hyperlink" Target="https://support.finsoftware.com/jira/browse/BXMPRJ-1204" TargetMode="External"/><Relationship Id="rId4" Type="http://schemas.openxmlformats.org/officeDocument/2006/relationships/hyperlink" Target="https://support.finsoftware.com/jira/browse/BXMPRJ-1248" TargetMode="Externa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hyperlink" Target="https://support.finsoftware.com/jira/browse/BXMPRJ-1319" TargetMode="External"/><Relationship Id="rId1" Type="http://schemas.openxmlformats.org/officeDocument/2006/relationships/hyperlink" Target="https://support.finsoftware.com/jira/browse/BXMPRJ-1268" TargetMode="External"/><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3" Type="http://schemas.openxmlformats.org/officeDocument/2006/relationships/hyperlink" Target="https://support.finsoftware.com/jira/browse/BXMPRJ-1323" TargetMode="External"/><Relationship Id="rId2" Type="http://schemas.openxmlformats.org/officeDocument/2006/relationships/hyperlink" Target="https://support.finsoftware.com/jira/browse/BXMPRJ-1254" TargetMode="External"/><Relationship Id="rId1" Type="http://schemas.openxmlformats.org/officeDocument/2006/relationships/hyperlink" Target="https://support.finsoftware.com/jira/browse/BXMPRJ-1021" TargetMode="External"/><Relationship Id="rId5" Type="http://schemas.openxmlformats.org/officeDocument/2006/relationships/comments" Target="../comments5.xml"/><Relationship Id="rId4"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1" Type="http://schemas.openxmlformats.org/officeDocument/2006/relationships/table" Target="../tables/table1.xm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1"/>
  <sheetViews>
    <sheetView zoomScale="130" zoomScaleNormal="130" workbookViewId="0">
      <selection sqref="A1:E1"/>
    </sheetView>
  </sheetViews>
  <sheetFormatPr baseColWidth="10" defaultRowHeight="15" x14ac:dyDescent="0.25"/>
  <cols>
    <col min="1" max="1" width="5.85546875" bestFit="1" customWidth="1"/>
    <col min="2" max="2" width="14.42578125" customWidth="1"/>
    <col min="3" max="3" width="20.85546875" bestFit="1" customWidth="1"/>
    <col min="4" max="4" width="27" bestFit="1" customWidth="1"/>
    <col min="5" max="5" width="18.28515625" bestFit="1" customWidth="1"/>
  </cols>
  <sheetData>
    <row r="1" spans="1:6" x14ac:dyDescent="0.25">
      <c r="A1" s="270" t="s">
        <v>629</v>
      </c>
      <c r="B1" s="271"/>
      <c r="C1" s="271"/>
      <c r="D1" s="271"/>
      <c r="E1" s="271"/>
    </row>
    <row r="2" spans="1:6" x14ac:dyDescent="0.25">
      <c r="A2" s="40" t="s">
        <v>698</v>
      </c>
      <c r="B2" s="40" t="s">
        <v>626</v>
      </c>
      <c r="C2" s="40" t="s">
        <v>627</v>
      </c>
      <c r="D2" s="40" t="s">
        <v>628</v>
      </c>
      <c r="E2" s="40" t="s">
        <v>634</v>
      </c>
    </row>
    <row r="3" spans="1:6" x14ac:dyDescent="0.25">
      <c r="A3" s="38" t="s">
        <v>699</v>
      </c>
      <c r="B3" s="38" t="s">
        <v>10</v>
      </c>
      <c r="C3" s="38" t="s">
        <v>630</v>
      </c>
      <c r="D3" s="38" t="s">
        <v>631</v>
      </c>
      <c r="E3" s="38" t="s">
        <v>648</v>
      </c>
    </row>
    <row r="4" spans="1:6" x14ac:dyDescent="0.25">
      <c r="A4" s="38" t="s">
        <v>700</v>
      </c>
      <c r="B4" s="38" t="s">
        <v>10</v>
      </c>
      <c r="C4" s="38" t="s">
        <v>632</v>
      </c>
      <c r="D4" s="38" t="s">
        <v>633</v>
      </c>
      <c r="E4" s="38" t="s">
        <v>635</v>
      </c>
    </row>
    <row r="5" spans="1:6" x14ac:dyDescent="0.25">
      <c r="A5" s="38" t="s">
        <v>701</v>
      </c>
      <c r="B5" s="38" t="s">
        <v>10</v>
      </c>
      <c r="C5" s="38" t="s">
        <v>636</v>
      </c>
      <c r="D5" s="39" t="s">
        <v>637</v>
      </c>
      <c r="E5" s="39" t="s">
        <v>647</v>
      </c>
      <c r="F5" s="41" t="s">
        <v>639</v>
      </c>
    </row>
    <row r="6" spans="1:6" x14ac:dyDescent="0.25">
      <c r="A6" s="38" t="s">
        <v>702</v>
      </c>
      <c r="B6" s="38" t="s">
        <v>10</v>
      </c>
      <c r="C6" s="38" t="s">
        <v>638</v>
      </c>
      <c r="D6" s="45" t="s">
        <v>668</v>
      </c>
      <c r="E6" s="45" t="s">
        <v>635</v>
      </c>
      <c r="F6" s="41" t="s">
        <v>640</v>
      </c>
    </row>
    <row r="7" spans="1:6" x14ac:dyDescent="0.25">
      <c r="A7" s="38" t="s">
        <v>703</v>
      </c>
      <c r="B7" s="38" t="s">
        <v>10</v>
      </c>
      <c r="C7" s="38" t="s">
        <v>641</v>
      </c>
      <c r="D7" s="39" t="s">
        <v>637</v>
      </c>
      <c r="E7" s="39" t="s">
        <v>648</v>
      </c>
      <c r="F7" t="s">
        <v>644</v>
      </c>
    </row>
    <row r="8" spans="1:6" x14ac:dyDescent="0.25">
      <c r="A8" s="38" t="s">
        <v>704</v>
      </c>
      <c r="B8" s="42" t="s">
        <v>10</v>
      </c>
      <c r="C8" s="42" t="s">
        <v>642</v>
      </c>
      <c r="D8" s="41" t="s">
        <v>646</v>
      </c>
      <c r="E8" s="42" t="s">
        <v>635</v>
      </c>
      <c r="F8" s="38" t="s">
        <v>645</v>
      </c>
    </row>
    <row r="9" spans="1:6" x14ac:dyDescent="0.25">
      <c r="A9" s="38" t="s">
        <v>705</v>
      </c>
      <c r="B9" s="38" t="s">
        <v>10</v>
      </c>
      <c r="C9" s="38" t="s">
        <v>656</v>
      </c>
      <c r="D9" s="38" t="s">
        <v>657</v>
      </c>
      <c r="E9" s="38" t="s">
        <v>658</v>
      </c>
    </row>
    <row r="10" spans="1:6" ht="3" customHeight="1" x14ac:dyDescent="0.25">
      <c r="A10" s="44"/>
      <c r="B10" s="44"/>
      <c r="C10" s="44"/>
      <c r="D10" s="44"/>
      <c r="E10" s="44"/>
    </row>
    <row r="11" spans="1:6" x14ac:dyDescent="0.25">
      <c r="A11" s="38" t="s">
        <v>706</v>
      </c>
      <c r="B11" s="38" t="s">
        <v>204</v>
      </c>
      <c r="C11" s="38" t="s">
        <v>630</v>
      </c>
      <c r="D11" s="39" t="s">
        <v>637</v>
      </c>
      <c r="E11" s="39" t="s">
        <v>648</v>
      </c>
      <c r="F11" s="41" t="s">
        <v>653</v>
      </c>
    </row>
    <row r="12" spans="1:6" x14ac:dyDescent="0.25">
      <c r="A12" s="38" t="s">
        <v>707</v>
      </c>
      <c r="B12" s="38" t="s">
        <v>204</v>
      </c>
      <c r="C12" s="38" t="s">
        <v>652</v>
      </c>
      <c r="D12" s="45" t="s">
        <v>673</v>
      </c>
      <c r="E12" s="45" t="s">
        <v>648</v>
      </c>
      <c r="F12" s="46" t="s">
        <v>672</v>
      </c>
    </row>
    <row r="13" spans="1:6" x14ac:dyDescent="0.25">
      <c r="A13" s="38" t="s">
        <v>708</v>
      </c>
      <c r="B13" s="38" t="s">
        <v>204</v>
      </c>
      <c r="C13" s="38" t="s">
        <v>636</v>
      </c>
      <c r="D13" s="38" t="s">
        <v>654</v>
      </c>
      <c r="E13" s="38" t="s">
        <v>648</v>
      </c>
    </row>
    <row r="14" spans="1:6" x14ac:dyDescent="0.25">
      <c r="A14" s="38" t="s">
        <v>709</v>
      </c>
      <c r="B14" s="38" t="s">
        <v>204</v>
      </c>
      <c r="C14" s="38" t="s">
        <v>638</v>
      </c>
      <c r="D14" s="38" t="s">
        <v>655</v>
      </c>
      <c r="E14" s="38" t="s">
        <v>635</v>
      </c>
    </row>
    <row r="15" spans="1:6" x14ac:dyDescent="0.25">
      <c r="A15" s="38" t="s">
        <v>710</v>
      </c>
      <c r="B15" s="38" t="s">
        <v>204</v>
      </c>
      <c r="C15" s="38" t="s">
        <v>641</v>
      </c>
      <c r="D15" s="38" t="s">
        <v>643</v>
      </c>
      <c r="E15" s="38" t="s">
        <v>648</v>
      </c>
      <c r="F15" t="s">
        <v>644</v>
      </c>
    </row>
    <row r="16" spans="1:6" x14ac:dyDescent="0.25">
      <c r="A16" s="38" t="s">
        <v>711</v>
      </c>
      <c r="B16" s="38" t="s">
        <v>204</v>
      </c>
      <c r="C16" s="38" t="s">
        <v>642</v>
      </c>
      <c r="D16" s="39" t="s">
        <v>637</v>
      </c>
      <c r="E16" s="39" t="s">
        <v>648</v>
      </c>
    </row>
    <row r="17" spans="1:7" x14ac:dyDescent="0.25">
      <c r="A17" s="38" t="s">
        <v>712</v>
      </c>
      <c r="B17" s="38" t="s">
        <v>204</v>
      </c>
      <c r="C17" s="38" t="s">
        <v>657</v>
      </c>
      <c r="D17" s="38" t="s">
        <v>657</v>
      </c>
      <c r="E17" s="38" t="s">
        <v>635</v>
      </c>
      <c r="G17" t="s">
        <v>674</v>
      </c>
    </row>
    <row r="18" spans="1:7" ht="3" customHeight="1" x14ac:dyDescent="0.25">
      <c r="A18" s="44"/>
      <c r="B18" s="44"/>
      <c r="C18" s="44"/>
      <c r="D18" s="44"/>
      <c r="E18" s="44"/>
    </row>
    <row r="19" spans="1:7" x14ac:dyDescent="0.25">
      <c r="A19" s="38" t="s">
        <v>713</v>
      </c>
      <c r="B19" s="38" t="s">
        <v>607</v>
      </c>
      <c r="C19" s="38" t="s">
        <v>630</v>
      </c>
      <c r="D19" s="39" t="s">
        <v>637</v>
      </c>
      <c r="E19" s="39"/>
    </row>
    <row r="20" spans="1:7" x14ac:dyDescent="0.25">
      <c r="A20" s="38" t="s">
        <v>714</v>
      </c>
      <c r="B20" s="38" t="s">
        <v>607</v>
      </c>
      <c r="C20" s="38" t="s">
        <v>659</v>
      </c>
      <c r="D20" s="39" t="s">
        <v>637</v>
      </c>
      <c r="E20" s="39"/>
    </row>
    <row r="21" spans="1:7" x14ac:dyDescent="0.25">
      <c r="A21" s="38" t="s">
        <v>715</v>
      </c>
      <c r="B21" s="38" t="s">
        <v>607</v>
      </c>
      <c r="C21" s="38" t="s">
        <v>636</v>
      </c>
      <c r="D21" s="38" t="s">
        <v>661</v>
      </c>
      <c r="E21" s="38" t="s">
        <v>662</v>
      </c>
    </row>
    <row r="22" spans="1:7" x14ac:dyDescent="0.25">
      <c r="A22" s="38" t="s">
        <v>716</v>
      </c>
      <c r="B22" s="38" t="s">
        <v>607</v>
      </c>
      <c r="C22" s="38" t="s">
        <v>638</v>
      </c>
      <c r="D22" s="38" t="s">
        <v>655</v>
      </c>
      <c r="E22" s="38" t="s">
        <v>663</v>
      </c>
    </row>
    <row r="23" spans="1:7" x14ac:dyDescent="0.25">
      <c r="A23" s="38" t="s">
        <v>717</v>
      </c>
      <c r="B23" s="38" t="s">
        <v>607</v>
      </c>
      <c r="C23" s="38" t="s">
        <v>641</v>
      </c>
      <c r="D23" s="38" t="s">
        <v>664</v>
      </c>
      <c r="E23" s="38" t="s">
        <v>662</v>
      </c>
    </row>
    <row r="24" spans="1:7" x14ac:dyDescent="0.25">
      <c r="A24" s="38" t="s">
        <v>718</v>
      </c>
      <c r="B24" s="38" t="s">
        <v>607</v>
      </c>
      <c r="C24" s="38" t="s">
        <v>642</v>
      </c>
      <c r="D24" s="39" t="s">
        <v>637</v>
      </c>
      <c r="E24" s="39"/>
    </row>
    <row r="25" spans="1:7" x14ac:dyDescent="0.25">
      <c r="A25" s="38" t="s">
        <v>719</v>
      </c>
      <c r="B25" s="38" t="s">
        <v>607</v>
      </c>
      <c r="C25" s="38" t="s">
        <v>660</v>
      </c>
      <c r="D25" s="38" t="s">
        <v>657</v>
      </c>
      <c r="E25" s="38"/>
    </row>
    <row r="26" spans="1:7" ht="2.4500000000000002" customHeight="1" x14ac:dyDescent="0.25">
      <c r="A26" s="44"/>
      <c r="B26" s="44"/>
      <c r="C26" s="44"/>
      <c r="D26" s="44"/>
      <c r="E26" s="44"/>
    </row>
    <row r="27" spans="1:7" x14ac:dyDescent="0.25">
      <c r="A27" s="38" t="s">
        <v>720</v>
      </c>
      <c r="B27" s="38" t="s">
        <v>665</v>
      </c>
      <c r="C27" s="38" t="s">
        <v>630</v>
      </c>
      <c r="D27" s="39" t="s">
        <v>637</v>
      </c>
      <c r="E27" s="39"/>
    </row>
    <row r="28" spans="1:7" x14ac:dyDescent="0.25">
      <c r="A28" s="38" t="s">
        <v>721</v>
      </c>
      <c r="B28" s="38" t="s">
        <v>665</v>
      </c>
      <c r="C28" s="38" t="s">
        <v>632</v>
      </c>
      <c r="D28" s="38" t="s">
        <v>633</v>
      </c>
      <c r="E28" s="38" t="s">
        <v>666</v>
      </c>
    </row>
    <row r="29" spans="1:7" x14ac:dyDescent="0.25">
      <c r="A29" s="38" t="s">
        <v>722</v>
      </c>
      <c r="B29" s="38" t="s">
        <v>665</v>
      </c>
      <c r="C29" s="38" t="s">
        <v>636</v>
      </c>
      <c r="D29" s="38" t="s">
        <v>654</v>
      </c>
      <c r="E29" s="38" t="s">
        <v>666</v>
      </c>
    </row>
    <row r="30" spans="1:7" x14ac:dyDescent="0.25">
      <c r="A30" s="38" t="s">
        <v>723</v>
      </c>
      <c r="B30" s="38" t="s">
        <v>665</v>
      </c>
      <c r="C30" s="38" t="s">
        <v>638</v>
      </c>
      <c r="D30" s="38" t="s">
        <v>655</v>
      </c>
      <c r="E30" s="38" t="s">
        <v>666</v>
      </c>
    </row>
    <row r="31" spans="1:7" x14ac:dyDescent="0.25">
      <c r="A31" s="38" t="s">
        <v>724</v>
      </c>
      <c r="B31" s="38" t="s">
        <v>665</v>
      </c>
      <c r="C31" s="38" t="s">
        <v>641</v>
      </c>
      <c r="D31" s="38" t="s">
        <v>664</v>
      </c>
      <c r="E31" s="38" t="s">
        <v>666</v>
      </c>
    </row>
    <row r="32" spans="1:7" x14ac:dyDescent="0.25">
      <c r="A32" s="38" t="s">
        <v>725</v>
      </c>
      <c r="B32" s="38" t="s">
        <v>665</v>
      </c>
      <c r="C32" s="38" t="s">
        <v>642</v>
      </c>
      <c r="D32" s="39" t="s">
        <v>637</v>
      </c>
      <c r="E32" s="39"/>
    </row>
    <row r="33" spans="1:6" x14ac:dyDescent="0.25">
      <c r="A33" s="38" t="s">
        <v>726</v>
      </c>
      <c r="B33" s="43" t="s">
        <v>665</v>
      </c>
      <c r="C33" s="38" t="s">
        <v>656</v>
      </c>
      <c r="D33" s="38" t="s">
        <v>657</v>
      </c>
      <c r="E33" s="38"/>
    </row>
    <row r="34" spans="1:6" ht="3.6" customHeight="1" x14ac:dyDescent="0.25">
      <c r="A34" s="44"/>
      <c r="B34" s="44"/>
      <c r="C34" s="44"/>
      <c r="D34" s="44"/>
      <c r="E34" s="44"/>
    </row>
    <row r="35" spans="1:6" x14ac:dyDescent="0.25">
      <c r="A35" s="38" t="s">
        <v>727</v>
      </c>
      <c r="B35" s="38" t="s">
        <v>608</v>
      </c>
      <c r="C35" s="38" t="s">
        <v>630</v>
      </c>
      <c r="D35" s="38" t="s">
        <v>667</v>
      </c>
      <c r="E35" s="38"/>
    </row>
    <row r="36" spans="1:6" x14ac:dyDescent="0.25">
      <c r="A36" s="38" t="s">
        <v>728</v>
      </c>
      <c r="B36" s="38" t="s">
        <v>608</v>
      </c>
      <c r="C36" s="38" t="s">
        <v>632</v>
      </c>
      <c r="D36" s="38" t="s">
        <v>671</v>
      </c>
      <c r="E36" s="38"/>
    </row>
    <row r="37" spans="1:6" x14ac:dyDescent="0.25">
      <c r="A37" s="38" t="s">
        <v>729</v>
      </c>
      <c r="B37" s="38" t="s">
        <v>608</v>
      </c>
      <c r="C37" s="38" t="s">
        <v>636</v>
      </c>
      <c r="D37" s="38" t="s">
        <v>661</v>
      </c>
      <c r="E37" s="38"/>
    </row>
    <row r="38" spans="1:6" x14ac:dyDescent="0.25">
      <c r="A38" s="38" t="s">
        <v>730</v>
      </c>
      <c r="B38" s="38" t="s">
        <v>608</v>
      </c>
      <c r="C38" s="38" t="s">
        <v>638</v>
      </c>
      <c r="D38" s="38" t="s">
        <v>668</v>
      </c>
      <c r="E38" s="38"/>
    </row>
    <row r="39" spans="1:6" x14ac:dyDescent="0.25">
      <c r="A39" s="38" t="s">
        <v>731</v>
      </c>
      <c r="B39" s="38" t="s">
        <v>608</v>
      </c>
      <c r="C39" s="38" t="s">
        <v>641</v>
      </c>
      <c r="D39" s="39" t="s">
        <v>637</v>
      </c>
      <c r="E39" s="39"/>
      <c r="F39" s="41" t="s">
        <v>669</v>
      </c>
    </row>
    <row r="40" spans="1:6" x14ac:dyDescent="0.25">
      <c r="A40" s="38" t="s">
        <v>732</v>
      </c>
      <c r="B40" s="38" t="s">
        <v>608</v>
      </c>
      <c r="C40" s="38" t="s">
        <v>642</v>
      </c>
      <c r="D40" s="39" t="s">
        <v>637</v>
      </c>
      <c r="E40" s="39"/>
    </row>
    <row r="41" spans="1:6" x14ac:dyDescent="0.25">
      <c r="A41" s="38" t="s">
        <v>733</v>
      </c>
      <c r="B41" s="38" t="s">
        <v>608</v>
      </c>
      <c r="C41" s="38" t="s">
        <v>656</v>
      </c>
      <c r="D41" s="43" t="s">
        <v>660</v>
      </c>
      <c r="E41" s="38"/>
      <c r="F41" s="41" t="s">
        <v>670</v>
      </c>
    </row>
  </sheetData>
  <mergeCells count="1">
    <mergeCell ref="A1:E1"/>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P33"/>
  <sheetViews>
    <sheetView workbookViewId="0">
      <selection activeCell="E20" sqref="E20"/>
    </sheetView>
  </sheetViews>
  <sheetFormatPr baseColWidth="10" defaultRowHeight="15" x14ac:dyDescent="0.25"/>
  <cols>
    <col min="1" max="1" width="22.5703125" customWidth="1"/>
    <col min="2" max="2" width="13.7109375" customWidth="1"/>
    <col min="3" max="3" width="0.85546875" customWidth="1"/>
    <col min="4" max="4" width="37.5703125" customWidth="1"/>
    <col min="5" max="5" width="3.85546875" customWidth="1"/>
    <col min="6" max="8" width="2" bestFit="1" customWidth="1"/>
    <col min="9" max="9" width="2" customWidth="1"/>
    <col min="10" max="10" width="2" bestFit="1" customWidth="1"/>
    <col min="11" max="13" width="3" bestFit="1" customWidth="1"/>
    <col min="14" max="14" width="3" customWidth="1"/>
    <col min="15" max="15" width="3" bestFit="1" customWidth="1"/>
    <col min="16" max="17" width="12.5703125" bestFit="1" customWidth="1"/>
    <col min="18" max="19" width="3" bestFit="1" customWidth="1"/>
    <col min="20" max="20" width="12.5703125" bestFit="1" customWidth="1"/>
  </cols>
  <sheetData>
    <row r="2" spans="1:16" x14ac:dyDescent="0.25">
      <c r="A2" s="195" t="s">
        <v>194</v>
      </c>
      <c r="B2" s="249" t="s">
        <v>737</v>
      </c>
      <c r="D2" s="195" t="s">
        <v>194</v>
      </c>
      <c r="E2" s="249" t="s">
        <v>737</v>
      </c>
    </row>
    <row r="3" spans="1:16" x14ac:dyDescent="0.25">
      <c r="A3" s="195" t="s">
        <v>738</v>
      </c>
      <c r="B3" s="204">
        <v>1</v>
      </c>
      <c r="D3" s="195" t="s">
        <v>1</v>
      </c>
      <c r="E3" s="249" t="s">
        <v>737</v>
      </c>
    </row>
    <row r="5" spans="1:16" x14ac:dyDescent="0.25">
      <c r="A5" s="201" t="s">
        <v>623</v>
      </c>
      <c r="B5" s="202" t="s">
        <v>788</v>
      </c>
      <c r="D5" s="195" t="s">
        <v>788</v>
      </c>
      <c r="E5" s="195" t="s">
        <v>625</v>
      </c>
    </row>
    <row r="6" spans="1:16" x14ac:dyDescent="0.25">
      <c r="A6" s="200" t="s">
        <v>87</v>
      </c>
      <c r="B6" s="203">
        <v>1</v>
      </c>
      <c r="D6" s="201" t="s">
        <v>623</v>
      </c>
      <c r="E6" s="207">
        <v>-1</v>
      </c>
      <c r="F6" s="207">
        <v>0</v>
      </c>
      <c r="G6" s="207">
        <v>1</v>
      </c>
      <c r="H6" s="207">
        <v>2</v>
      </c>
      <c r="I6" s="207">
        <v>3</v>
      </c>
      <c r="J6" s="207">
        <v>6</v>
      </c>
      <c r="K6" s="207">
        <v>10</v>
      </c>
      <c r="L6" s="207">
        <v>12</v>
      </c>
      <c r="M6" s="207">
        <v>15</v>
      </c>
      <c r="N6" s="207">
        <v>16</v>
      </c>
      <c r="O6" s="207">
        <v>17</v>
      </c>
      <c r="P6" s="206" t="s">
        <v>624</v>
      </c>
    </row>
    <row r="7" spans="1:16" x14ac:dyDescent="0.25">
      <c r="A7" s="200" t="s">
        <v>22</v>
      </c>
      <c r="B7" s="203">
        <v>1</v>
      </c>
      <c r="D7" s="204" t="s">
        <v>993</v>
      </c>
      <c r="E7" s="203"/>
      <c r="F7" s="203">
        <v>5</v>
      </c>
      <c r="G7" s="203">
        <v>2</v>
      </c>
      <c r="H7" s="203">
        <v>2</v>
      </c>
      <c r="I7" s="203">
        <v>1</v>
      </c>
      <c r="J7" s="203">
        <v>1</v>
      </c>
      <c r="K7" s="203">
        <v>1</v>
      </c>
      <c r="L7" s="203"/>
      <c r="M7" s="203">
        <v>1</v>
      </c>
      <c r="N7" s="203">
        <v>2</v>
      </c>
      <c r="O7" s="203">
        <v>2</v>
      </c>
      <c r="P7" s="203">
        <v>17</v>
      </c>
    </row>
    <row r="8" spans="1:16" x14ac:dyDescent="0.25">
      <c r="A8" s="200" t="s">
        <v>33</v>
      </c>
      <c r="B8" s="203">
        <v>3</v>
      </c>
      <c r="D8" s="58" t="s">
        <v>33</v>
      </c>
      <c r="E8" s="203"/>
      <c r="F8" s="203">
        <v>2</v>
      </c>
      <c r="G8" s="203"/>
      <c r="H8" s="203"/>
      <c r="I8" s="203">
        <v>1</v>
      </c>
      <c r="J8" s="203"/>
      <c r="K8" s="203"/>
      <c r="L8" s="203"/>
      <c r="M8" s="203"/>
      <c r="N8" s="203"/>
      <c r="O8" s="203"/>
      <c r="P8" s="203">
        <v>3</v>
      </c>
    </row>
    <row r="9" spans="1:16" x14ac:dyDescent="0.25">
      <c r="A9" s="200" t="s">
        <v>150</v>
      </c>
      <c r="B9" s="203">
        <v>1</v>
      </c>
      <c r="D9" s="58" t="s">
        <v>38</v>
      </c>
      <c r="E9" s="203"/>
      <c r="F9" s="203"/>
      <c r="G9" s="203"/>
      <c r="H9" s="203">
        <v>2</v>
      </c>
      <c r="I9" s="203"/>
      <c r="J9" s="203"/>
      <c r="K9" s="203"/>
      <c r="L9" s="203"/>
      <c r="M9" s="203"/>
      <c r="N9" s="203"/>
      <c r="O9" s="203"/>
      <c r="P9" s="203">
        <v>2</v>
      </c>
    </row>
    <row r="10" spans="1:16" x14ac:dyDescent="0.25">
      <c r="A10" s="200" t="s">
        <v>21</v>
      </c>
      <c r="B10" s="203">
        <v>1</v>
      </c>
      <c r="D10" s="58" t="s">
        <v>22</v>
      </c>
      <c r="E10" s="203"/>
      <c r="F10" s="203"/>
      <c r="G10" s="203"/>
      <c r="H10" s="203"/>
      <c r="I10" s="203"/>
      <c r="J10" s="203"/>
      <c r="K10" s="203"/>
      <c r="L10" s="203"/>
      <c r="M10" s="203"/>
      <c r="N10" s="203">
        <v>1</v>
      </c>
      <c r="O10" s="203"/>
      <c r="P10" s="203">
        <v>1</v>
      </c>
    </row>
    <row r="11" spans="1:16" x14ac:dyDescent="0.25">
      <c r="A11" s="200" t="s">
        <v>760</v>
      </c>
      <c r="B11" s="203">
        <v>1</v>
      </c>
      <c r="D11" s="58" t="s">
        <v>42</v>
      </c>
      <c r="E11" s="203"/>
      <c r="F11" s="203">
        <v>1</v>
      </c>
      <c r="G11" s="203"/>
      <c r="H11" s="203"/>
      <c r="I11" s="203"/>
      <c r="J11" s="203"/>
      <c r="K11" s="203"/>
      <c r="L11" s="203"/>
      <c r="M11" s="203"/>
      <c r="N11" s="203"/>
      <c r="O11" s="203"/>
      <c r="P11" s="203">
        <v>1</v>
      </c>
    </row>
    <row r="12" spans="1:16" x14ac:dyDescent="0.25">
      <c r="A12" s="200" t="s">
        <v>338</v>
      </c>
      <c r="B12" s="203">
        <v>1</v>
      </c>
      <c r="D12" s="58" t="s">
        <v>131</v>
      </c>
      <c r="E12" s="203"/>
      <c r="F12" s="203"/>
      <c r="G12" s="203"/>
      <c r="H12" s="203"/>
      <c r="I12" s="203"/>
      <c r="J12" s="203"/>
      <c r="K12" s="203">
        <v>1</v>
      </c>
      <c r="L12" s="203"/>
      <c r="M12" s="203"/>
      <c r="N12" s="203"/>
      <c r="O12" s="203"/>
      <c r="P12" s="203">
        <v>1</v>
      </c>
    </row>
    <row r="13" spans="1:16" x14ac:dyDescent="0.25">
      <c r="A13" s="200" t="s">
        <v>88</v>
      </c>
      <c r="B13" s="203">
        <v>1</v>
      </c>
      <c r="D13" s="58" t="s">
        <v>88</v>
      </c>
      <c r="E13" s="203"/>
      <c r="F13" s="203"/>
      <c r="G13" s="203">
        <v>1</v>
      </c>
      <c r="H13" s="203"/>
      <c r="I13" s="203"/>
      <c r="J13" s="203"/>
      <c r="K13" s="203"/>
      <c r="L13" s="203"/>
      <c r="M13" s="203"/>
      <c r="N13" s="203"/>
      <c r="O13" s="203"/>
      <c r="P13" s="203">
        <v>1</v>
      </c>
    </row>
    <row r="14" spans="1:16" x14ac:dyDescent="0.25">
      <c r="A14" s="200" t="s">
        <v>932</v>
      </c>
      <c r="B14" s="203">
        <v>1</v>
      </c>
      <c r="D14" s="58" t="s">
        <v>932</v>
      </c>
      <c r="E14" s="203"/>
      <c r="F14" s="203"/>
      <c r="G14" s="203">
        <v>1</v>
      </c>
      <c r="H14" s="203"/>
      <c r="I14" s="203"/>
      <c r="J14" s="203"/>
      <c r="K14" s="203"/>
      <c r="L14" s="203"/>
      <c r="M14" s="203"/>
      <c r="N14" s="203"/>
      <c r="O14" s="203"/>
      <c r="P14" s="203">
        <v>1</v>
      </c>
    </row>
    <row r="15" spans="1:16" x14ac:dyDescent="0.25">
      <c r="A15" s="200" t="s">
        <v>38</v>
      </c>
      <c r="B15" s="203">
        <v>2</v>
      </c>
      <c r="D15" s="58" t="s">
        <v>150</v>
      </c>
      <c r="E15" s="203"/>
      <c r="F15" s="203"/>
      <c r="G15" s="203"/>
      <c r="H15" s="203"/>
      <c r="I15" s="203"/>
      <c r="J15" s="203"/>
      <c r="K15" s="203"/>
      <c r="L15" s="203"/>
      <c r="M15" s="203"/>
      <c r="N15" s="203"/>
      <c r="O15" s="203">
        <v>1</v>
      </c>
      <c r="P15" s="203">
        <v>1</v>
      </c>
    </row>
    <row r="16" spans="1:16" x14ac:dyDescent="0.25">
      <c r="A16" s="200" t="s">
        <v>132</v>
      </c>
      <c r="B16" s="203">
        <v>1</v>
      </c>
      <c r="D16" s="58" t="s">
        <v>132</v>
      </c>
      <c r="E16" s="203"/>
      <c r="F16" s="203">
        <v>1</v>
      </c>
      <c r="G16" s="203"/>
      <c r="H16" s="203"/>
      <c r="I16" s="203"/>
      <c r="J16" s="203"/>
      <c r="K16" s="203"/>
      <c r="L16" s="203"/>
      <c r="M16" s="203"/>
      <c r="N16" s="203"/>
      <c r="O16" s="203"/>
      <c r="P16" s="203">
        <v>1</v>
      </c>
    </row>
    <row r="17" spans="1:16" x14ac:dyDescent="0.25">
      <c r="A17" s="200" t="s">
        <v>42</v>
      </c>
      <c r="B17" s="203">
        <v>1</v>
      </c>
      <c r="D17" s="58" t="s">
        <v>21</v>
      </c>
      <c r="E17" s="203"/>
      <c r="F17" s="203"/>
      <c r="G17" s="203"/>
      <c r="H17" s="203"/>
      <c r="I17" s="203"/>
      <c r="J17" s="203"/>
      <c r="K17" s="203"/>
      <c r="L17" s="203"/>
      <c r="M17" s="203"/>
      <c r="N17" s="203">
        <v>1</v>
      </c>
      <c r="O17" s="203"/>
      <c r="P17" s="203">
        <v>1</v>
      </c>
    </row>
    <row r="18" spans="1:16" x14ac:dyDescent="0.25">
      <c r="A18" s="200" t="s">
        <v>1006</v>
      </c>
      <c r="B18" s="203">
        <v>1</v>
      </c>
      <c r="D18" s="58" t="s">
        <v>1006</v>
      </c>
      <c r="E18" s="203"/>
      <c r="F18" s="203">
        <v>1</v>
      </c>
      <c r="G18" s="203"/>
      <c r="H18" s="203"/>
      <c r="I18" s="203"/>
      <c r="J18" s="203"/>
      <c r="K18" s="203"/>
      <c r="L18" s="203"/>
      <c r="M18" s="203"/>
      <c r="N18" s="203"/>
      <c r="O18" s="203"/>
      <c r="P18" s="203">
        <v>1</v>
      </c>
    </row>
    <row r="19" spans="1:16" x14ac:dyDescent="0.25">
      <c r="A19" s="200" t="s">
        <v>131</v>
      </c>
      <c r="B19" s="203">
        <v>1</v>
      </c>
      <c r="D19" s="58" t="s">
        <v>760</v>
      </c>
      <c r="E19" s="203"/>
      <c r="F19" s="203"/>
      <c r="G19" s="203"/>
      <c r="H19" s="203"/>
      <c r="I19" s="203"/>
      <c r="J19" s="203"/>
      <c r="K19" s="203"/>
      <c r="L19" s="203"/>
      <c r="M19" s="203">
        <v>1</v>
      </c>
      <c r="N19" s="203"/>
      <c r="O19" s="203"/>
      <c r="P19" s="203">
        <v>1</v>
      </c>
    </row>
    <row r="20" spans="1:16" x14ac:dyDescent="0.25">
      <c r="A20" s="202" t="s">
        <v>624</v>
      </c>
      <c r="B20" s="203">
        <v>17</v>
      </c>
      <c r="D20" s="58" t="s">
        <v>87</v>
      </c>
      <c r="E20" s="203"/>
      <c r="F20" s="203"/>
      <c r="G20" s="203"/>
      <c r="H20" s="203"/>
      <c r="I20" s="203"/>
      <c r="J20" s="203"/>
      <c r="K20" s="203"/>
      <c r="L20" s="203"/>
      <c r="M20" s="203"/>
      <c r="N20" s="203"/>
      <c r="O20" s="203">
        <v>1</v>
      </c>
      <c r="P20" s="203">
        <v>1</v>
      </c>
    </row>
    <row r="21" spans="1:16" x14ac:dyDescent="0.25">
      <c r="D21" s="58" t="s">
        <v>338</v>
      </c>
      <c r="E21" s="203"/>
      <c r="F21" s="203"/>
      <c r="G21" s="203"/>
      <c r="H21" s="203"/>
      <c r="I21" s="203"/>
      <c r="J21" s="203">
        <v>1</v>
      </c>
      <c r="K21" s="203"/>
      <c r="L21" s="203"/>
      <c r="M21" s="203"/>
      <c r="N21" s="203"/>
      <c r="O21" s="203"/>
      <c r="P21" s="203">
        <v>1</v>
      </c>
    </row>
    <row r="22" spans="1:16" x14ac:dyDescent="0.25">
      <c r="D22" s="204" t="s">
        <v>992</v>
      </c>
      <c r="E22" s="203">
        <v>1</v>
      </c>
      <c r="F22" s="203">
        <v>3</v>
      </c>
      <c r="G22" s="203">
        <v>1</v>
      </c>
      <c r="H22" s="203">
        <v>1</v>
      </c>
      <c r="I22" s="203">
        <v>1</v>
      </c>
      <c r="J22" s="203"/>
      <c r="K22" s="203">
        <v>2</v>
      </c>
      <c r="L22" s="203">
        <v>1</v>
      </c>
      <c r="M22" s="203"/>
      <c r="N22" s="203"/>
      <c r="O22" s="203"/>
      <c r="P22" s="203">
        <v>10</v>
      </c>
    </row>
    <row r="23" spans="1:16" x14ac:dyDescent="0.25">
      <c r="D23" s="58" t="s">
        <v>22</v>
      </c>
      <c r="E23" s="203"/>
      <c r="F23" s="203">
        <v>2</v>
      </c>
      <c r="G23" s="203"/>
      <c r="H23" s="203"/>
      <c r="I23" s="203">
        <v>1</v>
      </c>
      <c r="J23" s="203"/>
      <c r="K23" s="203"/>
      <c r="L23" s="203"/>
      <c r="M23" s="203"/>
      <c r="N23" s="203"/>
      <c r="O23" s="203"/>
      <c r="P23" s="203">
        <v>3</v>
      </c>
    </row>
    <row r="24" spans="1:16" x14ac:dyDescent="0.25">
      <c r="D24" s="58" t="s">
        <v>55</v>
      </c>
      <c r="E24" s="203"/>
      <c r="F24" s="203"/>
      <c r="G24" s="203">
        <v>1</v>
      </c>
      <c r="H24" s="203"/>
      <c r="I24" s="203"/>
      <c r="J24" s="203"/>
      <c r="K24" s="203">
        <v>1</v>
      </c>
      <c r="L24" s="203"/>
      <c r="M24" s="203"/>
      <c r="N24" s="203"/>
      <c r="O24" s="203"/>
      <c r="P24" s="203">
        <v>2</v>
      </c>
    </row>
    <row r="25" spans="1:16" x14ac:dyDescent="0.25">
      <c r="D25" s="58" t="s">
        <v>300</v>
      </c>
      <c r="E25" s="203"/>
      <c r="F25" s="203"/>
      <c r="G25" s="203"/>
      <c r="H25" s="203"/>
      <c r="I25" s="203"/>
      <c r="J25" s="203"/>
      <c r="K25" s="203">
        <v>1</v>
      </c>
      <c r="L25" s="203"/>
      <c r="M25" s="203"/>
      <c r="N25" s="203"/>
      <c r="O25" s="203"/>
      <c r="P25" s="203">
        <v>1</v>
      </c>
    </row>
    <row r="26" spans="1:16" x14ac:dyDescent="0.25">
      <c r="D26" s="58" t="s">
        <v>16</v>
      </c>
      <c r="E26" s="203"/>
      <c r="F26" s="203"/>
      <c r="G26" s="203"/>
      <c r="H26" s="203">
        <v>1</v>
      </c>
      <c r="I26" s="203"/>
      <c r="J26" s="203"/>
      <c r="K26" s="203"/>
      <c r="L26" s="203"/>
      <c r="M26" s="203"/>
      <c r="N26" s="203"/>
      <c r="O26" s="203"/>
      <c r="P26" s="203">
        <v>1</v>
      </c>
    </row>
    <row r="27" spans="1:16" x14ac:dyDescent="0.25">
      <c r="D27" s="58" t="s">
        <v>96</v>
      </c>
      <c r="E27" s="203">
        <v>1</v>
      </c>
      <c r="F27" s="203"/>
      <c r="G27" s="203"/>
      <c r="H27" s="203"/>
      <c r="I27" s="203"/>
      <c r="J27" s="203"/>
      <c r="K27" s="203"/>
      <c r="L27" s="203"/>
      <c r="M27" s="203"/>
      <c r="N27" s="203"/>
      <c r="O27" s="203"/>
      <c r="P27" s="203">
        <v>1</v>
      </c>
    </row>
    <row r="28" spans="1:16" x14ac:dyDescent="0.25">
      <c r="D28" s="58" t="s">
        <v>736</v>
      </c>
      <c r="E28" s="203"/>
      <c r="F28" s="203"/>
      <c r="G28" s="203"/>
      <c r="H28" s="203"/>
      <c r="I28" s="203"/>
      <c r="J28" s="203"/>
      <c r="K28" s="203"/>
      <c r="L28" s="203">
        <v>1</v>
      </c>
      <c r="M28" s="203"/>
      <c r="N28" s="203"/>
      <c r="O28" s="203"/>
      <c r="P28" s="203">
        <v>1</v>
      </c>
    </row>
    <row r="29" spans="1:16" x14ac:dyDescent="0.25">
      <c r="D29" s="58" t="s">
        <v>735</v>
      </c>
      <c r="E29" s="203"/>
      <c r="F29" s="203">
        <v>1</v>
      </c>
      <c r="G29" s="203"/>
      <c r="H29" s="203"/>
      <c r="I29" s="203"/>
      <c r="J29" s="203"/>
      <c r="K29" s="203"/>
      <c r="L29" s="203"/>
      <c r="M29" s="203"/>
      <c r="N29" s="203"/>
      <c r="O29" s="203"/>
      <c r="P29" s="203">
        <v>1</v>
      </c>
    </row>
    <row r="30" spans="1:16" x14ac:dyDescent="0.25">
      <c r="D30" s="204" t="s">
        <v>994</v>
      </c>
      <c r="E30" s="203"/>
      <c r="F30" s="203"/>
      <c r="G30" s="203"/>
      <c r="H30" s="203"/>
      <c r="I30" s="203"/>
      <c r="J30" s="203">
        <v>2</v>
      </c>
      <c r="K30" s="203">
        <v>1</v>
      </c>
      <c r="L30" s="203"/>
      <c r="M30" s="203"/>
      <c r="N30" s="203"/>
      <c r="O30" s="203"/>
      <c r="P30" s="203">
        <v>3</v>
      </c>
    </row>
    <row r="31" spans="1:16" x14ac:dyDescent="0.25">
      <c r="D31" s="58" t="s">
        <v>55</v>
      </c>
      <c r="E31" s="203"/>
      <c r="F31" s="203"/>
      <c r="G31" s="203"/>
      <c r="H31" s="203"/>
      <c r="I31" s="203"/>
      <c r="J31" s="203">
        <v>2</v>
      </c>
      <c r="K31" s="203"/>
      <c r="L31" s="203"/>
      <c r="M31" s="203"/>
      <c r="N31" s="203"/>
      <c r="O31" s="203"/>
      <c r="P31" s="203">
        <v>2</v>
      </c>
    </row>
    <row r="32" spans="1:16" x14ac:dyDescent="0.25">
      <c r="D32" s="58" t="s">
        <v>149</v>
      </c>
      <c r="E32" s="203"/>
      <c r="F32" s="203"/>
      <c r="G32" s="203"/>
      <c r="H32" s="203"/>
      <c r="I32" s="203"/>
      <c r="J32" s="203"/>
      <c r="K32" s="203">
        <v>1</v>
      </c>
      <c r="L32" s="203"/>
      <c r="M32" s="203"/>
      <c r="N32" s="203"/>
      <c r="O32" s="203"/>
      <c r="P32" s="203">
        <v>1</v>
      </c>
    </row>
    <row r="33" spans="4:16" x14ac:dyDescent="0.25">
      <c r="D33" s="202" t="s">
        <v>624</v>
      </c>
      <c r="E33" s="203">
        <v>1</v>
      </c>
      <c r="F33" s="203">
        <v>8</v>
      </c>
      <c r="G33" s="203">
        <v>3</v>
      </c>
      <c r="H33" s="203">
        <v>3</v>
      </c>
      <c r="I33" s="203">
        <v>2</v>
      </c>
      <c r="J33" s="203">
        <v>3</v>
      </c>
      <c r="K33" s="203">
        <v>4</v>
      </c>
      <c r="L33" s="203">
        <v>1</v>
      </c>
      <c r="M33" s="203">
        <v>1</v>
      </c>
      <c r="N33" s="203">
        <v>2</v>
      </c>
      <c r="O33" s="203">
        <v>2</v>
      </c>
      <c r="P33" s="203">
        <v>30</v>
      </c>
    </row>
  </sheetData>
  <pageMargins left="0.7" right="0.7" top="0.75" bottom="0.75" header="0.3" footer="0.3"/>
  <drawing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S29"/>
  <sheetViews>
    <sheetView workbookViewId="0">
      <selection activeCell="S9" sqref="S9"/>
    </sheetView>
  </sheetViews>
  <sheetFormatPr baseColWidth="10" defaultRowHeight="15" x14ac:dyDescent="0.25"/>
  <cols>
    <col min="1" max="1" width="33.85546875" customWidth="1"/>
    <col min="2" max="2" width="13.7109375" customWidth="1"/>
    <col min="3" max="3" width="1.7109375" customWidth="1"/>
    <col min="4" max="4" width="37.5703125" bestFit="1" customWidth="1"/>
    <col min="5" max="5" width="3.7109375" customWidth="1"/>
    <col min="6" max="7" width="2.7109375" customWidth="1"/>
    <col min="8" max="14" width="2" customWidth="1"/>
    <col min="15" max="18" width="3" customWidth="1"/>
    <col min="19" max="19" width="12.5703125" bestFit="1" customWidth="1"/>
  </cols>
  <sheetData>
    <row r="3" spans="1:19" x14ac:dyDescent="0.25">
      <c r="A3" s="195" t="s">
        <v>194</v>
      </c>
      <c r="B3" s="249" t="s">
        <v>737</v>
      </c>
    </row>
    <row r="4" spans="1:19" x14ac:dyDescent="0.25">
      <c r="A4" s="195" t="s">
        <v>738</v>
      </c>
      <c r="B4" s="204">
        <v>1</v>
      </c>
      <c r="D4" s="195" t="s">
        <v>194</v>
      </c>
      <c r="E4" s="249" t="s">
        <v>737</v>
      </c>
    </row>
    <row r="6" spans="1:19" x14ac:dyDescent="0.25">
      <c r="A6" s="199" t="s">
        <v>623</v>
      </c>
      <c r="B6" s="196" t="s">
        <v>788</v>
      </c>
      <c r="D6" s="195" t="s">
        <v>788</v>
      </c>
      <c r="E6" s="195" t="s">
        <v>625</v>
      </c>
    </row>
    <row r="7" spans="1:19" x14ac:dyDescent="0.25">
      <c r="A7" s="197" t="s">
        <v>49</v>
      </c>
      <c r="B7" s="198">
        <v>1</v>
      </c>
      <c r="D7" s="199" t="s">
        <v>623</v>
      </c>
      <c r="E7" s="207">
        <v>-7</v>
      </c>
      <c r="F7" s="207">
        <v>-3</v>
      </c>
      <c r="G7" s="207">
        <v>-1</v>
      </c>
      <c r="H7" s="207">
        <v>0</v>
      </c>
      <c r="I7" s="207">
        <v>1</v>
      </c>
      <c r="J7" s="207">
        <v>2</v>
      </c>
      <c r="K7" s="207">
        <v>3</v>
      </c>
      <c r="L7" s="207">
        <v>5</v>
      </c>
      <c r="M7" s="207">
        <v>6</v>
      </c>
      <c r="N7" s="207">
        <v>7</v>
      </c>
      <c r="O7" s="207">
        <v>13</v>
      </c>
      <c r="P7" s="207">
        <v>15</v>
      </c>
      <c r="Q7" s="207">
        <v>16</v>
      </c>
      <c r="R7" s="207">
        <v>17</v>
      </c>
      <c r="S7" s="56" t="s">
        <v>624</v>
      </c>
    </row>
    <row r="8" spans="1:19" x14ac:dyDescent="0.25">
      <c r="A8" s="197" t="s">
        <v>338</v>
      </c>
      <c r="B8" s="198">
        <v>1</v>
      </c>
      <c r="D8" s="204" t="s">
        <v>993</v>
      </c>
      <c r="E8" s="198"/>
      <c r="F8" s="198">
        <v>1</v>
      </c>
      <c r="G8" s="198">
        <v>1</v>
      </c>
      <c r="H8" s="198">
        <v>1</v>
      </c>
      <c r="I8" s="198"/>
      <c r="J8" s="198">
        <v>1</v>
      </c>
      <c r="K8" s="198"/>
      <c r="L8" s="198"/>
      <c r="M8" s="198"/>
      <c r="N8" s="198">
        <v>1</v>
      </c>
      <c r="O8" s="198"/>
      <c r="P8" s="198"/>
      <c r="Q8" s="198"/>
      <c r="R8" s="198">
        <v>2</v>
      </c>
      <c r="S8" s="198">
        <v>7</v>
      </c>
    </row>
    <row r="9" spans="1:19" x14ac:dyDescent="0.25">
      <c r="A9" s="197" t="s">
        <v>272</v>
      </c>
      <c r="B9" s="198">
        <v>1</v>
      </c>
      <c r="D9" s="208" t="s">
        <v>49</v>
      </c>
      <c r="E9" s="198"/>
      <c r="F9" s="198"/>
      <c r="G9" s="198"/>
      <c r="H9" s="198"/>
      <c r="I9" s="198"/>
      <c r="J9" s="198"/>
      <c r="K9" s="198"/>
      <c r="L9" s="198"/>
      <c r="M9" s="198"/>
      <c r="N9" s="198"/>
      <c r="O9" s="198"/>
      <c r="P9" s="198"/>
      <c r="Q9" s="198"/>
      <c r="R9" s="198">
        <v>1</v>
      </c>
      <c r="S9" s="198">
        <v>1</v>
      </c>
    </row>
    <row r="10" spans="1:19" x14ac:dyDescent="0.25">
      <c r="A10" s="197" t="s">
        <v>695</v>
      </c>
      <c r="B10" s="198">
        <v>1</v>
      </c>
      <c r="D10" s="208" t="s">
        <v>149</v>
      </c>
      <c r="E10" s="198"/>
      <c r="F10" s="198">
        <v>1</v>
      </c>
      <c r="G10" s="198"/>
      <c r="H10" s="198"/>
      <c r="I10" s="198"/>
      <c r="J10" s="198"/>
      <c r="K10" s="198"/>
      <c r="L10" s="198"/>
      <c r="M10" s="198"/>
      <c r="N10" s="198"/>
      <c r="O10" s="198"/>
      <c r="P10" s="198"/>
      <c r="Q10" s="198"/>
      <c r="R10" s="198"/>
      <c r="S10" s="198">
        <v>1</v>
      </c>
    </row>
    <row r="11" spans="1:19" x14ac:dyDescent="0.25">
      <c r="A11" s="197" t="s">
        <v>16</v>
      </c>
      <c r="B11" s="198">
        <v>1</v>
      </c>
      <c r="D11" s="208" t="s">
        <v>16</v>
      </c>
      <c r="E11" s="198"/>
      <c r="F11" s="198"/>
      <c r="G11" s="198"/>
      <c r="H11" s="198"/>
      <c r="I11" s="198"/>
      <c r="J11" s="198">
        <v>1</v>
      </c>
      <c r="K11" s="198"/>
      <c r="L11" s="198"/>
      <c r="M11" s="198"/>
      <c r="N11" s="198"/>
      <c r="O11" s="198"/>
      <c r="P11" s="198"/>
      <c r="Q11" s="198"/>
      <c r="R11" s="198"/>
      <c r="S11" s="198">
        <v>1</v>
      </c>
    </row>
    <row r="12" spans="1:19" x14ac:dyDescent="0.25">
      <c r="A12" s="197" t="s">
        <v>149</v>
      </c>
      <c r="B12" s="198">
        <v>1</v>
      </c>
      <c r="D12" s="208" t="s">
        <v>338</v>
      </c>
      <c r="E12" s="198"/>
      <c r="F12" s="198"/>
      <c r="G12" s="198"/>
      <c r="H12" s="198">
        <v>1</v>
      </c>
      <c r="I12" s="198"/>
      <c r="J12" s="198"/>
      <c r="K12" s="198"/>
      <c r="L12" s="198"/>
      <c r="M12" s="198"/>
      <c r="N12" s="198"/>
      <c r="O12" s="198"/>
      <c r="P12" s="198"/>
      <c r="Q12" s="198"/>
      <c r="R12" s="198"/>
      <c r="S12" s="198">
        <v>1</v>
      </c>
    </row>
    <row r="13" spans="1:19" x14ac:dyDescent="0.25">
      <c r="A13" s="197" t="s">
        <v>42</v>
      </c>
      <c r="B13" s="198">
        <v>1</v>
      </c>
      <c r="D13" s="208" t="s">
        <v>42</v>
      </c>
      <c r="E13" s="198"/>
      <c r="F13" s="198"/>
      <c r="G13" s="198"/>
      <c r="H13" s="198"/>
      <c r="I13" s="198"/>
      <c r="J13" s="198"/>
      <c r="K13" s="198"/>
      <c r="L13" s="198"/>
      <c r="M13" s="198"/>
      <c r="N13" s="198">
        <v>1</v>
      </c>
      <c r="O13" s="198"/>
      <c r="P13" s="198"/>
      <c r="Q13" s="198"/>
      <c r="R13" s="198"/>
      <c r="S13" s="198">
        <v>1</v>
      </c>
    </row>
    <row r="14" spans="1:19" x14ac:dyDescent="0.25">
      <c r="A14" s="197" t="s">
        <v>624</v>
      </c>
      <c r="B14" s="198">
        <v>7</v>
      </c>
      <c r="D14" s="208" t="s">
        <v>272</v>
      </c>
      <c r="E14" s="198"/>
      <c r="F14" s="198"/>
      <c r="G14" s="198">
        <v>1</v>
      </c>
      <c r="H14" s="198"/>
      <c r="I14" s="198"/>
      <c r="J14" s="198"/>
      <c r="K14" s="198"/>
      <c r="L14" s="198"/>
      <c r="M14" s="198"/>
      <c r="N14" s="198"/>
      <c r="O14" s="198"/>
      <c r="P14" s="198"/>
      <c r="Q14" s="198"/>
      <c r="R14" s="198"/>
      <c r="S14" s="198">
        <v>1</v>
      </c>
    </row>
    <row r="15" spans="1:19" x14ac:dyDescent="0.25">
      <c r="D15" s="208" t="s">
        <v>695</v>
      </c>
      <c r="E15" s="198"/>
      <c r="F15" s="198"/>
      <c r="G15" s="198"/>
      <c r="H15" s="198"/>
      <c r="I15" s="198"/>
      <c r="J15" s="198"/>
      <c r="K15" s="198"/>
      <c r="L15" s="198"/>
      <c r="M15" s="198"/>
      <c r="N15" s="198"/>
      <c r="O15" s="198"/>
      <c r="P15" s="198"/>
      <c r="Q15" s="198"/>
      <c r="R15" s="198">
        <v>1</v>
      </c>
      <c r="S15" s="198">
        <v>1</v>
      </c>
    </row>
    <row r="16" spans="1:19" x14ac:dyDescent="0.25">
      <c r="D16" s="204" t="s">
        <v>992</v>
      </c>
      <c r="E16" s="198">
        <v>1</v>
      </c>
      <c r="F16" s="198"/>
      <c r="G16" s="198">
        <v>1</v>
      </c>
      <c r="H16" s="198">
        <v>5</v>
      </c>
      <c r="I16" s="198">
        <v>1</v>
      </c>
      <c r="J16" s="198">
        <v>1</v>
      </c>
      <c r="K16" s="198"/>
      <c r="L16" s="198">
        <v>1</v>
      </c>
      <c r="M16" s="198">
        <v>1</v>
      </c>
      <c r="N16" s="198"/>
      <c r="O16" s="198">
        <v>1</v>
      </c>
      <c r="P16" s="198">
        <v>1</v>
      </c>
      <c r="Q16" s="198">
        <v>1</v>
      </c>
      <c r="R16" s="198"/>
      <c r="S16" s="198">
        <v>14</v>
      </c>
    </row>
    <row r="17" spans="4:19" x14ac:dyDescent="0.25">
      <c r="D17" s="208" t="s">
        <v>49</v>
      </c>
      <c r="E17" s="198"/>
      <c r="F17" s="198"/>
      <c r="G17" s="198"/>
      <c r="H17" s="198"/>
      <c r="I17" s="198"/>
      <c r="J17" s="198">
        <v>1</v>
      </c>
      <c r="K17" s="198"/>
      <c r="L17" s="198">
        <v>1</v>
      </c>
      <c r="M17" s="198"/>
      <c r="N17" s="198"/>
      <c r="O17" s="198"/>
      <c r="P17" s="198">
        <v>1</v>
      </c>
      <c r="Q17" s="198"/>
      <c r="R17" s="198"/>
      <c r="S17" s="198">
        <v>3</v>
      </c>
    </row>
    <row r="18" spans="4:19" x14ac:dyDescent="0.25">
      <c r="D18" s="208" t="s">
        <v>16</v>
      </c>
      <c r="E18" s="198"/>
      <c r="F18" s="198"/>
      <c r="G18" s="198"/>
      <c r="H18" s="198">
        <v>2</v>
      </c>
      <c r="I18" s="198"/>
      <c r="J18" s="198"/>
      <c r="K18" s="198"/>
      <c r="L18" s="198"/>
      <c r="M18" s="198"/>
      <c r="N18" s="198"/>
      <c r="O18" s="198"/>
      <c r="P18" s="198"/>
      <c r="Q18" s="198"/>
      <c r="R18" s="198"/>
      <c r="S18" s="198">
        <v>2</v>
      </c>
    </row>
    <row r="19" spans="4:19" x14ac:dyDescent="0.25">
      <c r="D19" s="208" t="s">
        <v>127</v>
      </c>
      <c r="E19" s="198"/>
      <c r="F19" s="198"/>
      <c r="G19" s="198">
        <v>1</v>
      </c>
      <c r="H19" s="198">
        <v>1</v>
      </c>
      <c r="I19" s="198"/>
      <c r="J19" s="198"/>
      <c r="K19" s="198"/>
      <c r="L19" s="198"/>
      <c r="M19" s="198"/>
      <c r="N19" s="198"/>
      <c r="O19" s="198"/>
      <c r="P19" s="198"/>
      <c r="Q19" s="198"/>
      <c r="R19" s="198"/>
      <c r="S19" s="198">
        <v>2</v>
      </c>
    </row>
    <row r="20" spans="4:19" x14ac:dyDescent="0.25">
      <c r="D20" s="208" t="s">
        <v>32</v>
      </c>
      <c r="E20" s="198"/>
      <c r="F20" s="198"/>
      <c r="G20" s="198"/>
      <c r="H20" s="198">
        <v>2</v>
      </c>
      <c r="I20" s="198"/>
      <c r="J20" s="198"/>
      <c r="K20" s="198"/>
      <c r="L20" s="198"/>
      <c r="M20" s="198"/>
      <c r="N20" s="198"/>
      <c r="O20" s="198"/>
      <c r="P20" s="198"/>
      <c r="Q20" s="198"/>
      <c r="R20" s="198"/>
      <c r="S20" s="198">
        <v>2</v>
      </c>
    </row>
    <row r="21" spans="4:19" x14ac:dyDescent="0.25">
      <c r="D21" s="208" t="s">
        <v>149</v>
      </c>
      <c r="E21" s="198"/>
      <c r="F21" s="198"/>
      <c r="G21" s="198"/>
      <c r="H21" s="198"/>
      <c r="I21" s="198">
        <v>1</v>
      </c>
      <c r="J21" s="198"/>
      <c r="K21" s="198"/>
      <c r="L21" s="198"/>
      <c r="M21" s="198"/>
      <c r="N21" s="198"/>
      <c r="O21" s="198"/>
      <c r="P21" s="198"/>
      <c r="Q21" s="198"/>
      <c r="R21" s="198"/>
      <c r="S21" s="198">
        <v>1</v>
      </c>
    </row>
    <row r="22" spans="4:19" x14ac:dyDescent="0.25">
      <c r="D22" s="208" t="s">
        <v>131</v>
      </c>
      <c r="E22" s="198"/>
      <c r="F22" s="198"/>
      <c r="G22" s="198"/>
      <c r="H22" s="198"/>
      <c r="I22" s="198"/>
      <c r="J22" s="198"/>
      <c r="K22" s="198"/>
      <c r="L22" s="198"/>
      <c r="M22" s="198">
        <v>1</v>
      </c>
      <c r="N22" s="198"/>
      <c r="O22" s="198"/>
      <c r="P22" s="198"/>
      <c r="Q22" s="198"/>
      <c r="R22" s="198"/>
      <c r="S22" s="198">
        <v>1</v>
      </c>
    </row>
    <row r="23" spans="4:19" x14ac:dyDescent="0.25">
      <c r="D23" s="208" t="s">
        <v>80</v>
      </c>
      <c r="E23" s="198"/>
      <c r="F23" s="198"/>
      <c r="G23" s="198"/>
      <c r="H23" s="198"/>
      <c r="I23" s="198"/>
      <c r="J23" s="198"/>
      <c r="K23" s="198"/>
      <c r="L23" s="198"/>
      <c r="M23" s="198"/>
      <c r="N23" s="198"/>
      <c r="O23" s="198"/>
      <c r="P23" s="198"/>
      <c r="Q23" s="198">
        <v>1</v>
      </c>
      <c r="R23" s="198"/>
      <c r="S23" s="198">
        <v>1</v>
      </c>
    </row>
    <row r="24" spans="4:19" x14ac:dyDescent="0.25">
      <c r="D24" s="208" t="s">
        <v>695</v>
      </c>
      <c r="E24" s="198">
        <v>1</v>
      </c>
      <c r="F24" s="198"/>
      <c r="G24" s="198"/>
      <c r="H24" s="198"/>
      <c r="I24" s="198"/>
      <c r="J24" s="198"/>
      <c r="K24" s="198"/>
      <c r="L24" s="198"/>
      <c r="M24" s="198"/>
      <c r="N24" s="198"/>
      <c r="O24" s="198"/>
      <c r="P24" s="198"/>
      <c r="Q24" s="198"/>
      <c r="R24" s="198"/>
      <c r="S24" s="198">
        <v>1</v>
      </c>
    </row>
    <row r="25" spans="4:19" x14ac:dyDescent="0.25">
      <c r="D25" s="208" t="s">
        <v>272</v>
      </c>
      <c r="E25" s="198"/>
      <c r="F25" s="198"/>
      <c r="G25" s="198"/>
      <c r="H25" s="198"/>
      <c r="I25" s="198"/>
      <c r="J25" s="198"/>
      <c r="K25" s="198"/>
      <c r="L25" s="198"/>
      <c r="M25" s="198"/>
      <c r="N25" s="198"/>
      <c r="O25" s="198">
        <v>1</v>
      </c>
      <c r="P25" s="198"/>
      <c r="Q25" s="198"/>
      <c r="R25" s="198"/>
      <c r="S25" s="198">
        <v>1</v>
      </c>
    </row>
    <row r="26" spans="4:19" x14ac:dyDescent="0.25">
      <c r="D26" s="204" t="s">
        <v>994</v>
      </c>
      <c r="E26" s="198"/>
      <c r="F26" s="198"/>
      <c r="G26" s="198"/>
      <c r="H26" s="198"/>
      <c r="I26" s="198"/>
      <c r="J26" s="198"/>
      <c r="K26" s="198">
        <v>2</v>
      </c>
      <c r="L26" s="198"/>
      <c r="M26" s="198">
        <v>1</v>
      </c>
      <c r="N26" s="198"/>
      <c r="O26" s="198"/>
      <c r="P26" s="198"/>
      <c r="Q26" s="198"/>
      <c r="R26" s="198"/>
      <c r="S26" s="198">
        <v>3</v>
      </c>
    </row>
    <row r="27" spans="4:19" x14ac:dyDescent="0.25">
      <c r="D27" s="208" t="s">
        <v>148</v>
      </c>
      <c r="E27" s="198"/>
      <c r="F27" s="198"/>
      <c r="G27" s="198"/>
      <c r="H27" s="198"/>
      <c r="I27" s="198"/>
      <c r="J27" s="198"/>
      <c r="K27" s="198">
        <v>2</v>
      </c>
      <c r="L27" s="198"/>
      <c r="M27" s="198"/>
      <c r="N27" s="198"/>
      <c r="O27" s="198"/>
      <c r="P27" s="198"/>
      <c r="Q27" s="198"/>
      <c r="R27" s="198"/>
      <c r="S27" s="198">
        <v>2</v>
      </c>
    </row>
    <row r="28" spans="4:19" x14ac:dyDescent="0.25">
      <c r="D28" s="208" t="s">
        <v>28</v>
      </c>
      <c r="E28" s="198"/>
      <c r="F28" s="198"/>
      <c r="G28" s="198"/>
      <c r="H28" s="198"/>
      <c r="I28" s="198"/>
      <c r="J28" s="198"/>
      <c r="K28" s="198"/>
      <c r="L28" s="198"/>
      <c r="M28" s="198">
        <v>1</v>
      </c>
      <c r="N28" s="198"/>
      <c r="O28" s="198"/>
      <c r="P28" s="198"/>
      <c r="Q28" s="198"/>
      <c r="R28" s="198"/>
      <c r="S28" s="198">
        <v>1</v>
      </c>
    </row>
    <row r="29" spans="4:19" x14ac:dyDescent="0.25">
      <c r="D29" s="197" t="s">
        <v>624</v>
      </c>
      <c r="E29" s="198">
        <v>1</v>
      </c>
      <c r="F29" s="198">
        <v>1</v>
      </c>
      <c r="G29" s="198">
        <v>2</v>
      </c>
      <c r="H29" s="198">
        <v>6</v>
      </c>
      <c r="I29" s="198">
        <v>1</v>
      </c>
      <c r="J29" s="198">
        <v>2</v>
      </c>
      <c r="K29" s="198">
        <v>2</v>
      </c>
      <c r="L29" s="198">
        <v>1</v>
      </c>
      <c r="M29" s="198">
        <v>2</v>
      </c>
      <c r="N29" s="198">
        <v>1</v>
      </c>
      <c r="O29" s="198">
        <v>1</v>
      </c>
      <c r="P29" s="198">
        <v>1</v>
      </c>
      <c r="Q29" s="198">
        <v>1</v>
      </c>
      <c r="R29" s="198">
        <v>2</v>
      </c>
      <c r="S29" s="198">
        <v>24</v>
      </c>
    </row>
  </sheetData>
  <pageMargins left="0.7" right="0.7" top="0.75" bottom="0.75" header="0.3" footer="0.3"/>
  <drawing r:id="rId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Y77"/>
  <sheetViews>
    <sheetView workbookViewId="0">
      <selection activeCell="Y8" sqref="Y8"/>
    </sheetView>
  </sheetViews>
  <sheetFormatPr baseColWidth="10" defaultRowHeight="15" x14ac:dyDescent="0.25"/>
  <cols>
    <col min="1" max="1" width="22.5703125" customWidth="1"/>
    <col min="2" max="2" width="13.7109375" customWidth="1"/>
    <col min="3" max="3" width="2" customWidth="1"/>
    <col min="4" max="4" width="37.5703125" bestFit="1" customWidth="1"/>
    <col min="5" max="5" width="4.140625" customWidth="1"/>
    <col min="6" max="6" width="2.7109375" bestFit="1" customWidth="1"/>
    <col min="7" max="7" width="2.7109375" customWidth="1"/>
    <col min="8" max="11" width="3" customWidth="1"/>
    <col min="12" max="12" width="2" customWidth="1"/>
    <col min="13" max="14" width="3" customWidth="1"/>
    <col min="15" max="15" width="2" customWidth="1"/>
    <col min="16" max="17" width="3" customWidth="1"/>
    <col min="18" max="20" width="2" customWidth="1"/>
    <col min="21" max="24" width="3" customWidth="1"/>
    <col min="25" max="26" width="12.5703125" customWidth="1"/>
    <col min="27" max="29" width="2" customWidth="1"/>
    <col min="30" max="32" width="3" customWidth="1"/>
    <col min="33" max="33" width="12.5703125" customWidth="1"/>
    <col min="34" max="44" width="2" customWidth="1"/>
    <col min="45" max="46" width="3" customWidth="1"/>
    <col min="47" max="47" width="12.5703125" bestFit="1" customWidth="1"/>
  </cols>
  <sheetData>
    <row r="2" spans="1:25" x14ac:dyDescent="0.25">
      <c r="A2" s="195" t="s">
        <v>194</v>
      </c>
      <c r="B2" s="249" t="s">
        <v>737</v>
      </c>
    </row>
    <row r="3" spans="1:25" x14ac:dyDescent="0.25">
      <c r="A3" s="195" t="s">
        <v>738</v>
      </c>
      <c r="B3" s="204">
        <v>1</v>
      </c>
      <c r="D3" s="195" t="s">
        <v>194</v>
      </c>
      <c r="E3" s="249" t="s">
        <v>737</v>
      </c>
    </row>
    <row r="5" spans="1:25" x14ac:dyDescent="0.25">
      <c r="A5" s="201" t="s">
        <v>623</v>
      </c>
      <c r="B5" s="202" t="s">
        <v>788</v>
      </c>
      <c r="D5" s="195" t="s">
        <v>788</v>
      </c>
      <c r="E5" s="195" t="s">
        <v>625</v>
      </c>
    </row>
    <row r="6" spans="1:25" x14ac:dyDescent="0.25">
      <c r="A6" s="204" t="s">
        <v>55</v>
      </c>
      <c r="B6" s="203">
        <v>1</v>
      </c>
      <c r="D6" s="201" t="s">
        <v>623</v>
      </c>
      <c r="E6" s="207">
        <v>-18</v>
      </c>
      <c r="F6" s="207">
        <v>-5</v>
      </c>
      <c r="G6" s="207">
        <v>-4</v>
      </c>
      <c r="H6" s="207">
        <v>-3</v>
      </c>
      <c r="I6" s="207">
        <v>-2</v>
      </c>
      <c r="J6" s="207">
        <v>-1</v>
      </c>
      <c r="K6" s="207">
        <v>0</v>
      </c>
      <c r="L6" s="207">
        <v>1</v>
      </c>
      <c r="M6" s="207">
        <v>2</v>
      </c>
      <c r="N6" s="207">
        <v>3</v>
      </c>
      <c r="O6" s="207">
        <v>4</v>
      </c>
      <c r="P6" s="207">
        <v>5</v>
      </c>
      <c r="Q6" s="207">
        <v>6</v>
      </c>
      <c r="R6" s="207">
        <v>7</v>
      </c>
      <c r="S6" s="207">
        <v>8</v>
      </c>
      <c r="T6" s="207">
        <v>9</v>
      </c>
      <c r="U6" s="207">
        <v>10</v>
      </c>
      <c r="V6" s="207">
        <v>11</v>
      </c>
      <c r="W6" s="207">
        <v>12</v>
      </c>
      <c r="X6" s="207">
        <v>13</v>
      </c>
      <c r="Y6" s="206" t="s">
        <v>624</v>
      </c>
    </row>
    <row r="7" spans="1:25" x14ac:dyDescent="0.25">
      <c r="A7" s="204" t="s">
        <v>264</v>
      </c>
      <c r="B7" s="203">
        <v>4</v>
      </c>
      <c r="D7" s="204" t="s">
        <v>993</v>
      </c>
      <c r="E7" s="203"/>
      <c r="F7" s="203">
        <v>3</v>
      </c>
      <c r="G7" s="203">
        <v>3</v>
      </c>
      <c r="H7" s="203">
        <v>4</v>
      </c>
      <c r="I7" s="203">
        <v>7</v>
      </c>
      <c r="J7" s="203">
        <v>5</v>
      </c>
      <c r="K7" s="203">
        <v>9</v>
      </c>
      <c r="L7" s="203">
        <v>2</v>
      </c>
      <c r="M7" s="203">
        <v>4</v>
      </c>
      <c r="N7" s="203">
        <v>1</v>
      </c>
      <c r="O7" s="203">
        <v>1</v>
      </c>
      <c r="P7" s="203">
        <v>2</v>
      </c>
      <c r="Q7" s="203">
        <v>5</v>
      </c>
      <c r="R7" s="203"/>
      <c r="S7" s="203"/>
      <c r="T7" s="203">
        <v>2</v>
      </c>
      <c r="U7" s="203"/>
      <c r="V7" s="203">
        <v>1</v>
      </c>
      <c r="W7" s="203">
        <v>2</v>
      </c>
      <c r="X7" s="203">
        <v>22</v>
      </c>
      <c r="Y7" s="203">
        <v>73</v>
      </c>
    </row>
    <row r="8" spans="1:25" x14ac:dyDescent="0.25">
      <c r="A8" s="204" t="s">
        <v>437</v>
      </c>
      <c r="B8" s="203">
        <v>1</v>
      </c>
      <c r="D8" s="205" t="s">
        <v>42</v>
      </c>
      <c r="E8" s="203"/>
      <c r="F8" s="203">
        <v>1</v>
      </c>
      <c r="G8" s="203">
        <v>1</v>
      </c>
      <c r="H8" s="203">
        <v>1</v>
      </c>
      <c r="I8" s="203"/>
      <c r="J8" s="203">
        <v>1</v>
      </c>
      <c r="K8" s="203">
        <v>1</v>
      </c>
      <c r="L8" s="203"/>
      <c r="M8" s="203"/>
      <c r="N8" s="203"/>
      <c r="O8" s="203"/>
      <c r="P8" s="203"/>
      <c r="Q8" s="203">
        <v>2</v>
      </c>
      <c r="R8" s="203"/>
      <c r="S8" s="203"/>
      <c r="T8" s="203">
        <v>1</v>
      </c>
      <c r="U8" s="203"/>
      <c r="V8" s="203">
        <v>1</v>
      </c>
      <c r="W8" s="203">
        <v>1</v>
      </c>
      <c r="X8" s="203"/>
      <c r="Y8" s="203">
        <v>10</v>
      </c>
    </row>
    <row r="9" spans="1:25" x14ac:dyDescent="0.25">
      <c r="A9" s="204" t="s">
        <v>80</v>
      </c>
      <c r="B9" s="203">
        <v>6</v>
      </c>
      <c r="D9" s="205" t="s">
        <v>80</v>
      </c>
      <c r="E9" s="203"/>
      <c r="F9" s="203"/>
      <c r="G9" s="203"/>
      <c r="H9" s="203"/>
      <c r="I9" s="203">
        <v>2</v>
      </c>
      <c r="J9" s="203">
        <v>1</v>
      </c>
      <c r="K9" s="203"/>
      <c r="L9" s="203"/>
      <c r="M9" s="203">
        <v>1</v>
      </c>
      <c r="N9" s="203"/>
      <c r="O9" s="203"/>
      <c r="P9" s="203"/>
      <c r="Q9" s="203"/>
      <c r="R9" s="203"/>
      <c r="S9" s="203"/>
      <c r="T9" s="203"/>
      <c r="U9" s="203"/>
      <c r="V9" s="203"/>
      <c r="W9" s="203"/>
      <c r="X9" s="203">
        <v>2</v>
      </c>
      <c r="Y9" s="203">
        <v>6</v>
      </c>
    </row>
    <row r="10" spans="1:25" x14ac:dyDescent="0.25">
      <c r="A10" s="204" t="s">
        <v>65</v>
      </c>
      <c r="B10" s="203">
        <v>4</v>
      </c>
      <c r="D10" s="205" t="s">
        <v>22</v>
      </c>
      <c r="E10" s="203"/>
      <c r="F10" s="203"/>
      <c r="G10" s="203">
        <v>1</v>
      </c>
      <c r="H10" s="203"/>
      <c r="I10" s="203"/>
      <c r="J10" s="203"/>
      <c r="K10" s="203"/>
      <c r="L10" s="203"/>
      <c r="M10" s="203"/>
      <c r="N10" s="203"/>
      <c r="O10" s="203">
        <v>1</v>
      </c>
      <c r="P10" s="203"/>
      <c r="Q10" s="203">
        <v>1</v>
      </c>
      <c r="R10" s="203"/>
      <c r="S10" s="203"/>
      <c r="T10" s="203"/>
      <c r="U10" s="203"/>
      <c r="V10" s="203"/>
      <c r="W10" s="203"/>
      <c r="X10" s="203">
        <v>2</v>
      </c>
      <c r="Y10" s="203">
        <v>5</v>
      </c>
    </row>
    <row r="11" spans="1:25" x14ac:dyDescent="0.25">
      <c r="A11" s="204" t="s">
        <v>54</v>
      </c>
      <c r="B11" s="203">
        <v>2</v>
      </c>
      <c r="D11" s="205" t="s">
        <v>131</v>
      </c>
      <c r="E11" s="203"/>
      <c r="F11" s="203">
        <v>1</v>
      </c>
      <c r="G11" s="203"/>
      <c r="H11" s="203"/>
      <c r="I11" s="203">
        <v>2</v>
      </c>
      <c r="J11" s="203"/>
      <c r="K11" s="203"/>
      <c r="L11" s="203"/>
      <c r="M11" s="203"/>
      <c r="N11" s="203"/>
      <c r="O11" s="203"/>
      <c r="P11" s="203"/>
      <c r="Q11" s="203"/>
      <c r="R11" s="203"/>
      <c r="S11" s="203"/>
      <c r="T11" s="203"/>
      <c r="U11" s="203"/>
      <c r="V11" s="203"/>
      <c r="W11" s="203"/>
      <c r="X11" s="203">
        <v>2</v>
      </c>
      <c r="Y11" s="203">
        <v>5</v>
      </c>
    </row>
    <row r="12" spans="1:25" x14ac:dyDescent="0.25">
      <c r="A12" s="204" t="s">
        <v>69</v>
      </c>
      <c r="B12" s="203">
        <v>1</v>
      </c>
      <c r="D12" s="205" t="s">
        <v>127</v>
      </c>
      <c r="E12" s="203"/>
      <c r="F12" s="203">
        <v>1</v>
      </c>
      <c r="G12" s="203"/>
      <c r="H12" s="203">
        <v>1</v>
      </c>
      <c r="I12" s="203"/>
      <c r="J12" s="203"/>
      <c r="K12" s="203"/>
      <c r="L12" s="203"/>
      <c r="M12" s="203"/>
      <c r="N12" s="203"/>
      <c r="O12" s="203"/>
      <c r="P12" s="203"/>
      <c r="Q12" s="203"/>
      <c r="R12" s="203"/>
      <c r="S12" s="203"/>
      <c r="T12" s="203"/>
      <c r="U12" s="203"/>
      <c r="V12" s="203"/>
      <c r="W12" s="203"/>
      <c r="X12" s="203">
        <v>3</v>
      </c>
      <c r="Y12" s="203">
        <v>5</v>
      </c>
    </row>
    <row r="13" spans="1:25" x14ac:dyDescent="0.25">
      <c r="A13" s="204" t="s">
        <v>359</v>
      </c>
      <c r="B13" s="203">
        <v>3</v>
      </c>
      <c r="D13" s="205" t="s">
        <v>512</v>
      </c>
      <c r="E13" s="203"/>
      <c r="F13" s="203"/>
      <c r="G13" s="203"/>
      <c r="H13" s="203"/>
      <c r="I13" s="203"/>
      <c r="J13" s="203"/>
      <c r="K13" s="203"/>
      <c r="L13" s="203"/>
      <c r="M13" s="203"/>
      <c r="N13" s="203"/>
      <c r="O13" s="203"/>
      <c r="P13" s="203"/>
      <c r="Q13" s="203"/>
      <c r="R13" s="203"/>
      <c r="S13" s="203"/>
      <c r="T13" s="203"/>
      <c r="U13" s="203"/>
      <c r="V13" s="203"/>
      <c r="W13" s="203"/>
      <c r="X13" s="203">
        <v>4</v>
      </c>
      <c r="Y13" s="203">
        <v>4</v>
      </c>
    </row>
    <row r="14" spans="1:25" x14ac:dyDescent="0.25">
      <c r="A14" s="204" t="s">
        <v>88</v>
      </c>
      <c r="B14" s="203">
        <v>1</v>
      </c>
      <c r="D14" s="205" t="s">
        <v>65</v>
      </c>
      <c r="E14" s="203"/>
      <c r="F14" s="203"/>
      <c r="G14" s="203"/>
      <c r="H14" s="203"/>
      <c r="I14" s="203"/>
      <c r="J14" s="203">
        <v>1</v>
      </c>
      <c r="K14" s="203"/>
      <c r="L14" s="203"/>
      <c r="M14" s="203">
        <v>1</v>
      </c>
      <c r="N14" s="203"/>
      <c r="O14" s="203"/>
      <c r="P14" s="203"/>
      <c r="Q14" s="203">
        <v>1</v>
      </c>
      <c r="R14" s="203"/>
      <c r="S14" s="203"/>
      <c r="T14" s="203"/>
      <c r="U14" s="203"/>
      <c r="V14" s="203"/>
      <c r="W14" s="203"/>
      <c r="X14" s="203">
        <v>1</v>
      </c>
      <c r="Y14" s="203">
        <v>4</v>
      </c>
    </row>
    <row r="15" spans="1:25" x14ac:dyDescent="0.25">
      <c r="A15" s="204" t="s">
        <v>131</v>
      </c>
      <c r="B15" s="203">
        <v>5</v>
      </c>
      <c r="D15" s="205" t="s">
        <v>264</v>
      </c>
      <c r="E15" s="203"/>
      <c r="F15" s="203"/>
      <c r="G15" s="203"/>
      <c r="H15" s="203">
        <v>1</v>
      </c>
      <c r="I15" s="203"/>
      <c r="J15" s="203"/>
      <c r="K15" s="203">
        <v>1</v>
      </c>
      <c r="L15" s="203"/>
      <c r="M15" s="203"/>
      <c r="N15" s="203">
        <v>1</v>
      </c>
      <c r="O15" s="203"/>
      <c r="P15" s="203"/>
      <c r="Q15" s="203"/>
      <c r="R15" s="203"/>
      <c r="S15" s="203"/>
      <c r="T15" s="203"/>
      <c r="U15" s="203"/>
      <c r="V15" s="203"/>
      <c r="W15" s="203"/>
      <c r="X15" s="203">
        <v>1</v>
      </c>
      <c r="Y15" s="203">
        <v>4</v>
      </c>
    </row>
    <row r="16" spans="1:25" x14ac:dyDescent="0.25">
      <c r="A16" s="204" t="s">
        <v>363</v>
      </c>
      <c r="B16" s="203">
        <v>2</v>
      </c>
      <c r="D16" s="205" t="s">
        <v>359</v>
      </c>
      <c r="E16" s="203"/>
      <c r="F16" s="203"/>
      <c r="G16" s="203"/>
      <c r="H16" s="203"/>
      <c r="I16" s="203"/>
      <c r="J16" s="203"/>
      <c r="K16" s="203"/>
      <c r="L16" s="203"/>
      <c r="M16" s="203">
        <v>1</v>
      </c>
      <c r="N16" s="203"/>
      <c r="O16" s="203"/>
      <c r="P16" s="203"/>
      <c r="Q16" s="203">
        <v>1</v>
      </c>
      <c r="R16" s="203"/>
      <c r="S16" s="203"/>
      <c r="T16" s="203"/>
      <c r="U16" s="203"/>
      <c r="V16" s="203"/>
      <c r="W16" s="203">
        <v>1</v>
      </c>
      <c r="X16" s="203"/>
      <c r="Y16" s="203">
        <v>3</v>
      </c>
    </row>
    <row r="17" spans="1:25" x14ac:dyDescent="0.25">
      <c r="A17" s="204" t="s">
        <v>22</v>
      </c>
      <c r="B17" s="203">
        <v>5</v>
      </c>
      <c r="D17" s="205" t="s">
        <v>932</v>
      </c>
      <c r="E17" s="203"/>
      <c r="F17" s="203"/>
      <c r="G17" s="203"/>
      <c r="H17" s="203">
        <v>1</v>
      </c>
      <c r="I17" s="203"/>
      <c r="J17" s="203"/>
      <c r="K17" s="203">
        <v>1</v>
      </c>
      <c r="L17" s="203"/>
      <c r="M17" s="203">
        <v>1</v>
      </c>
      <c r="N17" s="203"/>
      <c r="O17" s="203"/>
      <c r="P17" s="203"/>
      <c r="Q17" s="203"/>
      <c r="R17" s="203"/>
      <c r="S17" s="203"/>
      <c r="T17" s="203"/>
      <c r="U17" s="203"/>
      <c r="V17" s="203"/>
      <c r="W17" s="203"/>
      <c r="X17" s="203"/>
      <c r="Y17" s="203">
        <v>3</v>
      </c>
    </row>
    <row r="18" spans="1:25" x14ac:dyDescent="0.25">
      <c r="A18" s="204" t="s">
        <v>127</v>
      </c>
      <c r="B18" s="203">
        <v>5</v>
      </c>
      <c r="D18" s="205" t="s">
        <v>96</v>
      </c>
      <c r="E18" s="203"/>
      <c r="F18" s="203"/>
      <c r="G18" s="203"/>
      <c r="H18" s="203"/>
      <c r="I18" s="203">
        <v>1</v>
      </c>
      <c r="J18" s="203"/>
      <c r="K18" s="203">
        <v>1</v>
      </c>
      <c r="L18" s="203"/>
      <c r="M18" s="203"/>
      <c r="N18" s="203"/>
      <c r="O18" s="203"/>
      <c r="P18" s="203"/>
      <c r="Q18" s="203"/>
      <c r="R18" s="203"/>
      <c r="S18" s="203"/>
      <c r="T18" s="203"/>
      <c r="U18" s="203"/>
      <c r="V18" s="203"/>
      <c r="W18" s="203"/>
      <c r="X18" s="203">
        <v>1</v>
      </c>
      <c r="Y18" s="203">
        <v>3</v>
      </c>
    </row>
    <row r="19" spans="1:25" x14ac:dyDescent="0.25">
      <c r="A19" s="204" t="s">
        <v>33</v>
      </c>
      <c r="B19" s="203">
        <v>1</v>
      </c>
      <c r="D19" s="205" t="s">
        <v>54</v>
      </c>
      <c r="E19" s="203"/>
      <c r="F19" s="203"/>
      <c r="G19" s="203"/>
      <c r="H19" s="203"/>
      <c r="I19" s="203"/>
      <c r="J19" s="203"/>
      <c r="K19" s="203">
        <v>1</v>
      </c>
      <c r="L19" s="203"/>
      <c r="M19" s="203"/>
      <c r="N19" s="203"/>
      <c r="O19" s="203"/>
      <c r="P19" s="203"/>
      <c r="Q19" s="203"/>
      <c r="R19" s="203"/>
      <c r="S19" s="203"/>
      <c r="T19" s="203"/>
      <c r="U19" s="203"/>
      <c r="V19" s="203"/>
      <c r="W19" s="203"/>
      <c r="X19" s="203">
        <v>1</v>
      </c>
      <c r="Y19" s="203">
        <v>2</v>
      </c>
    </row>
    <row r="20" spans="1:25" x14ac:dyDescent="0.25">
      <c r="A20" s="204" t="s">
        <v>15</v>
      </c>
      <c r="B20" s="203">
        <v>1</v>
      </c>
      <c r="D20" s="205" t="s">
        <v>21</v>
      </c>
      <c r="E20" s="203"/>
      <c r="F20" s="203"/>
      <c r="G20" s="203"/>
      <c r="H20" s="203"/>
      <c r="I20" s="203"/>
      <c r="J20" s="203"/>
      <c r="K20" s="203"/>
      <c r="L20" s="203"/>
      <c r="M20" s="203"/>
      <c r="N20" s="203"/>
      <c r="O20" s="203"/>
      <c r="P20" s="203">
        <v>1</v>
      </c>
      <c r="Q20" s="203"/>
      <c r="R20" s="203"/>
      <c r="S20" s="203"/>
      <c r="T20" s="203"/>
      <c r="U20" s="203"/>
      <c r="V20" s="203"/>
      <c r="W20" s="203"/>
      <c r="X20" s="203">
        <v>1</v>
      </c>
      <c r="Y20" s="203">
        <v>2</v>
      </c>
    </row>
    <row r="21" spans="1:25" x14ac:dyDescent="0.25">
      <c r="A21" s="204" t="s">
        <v>16</v>
      </c>
      <c r="B21" s="203">
        <v>2</v>
      </c>
      <c r="D21" s="205" t="s">
        <v>363</v>
      </c>
      <c r="E21" s="203"/>
      <c r="F21" s="203"/>
      <c r="G21" s="203"/>
      <c r="H21" s="203"/>
      <c r="I21" s="203"/>
      <c r="J21" s="203"/>
      <c r="K21" s="203"/>
      <c r="L21" s="203">
        <v>2</v>
      </c>
      <c r="M21" s="203"/>
      <c r="N21" s="203"/>
      <c r="O21" s="203"/>
      <c r="P21" s="203"/>
      <c r="Q21" s="203"/>
      <c r="R21" s="203"/>
      <c r="S21" s="203"/>
      <c r="T21" s="203"/>
      <c r="U21" s="203"/>
      <c r="V21" s="203"/>
      <c r="W21" s="203"/>
      <c r="X21" s="203"/>
      <c r="Y21" s="203">
        <v>2</v>
      </c>
    </row>
    <row r="22" spans="1:25" x14ac:dyDescent="0.25">
      <c r="A22" s="204" t="s">
        <v>42</v>
      </c>
      <c r="B22" s="203">
        <v>10</v>
      </c>
      <c r="D22" s="205" t="s">
        <v>505</v>
      </c>
      <c r="E22" s="203"/>
      <c r="F22" s="203"/>
      <c r="G22" s="203"/>
      <c r="H22" s="203"/>
      <c r="I22" s="203"/>
      <c r="J22" s="203"/>
      <c r="K22" s="203"/>
      <c r="L22" s="203"/>
      <c r="M22" s="203"/>
      <c r="N22" s="203"/>
      <c r="O22" s="203"/>
      <c r="P22" s="203">
        <v>1</v>
      </c>
      <c r="Q22" s="203"/>
      <c r="R22" s="203"/>
      <c r="S22" s="203"/>
      <c r="T22" s="203"/>
      <c r="U22" s="203"/>
      <c r="V22" s="203"/>
      <c r="W22" s="203"/>
      <c r="X22" s="203">
        <v>1</v>
      </c>
      <c r="Y22" s="203">
        <v>2</v>
      </c>
    </row>
    <row r="23" spans="1:25" x14ac:dyDescent="0.25">
      <c r="A23" s="204" t="s">
        <v>38</v>
      </c>
      <c r="B23" s="203">
        <v>1</v>
      </c>
      <c r="D23" s="205" t="s">
        <v>16</v>
      </c>
      <c r="E23" s="203"/>
      <c r="F23" s="203"/>
      <c r="G23" s="203"/>
      <c r="H23" s="203"/>
      <c r="I23" s="203"/>
      <c r="J23" s="203"/>
      <c r="K23" s="203">
        <v>1</v>
      </c>
      <c r="L23" s="203"/>
      <c r="M23" s="203"/>
      <c r="N23" s="203"/>
      <c r="O23" s="203"/>
      <c r="P23" s="203"/>
      <c r="Q23" s="203"/>
      <c r="R23" s="203"/>
      <c r="S23" s="203"/>
      <c r="T23" s="203"/>
      <c r="U23" s="203"/>
      <c r="V23" s="203"/>
      <c r="W23" s="203"/>
      <c r="X23" s="203">
        <v>1</v>
      </c>
      <c r="Y23" s="203">
        <v>2</v>
      </c>
    </row>
    <row r="24" spans="1:25" x14ac:dyDescent="0.25">
      <c r="A24" s="204" t="s">
        <v>505</v>
      </c>
      <c r="B24" s="203">
        <v>2</v>
      </c>
      <c r="D24" s="205" t="s">
        <v>32</v>
      </c>
      <c r="E24" s="203"/>
      <c r="F24" s="203"/>
      <c r="G24" s="203"/>
      <c r="H24" s="203"/>
      <c r="I24" s="203"/>
      <c r="J24" s="203"/>
      <c r="K24" s="203">
        <v>1</v>
      </c>
      <c r="L24" s="203"/>
      <c r="M24" s="203"/>
      <c r="N24" s="203"/>
      <c r="O24" s="203"/>
      <c r="P24" s="203"/>
      <c r="Q24" s="203"/>
      <c r="R24" s="203"/>
      <c r="S24" s="203"/>
      <c r="T24" s="203"/>
      <c r="U24" s="203"/>
      <c r="V24" s="203"/>
      <c r="W24" s="203"/>
      <c r="X24" s="203"/>
      <c r="Y24" s="203">
        <v>1</v>
      </c>
    </row>
    <row r="25" spans="1:25" x14ac:dyDescent="0.25">
      <c r="A25" s="204" t="s">
        <v>21</v>
      </c>
      <c r="B25" s="203">
        <v>2</v>
      </c>
      <c r="D25" s="205" t="s">
        <v>148</v>
      </c>
      <c r="E25" s="203"/>
      <c r="F25" s="203"/>
      <c r="G25" s="203"/>
      <c r="H25" s="203"/>
      <c r="I25" s="203"/>
      <c r="J25" s="203"/>
      <c r="K25" s="203">
        <v>1</v>
      </c>
      <c r="L25" s="203"/>
      <c r="M25" s="203"/>
      <c r="N25" s="203"/>
      <c r="O25" s="203"/>
      <c r="P25" s="203"/>
      <c r="Q25" s="203"/>
      <c r="R25" s="203"/>
      <c r="S25" s="203"/>
      <c r="T25" s="203"/>
      <c r="U25" s="203"/>
      <c r="V25" s="203"/>
      <c r="W25" s="203"/>
      <c r="X25" s="203"/>
      <c r="Y25" s="203">
        <v>1</v>
      </c>
    </row>
    <row r="26" spans="1:25" x14ac:dyDescent="0.25">
      <c r="A26" s="204" t="s">
        <v>512</v>
      </c>
      <c r="B26" s="203">
        <v>4</v>
      </c>
      <c r="D26" s="205" t="s">
        <v>69</v>
      </c>
      <c r="E26" s="203"/>
      <c r="F26" s="203"/>
      <c r="G26" s="203"/>
      <c r="H26" s="203"/>
      <c r="I26" s="203"/>
      <c r="J26" s="203">
        <v>1</v>
      </c>
      <c r="K26" s="203"/>
      <c r="L26" s="203"/>
      <c r="M26" s="203"/>
      <c r="N26" s="203"/>
      <c r="O26" s="203"/>
      <c r="P26" s="203"/>
      <c r="Q26" s="203"/>
      <c r="R26" s="203"/>
      <c r="S26" s="203"/>
      <c r="T26" s="203"/>
      <c r="U26" s="203"/>
      <c r="V26" s="203"/>
      <c r="W26" s="203"/>
      <c r="X26" s="203"/>
      <c r="Y26" s="203">
        <v>1</v>
      </c>
    </row>
    <row r="27" spans="1:25" x14ac:dyDescent="0.25">
      <c r="A27" s="204" t="s">
        <v>148</v>
      </c>
      <c r="B27" s="203">
        <v>1</v>
      </c>
      <c r="D27" s="205" t="s">
        <v>38</v>
      </c>
      <c r="E27" s="203"/>
      <c r="F27" s="203"/>
      <c r="G27" s="203"/>
      <c r="H27" s="203"/>
      <c r="I27" s="203"/>
      <c r="J27" s="203">
        <v>1</v>
      </c>
      <c r="K27" s="203"/>
      <c r="L27" s="203"/>
      <c r="M27" s="203"/>
      <c r="N27" s="203"/>
      <c r="O27" s="203"/>
      <c r="P27" s="203"/>
      <c r="Q27" s="203"/>
      <c r="R27" s="203"/>
      <c r="S27" s="203"/>
      <c r="T27" s="203"/>
      <c r="U27" s="203"/>
      <c r="V27" s="203"/>
      <c r="W27" s="203"/>
      <c r="X27" s="203"/>
      <c r="Y27" s="203">
        <v>1</v>
      </c>
    </row>
    <row r="28" spans="1:25" x14ac:dyDescent="0.25">
      <c r="A28" s="204" t="s">
        <v>147</v>
      </c>
      <c r="B28" s="203">
        <v>1</v>
      </c>
      <c r="D28" s="205" t="s">
        <v>147</v>
      </c>
      <c r="E28" s="203"/>
      <c r="F28" s="203"/>
      <c r="G28" s="203"/>
      <c r="H28" s="203"/>
      <c r="I28" s="203">
        <v>1</v>
      </c>
      <c r="J28" s="203"/>
      <c r="K28" s="203"/>
      <c r="L28" s="203"/>
      <c r="M28" s="203"/>
      <c r="N28" s="203"/>
      <c r="O28" s="203"/>
      <c r="P28" s="203"/>
      <c r="Q28" s="203"/>
      <c r="R28" s="203"/>
      <c r="S28" s="203"/>
      <c r="T28" s="203"/>
      <c r="U28" s="203"/>
      <c r="V28" s="203"/>
      <c r="W28" s="203"/>
      <c r="X28" s="203"/>
      <c r="Y28" s="203">
        <v>1</v>
      </c>
    </row>
    <row r="29" spans="1:25" x14ac:dyDescent="0.25">
      <c r="A29" s="204" t="s">
        <v>32</v>
      </c>
      <c r="B29" s="203">
        <v>1</v>
      </c>
      <c r="D29" s="205" t="s">
        <v>437</v>
      </c>
      <c r="E29" s="203"/>
      <c r="F29" s="203"/>
      <c r="G29" s="203"/>
      <c r="H29" s="203"/>
      <c r="I29" s="203">
        <v>1</v>
      </c>
      <c r="J29" s="203"/>
      <c r="K29" s="203"/>
      <c r="L29" s="203"/>
      <c r="M29" s="203"/>
      <c r="N29" s="203"/>
      <c r="O29" s="203"/>
      <c r="P29" s="203"/>
      <c r="Q29" s="203"/>
      <c r="R29" s="203"/>
      <c r="S29" s="203"/>
      <c r="T29" s="203"/>
      <c r="U29" s="203"/>
      <c r="V29" s="203"/>
      <c r="W29" s="203"/>
      <c r="X29" s="203"/>
      <c r="Y29" s="203">
        <v>1</v>
      </c>
    </row>
    <row r="30" spans="1:25" x14ac:dyDescent="0.25">
      <c r="A30" s="204" t="s">
        <v>132</v>
      </c>
      <c r="B30" s="203">
        <v>1</v>
      </c>
      <c r="D30" s="205" t="s">
        <v>132</v>
      </c>
      <c r="E30" s="203"/>
      <c r="F30" s="203"/>
      <c r="G30" s="203"/>
      <c r="H30" s="203"/>
      <c r="I30" s="203"/>
      <c r="J30" s="203"/>
      <c r="K30" s="203"/>
      <c r="L30" s="203"/>
      <c r="M30" s="203"/>
      <c r="N30" s="203"/>
      <c r="O30" s="203"/>
      <c r="P30" s="203"/>
      <c r="Q30" s="203"/>
      <c r="R30" s="203"/>
      <c r="S30" s="203"/>
      <c r="T30" s="203"/>
      <c r="U30" s="203"/>
      <c r="V30" s="203"/>
      <c r="W30" s="203"/>
      <c r="X30" s="203">
        <v>1</v>
      </c>
      <c r="Y30" s="203">
        <v>1</v>
      </c>
    </row>
    <row r="31" spans="1:25" x14ac:dyDescent="0.25">
      <c r="A31" s="204" t="s">
        <v>932</v>
      </c>
      <c r="B31" s="203">
        <v>3</v>
      </c>
      <c r="D31" s="205" t="s">
        <v>55</v>
      </c>
      <c r="E31" s="203"/>
      <c r="F31" s="203"/>
      <c r="G31" s="203"/>
      <c r="H31" s="203"/>
      <c r="I31" s="203"/>
      <c r="J31" s="203"/>
      <c r="K31" s="203">
        <v>1</v>
      </c>
      <c r="L31" s="203"/>
      <c r="M31" s="203"/>
      <c r="N31" s="203"/>
      <c r="O31" s="203"/>
      <c r="P31" s="203"/>
      <c r="Q31" s="203"/>
      <c r="R31" s="203"/>
      <c r="S31" s="203"/>
      <c r="T31" s="203"/>
      <c r="U31" s="203"/>
      <c r="V31" s="203"/>
      <c r="W31" s="203"/>
      <c r="X31" s="203"/>
      <c r="Y31" s="203">
        <v>1</v>
      </c>
    </row>
    <row r="32" spans="1:25" x14ac:dyDescent="0.25">
      <c r="A32" s="204" t="s">
        <v>96</v>
      </c>
      <c r="B32" s="203">
        <v>3</v>
      </c>
      <c r="D32" s="205" t="s">
        <v>88</v>
      </c>
      <c r="E32" s="203"/>
      <c r="F32" s="203"/>
      <c r="G32" s="203"/>
      <c r="H32" s="203"/>
      <c r="I32" s="203"/>
      <c r="J32" s="203"/>
      <c r="K32" s="203"/>
      <c r="L32" s="203"/>
      <c r="M32" s="203"/>
      <c r="N32" s="203"/>
      <c r="O32" s="203"/>
      <c r="P32" s="203"/>
      <c r="Q32" s="203"/>
      <c r="R32" s="203"/>
      <c r="S32" s="203"/>
      <c r="T32" s="203">
        <v>1</v>
      </c>
      <c r="U32" s="203"/>
      <c r="V32" s="203"/>
      <c r="W32" s="203"/>
      <c r="X32" s="203"/>
      <c r="Y32" s="203">
        <v>1</v>
      </c>
    </row>
    <row r="33" spans="1:25" x14ac:dyDescent="0.25">
      <c r="A33" s="202" t="s">
        <v>624</v>
      </c>
      <c r="B33" s="203">
        <v>73</v>
      </c>
      <c r="D33" s="205" t="s">
        <v>15</v>
      </c>
      <c r="E33" s="203"/>
      <c r="F33" s="203"/>
      <c r="G33" s="203">
        <v>1</v>
      </c>
      <c r="H33" s="203"/>
      <c r="I33" s="203"/>
      <c r="J33" s="203"/>
      <c r="K33" s="203"/>
      <c r="L33" s="203"/>
      <c r="M33" s="203"/>
      <c r="N33" s="203"/>
      <c r="O33" s="203"/>
      <c r="P33" s="203"/>
      <c r="Q33" s="203"/>
      <c r="R33" s="203"/>
      <c r="S33" s="203"/>
      <c r="T33" s="203"/>
      <c r="U33" s="203"/>
      <c r="V33" s="203"/>
      <c r="W33" s="203"/>
      <c r="X33" s="203"/>
      <c r="Y33" s="203">
        <v>1</v>
      </c>
    </row>
    <row r="34" spans="1:25" x14ac:dyDescent="0.25">
      <c r="D34" s="205" t="s">
        <v>33</v>
      </c>
      <c r="E34" s="203"/>
      <c r="F34" s="203"/>
      <c r="G34" s="203"/>
      <c r="H34" s="203"/>
      <c r="I34" s="203"/>
      <c r="J34" s="203"/>
      <c r="K34" s="203"/>
      <c r="L34" s="203"/>
      <c r="M34" s="203"/>
      <c r="N34" s="203"/>
      <c r="O34" s="203"/>
      <c r="P34" s="203"/>
      <c r="Q34" s="203"/>
      <c r="R34" s="203"/>
      <c r="S34" s="203"/>
      <c r="T34" s="203"/>
      <c r="U34" s="203"/>
      <c r="V34" s="203"/>
      <c r="W34" s="203"/>
      <c r="X34" s="203">
        <v>1</v>
      </c>
      <c r="Y34" s="203">
        <v>1</v>
      </c>
    </row>
    <row r="35" spans="1:25" x14ac:dyDescent="0.25">
      <c r="D35" s="204" t="s">
        <v>992</v>
      </c>
      <c r="E35" s="203"/>
      <c r="F35" s="203"/>
      <c r="G35" s="203">
        <v>3</v>
      </c>
      <c r="H35" s="203">
        <v>6</v>
      </c>
      <c r="I35" s="203">
        <v>6</v>
      </c>
      <c r="J35" s="203">
        <v>2</v>
      </c>
      <c r="K35" s="203">
        <v>8</v>
      </c>
      <c r="L35" s="203">
        <v>4</v>
      </c>
      <c r="M35" s="203">
        <v>11</v>
      </c>
      <c r="N35" s="203">
        <v>4</v>
      </c>
      <c r="O35" s="203">
        <v>1</v>
      </c>
      <c r="P35" s="203">
        <v>4</v>
      </c>
      <c r="Q35" s="203">
        <v>3</v>
      </c>
      <c r="R35" s="203">
        <v>1</v>
      </c>
      <c r="S35" s="203"/>
      <c r="T35" s="203">
        <v>5</v>
      </c>
      <c r="U35" s="203">
        <v>5</v>
      </c>
      <c r="V35" s="203">
        <v>2</v>
      </c>
      <c r="W35" s="203">
        <v>1</v>
      </c>
      <c r="X35" s="203">
        <v>3</v>
      </c>
      <c r="Y35" s="203">
        <v>69</v>
      </c>
    </row>
    <row r="36" spans="1:25" x14ac:dyDescent="0.25">
      <c r="D36" s="205" t="s">
        <v>49</v>
      </c>
      <c r="E36" s="203"/>
      <c r="F36" s="203"/>
      <c r="G36" s="203">
        <v>1</v>
      </c>
      <c r="H36" s="203">
        <v>1</v>
      </c>
      <c r="I36" s="203">
        <v>1</v>
      </c>
      <c r="J36" s="203"/>
      <c r="K36" s="203">
        <v>2</v>
      </c>
      <c r="L36" s="203"/>
      <c r="M36" s="203">
        <v>2</v>
      </c>
      <c r="N36" s="203"/>
      <c r="O36" s="203">
        <v>1</v>
      </c>
      <c r="P36" s="203"/>
      <c r="Q36" s="203"/>
      <c r="R36" s="203"/>
      <c r="S36" s="203"/>
      <c r="T36" s="203"/>
      <c r="U36" s="203"/>
      <c r="V36" s="203"/>
      <c r="W36" s="203"/>
      <c r="X36" s="203"/>
      <c r="Y36" s="203">
        <v>8</v>
      </c>
    </row>
    <row r="37" spans="1:25" x14ac:dyDescent="0.25">
      <c r="D37" s="205" t="s">
        <v>22</v>
      </c>
      <c r="E37" s="203"/>
      <c r="F37" s="203"/>
      <c r="G37" s="203"/>
      <c r="H37" s="203">
        <v>2</v>
      </c>
      <c r="I37" s="203"/>
      <c r="J37" s="203"/>
      <c r="K37" s="203"/>
      <c r="L37" s="203">
        <v>1</v>
      </c>
      <c r="M37" s="203">
        <v>1</v>
      </c>
      <c r="N37" s="203"/>
      <c r="O37" s="203"/>
      <c r="P37" s="203">
        <v>1</v>
      </c>
      <c r="Q37" s="203">
        <v>1</v>
      </c>
      <c r="R37" s="203"/>
      <c r="S37" s="203"/>
      <c r="T37" s="203">
        <v>1</v>
      </c>
      <c r="U37" s="203"/>
      <c r="V37" s="203"/>
      <c r="W37" s="203">
        <v>1</v>
      </c>
      <c r="X37" s="203"/>
      <c r="Y37" s="203">
        <v>8</v>
      </c>
    </row>
    <row r="38" spans="1:25" x14ac:dyDescent="0.25">
      <c r="D38" s="205" t="s">
        <v>16</v>
      </c>
      <c r="E38" s="203"/>
      <c r="F38" s="203"/>
      <c r="G38" s="203"/>
      <c r="H38" s="203">
        <v>1</v>
      </c>
      <c r="I38" s="203">
        <v>1</v>
      </c>
      <c r="J38" s="203"/>
      <c r="K38" s="203"/>
      <c r="L38" s="203"/>
      <c r="M38" s="203"/>
      <c r="N38" s="203"/>
      <c r="O38" s="203"/>
      <c r="P38" s="203"/>
      <c r="Q38" s="203"/>
      <c r="R38" s="203"/>
      <c r="S38" s="203"/>
      <c r="T38" s="203"/>
      <c r="U38" s="203">
        <v>2</v>
      </c>
      <c r="V38" s="203"/>
      <c r="W38" s="203"/>
      <c r="X38" s="203">
        <v>2</v>
      </c>
      <c r="Y38" s="203">
        <v>6</v>
      </c>
    </row>
    <row r="39" spans="1:25" x14ac:dyDescent="0.25">
      <c r="D39" s="205" t="s">
        <v>696</v>
      </c>
      <c r="E39" s="203"/>
      <c r="F39" s="203"/>
      <c r="G39" s="203"/>
      <c r="H39" s="203"/>
      <c r="I39" s="203"/>
      <c r="J39" s="203">
        <v>1</v>
      </c>
      <c r="K39" s="203">
        <v>1</v>
      </c>
      <c r="L39" s="203">
        <v>1</v>
      </c>
      <c r="M39" s="203">
        <v>2</v>
      </c>
      <c r="N39" s="203">
        <v>1</v>
      </c>
      <c r="O39" s="203"/>
      <c r="P39" s="203"/>
      <c r="Q39" s="203"/>
      <c r="R39" s="203"/>
      <c r="S39" s="203"/>
      <c r="T39" s="203"/>
      <c r="U39" s="203"/>
      <c r="V39" s="203"/>
      <c r="W39" s="203"/>
      <c r="X39" s="203"/>
      <c r="Y39" s="203">
        <v>6</v>
      </c>
    </row>
    <row r="40" spans="1:25" x14ac:dyDescent="0.25">
      <c r="D40" s="205" t="s">
        <v>42</v>
      </c>
      <c r="E40" s="203"/>
      <c r="F40" s="203"/>
      <c r="G40" s="203"/>
      <c r="H40" s="203">
        <v>1</v>
      </c>
      <c r="I40" s="203">
        <v>1</v>
      </c>
      <c r="J40" s="203"/>
      <c r="K40" s="203">
        <v>1</v>
      </c>
      <c r="L40" s="203">
        <v>1</v>
      </c>
      <c r="M40" s="203"/>
      <c r="N40" s="203">
        <v>1</v>
      </c>
      <c r="O40" s="203"/>
      <c r="P40" s="203"/>
      <c r="Q40" s="203"/>
      <c r="R40" s="203"/>
      <c r="S40" s="203"/>
      <c r="T40" s="203"/>
      <c r="U40" s="203">
        <v>1</v>
      </c>
      <c r="V40" s="203"/>
      <c r="W40" s="203"/>
      <c r="X40" s="203"/>
      <c r="Y40" s="203">
        <v>6</v>
      </c>
    </row>
    <row r="41" spans="1:25" x14ac:dyDescent="0.25">
      <c r="D41" s="205" t="s">
        <v>80</v>
      </c>
      <c r="E41" s="203"/>
      <c r="F41" s="203"/>
      <c r="G41" s="203"/>
      <c r="H41" s="203"/>
      <c r="I41" s="203">
        <v>1</v>
      </c>
      <c r="J41" s="203"/>
      <c r="K41" s="203">
        <v>1</v>
      </c>
      <c r="L41" s="203"/>
      <c r="M41" s="203">
        <v>2</v>
      </c>
      <c r="N41" s="203"/>
      <c r="O41" s="203"/>
      <c r="P41" s="203"/>
      <c r="Q41" s="203">
        <v>1</v>
      </c>
      <c r="R41" s="203"/>
      <c r="S41" s="203"/>
      <c r="T41" s="203"/>
      <c r="U41" s="203"/>
      <c r="V41" s="203"/>
      <c r="W41" s="203"/>
      <c r="X41" s="203"/>
      <c r="Y41" s="203">
        <v>5</v>
      </c>
    </row>
    <row r="42" spans="1:25" x14ac:dyDescent="0.25">
      <c r="D42" s="205" t="s">
        <v>363</v>
      </c>
      <c r="E42" s="203"/>
      <c r="F42" s="203"/>
      <c r="G42" s="203"/>
      <c r="H42" s="203"/>
      <c r="I42" s="203"/>
      <c r="J42" s="203"/>
      <c r="K42" s="203">
        <v>1</v>
      </c>
      <c r="L42" s="203"/>
      <c r="M42" s="203"/>
      <c r="N42" s="203">
        <v>1</v>
      </c>
      <c r="O42" s="203"/>
      <c r="P42" s="203"/>
      <c r="Q42" s="203"/>
      <c r="R42" s="203"/>
      <c r="S42" s="203"/>
      <c r="T42" s="203">
        <v>1</v>
      </c>
      <c r="U42" s="203"/>
      <c r="V42" s="203">
        <v>1</v>
      </c>
      <c r="W42" s="203"/>
      <c r="X42" s="203"/>
      <c r="Y42" s="203">
        <v>4</v>
      </c>
    </row>
    <row r="43" spans="1:25" x14ac:dyDescent="0.25">
      <c r="D43" s="205" t="s">
        <v>38</v>
      </c>
      <c r="E43" s="203"/>
      <c r="F43" s="203"/>
      <c r="G43" s="203">
        <v>1</v>
      </c>
      <c r="H43" s="203"/>
      <c r="I43" s="203"/>
      <c r="J43" s="203"/>
      <c r="K43" s="203"/>
      <c r="L43" s="203"/>
      <c r="M43" s="203">
        <v>1</v>
      </c>
      <c r="N43" s="203"/>
      <c r="O43" s="203"/>
      <c r="P43" s="203">
        <v>1</v>
      </c>
      <c r="Q43" s="203"/>
      <c r="R43" s="203"/>
      <c r="S43" s="203"/>
      <c r="T43" s="203"/>
      <c r="U43" s="203"/>
      <c r="V43" s="203"/>
      <c r="W43" s="203"/>
      <c r="X43" s="203"/>
      <c r="Y43" s="203">
        <v>3</v>
      </c>
    </row>
    <row r="44" spans="1:25" x14ac:dyDescent="0.25">
      <c r="D44" s="205" t="s">
        <v>149</v>
      </c>
      <c r="E44" s="203"/>
      <c r="F44" s="203"/>
      <c r="G44" s="203"/>
      <c r="H44" s="203">
        <v>1</v>
      </c>
      <c r="I44" s="203"/>
      <c r="J44" s="203"/>
      <c r="K44" s="203"/>
      <c r="L44" s="203"/>
      <c r="M44" s="203"/>
      <c r="N44" s="203"/>
      <c r="O44" s="203"/>
      <c r="P44" s="203"/>
      <c r="Q44" s="203"/>
      <c r="R44" s="203"/>
      <c r="S44" s="203"/>
      <c r="T44" s="203"/>
      <c r="U44" s="203">
        <v>1</v>
      </c>
      <c r="V44" s="203"/>
      <c r="W44" s="203"/>
      <c r="X44" s="203"/>
      <c r="Y44" s="203">
        <v>2</v>
      </c>
    </row>
    <row r="45" spans="1:25" x14ac:dyDescent="0.25">
      <c r="D45" s="205" t="s">
        <v>69</v>
      </c>
      <c r="E45" s="203"/>
      <c r="F45" s="203"/>
      <c r="G45" s="203">
        <v>1</v>
      </c>
      <c r="H45" s="203"/>
      <c r="I45" s="203"/>
      <c r="J45" s="203"/>
      <c r="K45" s="203"/>
      <c r="L45" s="203"/>
      <c r="M45" s="203">
        <v>1</v>
      </c>
      <c r="N45" s="203"/>
      <c r="O45" s="203"/>
      <c r="P45" s="203"/>
      <c r="Q45" s="203"/>
      <c r="R45" s="203"/>
      <c r="S45" s="203"/>
      <c r="T45" s="203"/>
      <c r="U45" s="203"/>
      <c r="V45" s="203"/>
      <c r="W45" s="203"/>
      <c r="X45" s="203"/>
      <c r="Y45" s="203">
        <v>2</v>
      </c>
    </row>
    <row r="46" spans="1:25" x14ac:dyDescent="0.25">
      <c r="D46" s="205" t="s">
        <v>264</v>
      </c>
      <c r="E46" s="203"/>
      <c r="F46" s="203"/>
      <c r="G46" s="203"/>
      <c r="H46" s="203"/>
      <c r="I46" s="203"/>
      <c r="J46" s="203"/>
      <c r="K46" s="203"/>
      <c r="L46" s="203"/>
      <c r="M46" s="203"/>
      <c r="N46" s="203"/>
      <c r="O46" s="203"/>
      <c r="P46" s="203"/>
      <c r="Q46" s="203"/>
      <c r="R46" s="203"/>
      <c r="S46" s="203"/>
      <c r="T46" s="203"/>
      <c r="U46" s="203"/>
      <c r="V46" s="203">
        <v>1</v>
      </c>
      <c r="W46" s="203"/>
      <c r="X46" s="203">
        <v>1</v>
      </c>
      <c r="Y46" s="203">
        <v>2</v>
      </c>
    </row>
    <row r="47" spans="1:25" x14ac:dyDescent="0.25">
      <c r="D47" s="205" t="s">
        <v>359</v>
      </c>
      <c r="E47" s="203"/>
      <c r="F47" s="203"/>
      <c r="G47" s="203"/>
      <c r="H47" s="203"/>
      <c r="I47" s="203">
        <v>1</v>
      </c>
      <c r="J47" s="203"/>
      <c r="K47" s="203">
        <v>1</v>
      </c>
      <c r="L47" s="203"/>
      <c r="M47" s="203"/>
      <c r="N47" s="203"/>
      <c r="O47" s="203"/>
      <c r="P47" s="203"/>
      <c r="Q47" s="203"/>
      <c r="R47" s="203"/>
      <c r="S47" s="203"/>
      <c r="T47" s="203"/>
      <c r="U47" s="203"/>
      <c r="V47" s="203"/>
      <c r="W47" s="203"/>
      <c r="X47" s="203"/>
      <c r="Y47" s="203">
        <v>2</v>
      </c>
    </row>
    <row r="48" spans="1:25" x14ac:dyDescent="0.25">
      <c r="D48" s="205" t="s">
        <v>88</v>
      </c>
      <c r="E48" s="203"/>
      <c r="F48" s="203"/>
      <c r="G48" s="203"/>
      <c r="H48" s="203"/>
      <c r="I48" s="203"/>
      <c r="J48" s="203"/>
      <c r="K48" s="203"/>
      <c r="L48" s="203"/>
      <c r="M48" s="203"/>
      <c r="N48" s="203"/>
      <c r="O48" s="203"/>
      <c r="P48" s="203">
        <v>1</v>
      </c>
      <c r="Q48" s="203"/>
      <c r="R48" s="203"/>
      <c r="S48" s="203"/>
      <c r="T48" s="203">
        <v>1</v>
      </c>
      <c r="U48" s="203"/>
      <c r="V48" s="203"/>
      <c r="W48" s="203"/>
      <c r="X48" s="203"/>
      <c r="Y48" s="203">
        <v>2</v>
      </c>
    </row>
    <row r="49" spans="4:25" x14ac:dyDescent="0.25">
      <c r="D49" s="205" t="s">
        <v>55</v>
      </c>
      <c r="E49" s="203"/>
      <c r="F49" s="203"/>
      <c r="G49" s="203"/>
      <c r="H49" s="203"/>
      <c r="I49" s="203"/>
      <c r="J49" s="203"/>
      <c r="K49" s="203"/>
      <c r="L49" s="203"/>
      <c r="M49" s="203"/>
      <c r="N49" s="203"/>
      <c r="O49" s="203"/>
      <c r="P49" s="203"/>
      <c r="Q49" s="203">
        <v>1</v>
      </c>
      <c r="R49" s="203"/>
      <c r="S49" s="203"/>
      <c r="T49" s="203">
        <v>1</v>
      </c>
      <c r="U49" s="203"/>
      <c r="V49" s="203"/>
      <c r="W49" s="203"/>
      <c r="X49" s="203"/>
      <c r="Y49" s="203">
        <v>2</v>
      </c>
    </row>
    <row r="50" spans="4:25" x14ac:dyDescent="0.25">
      <c r="D50" s="205" t="s">
        <v>147</v>
      </c>
      <c r="E50" s="203"/>
      <c r="F50" s="203"/>
      <c r="G50" s="203"/>
      <c r="H50" s="203"/>
      <c r="I50" s="203">
        <v>1</v>
      </c>
      <c r="J50" s="203"/>
      <c r="K50" s="203"/>
      <c r="L50" s="203"/>
      <c r="M50" s="203"/>
      <c r="N50" s="203"/>
      <c r="O50" s="203"/>
      <c r="P50" s="203"/>
      <c r="Q50" s="203"/>
      <c r="R50" s="203"/>
      <c r="S50" s="203"/>
      <c r="T50" s="203"/>
      <c r="U50" s="203"/>
      <c r="V50" s="203"/>
      <c r="W50" s="203"/>
      <c r="X50" s="203"/>
      <c r="Y50" s="203">
        <v>1</v>
      </c>
    </row>
    <row r="51" spans="4:25" x14ac:dyDescent="0.25">
      <c r="D51" s="205" t="s">
        <v>33</v>
      </c>
      <c r="E51" s="203"/>
      <c r="F51" s="203"/>
      <c r="G51" s="203"/>
      <c r="H51" s="203"/>
      <c r="I51" s="203"/>
      <c r="J51" s="203"/>
      <c r="K51" s="203"/>
      <c r="L51" s="203"/>
      <c r="M51" s="203"/>
      <c r="N51" s="203"/>
      <c r="O51" s="203"/>
      <c r="P51" s="203"/>
      <c r="Q51" s="203"/>
      <c r="R51" s="203"/>
      <c r="S51" s="203"/>
      <c r="T51" s="203">
        <v>1</v>
      </c>
      <c r="U51" s="203"/>
      <c r="V51" s="203"/>
      <c r="W51" s="203"/>
      <c r="X51" s="203"/>
      <c r="Y51" s="203">
        <v>1</v>
      </c>
    </row>
    <row r="52" spans="4:25" x14ac:dyDescent="0.25">
      <c r="D52" s="205" t="s">
        <v>32</v>
      </c>
      <c r="E52" s="203"/>
      <c r="F52" s="203"/>
      <c r="G52" s="203"/>
      <c r="H52" s="203"/>
      <c r="I52" s="203"/>
      <c r="J52" s="203"/>
      <c r="K52" s="203"/>
      <c r="L52" s="203"/>
      <c r="M52" s="203"/>
      <c r="N52" s="203"/>
      <c r="O52" s="203"/>
      <c r="P52" s="203">
        <v>1</v>
      </c>
      <c r="Q52" s="203"/>
      <c r="R52" s="203"/>
      <c r="S52" s="203"/>
      <c r="T52" s="203"/>
      <c r="U52" s="203"/>
      <c r="V52" s="203"/>
      <c r="W52" s="203"/>
      <c r="X52" s="203"/>
      <c r="Y52" s="203">
        <v>1</v>
      </c>
    </row>
    <row r="53" spans="4:25" x14ac:dyDescent="0.25">
      <c r="D53" s="205" t="s">
        <v>437</v>
      </c>
      <c r="E53" s="203"/>
      <c r="F53" s="203"/>
      <c r="G53" s="203"/>
      <c r="H53" s="203"/>
      <c r="I53" s="203"/>
      <c r="J53" s="203"/>
      <c r="K53" s="203"/>
      <c r="L53" s="203"/>
      <c r="M53" s="203"/>
      <c r="N53" s="203"/>
      <c r="O53" s="203"/>
      <c r="P53" s="203"/>
      <c r="Q53" s="203"/>
      <c r="R53" s="203"/>
      <c r="S53" s="203"/>
      <c r="T53" s="203"/>
      <c r="U53" s="203">
        <v>1</v>
      </c>
      <c r="V53" s="203"/>
      <c r="W53" s="203"/>
      <c r="X53" s="203"/>
      <c r="Y53" s="203">
        <v>1</v>
      </c>
    </row>
    <row r="54" spans="4:25" x14ac:dyDescent="0.25">
      <c r="D54" s="205" t="s">
        <v>148</v>
      </c>
      <c r="E54" s="203"/>
      <c r="F54" s="203"/>
      <c r="G54" s="203"/>
      <c r="H54" s="203"/>
      <c r="I54" s="203"/>
      <c r="J54" s="203"/>
      <c r="K54" s="203"/>
      <c r="L54" s="203"/>
      <c r="M54" s="203"/>
      <c r="N54" s="203"/>
      <c r="O54" s="203"/>
      <c r="P54" s="203"/>
      <c r="Q54" s="203"/>
      <c r="R54" s="203">
        <v>1</v>
      </c>
      <c r="S54" s="203"/>
      <c r="T54" s="203"/>
      <c r="U54" s="203"/>
      <c r="V54" s="203"/>
      <c r="W54" s="203"/>
      <c r="X54" s="203"/>
      <c r="Y54" s="203">
        <v>1</v>
      </c>
    </row>
    <row r="55" spans="4:25" x14ac:dyDescent="0.25">
      <c r="D55" s="205" t="s">
        <v>87</v>
      </c>
      <c r="E55" s="203"/>
      <c r="F55" s="203"/>
      <c r="G55" s="203"/>
      <c r="H55" s="203"/>
      <c r="I55" s="203"/>
      <c r="J55" s="203">
        <v>1</v>
      </c>
      <c r="K55" s="203"/>
      <c r="L55" s="203"/>
      <c r="M55" s="203"/>
      <c r="N55" s="203"/>
      <c r="O55" s="203"/>
      <c r="P55" s="203"/>
      <c r="Q55" s="203"/>
      <c r="R55" s="203"/>
      <c r="S55" s="203"/>
      <c r="T55" s="203"/>
      <c r="U55" s="203"/>
      <c r="V55" s="203"/>
      <c r="W55" s="203"/>
      <c r="X55" s="203"/>
      <c r="Y55" s="203">
        <v>1</v>
      </c>
    </row>
    <row r="56" spans="4:25" x14ac:dyDescent="0.25">
      <c r="D56" s="205" t="s">
        <v>28</v>
      </c>
      <c r="E56" s="203"/>
      <c r="F56" s="203"/>
      <c r="G56" s="203"/>
      <c r="H56" s="203"/>
      <c r="I56" s="203"/>
      <c r="J56" s="203"/>
      <c r="K56" s="203"/>
      <c r="L56" s="203"/>
      <c r="M56" s="203"/>
      <c r="N56" s="203">
        <v>1</v>
      </c>
      <c r="O56" s="203"/>
      <c r="P56" s="203"/>
      <c r="Q56" s="203"/>
      <c r="R56" s="203"/>
      <c r="S56" s="203"/>
      <c r="T56" s="203"/>
      <c r="U56" s="203"/>
      <c r="V56" s="203"/>
      <c r="W56" s="203"/>
      <c r="X56" s="203"/>
      <c r="Y56" s="203">
        <v>1</v>
      </c>
    </row>
    <row r="57" spans="4:25" x14ac:dyDescent="0.25">
      <c r="D57" s="205" t="s">
        <v>338</v>
      </c>
      <c r="E57" s="203"/>
      <c r="F57" s="203"/>
      <c r="G57" s="203"/>
      <c r="H57" s="203"/>
      <c r="I57" s="203"/>
      <c r="J57" s="203"/>
      <c r="K57" s="203">
        <v>1</v>
      </c>
      <c r="L57" s="203"/>
      <c r="M57" s="203"/>
      <c r="N57" s="203"/>
      <c r="O57" s="203"/>
      <c r="P57" s="203"/>
      <c r="Q57" s="203"/>
      <c r="R57" s="203"/>
      <c r="S57" s="203"/>
      <c r="T57" s="203"/>
      <c r="U57" s="203"/>
      <c r="V57" s="203"/>
      <c r="W57" s="203"/>
      <c r="X57" s="203"/>
      <c r="Y57" s="203">
        <v>1</v>
      </c>
    </row>
    <row r="58" spans="4:25" x14ac:dyDescent="0.25">
      <c r="D58" s="205" t="s">
        <v>15</v>
      </c>
      <c r="E58" s="203"/>
      <c r="F58" s="203"/>
      <c r="G58" s="203"/>
      <c r="H58" s="203"/>
      <c r="I58" s="203"/>
      <c r="J58" s="203"/>
      <c r="K58" s="203"/>
      <c r="L58" s="203">
        <v>1</v>
      </c>
      <c r="M58" s="203"/>
      <c r="N58" s="203"/>
      <c r="O58" s="203"/>
      <c r="P58" s="203"/>
      <c r="Q58" s="203"/>
      <c r="R58" s="203"/>
      <c r="S58" s="203"/>
      <c r="T58" s="203"/>
      <c r="U58" s="203"/>
      <c r="V58" s="203"/>
      <c r="W58" s="203"/>
      <c r="X58" s="203"/>
      <c r="Y58" s="203">
        <v>1</v>
      </c>
    </row>
    <row r="59" spans="4:25" x14ac:dyDescent="0.25">
      <c r="D59" s="205" t="s">
        <v>505</v>
      </c>
      <c r="E59" s="203"/>
      <c r="F59" s="203"/>
      <c r="G59" s="203"/>
      <c r="H59" s="203"/>
      <c r="I59" s="203"/>
      <c r="J59" s="203"/>
      <c r="K59" s="203"/>
      <c r="L59" s="203"/>
      <c r="M59" s="203">
        <v>1</v>
      </c>
      <c r="N59" s="203"/>
      <c r="O59" s="203"/>
      <c r="P59" s="203"/>
      <c r="Q59" s="203"/>
      <c r="R59" s="203"/>
      <c r="S59" s="203"/>
      <c r="T59" s="203"/>
      <c r="U59" s="203"/>
      <c r="V59" s="203"/>
      <c r="W59" s="203"/>
      <c r="X59" s="203"/>
      <c r="Y59" s="203">
        <v>1</v>
      </c>
    </row>
    <row r="60" spans="4:25" x14ac:dyDescent="0.25">
      <c r="D60" s="205" t="s">
        <v>127</v>
      </c>
      <c r="E60" s="203"/>
      <c r="F60" s="203"/>
      <c r="G60" s="203"/>
      <c r="H60" s="203"/>
      <c r="I60" s="203"/>
      <c r="J60" s="203"/>
      <c r="K60" s="203"/>
      <c r="L60" s="203"/>
      <c r="M60" s="203">
        <v>1</v>
      </c>
      <c r="N60" s="203"/>
      <c r="O60" s="203"/>
      <c r="P60" s="203"/>
      <c r="Q60" s="203"/>
      <c r="R60" s="203"/>
      <c r="S60" s="203"/>
      <c r="T60" s="203"/>
      <c r="U60" s="203"/>
      <c r="V60" s="203"/>
      <c r="W60" s="203"/>
      <c r="X60" s="203"/>
      <c r="Y60" s="203">
        <v>1</v>
      </c>
    </row>
    <row r="61" spans="4:25" x14ac:dyDescent="0.25">
      <c r="D61" s="204" t="s">
        <v>994</v>
      </c>
      <c r="E61" s="203">
        <v>1</v>
      </c>
      <c r="F61" s="203">
        <v>1</v>
      </c>
      <c r="G61" s="203">
        <v>1</v>
      </c>
      <c r="H61" s="203"/>
      <c r="I61" s="203">
        <v>2</v>
      </c>
      <c r="J61" s="203">
        <v>3</v>
      </c>
      <c r="K61" s="203">
        <v>3</v>
      </c>
      <c r="L61" s="203">
        <v>1</v>
      </c>
      <c r="M61" s="203">
        <v>1</v>
      </c>
      <c r="N61" s="203">
        <v>5</v>
      </c>
      <c r="O61" s="203">
        <v>1</v>
      </c>
      <c r="P61" s="203">
        <v>6</v>
      </c>
      <c r="Q61" s="203">
        <v>2</v>
      </c>
      <c r="R61" s="203"/>
      <c r="S61" s="203">
        <v>1</v>
      </c>
      <c r="T61" s="203">
        <v>2</v>
      </c>
      <c r="U61" s="203"/>
      <c r="V61" s="203"/>
      <c r="W61" s="203">
        <v>1</v>
      </c>
      <c r="X61" s="203"/>
      <c r="Y61" s="203">
        <v>31</v>
      </c>
    </row>
    <row r="62" spans="4:25" x14ac:dyDescent="0.25">
      <c r="D62" s="205" t="s">
        <v>80</v>
      </c>
      <c r="E62" s="203"/>
      <c r="F62" s="203"/>
      <c r="G62" s="203"/>
      <c r="H62" s="203"/>
      <c r="I62" s="203">
        <v>1</v>
      </c>
      <c r="J62" s="203"/>
      <c r="K62" s="203">
        <v>1</v>
      </c>
      <c r="L62" s="203"/>
      <c r="M62" s="203"/>
      <c r="N62" s="203">
        <v>1</v>
      </c>
      <c r="O62" s="203"/>
      <c r="P62" s="203">
        <v>3</v>
      </c>
      <c r="Q62" s="203"/>
      <c r="R62" s="203"/>
      <c r="S62" s="203"/>
      <c r="T62" s="203">
        <v>2</v>
      </c>
      <c r="U62" s="203"/>
      <c r="V62" s="203"/>
      <c r="W62" s="203"/>
      <c r="X62" s="203"/>
      <c r="Y62" s="203">
        <v>8</v>
      </c>
    </row>
    <row r="63" spans="4:25" x14ac:dyDescent="0.25">
      <c r="D63" s="205" t="s">
        <v>49</v>
      </c>
      <c r="E63" s="203"/>
      <c r="F63" s="203">
        <v>1</v>
      </c>
      <c r="G63" s="203"/>
      <c r="H63" s="203"/>
      <c r="I63" s="203"/>
      <c r="J63" s="203"/>
      <c r="K63" s="203">
        <v>2</v>
      </c>
      <c r="L63" s="203"/>
      <c r="M63" s="203"/>
      <c r="N63" s="203"/>
      <c r="O63" s="203"/>
      <c r="P63" s="203"/>
      <c r="Q63" s="203"/>
      <c r="R63" s="203"/>
      <c r="S63" s="203">
        <v>1</v>
      </c>
      <c r="T63" s="203"/>
      <c r="U63" s="203"/>
      <c r="V63" s="203"/>
      <c r="W63" s="203"/>
      <c r="X63" s="203"/>
      <c r="Y63" s="203">
        <v>4</v>
      </c>
    </row>
    <row r="64" spans="4:25" x14ac:dyDescent="0.25">
      <c r="D64" s="205" t="s">
        <v>696</v>
      </c>
      <c r="E64" s="203"/>
      <c r="F64" s="203"/>
      <c r="G64" s="203"/>
      <c r="H64" s="203"/>
      <c r="I64" s="203"/>
      <c r="J64" s="203">
        <v>1</v>
      </c>
      <c r="K64" s="203"/>
      <c r="L64" s="203"/>
      <c r="M64" s="203"/>
      <c r="N64" s="203">
        <v>1</v>
      </c>
      <c r="O64" s="203"/>
      <c r="P64" s="203">
        <v>1</v>
      </c>
      <c r="Q64" s="203"/>
      <c r="R64" s="203"/>
      <c r="S64" s="203"/>
      <c r="T64" s="203"/>
      <c r="U64" s="203"/>
      <c r="V64" s="203"/>
      <c r="W64" s="203"/>
      <c r="X64" s="203"/>
      <c r="Y64" s="203">
        <v>3</v>
      </c>
    </row>
    <row r="65" spans="4:25" x14ac:dyDescent="0.25">
      <c r="D65" s="205" t="s">
        <v>22</v>
      </c>
      <c r="E65" s="203"/>
      <c r="F65" s="203"/>
      <c r="G65" s="203"/>
      <c r="H65" s="203"/>
      <c r="I65" s="203">
        <v>1</v>
      </c>
      <c r="J65" s="203">
        <v>1</v>
      </c>
      <c r="K65" s="203"/>
      <c r="L65" s="203"/>
      <c r="M65" s="203"/>
      <c r="N65" s="203"/>
      <c r="O65" s="203"/>
      <c r="P65" s="203"/>
      <c r="Q65" s="203">
        <v>1</v>
      </c>
      <c r="R65" s="203"/>
      <c r="S65" s="203"/>
      <c r="T65" s="203"/>
      <c r="U65" s="203"/>
      <c r="V65" s="203"/>
      <c r="W65" s="203"/>
      <c r="X65" s="203"/>
      <c r="Y65" s="203">
        <v>3</v>
      </c>
    </row>
    <row r="66" spans="4:25" x14ac:dyDescent="0.25">
      <c r="D66" s="205" t="s">
        <v>15</v>
      </c>
      <c r="E66" s="203"/>
      <c r="F66" s="203"/>
      <c r="G66" s="203"/>
      <c r="H66" s="203"/>
      <c r="I66" s="203"/>
      <c r="J66" s="203">
        <v>1</v>
      </c>
      <c r="K66" s="203"/>
      <c r="L66" s="203"/>
      <c r="M66" s="203"/>
      <c r="N66" s="203"/>
      <c r="O66" s="203"/>
      <c r="P66" s="203"/>
      <c r="Q66" s="203"/>
      <c r="R66" s="203"/>
      <c r="S66" s="203"/>
      <c r="T66" s="203"/>
      <c r="U66" s="203"/>
      <c r="V66" s="203"/>
      <c r="W66" s="203">
        <v>1</v>
      </c>
      <c r="X66" s="203"/>
      <c r="Y66" s="203">
        <v>2</v>
      </c>
    </row>
    <row r="67" spans="4:25" x14ac:dyDescent="0.25">
      <c r="D67" s="205" t="s">
        <v>127</v>
      </c>
      <c r="E67" s="203">
        <v>1</v>
      </c>
      <c r="F67" s="203"/>
      <c r="G67" s="203"/>
      <c r="H67" s="203"/>
      <c r="I67" s="203"/>
      <c r="J67" s="203"/>
      <c r="K67" s="203"/>
      <c r="L67" s="203"/>
      <c r="M67" s="203"/>
      <c r="N67" s="203"/>
      <c r="O67" s="203"/>
      <c r="P67" s="203"/>
      <c r="Q67" s="203">
        <v>1</v>
      </c>
      <c r="R67" s="203"/>
      <c r="S67" s="203"/>
      <c r="T67" s="203"/>
      <c r="U67" s="203"/>
      <c r="V67" s="203"/>
      <c r="W67" s="203"/>
      <c r="X67" s="203"/>
      <c r="Y67" s="203">
        <v>2</v>
      </c>
    </row>
    <row r="68" spans="4:25" x14ac:dyDescent="0.25">
      <c r="D68" s="205" t="s">
        <v>131</v>
      </c>
      <c r="E68" s="203"/>
      <c r="F68" s="203"/>
      <c r="G68" s="203">
        <v>1</v>
      </c>
      <c r="H68" s="203"/>
      <c r="I68" s="203"/>
      <c r="J68" s="203"/>
      <c r="K68" s="203"/>
      <c r="L68" s="203"/>
      <c r="M68" s="203"/>
      <c r="N68" s="203"/>
      <c r="O68" s="203"/>
      <c r="P68" s="203"/>
      <c r="Q68" s="203"/>
      <c r="R68" s="203"/>
      <c r="S68" s="203"/>
      <c r="T68" s="203"/>
      <c r="U68" s="203"/>
      <c r="V68" s="203"/>
      <c r="W68" s="203"/>
      <c r="X68" s="203"/>
      <c r="Y68" s="203">
        <v>1</v>
      </c>
    </row>
    <row r="69" spans="4:25" x14ac:dyDescent="0.25">
      <c r="D69" s="205" t="s">
        <v>38</v>
      </c>
      <c r="E69" s="203"/>
      <c r="F69" s="203"/>
      <c r="G69" s="203"/>
      <c r="H69" s="203"/>
      <c r="I69" s="203"/>
      <c r="J69" s="203"/>
      <c r="K69" s="203"/>
      <c r="L69" s="203"/>
      <c r="M69" s="203"/>
      <c r="N69" s="203"/>
      <c r="O69" s="203">
        <v>1</v>
      </c>
      <c r="P69" s="203"/>
      <c r="Q69" s="203"/>
      <c r="R69" s="203"/>
      <c r="S69" s="203"/>
      <c r="T69" s="203"/>
      <c r="U69" s="203"/>
      <c r="V69" s="203"/>
      <c r="W69" s="203"/>
      <c r="X69" s="203"/>
      <c r="Y69" s="203">
        <v>1</v>
      </c>
    </row>
    <row r="70" spans="4:25" x14ac:dyDescent="0.25">
      <c r="D70" s="205" t="s">
        <v>69</v>
      </c>
      <c r="E70" s="203"/>
      <c r="F70" s="203"/>
      <c r="G70" s="203"/>
      <c r="H70" s="203"/>
      <c r="I70" s="203"/>
      <c r="J70" s="203"/>
      <c r="K70" s="203"/>
      <c r="L70" s="203"/>
      <c r="M70" s="203"/>
      <c r="N70" s="203"/>
      <c r="O70" s="203"/>
      <c r="P70" s="203">
        <v>1</v>
      </c>
      <c r="Q70" s="203"/>
      <c r="R70" s="203"/>
      <c r="S70" s="203"/>
      <c r="T70" s="203"/>
      <c r="U70" s="203"/>
      <c r="V70" s="203"/>
      <c r="W70" s="203"/>
      <c r="X70" s="203"/>
      <c r="Y70" s="203">
        <v>1</v>
      </c>
    </row>
    <row r="71" spans="4:25" x14ac:dyDescent="0.25">
      <c r="D71" s="205" t="s">
        <v>55</v>
      </c>
      <c r="E71" s="203"/>
      <c r="F71" s="203"/>
      <c r="G71" s="203"/>
      <c r="H71" s="203"/>
      <c r="I71" s="203"/>
      <c r="J71" s="203"/>
      <c r="K71" s="203"/>
      <c r="L71" s="203"/>
      <c r="M71" s="203">
        <v>1</v>
      </c>
      <c r="N71" s="203"/>
      <c r="O71" s="203"/>
      <c r="P71" s="203"/>
      <c r="Q71" s="203"/>
      <c r="R71" s="203"/>
      <c r="S71" s="203"/>
      <c r="T71" s="203"/>
      <c r="U71" s="203"/>
      <c r="V71" s="203"/>
      <c r="W71" s="203"/>
      <c r="X71" s="203"/>
      <c r="Y71" s="203">
        <v>1</v>
      </c>
    </row>
    <row r="72" spans="4:25" x14ac:dyDescent="0.25">
      <c r="D72" s="205" t="s">
        <v>21</v>
      </c>
      <c r="E72" s="203"/>
      <c r="F72" s="203"/>
      <c r="G72" s="203"/>
      <c r="H72" s="203"/>
      <c r="I72" s="203"/>
      <c r="J72" s="203"/>
      <c r="K72" s="203"/>
      <c r="L72" s="203"/>
      <c r="M72" s="203"/>
      <c r="N72" s="203"/>
      <c r="O72" s="203"/>
      <c r="P72" s="203">
        <v>1</v>
      </c>
      <c r="Q72" s="203"/>
      <c r="R72" s="203"/>
      <c r="S72" s="203"/>
      <c r="T72" s="203"/>
      <c r="U72" s="203"/>
      <c r="V72" s="203"/>
      <c r="W72" s="203"/>
      <c r="X72" s="203"/>
      <c r="Y72" s="203">
        <v>1</v>
      </c>
    </row>
    <row r="73" spans="4:25" x14ac:dyDescent="0.25">
      <c r="D73" s="205" t="s">
        <v>338</v>
      </c>
      <c r="E73" s="203"/>
      <c r="F73" s="203"/>
      <c r="G73" s="203"/>
      <c r="H73" s="203"/>
      <c r="I73" s="203"/>
      <c r="J73" s="203"/>
      <c r="K73" s="203"/>
      <c r="L73" s="203"/>
      <c r="M73" s="203"/>
      <c r="N73" s="203">
        <v>1</v>
      </c>
      <c r="O73" s="203"/>
      <c r="P73" s="203"/>
      <c r="Q73" s="203"/>
      <c r="R73" s="203"/>
      <c r="S73" s="203"/>
      <c r="T73" s="203"/>
      <c r="U73" s="203"/>
      <c r="V73" s="203"/>
      <c r="W73" s="203"/>
      <c r="X73" s="203"/>
      <c r="Y73" s="203">
        <v>1</v>
      </c>
    </row>
    <row r="74" spans="4:25" x14ac:dyDescent="0.25">
      <c r="D74" s="205" t="s">
        <v>32</v>
      </c>
      <c r="E74" s="203"/>
      <c r="F74" s="203"/>
      <c r="G74" s="203"/>
      <c r="H74" s="203"/>
      <c r="I74" s="203"/>
      <c r="J74" s="203"/>
      <c r="K74" s="203"/>
      <c r="L74" s="203">
        <v>1</v>
      </c>
      <c r="M74" s="203"/>
      <c r="N74" s="203"/>
      <c r="O74" s="203"/>
      <c r="P74" s="203"/>
      <c r="Q74" s="203"/>
      <c r="R74" s="203"/>
      <c r="S74" s="203"/>
      <c r="T74" s="203"/>
      <c r="U74" s="203"/>
      <c r="V74" s="203"/>
      <c r="W74" s="203"/>
      <c r="X74" s="203"/>
      <c r="Y74" s="203">
        <v>1</v>
      </c>
    </row>
    <row r="75" spans="4:25" x14ac:dyDescent="0.25">
      <c r="D75" s="205" t="s">
        <v>70</v>
      </c>
      <c r="E75" s="203"/>
      <c r="F75" s="203"/>
      <c r="G75" s="203"/>
      <c r="H75" s="203"/>
      <c r="I75" s="203"/>
      <c r="J75" s="203"/>
      <c r="K75" s="203"/>
      <c r="L75" s="203"/>
      <c r="M75" s="203"/>
      <c r="N75" s="203">
        <v>1</v>
      </c>
      <c r="O75" s="203"/>
      <c r="P75" s="203"/>
      <c r="Q75" s="203"/>
      <c r="R75" s="203"/>
      <c r="S75" s="203"/>
      <c r="T75" s="203"/>
      <c r="U75" s="203"/>
      <c r="V75" s="203"/>
      <c r="W75" s="203"/>
      <c r="X75" s="203"/>
      <c r="Y75" s="203">
        <v>1</v>
      </c>
    </row>
    <row r="76" spans="4:25" x14ac:dyDescent="0.25">
      <c r="D76" s="205" t="s">
        <v>456</v>
      </c>
      <c r="E76" s="203"/>
      <c r="F76" s="203"/>
      <c r="G76" s="203"/>
      <c r="H76" s="203"/>
      <c r="I76" s="203"/>
      <c r="J76" s="203"/>
      <c r="K76" s="203"/>
      <c r="L76" s="203"/>
      <c r="M76" s="203"/>
      <c r="N76" s="203">
        <v>1</v>
      </c>
      <c r="O76" s="203"/>
      <c r="P76" s="203"/>
      <c r="Q76" s="203"/>
      <c r="R76" s="203"/>
      <c r="S76" s="203"/>
      <c r="T76" s="203"/>
      <c r="U76" s="203"/>
      <c r="V76" s="203"/>
      <c r="W76" s="203"/>
      <c r="X76" s="203"/>
      <c r="Y76" s="203">
        <v>1</v>
      </c>
    </row>
    <row r="77" spans="4:25" x14ac:dyDescent="0.25">
      <c r="D77" s="202" t="s">
        <v>624</v>
      </c>
      <c r="E77" s="203">
        <v>1</v>
      </c>
      <c r="F77" s="203">
        <v>4</v>
      </c>
      <c r="G77" s="203">
        <v>7</v>
      </c>
      <c r="H77" s="203">
        <v>10</v>
      </c>
      <c r="I77" s="203">
        <v>15</v>
      </c>
      <c r="J77" s="203">
        <v>10</v>
      </c>
      <c r="K77" s="203">
        <v>20</v>
      </c>
      <c r="L77" s="203">
        <v>7</v>
      </c>
      <c r="M77" s="203">
        <v>16</v>
      </c>
      <c r="N77" s="203">
        <v>10</v>
      </c>
      <c r="O77" s="203">
        <v>3</v>
      </c>
      <c r="P77" s="203">
        <v>12</v>
      </c>
      <c r="Q77" s="203">
        <v>10</v>
      </c>
      <c r="R77" s="203">
        <v>1</v>
      </c>
      <c r="S77" s="203">
        <v>1</v>
      </c>
      <c r="T77" s="203">
        <v>9</v>
      </c>
      <c r="U77" s="203">
        <v>5</v>
      </c>
      <c r="V77" s="203">
        <v>3</v>
      </c>
      <c r="W77" s="203">
        <v>4</v>
      </c>
      <c r="X77" s="203">
        <v>25</v>
      </c>
      <c r="Y77" s="203">
        <v>173</v>
      </c>
    </row>
  </sheetData>
  <pageMargins left="0.7" right="0.7" top="0.75" bottom="0.75" header="0.3" footer="0.3"/>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workbookViewId="0">
      <selection activeCell="B7" sqref="B7"/>
    </sheetView>
  </sheetViews>
  <sheetFormatPr baseColWidth="10" defaultRowHeight="15" x14ac:dyDescent="0.25"/>
  <cols>
    <col min="1" max="1" width="33.28515625" bestFit="1" customWidth="1"/>
    <col min="2" max="2" width="17.28515625" customWidth="1"/>
  </cols>
  <sheetData>
    <row r="1" spans="1:3" ht="18.75" x14ac:dyDescent="0.3">
      <c r="A1" s="36" t="s">
        <v>620</v>
      </c>
      <c r="B1" s="36" t="s">
        <v>621</v>
      </c>
      <c r="C1" s="36" t="s">
        <v>946</v>
      </c>
    </row>
    <row r="2" spans="1:3" x14ac:dyDescent="0.25">
      <c r="A2" t="s">
        <v>579</v>
      </c>
      <c r="B2" s="51">
        <f>+Abiertos!D4</f>
        <v>43</v>
      </c>
      <c r="C2" s="51">
        <f>+Abiertos!F4</f>
        <v>6</v>
      </c>
    </row>
    <row r="3" spans="1:3" x14ac:dyDescent="0.25">
      <c r="A3" t="s">
        <v>580</v>
      </c>
      <c r="B3" s="51">
        <f>+'Bug''s'!D4</f>
        <v>31</v>
      </c>
      <c r="C3" s="51">
        <f>+'Bug''s'!F4</f>
        <v>19</v>
      </c>
    </row>
    <row r="4" spans="1:3" x14ac:dyDescent="0.25">
      <c r="A4" t="s">
        <v>581</v>
      </c>
      <c r="B4" s="51">
        <f>+Migración!D4</f>
        <v>17</v>
      </c>
      <c r="C4" s="51">
        <f>+Migración!F4</f>
        <v>3</v>
      </c>
    </row>
    <row r="5" spans="1:3" x14ac:dyDescent="0.25">
      <c r="A5" t="s">
        <v>582</v>
      </c>
      <c r="B5" s="51">
        <f>+Parametrización!D4</f>
        <v>7</v>
      </c>
      <c r="C5" s="51">
        <f>+Parametrización!F4</f>
        <v>3</v>
      </c>
    </row>
    <row r="6" spans="1:3" x14ac:dyDescent="0.25">
      <c r="A6" t="s">
        <v>622</v>
      </c>
      <c r="B6" s="51">
        <f>+Brecha!D4</f>
        <v>72</v>
      </c>
      <c r="C6" s="51">
        <f>+Brecha!F4</f>
        <v>31</v>
      </c>
    </row>
    <row r="7" spans="1:3" x14ac:dyDescent="0.25">
      <c r="A7" t="s">
        <v>619</v>
      </c>
      <c r="B7" s="37">
        <f>SUM(B2:B6)</f>
        <v>170</v>
      </c>
      <c r="C7" s="37">
        <f>SUM(C2:C6)</f>
        <v>62</v>
      </c>
    </row>
  </sheetData>
  <hyperlinks>
    <hyperlink ref="B2" location="'detalle abiertos'!A1" display="'detalle abiertos'!A1"/>
    <hyperlink ref="B3" location="'detalle Bug''s'!A1" display="'detalle Bug''s'!A1"/>
    <hyperlink ref="B4" location="'Detalle Migración'!A1" display="'Detalle Migración'!A1"/>
    <hyperlink ref="B5" location="'Detalle Parametrización'!A1" display="'Detalle Parametrización'!A1"/>
    <hyperlink ref="B6" location="'Detalle Brechas'!A1" display="'Detalle Brechas'!A1"/>
    <hyperlink ref="C2" location="'detalle abiertos'!A1" display="'detalle abiertos'!A1"/>
    <hyperlink ref="C3" location="'detalle Bug''s'!A1" display="'detalle Bug''s'!A1"/>
    <hyperlink ref="C4" location="'Detalle Migración'!A1" display="'Detalle Migración'!A1"/>
    <hyperlink ref="C5" location="'Detalle Parametrización'!A1" display="'Detalle Parametrización'!A1"/>
    <hyperlink ref="C6" location="'Detalle Brechas'!A1" display="'Detalle Brechas'!A1"/>
  </hyperlinks>
  <pageMargins left="0.7" right="0.7" top="0.75" bottom="0.75" header="0.3" footer="0.3"/>
  <ignoredErrors>
    <ignoredError sqref="C7" calculatedColumn="1"/>
  </ignoredErrors>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2"/>
  <sheetViews>
    <sheetView topLeftCell="A5" workbookViewId="0">
      <selection activeCell="D18" sqref="D18"/>
    </sheetView>
  </sheetViews>
  <sheetFormatPr baseColWidth="10" defaultRowHeight="15" x14ac:dyDescent="0.25"/>
  <cols>
    <col min="1" max="1" width="15.5703125" customWidth="1"/>
    <col min="2" max="2" width="15.7109375" customWidth="1"/>
    <col min="3" max="3" width="36.28515625" customWidth="1"/>
    <col min="4" max="4" width="69.42578125" style="31" customWidth="1"/>
    <col min="5" max="5" width="20.42578125" customWidth="1"/>
  </cols>
  <sheetData>
    <row r="1" spans="1:5" x14ac:dyDescent="0.25">
      <c r="A1" t="s">
        <v>614</v>
      </c>
    </row>
    <row r="2" spans="1:5" x14ac:dyDescent="0.25">
      <c r="A2" s="33" t="s">
        <v>585</v>
      </c>
      <c r="B2" s="33"/>
      <c r="C2" s="33" t="s">
        <v>583</v>
      </c>
    </row>
    <row r="3" spans="1:5" x14ac:dyDescent="0.25">
      <c r="A3" s="33" t="s">
        <v>585</v>
      </c>
      <c r="B3" s="33"/>
      <c r="C3" s="33" t="s">
        <v>587</v>
      </c>
    </row>
    <row r="4" spans="1:5" x14ac:dyDescent="0.25">
      <c r="A4" s="33" t="s">
        <v>586</v>
      </c>
      <c r="B4" s="33"/>
      <c r="C4" s="33" t="s">
        <v>583</v>
      </c>
    </row>
    <row r="5" spans="1:5" x14ac:dyDescent="0.25">
      <c r="A5" s="33" t="s">
        <v>586</v>
      </c>
      <c r="B5" s="33"/>
      <c r="C5" s="33" t="s">
        <v>584</v>
      </c>
    </row>
    <row r="6" spans="1:5" x14ac:dyDescent="0.25">
      <c r="A6" s="33" t="s">
        <v>586</v>
      </c>
      <c r="B6" s="33"/>
      <c r="C6" s="33" t="s">
        <v>591</v>
      </c>
    </row>
    <row r="7" spans="1:5" ht="30" x14ac:dyDescent="0.25">
      <c r="A7" s="33" t="s">
        <v>586</v>
      </c>
      <c r="B7" s="33"/>
      <c r="C7" s="33" t="s">
        <v>592</v>
      </c>
      <c r="D7" s="31" t="s">
        <v>593</v>
      </c>
    </row>
    <row r="8" spans="1:5" ht="30" x14ac:dyDescent="0.25">
      <c r="A8" s="33" t="s">
        <v>586</v>
      </c>
      <c r="B8" s="33"/>
      <c r="C8" s="33" t="s">
        <v>588</v>
      </c>
      <c r="D8" s="31" t="s">
        <v>589</v>
      </c>
    </row>
    <row r="9" spans="1:5" ht="30" x14ac:dyDescent="0.25">
      <c r="A9" s="32" t="s">
        <v>586</v>
      </c>
      <c r="B9" s="32"/>
      <c r="C9" s="33" t="s">
        <v>590</v>
      </c>
      <c r="D9" s="31" t="s">
        <v>597</v>
      </c>
      <c r="E9" t="s">
        <v>594</v>
      </c>
    </row>
    <row r="10" spans="1:5" ht="45" x14ac:dyDescent="0.25">
      <c r="A10" s="32" t="s">
        <v>586</v>
      </c>
      <c r="B10" s="32" t="s">
        <v>606</v>
      </c>
      <c r="C10" s="34" t="s">
        <v>596</v>
      </c>
      <c r="D10" s="31" t="s">
        <v>601</v>
      </c>
    </row>
    <row r="11" spans="1:5" ht="30" x14ac:dyDescent="0.25">
      <c r="A11" s="32" t="s">
        <v>586</v>
      </c>
      <c r="B11" s="32" t="s">
        <v>606</v>
      </c>
      <c r="C11" s="34" t="s">
        <v>595</v>
      </c>
      <c r="D11" s="31" t="s">
        <v>598</v>
      </c>
    </row>
    <row r="12" spans="1:5" ht="30" x14ac:dyDescent="0.25">
      <c r="A12" s="32" t="s">
        <v>586</v>
      </c>
      <c r="B12" s="32" t="s">
        <v>606</v>
      </c>
      <c r="C12" s="34" t="s">
        <v>599</v>
      </c>
      <c r="D12" s="31" t="s">
        <v>600</v>
      </c>
    </row>
    <row r="13" spans="1:5" x14ac:dyDescent="0.25">
      <c r="A13" s="32" t="s">
        <v>586</v>
      </c>
      <c r="B13" s="32" t="s">
        <v>607</v>
      </c>
      <c r="C13" s="34" t="s">
        <v>605</v>
      </c>
      <c r="D13" s="31" t="s">
        <v>613</v>
      </c>
    </row>
    <row r="14" spans="1:5" ht="30" x14ac:dyDescent="0.25">
      <c r="A14" s="32" t="s">
        <v>586</v>
      </c>
      <c r="B14" s="32" t="s">
        <v>608</v>
      </c>
      <c r="C14" s="34" t="s">
        <v>609</v>
      </c>
      <c r="D14" s="31" t="s">
        <v>611</v>
      </c>
    </row>
    <row r="15" spans="1:5" x14ac:dyDescent="0.25">
      <c r="A15" s="32" t="s">
        <v>586</v>
      </c>
      <c r="B15" s="32" t="s">
        <v>608</v>
      </c>
      <c r="C15" s="34" t="s">
        <v>610</v>
      </c>
      <c r="D15" s="31" t="s">
        <v>612</v>
      </c>
    </row>
    <row r="16" spans="1:5" x14ac:dyDescent="0.25">
      <c r="A16" s="32" t="s">
        <v>586</v>
      </c>
      <c r="B16" s="32" t="s">
        <v>940</v>
      </c>
      <c r="C16" s="34" t="s">
        <v>941</v>
      </c>
      <c r="D16" s="31" t="s">
        <v>942</v>
      </c>
    </row>
    <row r="18" spans="3:4" x14ac:dyDescent="0.25">
      <c r="C18" s="33" t="s">
        <v>649</v>
      </c>
    </row>
    <row r="19" spans="3:4" x14ac:dyDescent="0.25">
      <c r="C19" t="s">
        <v>650</v>
      </c>
    </row>
    <row r="20" spans="3:4" x14ac:dyDescent="0.25">
      <c r="C20" t="s">
        <v>651</v>
      </c>
    </row>
    <row r="22" spans="3:4" x14ac:dyDescent="0.25">
      <c r="D22" s="31" t="s">
        <v>750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8"/>
  <sheetViews>
    <sheetView workbookViewId="0">
      <selection activeCell="D8" sqref="D8"/>
    </sheetView>
  </sheetViews>
  <sheetFormatPr baseColWidth="10" defaultRowHeight="15" x14ac:dyDescent="0.25"/>
  <cols>
    <col min="1" max="1" width="22.85546875" customWidth="1"/>
    <col min="2" max="2" width="6.85546875" customWidth="1"/>
    <col min="3" max="3" width="16.28515625" customWidth="1"/>
    <col min="4" max="4" width="6.7109375" bestFit="1" customWidth="1"/>
    <col min="5" max="5" width="11.42578125" customWidth="1"/>
    <col min="6" max="6" width="10.28515625" customWidth="1"/>
    <col min="7" max="7" width="8.7109375" customWidth="1"/>
    <col min="9" max="9" width="23.28515625" customWidth="1"/>
    <col min="10" max="10" width="12.140625" customWidth="1"/>
    <col min="11" max="11" width="10.28515625" customWidth="1"/>
  </cols>
  <sheetData>
    <row r="1" spans="1:14" ht="31.9" customHeight="1" x14ac:dyDescent="0.25">
      <c r="A1" s="54" t="s">
        <v>826</v>
      </c>
      <c r="B1" s="54" t="s">
        <v>204</v>
      </c>
      <c r="C1" s="54" t="s">
        <v>665</v>
      </c>
      <c r="D1" s="54" t="s">
        <v>608</v>
      </c>
      <c r="E1" s="54" t="s">
        <v>825</v>
      </c>
      <c r="F1" s="54" t="s">
        <v>607</v>
      </c>
      <c r="G1" s="54" t="s">
        <v>824</v>
      </c>
      <c r="I1" s="54" t="s">
        <v>826</v>
      </c>
      <c r="J1" s="54" t="s">
        <v>204</v>
      </c>
      <c r="K1" s="54" t="s">
        <v>608</v>
      </c>
      <c r="L1" s="54" t="s">
        <v>825</v>
      </c>
      <c r="M1" s="54" t="s">
        <v>607</v>
      </c>
      <c r="N1" s="54" t="s">
        <v>824</v>
      </c>
    </row>
    <row r="2" spans="1:14" x14ac:dyDescent="0.25">
      <c r="A2" s="53" t="s">
        <v>823</v>
      </c>
      <c r="B2" s="52">
        <v>7</v>
      </c>
      <c r="C2" s="52">
        <v>5</v>
      </c>
      <c r="D2" s="52">
        <v>17</v>
      </c>
      <c r="E2" s="52">
        <v>8</v>
      </c>
      <c r="F2" s="52">
        <v>6</v>
      </c>
      <c r="G2" s="52">
        <f t="shared" ref="G2:G7" si="0">SUM(B2:F2)</f>
        <v>43</v>
      </c>
      <c r="I2" s="53" t="s">
        <v>823</v>
      </c>
      <c r="J2" s="52">
        <v>0</v>
      </c>
      <c r="K2" s="52">
        <v>1</v>
      </c>
      <c r="L2" s="52">
        <v>1</v>
      </c>
      <c r="M2" s="52">
        <v>1</v>
      </c>
      <c r="N2" s="52">
        <f t="shared" ref="N2:N7" si="1">SUM(J2:M2)</f>
        <v>3</v>
      </c>
    </row>
    <row r="3" spans="1:14" x14ac:dyDescent="0.25">
      <c r="A3" s="53" t="s">
        <v>822</v>
      </c>
      <c r="B3" s="52">
        <v>2</v>
      </c>
      <c r="C3" s="52">
        <v>0</v>
      </c>
      <c r="D3" s="52">
        <v>6</v>
      </c>
      <c r="E3" s="52">
        <v>1</v>
      </c>
      <c r="F3" s="52">
        <v>2</v>
      </c>
      <c r="G3" s="52">
        <f t="shared" si="0"/>
        <v>11</v>
      </c>
      <c r="I3" s="53" t="s">
        <v>822</v>
      </c>
      <c r="J3" s="52">
        <v>12</v>
      </c>
      <c r="K3" s="52">
        <v>14</v>
      </c>
      <c r="L3" s="52">
        <v>7</v>
      </c>
      <c r="M3" s="52">
        <v>2</v>
      </c>
      <c r="N3" s="52">
        <f t="shared" si="1"/>
        <v>35</v>
      </c>
    </row>
    <row r="4" spans="1:14" x14ac:dyDescent="0.25">
      <c r="A4" s="53" t="s">
        <v>821</v>
      </c>
      <c r="B4" s="52">
        <v>0</v>
      </c>
      <c r="C4" s="52">
        <v>0</v>
      </c>
      <c r="D4" s="52">
        <v>7</v>
      </c>
      <c r="E4" s="52">
        <v>0</v>
      </c>
      <c r="F4" s="52">
        <v>1</v>
      </c>
      <c r="G4" s="52">
        <f t="shared" si="0"/>
        <v>8</v>
      </c>
      <c r="I4" s="53" t="s">
        <v>821</v>
      </c>
      <c r="J4" s="52">
        <v>0</v>
      </c>
      <c r="K4" s="52">
        <v>6</v>
      </c>
      <c r="L4" s="52">
        <v>5</v>
      </c>
      <c r="M4" s="52">
        <v>1</v>
      </c>
      <c r="N4" s="52">
        <f t="shared" si="1"/>
        <v>12</v>
      </c>
    </row>
    <row r="5" spans="1:14" x14ac:dyDescent="0.25">
      <c r="A5" s="53" t="s">
        <v>820</v>
      </c>
      <c r="B5" s="52">
        <v>0</v>
      </c>
      <c r="C5" s="52">
        <v>1</v>
      </c>
      <c r="D5" s="52">
        <v>2</v>
      </c>
      <c r="E5" s="52">
        <v>2</v>
      </c>
      <c r="F5" s="52">
        <v>1</v>
      </c>
      <c r="G5" s="52">
        <f t="shared" si="0"/>
        <v>6</v>
      </c>
      <c r="I5" s="53" t="s">
        <v>820</v>
      </c>
      <c r="J5" s="52">
        <v>0</v>
      </c>
      <c r="K5" s="52">
        <v>2</v>
      </c>
      <c r="L5" s="52">
        <v>1</v>
      </c>
      <c r="M5" s="52">
        <v>0</v>
      </c>
      <c r="N5" s="52">
        <f t="shared" si="1"/>
        <v>3</v>
      </c>
    </row>
    <row r="6" spans="1:14" x14ac:dyDescent="0.25">
      <c r="A6" s="53" t="s">
        <v>819</v>
      </c>
      <c r="B6" s="52">
        <v>0</v>
      </c>
      <c r="C6" s="52">
        <v>0</v>
      </c>
      <c r="D6" s="52">
        <v>0</v>
      </c>
      <c r="E6" s="52">
        <v>1</v>
      </c>
      <c r="F6" s="52">
        <v>0</v>
      </c>
      <c r="G6" s="52">
        <f t="shared" si="0"/>
        <v>1</v>
      </c>
      <c r="I6" s="53" t="s">
        <v>819</v>
      </c>
      <c r="J6" s="52">
        <v>1</v>
      </c>
      <c r="K6" s="52">
        <v>0</v>
      </c>
      <c r="L6" s="52">
        <v>1</v>
      </c>
      <c r="M6" s="52">
        <v>0</v>
      </c>
      <c r="N6" s="52">
        <f t="shared" si="1"/>
        <v>2</v>
      </c>
    </row>
    <row r="7" spans="1:14" x14ac:dyDescent="0.25">
      <c r="A7" s="53" t="s">
        <v>915</v>
      </c>
      <c r="B7" s="52">
        <v>3</v>
      </c>
      <c r="C7" s="52">
        <v>0</v>
      </c>
      <c r="D7" s="52">
        <v>1</v>
      </c>
      <c r="E7" s="52">
        <v>0</v>
      </c>
      <c r="F7" s="52">
        <v>0</v>
      </c>
      <c r="G7" s="52">
        <f t="shared" si="0"/>
        <v>4</v>
      </c>
      <c r="I7" s="53" t="s">
        <v>915</v>
      </c>
      <c r="J7" s="52">
        <v>2</v>
      </c>
      <c r="K7" s="52">
        <v>7</v>
      </c>
      <c r="L7" s="52">
        <v>0</v>
      </c>
      <c r="M7" s="52">
        <v>0</v>
      </c>
      <c r="N7" s="52">
        <f t="shared" si="1"/>
        <v>9</v>
      </c>
    </row>
    <row r="8" spans="1:14" x14ac:dyDescent="0.25">
      <c r="A8" s="53" t="s">
        <v>818</v>
      </c>
      <c r="B8" s="52">
        <f t="shared" ref="B8:G8" si="2">SUM(B2:B7)</f>
        <v>12</v>
      </c>
      <c r="C8" s="52">
        <f t="shared" si="2"/>
        <v>6</v>
      </c>
      <c r="D8" s="52">
        <f t="shared" si="2"/>
        <v>33</v>
      </c>
      <c r="E8" s="52">
        <f t="shared" si="2"/>
        <v>12</v>
      </c>
      <c r="F8" s="52">
        <f t="shared" si="2"/>
        <v>10</v>
      </c>
      <c r="G8" s="52">
        <f t="shared" si="2"/>
        <v>73</v>
      </c>
      <c r="I8" s="53" t="s">
        <v>818</v>
      </c>
      <c r="J8" s="52">
        <f>SUM(J2:J7)</f>
        <v>15</v>
      </c>
      <c r="K8" s="52">
        <f>SUM(K2:K7)</f>
        <v>30</v>
      </c>
      <c r="L8" s="52">
        <f>SUM(L2:L7)</f>
        <v>15</v>
      </c>
      <c r="M8" s="52">
        <f>SUM(M2:M7)</f>
        <v>4</v>
      </c>
      <c r="N8" s="52">
        <f>SUM(N2:N7)</f>
        <v>64</v>
      </c>
    </row>
  </sheetData>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AE110"/>
  <sheetViews>
    <sheetView showGridLines="0" zoomScale="70" zoomScaleNormal="70" workbookViewId="0">
      <pane xSplit="3" ySplit="5" topLeftCell="M105" activePane="bottomRight" state="frozen"/>
      <selection activeCell="F7" sqref="F7"/>
      <selection pane="topRight" activeCell="F7" sqref="F7"/>
      <selection pane="bottomLeft" activeCell="F7" sqref="F7"/>
      <selection pane="bottomRight" activeCell="Q6" sqref="Q6:S110"/>
    </sheetView>
  </sheetViews>
  <sheetFormatPr baseColWidth="10" defaultColWidth="11.42578125" defaultRowHeight="12" x14ac:dyDescent="0.25"/>
  <cols>
    <col min="1" max="1" width="2.28515625" style="4" bestFit="1" customWidth="1"/>
    <col min="2" max="2" width="6" style="4" bestFit="1" customWidth="1"/>
    <col min="3" max="3" width="15.5703125" style="5" customWidth="1"/>
    <col min="4" max="4" width="16.5703125" style="5" bestFit="1" customWidth="1"/>
    <col min="5" max="5" width="12.42578125" style="5" customWidth="1"/>
    <col min="6" max="6" width="8.28515625" style="5" customWidth="1"/>
    <col min="7" max="8" width="36.5703125" style="5" customWidth="1"/>
    <col min="9" max="9" width="27.7109375" style="5" customWidth="1"/>
    <col min="10" max="10" width="35.28515625" style="5" customWidth="1"/>
    <col min="11" max="11" width="18.7109375" style="30" customWidth="1"/>
    <col min="12" max="12" width="20" style="21" customWidth="1"/>
    <col min="13" max="13" width="20" style="13" customWidth="1"/>
    <col min="14" max="14" width="20" style="22" customWidth="1"/>
    <col min="15" max="16" width="19.140625" style="21" customWidth="1"/>
    <col min="17" max="18" width="19.140625" style="23" customWidth="1"/>
    <col min="19" max="19" width="20" style="22" customWidth="1"/>
    <col min="20" max="20" width="20" style="24" customWidth="1"/>
    <col min="21" max="22" width="9.85546875" style="24" customWidth="1"/>
    <col min="23" max="23" width="20" style="23" customWidth="1"/>
    <col min="24" max="24" width="36.5703125" style="5" customWidth="1"/>
    <col min="25" max="25" width="12.42578125" style="12" customWidth="1"/>
    <col min="26" max="29" width="17.5703125" style="12" customWidth="1"/>
    <col min="30" max="31" width="11.42578125" style="20"/>
    <col min="32" max="16384" width="11.42578125" style="4"/>
  </cols>
  <sheetData>
    <row r="1" spans="1:31" s="2" customFormat="1" ht="30" x14ac:dyDescent="0.25">
      <c r="C1" s="1" t="s">
        <v>198</v>
      </c>
      <c r="K1" s="12"/>
      <c r="L1" s="13"/>
      <c r="M1" s="13"/>
      <c r="N1" s="14"/>
      <c r="O1" s="13"/>
      <c r="P1" s="13"/>
      <c r="Q1" s="13"/>
      <c r="R1" s="13"/>
      <c r="S1" s="14"/>
      <c r="T1" s="13"/>
      <c r="U1" s="13"/>
      <c r="V1" s="13"/>
      <c r="W1" s="13"/>
      <c r="Y1" s="12"/>
      <c r="Z1" s="12"/>
      <c r="AA1" s="12"/>
      <c r="AB1" s="12"/>
      <c r="AC1" s="12"/>
      <c r="AD1" s="12"/>
      <c r="AE1" s="12"/>
    </row>
    <row r="2" spans="1:31" s="2" customFormat="1" x14ac:dyDescent="0.25">
      <c r="C2" s="2" t="s">
        <v>199</v>
      </c>
      <c r="D2" s="3">
        <v>42055.75</v>
      </c>
      <c r="K2" s="12"/>
      <c r="L2" s="13"/>
      <c r="M2" s="13"/>
      <c r="N2" s="14"/>
      <c r="O2" s="13"/>
      <c r="P2" s="13"/>
      <c r="Q2" s="13"/>
      <c r="R2" s="13"/>
      <c r="S2" s="14"/>
      <c r="T2" s="13"/>
      <c r="U2" s="13"/>
      <c r="V2" s="13"/>
      <c r="W2" s="13"/>
      <c r="Y2" s="12"/>
      <c r="Z2" s="12"/>
      <c r="AA2" s="12"/>
      <c r="AB2" s="12"/>
      <c r="AC2" s="12"/>
      <c r="AD2" s="12"/>
      <c r="AE2" s="12"/>
    </row>
    <row r="3" spans="1:31" s="2" customFormat="1" x14ac:dyDescent="0.25">
      <c r="C3" s="2" t="s">
        <v>200</v>
      </c>
      <c r="D3" s="2">
        <v>1</v>
      </c>
      <c r="G3" s="27"/>
      <c r="K3" s="12"/>
      <c r="L3" s="13"/>
      <c r="M3" s="13"/>
      <c r="N3" s="14"/>
      <c r="O3" s="13"/>
      <c r="P3" s="13"/>
      <c r="Q3" s="13"/>
      <c r="R3" s="13"/>
      <c r="S3" s="14"/>
      <c r="T3" s="13"/>
      <c r="U3" s="13"/>
      <c r="V3" s="13"/>
      <c r="W3" s="13"/>
      <c r="Y3" s="12"/>
      <c r="Z3" s="12"/>
      <c r="AA3" s="12"/>
      <c r="AB3" s="12"/>
      <c r="AC3" s="12"/>
      <c r="AD3" s="12"/>
      <c r="AE3" s="12"/>
    </row>
    <row r="4" spans="1:31" s="2" customFormat="1" x14ac:dyDescent="0.25">
      <c r="C4" s="28" t="s">
        <v>201</v>
      </c>
      <c r="D4" s="28">
        <f>COUNTIF($A$7:$A$4823,1)</f>
        <v>43</v>
      </c>
      <c r="E4" s="2" t="s">
        <v>946</v>
      </c>
      <c r="F4" s="2">
        <f>COUNTIF($A$10:$A$4823,"c")</f>
        <v>6</v>
      </c>
      <c r="K4" s="12"/>
      <c r="L4" s="13"/>
      <c r="M4" s="13"/>
      <c r="N4" s="14"/>
      <c r="O4" s="13"/>
      <c r="P4" s="13"/>
      <c r="Q4" s="13"/>
      <c r="R4" s="13"/>
      <c r="S4" s="14"/>
      <c r="T4" s="13"/>
      <c r="U4" s="13"/>
      <c r="V4" s="13"/>
      <c r="W4" s="13"/>
      <c r="Y4" s="12"/>
      <c r="Z4" s="12"/>
      <c r="AA4" s="12"/>
      <c r="AB4" s="12"/>
      <c r="AC4" s="12"/>
      <c r="AD4" s="12"/>
      <c r="AE4" s="12"/>
    </row>
    <row r="5" spans="1:31" ht="63.75" customHeight="1" x14ac:dyDescent="0.25">
      <c r="A5" s="4" t="s">
        <v>738</v>
      </c>
      <c r="B5" s="6" t="s">
        <v>734</v>
      </c>
      <c r="C5" s="6" t="s">
        <v>0</v>
      </c>
      <c r="D5" s="7" t="s">
        <v>1</v>
      </c>
      <c r="E5" s="7" t="s">
        <v>2</v>
      </c>
      <c r="F5" s="7" t="s">
        <v>3</v>
      </c>
      <c r="G5" s="7" t="s">
        <v>4</v>
      </c>
      <c r="H5" s="7" t="s">
        <v>5</v>
      </c>
      <c r="I5" s="7" t="s">
        <v>6</v>
      </c>
      <c r="J5" s="7" t="s">
        <v>7</v>
      </c>
      <c r="K5" s="7" t="s">
        <v>188</v>
      </c>
      <c r="L5" s="8" t="s">
        <v>189</v>
      </c>
      <c r="M5" s="8" t="s">
        <v>697</v>
      </c>
      <c r="N5" s="9" t="s">
        <v>190</v>
      </c>
      <c r="O5" s="8" t="s">
        <v>739</v>
      </c>
      <c r="P5" s="8" t="s">
        <v>740</v>
      </c>
      <c r="Q5" s="8" t="s">
        <v>924</v>
      </c>
      <c r="R5" s="8" t="s">
        <v>923</v>
      </c>
      <c r="S5" s="9" t="s">
        <v>187</v>
      </c>
      <c r="T5" s="8" t="s">
        <v>191</v>
      </c>
      <c r="U5" s="8" t="s">
        <v>943</v>
      </c>
      <c r="V5" s="8" t="s">
        <v>944</v>
      </c>
      <c r="W5" s="8" t="s">
        <v>192</v>
      </c>
      <c r="X5" s="7" t="s">
        <v>8</v>
      </c>
      <c r="Y5" s="8" t="s">
        <v>193</v>
      </c>
      <c r="Z5" s="8" t="s">
        <v>194</v>
      </c>
      <c r="AA5" s="8" t="s">
        <v>195</v>
      </c>
      <c r="AB5" s="8" t="s">
        <v>196</v>
      </c>
      <c r="AC5" s="8" t="s">
        <v>197</v>
      </c>
    </row>
    <row r="6" spans="1:31" s="255" customFormat="1" ht="47.25" customHeight="1" x14ac:dyDescent="0.25">
      <c r="A6" s="265">
        <v>1</v>
      </c>
      <c r="B6" s="264" t="s">
        <v>700</v>
      </c>
      <c r="C6" s="251" t="s">
        <v>995</v>
      </c>
      <c r="D6" s="256" t="s">
        <v>10</v>
      </c>
      <c r="E6" s="256" t="s">
        <v>11</v>
      </c>
      <c r="F6" s="256" t="s">
        <v>12</v>
      </c>
      <c r="G6" s="256" t="s">
        <v>996</v>
      </c>
      <c r="H6" s="256" t="s">
        <v>997</v>
      </c>
      <c r="I6" s="256" t="s">
        <v>49</v>
      </c>
      <c r="J6" s="256" t="s">
        <v>127</v>
      </c>
      <c r="K6" s="263">
        <f t="shared" ref="K6:K70" si="0">$D$2</f>
        <v>42055.75</v>
      </c>
      <c r="L6" s="258">
        <v>42055.750694444447</v>
      </c>
      <c r="M6" s="263">
        <v>42055.750694444447</v>
      </c>
      <c r="N6" s="236">
        <f t="shared" ref="N6:N70" si="1">K6-M6</f>
        <v>-6.944444467080757E-4</v>
      </c>
      <c r="O6" s="258">
        <f t="shared" ref="O6:O70" si="2">+M6+Y6</f>
        <v>42056.750694444447</v>
      </c>
      <c r="P6" s="258"/>
      <c r="Q6" s="259">
        <f t="shared" ref="Q6" si="3">IF(T6="",(ROUNDDOWN(K6-O6,0)),ROUNDDOWN(T6-O6,0))</f>
        <v>-1</v>
      </c>
      <c r="R6" s="259" t="str">
        <f t="shared" ref="R6" si="4">IF(P6="","Sin Fecha",IF(T6="",(ROUNDDOWN(K6-P6,0)),ROUNDDOWN(T6-P6,0)))</f>
        <v>Sin Fecha</v>
      </c>
      <c r="S6" s="260">
        <f t="shared" ref="S6" si="5">K6-L6</f>
        <v>-6.944444467080757E-4</v>
      </c>
      <c r="T6" s="257"/>
      <c r="U6" s="257" t="str">
        <f t="shared" ref="U6" si="6">IF(AND(T6&lt;&gt;"",Q6&lt;=0),"Cumplió","No Cumplió")</f>
        <v>No Cumplió</v>
      </c>
      <c r="V6" s="257" t="str">
        <f t="shared" ref="V6" si="7">IF(AND(T6&lt;&gt;"",R6&lt;=0),"Cumplió",IF(P6="","Sin Fecha","No Cumplió"))</f>
        <v>Sin Fecha</v>
      </c>
      <c r="W6" s="260">
        <f t="shared" ref="W6:W70" si="8">IF(T6="",K6-L6,T6-L6)</f>
        <v>-6.944444467080757E-4</v>
      </c>
      <c r="X6" s="256"/>
      <c r="Y6" s="261">
        <v>1</v>
      </c>
      <c r="Z6" s="262"/>
      <c r="AA6" s="262"/>
      <c r="AB6" s="262"/>
      <c r="AC6" s="262"/>
      <c r="AD6" s="264"/>
      <c r="AE6" s="264"/>
    </row>
    <row r="7" spans="1:31" s="143" customFormat="1" ht="47.25" customHeight="1" x14ac:dyDescent="0.25">
      <c r="A7" s="265">
        <v>1</v>
      </c>
      <c r="B7" s="264" t="s">
        <v>702</v>
      </c>
      <c r="C7" s="251" t="s">
        <v>968</v>
      </c>
      <c r="D7" s="256" t="s">
        <v>10</v>
      </c>
      <c r="E7" s="256" t="s">
        <v>59</v>
      </c>
      <c r="F7" s="256" t="s">
        <v>25</v>
      </c>
      <c r="G7" s="256" t="s">
        <v>969</v>
      </c>
      <c r="H7" s="256" t="s">
        <v>970</v>
      </c>
      <c r="I7" s="256" t="s">
        <v>32</v>
      </c>
      <c r="J7" s="256" t="s">
        <v>32</v>
      </c>
      <c r="K7" s="263">
        <f t="shared" si="0"/>
        <v>42055.75</v>
      </c>
      <c r="L7" s="258">
        <v>42052.754861111112</v>
      </c>
      <c r="M7" s="263">
        <v>42053.671527777777</v>
      </c>
      <c r="N7" s="236">
        <f t="shared" si="1"/>
        <v>2.078472222223354</v>
      </c>
      <c r="O7" s="258">
        <f t="shared" si="2"/>
        <v>42054.671527777777</v>
      </c>
      <c r="P7" s="258"/>
      <c r="Q7" s="259">
        <f t="shared" ref="Q7:Q70" si="9">IF(T7="",(ROUNDDOWN(K7-O7,0)),ROUNDDOWN(T7-O7,0))</f>
        <v>1</v>
      </c>
      <c r="R7" s="259" t="str">
        <f t="shared" ref="R7:R70" si="10">IF(P7="","Sin Fecha",IF(T7="",(ROUNDDOWN(K7-P7,0)),ROUNDDOWN(T7-P7,0)))</f>
        <v>Sin Fecha</v>
      </c>
      <c r="S7" s="260">
        <f t="shared" ref="S7:S70" si="11">K7-L7</f>
        <v>2.9951388888875954</v>
      </c>
      <c r="T7" s="257"/>
      <c r="U7" s="257" t="str">
        <f t="shared" ref="U7:U70" si="12">IF(AND(T7&lt;&gt;"",Q7&lt;=0),"Cumplió","No Cumplió")</f>
        <v>No Cumplió</v>
      </c>
      <c r="V7" s="257" t="str">
        <f t="shared" ref="V7:V70" si="13">IF(AND(T7&lt;&gt;"",R7&lt;=0),"Cumplió",IF(P7="","Sin Fecha","No Cumplió"))</f>
        <v>Sin Fecha</v>
      </c>
      <c r="W7" s="260">
        <f t="shared" si="8"/>
        <v>2.9951388888875954</v>
      </c>
      <c r="X7" s="256"/>
      <c r="Y7" s="261">
        <v>1</v>
      </c>
      <c r="Z7" s="262"/>
      <c r="AA7" s="262"/>
      <c r="AB7" s="262"/>
      <c r="AC7" s="262"/>
      <c r="AD7" s="264"/>
      <c r="AE7" s="264"/>
    </row>
    <row r="8" spans="1:31" s="194" customFormat="1" ht="47.25" customHeight="1" x14ac:dyDescent="0.25">
      <c r="A8" s="265">
        <v>1</v>
      </c>
      <c r="B8" s="264" t="s">
        <v>702</v>
      </c>
      <c r="C8" s="251" t="s">
        <v>980</v>
      </c>
      <c r="D8" s="256" t="s">
        <v>10</v>
      </c>
      <c r="E8" s="256" t="s">
        <v>59</v>
      </c>
      <c r="F8" s="256" t="s">
        <v>25</v>
      </c>
      <c r="G8" s="256" t="s">
        <v>981</v>
      </c>
      <c r="H8" s="256" t="s">
        <v>982</v>
      </c>
      <c r="I8" s="256" t="s">
        <v>49</v>
      </c>
      <c r="J8" s="256" t="s">
        <v>55</v>
      </c>
      <c r="K8" s="263">
        <f t="shared" si="0"/>
        <v>42055.75</v>
      </c>
      <c r="L8" s="258">
        <v>42051.817361111112</v>
      </c>
      <c r="M8" s="269">
        <v>42051.817361111112</v>
      </c>
      <c r="N8" s="236">
        <f t="shared" si="1"/>
        <v>3.9326388888875954</v>
      </c>
      <c r="O8" s="258">
        <f t="shared" si="2"/>
        <v>42052.817361111112</v>
      </c>
      <c r="P8" s="258"/>
      <c r="Q8" s="259">
        <f t="shared" si="9"/>
        <v>2</v>
      </c>
      <c r="R8" s="259" t="str">
        <f t="shared" si="10"/>
        <v>Sin Fecha</v>
      </c>
      <c r="S8" s="260">
        <f t="shared" si="11"/>
        <v>3.9326388888875954</v>
      </c>
      <c r="T8" s="257"/>
      <c r="U8" s="257" t="str">
        <f t="shared" si="12"/>
        <v>No Cumplió</v>
      </c>
      <c r="V8" s="257" t="str">
        <f t="shared" si="13"/>
        <v>Sin Fecha</v>
      </c>
      <c r="W8" s="260">
        <f t="shared" si="8"/>
        <v>3.9326388888875954</v>
      </c>
      <c r="X8" s="256"/>
      <c r="Y8" s="261">
        <v>1</v>
      </c>
      <c r="Z8" s="262"/>
      <c r="AA8" s="262"/>
      <c r="AB8" s="262"/>
      <c r="AC8" s="262"/>
      <c r="AD8" s="196"/>
      <c r="AE8" s="196"/>
    </row>
    <row r="9" spans="1:31" s="194" customFormat="1" ht="47.25" customHeight="1" x14ac:dyDescent="0.25">
      <c r="A9" s="265">
        <v>1</v>
      </c>
      <c r="B9" s="264" t="s">
        <v>701</v>
      </c>
      <c r="C9" s="251" t="s">
        <v>983</v>
      </c>
      <c r="D9" s="256" t="s">
        <v>10</v>
      </c>
      <c r="E9" s="256" t="s">
        <v>51</v>
      </c>
      <c r="F9" s="256" t="s">
        <v>12</v>
      </c>
      <c r="G9" s="256" t="s">
        <v>984</v>
      </c>
      <c r="H9" s="256" t="s">
        <v>985</v>
      </c>
      <c r="I9" s="256" t="s">
        <v>55</v>
      </c>
      <c r="J9" s="256" t="s">
        <v>696</v>
      </c>
      <c r="K9" s="263">
        <f t="shared" si="0"/>
        <v>42055.75</v>
      </c>
      <c r="L9" s="258">
        <v>42051.793055555558</v>
      </c>
      <c r="M9" s="269">
        <v>42054.75</v>
      </c>
      <c r="N9" s="236">
        <f t="shared" si="1"/>
        <v>1</v>
      </c>
      <c r="O9" s="258">
        <f t="shared" si="2"/>
        <v>42055.75</v>
      </c>
      <c r="P9" s="258"/>
      <c r="Q9" s="259">
        <f t="shared" si="9"/>
        <v>0</v>
      </c>
      <c r="R9" s="259" t="str">
        <f t="shared" si="10"/>
        <v>Sin Fecha</v>
      </c>
      <c r="S9" s="260">
        <f t="shared" si="11"/>
        <v>3.9569444444423425</v>
      </c>
      <c r="T9" s="257"/>
      <c r="U9" s="257" t="str">
        <f t="shared" si="12"/>
        <v>No Cumplió</v>
      </c>
      <c r="V9" s="257" t="str">
        <f t="shared" si="13"/>
        <v>Sin Fecha</v>
      </c>
      <c r="W9" s="260">
        <f t="shared" si="8"/>
        <v>3.9569444444423425</v>
      </c>
      <c r="X9" s="256"/>
      <c r="Y9" s="261">
        <v>1</v>
      </c>
      <c r="Z9" s="262"/>
      <c r="AA9" s="262"/>
      <c r="AB9" s="262"/>
      <c r="AC9" s="262"/>
      <c r="AD9" s="196"/>
      <c r="AE9" s="196"/>
    </row>
    <row r="10" spans="1:31" ht="63.75" customHeight="1" x14ac:dyDescent="0.25">
      <c r="A10" s="265">
        <v>1</v>
      </c>
      <c r="B10" s="264" t="s">
        <v>700</v>
      </c>
      <c r="C10" s="251" t="s">
        <v>916</v>
      </c>
      <c r="D10" s="256" t="s">
        <v>10</v>
      </c>
      <c r="E10" s="256" t="s">
        <v>11</v>
      </c>
      <c r="F10" s="256" t="s">
        <v>25</v>
      </c>
      <c r="G10" s="256" t="s">
        <v>917</v>
      </c>
      <c r="H10" s="256" t="s">
        <v>918</v>
      </c>
      <c r="I10" s="256" t="s">
        <v>32</v>
      </c>
      <c r="J10" s="256" t="s">
        <v>42</v>
      </c>
      <c r="K10" s="263">
        <f t="shared" si="0"/>
        <v>42055.75</v>
      </c>
      <c r="L10" s="258">
        <v>42048.847916666666</v>
      </c>
      <c r="M10" s="263">
        <v>42048.847916666666</v>
      </c>
      <c r="N10" s="236">
        <f t="shared" si="1"/>
        <v>6.9020833333343035</v>
      </c>
      <c r="O10" s="258">
        <f t="shared" si="2"/>
        <v>42049.847916666666</v>
      </c>
      <c r="P10" s="258"/>
      <c r="Q10" s="259">
        <f t="shared" si="9"/>
        <v>5</v>
      </c>
      <c r="R10" s="259" t="str">
        <f t="shared" si="10"/>
        <v>Sin Fecha</v>
      </c>
      <c r="S10" s="260">
        <f t="shared" si="11"/>
        <v>6.9020833333343035</v>
      </c>
      <c r="T10" s="257"/>
      <c r="U10" s="257" t="str">
        <f t="shared" si="12"/>
        <v>No Cumplió</v>
      </c>
      <c r="V10" s="257" t="str">
        <f t="shared" si="13"/>
        <v>Sin Fecha</v>
      </c>
      <c r="W10" s="260">
        <f t="shared" si="8"/>
        <v>6.9020833333343035</v>
      </c>
      <c r="X10" s="256" t="s">
        <v>922</v>
      </c>
      <c r="Y10" s="261">
        <v>1</v>
      </c>
      <c r="Z10" s="262"/>
      <c r="AA10" s="262"/>
      <c r="AB10" s="262"/>
      <c r="AC10" s="262"/>
      <c r="AD10" s="264"/>
      <c r="AE10" s="264"/>
    </row>
    <row r="11" spans="1:31" ht="63.75" customHeight="1" x14ac:dyDescent="0.25">
      <c r="A11" s="265">
        <v>1</v>
      </c>
      <c r="B11" s="264" t="s">
        <v>702</v>
      </c>
      <c r="C11" s="251" t="s">
        <v>919</v>
      </c>
      <c r="D11" s="256" t="s">
        <v>10</v>
      </c>
      <c r="E11" s="256" t="s">
        <v>59</v>
      </c>
      <c r="F11" s="256" t="s">
        <v>12</v>
      </c>
      <c r="G11" s="256" t="s">
        <v>920</v>
      </c>
      <c r="H11" s="256" t="s">
        <v>921</v>
      </c>
      <c r="I11" s="256" t="s">
        <v>55</v>
      </c>
      <c r="J11" s="256" t="s">
        <v>127</v>
      </c>
      <c r="K11" s="263">
        <f t="shared" si="0"/>
        <v>42055.75</v>
      </c>
      <c r="L11" s="258">
        <v>42048.625</v>
      </c>
      <c r="M11" s="263">
        <v>42048.625</v>
      </c>
      <c r="N11" s="236">
        <f t="shared" si="1"/>
        <v>7.125</v>
      </c>
      <c r="O11" s="258">
        <f t="shared" si="2"/>
        <v>42049.625</v>
      </c>
      <c r="P11" s="258"/>
      <c r="Q11" s="259">
        <f t="shared" si="9"/>
        <v>6</v>
      </c>
      <c r="R11" s="259" t="str">
        <f t="shared" si="10"/>
        <v>Sin Fecha</v>
      </c>
      <c r="S11" s="260">
        <f t="shared" si="11"/>
        <v>7.125</v>
      </c>
      <c r="T11" s="257"/>
      <c r="U11" s="257" t="str">
        <f t="shared" si="12"/>
        <v>No Cumplió</v>
      </c>
      <c r="V11" s="257" t="str">
        <f t="shared" si="13"/>
        <v>Sin Fecha</v>
      </c>
      <c r="W11" s="260">
        <f t="shared" si="8"/>
        <v>7.125</v>
      </c>
      <c r="X11" s="256" t="s">
        <v>17</v>
      </c>
      <c r="Y11" s="261">
        <v>1</v>
      </c>
      <c r="Z11" s="262"/>
      <c r="AA11" s="262"/>
      <c r="AB11" s="262"/>
      <c r="AC11" s="262"/>
      <c r="AD11" s="264"/>
      <c r="AE11" s="264"/>
    </row>
    <row r="12" spans="1:31" ht="63.75" customHeight="1" x14ac:dyDescent="0.25">
      <c r="A12" s="265">
        <v>1</v>
      </c>
      <c r="B12" s="264" t="s">
        <v>702</v>
      </c>
      <c r="C12" s="251" t="s">
        <v>890</v>
      </c>
      <c r="D12" s="256" t="s">
        <v>10</v>
      </c>
      <c r="E12" s="256" t="s">
        <v>59</v>
      </c>
      <c r="F12" s="256" t="s">
        <v>12</v>
      </c>
      <c r="G12" s="256" t="s">
        <v>891</v>
      </c>
      <c r="H12" s="256" t="s">
        <v>892</v>
      </c>
      <c r="I12" s="256" t="s">
        <v>131</v>
      </c>
      <c r="J12" s="256" t="s">
        <v>131</v>
      </c>
      <c r="K12" s="263">
        <f t="shared" si="0"/>
        <v>42055.75</v>
      </c>
      <c r="L12" s="258">
        <v>42046.419444444444</v>
      </c>
      <c r="M12" s="263">
        <v>42046.770833333336</v>
      </c>
      <c r="N12" s="236">
        <f t="shared" si="1"/>
        <v>8.9791666666642413</v>
      </c>
      <c r="O12" s="258">
        <f t="shared" si="2"/>
        <v>42047.770833333336</v>
      </c>
      <c r="P12" s="258">
        <v>42047</v>
      </c>
      <c r="Q12" s="259">
        <f t="shared" si="9"/>
        <v>7</v>
      </c>
      <c r="R12" s="259">
        <f t="shared" si="10"/>
        <v>8</v>
      </c>
      <c r="S12" s="260">
        <f t="shared" si="11"/>
        <v>9.3305555555562023</v>
      </c>
      <c r="T12" s="257"/>
      <c r="U12" s="257" t="str">
        <f t="shared" si="12"/>
        <v>No Cumplió</v>
      </c>
      <c r="V12" s="257" t="str">
        <f t="shared" si="13"/>
        <v>No Cumplió</v>
      </c>
      <c r="W12" s="260">
        <f t="shared" si="8"/>
        <v>9.3305555555562023</v>
      </c>
      <c r="X12" s="256"/>
      <c r="Y12" s="261">
        <v>1</v>
      </c>
      <c r="Z12" s="262"/>
      <c r="AA12" s="262"/>
      <c r="AB12" s="262"/>
      <c r="AC12" s="262"/>
      <c r="AD12" s="264"/>
      <c r="AE12" s="264"/>
    </row>
    <row r="13" spans="1:31" ht="63.75" customHeight="1" x14ac:dyDescent="0.25">
      <c r="A13" s="265">
        <v>1</v>
      </c>
      <c r="B13" s="264" t="s">
        <v>702</v>
      </c>
      <c r="C13" s="251" t="s">
        <v>893</v>
      </c>
      <c r="D13" s="256" t="s">
        <v>10</v>
      </c>
      <c r="E13" s="256" t="s">
        <v>59</v>
      </c>
      <c r="F13" s="256" t="s">
        <v>12</v>
      </c>
      <c r="G13" s="256" t="s">
        <v>894</v>
      </c>
      <c r="H13" s="256" t="s">
        <v>895</v>
      </c>
      <c r="I13" s="256" t="s">
        <v>264</v>
      </c>
      <c r="J13" s="256" t="s">
        <v>264</v>
      </c>
      <c r="K13" s="263">
        <f t="shared" si="0"/>
        <v>42055.75</v>
      </c>
      <c r="L13" s="258">
        <v>42045.90347222222</v>
      </c>
      <c r="M13" s="263">
        <v>42045.90347222222</v>
      </c>
      <c r="N13" s="236">
        <f t="shared" si="1"/>
        <v>9.8465277777795563</v>
      </c>
      <c r="O13" s="258">
        <f t="shared" si="2"/>
        <v>42046.90347222222</v>
      </c>
      <c r="P13" s="258">
        <v>42048</v>
      </c>
      <c r="Q13" s="259">
        <f t="shared" si="9"/>
        <v>8</v>
      </c>
      <c r="R13" s="259">
        <f t="shared" si="10"/>
        <v>7</v>
      </c>
      <c r="S13" s="260">
        <f t="shared" si="11"/>
        <v>9.8465277777795563</v>
      </c>
      <c r="T13" s="257"/>
      <c r="U13" s="257" t="str">
        <f t="shared" si="12"/>
        <v>No Cumplió</v>
      </c>
      <c r="V13" s="257" t="str">
        <f t="shared" si="13"/>
        <v>No Cumplió</v>
      </c>
      <c r="W13" s="260">
        <f t="shared" si="8"/>
        <v>9.8465277777795563</v>
      </c>
      <c r="X13" s="256"/>
      <c r="Y13" s="261">
        <v>1</v>
      </c>
      <c r="Z13" s="262"/>
      <c r="AA13" s="262"/>
      <c r="AB13" s="262"/>
      <c r="AC13" s="262"/>
      <c r="AD13" s="264"/>
      <c r="AE13" s="264"/>
    </row>
    <row r="14" spans="1:31" ht="63.75" customHeight="1" x14ac:dyDescent="0.25">
      <c r="A14" s="265">
        <v>1</v>
      </c>
      <c r="B14" s="264" t="s">
        <v>702</v>
      </c>
      <c r="C14" s="251" t="s">
        <v>896</v>
      </c>
      <c r="D14" s="256" t="s">
        <v>10</v>
      </c>
      <c r="E14" s="256" t="s">
        <v>59</v>
      </c>
      <c r="F14" s="256" t="s">
        <v>12</v>
      </c>
      <c r="G14" s="256" t="s">
        <v>897</v>
      </c>
      <c r="H14" s="256" t="s">
        <v>898</v>
      </c>
      <c r="I14" s="256" t="s">
        <v>264</v>
      </c>
      <c r="J14" s="256" t="s">
        <v>80</v>
      </c>
      <c r="K14" s="263">
        <f t="shared" si="0"/>
        <v>42055.75</v>
      </c>
      <c r="L14" s="258">
        <v>42045.900694444441</v>
      </c>
      <c r="M14" s="263">
        <f>+T15</f>
        <v>42051.73541666667</v>
      </c>
      <c r="N14" s="236">
        <f t="shared" si="1"/>
        <v>4.0145833333299379</v>
      </c>
      <c r="O14" s="258">
        <f t="shared" si="2"/>
        <v>42052.73541666667</v>
      </c>
      <c r="P14" s="258"/>
      <c r="Q14" s="259">
        <f t="shared" si="9"/>
        <v>3</v>
      </c>
      <c r="R14" s="259" t="str">
        <f t="shared" si="10"/>
        <v>Sin Fecha</v>
      </c>
      <c r="S14" s="260">
        <f t="shared" si="11"/>
        <v>9.8493055555591127</v>
      </c>
      <c r="T14" s="257"/>
      <c r="U14" s="257" t="str">
        <f t="shared" si="12"/>
        <v>No Cumplió</v>
      </c>
      <c r="V14" s="257" t="str">
        <f t="shared" si="13"/>
        <v>Sin Fecha</v>
      </c>
      <c r="W14" s="260">
        <f t="shared" si="8"/>
        <v>9.8493055555591127</v>
      </c>
      <c r="X14" s="256"/>
      <c r="Y14" s="261">
        <v>1</v>
      </c>
      <c r="Z14" s="262"/>
      <c r="AA14" s="262"/>
      <c r="AB14" s="262"/>
      <c r="AC14" s="262"/>
      <c r="AD14" s="264"/>
      <c r="AE14" s="264"/>
    </row>
    <row r="15" spans="1:31" ht="63.75" customHeight="1" x14ac:dyDescent="0.25">
      <c r="A15" s="265"/>
      <c r="B15" s="264" t="s">
        <v>702</v>
      </c>
      <c r="C15" s="251" t="s">
        <v>896</v>
      </c>
      <c r="D15" s="256" t="s">
        <v>10</v>
      </c>
      <c r="E15" s="256" t="s">
        <v>59</v>
      </c>
      <c r="F15" s="256" t="s">
        <v>12</v>
      </c>
      <c r="G15" s="256" t="s">
        <v>897</v>
      </c>
      <c r="H15" s="256" t="s">
        <v>898</v>
      </c>
      <c r="I15" s="256" t="s">
        <v>264</v>
      </c>
      <c r="J15" s="256" t="s">
        <v>264</v>
      </c>
      <c r="K15" s="263">
        <f t="shared" si="0"/>
        <v>42055.75</v>
      </c>
      <c r="L15" s="258">
        <v>42045.900694444441</v>
      </c>
      <c r="M15" s="263">
        <v>42045.900694444441</v>
      </c>
      <c r="N15" s="236">
        <f t="shared" si="1"/>
        <v>9.8493055555591127</v>
      </c>
      <c r="O15" s="258">
        <f t="shared" si="2"/>
        <v>42046.900694444441</v>
      </c>
      <c r="P15" s="258"/>
      <c r="Q15" s="259">
        <f t="shared" si="9"/>
        <v>4</v>
      </c>
      <c r="R15" s="259" t="str">
        <f t="shared" si="10"/>
        <v>Sin Fecha</v>
      </c>
      <c r="S15" s="260">
        <f t="shared" si="11"/>
        <v>9.8493055555591127</v>
      </c>
      <c r="T15" s="257">
        <v>42051.73541666667</v>
      </c>
      <c r="U15" s="257" t="str">
        <f t="shared" si="12"/>
        <v>No Cumplió</v>
      </c>
      <c r="V15" s="257" t="str">
        <f t="shared" si="13"/>
        <v>Sin Fecha</v>
      </c>
      <c r="W15" s="260">
        <f t="shared" si="8"/>
        <v>5.8347222222291748</v>
      </c>
      <c r="X15" s="256"/>
      <c r="Y15" s="261">
        <v>1</v>
      </c>
      <c r="Z15" s="262"/>
      <c r="AA15" s="262"/>
      <c r="AB15" s="262"/>
      <c r="AC15" s="262"/>
      <c r="AD15" s="264"/>
      <c r="AE15" s="264"/>
    </row>
    <row r="16" spans="1:31" ht="63.75" customHeight="1" x14ac:dyDescent="0.25">
      <c r="A16" s="265">
        <v>1</v>
      </c>
      <c r="B16" s="264" t="s">
        <v>702</v>
      </c>
      <c r="C16" s="251" t="s">
        <v>899</v>
      </c>
      <c r="D16" s="256" t="s">
        <v>10</v>
      </c>
      <c r="E16" s="256" t="s">
        <v>59</v>
      </c>
      <c r="F16" s="256" t="s">
        <v>12</v>
      </c>
      <c r="G16" s="256" t="s">
        <v>900</v>
      </c>
      <c r="H16" s="256" t="s">
        <v>901</v>
      </c>
      <c r="I16" s="256" t="s">
        <v>264</v>
      </c>
      <c r="J16" s="256" t="s">
        <v>264</v>
      </c>
      <c r="K16" s="263">
        <f t="shared" si="0"/>
        <v>42055.75</v>
      </c>
      <c r="L16" s="258">
        <v>42045.899305555555</v>
      </c>
      <c r="M16" s="263">
        <v>42045.899305555555</v>
      </c>
      <c r="N16" s="236">
        <f t="shared" si="1"/>
        <v>9.8506944444452529</v>
      </c>
      <c r="O16" s="258">
        <f t="shared" si="2"/>
        <v>42046.899305555555</v>
      </c>
      <c r="P16" s="258"/>
      <c r="Q16" s="259">
        <f t="shared" si="9"/>
        <v>8</v>
      </c>
      <c r="R16" s="259" t="str">
        <f t="shared" si="10"/>
        <v>Sin Fecha</v>
      </c>
      <c r="S16" s="260">
        <f t="shared" si="11"/>
        <v>9.8506944444452529</v>
      </c>
      <c r="T16" s="257"/>
      <c r="U16" s="257" t="str">
        <f t="shared" si="12"/>
        <v>No Cumplió</v>
      </c>
      <c r="V16" s="257" t="str">
        <f t="shared" si="13"/>
        <v>Sin Fecha</v>
      </c>
      <c r="W16" s="260">
        <f t="shared" si="8"/>
        <v>9.8506944444452529</v>
      </c>
      <c r="X16" s="256" t="s">
        <v>912</v>
      </c>
      <c r="Y16" s="261">
        <v>1</v>
      </c>
      <c r="Z16" s="262"/>
      <c r="AA16" s="262"/>
      <c r="AB16" s="262"/>
      <c r="AC16" s="262"/>
      <c r="AD16" s="264"/>
      <c r="AE16" s="264"/>
    </row>
    <row r="17" spans="1:31" ht="63.75" customHeight="1" x14ac:dyDescent="0.25">
      <c r="A17" s="265">
        <v>1</v>
      </c>
      <c r="B17" s="264" t="s">
        <v>700</v>
      </c>
      <c r="C17" s="251" t="s">
        <v>960</v>
      </c>
      <c r="D17" s="256" t="s">
        <v>10</v>
      </c>
      <c r="E17" s="256" t="s">
        <v>24</v>
      </c>
      <c r="F17" s="256" t="s">
        <v>25</v>
      </c>
      <c r="G17" s="256" t="s">
        <v>961</v>
      </c>
      <c r="H17" s="256" t="s">
        <v>962</v>
      </c>
      <c r="I17" s="256" t="s">
        <v>905</v>
      </c>
      <c r="J17" s="256" t="s">
        <v>16</v>
      </c>
      <c r="K17" s="263">
        <f t="shared" si="0"/>
        <v>42055.75</v>
      </c>
      <c r="L17" s="258">
        <v>42051.575694444444</v>
      </c>
      <c r="M17" s="269">
        <v>42051.813888888886</v>
      </c>
      <c r="N17" s="236">
        <f t="shared" si="1"/>
        <v>3.9361111111138598</v>
      </c>
      <c r="O17" s="258">
        <f t="shared" si="2"/>
        <v>42052.813888888886</v>
      </c>
      <c r="P17" s="258"/>
      <c r="Q17" s="259">
        <f t="shared" si="9"/>
        <v>2</v>
      </c>
      <c r="R17" s="259" t="str">
        <f t="shared" si="10"/>
        <v>Sin Fecha</v>
      </c>
      <c r="S17" s="260">
        <f t="shared" si="11"/>
        <v>4.1743055555562023</v>
      </c>
      <c r="T17" s="257"/>
      <c r="U17" s="257" t="str">
        <f t="shared" si="12"/>
        <v>No Cumplió</v>
      </c>
      <c r="V17" s="257" t="str">
        <f t="shared" si="13"/>
        <v>Sin Fecha</v>
      </c>
      <c r="W17" s="260">
        <f t="shared" si="8"/>
        <v>4.1743055555562023</v>
      </c>
      <c r="X17" s="256"/>
      <c r="Y17" s="261">
        <v>1</v>
      </c>
      <c r="Z17" s="262"/>
      <c r="AA17" s="262"/>
      <c r="AB17" s="262"/>
      <c r="AC17" s="262"/>
      <c r="AD17" s="196"/>
      <c r="AE17" s="196"/>
    </row>
    <row r="18" spans="1:31" ht="63.75" customHeight="1" x14ac:dyDescent="0.25">
      <c r="A18" s="265">
        <v>1</v>
      </c>
      <c r="B18" s="264" t="s">
        <v>701</v>
      </c>
      <c r="C18" s="251" t="s">
        <v>902</v>
      </c>
      <c r="D18" s="256" t="s">
        <v>10</v>
      </c>
      <c r="E18" s="256" t="s">
        <v>51</v>
      </c>
      <c r="F18" s="256" t="s">
        <v>25</v>
      </c>
      <c r="G18" s="256" t="s">
        <v>903</v>
      </c>
      <c r="H18" s="256" t="s">
        <v>904</v>
      </c>
      <c r="I18" s="256" t="s">
        <v>905</v>
      </c>
      <c r="J18" s="256" t="s">
        <v>363</v>
      </c>
      <c r="K18" s="263">
        <f t="shared" si="0"/>
        <v>42055.75</v>
      </c>
      <c r="L18" s="258">
        <v>42045.738888888889</v>
      </c>
      <c r="M18" s="263">
        <f>+T19</f>
        <v>42051.47152777778</v>
      </c>
      <c r="N18" s="236">
        <f t="shared" si="1"/>
        <v>4.2784722222204437</v>
      </c>
      <c r="O18" s="258">
        <f t="shared" si="2"/>
        <v>42052.47152777778</v>
      </c>
      <c r="P18" s="258"/>
      <c r="Q18" s="259">
        <f t="shared" si="9"/>
        <v>3</v>
      </c>
      <c r="R18" s="259" t="str">
        <f t="shared" si="10"/>
        <v>Sin Fecha</v>
      </c>
      <c r="S18" s="260">
        <f t="shared" si="11"/>
        <v>10.011111111110949</v>
      </c>
      <c r="T18" s="257"/>
      <c r="U18" s="257" t="str">
        <f t="shared" si="12"/>
        <v>No Cumplió</v>
      </c>
      <c r="V18" s="257" t="str">
        <f t="shared" si="13"/>
        <v>Sin Fecha</v>
      </c>
      <c r="W18" s="260">
        <f t="shared" si="8"/>
        <v>10.011111111110949</v>
      </c>
      <c r="X18" s="256" t="s">
        <v>925</v>
      </c>
      <c r="Y18" s="261">
        <v>1</v>
      </c>
      <c r="Z18" s="257">
        <v>42051.47152777778</v>
      </c>
      <c r="AA18" s="262"/>
      <c r="AB18" s="262"/>
      <c r="AC18" s="262"/>
      <c r="AD18" s="264"/>
      <c r="AE18" s="264"/>
    </row>
    <row r="19" spans="1:31" ht="63.75" customHeight="1" x14ac:dyDescent="0.25">
      <c r="A19" s="265"/>
      <c r="B19" s="264" t="s">
        <v>702</v>
      </c>
      <c r="C19" s="251" t="s">
        <v>902</v>
      </c>
      <c r="D19" s="256" t="s">
        <v>10</v>
      </c>
      <c r="E19" s="256" t="s">
        <v>59</v>
      </c>
      <c r="F19" s="256" t="s">
        <v>25</v>
      </c>
      <c r="G19" s="256" t="s">
        <v>903</v>
      </c>
      <c r="H19" s="256" t="s">
        <v>904</v>
      </c>
      <c r="I19" s="256" t="s">
        <v>905</v>
      </c>
      <c r="J19" s="256" t="s">
        <v>300</v>
      </c>
      <c r="K19" s="263">
        <f t="shared" si="0"/>
        <v>42055.75</v>
      </c>
      <c r="L19" s="258">
        <v>42045.738888888889</v>
      </c>
      <c r="M19" s="263">
        <v>42045.738888888889</v>
      </c>
      <c r="N19" s="236">
        <f t="shared" si="1"/>
        <v>10.011111111110949</v>
      </c>
      <c r="O19" s="258">
        <f t="shared" si="2"/>
        <v>42046.738888888889</v>
      </c>
      <c r="P19" s="258"/>
      <c r="Q19" s="259">
        <f t="shared" si="9"/>
        <v>4</v>
      </c>
      <c r="R19" s="259" t="str">
        <f t="shared" si="10"/>
        <v>Sin Fecha</v>
      </c>
      <c r="S19" s="260">
        <f t="shared" si="11"/>
        <v>10.011111111110949</v>
      </c>
      <c r="T19" s="257">
        <v>42051.47152777778</v>
      </c>
      <c r="U19" s="257" t="str">
        <f t="shared" si="12"/>
        <v>No Cumplió</v>
      </c>
      <c r="V19" s="257" t="str">
        <f t="shared" si="13"/>
        <v>Sin Fecha</v>
      </c>
      <c r="W19" s="260">
        <f t="shared" si="8"/>
        <v>5.7326388888905058</v>
      </c>
      <c r="X19" s="256" t="s">
        <v>913</v>
      </c>
      <c r="Y19" s="261">
        <v>1</v>
      </c>
      <c r="Z19" s="257">
        <v>42051.47152777778</v>
      </c>
      <c r="AA19" s="262"/>
      <c r="AB19" s="262"/>
      <c r="AC19" s="262"/>
      <c r="AD19" s="264"/>
      <c r="AE19" s="264"/>
    </row>
    <row r="20" spans="1:31" ht="63.75" customHeight="1" x14ac:dyDescent="0.25">
      <c r="A20" s="265">
        <v>1</v>
      </c>
      <c r="B20" s="264" t="s">
        <v>702</v>
      </c>
      <c r="C20" s="251" t="s">
        <v>906</v>
      </c>
      <c r="D20" s="256" t="s">
        <v>10</v>
      </c>
      <c r="E20" s="256" t="s">
        <v>59</v>
      </c>
      <c r="F20" s="256" t="s">
        <v>25</v>
      </c>
      <c r="G20" s="256" t="s">
        <v>907</v>
      </c>
      <c r="H20" s="256" t="s">
        <v>908</v>
      </c>
      <c r="I20" s="256" t="s">
        <v>905</v>
      </c>
      <c r="J20" s="256" t="s">
        <v>300</v>
      </c>
      <c r="K20" s="263">
        <f t="shared" si="0"/>
        <v>42055.75</v>
      </c>
      <c r="L20" s="258">
        <v>42045.696527777778</v>
      </c>
      <c r="M20" s="263">
        <v>42045.696527777778</v>
      </c>
      <c r="N20" s="236">
        <f t="shared" si="1"/>
        <v>10.053472222221899</v>
      </c>
      <c r="O20" s="258">
        <f t="shared" si="2"/>
        <v>42046.696527777778</v>
      </c>
      <c r="P20" s="258"/>
      <c r="Q20" s="259">
        <f t="shared" si="9"/>
        <v>9</v>
      </c>
      <c r="R20" s="259" t="str">
        <f t="shared" si="10"/>
        <v>Sin Fecha</v>
      </c>
      <c r="S20" s="260">
        <f t="shared" si="11"/>
        <v>10.053472222221899</v>
      </c>
      <c r="T20" s="257"/>
      <c r="U20" s="257" t="str">
        <f t="shared" si="12"/>
        <v>No Cumplió</v>
      </c>
      <c r="V20" s="257" t="str">
        <f t="shared" si="13"/>
        <v>Sin Fecha</v>
      </c>
      <c r="W20" s="260">
        <f t="shared" si="8"/>
        <v>10.053472222221899</v>
      </c>
      <c r="X20" s="256" t="s">
        <v>914</v>
      </c>
      <c r="Y20" s="261">
        <v>1</v>
      </c>
      <c r="Z20" s="262"/>
      <c r="AA20" s="262"/>
      <c r="AB20" s="262"/>
      <c r="AC20" s="262"/>
      <c r="AD20" s="264"/>
      <c r="AE20" s="264"/>
    </row>
    <row r="21" spans="1:31" ht="63.75" customHeight="1" x14ac:dyDescent="0.25">
      <c r="A21" s="265">
        <v>1</v>
      </c>
      <c r="B21" s="264" t="s">
        <v>702</v>
      </c>
      <c r="C21" s="251" t="s">
        <v>926</v>
      </c>
      <c r="D21" s="256" t="s">
        <v>10</v>
      </c>
      <c r="E21" s="256" t="s">
        <v>59</v>
      </c>
      <c r="F21" s="256" t="s">
        <v>25</v>
      </c>
      <c r="G21" s="256" t="s">
        <v>927</v>
      </c>
      <c r="H21" s="256" t="s">
        <v>928</v>
      </c>
      <c r="I21" s="256" t="s">
        <v>49</v>
      </c>
      <c r="J21" s="256" t="s">
        <v>49</v>
      </c>
      <c r="K21" s="263">
        <f t="shared" si="0"/>
        <v>42055.75</v>
      </c>
      <c r="L21" s="258">
        <v>42044.894444444442</v>
      </c>
      <c r="M21" s="263">
        <v>42051.731249999997</v>
      </c>
      <c r="N21" s="236">
        <f t="shared" si="1"/>
        <v>4.0187500000029104</v>
      </c>
      <c r="O21" s="258">
        <f t="shared" si="2"/>
        <v>42052.731249999997</v>
      </c>
      <c r="P21" s="258"/>
      <c r="Q21" s="259">
        <f t="shared" si="9"/>
        <v>3</v>
      </c>
      <c r="R21" s="259" t="str">
        <f t="shared" si="10"/>
        <v>Sin Fecha</v>
      </c>
      <c r="S21" s="260">
        <f t="shared" si="11"/>
        <v>10.855555555557657</v>
      </c>
      <c r="T21" s="257"/>
      <c r="U21" s="257" t="str">
        <f t="shared" si="12"/>
        <v>No Cumplió</v>
      </c>
      <c r="V21" s="257" t="str">
        <f t="shared" si="13"/>
        <v>Sin Fecha</v>
      </c>
      <c r="W21" s="260">
        <f t="shared" si="8"/>
        <v>10.855555555557657</v>
      </c>
      <c r="X21" s="256" t="s">
        <v>17</v>
      </c>
      <c r="Y21" s="261">
        <v>1</v>
      </c>
      <c r="Z21" s="262"/>
      <c r="AA21" s="262"/>
      <c r="AB21" s="262"/>
      <c r="AC21" s="262"/>
      <c r="AD21" s="264"/>
      <c r="AE21" s="264"/>
    </row>
    <row r="22" spans="1:31" s="210" customFormat="1" ht="63.75" customHeight="1" x14ac:dyDescent="0.25">
      <c r="A22" s="196"/>
      <c r="B22" s="264" t="s">
        <v>702</v>
      </c>
      <c r="C22" s="251" t="s">
        <v>926</v>
      </c>
      <c r="D22" s="256" t="s">
        <v>10</v>
      </c>
      <c r="E22" s="256" t="s">
        <v>59</v>
      </c>
      <c r="F22" s="256" t="s">
        <v>25</v>
      </c>
      <c r="G22" s="256" t="s">
        <v>927</v>
      </c>
      <c r="H22" s="256" t="s">
        <v>928</v>
      </c>
      <c r="I22" s="256" t="s">
        <v>49</v>
      </c>
      <c r="J22" s="256" t="s">
        <v>127</v>
      </c>
      <c r="K22" s="263">
        <f t="shared" si="0"/>
        <v>42055.75</v>
      </c>
      <c r="L22" s="258">
        <v>42044.894444444442</v>
      </c>
      <c r="M22" s="263">
        <v>42051.731249999997</v>
      </c>
      <c r="N22" s="236">
        <f t="shared" si="1"/>
        <v>4.0187500000029104</v>
      </c>
      <c r="O22" s="258">
        <f t="shared" si="2"/>
        <v>42052.731249999997</v>
      </c>
      <c r="P22" s="258"/>
      <c r="Q22" s="259">
        <f t="shared" si="9"/>
        <v>4</v>
      </c>
      <c r="R22" s="259" t="str">
        <f t="shared" si="10"/>
        <v>Sin Fecha</v>
      </c>
      <c r="S22" s="260">
        <f t="shared" si="11"/>
        <v>10.855555555557657</v>
      </c>
      <c r="T22" s="257">
        <v>42057</v>
      </c>
      <c r="U22" s="257" t="str">
        <f t="shared" si="12"/>
        <v>No Cumplió</v>
      </c>
      <c r="V22" s="257" t="str">
        <f t="shared" si="13"/>
        <v>Sin Fecha</v>
      </c>
      <c r="W22" s="260">
        <f t="shared" si="8"/>
        <v>12.105555555557657</v>
      </c>
      <c r="X22" s="256" t="s">
        <v>17</v>
      </c>
      <c r="Y22" s="261">
        <v>1</v>
      </c>
      <c r="Z22" s="262"/>
      <c r="AA22" s="262"/>
      <c r="AB22" s="262"/>
      <c r="AC22" s="262"/>
      <c r="AD22" s="264"/>
      <c r="AE22" s="264"/>
    </row>
    <row r="23" spans="1:31" s="209" customFormat="1" ht="63.75" customHeight="1" x14ac:dyDescent="0.25">
      <c r="A23" s="265">
        <v>1</v>
      </c>
      <c r="B23" s="264" t="s">
        <v>702</v>
      </c>
      <c r="C23" s="251" t="s">
        <v>909</v>
      </c>
      <c r="D23" s="256" t="s">
        <v>10</v>
      </c>
      <c r="E23" s="256" t="s">
        <v>59</v>
      </c>
      <c r="F23" s="256" t="s">
        <v>25</v>
      </c>
      <c r="G23" s="256" t="s">
        <v>910</v>
      </c>
      <c r="H23" s="256" t="s">
        <v>911</v>
      </c>
      <c r="I23" s="256" t="s">
        <v>49</v>
      </c>
      <c r="J23" s="256" t="s">
        <v>338</v>
      </c>
      <c r="K23" s="263">
        <f t="shared" si="0"/>
        <v>42055.75</v>
      </c>
      <c r="L23" s="258">
        <v>42044.887499999997</v>
      </c>
      <c r="M23" s="263">
        <f>+T24</f>
        <v>42047.806944444441</v>
      </c>
      <c r="N23" s="236">
        <f t="shared" si="1"/>
        <v>7.9430555555591127</v>
      </c>
      <c r="O23" s="258">
        <f t="shared" si="2"/>
        <v>42048.806944444441</v>
      </c>
      <c r="P23" s="258"/>
      <c r="Q23" s="259">
        <f t="shared" si="9"/>
        <v>6</v>
      </c>
      <c r="R23" s="259" t="str">
        <f t="shared" si="10"/>
        <v>Sin Fecha</v>
      </c>
      <c r="S23" s="260">
        <f t="shared" si="11"/>
        <v>10.86250000000291</v>
      </c>
      <c r="T23" s="257"/>
      <c r="U23" s="257" t="str">
        <f t="shared" si="12"/>
        <v>No Cumplió</v>
      </c>
      <c r="V23" s="257" t="str">
        <f t="shared" si="13"/>
        <v>Sin Fecha</v>
      </c>
      <c r="W23" s="260">
        <f t="shared" si="8"/>
        <v>10.86250000000291</v>
      </c>
      <c r="X23" s="256" t="s">
        <v>17</v>
      </c>
      <c r="Y23" s="261">
        <v>1</v>
      </c>
      <c r="Z23" s="262"/>
      <c r="AA23" s="262"/>
      <c r="AB23" s="262"/>
      <c r="AC23" s="262"/>
      <c r="AD23" s="264"/>
      <c r="AE23" s="264"/>
    </row>
    <row r="24" spans="1:31" ht="63.75" customHeight="1" x14ac:dyDescent="0.25">
      <c r="A24" s="265"/>
      <c r="B24" s="264" t="s">
        <v>702</v>
      </c>
      <c r="C24" s="251" t="s">
        <v>909</v>
      </c>
      <c r="D24" s="256" t="s">
        <v>10</v>
      </c>
      <c r="E24" s="256" t="s">
        <v>59</v>
      </c>
      <c r="F24" s="256" t="s">
        <v>25</v>
      </c>
      <c r="G24" s="256" t="s">
        <v>910</v>
      </c>
      <c r="H24" s="256" t="s">
        <v>911</v>
      </c>
      <c r="I24" s="256" t="s">
        <v>49</v>
      </c>
      <c r="J24" s="256" t="s">
        <v>49</v>
      </c>
      <c r="K24" s="263">
        <f t="shared" si="0"/>
        <v>42055.75</v>
      </c>
      <c r="L24" s="258">
        <v>42044.887499999997</v>
      </c>
      <c r="M24" s="263">
        <v>42044.887499999997</v>
      </c>
      <c r="N24" s="236">
        <f t="shared" si="1"/>
        <v>10.86250000000291</v>
      </c>
      <c r="O24" s="258">
        <f t="shared" si="2"/>
        <v>42045.887499999997</v>
      </c>
      <c r="P24" s="258"/>
      <c r="Q24" s="259">
        <f t="shared" si="9"/>
        <v>1</v>
      </c>
      <c r="R24" s="259" t="str">
        <f t="shared" si="10"/>
        <v>Sin Fecha</v>
      </c>
      <c r="S24" s="260">
        <f t="shared" si="11"/>
        <v>10.86250000000291</v>
      </c>
      <c r="T24" s="257">
        <v>42047.806944444441</v>
      </c>
      <c r="U24" s="257" t="str">
        <f t="shared" si="12"/>
        <v>No Cumplió</v>
      </c>
      <c r="V24" s="257" t="str">
        <f t="shared" si="13"/>
        <v>Sin Fecha</v>
      </c>
      <c r="W24" s="260">
        <f t="shared" si="8"/>
        <v>2.9194444444437977</v>
      </c>
      <c r="X24" s="256" t="s">
        <v>17</v>
      </c>
      <c r="Y24" s="261">
        <v>1</v>
      </c>
      <c r="Z24" s="262"/>
      <c r="AA24" s="262"/>
      <c r="AB24" s="262"/>
      <c r="AC24" s="262"/>
      <c r="AD24" s="264"/>
      <c r="AE24" s="264"/>
    </row>
    <row r="25" spans="1:31" ht="63.75" customHeight="1" x14ac:dyDescent="0.25">
      <c r="A25" s="265">
        <v>1</v>
      </c>
      <c r="B25" s="264" t="s">
        <v>700</v>
      </c>
      <c r="C25" s="251" t="s">
        <v>846</v>
      </c>
      <c r="D25" s="256" t="s">
        <v>10</v>
      </c>
      <c r="E25" s="256" t="s">
        <v>51</v>
      </c>
      <c r="F25" s="256" t="s">
        <v>25</v>
      </c>
      <c r="G25" s="256" t="s">
        <v>847</v>
      </c>
      <c r="H25" s="256" t="s">
        <v>848</v>
      </c>
      <c r="I25" s="256" t="s">
        <v>87</v>
      </c>
      <c r="J25" s="256" t="s">
        <v>42</v>
      </c>
      <c r="K25" s="263">
        <f t="shared" si="0"/>
        <v>42055.75</v>
      </c>
      <c r="L25" s="258">
        <v>42044.740972222222</v>
      </c>
      <c r="M25" s="263">
        <v>42044.740972222222</v>
      </c>
      <c r="N25" s="236">
        <f t="shared" si="1"/>
        <v>11.009027777778101</v>
      </c>
      <c r="O25" s="258">
        <f t="shared" si="2"/>
        <v>42045.740972222222</v>
      </c>
      <c r="P25" s="258"/>
      <c r="Q25" s="259">
        <f t="shared" si="9"/>
        <v>10</v>
      </c>
      <c r="R25" s="259" t="str">
        <f t="shared" si="10"/>
        <v>Sin Fecha</v>
      </c>
      <c r="S25" s="260">
        <f t="shared" si="11"/>
        <v>11.009027777778101</v>
      </c>
      <c r="T25" s="257"/>
      <c r="U25" s="257" t="str">
        <f t="shared" si="12"/>
        <v>No Cumplió</v>
      </c>
      <c r="V25" s="257" t="str">
        <f t="shared" si="13"/>
        <v>Sin Fecha</v>
      </c>
      <c r="W25" s="260">
        <f t="shared" si="8"/>
        <v>11.009027777778101</v>
      </c>
      <c r="X25" s="256"/>
      <c r="Y25" s="261">
        <v>1</v>
      </c>
      <c r="Z25" s="262"/>
      <c r="AA25" s="262"/>
      <c r="AB25" s="262"/>
      <c r="AC25" s="262"/>
      <c r="AD25" s="264"/>
      <c r="AE25" s="264"/>
    </row>
    <row r="26" spans="1:31" ht="63.75" customHeight="1" x14ac:dyDescent="0.25">
      <c r="A26" s="265">
        <v>1</v>
      </c>
      <c r="B26" s="264" t="s">
        <v>699</v>
      </c>
      <c r="C26" s="251" t="s">
        <v>849</v>
      </c>
      <c r="D26" s="256" t="s">
        <v>10</v>
      </c>
      <c r="E26" s="256" t="s">
        <v>11</v>
      </c>
      <c r="F26" s="256" t="s">
        <v>25</v>
      </c>
      <c r="G26" s="256" t="s">
        <v>850</v>
      </c>
      <c r="H26" s="256" t="s">
        <v>851</v>
      </c>
      <c r="I26" s="256" t="s">
        <v>49</v>
      </c>
      <c r="J26" s="256" t="s">
        <v>22</v>
      </c>
      <c r="K26" s="263">
        <f t="shared" si="0"/>
        <v>42055.75</v>
      </c>
      <c r="L26" s="258">
        <v>42044.724999999999</v>
      </c>
      <c r="M26" s="263">
        <v>42044.724999999999</v>
      </c>
      <c r="N26" s="236">
        <f t="shared" si="1"/>
        <v>11.025000000001455</v>
      </c>
      <c r="O26" s="258">
        <f t="shared" si="2"/>
        <v>42045.724999999999</v>
      </c>
      <c r="P26" s="258"/>
      <c r="Q26" s="259">
        <f t="shared" si="9"/>
        <v>10</v>
      </c>
      <c r="R26" s="259" t="str">
        <f t="shared" si="10"/>
        <v>Sin Fecha</v>
      </c>
      <c r="S26" s="260">
        <f t="shared" si="11"/>
        <v>11.025000000001455</v>
      </c>
      <c r="T26" s="257"/>
      <c r="U26" s="257" t="str">
        <f t="shared" si="12"/>
        <v>No Cumplió</v>
      </c>
      <c r="V26" s="257" t="str">
        <f t="shared" si="13"/>
        <v>Sin Fecha</v>
      </c>
      <c r="W26" s="260">
        <f t="shared" si="8"/>
        <v>11.025000000001455</v>
      </c>
      <c r="X26" s="256" t="s">
        <v>17</v>
      </c>
      <c r="Y26" s="261">
        <v>1</v>
      </c>
      <c r="Z26" s="262"/>
      <c r="AA26" s="262"/>
      <c r="AB26" s="262"/>
      <c r="AC26" s="262"/>
      <c r="AD26" s="264"/>
      <c r="AE26" s="264"/>
    </row>
    <row r="27" spans="1:31" ht="63.75" customHeight="1" x14ac:dyDescent="0.25">
      <c r="A27" s="265"/>
      <c r="B27" s="264" t="s">
        <v>699</v>
      </c>
      <c r="C27" s="251" t="s">
        <v>852</v>
      </c>
      <c r="D27" s="256" t="s">
        <v>10</v>
      </c>
      <c r="E27" s="256" t="s">
        <v>11</v>
      </c>
      <c r="F27" s="256" t="s">
        <v>12</v>
      </c>
      <c r="G27" s="256" t="s">
        <v>853</v>
      </c>
      <c r="H27" s="256" t="s">
        <v>854</v>
      </c>
      <c r="I27" s="256" t="s">
        <v>55</v>
      </c>
      <c r="J27" s="256" t="s">
        <v>55</v>
      </c>
      <c r="K27" s="263">
        <f t="shared" si="0"/>
        <v>42055.75</v>
      </c>
      <c r="L27" s="258">
        <v>42044.421527777777</v>
      </c>
      <c r="M27" s="263">
        <v>42044.421527777777</v>
      </c>
      <c r="N27" s="236">
        <f t="shared" si="1"/>
        <v>11.328472222223354</v>
      </c>
      <c r="O27" s="258">
        <f t="shared" si="2"/>
        <v>42045.421527777777</v>
      </c>
      <c r="P27" s="258"/>
      <c r="Q27" s="259">
        <f t="shared" si="9"/>
        <v>1</v>
      </c>
      <c r="R27" s="259" t="str">
        <f t="shared" si="10"/>
        <v>Sin Fecha</v>
      </c>
      <c r="S27" s="260">
        <f t="shared" si="11"/>
        <v>11.328472222223354</v>
      </c>
      <c r="T27" s="257">
        <v>42046.762499999997</v>
      </c>
      <c r="U27" s="257" t="str">
        <f t="shared" si="12"/>
        <v>No Cumplió</v>
      </c>
      <c r="V27" s="257" t="str">
        <f t="shared" si="13"/>
        <v>Sin Fecha</v>
      </c>
      <c r="W27" s="260">
        <f t="shared" si="8"/>
        <v>2.3409722222204437</v>
      </c>
      <c r="X27" s="256" t="s">
        <v>57</v>
      </c>
      <c r="Y27" s="261">
        <v>1</v>
      </c>
      <c r="Z27" s="262"/>
      <c r="AA27" s="262"/>
      <c r="AB27" s="262"/>
      <c r="AC27" s="262"/>
      <c r="AD27" s="264"/>
      <c r="AE27" s="264"/>
    </row>
    <row r="28" spans="1:31" ht="63.75" customHeight="1" x14ac:dyDescent="0.25">
      <c r="A28" s="265"/>
      <c r="B28" s="264" t="s">
        <v>699</v>
      </c>
      <c r="C28" s="251" t="s">
        <v>855</v>
      </c>
      <c r="D28" s="256" t="s">
        <v>10</v>
      </c>
      <c r="E28" s="256" t="s">
        <v>11</v>
      </c>
      <c r="F28" s="256" t="s">
        <v>12</v>
      </c>
      <c r="G28" s="256" t="s">
        <v>856</v>
      </c>
      <c r="H28" s="256" t="s">
        <v>857</v>
      </c>
      <c r="I28" s="256" t="s">
        <v>55</v>
      </c>
      <c r="J28" s="256" t="s">
        <v>22</v>
      </c>
      <c r="K28" s="263">
        <f t="shared" si="0"/>
        <v>42055.75</v>
      </c>
      <c r="L28" s="258">
        <v>42044.407638888886</v>
      </c>
      <c r="M28" s="263">
        <f>+T29</f>
        <v>42051.710416666669</v>
      </c>
      <c r="N28" s="236">
        <f t="shared" si="1"/>
        <v>4.0395833333313931</v>
      </c>
      <c r="O28" s="258">
        <f t="shared" si="2"/>
        <v>42052.710416666669</v>
      </c>
      <c r="P28" s="258"/>
      <c r="Q28" s="259">
        <f t="shared" si="9"/>
        <v>0</v>
      </c>
      <c r="R28" s="259" t="str">
        <f t="shared" si="10"/>
        <v>Sin Fecha</v>
      </c>
      <c r="S28" s="260">
        <f t="shared" si="11"/>
        <v>11.34236111111386</v>
      </c>
      <c r="T28" s="257">
        <v>42052</v>
      </c>
      <c r="U28" s="257" t="str">
        <f t="shared" si="12"/>
        <v>Cumplió</v>
      </c>
      <c r="V28" s="257" t="str">
        <f t="shared" si="13"/>
        <v>Sin Fecha</v>
      </c>
      <c r="W28" s="260">
        <f t="shared" si="8"/>
        <v>7.5923611111138598</v>
      </c>
      <c r="X28" s="256" t="s">
        <v>57</v>
      </c>
      <c r="Y28" s="261">
        <v>1</v>
      </c>
      <c r="Z28" s="262"/>
      <c r="AA28" s="262"/>
      <c r="AB28" s="262"/>
      <c r="AC28" s="262"/>
      <c r="AD28" s="264"/>
      <c r="AE28" s="264"/>
    </row>
    <row r="29" spans="1:31" ht="63.75" customHeight="1" x14ac:dyDescent="0.25">
      <c r="A29" s="265"/>
      <c r="B29" s="264" t="s">
        <v>699</v>
      </c>
      <c r="C29" s="251" t="s">
        <v>855</v>
      </c>
      <c r="D29" s="256" t="s">
        <v>10</v>
      </c>
      <c r="E29" s="256" t="s">
        <v>11</v>
      </c>
      <c r="F29" s="256" t="s">
        <v>12</v>
      </c>
      <c r="G29" s="256" t="s">
        <v>856</v>
      </c>
      <c r="H29" s="256" t="s">
        <v>857</v>
      </c>
      <c r="I29" s="256" t="s">
        <v>55</v>
      </c>
      <c r="J29" s="256" t="s">
        <v>80</v>
      </c>
      <c r="K29" s="263">
        <f t="shared" si="0"/>
        <v>42055.75</v>
      </c>
      <c r="L29" s="258">
        <v>42044.407638888886</v>
      </c>
      <c r="M29" s="263">
        <v>42044.407638888886</v>
      </c>
      <c r="N29" s="236">
        <f t="shared" si="1"/>
        <v>11.34236111111386</v>
      </c>
      <c r="O29" s="258">
        <f t="shared" si="2"/>
        <v>42045.407638888886</v>
      </c>
      <c r="P29" s="258"/>
      <c r="Q29" s="259">
        <f t="shared" si="9"/>
        <v>6</v>
      </c>
      <c r="R29" s="259" t="str">
        <f t="shared" si="10"/>
        <v>Sin Fecha</v>
      </c>
      <c r="S29" s="260">
        <f t="shared" si="11"/>
        <v>11.34236111111386</v>
      </c>
      <c r="T29" s="257">
        <v>42051.710416666669</v>
      </c>
      <c r="U29" s="257" t="str">
        <f t="shared" si="12"/>
        <v>No Cumplió</v>
      </c>
      <c r="V29" s="257" t="str">
        <f t="shared" si="13"/>
        <v>Sin Fecha</v>
      </c>
      <c r="W29" s="260">
        <f t="shared" si="8"/>
        <v>7.3027777777824667</v>
      </c>
      <c r="X29" s="256" t="s">
        <v>57</v>
      </c>
      <c r="Y29" s="261">
        <v>1</v>
      </c>
      <c r="Z29" s="262"/>
      <c r="AA29" s="262"/>
      <c r="AB29" s="262"/>
      <c r="AC29" s="262"/>
      <c r="AD29" s="264"/>
      <c r="AE29" s="264"/>
    </row>
    <row r="30" spans="1:31" ht="63.75" customHeight="1" x14ac:dyDescent="0.25">
      <c r="A30" s="265">
        <v>1</v>
      </c>
      <c r="B30" s="264" t="s">
        <v>699</v>
      </c>
      <c r="C30" s="251" t="s">
        <v>858</v>
      </c>
      <c r="D30" s="256" t="s">
        <v>10</v>
      </c>
      <c r="E30" s="256" t="s">
        <v>11</v>
      </c>
      <c r="F30" s="256" t="s">
        <v>12</v>
      </c>
      <c r="G30" s="256" t="s">
        <v>859</v>
      </c>
      <c r="H30" s="256" t="s">
        <v>860</v>
      </c>
      <c r="I30" s="256" t="s">
        <v>55</v>
      </c>
      <c r="J30" s="256" t="s">
        <v>55</v>
      </c>
      <c r="K30" s="263">
        <f t="shared" si="0"/>
        <v>42055.75</v>
      </c>
      <c r="L30" s="258">
        <v>42044.395138888889</v>
      </c>
      <c r="M30" s="263">
        <f>+T31</f>
        <v>42051.760416666664</v>
      </c>
      <c r="N30" s="236">
        <f t="shared" si="1"/>
        <v>3.9895833333357587</v>
      </c>
      <c r="O30" s="258">
        <f t="shared" si="2"/>
        <v>42052.760416666664</v>
      </c>
      <c r="P30" s="258"/>
      <c r="Q30" s="259">
        <f t="shared" si="9"/>
        <v>2</v>
      </c>
      <c r="R30" s="259" t="str">
        <f t="shared" si="10"/>
        <v>Sin Fecha</v>
      </c>
      <c r="S30" s="260">
        <f t="shared" si="11"/>
        <v>11.354861111110949</v>
      </c>
      <c r="T30" s="257"/>
      <c r="U30" s="257" t="str">
        <f t="shared" si="12"/>
        <v>No Cumplió</v>
      </c>
      <c r="V30" s="257" t="str">
        <f t="shared" si="13"/>
        <v>Sin Fecha</v>
      </c>
      <c r="W30" s="260">
        <f t="shared" si="8"/>
        <v>11.354861111110949</v>
      </c>
      <c r="X30" s="256" t="s">
        <v>17</v>
      </c>
      <c r="Y30" s="261">
        <v>1</v>
      </c>
      <c r="Z30" s="262"/>
      <c r="AA30" s="262"/>
      <c r="AB30" s="262"/>
      <c r="AC30" s="262"/>
      <c r="AD30" s="264"/>
      <c r="AE30" s="264"/>
    </row>
    <row r="31" spans="1:31" ht="63.75" customHeight="1" x14ac:dyDescent="0.25">
      <c r="A31" s="265"/>
      <c r="B31" s="264" t="s">
        <v>699</v>
      </c>
      <c r="C31" s="251" t="s">
        <v>858</v>
      </c>
      <c r="D31" s="256" t="s">
        <v>10</v>
      </c>
      <c r="E31" s="256" t="s">
        <v>11</v>
      </c>
      <c r="F31" s="256" t="s">
        <v>12</v>
      </c>
      <c r="G31" s="256" t="s">
        <v>859</v>
      </c>
      <c r="H31" s="256" t="s">
        <v>860</v>
      </c>
      <c r="I31" s="256" t="s">
        <v>55</v>
      </c>
      <c r="J31" s="256" t="s">
        <v>22</v>
      </c>
      <c r="K31" s="263">
        <f t="shared" si="0"/>
        <v>42055.75</v>
      </c>
      <c r="L31" s="258">
        <v>42044.395138888889</v>
      </c>
      <c r="M31" s="263">
        <v>42044.395138888889</v>
      </c>
      <c r="N31" s="236">
        <f t="shared" si="1"/>
        <v>11.354861111110949</v>
      </c>
      <c r="O31" s="258">
        <f t="shared" si="2"/>
        <v>42045.395138888889</v>
      </c>
      <c r="P31" s="258"/>
      <c r="Q31" s="259">
        <f t="shared" si="9"/>
        <v>6</v>
      </c>
      <c r="R31" s="259" t="str">
        <f t="shared" si="10"/>
        <v>Sin Fecha</v>
      </c>
      <c r="S31" s="260">
        <f t="shared" si="11"/>
        <v>11.354861111110949</v>
      </c>
      <c r="T31" s="257">
        <v>42051.760416666664</v>
      </c>
      <c r="U31" s="257" t="str">
        <f t="shared" si="12"/>
        <v>No Cumplió</v>
      </c>
      <c r="V31" s="257" t="str">
        <f t="shared" si="13"/>
        <v>Sin Fecha</v>
      </c>
      <c r="W31" s="260">
        <f t="shared" si="8"/>
        <v>7.3652777777751908</v>
      </c>
      <c r="X31" s="256" t="s">
        <v>17</v>
      </c>
      <c r="Y31" s="261">
        <v>1</v>
      </c>
      <c r="Z31" s="262"/>
      <c r="AA31" s="262"/>
      <c r="AB31" s="262"/>
      <c r="AC31" s="262"/>
      <c r="AD31" s="264"/>
      <c r="AE31" s="264"/>
    </row>
    <row r="32" spans="1:31" ht="63.75" customHeight="1" x14ac:dyDescent="0.25">
      <c r="A32" s="265" t="s">
        <v>945</v>
      </c>
      <c r="B32" s="264" t="s">
        <v>699</v>
      </c>
      <c r="C32" s="251" t="s">
        <v>861</v>
      </c>
      <c r="D32" s="256" t="s">
        <v>10</v>
      </c>
      <c r="E32" s="256" t="s">
        <v>817</v>
      </c>
      <c r="F32" s="256" t="s">
        <v>25</v>
      </c>
      <c r="G32" s="256" t="s">
        <v>862</v>
      </c>
      <c r="H32" s="256" t="s">
        <v>863</v>
      </c>
      <c r="I32" s="256" t="s">
        <v>80</v>
      </c>
      <c r="J32" s="256" t="s">
        <v>42</v>
      </c>
      <c r="K32" s="263">
        <f t="shared" si="0"/>
        <v>42055.75</v>
      </c>
      <c r="L32" s="258">
        <v>42042.061111111114</v>
      </c>
      <c r="M32" s="263">
        <v>42042.061111111114</v>
      </c>
      <c r="N32" s="236">
        <f t="shared" si="1"/>
        <v>13.68888888888614</v>
      </c>
      <c r="O32" s="258">
        <f t="shared" si="2"/>
        <v>42043.061111111114</v>
      </c>
      <c r="P32" s="258"/>
      <c r="Q32" s="259">
        <f t="shared" si="9"/>
        <v>8</v>
      </c>
      <c r="R32" s="259" t="str">
        <f t="shared" si="10"/>
        <v>Sin Fecha</v>
      </c>
      <c r="S32" s="260">
        <f t="shared" si="11"/>
        <v>13.68888888888614</v>
      </c>
      <c r="T32" s="257">
        <v>42051.379166666666</v>
      </c>
      <c r="U32" s="257" t="str">
        <f t="shared" si="12"/>
        <v>No Cumplió</v>
      </c>
      <c r="V32" s="257" t="str">
        <f t="shared" si="13"/>
        <v>Sin Fecha</v>
      </c>
      <c r="W32" s="260">
        <f t="shared" si="8"/>
        <v>9.3180555555518367</v>
      </c>
      <c r="X32" s="256"/>
      <c r="Y32" s="261">
        <v>1</v>
      </c>
      <c r="Z32" s="262"/>
      <c r="AA32" s="262"/>
      <c r="AB32" s="262"/>
      <c r="AC32" s="262"/>
      <c r="AD32" s="264"/>
      <c r="AE32" s="264"/>
    </row>
    <row r="33" spans="1:31" ht="63.75" customHeight="1" x14ac:dyDescent="0.25">
      <c r="A33" s="265"/>
      <c r="B33" s="264" t="s">
        <v>699</v>
      </c>
      <c r="C33" s="251" t="s">
        <v>827</v>
      </c>
      <c r="D33" s="256" t="s">
        <v>10</v>
      </c>
      <c r="E33" s="256" t="s">
        <v>11</v>
      </c>
      <c r="F33" s="256" t="s">
        <v>25</v>
      </c>
      <c r="G33" s="256" t="s">
        <v>828</v>
      </c>
      <c r="H33" s="256" t="s">
        <v>829</v>
      </c>
      <c r="I33" s="256" t="s">
        <v>32</v>
      </c>
      <c r="J33" s="256" t="s">
        <v>32</v>
      </c>
      <c r="K33" s="263">
        <f t="shared" si="0"/>
        <v>42055.75</v>
      </c>
      <c r="L33" s="258">
        <v>42040.967361111114</v>
      </c>
      <c r="M33" s="263">
        <v>42040.967361111114</v>
      </c>
      <c r="N33" s="236">
        <f t="shared" si="1"/>
        <v>14.78263888888614</v>
      </c>
      <c r="O33" s="258">
        <f t="shared" si="2"/>
        <v>42041.967361111114</v>
      </c>
      <c r="P33" s="258"/>
      <c r="Q33" s="259">
        <f t="shared" si="9"/>
        <v>9</v>
      </c>
      <c r="R33" s="259" t="str">
        <f t="shared" si="10"/>
        <v>Sin Fecha</v>
      </c>
      <c r="S33" s="260">
        <f t="shared" si="11"/>
        <v>14.78263888888614</v>
      </c>
      <c r="T33" s="257">
        <v>42051.722222222219</v>
      </c>
      <c r="U33" s="257" t="str">
        <f t="shared" si="12"/>
        <v>No Cumplió</v>
      </c>
      <c r="V33" s="257" t="str">
        <f t="shared" si="13"/>
        <v>Sin Fecha</v>
      </c>
      <c r="W33" s="260">
        <f t="shared" si="8"/>
        <v>10.754861111105129</v>
      </c>
      <c r="X33" s="256" t="s">
        <v>830</v>
      </c>
      <c r="Y33" s="261">
        <v>1</v>
      </c>
      <c r="Z33" s="262"/>
      <c r="AA33" s="262"/>
      <c r="AB33" s="262"/>
      <c r="AC33" s="262"/>
      <c r="AD33" s="264"/>
      <c r="AE33" s="264"/>
    </row>
    <row r="34" spans="1:31" ht="63.75" customHeight="1" x14ac:dyDescent="0.25">
      <c r="A34" s="265"/>
      <c r="B34" s="264" t="s">
        <v>699</v>
      </c>
      <c r="C34" s="251" t="s">
        <v>789</v>
      </c>
      <c r="D34" s="256" t="s">
        <v>204</v>
      </c>
      <c r="E34" s="256" t="s">
        <v>51</v>
      </c>
      <c r="F34" s="256" t="s">
        <v>12</v>
      </c>
      <c r="G34" s="256" t="s">
        <v>790</v>
      </c>
      <c r="H34" s="256" t="s">
        <v>791</v>
      </c>
      <c r="I34" s="256" t="s">
        <v>146</v>
      </c>
      <c r="J34" s="256" t="s">
        <v>22</v>
      </c>
      <c r="K34" s="263">
        <f t="shared" si="0"/>
        <v>42055.75</v>
      </c>
      <c r="L34" s="258">
        <v>42040.670138888891</v>
      </c>
      <c r="M34" s="263">
        <v>42040.670138888891</v>
      </c>
      <c r="N34" s="236">
        <f t="shared" si="1"/>
        <v>15.079861111109494</v>
      </c>
      <c r="O34" s="258">
        <f t="shared" si="2"/>
        <v>42041.670138888891</v>
      </c>
      <c r="P34" s="258"/>
      <c r="Q34" s="259">
        <f t="shared" si="9"/>
        <v>2</v>
      </c>
      <c r="R34" s="259" t="str">
        <f t="shared" si="10"/>
        <v>Sin Fecha</v>
      </c>
      <c r="S34" s="260">
        <f t="shared" si="11"/>
        <v>15.079861111109494</v>
      </c>
      <c r="T34" s="257">
        <v>42044.481944444444</v>
      </c>
      <c r="U34" s="257" t="str">
        <f t="shared" si="12"/>
        <v>No Cumplió</v>
      </c>
      <c r="V34" s="257" t="str">
        <f t="shared" si="13"/>
        <v>Sin Fecha</v>
      </c>
      <c r="W34" s="260">
        <f t="shared" si="8"/>
        <v>3.8118055555532919</v>
      </c>
      <c r="X34" s="256" t="s">
        <v>17</v>
      </c>
      <c r="Y34" s="261">
        <f t="shared" ref="Y34:Y74" si="14">$D$3</f>
        <v>1</v>
      </c>
      <c r="Z34" s="262"/>
      <c r="AA34" s="262"/>
      <c r="AB34" s="262"/>
      <c r="AC34" s="262"/>
      <c r="AD34" s="264"/>
      <c r="AE34" s="264"/>
    </row>
    <row r="35" spans="1:31" ht="63.75" customHeight="1" x14ac:dyDescent="0.25">
      <c r="A35" s="265"/>
      <c r="B35" s="264" t="s">
        <v>699</v>
      </c>
      <c r="C35" s="251" t="s">
        <v>792</v>
      </c>
      <c r="D35" s="256" t="s">
        <v>10</v>
      </c>
      <c r="E35" s="256" t="s">
        <v>11</v>
      </c>
      <c r="F35" s="256" t="s">
        <v>12</v>
      </c>
      <c r="G35" s="256" t="s">
        <v>793</v>
      </c>
      <c r="H35" s="256" t="s">
        <v>794</v>
      </c>
      <c r="I35" s="256" t="s">
        <v>75</v>
      </c>
      <c r="J35" s="256" t="s">
        <v>80</v>
      </c>
      <c r="K35" s="263">
        <f t="shared" si="0"/>
        <v>42055.75</v>
      </c>
      <c r="L35" s="258">
        <v>42040.668055555558</v>
      </c>
      <c r="M35" s="263">
        <v>42040.668055555558</v>
      </c>
      <c r="N35" s="236">
        <f t="shared" si="1"/>
        <v>15.081944444442343</v>
      </c>
      <c r="O35" s="258">
        <f t="shared" si="2"/>
        <v>42041.668055555558</v>
      </c>
      <c r="P35" s="258"/>
      <c r="Q35" s="259">
        <f t="shared" si="9"/>
        <v>2</v>
      </c>
      <c r="R35" s="259" t="str">
        <f t="shared" si="10"/>
        <v>Sin Fecha</v>
      </c>
      <c r="S35" s="260">
        <f t="shared" si="11"/>
        <v>15.081944444442343</v>
      </c>
      <c r="T35" s="257">
        <v>42044.446527777778</v>
      </c>
      <c r="U35" s="257" t="str">
        <f t="shared" si="12"/>
        <v>No Cumplió</v>
      </c>
      <c r="V35" s="257" t="str">
        <f t="shared" si="13"/>
        <v>Sin Fecha</v>
      </c>
      <c r="W35" s="260">
        <f t="shared" si="8"/>
        <v>3.7784722222204437</v>
      </c>
      <c r="X35" s="256"/>
      <c r="Y35" s="261">
        <f t="shared" si="14"/>
        <v>1</v>
      </c>
      <c r="Z35" s="262"/>
      <c r="AA35" s="262"/>
      <c r="AB35" s="262"/>
      <c r="AC35" s="262"/>
      <c r="AD35" s="264"/>
      <c r="AE35" s="264"/>
    </row>
    <row r="36" spans="1:31" ht="63.75" customHeight="1" x14ac:dyDescent="0.25">
      <c r="A36" s="265">
        <v>1</v>
      </c>
      <c r="B36" s="264" t="s">
        <v>699</v>
      </c>
      <c r="C36" s="251" t="s">
        <v>792</v>
      </c>
      <c r="D36" s="256" t="s">
        <v>10</v>
      </c>
      <c r="E36" s="256" t="s">
        <v>11</v>
      </c>
      <c r="F36" s="256" t="s">
        <v>12</v>
      </c>
      <c r="G36" s="256" t="s">
        <v>793</v>
      </c>
      <c r="H36" s="256" t="s">
        <v>794</v>
      </c>
      <c r="I36" s="256" t="s">
        <v>75</v>
      </c>
      <c r="J36" s="256" t="s">
        <v>80</v>
      </c>
      <c r="K36" s="263">
        <f t="shared" si="0"/>
        <v>42055.75</v>
      </c>
      <c r="L36" s="258">
        <v>42040.668055555558</v>
      </c>
      <c r="M36" s="263">
        <f>+T35</f>
        <v>42044.446527777778</v>
      </c>
      <c r="N36" s="236">
        <f t="shared" si="1"/>
        <v>11.303472222221899</v>
      </c>
      <c r="O36" s="258">
        <f t="shared" si="2"/>
        <v>42045.446527777778</v>
      </c>
      <c r="P36" s="258"/>
      <c r="Q36" s="259">
        <f t="shared" si="9"/>
        <v>10</v>
      </c>
      <c r="R36" s="259" t="str">
        <f t="shared" si="10"/>
        <v>Sin Fecha</v>
      </c>
      <c r="S36" s="260">
        <f t="shared" si="11"/>
        <v>15.081944444442343</v>
      </c>
      <c r="T36" s="257"/>
      <c r="U36" s="257" t="str">
        <f t="shared" si="12"/>
        <v>No Cumplió</v>
      </c>
      <c r="V36" s="257" t="str">
        <f t="shared" si="13"/>
        <v>Sin Fecha</v>
      </c>
      <c r="W36" s="260">
        <f t="shared" si="8"/>
        <v>15.081944444442343</v>
      </c>
      <c r="X36" s="256"/>
      <c r="Y36" s="261">
        <f t="shared" si="14"/>
        <v>1</v>
      </c>
      <c r="Z36" s="262"/>
      <c r="AA36" s="262"/>
      <c r="AB36" s="262"/>
      <c r="AC36" s="262"/>
      <c r="AD36" s="264"/>
      <c r="AE36" s="264"/>
    </row>
    <row r="37" spans="1:31" ht="63.75" customHeight="1" x14ac:dyDescent="0.25">
      <c r="A37" s="265"/>
      <c r="B37" s="264" t="s">
        <v>699</v>
      </c>
      <c r="C37" s="251" t="s">
        <v>795</v>
      </c>
      <c r="D37" s="256" t="s">
        <v>10</v>
      </c>
      <c r="E37" s="256" t="s">
        <v>11</v>
      </c>
      <c r="F37" s="256" t="s">
        <v>25</v>
      </c>
      <c r="G37" s="256" t="s">
        <v>796</v>
      </c>
      <c r="H37" s="256" t="s">
        <v>797</v>
      </c>
      <c r="I37" s="256" t="s">
        <v>148</v>
      </c>
      <c r="J37" s="256" t="s">
        <v>49</v>
      </c>
      <c r="K37" s="263">
        <f t="shared" si="0"/>
        <v>42055.75</v>
      </c>
      <c r="L37" s="258">
        <v>42040.65</v>
      </c>
      <c r="M37" s="263">
        <v>42040.65</v>
      </c>
      <c r="N37" s="236">
        <f t="shared" si="1"/>
        <v>15.099999999998545</v>
      </c>
      <c r="O37" s="258">
        <f t="shared" si="2"/>
        <v>42041.65</v>
      </c>
      <c r="P37" s="258"/>
      <c r="Q37" s="259">
        <f t="shared" si="9"/>
        <v>2</v>
      </c>
      <c r="R37" s="259" t="str">
        <f t="shared" si="10"/>
        <v>Sin Fecha</v>
      </c>
      <c r="S37" s="260">
        <f t="shared" si="11"/>
        <v>15.099999999998545</v>
      </c>
      <c r="T37" s="257">
        <v>42044.553472222222</v>
      </c>
      <c r="U37" s="257" t="str">
        <f t="shared" si="12"/>
        <v>No Cumplió</v>
      </c>
      <c r="V37" s="257" t="str">
        <f t="shared" si="13"/>
        <v>Sin Fecha</v>
      </c>
      <c r="W37" s="260">
        <f t="shared" si="8"/>
        <v>3.9034722222204437</v>
      </c>
      <c r="X37" s="256" t="s">
        <v>17</v>
      </c>
      <c r="Y37" s="261">
        <f t="shared" si="14"/>
        <v>1</v>
      </c>
      <c r="Z37" s="262"/>
      <c r="AA37" s="262"/>
      <c r="AB37" s="262"/>
      <c r="AC37" s="262"/>
      <c r="AD37" s="264"/>
      <c r="AE37" s="264"/>
    </row>
    <row r="38" spans="1:31" ht="63.75" customHeight="1" x14ac:dyDescent="0.25">
      <c r="A38" s="265">
        <v>1</v>
      </c>
      <c r="B38" s="264" t="s">
        <v>699</v>
      </c>
      <c r="C38" s="251" t="s">
        <v>795</v>
      </c>
      <c r="D38" s="256" t="s">
        <v>10</v>
      </c>
      <c r="E38" s="256" t="s">
        <v>11</v>
      </c>
      <c r="F38" s="256" t="s">
        <v>25</v>
      </c>
      <c r="G38" s="256" t="s">
        <v>796</v>
      </c>
      <c r="H38" s="256" t="s">
        <v>797</v>
      </c>
      <c r="I38" s="256" t="s">
        <v>148</v>
      </c>
      <c r="J38" s="256" t="s">
        <v>16</v>
      </c>
      <c r="K38" s="263">
        <f t="shared" si="0"/>
        <v>42055.75</v>
      </c>
      <c r="L38" s="258">
        <v>42040.65</v>
      </c>
      <c r="M38" s="263">
        <f>+T37</f>
        <v>42044.553472222222</v>
      </c>
      <c r="N38" s="236">
        <f t="shared" si="1"/>
        <v>11.196527777778101</v>
      </c>
      <c r="O38" s="258">
        <f t="shared" si="2"/>
        <v>42045.553472222222</v>
      </c>
      <c r="P38" s="258"/>
      <c r="Q38" s="259">
        <f t="shared" si="9"/>
        <v>10</v>
      </c>
      <c r="R38" s="259" t="str">
        <f t="shared" si="10"/>
        <v>Sin Fecha</v>
      </c>
      <c r="S38" s="260">
        <f t="shared" si="11"/>
        <v>15.099999999998545</v>
      </c>
      <c r="T38" s="257"/>
      <c r="U38" s="257" t="str">
        <f t="shared" si="12"/>
        <v>No Cumplió</v>
      </c>
      <c r="V38" s="257" t="str">
        <f t="shared" si="13"/>
        <v>Sin Fecha</v>
      </c>
      <c r="W38" s="260">
        <f t="shared" si="8"/>
        <v>15.099999999998545</v>
      </c>
      <c r="X38" s="256" t="s">
        <v>17</v>
      </c>
      <c r="Y38" s="261">
        <f t="shared" si="14"/>
        <v>1</v>
      </c>
      <c r="Z38" s="262"/>
      <c r="AA38" s="262"/>
      <c r="AB38" s="262"/>
      <c r="AC38" s="262"/>
      <c r="AD38" s="264"/>
      <c r="AE38" s="264"/>
    </row>
    <row r="39" spans="1:31" ht="63.75" customHeight="1" x14ac:dyDescent="0.25">
      <c r="A39" s="265"/>
      <c r="B39" s="264" t="s">
        <v>699</v>
      </c>
      <c r="C39" s="251" t="s">
        <v>798</v>
      </c>
      <c r="D39" s="256" t="s">
        <v>10</v>
      </c>
      <c r="E39" s="256" t="s">
        <v>11</v>
      </c>
      <c r="F39" s="256" t="s">
        <v>25</v>
      </c>
      <c r="G39" s="256" t="s">
        <v>799</v>
      </c>
      <c r="H39" s="256" t="s">
        <v>800</v>
      </c>
      <c r="I39" s="256" t="s">
        <v>148</v>
      </c>
      <c r="J39" s="256" t="s">
        <v>22</v>
      </c>
      <c r="K39" s="263">
        <f t="shared" si="0"/>
        <v>42055.75</v>
      </c>
      <c r="L39" s="258">
        <v>42040.625694444447</v>
      </c>
      <c r="M39" s="263">
        <v>42040.625694444447</v>
      </c>
      <c r="N39" s="236">
        <f t="shared" si="1"/>
        <v>15.124305555553292</v>
      </c>
      <c r="O39" s="258">
        <f t="shared" si="2"/>
        <v>42041.625694444447</v>
      </c>
      <c r="P39" s="258"/>
      <c r="Q39" s="259">
        <f t="shared" si="9"/>
        <v>0</v>
      </c>
      <c r="R39" s="259" t="str">
        <f t="shared" si="10"/>
        <v>Sin Fecha</v>
      </c>
      <c r="S39" s="260">
        <f t="shared" si="11"/>
        <v>15.124305555553292</v>
      </c>
      <c r="T39" s="257">
        <v>42041.797222222223</v>
      </c>
      <c r="U39" s="257" t="str">
        <f t="shared" si="12"/>
        <v>Cumplió</v>
      </c>
      <c r="V39" s="257" t="str">
        <f t="shared" si="13"/>
        <v>Sin Fecha</v>
      </c>
      <c r="W39" s="260">
        <f t="shared" si="8"/>
        <v>1.171527777776646</v>
      </c>
      <c r="X39" s="256" t="s">
        <v>57</v>
      </c>
      <c r="Y39" s="261">
        <f t="shared" si="14"/>
        <v>1</v>
      </c>
      <c r="Z39" s="262"/>
      <c r="AA39" s="262"/>
      <c r="AB39" s="262"/>
      <c r="AC39" s="262"/>
      <c r="AD39" s="264"/>
      <c r="AE39" s="264"/>
    </row>
    <row r="40" spans="1:31" ht="63.75" customHeight="1" x14ac:dyDescent="0.25">
      <c r="A40" s="265">
        <v>1</v>
      </c>
      <c r="B40" s="264" t="s">
        <v>699</v>
      </c>
      <c r="C40" s="251" t="s">
        <v>741</v>
      </c>
      <c r="D40" s="256" t="s">
        <v>10</v>
      </c>
      <c r="E40" s="256" t="s">
        <v>11</v>
      </c>
      <c r="F40" s="256" t="s">
        <v>25</v>
      </c>
      <c r="G40" s="256" t="s">
        <v>742</v>
      </c>
      <c r="H40" s="256" t="s">
        <v>743</v>
      </c>
      <c r="I40" s="256" t="s">
        <v>87</v>
      </c>
      <c r="J40" s="256" t="s">
        <v>16</v>
      </c>
      <c r="K40" s="263">
        <f t="shared" si="0"/>
        <v>42055.75</v>
      </c>
      <c r="L40" s="258">
        <v>42039.729166666664</v>
      </c>
      <c r="M40" s="263">
        <v>42039.729166666664</v>
      </c>
      <c r="N40" s="236">
        <f t="shared" si="1"/>
        <v>16.020833333335759</v>
      </c>
      <c r="O40" s="258">
        <f t="shared" si="2"/>
        <v>42040.729166666664</v>
      </c>
      <c r="P40" s="258"/>
      <c r="Q40" s="259">
        <f t="shared" si="9"/>
        <v>15</v>
      </c>
      <c r="R40" s="259" t="str">
        <f t="shared" si="10"/>
        <v>Sin Fecha</v>
      </c>
      <c r="S40" s="260">
        <f t="shared" si="11"/>
        <v>16.020833333335759</v>
      </c>
      <c r="T40" s="257"/>
      <c r="U40" s="257" t="str">
        <f t="shared" si="12"/>
        <v>No Cumplió</v>
      </c>
      <c r="V40" s="257" t="str">
        <f t="shared" si="13"/>
        <v>Sin Fecha</v>
      </c>
      <c r="W40" s="260">
        <f t="shared" si="8"/>
        <v>16.020833333335759</v>
      </c>
      <c r="X40" s="256"/>
      <c r="Y40" s="261">
        <f t="shared" si="14"/>
        <v>1</v>
      </c>
      <c r="Z40" s="262"/>
      <c r="AA40" s="262"/>
      <c r="AB40" s="262"/>
      <c r="AC40" s="262"/>
      <c r="AD40" s="264"/>
      <c r="AE40" s="264"/>
    </row>
    <row r="41" spans="1:31" ht="63.75" customHeight="1" x14ac:dyDescent="0.25">
      <c r="A41" s="265">
        <v>1</v>
      </c>
      <c r="B41" s="264" t="s">
        <v>699</v>
      </c>
      <c r="C41" s="251" t="s">
        <v>744</v>
      </c>
      <c r="D41" s="256" t="s">
        <v>10</v>
      </c>
      <c r="E41" s="256" t="s">
        <v>11</v>
      </c>
      <c r="F41" s="256" t="s">
        <v>25</v>
      </c>
      <c r="G41" s="256" t="s">
        <v>745</v>
      </c>
      <c r="H41" s="256" t="s">
        <v>746</v>
      </c>
      <c r="I41" s="256" t="s">
        <v>87</v>
      </c>
      <c r="J41" s="256" t="s">
        <v>16</v>
      </c>
      <c r="K41" s="263">
        <f t="shared" si="0"/>
        <v>42055.75</v>
      </c>
      <c r="L41" s="258">
        <v>42039.727083333331</v>
      </c>
      <c r="M41" s="263">
        <v>42039.727083333331</v>
      </c>
      <c r="N41" s="236">
        <f t="shared" si="1"/>
        <v>16.022916666668607</v>
      </c>
      <c r="O41" s="258">
        <f t="shared" si="2"/>
        <v>42040.727083333331</v>
      </c>
      <c r="P41" s="258"/>
      <c r="Q41" s="259">
        <f t="shared" si="9"/>
        <v>15</v>
      </c>
      <c r="R41" s="259" t="str">
        <f t="shared" si="10"/>
        <v>Sin Fecha</v>
      </c>
      <c r="S41" s="260">
        <f t="shared" si="11"/>
        <v>16.022916666668607</v>
      </c>
      <c r="T41" s="257"/>
      <c r="U41" s="257" t="str">
        <f t="shared" si="12"/>
        <v>No Cumplió</v>
      </c>
      <c r="V41" s="257" t="str">
        <f t="shared" si="13"/>
        <v>Sin Fecha</v>
      </c>
      <c r="W41" s="260">
        <f t="shared" si="8"/>
        <v>16.022916666668607</v>
      </c>
      <c r="X41" s="256"/>
      <c r="Y41" s="261">
        <f t="shared" si="14"/>
        <v>1</v>
      </c>
      <c r="Z41" s="262"/>
      <c r="AA41" s="262"/>
      <c r="AB41" s="262"/>
      <c r="AC41" s="262"/>
      <c r="AD41" s="264"/>
      <c r="AE41" s="264"/>
    </row>
    <row r="42" spans="1:31" ht="63.75" customHeight="1" x14ac:dyDescent="0.25">
      <c r="A42" s="265">
        <v>1</v>
      </c>
      <c r="B42" s="264" t="s">
        <v>699</v>
      </c>
      <c r="C42" s="251" t="s">
        <v>747</v>
      </c>
      <c r="D42" s="256" t="s">
        <v>10</v>
      </c>
      <c r="E42" s="256" t="s">
        <v>11</v>
      </c>
      <c r="F42" s="256" t="s">
        <v>25</v>
      </c>
      <c r="G42" s="256" t="s">
        <v>748</v>
      </c>
      <c r="H42" s="256" t="s">
        <v>749</v>
      </c>
      <c r="I42" s="256" t="s">
        <v>87</v>
      </c>
      <c r="J42" s="256" t="s">
        <v>16</v>
      </c>
      <c r="K42" s="263">
        <f t="shared" si="0"/>
        <v>42055.75</v>
      </c>
      <c r="L42" s="258">
        <v>42039.724305555559</v>
      </c>
      <c r="M42" s="263">
        <v>42039.724305555559</v>
      </c>
      <c r="N42" s="236">
        <f t="shared" si="1"/>
        <v>16.025694444440887</v>
      </c>
      <c r="O42" s="258">
        <f t="shared" si="2"/>
        <v>42040.724305555559</v>
      </c>
      <c r="P42" s="258"/>
      <c r="Q42" s="259">
        <f t="shared" si="9"/>
        <v>15</v>
      </c>
      <c r="R42" s="259" t="str">
        <f t="shared" si="10"/>
        <v>Sin Fecha</v>
      </c>
      <c r="S42" s="260">
        <f t="shared" si="11"/>
        <v>16.025694444440887</v>
      </c>
      <c r="T42" s="257"/>
      <c r="U42" s="257" t="str">
        <f t="shared" si="12"/>
        <v>No Cumplió</v>
      </c>
      <c r="V42" s="257" t="str">
        <f t="shared" si="13"/>
        <v>Sin Fecha</v>
      </c>
      <c r="W42" s="260">
        <f t="shared" si="8"/>
        <v>16.025694444440887</v>
      </c>
      <c r="X42" s="256"/>
      <c r="Y42" s="261">
        <f t="shared" si="14"/>
        <v>1</v>
      </c>
      <c r="Z42" s="262"/>
      <c r="AA42" s="262"/>
      <c r="AB42" s="262"/>
      <c r="AC42" s="262"/>
      <c r="AD42" s="264"/>
      <c r="AE42" s="264"/>
    </row>
    <row r="43" spans="1:31" ht="63.75" customHeight="1" x14ac:dyDescent="0.25">
      <c r="A43" s="265">
        <v>1</v>
      </c>
      <c r="B43" s="264" t="s">
        <v>704</v>
      </c>
      <c r="C43" s="251" t="s">
        <v>801</v>
      </c>
      <c r="D43" s="256" t="s">
        <v>10</v>
      </c>
      <c r="E43" s="256" t="s">
        <v>137</v>
      </c>
      <c r="F43" s="256" t="s">
        <v>25</v>
      </c>
      <c r="G43" s="256" t="s">
        <v>802</v>
      </c>
      <c r="H43" s="256" t="s">
        <v>803</v>
      </c>
      <c r="I43" s="256" t="s">
        <v>146</v>
      </c>
      <c r="J43" s="256" t="s">
        <v>22</v>
      </c>
      <c r="K43" s="263">
        <f t="shared" si="0"/>
        <v>42055.75</v>
      </c>
      <c r="L43" s="258">
        <v>42038.798611111109</v>
      </c>
      <c r="M43" s="263">
        <v>42038.798611111109</v>
      </c>
      <c r="N43" s="236">
        <f t="shared" si="1"/>
        <v>16.951388888890506</v>
      </c>
      <c r="O43" s="258">
        <f t="shared" si="2"/>
        <v>42039.798611111109</v>
      </c>
      <c r="P43" s="258"/>
      <c r="Q43" s="259">
        <f t="shared" si="9"/>
        <v>15</v>
      </c>
      <c r="R43" s="259" t="str">
        <f t="shared" si="10"/>
        <v>Sin Fecha</v>
      </c>
      <c r="S43" s="260">
        <f t="shared" si="11"/>
        <v>16.951388888890506</v>
      </c>
      <c r="T43" s="257"/>
      <c r="U43" s="257" t="str">
        <f t="shared" si="12"/>
        <v>No Cumplió</v>
      </c>
      <c r="V43" s="257" t="str">
        <f t="shared" si="13"/>
        <v>Sin Fecha</v>
      </c>
      <c r="W43" s="260">
        <f t="shared" si="8"/>
        <v>16.951388888890506</v>
      </c>
      <c r="X43" s="256" t="s">
        <v>316</v>
      </c>
      <c r="Y43" s="261">
        <f t="shared" si="14"/>
        <v>1</v>
      </c>
      <c r="Z43" s="262"/>
      <c r="AA43" s="262"/>
      <c r="AB43" s="262"/>
      <c r="AC43" s="262"/>
      <c r="AD43" s="264"/>
      <c r="AE43" s="264"/>
    </row>
    <row r="44" spans="1:31" ht="63.75" customHeight="1" x14ac:dyDescent="0.25">
      <c r="A44" s="265">
        <v>1</v>
      </c>
      <c r="B44" s="264" t="s">
        <v>699</v>
      </c>
      <c r="C44" s="251" t="s">
        <v>675</v>
      </c>
      <c r="D44" s="256" t="s">
        <v>10</v>
      </c>
      <c r="E44" s="256" t="s">
        <v>11</v>
      </c>
      <c r="F44" s="256" t="s">
        <v>12</v>
      </c>
      <c r="G44" s="256" t="s">
        <v>676</v>
      </c>
      <c r="H44" s="256" t="s">
        <v>677</v>
      </c>
      <c r="I44" s="256" t="s">
        <v>49</v>
      </c>
      <c r="J44" s="256" t="s">
        <v>49</v>
      </c>
      <c r="K44" s="263">
        <f t="shared" si="0"/>
        <v>42055.75</v>
      </c>
      <c r="L44" s="258">
        <v>42038.730555555558</v>
      </c>
      <c r="M44" s="263">
        <v>42038</v>
      </c>
      <c r="N44" s="236">
        <f t="shared" si="1"/>
        <v>17.75</v>
      </c>
      <c r="O44" s="258">
        <f t="shared" si="2"/>
        <v>42039</v>
      </c>
      <c r="P44" s="258"/>
      <c r="Q44" s="259">
        <f t="shared" si="9"/>
        <v>0</v>
      </c>
      <c r="R44" s="259" t="str">
        <f t="shared" si="10"/>
        <v>Sin Fecha</v>
      </c>
      <c r="S44" s="260">
        <f t="shared" si="11"/>
        <v>17.019444444442343</v>
      </c>
      <c r="T44" s="257">
        <v>42039</v>
      </c>
      <c r="U44" s="257" t="str">
        <f t="shared" si="12"/>
        <v>Cumplió</v>
      </c>
      <c r="V44" s="257" t="str">
        <f t="shared" si="13"/>
        <v>Sin Fecha</v>
      </c>
      <c r="W44" s="260">
        <f t="shared" si="8"/>
        <v>0.2694444444423425</v>
      </c>
      <c r="X44" s="256" t="s">
        <v>17</v>
      </c>
      <c r="Y44" s="261">
        <f t="shared" si="14"/>
        <v>1</v>
      </c>
      <c r="Z44" s="262"/>
      <c r="AA44" s="262"/>
      <c r="AB44" s="262"/>
      <c r="AC44" s="262"/>
      <c r="AD44" s="264"/>
      <c r="AE44" s="264"/>
    </row>
    <row r="45" spans="1:31" ht="63.75" customHeight="1" x14ac:dyDescent="0.25">
      <c r="A45" s="265"/>
      <c r="B45" s="264" t="s">
        <v>699</v>
      </c>
      <c r="C45" s="251" t="s">
        <v>675</v>
      </c>
      <c r="D45" s="256" t="s">
        <v>10</v>
      </c>
      <c r="E45" s="256" t="s">
        <v>11</v>
      </c>
      <c r="F45" s="256" t="s">
        <v>12</v>
      </c>
      <c r="G45" s="256" t="s">
        <v>676</v>
      </c>
      <c r="H45" s="256" t="s">
        <v>677</v>
      </c>
      <c r="I45" s="256" t="s">
        <v>49</v>
      </c>
      <c r="J45" s="256" t="s">
        <v>96</v>
      </c>
      <c r="K45" s="263">
        <f t="shared" si="0"/>
        <v>42055.75</v>
      </c>
      <c r="L45" s="258">
        <v>42038.730555555558</v>
      </c>
      <c r="M45" s="263">
        <f>+T44</f>
        <v>42039</v>
      </c>
      <c r="N45" s="236">
        <f t="shared" si="1"/>
        <v>16.75</v>
      </c>
      <c r="O45" s="258">
        <f t="shared" si="2"/>
        <v>42040</v>
      </c>
      <c r="P45" s="258"/>
      <c r="Q45" s="259">
        <f t="shared" si="9"/>
        <v>15</v>
      </c>
      <c r="R45" s="259" t="str">
        <f t="shared" si="10"/>
        <v>Sin Fecha</v>
      </c>
      <c r="S45" s="260">
        <f t="shared" si="11"/>
        <v>17.019444444442343</v>
      </c>
      <c r="T45" s="257"/>
      <c r="U45" s="257" t="str">
        <f t="shared" si="12"/>
        <v>No Cumplió</v>
      </c>
      <c r="V45" s="257" t="str">
        <f t="shared" si="13"/>
        <v>Sin Fecha</v>
      </c>
      <c r="W45" s="260">
        <f t="shared" si="8"/>
        <v>17.019444444442343</v>
      </c>
      <c r="X45" s="256" t="s">
        <v>17</v>
      </c>
      <c r="Y45" s="261">
        <f t="shared" si="14"/>
        <v>1</v>
      </c>
      <c r="Z45" s="262"/>
      <c r="AA45" s="262"/>
      <c r="AB45" s="262"/>
      <c r="AC45" s="262"/>
      <c r="AD45" s="264"/>
      <c r="AE45" s="264"/>
    </row>
    <row r="46" spans="1:31" ht="63.75" customHeight="1" x14ac:dyDescent="0.25">
      <c r="A46" s="265">
        <v>1</v>
      </c>
      <c r="B46" s="264" t="s">
        <v>704</v>
      </c>
      <c r="C46" s="251" t="s">
        <v>692</v>
      </c>
      <c r="D46" s="256" t="s">
        <v>10</v>
      </c>
      <c r="E46" s="256" t="s">
        <v>137</v>
      </c>
      <c r="F46" s="256" t="s">
        <v>12</v>
      </c>
      <c r="G46" s="256" t="s">
        <v>693</v>
      </c>
      <c r="H46" s="256" t="s">
        <v>694</v>
      </c>
      <c r="I46" s="256" t="s">
        <v>456</v>
      </c>
      <c r="J46" s="256" t="s">
        <v>80</v>
      </c>
      <c r="K46" s="263">
        <f t="shared" si="0"/>
        <v>42055.75</v>
      </c>
      <c r="L46" s="258">
        <v>42038.728472222225</v>
      </c>
      <c r="M46" s="263">
        <v>42038.728472222225</v>
      </c>
      <c r="N46" s="236">
        <f t="shared" si="1"/>
        <v>17.021527777775191</v>
      </c>
      <c r="O46" s="258">
        <f t="shared" si="2"/>
        <v>42039.728472222225</v>
      </c>
      <c r="P46" s="258"/>
      <c r="Q46" s="259">
        <f t="shared" si="9"/>
        <v>16</v>
      </c>
      <c r="R46" s="259" t="str">
        <f t="shared" si="10"/>
        <v>Sin Fecha</v>
      </c>
      <c r="S46" s="260">
        <f t="shared" si="11"/>
        <v>17.021527777775191</v>
      </c>
      <c r="T46" s="257"/>
      <c r="U46" s="257" t="str">
        <f t="shared" si="12"/>
        <v>No Cumplió</v>
      </c>
      <c r="V46" s="257" t="str">
        <f t="shared" si="13"/>
        <v>Sin Fecha</v>
      </c>
      <c r="W46" s="260">
        <f t="shared" si="8"/>
        <v>17.021527777775191</v>
      </c>
      <c r="X46" s="256"/>
      <c r="Y46" s="261">
        <f t="shared" si="14"/>
        <v>1</v>
      </c>
      <c r="Z46" s="262"/>
      <c r="AA46" s="262"/>
      <c r="AB46" s="262"/>
      <c r="AC46" s="262"/>
      <c r="AD46" s="264"/>
      <c r="AE46" s="264"/>
    </row>
    <row r="47" spans="1:31" ht="63.75" customHeight="1" x14ac:dyDescent="0.25">
      <c r="A47" s="265" t="s">
        <v>945</v>
      </c>
      <c r="B47" s="264" t="s">
        <v>699</v>
      </c>
      <c r="C47" s="251" t="s">
        <v>678</v>
      </c>
      <c r="D47" s="256" t="s">
        <v>10</v>
      </c>
      <c r="E47" s="256" t="s">
        <v>817</v>
      </c>
      <c r="F47" s="256" t="s">
        <v>25</v>
      </c>
      <c r="G47" s="256" t="s">
        <v>679</v>
      </c>
      <c r="H47" s="256" t="s">
        <v>680</v>
      </c>
      <c r="I47" s="256" t="s">
        <v>49</v>
      </c>
      <c r="J47" s="256" t="s">
        <v>96</v>
      </c>
      <c r="K47" s="263">
        <f t="shared" si="0"/>
        <v>42055.75</v>
      </c>
      <c r="L47" s="258">
        <v>42038.724999999999</v>
      </c>
      <c r="M47" s="263">
        <v>42038</v>
      </c>
      <c r="N47" s="236">
        <f t="shared" si="1"/>
        <v>17.75</v>
      </c>
      <c r="O47" s="258">
        <f t="shared" si="2"/>
        <v>42039</v>
      </c>
      <c r="P47" s="258"/>
      <c r="Q47" s="259">
        <f t="shared" si="9"/>
        <v>12</v>
      </c>
      <c r="R47" s="259" t="str">
        <f t="shared" si="10"/>
        <v>Sin Fecha</v>
      </c>
      <c r="S47" s="260">
        <f t="shared" si="11"/>
        <v>17.025000000001455</v>
      </c>
      <c r="T47" s="257">
        <v>42051.726388888892</v>
      </c>
      <c r="U47" s="257" t="str">
        <f t="shared" si="12"/>
        <v>No Cumplió</v>
      </c>
      <c r="V47" s="257" t="str">
        <f t="shared" si="13"/>
        <v>Sin Fecha</v>
      </c>
      <c r="W47" s="260">
        <f t="shared" si="8"/>
        <v>13.001388888893416</v>
      </c>
      <c r="X47" s="256" t="s">
        <v>17</v>
      </c>
      <c r="Y47" s="261">
        <f t="shared" si="14"/>
        <v>1</v>
      </c>
      <c r="Z47" s="262"/>
      <c r="AA47" s="262"/>
      <c r="AB47" s="262"/>
      <c r="AC47" s="262"/>
      <c r="AD47" s="264"/>
      <c r="AE47" s="264"/>
    </row>
    <row r="48" spans="1:31" ht="63.75" customHeight="1" x14ac:dyDescent="0.25">
      <c r="A48" s="265"/>
      <c r="B48" s="264" t="s">
        <v>699</v>
      </c>
      <c r="C48" s="251" t="s">
        <v>681</v>
      </c>
      <c r="D48" s="256" t="s">
        <v>10</v>
      </c>
      <c r="E48" s="256" t="s">
        <v>11</v>
      </c>
      <c r="F48" s="256" t="s">
        <v>25</v>
      </c>
      <c r="G48" s="256" t="s">
        <v>682</v>
      </c>
      <c r="H48" s="256" t="s">
        <v>683</v>
      </c>
      <c r="I48" s="256" t="s">
        <v>49</v>
      </c>
      <c r="J48" s="256" t="s">
        <v>96</v>
      </c>
      <c r="K48" s="263">
        <f t="shared" si="0"/>
        <v>42055.75</v>
      </c>
      <c r="L48" s="258">
        <v>42038.720833333333</v>
      </c>
      <c r="M48" s="263">
        <v>42038</v>
      </c>
      <c r="N48" s="236">
        <f t="shared" si="1"/>
        <v>17.75</v>
      </c>
      <c r="O48" s="258">
        <f t="shared" si="2"/>
        <v>42039</v>
      </c>
      <c r="P48" s="258"/>
      <c r="Q48" s="259">
        <f t="shared" si="9"/>
        <v>0</v>
      </c>
      <c r="R48" s="259" t="str">
        <f t="shared" si="10"/>
        <v>Sin Fecha</v>
      </c>
      <c r="S48" s="260">
        <f t="shared" si="11"/>
        <v>17.029166666667152</v>
      </c>
      <c r="T48" s="257">
        <v>42039.626388888886</v>
      </c>
      <c r="U48" s="257" t="str">
        <f t="shared" si="12"/>
        <v>Cumplió</v>
      </c>
      <c r="V48" s="257" t="str">
        <f t="shared" si="13"/>
        <v>Sin Fecha</v>
      </c>
      <c r="W48" s="260">
        <f t="shared" si="8"/>
        <v>0.90555555555329192</v>
      </c>
      <c r="X48" s="256" t="s">
        <v>17</v>
      </c>
      <c r="Y48" s="261">
        <f t="shared" si="14"/>
        <v>1</v>
      </c>
      <c r="Z48" s="262"/>
      <c r="AA48" s="262"/>
      <c r="AB48" s="262"/>
      <c r="AC48" s="262"/>
      <c r="AD48" s="264"/>
      <c r="AE48" s="264"/>
    </row>
    <row r="49" spans="1:31" ht="63.75" customHeight="1" x14ac:dyDescent="0.25">
      <c r="A49" s="265"/>
      <c r="B49" s="264" t="s">
        <v>699</v>
      </c>
      <c r="C49" s="251" t="s">
        <v>681</v>
      </c>
      <c r="D49" s="256" t="s">
        <v>10</v>
      </c>
      <c r="E49" s="256" t="s">
        <v>11</v>
      </c>
      <c r="F49" s="256" t="s">
        <v>25</v>
      </c>
      <c r="G49" s="256" t="s">
        <v>682</v>
      </c>
      <c r="H49" s="256" t="s">
        <v>683</v>
      </c>
      <c r="I49" s="256" t="s">
        <v>49</v>
      </c>
      <c r="J49" s="256" t="s">
        <v>359</v>
      </c>
      <c r="K49" s="263">
        <f t="shared" si="0"/>
        <v>42055.75</v>
      </c>
      <c r="L49" s="258">
        <v>42038.720833333333</v>
      </c>
      <c r="M49" s="263">
        <f>+T48</f>
        <v>42039.626388888886</v>
      </c>
      <c r="N49" s="236">
        <f t="shared" si="1"/>
        <v>16.12361111111386</v>
      </c>
      <c r="O49" s="258">
        <f t="shared" si="2"/>
        <v>42040.626388888886</v>
      </c>
      <c r="P49" s="258"/>
      <c r="Q49" s="259">
        <f t="shared" si="9"/>
        <v>0</v>
      </c>
      <c r="R49" s="259" t="str">
        <f t="shared" si="10"/>
        <v>Sin Fecha</v>
      </c>
      <c r="S49" s="260">
        <f t="shared" si="11"/>
        <v>17.029166666667152</v>
      </c>
      <c r="T49" s="257">
        <v>42041.495138888888</v>
      </c>
      <c r="U49" s="257" t="str">
        <f t="shared" si="12"/>
        <v>Cumplió</v>
      </c>
      <c r="V49" s="257" t="str">
        <f t="shared" si="13"/>
        <v>Sin Fecha</v>
      </c>
      <c r="W49" s="260">
        <f t="shared" si="8"/>
        <v>2.7743055555547471</v>
      </c>
      <c r="X49" s="256" t="s">
        <v>17</v>
      </c>
      <c r="Y49" s="261">
        <f t="shared" si="14"/>
        <v>1</v>
      </c>
      <c r="Z49" s="262"/>
      <c r="AA49" s="262"/>
      <c r="AB49" s="262"/>
      <c r="AC49" s="262"/>
      <c r="AD49" s="264"/>
      <c r="AE49" s="264"/>
    </row>
    <row r="50" spans="1:31" ht="63.75" customHeight="1" x14ac:dyDescent="0.25">
      <c r="A50" s="265"/>
      <c r="B50" s="264" t="s">
        <v>699</v>
      </c>
      <c r="C50" s="251" t="s">
        <v>681</v>
      </c>
      <c r="D50" s="256" t="s">
        <v>10</v>
      </c>
      <c r="E50" s="256" t="s">
        <v>51</v>
      </c>
      <c r="F50" s="256" t="s">
        <v>25</v>
      </c>
      <c r="G50" s="256" t="s">
        <v>682</v>
      </c>
      <c r="H50" s="256" t="s">
        <v>683</v>
      </c>
      <c r="I50" s="256" t="s">
        <v>49</v>
      </c>
      <c r="J50" s="256" t="s">
        <v>96</v>
      </c>
      <c r="K50" s="263">
        <f t="shared" si="0"/>
        <v>42055.75</v>
      </c>
      <c r="L50" s="258">
        <v>42038.720833333333</v>
      </c>
      <c r="M50" s="263">
        <f>+T48</f>
        <v>42039.626388888886</v>
      </c>
      <c r="N50" s="236">
        <f t="shared" si="1"/>
        <v>16.12361111111386</v>
      </c>
      <c r="O50" s="258">
        <f t="shared" si="2"/>
        <v>42040.626388888886</v>
      </c>
      <c r="P50" s="258">
        <v>42040</v>
      </c>
      <c r="Q50" s="259">
        <f t="shared" si="9"/>
        <v>4</v>
      </c>
      <c r="R50" s="259">
        <f t="shared" si="10"/>
        <v>4</v>
      </c>
      <c r="S50" s="260">
        <f t="shared" si="11"/>
        <v>17.029166666667152</v>
      </c>
      <c r="T50" s="257">
        <v>42044.712500000001</v>
      </c>
      <c r="U50" s="257" t="str">
        <f t="shared" si="12"/>
        <v>No Cumplió</v>
      </c>
      <c r="V50" s="257" t="str">
        <f t="shared" si="13"/>
        <v>No Cumplió</v>
      </c>
      <c r="W50" s="260">
        <f t="shared" si="8"/>
        <v>5.9916666666686069</v>
      </c>
      <c r="X50" s="256" t="s">
        <v>17</v>
      </c>
      <c r="Y50" s="261">
        <f t="shared" si="14"/>
        <v>1</v>
      </c>
      <c r="Z50" s="262"/>
      <c r="AA50" s="262"/>
      <c r="AB50" s="262"/>
      <c r="AC50" s="262"/>
      <c r="AD50" s="264"/>
      <c r="AE50" s="264"/>
    </row>
    <row r="51" spans="1:31" ht="63.75" customHeight="1" x14ac:dyDescent="0.25">
      <c r="A51" s="265">
        <v>1</v>
      </c>
      <c r="B51" s="264" t="s">
        <v>699</v>
      </c>
      <c r="C51" s="251" t="s">
        <v>681</v>
      </c>
      <c r="D51" s="256" t="s">
        <v>10</v>
      </c>
      <c r="E51" s="256" t="s">
        <v>51</v>
      </c>
      <c r="F51" s="256" t="s">
        <v>25</v>
      </c>
      <c r="G51" s="256" t="s">
        <v>682</v>
      </c>
      <c r="H51" s="256" t="s">
        <v>683</v>
      </c>
      <c r="I51" s="256" t="s">
        <v>49</v>
      </c>
      <c r="J51" s="256" t="s">
        <v>96</v>
      </c>
      <c r="K51" s="263">
        <f t="shared" si="0"/>
        <v>42055.75</v>
      </c>
      <c r="L51" s="258">
        <v>42038.720833333333</v>
      </c>
      <c r="M51" s="263">
        <f>+T50</f>
        <v>42044.712500000001</v>
      </c>
      <c r="N51" s="236">
        <f t="shared" si="1"/>
        <v>11.037499999998545</v>
      </c>
      <c r="O51" s="258">
        <f t="shared" si="2"/>
        <v>42045.712500000001</v>
      </c>
      <c r="P51" s="258">
        <v>42040</v>
      </c>
      <c r="Q51" s="259">
        <f t="shared" si="9"/>
        <v>10</v>
      </c>
      <c r="R51" s="259">
        <f t="shared" si="10"/>
        <v>15</v>
      </c>
      <c r="S51" s="260">
        <f t="shared" si="11"/>
        <v>17.029166666667152</v>
      </c>
      <c r="T51" s="257"/>
      <c r="U51" s="257" t="str">
        <f t="shared" si="12"/>
        <v>No Cumplió</v>
      </c>
      <c r="V51" s="257" t="str">
        <f t="shared" si="13"/>
        <v>No Cumplió</v>
      </c>
      <c r="W51" s="260">
        <f t="shared" si="8"/>
        <v>17.029166666667152</v>
      </c>
      <c r="X51" s="256" t="s">
        <v>17</v>
      </c>
      <c r="Y51" s="261">
        <f t="shared" si="14"/>
        <v>1</v>
      </c>
      <c r="Z51" s="262"/>
      <c r="AA51" s="262"/>
      <c r="AB51" s="262"/>
      <c r="AC51" s="262"/>
      <c r="AD51" s="264"/>
      <c r="AE51" s="264"/>
    </row>
    <row r="52" spans="1:31" ht="63.75" customHeight="1" x14ac:dyDescent="0.25">
      <c r="A52" s="265"/>
      <c r="B52" s="264" t="s">
        <v>699</v>
      </c>
      <c r="C52" s="251" t="s">
        <v>684</v>
      </c>
      <c r="D52" s="256" t="s">
        <v>10</v>
      </c>
      <c r="E52" s="256" t="s">
        <v>11</v>
      </c>
      <c r="F52" s="256" t="s">
        <v>12</v>
      </c>
      <c r="G52" s="256" t="s">
        <v>225</v>
      </c>
      <c r="H52" s="256" t="s">
        <v>685</v>
      </c>
      <c r="I52" s="256" t="s">
        <v>49</v>
      </c>
      <c r="J52" s="256" t="s">
        <v>16</v>
      </c>
      <c r="K52" s="263">
        <f t="shared" si="0"/>
        <v>42055.75</v>
      </c>
      <c r="L52" s="258">
        <v>42038.633333333331</v>
      </c>
      <c r="M52" s="263">
        <v>42038</v>
      </c>
      <c r="N52" s="236">
        <f t="shared" si="1"/>
        <v>17.75</v>
      </c>
      <c r="O52" s="258">
        <f t="shared" si="2"/>
        <v>42039</v>
      </c>
      <c r="P52" s="258"/>
      <c r="Q52" s="259">
        <f t="shared" si="9"/>
        <v>2</v>
      </c>
      <c r="R52" s="259" t="str">
        <f t="shared" si="10"/>
        <v>Sin Fecha</v>
      </c>
      <c r="S52" s="260">
        <f t="shared" si="11"/>
        <v>17.116666666668607</v>
      </c>
      <c r="T52" s="257">
        <v>42041.53125</v>
      </c>
      <c r="U52" s="257" t="str">
        <f t="shared" si="12"/>
        <v>No Cumplió</v>
      </c>
      <c r="V52" s="257" t="str">
        <f t="shared" si="13"/>
        <v>Sin Fecha</v>
      </c>
      <c r="W52" s="260">
        <f t="shared" si="8"/>
        <v>2.8979166666686069</v>
      </c>
      <c r="X52" s="256" t="s">
        <v>17</v>
      </c>
      <c r="Y52" s="261">
        <f t="shared" si="14"/>
        <v>1</v>
      </c>
      <c r="Z52" s="262"/>
      <c r="AA52" s="262"/>
      <c r="AB52" s="262"/>
      <c r="AC52" s="262"/>
      <c r="AD52" s="264"/>
      <c r="AE52" s="264"/>
    </row>
    <row r="53" spans="1:31" ht="63.75" customHeight="1" x14ac:dyDescent="0.25">
      <c r="A53" s="265">
        <v>1</v>
      </c>
      <c r="B53" s="264" t="s">
        <v>699</v>
      </c>
      <c r="C53" s="251" t="s">
        <v>686</v>
      </c>
      <c r="D53" s="256" t="s">
        <v>10</v>
      </c>
      <c r="E53" s="256" t="s">
        <v>11</v>
      </c>
      <c r="F53" s="256" t="s">
        <v>25</v>
      </c>
      <c r="G53" s="256" t="s">
        <v>687</v>
      </c>
      <c r="H53" s="256" t="s">
        <v>688</v>
      </c>
      <c r="I53" s="256" t="s">
        <v>300</v>
      </c>
      <c r="J53" s="256" t="s">
        <v>42</v>
      </c>
      <c r="K53" s="263">
        <f t="shared" si="0"/>
        <v>42055.75</v>
      </c>
      <c r="L53" s="258">
        <v>42038.38958333333</v>
      </c>
      <c r="M53" s="263">
        <v>42038</v>
      </c>
      <c r="N53" s="236">
        <f t="shared" si="1"/>
        <v>17.75</v>
      </c>
      <c r="O53" s="258">
        <f t="shared" si="2"/>
        <v>42039</v>
      </c>
      <c r="P53" s="258">
        <v>42052</v>
      </c>
      <c r="Q53" s="259">
        <f t="shared" si="9"/>
        <v>16</v>
      </c>
      <c r="R53" s="259">
        <f t="shared" si="10"/>
        <v>3</v>
      </c>
      <c r="S53" s="260">
        <f t="shared" si="11"/>
        <v>17.360416666670062</v>
      </c>
      <c r="T53" s="257"/>
      <c r="U53" s="257" t="str">
        <f t="shared" si="12"/>
        <v>No Cumplió</v>
      </c>
      <c r="V53" s="257" t="str">
        <f t="shared" si="13"/>
        <v>No Cumplió</v>
      </c>
      <c r="W53" s="260">
        <f t="shared" si="8"/>
        <v>17.360416666670062</v>
      </c>
      <c r="X53" s="256"/>
      <c r="Y53" s="261">
        <f t="shared" si="14"/>
        <v>1</v>
      </c>
      <c r="Z53" s="262"/>
      <c r="AA53" s="262"/>
      <c r="AB53" s="262"/>
      <c r="AC53" s="262"/>
      <c r="AD53" s="264"/>
      <c r="AE53" s="264"/>
    </row>
    <row r="54" spans="1:31" ht="63.75" customHeight="1" x14ac:dyDescent="0.25">
      <c r="A54" s="265"/>
      <c r="B54" s="264" t="s">
        <v>699</v>
      </c>
      <c r="C54" s="251" t="s">
        <v>9</v>
      </c>
      <c r="D54" s="256" t="s">
        <v>10</v>
      </c>
      <c r="E54" s="256" t="s">
        <v>11</v>
      </c>
      <c r="F54" s="256" t="s">
        <v>12</v>
      </c>
      <c r="G54" s="256" t="s">
        <v>13</v>
      </c>
      <c r="H54" s="256" t="s">
        <v>14</v>
      </c>
      <c r="I54" s="256" t="s">
        <v>15</v>
      </c>
      <c r="J54" s="256" t="s">
        <v>16</v>
      </c>
      <c r="K54" s="263">
        <f t="shared" si="0"/>
        <v>42055.75</v>
      </c>
      <c r="L54" s="258">
        <v>42035.386805555558</v>
      </c>
      <c r="M54" s="263">
        <v>42038</v>
      </c>
      <c r="N54" s="236">
        <f t="shared" si="1"/>
        <v>17.75</v>
      </c>
      <c r="O54" s="258">
        <f t="shared" si="2"/>
        <v>42039</v>
      </c>
      <c r="P54" s="258"/>
      <c r="Q54" s="259">
        <f t="shared" si="9"/>
        <v>-1</v>
      </c>
      <c r="R54" s="259" t="str">
        <f t="shared" si="10"/>
        <v>Sin Fecha</v>
      </c>
      <c r="S54" s="260">
        <f t="shared" si="11"/>
        <v>20.363194444442343</v>
      </c>
      <c r="T54" s="257">
        <v>42038</v>
      </c>
      <c r="U54" s="257" t="str">
        <f t="shared" si="12"/>
        <v>Cumplió</v>
      </c>
      <c r="V54" s="257" t="str">
        <f t="shared" si="13"/>
        <v>Sin Fecha</v>
      </c>
      <c r="W54" s="260">
        <f t="shared" si="8"/>
        <v>2.6131944444423425</v>
      </c>
      <c r="X54" s="256" t="s">
        <v>17</v>
      </c>
      <c r="Y54" s="261">
        <f t="shared" si="14"/>
        <v>1</v>
      </c>
      <c r="Z54" s="262"/>
      <c r="AA54" s="262"/>
      <c r="AB54" s="262"/>
      <c r="AC54" s="262"/>
      <c r="AD54" s="264"/>
      <c r="AE54" s="264"/>
    </row>
    <row r="55" spans="1:31" ht="63.75" customHeight="1" x14ac:dyDescent="0.25">
      <c r="A55" s="265"/>
      <c r="B55" s="264" t="s">
        <v>699</v>
      </c>
      <c r="C55" s="251" t="s">
        <v>18</v>
      </c>
      <c r="D55" s="256" t="s">
        <v>10</v>
      </c>
      <c r="E55" s="256" t="s">
        <v>11</v>
      </c>
      <c r="F55" s="256" t="s">
        <v>12</v>
      </c>
      <c r="G55" s="256" t="s">
        <v>19</v>
      </c>
      <c r="H55" s="256" t="s">
        <v>20</v>
      </c>
      <c r="I55" s="256" t="s">
        <v>21</v>
      </c>
      <c r="J55" s="256" t="s">
        <v>22</v>
      </c>
      <c r="K55" s="263">
        <f t="shared" si="0"/>
        <v>42055.75</v>
      </c>
      <c r="L55" s="258">
        <v>42034.833333333336</v>
      </c>
      <c r="M55" s="263">
        <v>42038</v>
      </c>
      <c r="N55" s="236">
        <f t="shared" si="1"/>
        <v>17.75</v>
      </c>
      <c r="O55" s="258">
        <f t="shared" si="2"/>
        <v>42039</v>
      </c>
      <c r="P55" s="258"/>
      <c r="Q55" s="259">
        <f t="shared" si="9"/>
        <v>2</v>
      </c>
      <c r="R55" s="259" t="str">
        <f t="shared" si="10"/>
        <v>Sin Fecha</v>
      </c>
      <c r="S55" s="260">
        <f t="shared" si="11"/>
        <v>20.916666666664241</v>
      </c>
      <c r="T55" s="257">
        <v>42041.570833333331</v>
      </c>
      <c r="U55" s="257" t="str">
        <f t="shared" si="12"/>
        <v>No Cumplió</v>
      </c>
      <c r="V55" s="257" t="str">
        <f t="shared" si="13"/>
        <v>Sin Fecha</v>
      </c>
      <c r="W55" s="260">
        <f t="shared" si="8"/>
        <v>6.7374999999956344</v>
      </c>
      <c r="X55" s="256" t="s">
        <v>17</v>
      </c>
      <c r="Y55" s="261">
        <f t="shared" si="14"/>
        <v>1</v>
      </c>
      <c r="Z55" s="262"/>
      <c r="AA55" s="262"/>
      <c r="AB55" s="262"/>
      <c r="AC55" s="262"/>
      <c r="AD55" s="264"/>
      <c r="AE55" s="264"/>
    </row>
    <row r="56" spans="1:31" ht="63.75" customHeight="1" x14ac:dyDescent="0.25">
      <c r="A56" s="265">
        <v>1</v>
      </c>
      <c r="B56" s="264" t="s">
        <v>699</v>
      </c>
      <c r="C56" s="251" t="s">
        <v>23</v>
      </c>
      <c r="D56" s="256" t="s">
        <v>10</v>
      </c>
      <c r="E56" s="256" t="s">
        <v>11</v>
      </c>
      <c r="F56" s="256" t="s">
        <v>25</v>
      </c>
      <c r="G56" s="256" t="s">
        <v>26</v>
      </c>
      <c r="H56" s="256" t="s">
        <v>27</v>
      </c>
      <c r="I56" s="256" t="s">
        <v>28</v>
      </c>
      <c r="J56" s="256" t="s">
        <v>16</v>
      </c>
      <c r="K56" s="263">
        <f t="shared" si="0"/>
        <v>42055.75</v>
      </c>
      <c r="L56" s="258">
        <v>42034.765972222223</v>
      </c>
      <c r="M56" s="263">
        <f>+T57</f>
        <v>42044.500694444447</v>
      </c>
      <c r="N56" s="236">
        <f t="shared" si="1"/>
        <v>11.249305555553292</v>
      </c>
      <c r="O56" s="258">
        <f t="shared" si="2"/>
        <v>42045.500694444447</v>
      </c>
      <c r="P56" s="258"/>
      <c r="Q56" s="259">
        <f t="shared" si="9"/>
        <v>-10</v>
      </c>
      <c r="R56" s="259" t="str">
        <f t="shared" si="10"/>
        <v>Sin Fecha</v>
      </c>
      <c r="S56" s="260">
        <f t="shared" si="11"/>
        <v>20.984027777776646</v>
      </c>
      <c r="T56" s="257">
        <v>42034.815972222219</v>
      </c>
      <c r="U56" s="257" t="str">
        <f t="shared" si="12"/>
        <v>Cumplió</v>
      </c>
      <c r="V56" s="257" t="str">
        <f t="shared" si="13"/>
        <v>Sin Fecha</v>
      </c>
      <c r="W56" s="260">
        <f t="shared" si="8"/>
        <v>4.9999999995634425E-2</v>
      </c>
      <c r="X56" s="256" t="s">
        <v>17</v>
      </c>
      <c r="Y56" s="261">
        <f t="shared" si="14"/>
        <v>1</v>
      </c>
      <c r="Z56" s="262"/>
      <c r="AA56" s="262"/>
      <c r="AB56" s="262"/>
      <c r="AC56" s="262"/>
      <c r="AD56" s="264"/>
      <c r="AE56" s="264"/>
    </row>
    <row r="57" spans="1:31" ht="63.75" customHeight="1" x14ac:dyDescent="0.25">
      <c r="A57" s="265"/>
      <c r="B57" s="264" t="s">
        <v>699</v>
      </c>
      <c r="C57" s="251" t="s">
        <v>23</v>
      </c>
      <c r="D57" s="256" t="s">
        <v>10</v>
      </c>
      <c r="E57" s="256" t="s">
        <v>11</v>
      </c>
      <c r="F57" s="256" t="s">
        <v>25</v>
      </c>
      <c r="G57" s="256" t="s">
        <v>26</v>
      </c>
      <c r="H57" s="256" t="s">
        <v>27</v>
      </c>
      <c r="I57" s="256" t="s">
        <v>28</v>
      </c>
      <c r="J57" s="256" t="s">
        <v>16</v>
      </c>
      <c r="K57" s="263">
        <f t="shared" si="0"/>
        <v>42055.75</v>
      </c>
      <c r="L57" s="258">
        <v>42034.765972222223</v>
      </c>
      <c r="M57" s="263">
        <v>42034.765972222223</v>
      </c>
      <c r="N57" s="236">
        <f t="shared" si="1"/>
        <v>20.984027777776646</v>
      </c>
      <c r="O57" s="258">
        <f t="shared" si="2"/>
        <v>42035.765972222223</v>
      </c>
      <c r="P57" s="258"/>
      <c r="Q57" s="259">
        <f t="shared" si="9"/>
        <v>8</v>
      </c>
      <c r="R57" s="259" t="str">
        <f t="shared" si="10"/>
        <v>Sin Fecha</v>
      </c>
      <c r="S57" s="260">
        <f t="shared" si="11"/>
        <v>20.984027777776646</v>
      </c>
      <c r="T57" s="257">
        <v>42044.500694444447</v>
      </c>
      <c r="U57" s="257" t="str">
        <f t="shared" si="12"/>
        <v>No Cumplió</v>
      </c>
      <c r="V57" s="257" t="str">
        <f t="shared" si="13"/>
        <v>Sin Fecha</v>
      </c>
      <c r="W57" s="260">
        <f t="shared" si="8"/>
        <v>9.734722222223354</v>
      </c>
      <c r="X57" s="256" t="s">
        <v>17</v>
      </c>
      <c r="Y57" s="261">
        <f t="shared" si="14"/>
        <v>1</v>
      </c>
      <c r="Z57" s="262"/>
      <c r="AA57" s="262"/>
      <c r="AB57" s="262"/>
      <c r="AC57" s="262"/>
      <c r="AD57" s="264"/>
      <c r="AE57" s="264"/>
    </row>
    <row r="58" spans="1:31" ht="63.75" customHeight="1" x14ac:dyDescent="0.25">
      <c r="A58" s="265"/>
      <c r="B58" s="264" t="s">
        <v>700</v>
      </c>
      <c r="C58" s="251" t="s">
        <v>23</v>
      </c>
      <c r="D58" s="256" t="s">
        <v>10</v>
      </c>
      <c r="E58" s="256" t="s">
        <v>24</v>
      </c>
      <c r="F58" s="256" t="s">
        <v>25</v>
      </c>
      <c r="G58" s="256" t="s">
        <v>26</v>
      </c>
      <c r="H58" s="256" t="s">
        <v>27</v>
      </c>
      <c r="I58" s="256" t="s">
        <v>28</v>
      </c>
      <c r="J58" s="256" t="s">
        <v>28</v>
      </c>
      <c r="K58" s="263">
        <f t="shared" si="0"/>
        <v>42055.75</v>
      </c>
      <c r="L58" s="258">
        <v>42034.765972222223</v>
      </c>
      <c r="M58" s="263">
        <v>42038</v>
      </c>
      <c r="N58" s="236">
        <f t="shared" si="1"/>
        <v>17.75</v>
      </c>
      <c r="O58" s="258">
        <f t="shared" si="2"/>
        <v>42039</v>
      </c>
      <c r="P58" s="258"/>
      <c r="Q58" s="259">
        <f t="shared" si="9"/>
        <v>16</v>
      </c>
      <c r="R58" s="259" t="str">
        <f t="shared" si="10"/>
        <v>Sin Fecha</v>
      </c>
      <c r="S58" s="260">
        <f t="shared" si="11"/>
        <v>20.984027777776646</v>
      </c>
      <c r="T58" s="257"/>
      <c r="U58" s="257" t="str">
        <f t="shared" si="12"/>
        <v>No Cumplió</v>
      </c>
      <c r="V58" s="257" t="str">
        <f t="shared" si="13"/>
        <v>Sin Fecha</v>
      </c>
      <c r="W58" s="260">
        <f t="shared" si="8"/>
        <v>20.984027777776646</v>
      </c>
      <c r="X58" s="256" t="s">
        <v>17</v>
      </c>
      <c r="Y58" s="261">
        <f t="shared" si="14"/>
        <v>1</v>
      </c>
      <c r="Z58" s="262"/>
      <c r="AA58" s="262"/>
      <c r="AB58" s="262"/>
      <c r="AC58" s="262"/>
      <c r="AD58" s="264"/>
      <c r="AE58" s="264"/>
    </row>
    <row r="59" spans="1:31" ht="63.75" customHeight="1" x14ac:dyDescent="0.25">
      <c r="A59" s="265">
        <v>1</v>
      </c>
      <c r="B59" s="264" t="s">
        <v>700</v>
      </c>
      <c r="C59" s="251" t="s">
        <v>29</v>
      </c>
      <c r="D59" s="256" t="s">
        <v>10</v>
      </c>
      <c r="E59" s="256" t="s">
        <v>24</v>
      </c>
      <c r="F59" s="256" t="s">
        <v>25</v>
      </c>
      <c r="G59" s="256" t="s">
        <v>30</v>
      </c>
      <c r="H59" s="256" t="s">
        <v>31</v>
      </c>
      <c r="I59" s="256" t="s">
        <v>32</v>
      </c>
      <c r="J59" s="256" t="s">
        <v>33</v>
      </c>
      <c r="K59" s="263">
        <f t="shared" si="0"/>
        <v>42055.75</v>
      </c>
      <c r="L59" s="258">
        <v>42034.763888888891</v>
      </c>
      <c r="M59" s="263">
        <v>42038</v>
      </c>
      <c r="N59" s="236">
        <f t="shared" si="1"/>
        <v>17.75</v>
      </c>
      <c r="O59" s="258">
        <f t="shared" si="2"/>
        <v>42039</v>
      </c>
      <c r="P59" s="258"/>
      <c r="Q59" s="259">
        <f t="shared" si="9"/>
        <v>16</v>
      </c>
      <c r="R59" s="259" t="str">
        <f t="shared" si="10"/>
        <v>Sin Fecha</v>
      </c>
      <c r="S59" s="260">
        <f t="shared" si="11"/>
        <v>20.986111111109494</v>
      </c>
      <c r="T59" s="257"/>
      <c r="U59" s="257" t="str">
        <f t="shared" si="12"/>
        <v>No Cumplió</v>
      </c>
      <c r="V59" s="257" t="str">
        <f t="shared" si="13"/>
        <v>Sin Fecha</v>
      </c>
      <c r="W59" s="260">
        <f t="shared" si="8"/>
        <v>20.986111111109494</v>
      </c>
      <c r="X59" s="256" t="s">
        <v>34</v>
      </c>
      <c r="Y59" s="261">
        <f t="shared" si="14"/>
        <v>1</v>
      </c>
      <c r="Z59" s="262"/>
      <c r="AA59" s="262"/>
      <c r="AB59" s="262"/>
      <c r="AC59" s="262"/>
      <c r="AD59" s="264"/>
      <c r="AE59" s="264"/>
    </row>
    <row r="60" spans="1:31" ht="63.75" customHeight="1" x14ac:dyDescent="0.25">
      <c r="A60" s="265">
        <v>1</v>
      </c>
      <c r="B60" s="264" t="s">
        <v>699</v>
      </c>
      <c r="C60" s="251" t="s">
        <v>35</v>
      </c>
      <c r="D60" s="256" t="s">
        <v>10</v>
      </c>
      <c r="E60" s="256" t="s">
        <v>11</v>
      </c>
      <c r="F60" s="256" t="s">
        <v>25</v>
      </c>
      <c r="G60" s="256" t="s">
        <v>36</v>
      </c>
      <c r="H60" s="256" t="s">
        <v>37</v>
      </c>
      <c r="I60" s="256" t="s">
        <v>38</v>
      </c>
      <c r="J60" s="256" t="s">
        <v>22</v>
      </c>
      <c r="K60" s="263">
        <f t="shared" si="0"/>
        <v>42055.75</v>
      </c>
      <c r="L60" s="258">
        <v>42034.694444444445</v>
      </c>
      <c r="M60" s="263">
        <v>42038</v>
      </c>
      <c r="N60" s="236">
        <f t="shared" si="1"/>
        <v>17.75</v>
      </c>
      <c r="O60" s="258">
        <f t="shared" si="2"/>
        <v>42039</v>
      </c>
      <c r="P60" s="258"/>
      <c r="Q60" s="259">
        <f t="shared" si="9"/>
        <v>16</v>
      </c>
      <c r="R60" s="259" t="str">
        <f t="shared" si="10"/>
        <v>Sin Fecha</v>
      </c>
      <c r="S60" s="260">
        <f t="shared" si="11"/>
        <v>21.055555555554747</v>
      </c>
      <c r="T60" s="257"/>
      <c r="U60" s="257" t="str">
        <f t="shared" si="12"/>
        <v>No Cumplió</v>
      </c>
      <c r="V60" s="257" t="str">
        <f t="shared" si="13"/>
        <v>Sin Fecha</v>
      </c>
      <c r="W60" s="260">
        <f t="shared" si="8"/>
        <v>21.055555555554747</v>
      </c>
      <c r="X60" s="256"/>
      <c r="Y60" s="261">
        <f t="shared" si="14"/>
        <v>1</v>
      </c>
      <c r="Z60" s="262"/>
      <c r="AA60" s="262"/>
      <c r="AB60" s="262"/>
      <c r="AC60" s="262"/>
      <c r="AD60" s="264"/>
      <c r="AE60" s="264"/>
    </row>
    <row r="61" spans="1:31" ht="63.75" customHeight="1" x14ac:dyDescent="0.25">
      <c r="A61" s="265" t="s">
        <v>945</v>
      </c>
      <c r="B61" s="264" t="s">
        <v>699</v>
      </c>
      <c r="C61" s="251" t="s">
        <v>39</v>
      </c>
      <c r="D61" s="256" t="s">
        <v>10</v>
      </c>
      <c r="E61" s="256" t="s">
        <v>817</v>
      </c>
      <c r="F61" s="256" t="s">
        <v>25</v>
      </c>
      <c r="G61" s="256" t="s">
        <v>40</v>
      </c>
      <c r="H61" s="256" t="s">
        <v>41</v>
      </c>
      <c r="I61" s="256" t="s">
        <v>32</v>
      </c>
      <c r="J61" s="256" t="s">
        <v>42</v>
      </c>
      <c r="K61" s="263">
        <f t="shared" si="0"/>
        <v>42055.75</v>
      </c>
      <c r="L61" s="258">
        <v>42034.690972222219</v>
      </c>
      <c r="M61" s="263">
        <v>42038</v>
      </c>
      <c r="N61" s="236">
        <f t="shared" si="1"/>
        <v>17.75</v>
      </c>
      <c r="O61" s="258">
        <f t="shared" si="2"/>
        <v>42039</v>
      </c>
      <c r="P61" s="258"/>
      <c r="Q61" s="259">
        <f t="shared" si="9"/>
        <v>9</v>
      </c>
      <c r="R61" s="259" t="str">
        <f t="shared" si="10"/>
        <v>Sin Fecha</v>
      </c>
      <c r="S61" s="260">
        <f t="shared" si="11"/>
        <v>21.059027777781012</v>
      </c>
      <c r="T61" s="257">
        <v>42048.836111111108</v>
      </c>
      <c r="U61" s="257" t="str">
        <f t="shared" si="12"/>
        <v>No Cumplió</v>
      </c>
      <c r="V61" s="257" t="str">
        <f t="shared" si="13"/>
        <v>Sin Fecha</v>
      </c>
      <c r="W61" s="260">
        <f t="shared" si="8"/>
        <v>14.145138888889051</v>
      </c>
      <c r="X61" s="256" t="s">
        <v>17</v>
      </c>
      <c r="Y61" s="261">
        <f t="shared" si="14"/>
        <v>1</v>
      </c>
      <c r="Z61" s="262"/>
      <c r="AA61" s="262"/>
      <c r="AB61" s="262"/>
      <c r="AC61" s="262"/>
      <c r="AD61" s="264"/>
      <c r="AE61" s="264"/>
    </row>
    <row r="62" spans="1:31" ht="63.75" customHeight="1" x14ac:dyDescent="0.25">
      <c r="A62" s="265">
        <v>1</v>
      </c>
      <c r="B62" s="264" t="s">
        <v>699</v>
      </c>
      <c r="C62" s="251" t="s">
        <v>43</v>
      </c>
      <c r="D62" s="256" t="s">
        <v>10</v>
      </c>
      <c r="E62" s="256" t="s">
        <v>11</v>
      </c>
      <c r="F62" s="256" t="s">
        <v>25</v>
      </c>
      <c r="G62" s="256" t="s">
        <v>44</v>
      </c>
      <c r="H62" s="256" t="s">
        <v>45</v>
      </c>
      <c r="I62" s="256" t="s">
        <v>38</v>
      </c>
      <c r="J62" s="256" t="s">
        <v>22</v>
      </c>
      <c r="K62" s="263">
        <f t="shared" si="0"/>
        <v>42055.75</v>
      </c>
      <c r="L62" s="258">
        <v>42034.682638888888</v>
      </c>
      <c r="M62" s="263">
        <v>42038</v>
      </c>
      <c r="N62" s="236">
        <f t="shared" si="1"/>
        <v>17.75</v>
      </c>
      <c r="O62" s="258">
        <f t="shared" si="2"/>
        <v>42039</v>
      </c>
      <c r="P62" s="258"/>
      <c r="Q62" s="259">
        <f t="shared" si="9"/>
        <v>16</v>
      </c>
      <c r="R62" s="259" t="str">
        <f t="shared" si="10"/>
        <v>Sin Fecha</v>
      </c>
      <c r="S62" s="260">
        <f t="shared" si="11"/>
        <v>21.067361111112405</v>
      </c>
      <c r="T62" s="257"/>
      <c r="U62" s="257" t="str">
        <f t="shared" si="12"/>
        <v>No Cumplió</v>
      </c>
      <c r="V62" s="257" t="str">
        <f t="shared" si="13"/>
        <v>Sin Fecha</v>
      </c>
      <c r="W62" s="260">
        <f t="shared" si="8"/>
        <v>21.067361111112405</v>
      </c>
      <c r="X62" s="256"/>
      <c r="Y62" s="261">
        <f t="shared" si="14"/>
        <v>1</v>
      </c>
      <c r="Z62" s="262"/>
      <c r="AA62" s="262"/>
      <c r="AB62" s="262"/>
      <c r="AC62" s="262"/>
      <c r="AD62" s="264"/>
      <c r="AE62" s="264"/>
    </row>
    <row r="63" spans="1:31" ht="63.75" customHeight="1" x14ac:dyDescent="0.25">
      <c r="A63" s="265"/>
      <c r="B63" s="264" t="s">
        <v>699</v>
      </c>
      <c r="C63" s="251" t="s">
        <v>46</v>
      </c>
      <c r="D63" s="256" t="s">
        <v>10</v>
      </c>
      <c r="E63" s="256" t="s">
        <v>11</v>
      </c>
      <c r="F63" s="256" t="s">
        <v>25</v>
      </c>
      <c r="G63" s="256" t="s">
        <v>47</v>
      </c>
      <c r="H63" s="256" t="s">
        <v>48</v>
      </c>
      <c r="I63" s="256" t="s">
        <v>49</v>
      </c>
      <c r="J63" s="256" t="s">
        <v>22</v>
      </c>
      <c r="K63" s="263">
        <f t="shared" si="0"/>
        <v>42055.75</v>
      </c>
      <c r="L63" s="258">
        <v>42034.632638888892</v>
      </c>
      <c r="M63" s="263">
        <v>42038</v>
      </c>
      <c r="N63" s="236">
        <f t="shared" si="1"/>
        <v>17.75</v>
      </c>
      <c r="O63" s="258">
        <f t="shared" si="2"/>
        <v>42039</v>
      </c>
      <c r="P63" s="258"/>
      <c r="Q63" s="259">
        <f t="shared" si="9"/>
        <v>16</v>
      </c>
      <c r="R63" s="259" t="str">
        <f t="shared" si="10"/>
        <v>Sin Fecha</v>
      </c>
      <c r="S63" s="260">
        <f t="shared" si="11"/>
        <v>21.117361111108039</v>
      </c>
      <c r="T63" s="257"/>
      <c r="U63" s="257" t="str">
        <f t="shared" si="12"/>
        <v>No Cumplió</v>
      </c>
      <c r="V63" s="257" t="str">
        <f t="shared" si="13"/>
        <v>Sin Fecha</v>
      </c>
      <c r="W63" s="260">
        <f t="shared" si="8"/>
        <v>21.117361111108039</v>
      </c>
      <c r="X63" s="256" t="s">
        <v>17</v>
      </c>
      <c r="Y63" s="261">
        <f t="shared" si="14"/>
        <v>1</v>
      </c>
      <c r="Z63" s="262"/>
      <c r="AA63" s="262"/>
      <c r="AB63" s="262"/>
      <c r="AC63" s="262"/>
      <c r="AD63" s="264"/>
      <c r="AE63" s="264"/>
    </row>
    <row r="64" spans="1:31" ht="63.75" customHeight="1" x14ac:dyDescent="0.25">
      <c r="A64" s="265" t="s">
        <v>945</v>
      </c>
      <c r="B64" s="264" t="s">
        <v>699</v>
      </c>
      <c r="C64" s="251" t="s">
        <v>50</v>
      </c>
      <c r="D64" s="256" t="s">
        <v>10</v>
      </c>
      <c r="E64" s="256" t="s">
        <v>817</v>
      </c>
      <c r="F64" s="256" t="s">
        <v>25</v>
      </c>
      <c r="G64" s="256" t="s">
        <v>52</v>
      </c>
      <c r="H64" s="256" t="s">
        <v>53</v>
      </c>
      <c r="I64" s="256" t="s">
        <v>32</v>
      </c>
      <c r="J64" s="256" t="s">
        <v>54</v>
      </c>
      <c r="K64" s="263">
        <f t="shared" si="0"/>
        <v>42055.75</v>
      </c>
      <c r="L64" s="258">
        <v>42034.513194444444</v>
      </c>
      <c r="M64" s="263">
        <v>42038</v>
      </c>
      <c r="N64" s="236">
        <f t="shared" si="1"/>
        <v>17.75</v>
      </c>
      <c r="O64" s="258">
        <f t="shared" si="2"/>
        <v>42039</v>
      </c>
      <c r="P64" s="258">
        <v>42044</v>
      </c>
      <c r="Q64" s="259">
        <f t="shared" si="9"/>
        <v>12</v>
      </c>
      <c r="R64" s="259">
        <f t="shared" si="10"/>
        <v>7</v>
      </c>
      <c r="S64" s="260">
        <f t="shared" si="11"/>
        <v>21.236805555556202</v>
      </c>
      <c r="T64" s="257">
        <v>42051.555555555555</v>
      </c>
      <c r="U64" s="257" t="str">
        <f t="shared" si="12"/>
        <v>No Cumplió</v>
      </c>
      <c r="V64" s="257" t="str">
        <f t="shared" si="13"/>
        <v>No Cumplió</v>
      </c>
      <c r="W64" s="260">
        <f t="shared" si="8"/>
        <v>17.042361111110949</v>
      </c>
      <c r="X64" s="256" t="s">
        <v>17</v>
      </c>
      <c r="Y64" s="261">
        <f t="shared" si="14"/>
        <v>1</v>
      </c>
      <c r="Z64" s="262"/>
      <c r="AA64" s="262"/>
      <c r="AB64" s="262"/>
      <c r="AC64" s="262"/>
      <c r="AD64" s="264"/>
      <c r="AE64" s="264"/>
    </row>
    <row r="65" spans="1:31" ht="63.75" customHeight="1" x14ac:dyDescent="0.25">
      <c r="A65" s="265">
        <v>1</v>
      </c>
      <c r="B65" s="264" t="s">
        <v>699</v>
      </c>
      <c r="C65" s="251" t="s">
        <v>62</v>
      </c>
      <c r="D65" s="256" t="s">
        <v>10</v>
      </c>
      <c r="E65" s="256" t="s">
        <v>59</v>
      </c>
      <c r="F65" s="256" t="s">
        <v>25</v>
      </c>
      <c r="G65" s="256" t="s">
        <v>63</v>
      </c>
      <c r="H65" s="256" t="s">
        <v>64</v>
      </c>
      <c r="I65" s="256" t="s">
        <v>65</v>
      </c>
      <c r="J65" s="256" t="s">
        <v>65</v>
      </c>
      <c r="K65" s="263">
        <f t="shared" si="0"/>
        <v>42055.75</v>
      </c>
      <c r="L65" s="258">
        <v>42027.88958333333</v>
      </c>
      <c r="M65" s="263">
        <f>+T66</f>
        <v>42044.529861111114</v>
      </c>
      <c r="N65" s="236">
        <f t="shared" si="1"/>
        <v>11.22013888888614</v>
      </c>
      <c r="O65" s="258">
        <f t="shared" si="2"/>
        <v>42045.529861111114</v>
      </c>
      <c r="P65" s="258">
        <v>42040</v>
      </c>
      <c r="Q65" s="259">
        <f t="shared" si="9"/>
        <v>10</v>
      </c>
      <c r="R65" s="259">
        <f t="shared" si="10"/>
        <v>15</v>
      </c>
      <c r="S65" s="260">
        <f t="shared" si="11"/>
        <v>27.860416666670062</v>
      </c>
      <c r="T65" s="257"/>
      <c r="U65" s="257" t="str">
        <f t="shared" si="12"/>
        <v>No Cumplió</v>
      </c>
      <c r="V65" s="257" t="str">
        <f t="shared" si="13"/>
        <v>No Cumplió</v>
      </c>
      <c r="W65" s="260">
        <f t="shared" si="8"/>
        <v>27.860416666670062</v>
      </c>
      <c r="X65" s="256" t="s">
        <v>17</v>
      </c>
      <c r="Y65" s="261">
        <f t="shared" si="14"/>
        <v>1</v>
      </c>
      <c r="Z65" s="262"/>
      <c r="AA65" s="262"/>
      <c r="AB65" s="262"/>
      <c r="AC65" s="262"/>
      <c r="AD65" s="264"/>
      <c r="AE65" s="264"/>
    </row>
    <row r="66" spans="1:31" ht="63.75" customHeight="1" x14ac:dyDescent="0.25">
      <c r="A66" s="265"/>
      <c r="B66" s="264" t="s">
        <v>699</v>
      </c>
      <c r="C66" s="251" t="s">
        <v>62</v>
      </c>
      <c r="D66" s="256" t="s">
        <v>10</v>
      </c>
      <c r="E66" s="256" t="s">
        <v>59</v>
      </c>
      <c r="F66" s="256" t="s">
        <v>25</v>
      </c>
      <c r="G66" s="256" t="s">
        <v>63</v>
      </c>
      <c r="H66" s="256" t="s">
        <v>64</v>
      </c>
      <c r="I66" s="256" t="s">
        <v>65</v>
      </c>
      <c r="J66" s="256" t="s">
        <v>736</v>
      </c>
      <c r="K66" s="263">
        <f t="shared" si="0"/>
        <v>42055.75</v>
      </c>
      <c r="L66" s="258">
        <v>42027.88958333333</v>
      </c>
      <c r="M66" s="263">
        <f>+T67</f>
        <v>42041.796527777777</v>
      </c>
      <c r="N66" s="236">
        <f t="shared" si="1"/>
        <v>13.953472222223354</v>
      </c>
      <c r="O66" s="258">
        <f t="shared" si="2"/>
        <v>42042.796527777777</v>
      </c>
      <c r="P66" s="258">
        <v>42040</v>
      </c>
      <c r="Q66" s="259">
        <f t="shared" si="9"/>
        <v>1</v>
      </c>
      <c r="R66" s="259">
        <f t="shared" si="10"/>
        <v>4</v>
      </c>
      <c r="S66" s="260">
        <f t="shared" si="11"/>
        <v>27.860416666670062</v>
      </c>
      <c r="T66" s="257">
        <v>42044.529861111114</v>
      </c>
      <c r="U66" s="257" t="str">
        <f t="shared" si="12"/>
        <v>No Cumplió</v>
      </c>
      <c r="V66" s="257" t="str">
        <f t="shared" si="13"/>
        <v>No Cumplió</v>
      </c>
      <c r="W66" s="260">
        <f t="shared" si="8"/>
        <v>16.640277777783922</v>
      </c>
      <c r="X66" s="256" t="s">
        <v>17</v>
      </c>
      <c r="Y66" s="261">
        <f t="shared" si="14"/>
        <v>1</v>
      </c>
      <c r="Z66" s="262"/>
      <c r="AA66" s="262"/>
      <c r="AB66" s="262"/>
      <c r="AC66" s="262"/>
      <c r="AD66" s="264"/>
      <c r="AE66" s="264"/>
    </row>
    <row r="67" spans="1:31" ht="63.75" customHeight="1" x14ac:dyDescent="0.25">
      <c r="A67" s="265"/>
      <c r="B67" s="264" t="s">
        <v>699</v>
      </c>
      <c r="C67" s="251" t="s">
        <v>62</v>
      </c>
      <c r="D67" s="256" t="s">
        <v>10</v>
      </c>
      <c r="E67" s="256" t="s">
        <v>59</v>
      </c>
      <c r="F67" s="256" t="s">
        <v>25</v>
      </c>
      <c r="G67" s="256" t="s">
        <v>63</v>
      </c>
      <c r="H67" s="256" t="s">
        <v>64</v>
      </c>
      <c r="I67" s="256" t="s">
        <v>65</v>
      </c>
      <c r="J67" s="256" t="s">
        <v>65</v>
      </c>
      <c r="K67" s="263">
        <f t="shared" si="0"/>
        <v>42055.75</v>
      </c>
      <c r="L67" s="258">
        <v>42027.88958333333</v>
      </c>
      <c r="M67" s="263">
        <v>42038</v>
      </c>
      <c r="N67" s="236">
        <f t="shared" si="1"/>
        <v>17.75</v>
      </c>
      <c r="O67" s="258">
        <f t="shared" si="2"/>
        <v>42039</v>
      </c>
      <c r="P67" s="258">
        <v>42040</v>
      </c>
      <c r="Q67" s="259">
        <f t="shared" si="9"/>
        <v>2</v>
      </c>
      <c r="R67" s="259">
        <f t="shared" si="10"/>
        <v>1</v>
      </c>
      <c r="S67" s="260">
        <f t="shared" si="11"/>
        <v>27.860416666670062</v>
      </c>
      <c r="T67" s="257">
        <v>42041.796527777777</v>
      </c>
      <c r="U67" s="257" t="str">
        <f t="shared" si="12"/>
        <v>No Cumplió</v>
      </c>
      <c r="V67" s="257" t="str">
        <f t="shared" si="13"/>
        <v>No Cumplió</v>
      </c>
      <c r="W67" s="260">
        <f t="shared" si="8"/>
        <v>13.906944444446708</v>
      </c>
      <c r="X67" s="256" t="s">
        <v>17</v>
      </c>
      <c r="Y67" s="261">
        <f t="shared" si="14"/>
        <v>1</v>
      </c>
      <c r="Z67" s="262"/>
      <c r="AA67" s="262"/>
      <c r="AB67" s="262"/>
      <c r="AC67" s="262"/>
      <c r="AD67" s="264"/>
      <c r="AE67" s="264"/>
    </row>
    <row r="68" spans="1:31" ht="63.75" customHeight="1" x14ac:dyDescent="0.25">
      <c r="A68" s="265"/>
      <c r="B68" s="264" t="s">
        <v>699</v>
      </c>
      <c r="C68" s="251" t="s">
        <v>62</v>
      </c>
      <c r="D68" s="256" t="s">
        <v>10</v>
      </c>
      <c r="E68" s="256" t="s">
        <v>51</v>
      </c>
      <c r="F68" s="256" t="s">
        <v>25</v>
      </c>
      <c r="G68" s="256" t="s">
        <v>63</v>
      </c>
      <c r="H68" s="256" t="s">
        <v>64</v>
      </c>
      <c r="I68" s="256" t="s">
        <v>65</v>
      </c>
      <c r="J68" s="256" t="s">
        <v>54</v>
      </c>
      <c r="K68" s="263">
        <f t="shared" si="0"/>
        <v>42055.75</v>
      </c>
      <c r="L68" s="258">
        <v>42027.88958333333</v>
      </c>
      <c r="M68" s="263">
        <f>+T67</f>
        <v>42041.796527777777</v>
      </c>
      <c r="N68" s="236">
        <f t="shared" si="1"/>
        <v>13.953472222223354</v>
      </c>
      <c r="O68" s="258">
        <f t="shared" si="2"/>
        <v>42042.796527777777</v>
      </c>
      <c r="P68" s="258">
        <v>42040</v>
      </c>
      <c r="Q68" s="259">
        <f t="shared" si="9"/>
        <v>12</v>
      </c>
      <c r="R68" s="259">
        <f t="shared" si="10"/>
        <v>15</v>
      </c>
      <c r="S68" s="260">
        <f t="shared" si="11"/>
        <v>27.860416666670062</v>
      </c>
      <c r="T68" s="257"/>
      <c r="U68" s="257" t="str">
        <f t="shared" si="12"/>
        <v>No Cumplió</v>
      </c>
      <c r="V68" s="257" t="str">
        <f t="shared" si="13"/>
        <v>No Cumplió</v>
      </c>
      <c r="W68" s="260">
        <f t="shared" si="8"/>
        <v>27.860416666670062</v>
      </c>
      <c r="X68" s="256" t="s">
        <v>17</v>
      </c>
      <c r="Y68" s="261">
        <f t="shared" si="14"/>
        <v>1</v>
      </c>
      <c r="Z68" s="262"/>
      <c r="AA68" s="262"/>
      <c r="AB68" s="262"/>
      <c r="AC68" s="262"/>
      <c r="AD68" s="264"/>
      <c r="AE68" s="264"/>
    </row>
    <row r="69" spans="1:31" ht="63.75" customHeight="1" x14ac:dyDescent="0.25">
      <c r="A69" s="265">
        <v>1</v>
      </c>
      <c r="B69" s="264" t="s">
        <v>701</v>
      </c>
      <c r="C69" s="251" t="s">
        <v>66</v>
      </c>
      <c r="D69" s="256" t="s">
        <v>10</v>
      </c>
      <c r="E69" s="256" t="s">
        <v>51</v>
      </c>
      <c r="F69" s="256" t="s">
        <v>25</v>
      </c>
      <c r="G69" s="256" t="s">
        <v>67</v>
      </c>
      <c r="H69" s="256" t="s">
        <v>68</v>
      </c>
      <c r="I69" s="256" t="s">
        <v>69</v>
      </c>
      <c r="J69" s="256" t="s">
        <v>70</v>
      </c>
      <c r="K69" s="263">
        <f t="shared" si="0"/>
        <v>42055.75</v>
      </c>
      <c r="L69" s="258">
        <v>42027.712500000001</v>
      </c>
      <c r="M69" s="263">
        <v>42038</v>
      </c>
      <c r="N69" s="236">
        <f t="shared" si="1"/>
        <v>17.75</v>
      </c>
      <c r="O69" s="258">
        <f t="shared" si="2"/>
        <v>42039</v>
      </c>
      <c r="P69" s="258"/>
      <c r="Q69" s="259">
        <f t="shared" si="9"/>
        <v>16</v>
      </c>
      <c r="R69" s="259" t="str">
        <f t="shared" si="10"/>
        <v>Sin Fecha</v>
      </c>
      <c r="S69" s="260">
        <f t="shared" si="11"/>
        <v>28.037499999998545</v>
      </c>
      <c r="T69" s="257"/>
      <c r="U69" s="257" t="str">
        <f t="shared" si="12"/>
        <v>No Cumplió</v>
      </c>
      <c r="V69" s="257" t="str">
        <f t="shared" si="13"/>
        <v>Sin Fecha</v>
      </c>
      <c r="W69" s="260">
        <f t="shared" si="8"/>
        <v>28.037499999998545</v>
      </c>
      <c r="X69" s="256" t="s">
        <v>71</v>
      </c>
      <c r="Y69" s="261">
        <f t="shared" si="14"/>
        <v>1</v>
      </c>
      <c r="Z69" s="262"/>
      <c r="AA69" s="262"/>
      <c r="AB69" s="262"/>
      <c r="AC69" s="262"/>
      <c r="AD69" s="264"/>
      <c r="AE69" s="264"/>
    </row>
    <row r="70" spans="1:31" ht="63.75" customHeight="1" x14ac:dyDescent="0.25">
      <c r="A70" s="265"/>
      <c r="B70" s="264" t="s">
        <v>699</v>
      </c>
      <c r="C70" s="251" t="s">
        <v>72</v>
      </c>
      <c r="D70" s="256" t="s">
        <v>10</v>
      </c>
      <c r="E70" s="256" t="s">
        <v>59</v>
      </c>
      <c r="F70" s="256" t="s">
        <v>25</v>
      </c>
      <c r="G70" s="256" t="s">
        <v>73</v>
      </c>
      <c r="H70" s="256" t="s">
        <v>74</v>
      </c>
      <c r="I70" s="256" t="s">
        <v>32</v>
      </c>
      <c r="J70" s="256" t="s">
        <v>54</v>
      </c>
      <c r="K70" s="263">
        <f t="shared" si="0"/>
        <v>42055.75</v>
      </c>
      <c r="L70" s="258">
        <v>42026.929861111108</v>
      </c>
      <c r="M70" s="263">
        <v>42038</v>
      </c>
      <c r="N70" s="236">
        <f t="shared" si="1"/>
        <v>17.75</v>
      </c>
      <c r="O70" s="258">
        <f t="shared" si="2"/>
        <v>42039</v>
      </c>
      <c r="P70" s="258"/>
      <c r="Q70" s="259">
        <f t="shared" si="9"/>
        <v>0</v>
      </c>
      <c r="R70" s="259" t="str">
        <f t="shared" si="10"/>
        <v>Sin Fecha</v>
      </c>
      <c r="S70" s="260">
        <f t="shared" si="11"/>
        <v>28.820138888891961</v>
      </c>
      <c r="T70" s="257">
        <v>42039.586111111108</v>
      </c>
      <c r="U70" s="257" t="str">
        <f t="shared" si="12"/>
        <v>Cumplió</v>
      </c>
      <c r="V70" s="257" t="str">
        <f t="shared" si="13"/>
        <v>Sin Fecha</v>
      </c>
      <c r="W70" s="260">
        <f t="shared" si="8"/>
        <v>12.65625</v>
      </c>
      <c r="X70" s="256" t="s">
        <v>17</v>
      </c>
      <c r="Y70" s="261">
        <f t="shared" si="14"/>
        <v>1</v>
      </c>
      <c r="Z70" s="262"/>
      <c r="AA70" s="262"/>
      <c r="AB70" s="262"/>
      <c r="AC70" s="262"/>
      <c r="AD70" s="264"/>
      <c r="AE70" s="264"/>
    </row>
    <row r="71" spans="1:31" ht="63.75" customHeight="1" x14ac:dyDescent="0.25">
      <c r="A71" s="265"/>
      <c r="B71" s="264" t="s">
        <v>699</v>
      </c>
      <c r="C71" s="251" t="s">
        <v>72</v>
      </c>
      <c r="D71" s="256" t="s">
        <v>10</v>
      </c>
      <c r="E71" s="256" t="s">
        <v>11</v>
      </c>
      <c r="F71" s="256" t="s">
        <v>25</v>
      </c>
      <c r="G71" s="256" t="s">
        <v>73</v>
      </c>
      <c r="H71" s="256" t="s">
        <v>74</v>
      </c>
      <c r="I71" s="256" t="s">
        <v>32</v>
      </c>
      <c r="J71" s="256" t="s">
        <v>736</v>
      </c>
      <c r="K71" s="263">
        <f t="shared" ref="K71:K110" si="15">$D$2</f>
        <v>42055.75</v>
      </c>
      <c r="L71" s="258">
        <v>42026.929861111108</v>
      </c>
      <c r="M71" s="263">
        <f>+T70</f>
        <v>42039.586111111108</v>
      </c>
      <c r="N71" s="236">
        <f t="shared" ref="N71:N110" si="16">K71-M71</f>
        <v>16.163888888891961</v>
      </c>
      <c r="O71" s="258">
        <f t="shared" ref="O71:O110" si="17">+M71+Y71</f>
        <v>42040.586111111108</v>
      </c>
      <c r="P71" s="258"/>
      <c r="Q71" s="259">
        <f t="shared" ref="Q71:Q110" si="18">IF(T71="",(ROUNDDOWN(K71-O71,0)),ROUNDDOWN(T71-O71,0))</f>
        <v>0</v>
      </c>
      <c r="R71" s="259" t="str">
        <f t="shared" ref="R71:R110" si="19">IF(P71="","Sin Fecha",IF(T71="",(ROUNDDOWN(K71-P71,0)),ROUNDDOWN(T71-P71,0)))</f>
        <v>Sin Fecha</v>
      </c>
      <c r="S71" s="260">
        <f t="shared" ref="S71:S110" si="20">K71-L71</f>
        <v>28.820138888891961</v>
      </c>
      <c r="T71" s="257">
        <v>42040.552083333336</v>
      </c>
      <c r="U71" s="257" t="str">
        <f t="shared" ref="U71:U110" si="21">IF(AND(T71&lt;&gt;"",Q71&lt;=0),"Cumplió","No Cumplió")</f>
        <v>Cumplió</v>
      </c>
      <c r="V71" s="257" t="str">
        <f t="shared" ref="V71:V110" si="22">IF(AND(T71&lt;&gt;"",R71&lt;=0),"Cumplió",IF(P71="","Sin Fecha","No Cumplió"))</f>
        <v>Sin Fecha</v>
      </c>
      <c r="W71" s="260">
        <f t="shared" ref="W71:W110" si="23">IF(T71="",K71-L71,T71-L71)</f>
        <v>13.62222222222772</v>
      </c>
      <c r="X71" s="256" t="s">
        <v>17</v>
      </c>
      <c r="Y71" s="261">
        <f t="shared" si="14"/>
        <v>1</v>
      </c>
      <c r="Z71" s="262"/>
      <c r="AA71" s="262"/>
      <c r="AB71" s="262"/>
      <c r="AC71" s="262"/>
      <c r="AD71" s="264"/>
      <c r="AE71" s="264"/>
    </row>
    <row r="72" spans="1:31" ht="63.75" customHeight="1" x14ac:dyDescent="0.25">
      <c r="A72" s="265"/>
      <c r="B72" s="264" t="s">
        <v>699</v>
      </c>
      <c r="C72" s="251" t="s">
        <v>72</v>
      </c>
      <c r="D72" s="256" t="s">
        <v>10</v>
      </c>
      <c r="E72" s="256" t="s">
        <v>59</v>
      </c>
      <c r="F72" s="256" t="s">
        <v>25</v>
      </c>
      <c r="G72" s="256" t="s">
        <v>73</v>
      </c>
      <c r="H72" s="256" t="s">
        <v>74</v>
      </c>
      <c r="I72" s="256" t="s">
        <v>32</v>
      </c>
      <c r="J72" s="256" t="s">
        <v>736</v>
      </c>
      <c r="K72" s="263">
        <f t="shared" si="15"/>
        <v>42055.75</v>
      </c>
      <c r="L72" s="258">
        <v>42026.929861111108</v>
      </c>
      <c r="M72" s="263">
        <f>+T71</f>
        <v>42040.552083333336</v>
      </c>
      <c r="N72" s="236">
        <f t="shared" si="16"/>
        <v>15.197916666664241</v>
      </c>
      <c r="O72" s="258">
        <f t="shared" si="17"/>
        <v>42041.552083333336</v>
      </c>
      <c r="P72" s="258"/>
      <c r="Q72" s="259">
        <f t="shared" si="18"/>
        <v>2</v>
      </c>
      <c r="R72" s="259" t="str">
        <f t="shared" si="19"/>
        <v>Sin Fecha</v>
      </c>
      <c r="S72" s="260">
        <f t="shared" si="20"/>
        <v>28.820138888891961</v>
      </c>
      <c r="T72" s="257">
        <v>42044.543055555558</v>
      </c>
      <c r="U72" s="257" t="str">
        <f t="shared" si="21"/>
        <v>No Cumplió</v>
      </c>
      <c r="V72" s="257" t="str">
        <f t="shared" si="22"/>
        <v>Sin Fecha</v>
      </c>
      <c r="W72" s="260">
        <f t="shared" si="23"/>
        <v>17.613194444449618</v>
      </c>
      <c r="X72" s="256" t="s">
        <v>17</v>
      </c>
      <c r="Y72" s="261">
        <f t="shared" si="14"/>
        <v>1</v>
      </c>
      <c r="Z72" s="262"/>
      <c r="AA72" s="262"/>
      <c r="AB72" s="262"/>
      <c r="AC72" s="262"/>
      <c r="AD72" s="264"/>
      <c r="AE72" s="264"/>
    </row>
    <row r="73" spans="1:31" ht="63.75" customHeight="1" x14ac:dyDescent="0.25">
      <c r="A73" s="265">
        <v>1</v>
      </c>
      <c r="B73" s="264" t="s">
        <v>702</v>
      </c>
      <c r="C73" s="251" t="s">
        <v>77</v>
      </c>
      <c r="D73" s="256" t="s">
        <v>10</v>
      </c>
      <c r="E73" s="256" t="s">
        <v>59</v>
      </c>
      <c r="F73" s="256" t="s">
        <v>12</v>
      </c>
      <c r="G73" s="256" t="s">
        <v>78</v>
      </c>
      <c r="H73" s="256" t="s">
        <v>79</v>
      </c>
      <c r="I73" s="256" t="s">
        <v>55</v>
      </c>
      <c r="J73" s="256" t="s">
        <v>80</v>
      </c>
      <c r="K73" s="263">
        <f t="shared" si="15"/>
        <v>42055.75</v>
      </c>
      <c r="L73" s="258">
        <v>42025.438194444447</v>
      </c>
      <c r="M73" s="263">
        <v>42038</v>
      </c>
      <c r="N73" s="236">
        <f t="shared" si="16"/>
        <v>17.75</v>
      </c>
      <c r="O73" s="258">
        <f t="shared" si="17"/>
        <v>42039</v>
      </c>
      <c r="P73" s="258"/>
      <c r="Q73" s="259">
        <f t="shared" si="18"/>
        <v>16</v>
      </c>
      <c r="R73" s="259" t="str">
        <f t="shared" si="19"/>
        <v>Sin Fecha</v>
      </c>
      <c r="S73" s="260">
        <f t="shared" si="20"/>
        <v>30.311805555553292</v>
      </c>
      <c r="T73" s="257"/>
      <c r="U73" s="257" t="str">
        <f t="shared" si="21"/>
        <v>No Cumplió</v>
      </c>
      <c r="V73" s="257" t="str">
        <f t="shared" si="22"/>
        <v>Sin Fecha</v>
      </c>
      <c r="W73" s="260">
        <f t="shared" si="23"/>
        <v>30.311805555553292</v>
      </c>
      <c r="X73" s="256" t="s">
        <v>57</v>
      </c>
      <c r="Y73" s="261">
        <f t="shared" si="14"/>
        <v>1</v>
      </c>
      <c r="Z73" s="262"/>
      <c r="AA73" s="262"/>
      <c r="AB73" s="262"/>
      <c r="AC73" s="262"/>
      <c r="AD73" s="264"/>
      <c r="AE73" s="264"/>
    </row>
    <row r="74" spans="1:31" ht="63.75" customHeight="1" x14ac:dyDescent="0.25">
      <c r="A74" s="265"/>
      <c r="B74" s="264" t="s">
        <v>702</v>
      </c>
      <c r="C74" s="251" t="s">
        <v>81</v>
      </c>
      <c r="D74" s="256" t="s">
        <v>10</v>
      </c>
      <c r="E74" s="256" t="s">
        <v>59</v>
      </c>
      <c r="F74" s="256" t="s">
        <v>12</v>
      </c>
      <c r="G74" s="256" t="s">
        <v>82</v>
      </c>
      <c r="H74" s="256" t="s">
        <v>83</v>
      </c>
      <c r="I74" s="256" t="s">
        <v>49</v>
      </c>
      <c r="J74" s="256" t="s">
        <v>49</v>
      </c>
      <c r="K74" s="263">
        <f t="shared" si="15"/>
        <v>42055.75</v>
      </c>
      <c r="L74" s="258">
        <v>42019.890277777777</v>
      </c>
      <c r="M74" s="263">
        <v>42038</v>
      </c>
      <c r="N74" s="236">
        <f t="shared" si="16"/>
        <v>17.75</v>
      </c>
      <c r="O74" s="258">
        <f t="shared" si="17"/>
        <v>42039</v>
      </c>
      <c r="P74" s="258"/>
      <c r="Q74" s="259">
        <f t="shared" si="18"/>
        <v>-1</v>
      </c>
      <c r="R74" s="259" t="str">
        <f t="shared" si="19"/>
        <v>Sin Fecha</v>
      </c>
      <c r="S74" s="260">
        <f t="shared" si="20"/>
        <v>35.859722222223354</v>
      </c>
      <c r="T74" s="257">
        <v>42038</v>
      </c>
      <c r="U74" s="257" t="str">
        <f t="shared" si="21"/>
        <v>Cumplió</v>
      </c>
      <c r="V74" s="257" t="str">
        <f t="shared" si="22"/>
        <v>Sin Fecha</v>
      </c>
      <c r="W74" s="260">
        <f t="shared" si="23"/>
        <v>18.109722222223354</v>
      </c>
      <c r="X74" s="256" t="s">
        <v>56</v>
      </c>
      <c r="Y74" s="261">
        <f t="shared" si="14"/>
        <v>1</v>
      </c>
      <c r="Z74" s="242">
        <v>42038</v>
      </c>
      <c r="AA74" s="262"/>
      <c r="AB74" s="262"/>
      <c r="AC74" s="262"/>
      <c r="AD74" s="264"/>
      <c r="AE74" s="264"/>
    </row>
    <row r="75" spans="1:31" ht="63.75" customHeight="1" x14ac:dyDescent="0.25">
      <c r="A75" s="265"/>
      <c r="B75" s="264" t="s">
        <v>703</v>
      </c>
      <c r="C75" s="251" t="s">
        <v>81</v>
      </c>
      <c r="D75" s="256" t="s">
        <v>10</v>
      </c>
      <c r="E75" s="256" t="s">
        <v>158</v>
      </c>
      <c r="F75" s="256" t="s">
        <v>12</v>
      </c>
      <c r="G75" s="256" t="s">
        <v>82</v>
      </c>
      <c r="H75" s="256" t="s">
        <v>83</v>
      </c>
      <c r="I75" s="256" t="s">
        <v>49</v>
      </c>
      <c r="J75" s="256" t="s">
        <v>96</v>
      </c>
      <c r="K75" s="263">
        <f t="shared" si="15"/>
        <v>42055.75</v>
      </c>
      <c r="L75" s="258">
        <v>42019.890277777777</v>
      </c>
      <c r="M75" s="263">
        <v>42038</v>
      </c>
      <c r="N75" s="236">
        <f t="shared" si="16"/>
        <v>17.75</v>
      </c>
      <c r="O75" s="258">
        <f t="shared" si="17"/>
        <v>42039</v>
      </c>
      <c r="P75" s="258"/>
      <c r="Q75" s="259">
        <f t="shared" si="18"/>
        <v>0</v>
      </c>
      <c r="R75" s="259" t="str">
        <f t="shared" si="19"/>
        <v>Sin Fecha</v>
      </c>
      <c r="S75" s="260">
        <f t="shared" si="20"/>
        <v>35.859722222223354</v>
      </c>
      <c r="T75" s="257">
        <v>42039.724305555559</v>
      </c>
      <c r="U75" s="257" t="str">
        <f t="shared" si="21"/>
        <v>Cumplió</v>
      </c>
      <c r="V75" s="257" t="str">
        <f t="shared" si="22"/>
        <v>Sin Fecha</v>
      </c>
      <c r="W75" s="260">
        <f t="shared" si="23"/>
        <v>19.834027777782467</v>
      </c>
      <c r="X75" s="256" t="s">
        <v>56</v>
      </c>
      <c r="Y75" s="261">
        <f t="shared" ref="Y75:Y109" si="24">$D$3</f>
        <v>1</v>
      </c>
      <c r="Z75" s="242">
        <v>42038</v>
      </c>
      <c r="AA75" s="262"/>
      <c r="AB75" s="262"/>
      <c r="AC75" s="262"/>
      <c r="AD75" s="264"/>
      <c r="AE75" s="264"/>
    </row>
    <row r="76" spans="1:31" ht="63.75" customHeight="1" x14ac:dyDescent="0.25">
      <c r="A76" s="265"/>
      <c r="B76" s="264" t="s">
        <v>702</v>
      </c>
      <c r="C76" s="251" t="s">
        <v>84</v>
      </c>
      <c r="D76" s="256" t="s">
        <v>10</v>
      </c>
      <c r="E76" s="256" t="s">
        <v>51</v>
      </c>
      <c r="F76" s="256" t="s">
        <v>12</v>
      </c>
      <c r="G76" s="256" t="s">
        <v>85</v>
      </c>
      <c r="H76" s="256" t="s">
        <v>86</v>
      </c>
      <c r="I76" s="256" t="s">
        <v>87</v>
      </c>
      <c r="J76" s="256" t="s">
        <v>42</v>
      </c>
      <c r="K76" s="263">
        <f t="shared" si="15"/>
        <v>42055.75</v>
      </c>
      <c r="L76" s="258">
        <v>42019.756249999999</v>
      </c>
      <c r="M76" s="263">
        <v>42038</v>
      </c>
      <c r="N76" s="236">
        <f t="shared" si="16"/>
        <v>17.75</v>
      </c>
      <c r="O76" s="258">
        <f t="shared" si="17"/>
        <v>42039</v>
      </c>
      <c r="P76" s="258"/>
      <c r="Q76" s="259">
        <f t="shared" si="18"/>
        <v>7</v>
      </c>
      <c r="R76" s="259" t="str">
        <f t="shared" si="19"/>
        <v>Sin Fecha</v>
      </c>
      <c r="S76" s="260">
        <f t="shared" si="20"/>
        <v>35.993750000001455</v>
      </c>
      <c r="T76" s="257">
        <v>42046.761805555558</v>
      </c>
      <c r="U76" s="257" t="str">
        <f t="shared" si="21"/>
        <v>No Cumplió</v>
      </c>
      <c r="V76" s="257" t="str">
        <f t="shared" si="22"/>
        <v>Sin Fecha</v>
      </c>
      <c r="W76" s="260">
        <f t="shared" si="23"/>
        <v>27.005555555559113</v>
      </c>
      <c r="X76" s="256" t="s">
        <v>17</v>
      </c>
      <c r="Y76" s="261">
        <f t="shared" si="24"/>
        <v>1</v>
      </c>
      <c r="Z76" s="262"/>
      <c r="AA76" s="262"/>
      <c r="AB76" s="262"/>
      <c r="AC76" s="262"/>
      <c r="AD76" s="264"/>
      <c r="AE76" s="264"/>
    </row>
    <row r="77" spans="1:31" ht="63.75" customHeight="1" x14ac:dyDescent="0.25">
      <c r="A77" s="265" t="s">
        <v>945</v>
      </c>
      <c r="B77" s="264" t="s">
        <v>699</v>
      </c>
      <c r="C77" s="251" t="s">
        <v>89</v>
      </c>
      <c r="D77" s="256" t="s">
        <v>10</v>
      </c>
      <c r="E77" s="256" t="s">
        <v>817</v>
      </c>
      <c r="F77" s="256" t="s">
        <v>12</v>
      </c>
      <c r="G77" s="256" t="s">
        <v>90</v>
      </c>
      <c r="H77" s="256" t="s">
        <v>91</v>
      </c>
      <c r="I77" s="256" t="s">
        <v>15</v>
      </c>
      <c r="J77" s="256" t="s">
        <v>69</v>
      </c>
      <c r="K77" s="263">
        <f t="shared" si="15"/>
        <v>42055.75</v>
      </c>
      <c r="L77" s="258">
        <v>42019.716666666667</v>
      </c>
      <c r="M77" s="263">
        <v>42038</v>
      </c>
      <c r="N77" s="236">
        <f t="shared" si="16"/>
        <v>17.75</v>
      </c>
      <c r="O77" s="258">
        <f t="shared" si="17"/>
        <v>42039</v>
      </c>
      <c r="P77" s="258">
        <v>42040</v>
      </c>
      <c r="Q77" s="259">
        <f t="shared" si="18"/>
        <v>6</v>
      </c>
      <c r="R77" s="259">
        <f t="shared" si="19"/>
        <v>5</v>
      </c>
      <c r="S77" s="260">
        <f t="shared" si="20"/>
        <v>36.033333333332848</v>
      </c>
      <c r="T77" s="257">
        <v>42045.787499999999</v>
      </c>
      <c r="U77" s="257" t="str">
        <f t="shared" si="21"/>
        <v>No Cumplió</v>
      </c>
      <c r="V77" s="257" t="str">
        <f t="shared" si="22"/>
        <v>No Cumplió</v>
      </c>
      <c r="W77" s="260">
        <f t="shared" si="23"/>
        <v>26.070833333331393</v>
      </c>
      <c r="X77" s="256" t="s">
        <v>92</v>
      </c>
      <c r="Y77" s="261">
        <f t="shared" si="24"/>
        <v>1</v>
      </c>
      <c r="Z77" s="262"/>
      <c r="AA77" s="262"/>
      <c r="AB77" s="262"/>
      <c r="AC77" s="262"/>
      <c r="AD77" s="264"/>
      <c r="AE77" s="264"/>
    </row>
    <row r="78" spans="1:31" ht="63.75" customHeight="1" x14ac:dyDescent="0.25">
      <c r="A78" s="265">
        <v>1</v>
      </c>
      <c r="B78" s="264" t="s">
        <v>702</v>
      </c>
      <c r="C78" s="251" t="s">
        <v>93</v>
      </c>
      <c r="D78" s="256" t="s">
        <v>10</v>
      </c>
      <c r="E78" s="256" t="s">
        <v>11</v>
      </c>
      <c r="F78" s="256" t="s">
        <v>25</v>
      </c>
      <c r="G78" s="256" t="s">
        <v>94</v>
      </c>
      <c r="H78" s="256" t="s">
        <v>95</v>
      </c>
      <c r="I78" s="256" t="s">
        <v>96</v>
      </c>
      <c r="J78" s="256" t="s">
        <v>696</v>
      </c>
      <c r="K78" s="263">
        <f t="shared" si="15"/>
        <v>42055.75</v>
      </c>
      <c r="L78" s="258">
        <v>42018.759722222225</v>
      </c>
      <c r="M78" s="263">
        <v>42054.798611111109</v>
      </c>
      <c r="N78" s="236">
        <f t="shared" si="16"/>
        <v>0.95138888889050577</v>
      </c>
      <c r="O78" s="258">
        <f t="shared" si="17"/>
        <v>42055.798611111109</v>
      </c>
      <c r="P78" s="258"/>
      <c r="Q78" s="259">
        <f t="shared" si="18"/>
        <v>0</v>
      </c>
      <c r="R78" s="259" t="str">
        <f t="shared" si="19"/>
        <v>Sin Fecha</v>
      </c>
      <c r="S78" s="260">
        <f t="shared" si="20"/>
        <v>36.990277777775191</v>
      </c>
      <c r="T78" s="257"/>
      <c r="U78" s="257" t="str">
        <f t="shared" si="21"/>
        <v>No Cumplió</v>
      </c>
      <c r="V78" s="257" t="str">
        <f t="shared" si="22"/>
        <v>Sin Fecha</v>
      </c>
      <c r="W78" s="260">
        <f t="shared" si="23"/>
        <v>36.990277777775191</v>
      </c>
      <c r="X78" s="256"/>
      <c r="Y78" s="261">
        <f t="shared" si="24"/>
        <v>1</v>
      </c>
      <c r="Z78" s="262"/>
      <c r="AA78" s="262"/>
      <c r="AB78" s="262"/>
      <c r="AC78" s="262"/>
      <c r="AD78" s="264"/>
      <c r="AE78" s="264"/>
    </row>
    <row r="79" spans="1:31" s="255" customFormat="1" ht="63.75" customHeight="1" x14ac:dyDescent="0.25">
      <c r="A79" s="265"/>
      <c r="B79" s="264" t="s">
        <v>702</v>
      </c>
      <c r="C79" s="251" t="s">
        <v>93</v>
      </c>
      <c r="D79" s="256" t="s">
        <v>10</v>
      </c>
      <c r="E79" s="256" t="s">
        <v>817</v>
      </c>
      <c r="F79" s="256" t="s">
        <v>25</v>
      </c>
      <c r="G79" s="256" t="s">
        <v>94</v>
      </c>
      <c r="H79" s="256" t="s">
        <v>95</v>
      </c>
      <c r="I79" s="256" t="s">
        <v>96</v>
      </c>
      <c r="J79" s="256" t="s">
        <v>96</v>
      </c>
      <c r="K79" s="263">
        <f t="shared" si="15"/>
        <v>42055.75</v>
      </c>
      <c r="L79" s="258">
        <v>42018.759722222225</v>
      </c>
      <c r="M79" s="263">
        <v>42038</v>
      </c>
      <c r="N79" s="236">
        <f t="shared" ref="N79" si="25">K79-M79</f>
        <v>17.75</v>
      </c>
      <c r="O79" s="258">
        <f t="shared" ref="O79" si="26">+M79+Y79</f>
        <v>42039</v>
      </c>
      <c r="P79" s="258"/>
      <c r="Q79" s="259">
        <f t="shared" si="18"/>
        <v>-1</v>
      </c>
      <c r="R79" s="259" t="str">
        <f t="shared" si="19"/>
        <v>Sin Fecha</v>
      </c>
      <c r="S79" s="260">
        <f t="shared" si="20"/>
        <v>36.990277777775191</v>
      </c>
      <c r="T79" s="257">
        <v>42038</v>
      </c>
      <c r="U79" s="257" t="str">
        <f t="shared" si="21"/>
        <v>Cumplió</v>
      </c>
      <c r="V79" s="257" t="str">
        <f t="shared" si="22"/>
        <v>Sin Fecha</v>
      </c>
      <c r="W79" s="260">
        <f t="shared" ref="W79" si="27">IF(T79="",K79-L79,T79-L79)</f>
        <v>19.240277777775191</v>
      </c>
      <c r="X79" s="256"/>
      <c r="Y79" s="261">
        <f t="shared" si="24"/>
        <v>1</v>
      </c>
      <c r="Z79" s="262"/>
      <c r="AA79" s="262"/>
      <c r="AB79" s="262"/>
      <c r="AC79" s="262"/>
      <c r="AD79" s="264"/>
      <c r="AE79" s="264"/>
    </row>
    <row r="80" spans="1:31" ht="63.75" customHeight="1" x14ac:dyDescent="0.25">
      <c r="A80" s="265"/>
      <c r="B80" s="264" t="s">
        <v>700</v>
      </c>
      <c r="C80" s="251" t="s">
        <v>97</v>
      </c>
      <c r="D80" s="256" t="s">
        <v>10</v>
      </c>
      <c r="E80" s="256" t="s">
        <v>24</v>
      </c>
      <c r="F80" s="256" t="s">
        <v>12</v>
      </c>
      <c r="G80" s="256" t="s">
        <v>98</v>
      </c>
      <c r="H80" s="256" t="s">
        <v>99</v>
      </c>
      <c r="I80" s="256" t="s">
        <v>49</v>
      </c>
      <c r="J80" s="256" t="s">
        <v>22</v>
      </c>
      <c r="K80" s="263">
        <f t="shared" si="15"/>
        <v>42055.75</v>
      </c>
      <c r="L80" s="258">
        <v>42018.714583333334</v>
      </c>
      <c r="M80" s="263">
        <v>42038</v>
      </c>
      <c r="N80" s="236">
        <f t="shared" si="16"/>
        <v>17.75</v>
      </c>
      <c r="O80" s="258">
        <f t="shared" si="17"/>
        <v>42039</v>
      </c>
      <c r="P80" s="258"/>
      <c r="Q80" s="259">
        <f t="shared" si="18"/>
        <v>16</v>
      </c>
      <c r="R80" s="259" t="str">
        <f t="shared" si="19"/>
        <v>Sin Fecha</v>
      </c>
      <c r="S80" s="260">
        <f t="shared" si="20"/>
        <v>37.035416666665697</v>
      </c>
      <c r="T80" s="257"/>
      <c r="U80" s="257" t="str">
        <f t="shared" si="21"/>
        <v>No Cumplió</v>
      </c>
      <c r="V80" s="257" t="str">
        <f t="shared" si="22"/>
        <v>Sin Fecha</v>
      </c>
      <c r="W80" s="260">
        <f t="shared" si="23"/>
        <v>37.035416666665697</v>
      </c>
      <c r="X80" s="256" t="s">
        <v>17</v>
      </c>
      <c r="Y80" s="261">
        <f t="shared" si="24"/>
        <v>1</v>
      </c>
      <c r="Z80" s="262"/>
      <c r="AA80" s="262"/>
      <c r="AB80" s="262"/>
      <c r="AC80" s="262"/>
      <c r="AD80" s="264"/>
      <c r="AE80" s="264"/>
    </row>
    <row r="81" spans="1:31" ht="63.75" customHeight="1" x14ac:dyDescent="0.25">
      <c r="A81" s="265"/>
      <c r="B81" s="264" t="s">
        <v>700</v>
      </c>
      <c r="C81" s="251" t="s">
        <v>100</v>
      </c>
      <c r="D81" s="256" t="s">
        <v>10</v>
      </c>
      <c r="E81" s="256" t="s">
        <v>24</v>
      </c>
      <c r="F81" s="256" t="s">
        <v>12</v>
      </c>
      <c r="G81" s="256" t="s">
        <v>101</v>
      </c>
      <c r="H81" s="256" t="s">
        <v>102</v>
      </c>
      <c r="I81" s="256" t="s">
        <v>49</v>
      </c>
      <c r="J81" s="256" t="s">
        <v>22</v>
      </c>
      <c r="K81" s="263">
        <f t="shared" si="15"/>
        <v>42055.75</v>
      </c>
      <c r="L81" s="258">
        <v>42018.713888888888</v>
      </c>
      <c r="M81" s="263">
        <v>42038</v>
      </c>
      <c r="N81" s="236">
        <f t="shared" si="16"/>
        <v>17.75</v>
      </c>
      <c r="O81" s="258">
        <f t="shared" si="17"/>
        <v>42039</v>
      </c>
      <c r="P81" s="258"/>
      <c r="Q81" s="259">
        <f t="shared" si="18"/>
        <v>16</v>
      </c>
      <c r="R81" s="259" t="str">
        <f t="shared" si="19"/>
        <v>Sin Fecha</v>
      </c>
      <c r="S81" s="260">
        <f t="shared" si="20"/>
        <v>37.036111111112405</v>
      </c>
      <c r="T81" s="257"/>
      <c r="U81" s="257" t="str">
        <f t="shared" si="21"/>
        <v>No Cumplió</v>
      </c>
      <c r="V81" s="257" t="str">
        <f t="shared" si="22"/>
        <v>Sin Fecha</v>
      </c>
      <c r="W81" s="260">
        <f t="shared" si="23"/>
        <v>37.036111111112405</v>
      </c>
      <c r="X81" s="256" t="s">
        <v>17</v>
      </c>
      <c r="Y81" s="261">
        <f t="shared" si="24"/>
        <v>1</v>
      </c>
      <c r="Z81" s="262"/>
      <c r="AA81" s="262"/>
      <c r="AB81" s="262"/>
      <c r="AC81" s="262"/>
      <c r="AD81" s="264"/>
      <c r="AE81" s="264"/>
    </row>
    <row r="82" spans="1:31" ht="63.75" customHeight="1" x14ac:dyDescent="0.25">
      <c r="A82" s="265"/>
      <c r="B82" s="264" t="s">
        <v>700</v>
      </c>
      <c r="C82" s="251" t="s">
        <v>103</v>
      </c>
      <c r="D82" s="256" t="s">
        <v>10</v>
      </c>
      <c r="E82" s="256" t="s">
        <v>24</v>
      </c>
      <c r="F82" s="256" t="s">
        <v>12</v>
      </c>
      <c r="G82" s="256" t="s">
        <v>104</v>
      </c>
      <c r="H82" s="256" t="s">
        <v>105</v>
      </c>
      <c r="I82" s="256" t="s">
        <v>49</v>
      </c>
      <c r="J82" s="256" t="s">
        <v>22</v>
      </c>
      <c r="K82" s="263">
        <f t="shared" si="15"/>
        <v>42055.75</v>
      </c>
      <c r="L82" s="258">
        <v>42018.711805555555</v>
      </c>
      <c r="M82" s="263">
        <v>42038</v>
      </c>
      <c r="N82" s="236">
        <f t="shared" si="16"/>
        <v>17.75</v>
      </c>
      <c r="O82" s="258">
        <f t="shared" si="17"/>
        <v>42039</v>
      </c>
      <c r="P82" s="258"/>
      <c r="Q82" s="259">
        <f t="shared" si="18"/>
        <v>-1</v>
      </c>
      <c r="R82" s="259" t="str">
        <f t="shared" si="19"/>
        <v>Sin Fecha</v>
      </c>
      <c r="S82" s="260">
        <f t="shared" si="20"/>
        <v>37.038194444445253</v>
      </c>
      <c r="T82" s="257">
        <v>42037.487500000003</v>
      </c>
      <c r="U82" s="257" t="str">
        <f t="shared" si="21"/>
        <v>Cumplió</v>
      </c>
      <c r="V82" s="257" t="str">
        <f t="shared" si="22"/>
        <v>Sin Fecha</v>
      </c>
      <c r="W82" s="260">
        <f t="shared" si="23"/>
        <v>18.775694444448163</v>
      </c>
      <c r="X82" s="256" t="s">
        <v>17</v>
      </c>
      <c r="Y82" s="261">
        <f t="shared" si="24"/>
        <v>1</v>
      </c>
      <c r="Z82" s="262"/>
      <c r="AA82" s="262"/>
      <c r="AB82" s="262"/>
      <c r="AC82" s="262"/>
      <c r="AD82" s="264"/>
      <c r="AE82" s="264"/>
    </row>
    <row r="83" spans="1:31" ht="63.75" customHeight="1" x14ac:dyDescent="0.25">
      <c r="A83" s="265"/>
      <c r="B83" s="264" t="s">
        <v>700</v>
      </c>
      <c r="C83" s="251" t="s">
        <v>106</v>
      </c>
      <c r="D83" s="256" t="s">
        <v>10</v>
      </c>
      <c r="E83" s="256" t="s">
        <v>24</v>
      </c>
      <c r="F83" s="256" t="s">
        <v>12</v>
      </c>
      <c r="G83" s="256" t="s">
        <v>107</v>
      </c>
      <c r="H83" s="256" t="s">
        <v>108</v>
      </c>
      <c r="I83" s="256" t="s">
        <v>49</v>
      </c>
      <c r="J83" s="256" t="s">
        <v>22</v>
      </c>
      <c r="K83" s="263">
        <f t="shared" si="15"/>
        <v>42055.75</v>
      </c>
      <c r="L83" s="258">
        <v>42018.711111111108</v>
      </c>
      <c r="M83" s="263">
        <v>42038</v>
      </c>
      <c r="N83" s="236">
        <f t="shared" si="16"/>
        <v>17.75</v>
      </c>
      <c r="O83" s="258">
        <f t="shared" si="17"/>
        <v>42039</v>
      </c>
      <c r="P83" s="258"/>
      <c r="Q83" s="259">
        <f t="shared" si="18"/>
        <v>-5</v>
      </c>
      <c r="R83" s="259" t="str">
        <f t="shared" si="19"/>
        <v>Sin Fecha</v>
      </c>
      <c r="S83" s="260">
        <f t="shared" si="20"/>
        <v>37.038888888891961</v>
      </c>
      <c r="T83" s="257">
        <v>42034</v>
      </c>
      <c r="U83" s="257" t="str">
        <f t="shared" si="21"/>
        <v>Cumplió</v>
      </c>
      <c r="V83" s="257" t="str">
        <f t="shared" si="22"/>
        <v>Sin Fecha</v>
      </c>
      <c r="W83" s="260">
        <f t="shared" si="23"/>
        <v>15.288888888891961</v>
      </c>
      <c r="X83" s="256" t="s">
        <v>17</v>
      </c>
      <c r="Y83" s="261">
        <f t="shared" si="24"/>
        <v>1</v>
      </c>
      <c r="Z83" s="262"/>
      <c r="AA83" s="262"/>
      <c r="AB83" s="262"/>
      <c r="AC83" s="262"/>
      <c r="AD83" s="264"/>
      <c r="AE83" s="264"/>
    </row>
    <row r="84" spans="1:31" ht="63.75" customHeight="1" x14ac:dyDescent="0.25">
      <c r="A84" s="265"/>
      <c r="B84" s="264" t="s">
        <v>700</v>
      </c>
      <c r="C84" s="251" t="s">
        <v>109</v>
      </c>
      <c r="D84" s="256" t="s">
        <v>10</v>
      </c>
      <c r="E84" s="256" t="s">
        <v>24</v>
      </c>
      <c r="F84" s="256" t="s">
        <v>12</v>
      </c>
      <c r="G84" s="256" t="s">
        <v>110</v>
      </c>
      <c r="H84" s="256" t="s">
        <v>111</v>
      </c>
      <c r="I84" s="256" t="s">
        <v>49</v>
      </c>
      <c r="J84" s="256" t="s">
        <v>22</v>
      </c>
      <c r="K84" s="263">
        <f t="shared" si="15"/>
        <v>42055.75</v>
      </c>
      <c r="L84" s="258">
        <v>42018.710416666669</v>
      </c>
      <c r="M84" s="263">
        <v>42038</v>
      </c>
      <c r="N84" s="236">
        <f t="shared" si="16"/>
        <v>17.75</v>
      </c>
      <c r="O84" s="258">
        <f t="shared" si="17"/>
        <v>42039</v>
      </c>
      <c r="P84" s="258"/>
      <c r="Q84" s="259">
        <f t="shared" si="18"/>
        <v>0</v>
      </c>
      <c r="R84" s="259" t="str">
        <f t="shared" si="19"/>
        <v>Sin Fecha</v>
      </c>
      <c r="S84" s="260">
        <f t="shared" si="20"/>
        <v>37.039583333331393</v>
      </c>
      <c r="T84" s="257">
        <v>42038.481249999997</v>
      </c>
      <c r="U84" s="257" t="str">
        <f t="shared" si="21"/>
        <v>Cumplió</v>
      </c>
      <c r="V84" s="257" t="str">
        <f t="shared" si="22"/>
        <v>Sin Fecha</v>
      </c>
      <c r="W84" s="260">
        <f t="shared" si="23"/>
        <v>19.770833333328483</v>
      </c>
      <c r="X84" s="256" t="s">
        <v>17</v>
      </c>
      <c r="Y84" s="261">
        <f t="shared" si="24"/>
        <v>1</v>
      </c>
      <c r="Z84" s="262"/>
      <c r="AA84" s="262"/>
      <c r="AB84" s="262"/>
      <c r="AC84" s="262"/>
      <c r="AD84" s="264"/>
      <c r="AE84" s="264"/>
    </row>
    <row r="85" spans="1:31" ht="63.75" customHeight="1" x14ac:dyDescent="0.25">
      <c r="A85" s="265"/>
      <c r="B85" s="264" t="s">
        <v>700</v>
      </c>
      <c r="C85" s="251" t="s">
        <v>112</v>
      </c>
      <c r="D85" s="256" t="s">
        <v>10</v>
      </c>
      <c r="E85" s="256" t="s">
        <v>24</v>
      </c>
      <c r="F85" s="256" t="s">
        <v>12</v>
      </c>
      <c r="G85" s="256" t="s">
        <v>113</v>
      </c>
      <c r="H85" s="256" t="s">
        <v>114</v>
      </c>
      <c r="I85" s="256" t="s">
        <v>49</v>
      </c>
      <c r="J85" s="256" t="s">
        <v>22</v>
      </c>
      <c r="K85" s="263">
        <f t="shared" si="15"/>
        <v>42055.75</v>
      </c>
      <c r="L85" s="258">
        <v>42018.709027777775</v>
      </c>
      <c r="M85" s="263">
        <v>42038</v>
      </c>
      <c r="N85" s="236">
        <f t="shared" si="16"/>
        <v>17.75</v>
      </c>
      <c r="O85" s="258">
        <f t="shared" si="17"/>
        <v>42039</v>
      </c>
      <c r="P85" s="258"/>
      <c r="Q85" s="259">
        <f t="shared" si="18"/>
        <v>0</v>
      </c>
      <c r="R85" s="259" t="str">
        <f t="shared" si="19"/>
        <v>Sin Fecha</v>
      </c>
      <c r="S85" s="260">
        <f t="shared" si="20"/>
        <v>37.040972222224809</v>
      </c>
      <c r="T85" s="257">
        <v>42038.53125</v>
      </c>
      <c r="U85" s="257" t="str">
        <f t="shared" si="21"/>
        <v>Cumplió</v>
      </c>
      <c r="V85" s="257" t="str">
        <f t="shared" si="22"/>
        <v>Sin Fecha</v>
      </c>
      <c r="W85" s="260">
        <f t="shared" si="23"/>
        <v>19.822222222224809</v>
      </c>
      <c r="X85" s="256" t="s">
        <v>17</v>
      </c>
      <c r="Y85" s="261">
        <f t="shared" si="24"/>
        <v>1</v>
      </c>
      <c r="Z85" s="262"/>
      <c r="AA85" s="262"/>
      <c r="AB85" s="262"/>
      <c r="AC85" s="262"/>
      <c r="AD85" s="264"/>
      <c r="AE85" s="264"/>
    </row>
    <row r="86" spans="1:31" ht="63.75" customHeight="1" x14ac:dyDescent="0.25">
      <c r="A86" s="265"/>
      <c r="B86" s="264" t="s">
        <v>700</v>
      </c>
      <c r="C86" s="251" t="s">
        <v>115</v>
      </c>
      <c r="D86" s="256" t="s">
        <v>10</v>
      </c>
      <c r="E86" s="256" t="s">
        <v>24</v>
      </c>
      <c r="F86" s="256" t="s">
        <v>12</v>
      </c>
      <c r="G86" s="256" t="s">
        <v>116</v>
      </c>
      <c r="H86" s="256" t="s">
        <v>117</v>
      </c>
      <c r="I86" s="256" t="s">
        <v>49</v>
      </c>
      <c r="J86" s="256" t="s">
        <v>22</v>
      </c>
      <c r="K86" s="263">
        <f t="shared" si="15"/>
        <v>42055.75</v>
      </c>
      <c r="L86" s="258">
        <v>42018.706250000003</v>
      </c>
      <c r="M86" s="263">
        <v>42038</v>
      </c>
      <c r="N86" s="236">
        <f t="shared" si="16"/>
        <v>17.75</v>
      </c>
      <c r="O86" s="258">
        <f t="shared" si="17"/>
        <v>42039</v>
      </c>
      <c r="P86" s="258"/>
      <c r="Q86" s="259">
        <f t="shared" si="18"/>
        <v>0</v>
      </c>
      <c r="R86" s="259" t="str">
        <f t="shared" si="19"/>
        <v>Sin Fecha</v>
      </c>
      <c r="S86" s="260">
        <f t="shared" si="20"/>
        <v>37.04374999999709</v>
      </c>
      <c r="T86" s="257">
        <v>42038.564583333333</v>
      </c>
      <c r="U86" s="257" t="str">
        <f t="shared" si="21"/>
        <v>Cumplió</v>
      </c>
      <c r="V86" s="257" t="str">
        <f t="shared" si="22"/>
        <v>Sin Fecha</v>
      </c>
      <c r="W86" s="260">
        <f t="shared" si="23"/>
        <v>19.858333333329938</v>
      </c>
      <c r="X86" s="256" t="s">
        <v>17</v>
      </c>
      <c r="Y86" s="261">
        <f t="shared" si="24"/>
        <v>1</v>
      </c>
      <c r="Z86" s="262"/>
      <c r="AA86" s="262"/>
      <c r="AB86" s="262"/>
      <c r="AC86" s="262"/>
      <c r="AD86" s="264"/>
      <c r="AE86" s="264"/>
    </row>
    <row r="87" spans="1:31" ht="63.75" customHeight="1" x14ac:dyDescent="0.25">
      <c r="A87" s="265">
        <v>1</v>
      </c>
      <c r="B87" s="264" t="s">
        <v>701</v>
      </c>
      <c r="C87" s="251" t="s">
        <v>118</v>
      </c>
      <c r="D87" s="256" t="s">
        <v>10</v>
      </c>
      <c r="E87" s="256" t="s">
        <v>59</v>
      </c>
      <c r="F87" s="256" t="s">
        <v>12</v>
      </c>
      <c r="G87" s="256" t="s">
        <v>119</v>
      </c>
      <c r="H87" s="256" t="s">
        <v>120</v>
      </c>
      <c r="I87" s="256" t="s">
        <v>87</v>
      </c>
      <c r="J87" s="256" t="s">
        <v>65</v>
      </c>
      <c r="K87" s="263">
        <f t="shared" si="15"/>
        <v>42055.75</v>
      </c>
      <c r="L87" s="258">
        <v>42017.677777777775</v>
      </c>
      <c r="M87" s="263">
        <f>+T88</f>
        <v>42044</v>
      </c>
      <c r="N87" s="236">
        <f t="shared" si="16"/>
        <v>11.75</v>
      </c>
      <c r="O87" s="258">
        <f t="shared" si="17"/>
        <v>42045</v>
      </c>
      <c r="P87" s="258">
        <v>42044</v>
      </c>
      <c r="Q87" s="259">
        <f t="shared" si="18"/>
        <v>10</v>
      </c>
      <c r="R87" s="259">
        <f t="shared" si="19"/>
        <v>11</v>
      </c>
      <c r="S87" s="260">
        <f t="shared" si="20"/>
        <v>38.072222222224809</v>
      </c>
      <c r="T87" s="257"/>
      <c r="U87" s="257" t="str">
        <f t="shared" si="21"/>
        <v>No Cumplió</v>
      </c>
      <c r="V87" s="257" t="str">
        <f t="shared" si="22"/>
        <v>No Cumplió</v>
      </c>
      <c r="W87" s="260">
        <f t="shared" si="23"/>
        <v>38.072222222224809</v>
      </c>
      <c r="X87" s="256" t="s">
        <v>17</v>
      </c>
      <c r="Y87" s="261">
        <f t="shared" si="24"/>
        <v>1</v>
      </c>
      <c r="Z87" s="262"/>
      <c r="AA87" s="262"/>
      <c r="AB87" s="262"/>
      <c r="AC87" s="262"/>
      <c r="AD87" s="264"/>
      <c r="AE87" s="264"/>
    </row>
    <row r="88" spans="1:31" ht="63.75" customHeight="1" x14ac:dyDescent="0.25">
      <c r="A88" s="265"/>
      <c r="B88" s="264" t="s">
        <v>701</v>
      </c>
      <c r="C88" s="251" t="s">
        <v>118</v>
      </c>
      <c r="D88" s="256" t="s">
        <v>10</v>
      </c>
      <c r="E88" s="256" t="s">
        <v>51</v>
      </c>
      <c r="F88" s="256" t="s">
        <v>12</v>
      </c>
      <c r="G88" s="256" t="s">
        <v>119</v>
      </c>
      <c r="H88" s="256" t="s">
        <v>120</v>
      </c>
      <c r="I88" s="256" t="s">
        <v>87</v>
      </c>
      <c r="J88" s="256" t="s">
        <v>54</v>
      </c>
      <c r="K88" s="263">
        <f t="shared" si="15"/>
        <v>42055.75</v>
      </c>
      <c r="L88" s="258">
        <v>42017.677777777775</v>
      </c>
      <c r="M88" s="263">
        <v>42038</v>
      </c>
      <c r="N88" s="236">
        <f t="shared" si="16"/>
        <v>17.75</v>
      </c>
      <c r="O88" s="258">
        <f t="shared" si="17"/>
        <v>42039</v>
      </c>
      <c r="P88" s="258">
        <v>42044</v>
      </c>
      <c r="Q88" s="259">
        <f t="shared" si="18"/>
        <v>5</v>
      </c>
      <c r="R88" s="259">
        <f t="shared" si="19"/>
        <v>0</v>
      </c>
      <c r="S88" s="260">
        <f t="shared" si="20"/>
        <v>38.072222222224809</v>
      </c>
      <c r="T88" s="257">
        <v>42044</v>
      </c>
      <c r="U88" s="257" t="str">
        <f t="shared" si="21"/>
        <v>No Cumplió</v>
      </c>
      <c r="V88" s="257" t="str">
        <f t="shared" si="22"/>
        <v>Cumplió</v>
      </c>
      <c r="W88" s="260">
        <f t="shared" si="23"/>
        <v>26.322222222224809</v>
      </c>
      <c r="X88" s="256" t="s">
        <v>17</v>
      </c>
      <c r="Y88" s="261">
        <f t="shared" si="24"/>
        <v>1</v>
      </c>
      <c r="Z88" s="262"/>
      <c r="AA88" s="262"/>
      <c r="AB88" s="262"/>
      <c r="AC88" s="262"/>
      <c r="AD88" s="264"/>
      <c r="AE88" s="264"/>
    </row>
    <row r="89" spans="1:31" ht="63.75" customHeight="1" x14ac:dyDescent="0.25">
      <c r="A89" s="265">
        <v>1</v>
      </c>
      <c r="B89" s="264" t="s">
        <v>701</v>
      </c>
      <c r="C89" s="251" t="s">
        <v>121</v>
      </c>
      <c r="D89" s="256" t="s">
        <v>10</v>
      </c>
      <c r="E89" s="256" t="s">
        <v>51</v>
      </c>
      <c r="F89" s="256" t="s">
        <v>12</v>
      </c>
      <c r="G89" s="256" t="s">
        <v>122</v>
      </c>
      <c r="H89" s="256" t="s">
        <v>123</v>
      </c>
      <c r="I89" s="256" t="s">
        <v>87</v>
      </c>
      <c r="J89" s="256" t="s">
        <v>80</v>
      </c>
      <c r="K89" s="263">
        <f t="shared" si="15"/>
        <v>42055.75</v>
      </c>
      <c r="L89" s="258">
        <v>42017.672222222223</v>
      </c>
      <c r="M89" s="263">
        <v>42038</v>
      </c>
      <c r="N89" s="236">
        <f t="shared" si="16"/>
        <v>17.75</v>
      </c>
      <c r="O89" s="258">
        <f t="shared" si="17"/>
        <v>42039</v>
      </c>
      <c r="P89" s="258"/>
      <c r="Q89" s="259">
        <f t="shared" si="18"/>
        <v>16</v>
      </c>
      <c r="R89" s="259" t="str">
        <f t="shared" si="19"/>
        <v>Sin Fecha</v>
      </c>
      <c r="S89" s="260">
        <f t="shared" si="20"/>
        <v>38.077777777776646</v>
      </c>
      <c r="T89" s="257"/>
      <c r="U89" s="257" t="str">
        <f t="shared" si="21"/>
        <v>No Cumplió</v>
      </c>
      <c r="V89" s="257" t="str">
        <f t="shared" si="22"/>
        <v>Sin Fecha</v>
      </c>
      <c r="W89" s="260">
        <f t="shared" si="23"/>
        <v>38.077777777776646</v>
      </c>
      <c r="X89" s="256" t="s">
        <v>17</v>
      </c>
      <c r="Y89" s="261">
        <f t="shared" si="24"/>
        <v>1</v>
      </c>
      <c r="Z89" s="262"/>
      <c r="AA89" s="262"/>
      <c r="AB89" s="262"/>
      <c r="AC89" s="262"/>
      <c r="AD89" s="264"/>
      <c r="AE89" s="264"/>
    </row>
    <row r="90" spans="1:31" ht="63.75" customHeight="1" x14ac:dyDescent="0.25">
      <c r="A90" s="265">
        <v>1</v>
      </c>
      <c r="B90" s="264" t="s">
        <v>699</v>
      </c>
      <c r="C90" s="251" t="s">
        <v>124</v>
      </c>
      <c r="D90" s="256" t="s">
        <v>10</v>
      </c>
      <c r="E90" s="256" t="s">
        <v>59</v>
      </c>
      <c r="F90" s="256" t="s">
        <v>12</v>
      </c>
      <c r="G90" s="256" t="s">
        <v>125</v>
      </c>
      <c r="H90" s="256" t="s">
        <v>126</v>
      </c>
      <c r="I90" s="256" t="s">
        <v>80</v>
      </c>
      <c r="J90" s="256" t="s">
        <v>80</v>
      </c>
      <c r="K90" s="263">
        <f t="shared" si="15"/>
        <v>42055.75</v>
      </c>
      <c r="L90" s="258">
        <v>42017.386805555558</v>
      </c>
      <c r="M90" s="263">
        <f>+T91</f>
        <v>42044.489583333336</v>
      </c>
      <c r="N90" s="236">
        <f t="shared" si="16"/>
        <v>11.260416666664241</v>
      </c>
      <c r="O90" s="258">
        <f t="shared" si="17"/>
        <v>42045.489583333336</v>
      </c>
      <c r="P90" s="258"/>
      <c r="Q90" s="259">
        <f t="shared" si="18"/>
        <v>10</v>
      </c>
      <c r="R90" s="259" t="str">
        <f t="shared" si="19"/>
        <v>Sin Fecha</v>
      </c>
      <c r="S90" s="260">
        <f t="shared" si="20"/>
        <v>38.363194444442343</v>
      </c>
      <c r="T90" s="257"/>
      <c r="U90" s="257" t="str">
        <f t="shared" si="21"/>
        <v>No Cumplió</v>
      </c>
      <c r="V90" s="257" t="str">
        <f t="shared" si="22"/>
        <v>Sin Fecha</v>
      </c>
      <c r="W90" s="260">
        <f t="shared" si="23"/>
        <v>38.363194444442343</v>
      </c>
      <c r="X90" s="256" t="s">
        <v>71</v>
      </c>
      <c r="Y90" s="261">
        <f t="shared" si="24"/>
        <v>1</v>
      </c>
      <c r="Z90" s="262"/>
      <c r="AA90" s="262"/>
      <c r="AB90" s="262"/>
      <c r="AC90" s="262"/>
      <c r="AD90" s="264"/>
      <c r="AE90" s="264"/>
    </row>
    <row r="91" spans="1:31" ht="63.75" customHeight="1" x14ac:dyDescent="0.25">
      <c r="A91" s="265"/>
      <c r="B91" s="264" t="s">
        <v>699</v>
      </c>
      <c r="C91" s="251" t="s">
        <v>124</v>
      </c>
      <c r="D91" s="256" t="s">
        <v>10</v>
      </c>
      <c r="E91" s="256" t="s">
        <v>11</v>
      </c>
      <c r="F91" s="256" t="s">
        <v>12</v>
      </c>
      <c r="G91" s="256" t="s">
        <v>125</v>
      </c>
      <c r="H91" s="256" t="s">
        <v>126</v>
      </c>
      <c r="I91" s="256" t="s">
        <v>80</v>
      </c>
      <c r="J91" s="256" t="s">
        <v>80</v>
      </c>
      <c r="K91" s="263">
        <f t="shared" si="15"/>
        <v>42055.75</v>
      </c>
      <c r="L91" s="258">
        <v>42017.386805555558</v>
      </c>
      <c r="M91" s="263">
        <v>42038</v>
      </c>
      <c r="N91" s="236">
        <f t="shared" si="16"/>
        <v>17.75</v>
      </c>
      <c r="O91" s="258">
        <f t="shared" si="17"/>
        <v>42039</v>
      </c>
      <c r="P91" s="258"/>
      <c r="Q91" s="259">
        <f t="shared" si="18"/>
        <v>5</v>
      </c>
      <c r="R91" s="259" t="str">
        <f t="shared" si="19"/>
        <v>Sin Fecha</v>
      </c>
      <c r="S91" s="260">
        <f t="shared" si="20"/>
        <v>38.363194444442343</v>
      </c>
      <c r="T91" s="257">
        <v>42044.489583333336</v>
      </c>
      <c r="U91" s="257" t="str">
        <f t="shared" si="21"/>
        <v>No Cumplió</v>
      </c>
      <c r="V91" s="257" t="str">
        <f t="shared" si="22"/>
        <v>Sin Fecha</v>
      </c>
      <c r="W91" s="260">
        <f t="shared" si="23"/>
        <v>27.102777777778101</v>
      </c>
      <c r="X91" s="256" t="s">
        <v>71</v>
      </c>
      <c r="Y91" s="261">
        <f t="shared" si="24"/>
        <v>1</v>
      </c>
      <c r="Z91" s="262"/>
      <c r="AA91" s="262"/>
      <c r="AB91" s="262"/>
      <c r="AC91" s="262"/>
      <c r="AD91" s="264"/>
      <c r="AE91" s="264"/>
    </row>
    <row r="92" spans="1:31" ht="63.75" customHeight="1" x14ac:dyDescent="0.25">
      <c r="A92" s="265"/>
      <c r="B92" s="264" t="s">
        <v>699</v>
      </c>
      <c r="C92" s="251" t="s">
        <v>128</v>
      </c>
      <c r="D92" s="256" t="s">
        <v>10</v>
      </c>
      <c r="E92" s="256" t="s">
        <v>11</v>
      </c>
      <c r="F92" s="256" t="s">
        <v>12</v>
      </c>
      <c r="G92" s="256" t="s">
        <v>129</v>
      </c>
      <c r="H92" s="256" t="s">
        <v>130</v>
      </c>
      <c r="I92" s="256" t="s">
        <v>131</v>
      </c>
      <c r="J92" s="256" t="s">
        <v>132</v>
      </c>
      <c r="K92" s="263">
        <f t="shared" si="15"/>
        <v>42055.75</v>
      </c>
      <c r="L92" s="258">
        <v>42014.945138888892</v>
      </c>
      <c r="M92" s="263">
        <v>42038</v>
      </c>
      <c r="N92" s="236">
        <f t="shared" si="16"/>
        <v>17.75</v>
      </c>
      <c r="O92" s="258">
        <f t="shared" si="17"/>
        <v>42039</v>
      </c>
      <c r="P92" s="258">
        <v>42044</v>
      </c>
      <c r="Q92" s="259">
        <f t="shared" si="18"/>
        <v>12</v>
      </c>
      <c r="R92" s="259">
        <f t="shared" si="19"/>
        <v>7</v>
      </c>
      <c r="S92" s="260">
        <f t="shared" si="20"/>
        <v>40.804861111108039</v>
      </c>
      <c r="T92" s="257">
        <v>42051.578472222223</v>
      </c>
      <c r="U92" s="257" t="str">
        <f t="shared" si="21"/>
        <v>No Cumplió</v>
      </c>
      <c r="V92" s="257" t="str">
        <f t="shared" si="22"/>
        <v>No Cumplió</v>
      </c>
      <c r="W92" s="260">
        <f t="shared" si="23"/>
        <v>36.633333333331393</v>
      </c>
      <c r="X92" s="256" t="s">
        <v>133</v>
      </c>
      <c r="Y92" s="261">
        <f t="shared" si="24"/>
        <v>1</v>
      </c>
      <c r="Z92" s="262"/>
      <c r="AA92" s="262"/>
      <c r="AB92" s="262"/>
      <c r="AC92" s="262"/>
      <c r="AD92" s="264"/>
      <c r="AE92" s="264"/>
    </row>
    <row r="93" spans="1:31" ht="63.75" customHeight="1" x14ac:dyDescent="0.25">
      <c r="A93" s="265"/>
      <c r="B93" s="264" t="s">
        <v>704</v>
      </c>
      <c r="C93" s="251" t="s">
        <v>136</v>
      </c>
      <c r="D93" s="256" t="s">
        <v>10</v>
      </c>
      <c r="E93" s="256" t="s">
        <v>137</v>
      </c>
      <c r="F93" s="256" t="s">
        <v>25</v>
      </c>
      <c r="G93" s="256" t="s">
        <v>138</v>
      </c>
      <c r="H93" s="256" t="s">
        <v>139</v>
      </c>
      <c r="I93" s="256" t="s">
        <v>28</v>
      </c>
      <c r="J93" s="256" t="s">
        <v>22</v>
      </c>
      <c r="K93" s="263">
        <f t="shared" si="15"/>
        <v>42055.75</v>
      </c>
      <c r="L93" s="258">
        <v>41982.740277777775</v>
      </c>
      <c r="M93" s="263">
        <v>42038</v>
      </c>
      <c r="N93" s="236">
        <f t="shared" si="16"/>
        <v>17.75</v>
      </c>
      <c r="O93" s="258">
        <f t="shared" si="17"/>
        <v>42039</v>
      </c>
      <c r="P93" s="258">
        <v>42040</v>
      </c>
      <c r="Q93" s="259">
        <f t="shared" si="18"/>
        <v>9</v>
      </c>
      <c r="R93" s="259">
        <f t="shared" si="19"/>
        <v>8</v>
      </c>
      <c r="S93" s="260">
        <f t="shared" si="20"/>
        <v>73.009722222224809</v>
      </c>
      <c r="T93" s="257">
        <v>42048.810416666667</v>
      </c>
      <c r="U93" s="257" t="str">
        <f t="shared" si="21"/>
        <v>No Cumplió</v>
      </c>
      <c r="V93" s="257" t="str">
        <f t="shared" si="22"/>
        <v>No Cumplió</v>
      </c>
      <c r="W93" s="260">
        <f t="shared" si="23"/>
        <v>66.070138888891961</v>
      </c>
      <c r="X93" s="256" t="s">
        <v>140</v>
      </c>
      <c r="Y93" s="261">
        <f t="shared" si="24"/>
        <v>1</v>
      </c>
      <c r="Z93" s="262"/>
      <c r="AA93" s="262"/>
      <c r="AB93" s="262"/>
      <c r="AC93" s="262"/>
      <c r="AD93" s="264"/>
      <c r="AE93" s="264"/>
    </row>
    <row r="94" spans="1:31" ht="63.75" customHeight="1" x14ac:dyDescent="0.25">
      <c r="A94" s="265">
        <v>1</v>
      </c>
      <c r="B94" s="264" t="s">
        <v>699</v>
      </c>
      <c r="C94" s="251" t="s">
        <v>142</v>
      </c>
      <c r="D94" s="256" t="s">
        <v>10</v>
      </c>
      <c r="E94" s="256" t="s">
        <v>51</v>
      </c>
      <c r="F94" s="256" t="s">
        <v>25</v>
      </c>
      <c r="G94" s="256" t="s">
        <v>143</v>
      </c>
      <c r="H94" s="256" t="s">
        <v>144</v>
      </c>
      <c r="I94" s="256" t="s">
        <v>28</v>
      </c>
      <c r="J94" s="256" t="s">
        <v>65</v>
      </c>
      <c r="K94" s="263">
        <f t="shared" si="15"/>
        <v>42055.75</v>
      </c>
      <c r="L94" s="258">
        <v>41977.866666666669</v>
      </c>
      <c r="M94" s="263">
        <v>42038</v>
      </c>
      <c r="N94" s="236">
        <f t="shared" si="16"/>
        <v>17.75</v>
      </c>
      <c r="O94" s="258">
        <f t="shared" si="17"/>
        <v>42039</v>
      </c>
      <c r="P94" s="258"/>
      <c r="Q94" s="259">
        <f t="shared" si="18"/>
        <v>16</v>
      </c>
      <c r="R94" s="259" t="str">
        <f t="shared" si="19"/>
        <v>Sin Fecha</v>
      </c>
      <c r="S94" s="260">
        <f t="shared" si="20"/>
        <v>77.883333333331393</v>
      </c>
      <c r="T94" s="257"/>
      <c r="U94" s="257" t="str">
        <f t="shared" si="21"/>
        <v>No Cumplió</v>
      </c>
      <c r="V94" s="257" t="str">
        <f t="shared" si="22"/>
        <v>Sin Fecha</v>
      </c>
      <c r="W94" s="260">
        <f t="shared" si="23"/>
        <v>77.883333333331393</v>
      </c>
      <c r="X94" s="256" t="s">
        <v>145</v>
      </c>
      <c r="Y94" s="261">
        <f t="shared" si="24"/>
        <v>1</v>
      </c>
      <c r="Z94" s="262"/>
      <c r="AA94" s="262"/>
      <c r="AB94" s="262"/>
      <c r="AC94" s="262"/>
      <c r="AD94" s="264"/>
      <c r="AE94" s="264"/>
    </row>
    <row r="95" spans="1:31" ht="63.75" customHeight="1" x14ac:dyDescent="0.25">
      <c r="A95" s="265" t="s">
        <v>945</v>
      </c>
      <c r="B95" s="264" t="s">
        <v>702</v>
      </c>
      <c r="C95" s="251" t="s">
        <v>151</v>
      </c>
      <c r="D95" s="256" t="s">
        <v>10</v>
      </c>
      <c r="E95" s="256" t="s">
        <v>817</v>
      </c>
      <c r="F95" s="256" t="s">
        <v>12</v>
      </c>
      <c r="G95" s="256" t="s">
        <v>152</v>
      </c>
      <c r="H95" s="256" t="s">
        <v>153</v>
      </c>
      <c r="I95" s="256" t="s">
        <v>148</v>
      </c>
      <c r="J95" s="256" t="s">
        <v>148</v>
      </c>
      <c r="K95" s="263">
        <f t="shared" si="15"/>
        <v>42055.75</v>
      </c>
      <c r="L95" s="258">
        <v>41956.612500000003</v>
      </c>
      <c r="M95" s="263">
        <v>42038</v>
      </c>
      <c r="N95" s="236">
        <f t="shared" si="16"/>
        <v>17.75</v>
      </c>
      <c r="O95" s="258">
        <f t="shared" si="17"/>
        <v>42039</v>
      </c>
      <c r="P95" s="258"/>
      <c r="Q95" s="259">
        <f t="shared" si="18"/>
        <v>2</v>
      </c>
      <c r="R95" s="259" t="str">
        <f t="shared" si="19"/>
        <v>Sin Fecha</v>
      </c>
      <c r="S95" s="260">
        <f t="shared" si="20"/>
        <v>99.13749999999709</v>
      </c>
      <c r="T95" s="257">
        <v>42041</v>
      </c>
      <c r="U95" s="257" t="str">
        <f t="shared" si="21"/>
        <v>No Cumplió</v>
      </c>
      <c r="V95" s="257" t="str">
        <f t="shared" si="22"/>
        <v>Sin Fecha</v>
      </c>
      <c r="W95" s="260">
        <f t="shared" si="23"/>
        <v>84.38749999999709</v>
      </c>
      <c r="X95" s="256" t="s">
        <v>154</v>
      </c>
      <c r="Y95" s="261">
        <f t="shared" si="24"/>
        <v>1</v>
      </c>
      <c r="Z95" s="262"/>
      <c r="AA95" s="262"/>
      <c r="AB95" s="262"/>
      <c r="AC95" s="262"/>
      <c r="AD95" s="264"/>
      <c r="AE95" s="264"/>
    </row>
    <row r="96" spans="1:31" ht="63.75" customHeight="1" x14ac:dyDescent="0.25">
      <c r="A96" s="265"/>
      <c r="B96" s="264" t="s">
        <v>703</v>
      </c>
      <c r="C96" s="251" t="s">
        <v>157</v>
      </c>
      <c r="D96" s="256" t="s">
        <v>10</v>
      </c>
      <c r="E96" s="256" t="s">
        <v>158</v>
      </c>
      <c r="F96" s="256" t="s">
        <v>12</v>
      </c>
      <c r="G96" s="256" t="s">
        <v>159</v>
      </c>
      <c r="H96" s="256" t="s">
        <v>160</v>
      </c>
      <c r="I96" s="256" t="s">
        <v>134</v>
      </c>
      <c r="J96" s="256" t="s">
        <v>132</v>
      </c>
      <c r="K96" s="263">
        <f t="shared" si="15"/>
        <v>42055.75</v>
      </c>
      <c r="L96" s="258">
        <v>41949.607638888891</v>
      </c>
      <c r="M96" s="263">
        <v>42038</v>
      </c>
      <c r="N96" s="236">
        <f t="shared" si="16"/>
        <v>17.75</v>
      </c>
      <c r="O96" s="258">
        <f t="shared" si="17"/>
        <v>42039</v>
      </c>
      <c r="P96" s="258"/>
      <c r="Q96" s="259">
        <f t="shared" si="18"/>
        <v>12</v>
      </c>
      <c r="R96" s="259" t="str">
        <f t="shared" si="19"/>
        <v>Sin Fecha</v>
      </c>
      <c r="S96" s="260">
        <f t="shared" si="20"/>
        <v>106.14236111110949</v>
      </c>
      <c r="T96" s="257">
        <v>42051.760416666664</v>
      </c>
      <c r="U96" s="257" t="str">
        <f t="shared" si="21"/>
        <v>No Cumplió</v>
      </c>
      <c r="V96" s="257" t="str">
        <f t="shared" si="22"/>
        <v>Sin Fecha</v>
      </c>
      <c r="W96" s="260">
        <f t="shared" si="23"/>
        <v>102.15277777777374</v>
      </c>
      <c r="X96" s="256" t="s">
        <v>17</v>
      </c>
      <c r="Y96" s="261">
        <f t="shared" si="24"/>
        <v>1</v>
      </c>
      <c r="Z96" s="262"/>
      <c r="AA96" s="262"/>
      <c r="AB96" s="262"/>
      <c r="AC96" s="262"/>
      <c r="AD96" s="264"/>
      <c r="AE96" s="264"/>
    </row>
    <row r="97" spans="1:31" ht="63.75" customHeight="1" x14ac:dyDescent="0.25">
      <c r="A97" s="265"/>
      <c r="B97" s="264" t="s">
        <v>703</v>
      </c>
      <c r="C97" s="251" t="s">
        <v>161</v>
      </c>
      <c r="D97" s="256" t="s">
        <v>10</v>
      </c>
      <c r="E97" s="256" t="s">
        <v>158</v>
      </c>
      <c r="F97" s="256" t="s">
        <v>12</v>
      </c>
      <c r="G97" s="256" t="s">
        <v>162</v>
      </c>
      <c r="H97" s="256" t="s">
        <v>163</v>
      </c>
      <c r="I97" s="256" t="s">
        <v>134</v>
      </c>
      <c r="J97" s="256" t="s">
        <v>132</v>
      </c>
      <c r="K97" s="263">
        <f t="shared" si="15"/>
        <v>42055.75</v>
      </c>
      <c r="L97" s="258">
        <v>41949.597916666666</v>
      </c>
      <c r="M97" s="263">
        <v>42038</v>
      </c>
      <c r="N97" s="236">
        <f t="shared" si="16"/>
        <v>17.75</v>
      </c>
      <c r="O97" s="258">
        <f t="shared" si="17"/>
        <v>42039</v>
      </c>
      <c r="P97" s="258"/>
      <c r="Q97" s="259">
        <f t="shared" si="18"/>
        <v>12</v>
      </c>
      <c r="R97" s="259" t="str">
        <f t="shared" si="19"/>
        <v>Sin Fecha</v>
      </c>
      <c r="S97" s="260">
        <f t="shared" si="20"/>
        <v>106.1520833333343</v>
      </c>
      <c r="T97" s="257">
        <v>42051.760416666664</v>
      </c>
      <c r="U97" s="257" t="str">
        <f t="shared" si="21"/>
        <v>No Cumplió</v>
      </c>
      <c r="V97" s="257" t="str">
        <f t="shared" si="22"/>
        <v>Sin Fecha</v>
      </c>
      <c r="W97" s="260">
        <f t="shared" si="23"/>
        <v>102.16249999999854</v>
      </c>
      <c r="X97" s="256" t="s">
        <v>17</v>
      </c>
      <c r="Y97" s="261">
        <f t="shared" si="24"/>
        <v>1</v>
      </c>
      <c r="Z97" s="257">
        <v>42051.760416666664</v>
      </c>
      <c r="AA97" s="262"/>
      <c r="AB97" s="262"/>
      <c r="AC97" s="262"/>
      <c r="AD97" s="264"/>
      <c r="AE97" s="264"/>
    </row>
    <row r="98" spans="1:31" s="61" customFormat="1" ht="63.75" customHeight="1" x14ac:dyDescent="0.25">
      <c r="A98" s="265">
        <v>1</v>
      </c>
      <c r="B98" s="264" t="s">
        <v>702</v>
      </c>
      <c r="C98" s="251" t="s">
        <v>166</v>
      </c>
      <c r="D98" s="256" t="s">
        <v>10</v>
      </c>
      <c r="E98" s="256" t="s">
        <v>51</v>
      </c>
      <c r="F98" s="256" t="s">
        <v>12</v>
      </c>
      <c r="G98" s="256" t="s">
        <v>167</v>
      </c>
      <c r="H98" s="256" t="s">
        <v>168</v>
      </c>
      <c r="I98" s="256" t="s">
        <v>164</v>
      </c>
      <c r="J98" s="256" t="s">
        <v>127</v>
      </c>
      <c r="K98" s="263">
        <f t="shared" si="15"/>
        <v>42055.75</v>
      </c>
      <c r="L98" s="258">
        <v>41935.814583333333</v>
      </c>
      <c r="M98" s="263">
        <f>+T99</f>
        <v>42051</v>
      </c>
      <c r="N98" s="236">
        <f t="shared" si="16"/>
        <v>4.75</v>
      </c>
      <c r="O98" s="258">
        <f t="shared" si="17"/>
        <v>42052</v>
      </c>
      <c r="P98" s="258"/>
      <c r="Q98" s="259">
        <f t="shared" si="18"/>
        <v>3</v>
      </c>
      <c r="R98" s="259" t="str">
        <f t="shared" si="19"/>
        <v>Sin Fecha</v>
      </c>
      <c r="S98" s="260">
        <f t="shared" si="20"/>
        <v>119.93541666666715</v>
      </c>
      <c r="T98" s="257"/>
      <c r="U98" s="257" t="str">
        <f t="shared" si="21"/>
        <v>No Cumplió</v>
      </c>
      <c r="V98" s="257" t="str">
        <f t="shared" si="22"/>
        <v>Sin Fecha</v>
      </c>
      <c r="W98" s="260">
        <f t="shared" si="23"/>
        <v>119.93541666666715</v>
      </c>
      <c r="X98" s="256" t="s">
        <v>316</v>
      </c>
      <c r="Y98" s="261">
        <v>1</v>
      </c>
      <c r="Z98" s="262"/>
      <c r="AA98" s="262"/>
      <c r="AB98" s="262"/>
      <c r="AC98" s="262"/>
      <c r="AD98" s="264"/>
      <c r="AE98" s="264"/>
    </row>
    <row r="99" spans="1:31" ht="63.75" customHeight="1" x14ac:dyDescent="0.25">
      <c r="A99" s="265"/>
      <c r="B99" s="264" t="s">
        <v>702</v>
      </c>
      <c r="C99" s="251" t="s">
        <v>166</v>
      </c>
      <c r="D99" s="256" t="s">
        <v>10</v>
      </c>
      <c r="E99" s="256" t="s">
        <v>59</v>
      </c>
      <c r="F99" s="256" t="s">
        <v>12</v>
      </c>
      <c r="G99" s="256" t="s">
        <v>167</v>
      </c>
      <c r="H99" s="256" t="s">
        <v>168</v>
      </c>
      <c r="I99" s="256" t="s">
        <v>164</v>
      </c>
      <c r="J99" s="256" t="s">
        <v>127</v>
      </c>
      <c r="K99" s="263">
        <f t="shared" si="15"/>
        <v>42055.75</v>
      </c>
      <c r="L99" s="258">
        <v>41935.814583333333</v>
      </c>
      <c r="M99" s="263">
        <f>+T100</f>
        <v>42048.447222222225</v>
      </c>
      <c r="N99" s="236">
        <f t="shared" si="16"/>
        <v>7.3027777777751908</v>
      </c>
      <c r="O99" s="258">
        <f t="shared" si="17"/>
        <v>42049.447222222225</v>
      </c>
      <c r="P99" s="258">
        <v>42046</v>
      </c>
      <c r="Q99" s="259">
        <f t="shared" si="18"/>
        <v>1</v>
      </c>
      <c r="R99" s="259">
        <f t="shared" si="19"/>
        <v>5</v>
      </c>
      <c r="S99" s="260">
        <f t="shared" si="20"/>
        <v>119.93541666666715</v>
      </c>
      <c r="T99" s="257">
        <v>42051</v>
      </c>
      <c r="U99" s="257" t="str">
        <f t="shared" si="21"/>
        <v>No Cumplió</v>
      </c>
      <c r="V99" s="257" t="str">
        <f t="shared" si="22"/>
        <v>No Cumplió</v>
      </c>
      <c r="W99" s="260">
        <f t="shared" si="23"/>
        <v>115.18541666666715</v>
      </c>
      <c r="X99" s="256" t="s">
        <v>316</v>
      </c>
      <c r="Y99" s="261">
        <f t="shared" si="24"/>
        <v>1</v>
      </c>
      <c r="Z99" s="262"/>
      <c r="AA99" s="262"/>
      <c r="AB99" s="262"/>
      <c r="AC99" s="262"/>
      <c r="AD99" s="264"/>
      <c r="AE99" s="264"/>
    </row>
    <row r="100" spans="1:31" ht="63.75" customHeight="1" x14ac:dyDescent="0.25">
      <c r="A100" s="265"/>
      <c r="B100" s="264" t="s">
        <v>702</v>
      </c>
      <c r="C100" s="251" t="s">
        <v>166</v>
      </c>
      <c r="D100" s="256" t="s">
        <v>10</v>
      </c>
      <c r="E100" s="256" t="s">
        <v>51</v>
      </c>
      <c r="F100" s="256" t="s">
        <v>12</v>
      </c>
      <c r="G100" s="256" t="s">
        <v>167</v>
      </c>
      <c r="H100" s="256" t="s">
        <v>168</v>
      </c>
      <c r="I100" s="256" t="s">
        <v>164</v>
      </c>
      <c r="J100" s="256" t="s">
        <v>149</v>
      </c>
      <c r="K100" s="263">
        <f t="shared" si="15"/>
        <v>42055.75</v>
      </c>
      <c r="L100" s="258">
        <v>41935.814583333333</v>
      </c>
      <c r="M100" s="263">
        <v>42038</v>
      </c>
      <c r="N100" s="236">
        <f t="shared" si="16"/>
        <v>17.75</v>
      </c>
      <c r="O100" s="258">
        <f t="shared" si="17"/>
        <v>42039</v>
      </c>
      <c r="P100" s="258">
        <v>42046</v>
      </c>
      <c r="Q100" s="259">
        <f t="shared" si="18"/>
        <v>9</v>
      </c>
      <c r="R100" s="259">
        <f t="shared" si="19"/>
        <v>2</v>
      </c>
      <c r="S100" s="260">
        <f t="shared" si="20"/>
        <v>119.93541666666715</v>
      </c>
      <c r="T100" s="257">
        <v>42048.447222222225</v>
      </c>
      <c r="U100" s="257" t="str">
        <f t="shared" si="21"/>
        <v>No Cumplió</v>
      </c>
      <c r="V100" s="257" t="str">
        <f t="shared" si="22"/>
        <v>No Cumplió</v>
      </c>
      <c r="W100" s="260">
        <f t="shared" si="23"/>
        <v>112.63263888889196</v>
      </c>
      <c r="X100" s="256" t="s">
        <v>135</v>
      </c>
      <c r="Y100" s="261">
        <f t="shared" si="24"/>
        <v>1</v>
      </c>
      <c r="Z100" s="262"/>
      <c r="AA100" s="262"/>
      <c r="AB100" s="262"/>
      <c r="AC100" s="262"/>
      <c r="AD100" s="264"/>
      <c r="AE100" s="264"/>
    </row>
    <row r="101" spans="1:31" s="62" customFormat="1" ht="63.75" customHeight="1" x14ac:dyDescent="0.25">
      <c r="A101" s="265">
        <v>1</v>
      </c>
      <c r="B101" s="264" t="s">
        <v>702</v>
      </c>
      <c r="C101" s="251" t="s">
        <v>169</v>
      </c>
      <c r="D101" s="256" t="s">
        <v>10</v>
      </c>
      <c r="E101" s="256" t="s">
        <v>51</v>
      </c>
      <c r="F101" s="256" t="s">
        <v>12</v>
      </c>
      <c r="G101" s="256" t="s">
        <v>170</v>
      </c>
      <c r="H101" s="256" t="s">
        <v>171</v>
      </c>
      <c r="I101" s="256" t="s">
        <v>164</v>
      </c>
      <c r="J101" s="256" t="s">
        <v>127</v>
      </c>
      <c r="K101" s="263">
        <f t="shared" si="15"/>
        <v>42055.75</v>
      </c>
      <c r="L101" s="258">
        <v>41935.811805555553</v>
      </c>
      <c r="M101" s="263">
        <v>42051.813194444447</v>
      </c>
      <c r="N101" s="236">
        <f t="shared" si="16"/>
        <v>3.9368055555532919</v>
      </c>
      <c r="O101" s="258">
        <f t="shared" si="17"/>
        <v>42052.813194444447</v>
      </c>
      <c r="P101" s="258"/>
      <c r="Q101" s="259">
        <f t="shared" si="18"/>
        <v>2</v>
      </c>
      <c r="R101" s="259" t="str">
        <f t="shared" si="19"/>
        <v>Sin Fecha</v>
      </c>
      <c r="S101" s="260">
        <f t="shared" si="20"/>
        <v>119.93819444444671</v>
      </c>
      <c r="T101" s="257"/>
      <c r="U101" s="257" t="str">
        <f t="shared" si="21"/>
        <v>No Cumplió</v>
      </c>
      <c r="V101" s="257" t="str">
        <f t="shared" si="22"/>
        <v>Sin Fecha</v>
      </c>
      <c r="W101" s="260">
        <f t="shared" si="23"/>
        <v>119.93819444444671</v>
      </c>
      <c r="X101" s="256" t="s">
        <v>56</v>
      </c>
      <c r="Y101" s="261">
        <v>1</v>
      </c>
      <c r="Z101" s="262"/>
      <c r="AA101" s="262"/>
      <c r="AB101" s="262"/>
      <c r="AC101" s="262"/>
      <c r="AD101" s="264"/>
      <c r="AE101" s="264"/>
    </row>
    <row r="102" spans="1:31" ht="63.75" customHeight="1" x14ac:dyDescent="0.25">
      <c r="A102" s="265"/>
      <c r="B102" s="264" t="s">
        <v>702</v>
      </c>
      <c r="C102" s="251" t="s">
        <v>169</v>
      </c>
      <c r="D102" s="256" t="s">
        <v>10</v>
      </c>
      <c r="E102" s="256" t="s">
        <v>59</v>
      </c>
      <c r="F102" s="256" t="s">
        <v>12</v>
      </c>
      <c r="G102" s="256" t="s">
        <v>170</v>
      </c>
      <c r="H102" s="256" t="s">
        <v>171</v>
      </c>
      <c r="I102" s="256" t="s">
        <v>164</v>
      </c>
      <c r="J102" s="256" t="s">
        <v>127</v>
      </c>
      <c r="K102" s="263">
        <f t="shared" si="15"/>
        <v>42055.75</v>
      </c>
      <c r="L102" s="258">
        <v>41935.811805555553</v>
      </c>
      <c r="M102" s="263">
        <v>42048.447222222225</v>
      </c>
      <c r="N102" s="236">
        <f t="shared" si="16"/>
        <v>7.3027777777751908</v>
      </c>
      <c r="O102" s="258">
        <f t="shared" si="17"/>
        <v>42049.447222222225</v>
      </c>
      <c r="P102" s="258">
        <v>42046</v>
      </c>
      <c r="Q102" s="259">
        <f t="shared" si="18"/>
        <v>2</v>
      </c>
      <c r="R102" s="259">
        <f t="shared" si="19"/>
        <v>5</v>
      </c>
      <c r="S102" s="260">
        <f t="shared" si="20"/>
        <v>119.93819444444671</v>
      </c>
      <c r="T102" s="257">
        <v>42051.813194444447</v>
      </c>
      <c r="U102" s="257" t="str">
        <f t="shared" si="21"/>
        <v>No Cumplió</v>
      </c>
      <c r="V102" s="257" t="str">
        <f t="shared" si="22"/>
        <v>No Cumplió</v>
      </c>
      <c r="W102" s="260">
        <f t="shared" si="23"/>
        <v>116.00138888889342</v>
      </c>
      <c r="X102" s="256" t="s">
        <v>56</v>
      </c>
      <c r="Y102" s="261">
        <f t="shared" si="24"/>
        <v>1</v>
      </c>
      <c r="Z102" s="262"/>
      <c r="AA102" s="262"/>
      <c r="AB102" s="262"/>
      <c r="AC102" s="262"/>
      <c r="AD102" s="264"/>
      <c r="AE102" s="264"/>
    </row>
    <row r="103" spans="1:31" ht="63.75" customHeight="1" x14ac:dyDescent="0.25">
      <c r="A103" s="265"/>
      <c r="B103" s="264" t="s">
        <v>702</v>
      </c>
      <c r="C103" s="251" t="s">
        <v>169</v>
      </c>
      <c r="D103" s="256" t="s">
        <v>10</v>
      </c>
      <c r="E103" s="256" t="s">
        <v>59</v>
      </c>
      <c r="F103" s="256" t="s">
        <v>12</v>
      </c>
      <c r="G103" s="256" t="s">
        <v>170</v>
      </c>
      <c r="H103" s="256" t="s">
        <v>171</v>
      </c>
      <c r="I103" s="256" t="s">
        <v>164</v>
      </c>
      <c r="J103" s="256" t="s">
        <v>149</v>
      </c>
      <c r="K103" s="263">
        <f t="shared" si="15"/>
        <v>42055.75</v>
      </c>
      <c r="L103" s="258">
        <v>41935.811805555553</v>
      </c>
      <c r="M103" s="263">
        <v>42038</v>
      </c>
      <c r="N103" s="236">
        <f t="shared" si="16"/>
        <v>17.75</v>
      </c>
      <c r="O103" s="258">
        <f t="shared" si="17"/>
        <v>42039</v>
      </c>
      <c r="P103" s="258">
        <v>42046</v>
      </c>
      <c r="Q103" s="259">
        <f t="shared" si="18"/>
        <v>9</v>
      </c>
      <c r="R103" s="259">
        <f t="shared" si="19"/>
        <v>2</v>
      </c>
      <c r="S103" s="260">
        <f t="shared" si="20"/>
        <v>119.93819444444671</v>
      </c>
      <c r="T103" s="257">
        <v>42048.447222222225</v>
      </c>
      <c r="U103" s="257" t="str">
        <f t="shared" si="21"/>
        <v>No Cumplió</v>
      </c>
      <c r="V103" s="257" t="str">
        <f t="shared" si="22"/>
        <v>No Cumplió</v>
      </c>
      <c r="W103" s="260">
        <f t="shared" si="23"/>
        <v>112.63541666667152</v>
      </c>
      <c r="X103" s="256" t="s">
        <v>56</v>
      </c>
      <c r="Y103" s="261">
        <f t="shared" si="24"/>
        <v>1</v>
      </c>
      <c r="Z103" s="262"/>
      <c r="AA103" s="262"/>
      <c r="AB103" s="262"/>
      <c r="AC103" s="262"/>
      <c r="AD103" s="264"/>
      <c r="AE103" s="264"/>
    </row>
    <row r="104" spans="1:31" s="143" customFormat="1" ht="63.75" customHeight="1" x14ac:dyDescent="0.25">
      <c r="A104" s="265">
        <v>1</v>
      </c>
      <c r="B104" s="264" t="s">
        <v>702</v>
      </c>
      <c r="C104" s="251" t="s">
        <v>173</v>
      </c>
      <c r="D104" s="256" t="s">
        <v>10</v>
      </c>
      <c r="E104" s="256" t="s">
        <v>59</v>
      </c>
      <c r="F104" s="256" t="s">
        <v>12</v>
      </c>
      <c r="G104" s="256" t="s">
        <v>174</v>
      </c>
      <c r="H104" s="256" t="s">
        <v>175</v>
      </c>
      <c r="I104" s="256" t="s">
        <v>49</v>
      </c>
      <c r="J104" s="256" t="s">
        <v>33</v>
      </c>
      <c r="K104" s="263">
        <f t="shared" si="15"/>
        <v>42055.75</v>
      </c>
      <c r="L104" s="258">
        <v>41932.740277777775</v>
      </c>
      <c r="M104" s="263">
        <f>+T105</f>
        <v>42052.835416666669</v>
      </c>
      <c r="N104" s="236">
        <f t="shared" si="16"/>
        <v>2.9145833333313931</v>
      </c>
      <c r="O104" s="258">
        <f t="shared" si="17"/>
        <v>42053.835416666669</v>
      </c>
      <c r="P104" s="258">
        <v>42040</v>
      </c>
      <c r="Q104" s="259">
        <f t="shared" si="18"/>
        <v>1</v>
      </c>
      <c r="R104" s="259">
        <f t="shared" si="19"/>
        <v>15</v>
      </c>
      <c r="S104" s="260">
        <f t="shared" si="20"/>
        <v>123.00972222222481</v>
      </c>
      <c r="T104" s="257"/>
      <c r="U104" s="257" t="str">
        <f t="shared" si="21"/>
        <v>No Cumplió</v>
      </c>
      <c r="V104" s="257" t="str">
        <f t="shared" si="22"/>
        <v>No Cumplió</v>
      </c>
      <c r="W104" s="260">
        <f t="shared" si="23"/>
        <v>123.00972222222481</v>
      </c>
      <c r="X104" s="256" t="s">
        <v>176</v>
      </c>
      <c r="Y104" s="261">
        <v>1</v>
      </c>
      <c r="Z104" s="257">
        <v>42051.642361111109</v>
      </c>
      <c r="AA104" s="262"/>
      <c r="AB104" s="262"/>
      <c r="AC104" s="262"/>
      <c r="AD104" s="264"/>
      <c r="AE104" s="264"/>
    </row>
    <row r="105" spans="1:31" ht="63.75" customHeight="1" x14ac:dyDescent="0.25">
      <c r="A105" s="265"/>
      <c r="B105" s="264" t="s">
        <v>702</v>
      </c>
      <c r="C105" s="251" t="s">
        <v>173</v>
      </c>
      <c r="D105" s="256" t="s">
        <v>10</v>
      </c>
      <c r="E105" s="256" t="s">
        <v>158</v>
      </c>
      <c r="F105" s="256" t="s">
        <v>12</v>
      </c>
      <c r="G105" s="256" t="s">
        <v>174</v>
      </c>
      <c r="H105" s="256" t="s">
        <v>175</v>
      </c>
      <c r="I105" s="256" t="s">
        <v>49</v>
      </c>
      <c r="J105" s="256" t="s">
        <v>22</v>
      </c>
      <c r="K105" s="263">
        <f t="shared" si="15"/>
        <v>42055.75</v>
      </c>
      <c r="L105" s="258">
        <v>41932.740277777775</v>
      </c>
      <c r="M105" s="263">
        <v>42051.642361111109</v>
      </c>
      <c r="N105" s="236">
        <f t="shared" si="16"/>
        <v>4.1076388888905058</v>
      </c>
      <c r="O105" s="258">
        <f t="shared" si="17"/>
        <v>42052.642361111109</v>
      </c>
      <c r="P105" s="258">
        <v>42040</v>
      </c>
      <c r="Q105" s="259">
        <f t="shared" si="18"/>
        <v>0</v>
      </c>
      <c r="R105" s="259">
        <f t="shared" si="19"/>
        <v>12</v>
      </c>
      <c r="S105" s="260">
        <f t="shared" si="20"/>
        <v>123.00972222222481</v>
      </c>
      <c r="T105" s="257">
        <v>42052.835416666669</v>
      </c>
      <c r="U105" s="257" t="str">
        <f t="shared" si="21"/>
        <v>Cumplió</v>
      </c>
      <c r="V105" s="257" t="str">
        <f t="shared" si="22"/>
        <v>No Cumplió</v>
      </c>
      <c r="W105" s="260">
        <f t="shared" si="23"/>
        <v>120.09513888889342</v>
      </c>
      <c r="X105" s="256" t="s">
        <v>176</v>
      </c>
      <c r="Y105" s="261">
        <f t="shared" si="24"/>
        <v>1</v>
      </c>
      <c r="Z105" s="257">
        <v>42051.642361111109</v>
      </c>
      <c r="AA105" s="262"/>
      <c r="AB105" s="262"/>
      <c r="AC105" s="262"/>
      <c r="AD105" s="264"/>
      <c r="AE105" s="264"/>
    </row>
    <row r="106" spans="1:31" ht="63.75" customHeight="1" x14ac:dyDescent="0.25">
      <c r="A106" s="265"/>
      <c r="B106" s="264" t="s">
        <v>702</v>
      </c>
      <c r="C106" s="251" t="s">
        <v>173</v>
      </c>
      <c r="D106" s="256" t="s">
        <v>10</v>
      </c>
      <c r="E106" s="256" t="s">
        <v>59</v>
      </c>
      <c r="F106" s="256" t="s">
        <v>12</v>
      </c>
      <c r="G106" s="256" t="s">
        <v>174</v>
      </c>
      <c r="H106" s="256" t="s">
        <v>175</v>
      </c>
      <c r="I106" s="256" t="s">
        <v>49</v>
      </c>
      <c r="J106" s="256" t="s">
        <v>22</v>
      </c>
      <c r="K106" s="263">
        <f t="shared" si="15"/>
        <v>42055.75</v>
      </c>
      <c r="L106" s="258">
        <v>41932.740277777775</v>
      </c>
      <c r="M106" s="263">
        <v>42038</v>
      </c>
      <c r="N106" s="236">
        <f t="shared" si="16"/>
        <v>17.75</v>
      </c>
      <c r="O106" s="258">
        <f t="shared" si="17"/>
        <v>42039</v>
      </c>
      <c r="P106" s="258">
        <v>42040</v>
      </c>
      <c r="Q106" s="259">
        <f t="shared" si="18"/>
        <v>12</v>
      </c>
      <c r="R106" s="259">
        <f t="shared" si="19"/>
        <v>11</v>
      </c>
      <c r="S106" s="260">
        <f t="shared" si="20"/>
        <v>123.00972222222481</v>
      </c>
      <c r="T106" s="257">
        <v>42051.642361111109</v>
      </c>
      <c r="U106" s="257" t="str">
        <f t="shared" si="21"/>
        <v>No Cumplió</v>
      </c>
      <c r="V106" s="257" t="str">
        <f t="shared" si="22"/>
        <v>No Cumplió</v>
      </c>
      <c r="W106" s="260">
        <f t="shared" si="23"/>
        <v>118.9020833333343</v>
      </c>
      <c r="X106" s="256" t="s">
        <v>176</v>
      </c>
      <c r="Y106" s="261">
        <f t="shared" si="24"/>
        <v>1</v>
      </c>
      <c r="Z106" s="257">
        <v>42051.642361111109</v>
      </c>
      <c r="AA106" s="262"/>
      <c r="AB106" s="262"/>
      <c r="AC106" s="262"/>
      <c r="AD106" s="264"/>
      <c r="AE106" s="264"/>
    </row>
    <row r="107" spans="1:31" s="63" customFormat="1" ht="63.75" customHeight="1" x14ac:dyDescent="0.25">
      <c r="A107" s="265">
        <v>1</v>
      </c>
      <c r="B107" s="264" t="s">
        <v>702</v>
      </c>
      <c r="C107" s="251" t="s">
        <v>183</v>
      </c>
      <c r="D107" s="256" t="s">
        <v>10</v>
      </c>
      <c r="E107" s="256" t="s">
        <v>137</v>
      </c>
      <c r="F107" s="256" t="s">
        <v>12</v>
      </c>
      <c r="G107" s="256" t="s">
        <v>184</v>
      </c>
      <c r="H107" s="256" t="s">
        <v>185</v>
      </c>
      <c r="I107" s="256" t="s">
        <v>65</v>
      </c>
      <c r="J107" s="256" t="s">
        <v>38</v>
      </c>
      <c r="K107" s="263">
        <f t="shared" si="15"/>
        <v>42055.75</v>
      </c>
      <c r="L107" s="258">
        <v>41794.029861111114</v>
      </c>
      <c r="M107" s="263">
        <v>42052.720833333333</v>
      </c>
      <c r="N107" s="236">
        <f t="shared" si="16"/>
        <v>3.0291666666671517</v>
      </c>
      <c r="O107" s="258">
        <f t="shared" si="17"/>
        <v>42053.720833333333</v>
      </c>
      <c r="P107" s="258"/>
      <c r="Q107" s="259">
        <f t="shared" si="18"/>
        <v>2</v>
      </c>
      <c r="R107" s="259" t="str">
        <f t="shared" si="19"/>
        <v>Sin Fecha</v>
      </c>
      <c r="S107" s="260">
        <f t="shared" si="20"/>
        <v>261.72013888888614</v>
      </c>
      <c r="T107" s="257"/>
      <c r="U107" s="257" t="str">
        <f t="shared" si="21"/>
        <v>No Cumplió</v>
      </c>
      <c r="V107" s="257" t="str">
        <f t="shared" si="22"/>
        <v>Sin Fecha</v>
      </c>
      <c r="W107" s="260">
        <f t="shared" si="23"/>
        <v>261.72013888888614</v>
      </c>
      <c r="X107" s="256" t="s">
        <v>186</v>
      </c>
      <c r="Y107" s="261">
        <v>1</v>
      </c>
      <c r="Z107" s="262"/>
      <c r="AA107" s="262"/>
      <c r="AB107" s="262"/>
      <c r="AC107" s="262"/>
      <c r="AD107" s="264"/>
      <c r="AE107" s="264"/>
    </row>
    <row r="108" spans="1:31" ht="63.75" customHeight="1" x14ac:dyDescent="0.25">
      <c r="A108" s="265"/>
      <c r="B108" s="264" t="s">
        <v>702</v>
      </c>
      <c r="C108" s="251" t="s">
        <v>183</v>
      </c>
      <c r="D108" s="256" t="s">
        <v>10</v>
      </c>
      <c r="E108" s="256" t="s">
        <v>51</v>
      </c>
      <c r="F108" s="256" t="s">
        <v>12</v>
      </c>
      <c r="G108" s="256" t="s">
        <v>184</v>
      </c>
      <c r="H108" s="256" t="s">
        <v>185</v>
      </c>
      <c r="I108" s="256" t="s">
        <v>65</v>
      </c>
      <c r="J108" s="256" t="s">
        <v>38</v>
      </c>
      <c r="K108" s="263">
        <f t="shared" si="15"/>
        <v>42055.75</v>
      </c>
      <c r="L108" s="258">
        <v>41794.029861111114</v>
      </c>
      <c r="M108" s="263">
        <v>42040.566666666666</v>
      </c>
      <c r="N108" s="236">
        <f t="shared" si="16"/>
        <v>15.183333333334303</v>
      </c>
      <c r="O108" s="258">
        <f t="shared" si="17"/>
        <v>42041.566666666666</v>
      </c>
      <c r="P108" s="258">
        <v>42040</v>
      </c>
      <c r="Q108" s="259">
        <f t="shared" si="18"/>
        <v>11</v>
      </c>
      <c r="R108" s="259">
        <f t="shared" si="19"/>
        <v>12</v>
      </c>
      <c r="S108" s="260">
        <f t="shared" si="20"/>
        <v>261.72013888888614</v>
      </c>
      <c r="T108" s="257">
        <v>42052.720833333333</v>
      </c>
      <c r="U108" s="257" t="str">
        <f t="shared" si="21"/>
        <v>No Cumplió</v>
      </c>
      <c r="V108" s="257" t="str">
        <f t="shared" si="22"/>
        <v>No Cumplió</v>
      </c>
      <c r="W108" s="260">
        <f t="shared" si="23"/>
        <v>258.69097222221899</v>
      </c>
      <c r="X108" s="256" t="s">
        <v>186</v>
      </c>
      <c r="Y108" s="261">
        <f t="shared" si="24"/>
        <v>1</v>
      </c>
      <c r="Z108" s="262"/>
      <c r="AA108" s="262"/>
      <c r="AB108" s="262"/>
      <c r="AC108" s="262"/>
      <c r="AD108" s="264"/>
      <c r="AE108" s="264"/>
    </row>
    <row r="109" spans="1:31" ht="63.75" customHeight="1" x14ac:dyDescent="0.25">
      <c r="A109" s="265"/>
      <c r="B109" s="264" t="s">
        <v>702</v>
      </c>
      <c r="C109" s="251" t="s">
        <v>183</v>
      </c>
      <c r="D109" s="256" t="s">
        <v>10</v>
      </c>
      <c r="E109" s="256" t="s">
        <v>59</v>
      </c>
      <c r="F109" s="256" t="s">
        <v>12</v>
      </c>
      <c r="G109" s="256" t="s">
        <v>184</v>
      </c>
      <c r="H109" s="256" t="s">
        <v>185</v>
      </c>
      <c r="I109" s="256" t="s">
        <v>65</v>
      </c>
      <c r="J109" s="256" t="s">
        <v>38</v>
      </c>
      <c r="K109" s="263">
        <f t="shared" si="15"/>
        <v>42055.75</v>
      </c>
      <c r="L109" s="258">
        <v>41794.029861111114</v>
      </c>
      <c r="M109" s="263">
        <v>42040.566666666666</v>
      </c>
      <c r="N109" s="236">
        <f t="shared" si="16"/>
        <v>15.183333333334303</v>
      </c>
      <c r="O109" s="258">
        <f t="shared" si="17"/>
        <v>42041.566666666666</v>
      </c>
      <c r="P109" s="258">
        <v>42040</v>
      </c>
      <c r="Q109" s="259">
        <f t="shared" si="18"/>
        <v>2</v>
      </c>
      <c r="R109" s="259">
        <f t="shared" si="19"/>
        <v>4</v>
      </c>
      <c r="S109" s="260">
        <f t="shared" si="20"/>
        <v>261.72013888888614</v>
      </c>
      <c r="T109" s="257">
        <v>42044.497916666667</v>
      </c>
      <c r="U109" s="257" t="str">
        <f t="shared" si="21"/>
        <v>No Cumplió</v>
      </c>
      <c r="V109" s="257" t="str">
        <f t="shared" si="22"/>
        <v>No Cumplió</v>
      </c>
      <c r="W109" s="260">
        <f t="shared" si="23"/>
        <v>250.46805555555329</v>
      </c>
      <c r="X109" s="256" t="s">
        <v>186</v>
      </c>
      <c r="Y109" s="261">
        <f t="shared" si="24"/>
        <v>1</v>
      </c>
      <c r="Z109" s="262"/>
      <c r="AA109" s="262"/>
      <c r="AB109" s="262"/>
      <c r="AC109" s="262"/>
      <c r="AD109" s="264"/>
      <c r="AE109" s="264"/>
    </row>
    <row r="110" spans="1:31" ht="63.75" customHeight="1" x14ac:dyDescent="0.25">
      <c r="A110" s="265"/>
      <c r="B110" s="264" t="s">
        <v>702</v>
      </c>
      <c r="C110" s="251" t="s">
        <v>183</v>
      </c>
      <c r="D110" s="256" t="s">
        <v>10</v>
      </c>
      <c r="E110" s="256" t="s">
        <v>59</v>
      </c>
      <c r="F110" s="256" t="s">
        <v>12</v>
      </c>
      <c r="G110" s="256" t="s">
        <v>184</v>
      </c>
      <c r="H110" s="256" t="s">
        <v>185</v>
      </c>
      <c r="I110" s="256" t="s">
        <v>65</v>
      </c>
      <c r="J110" s="256" t="s">
        <v>16</v>
      </c>
      <c r="K110" s="263">
        <f t="shared" si="15"/>
        <v>42055.75</v>
      </c>
      <c r="L110" s="258">
        <v>41794.029861111114</v>
      </c>
      <c r="M110" s="269">
        <v>42038</v>
      </c>
      <c r="N110" s="236">
        <f t="shared" si="16"/>
        <v>17.75</v>
      </c>
      <c r="O110" s="258">
        <f t="shared" si="17"/>
        <v>42039</v>
      </c>
      <c r="P110" s="258">
        <v>42040</v>
      </c>
      <c r="Q110" s="259">
        <f t="shared" si="18"/>
        <v>1</v>
      </c>
      <c r="R110" s="259">
        <f t="shared" si="19"/>
        <v>0</v>
      </c>
      <c r="S110" s="260">
        <f t="shared" si="20"/>
        <v>261.72013888888614</v>
      </c>
      <c r="T110" s="257">
        <v>42040.566666666666</v>
      </c>
      <c r="U110" s="257" t="str">
        <f t="shared" si="21"/>
        <v>No Cumplió</v>
      </c>
      <c r="V110" s="257" t="str">
        <f t="shared" si="22"/>
        <v>Cumplió</v>
      </c>
      <c r="W110" s="260">
        <f t="shared" si="23"/>
        <v>246.53680555555184</v>
      </c>
      <c r="X110" s="256" t="s">
        <v>186</v>
      </c>
      <c r="Y110" s="261">
        <v>1</v>
      </c>
      <c r="Z110" s="262"/>
      <c r="AA110" s="262"/>
      <c r="AB110" s="262"/>
      <c r="AC110" s="262"/>
      <c r="AD110" s="264"/>
      <c r="AE110" s="264"/>
    </row>
  </sheetData>
  <autoFilter ref="A5:AC110"/>
  <hyperlinks>
    <hyperlink ref="C8" r:id="rId1" display="https://support.finsoftware.com/jira/browse/BXMPRJ-1309"/>
    <hyperlink ref="C9" r:id="rId2" display="https://support.finsoftware.com/jira/browse/BXMPRJ-1308"/>
  </hyperlinks>
  <printOptions horizontalCentered="1" verticalCentered="1"/>
  <pageMargins left="0.25" right="0.25" top="0.25" bottom="0.5" header="0.5" footer="0.25"/>
  <headerFooter>
    <oddFooter>&amp;Z&amp;P of &amp;F</oddFooter>
  </headerFooter>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5" tint="0.59999389629810485"/>
  </sheetPr>
  <dimension ref="A1:AF113"/>
  <sheetViews>
    <sheetView showGridLines="0" zoomScale="70" zoomScaleNormal="70" workbookViewId="0">
      <pane xSplit="3" ySplit="5" topLeftCell="D90" activePane="bottomRight" state="frozen"/>
      <selection pane="topRight" activeCell="B1" sqref="B1"/>
      <selection pane="bottomLeft" activeCell="A2" sqref="A2"/>
      <selection pane="bottomRight" activeCell="G12" sqref="G12"/>
    </sheetView>
  </sheetViews>
  <sheetFormatPr baseColWidth="10" defaultColWidth="11.42578125" defaultRowHeight="12" x14ac:dyDescent="0.25"/>
  <cols>
    <col min="1" max="1" width="2.28515625" style="4" bestFit="1" customWidth="1"/>
    <col min="2" max="2" width="11.42578125" style="4"/>
    <col min="3" max="3" width="14.42578125" style="5" customWidth="1"/>
    <col min="4" max="4" width="16.5703125" style="5" bestFit="1" customWidth="1"/>
    <col min="5" max="5" width="12.42578125" style="5" customWidth="1"/>
    <col min="6" max="6" width="8.28515625" style="5" customWidth="1"/>
    <col min="7" max="8" width="36.5703125" style="5" customWidth="1"/>
    <col min="9" max="9" width="27.7109375" style="5" customWidth="1"/>
    <col min="10" max="10" width="35.28515625" style="5" customWidth="1"/>
    <col min="11" max="11" width="18.7109375" style="30" customWidth="1"/>
    <col min="12" max="12" width="20" style="21" customWidth="1"/>
    <col min="13" max="13" width="20" style="13" customWidth="1"/>
    <col min="14" max="14" width="20" style="22" customWidth="1"/>
    <col min="15" max="16" width="19.140625" style="21" customWidth="1"/>
    <col min="17" max="18" width="19.140625" style="23" customWidth="1"/>
    <col min="19" max="19" width="20" style="22" customWidth="1"/>
    <col min="20" max="20" width="26.28515625" style="24" bestFit="1" customWidth="1"/>
    <col min="21" max="22" width="9.85546875" style="24" customWidth="1"/>
    <col min="23" max="23" width="20" style="23" customWidth="1"/>
    <col min="24" max="24" width="36.5703125" style="5" customWidth="1"/>
    <col min="25" max="25" width="12.42578125" style="12" customWidth="1"/>
    <col min="26" max="29" width="17.5703125" style="12" customWidth="1"/>
    <col min="30" max="31" width="11.42578125" style="20"/>
    <col min="32" max="16384" width="11.42578125" style="4"/>
  </cols>
  <sheetData>
    <row r="1" spans="1:31" s="2" customFormat="1" ht="30" x14ac:dyDescent="0.25">
      <c r="C1" s="1" t="s">
        <v>202</v>
      </c>
      <c r="K1" s="12"/>
      <c r="L1" s="13"/>
      <c r="M1" s="13"/>
      <c r="N1" s="14"/>
      <c r="O1" s="13"/>
      <c r="P1" s="13"/>
      <c r="Q1" s="13"/>
      <c r="R1" s="13"/>
      <c r="S1" s="14"/>
      <c r="T1" s="13"/>
      <c r="U1" s="13"/>
      <c r="V1" s="13"/>
      <c r="W1" s="13"/>
      <c r="Y1" s="12"/>
      <c r="Z1" s="12"/>
      <c r="AA1" s="12"/>
      <c r="AB1" s="12"/>
      <c r="AC1" s="12"/>
      <c r="AD1" s="12"/>
      <c r="AE1" s="12"/>
    </row>
    <row r="2" spans="1:31" s="2" customFormat="1" x14ac:dyDescent="0.25">
      <c r="C2" s="2" t="s">
        <v>199</v>
      </c>
      <c r="D2" s="3">
        <f>Abiertos!D2</f>
        <v>42055.75</v>
      </c>
      <c r="K2" s="12"/>
      <c r="L2" s="13"/>
      <c r="M2" s="13"/>
      <c r="N2" s="14"/>
      <c r="O2" s="13"/>
      <c r="P2" s="13"/>
      <c r="Q2" s="13"/>
      <c r="R2" s="13"/>
      <c r="S2" s="14"/>
      <c r="T2" s="13"/>
      <c r="U2" s="13"/>
      <c r="V2" s="13"/>
      <c r="W2" s="13"/>
      <c r="Y2" s="12"/>
      <c r="Z2" s="12"/>
      <c r="AA2" s="12"/>
      <c r="AB2" s="12"/>
      <c r="AC2" s="12"/>
      <c r="AD2" s="12"/>
      <c r="AE2" s="12"/>
    </row>
    <row r="3" spans="1:31" s="2" customFormat="1" x14ac:dyDescent="0.25">
      <c r="C3" s="2" t="s">
        <v>200</v>
      </c>
      <c r="D3" s="2">
        <v>1</v>
      </c>
      <c r="G3" s="27"/>
      <c r="K3" s="12"/>
      <c r="L3" s="13"/>
      <c r="M3" s="13"/>
      <c r="N3" s="14"/>
      <c r="O3" s="13"/>
      <c r="P3" s="13"/>
      <c r="Q3" s="13"/>
      <c r="R3" s="13"/>
      <c r="S3" s="14"/>
      <c r="T3" s="13"/>
      <c r="U3" s="13"/>
      <c r="V3" s="13"/>
      <c r="W3" s="13"/>
      <c r="Y3" s="12"/>
      <c r="Z3" s="12"/>
      <c r="AA3" s="12"/>
      <c r="AB3" s="12"/>
      <c r="AC3" s="12"/>
      <c r="AD3" s="12"/>
      <c r="AE3" s="12"/>
    </row>
    <row r="4" spans="1:31" s="2" customFormat="1" x14ac:dyDescent="0.25">
      <c r="C4" s="28" t="s">
        <v>201</v>
      </c>
      <c r="D4" s="28">
        <f>COUNTIF($A$6:$A$4832,1)</f>
        <v>31</v>
      </c>
      <c r="E4" s="2" t="s">
        <v>946</v>
      </c>
      <c r="F4" s="2">
        <f>COUNTIF($A$8:$A$4832,"c")</f>
        <v>19</v>
      </c>
      <c r="K4" s="12"/>
      <c r="L4" s="13"/>
      <c r="M4" s="13"/>
      <c r="N4" s="14"/>
      <c r="O4" s="13"/>
      <c r="P4" s="13"/>
      <c r="Q4" s="13"/>
      <c r="R4" s="13"/>
      <c r="S4" s="14"/>
      <c r="T4" s="13"/>
      <c r="U4" s="13"/>
      <c r="V4" s="13"/>
      <c r="W4" s="13"/>
      <c r="Y4" s="12"/>
      <c r="Z4" s="12"/>
      <c r="AA4" s="12"/>
      <c r="AB4" s="12"/>
      <c r="AC4" s="12"/>
      <c r="AD4" s="12"/>
      <c r="AE4" s="12"/>
    </row>
    <row r="5" spans="1:31" ht="47.25" customHeight="1" x14ac:dyDescent="0.25">
      <c r="A5" s="4" t="s">
        <v>738</v>
      </c>
      <c r="B5" s="6" t="s">
        <v>734</v>
      </c>
      <c r="C5" s="6" t="s">
        <v>0</v>
      </c>
      <c r="D5" s="7" t="s">
        <v>1</v>
      </c>
      <c r="E5" s="7" t="s">
        <v>2</v>
      </c>
      <c r="F5" s="7" t="s">
        <v>3</v>
      </c>
      <c r="G5" s="7" t="s">
        <v>4</v>
      </c>
      <c r="H5" s="7" t="s">
        <v>5</v>
      </c>
      <c r="I5" s="7" t="s">
        <v>6</v>
      </c>
      <c r="J5" s="7" t="s">
        <v>7</v>
      </c>
      <c r="K5" s="7" t="s">
        <v>188</v>
      </c>
      <c r="L5" s="8" t="s">
        <v>189</v>
      </c>
      <c r="M5" s="8" t="s">
        <v>697</v>
      </c>
      <c r="N5" s="9" t="s">
        <v>190</v>
      </c>
      <c r="O5" s="8" t="s">
        <v>739</v>
      </c>
      <c r="P5" s="8" t="s">
        <v>740</v>
      </c>
      <c r="Q5" s="8" t="s">
        <v>924</v>
      </c>
      <c r="R5" s="8" t="s">
        <v>923</v>
      </c>
      <c r="S5" s="9" t="s">
        <v>187</v>
      </c>
      <c r="T5" s="8" t="s">
        <v>939</v>
      </c>
      <c r="U5" s="8" t="s">
        <v>943</v>
      </c>
      <c r="V5" s="8" t="s">
        <v>944</v>
      </c>
      <c r="W5" s="8" t="s">
        <v>192</v>
      </c>
      <c r="X5" s="7" t="s">
        <v>8</v>
      </c>
      <c r="Y5" s="8" t="s">
        <v>193</v>
      </c>
      <c r="Z5" s="8" t="s">
        <v>194</v>
      </c>
      <c r="AA5" s="8" t="s">
        <v>195</v>
      </c>
      <c r="AB5" s="8" t="s">
        <v>196</v>
      </c>
      <c r="AC5" s="8" t="s">
        <v>197</v>
      </c>
    </row>
    <row r="6" spans="1:31" s="255" customFormat="1" ht="47.25" customHeight="1" x14ac:dyDescent="0.25">
      <c r="A6" s="255">
        <v>1</v>
      </c>
      <c r="B6" s="264" t="s">
        <v>707</v>
      </c>
      <c r="C6" s="251" t="s">
        <v>999</v>
      </c>
      <c r="D6" s="256" t="s">
        <v>204</v>
      </c>
      <c r="E6" s="256" t="s">
        <v>11</v>
      </c>
      <c r="F6" s="256" t="s">
        <v>12</v>
      </c>
      <c r="G6" s="256" t="s">
        <v>1000</v>
      </c>
      <c r="H6" s="256" t="s">
        <v>1001</v>
      </c>
      <c r="I6" s="256" t="s">
        <v>65</v>
      </c>
      <c r="J6" s="256" t="s">
        <v>54</v>
      </c>
      <c r="K6" s="263">
        <f>Abiertos!$D$2</f>
        <v>42055.75</v>
      </c>
      <c r="L6" s="258">
        <v>42054.904166666667</v>
      </c>
      <c r="M6" s="269">
        <v>42054.904166666667</v>
      </c>
      <c r="N6" s="236">
        <f>K6-M6</f>
        <v>0.84583333333284827</v>
      </c>
      <c r="O6" s="258">
        <f t="shared" ref="O6:O71" si="0">+Y6+M6</f>
        <v>42055.904166666667</v>
      </c>
      <c r="P6" s="258"/>
      <c r="Q6" s="259">
        <f>IF(T6="",(ROUNDDOWN(K6-O6,0)),ROUNDDOWN(T6-O6,0))</f>
        <v>0</v>
      </c>
      <c r="R6" s="259" t="str">
        <f>IF(P6="","Sin Fecha",IF(T6="",(ROUNDDOWN(K6-P6,0)),ROUNDDOWN(T6-P6,0)))</f>
        <v>Sin Fecha</v>
      </c>
      <c r="S6" s="260">
        <f>K6-L6</f>
        <v>0.84583333333284827</v>
      </c>
      <c r="T6" s="257"/>
      <c r="U6" s="257" t="str">
        <f>IF(AND(T6&lt;&gt;"",Q6&lt;=0),"Cumplió","No Cumplió")</f>
        <v>No Cumplió</v>
      </c>
      <c r="V6" s="257" t="str">
        <f>IF(AND(T6&lt;&gt;"",R6&lt;=0),"Cumplió",IF(P6="","Sin Fecha","No Cumplió"))</f>
        <v>Sin Fecha</v>
      </c>
      <c r="W6" s="260">
        <f>IF(T6="",K6-L6,T6-L6)</f>
        <v>0.84583333333284827</v>
      </c>
      <c r="X6" s="256"/>
      <c r="Y6" s="261">
        <f t="shared" ref="Y6:Y71" si="1">$D$3</f>
        <v>1</v>
      </c>
      <c r="Z6" s="262"/>
      <c r="AA6" s="262"/>
      <c r="AB6" s="262"/>
      <c r="AC6" s="262"/>
      <c r="AD6" s="249"/>
      <c r="AE6" s="249"/>
    </row>
    <row r="7" spans="1:31" s="146" customFormat="1" ht="47.25" customHeight="1" x14ac:dyDescent="0.25">
      <c r="A7" s="154">
        <v>1</v>
      </c>
      <c r="B7" s="160" t="s">
        <v>708</v>
      </c>
      <c r="C7" s="155" t="s">
        <v>936</v>
      </c>
      <c r="D7" s="156" t="s">
        <v>204</v>
      </c>
      <c r="E7" s="156" t="s">
        <v>59</v>
      </c>
      <c r="F7" s="156" t="s">
        <v>25</v>
      </c>
      <c r="G7" s="156" t="s">
        <v>937</v>
      </c>
      <c r="H7" s="156" t="s">
        <v>938</v>
      </c>
      <c r="I7" s="156" t="s">
        <v>932</v>
      </c>
      <c r="J7" s="156" t="s">
        <v>15</v>
      </c>
      <c r="K7" s="245">
        <f>Abiertos!$D$2</f>
        <v>42055.75</v>
      </c>
      <c r="L7" s="158">
        <v>42048.544444444444</v>
      </c>
      <c r="M7" s="161">
        <f>+T8</f>
        <v>42052</v>
      </c>
      <c r="N7" s="236">
        <f>K7-M7</f>
        <v>3.75</v>
      </c>
      <c r="O7" s="258">
        <f t="shared" si="0"/>
        <v>42053</v>
      </c>
      <c r="P7" s="158"/>
      <c r="Q7" s="259">
        <f>IF(T7="",(ROUNDDOWN(K7-O7,0)),ROUNDDOWN(T7-O7,0))</f>
        <v>2</v>
      </c>
      <c r="R7" s="259" t="str">
        <f>IF(P7="","Sin Fecha",IF(T7="",(ROUNDDOWN(K7-P7,0)),ROUNDDOWN(T7-P7,0)))</f>
        <v>Sin Fecha</v>
      </c>
      <c r="S7" s="260">
        <f>K7-L7</f>
        <v>7.2055555555562023</v>
      </c>
      <c r="T7" s="157"/>
      <c r="U7" s="257" t="str">
        <f>IF(AND(T7&lt;&gt;"",Q7&lt;=0),"Cumplió","No Cumplió")</f>
        <v>No Cumplió</v>
      </c>
      <c r="V7" s="257" t="str">
        <f>IF(AND(T7&lt;&gt;"",R7&lt;=0),"Cumplió",IF(P7="","Sin Fecha","No Cumplió"))</f>
        <v>Sin Fecha</v>
      </c>
      <c r="W7" s="260">
        <f>IF(T7="",K7-L7,T7-L7)</f>
        <v>7.2055555555562023</v>
      </c>
      <c r="X7" s="156"/>
      <c r="Y7" s="261">
        <f t="shared" si="1"/>
        <v>1</v>
      </c>
      <c r="Z7" s="159"/>
      <c r="AA7" s="159"/>
      <c r="AB7" s="159"/>
      <c r="AC7" s="159"/>
      <c r="AD7" s="153"/>
      <c r="AE7" s="153"/>
    </row>
    <row r="8" spans="1:31" ht="47.25" customHeight="1" x14ac:dyDescent="0.25">
      <c r="B8" s="35" t="s">
        <v>708</v>
      </c>
      <c r="C8" s="10" t="s">
        <v>936</v>
      </c>
      <c r="D8" s="11" t="s">
        <v>204</v>
      </c>
      <c r="E8" s="11" t="s">
        <v>51</v>
      </c>
      <c r="F8" s="11" t="s">
        <v>25</v>
      </c>
      <c r="G8" s="11" t="s">
        <v>937</v>
      </c>
      <c r="H8" s="11" t="s">
        <v>938</v>
      </c>
      <c r="I8" s="11" t="s">
        <v>932</v>
      </c>
      <c r="J8" s="11" t="s">
        <v>363</v>
      </c>
      <c r="K8" s="245">
        <f>Abiertos!$D$2</f>
        <v>42055.75</v>
      </c>
      <c r="L8" s="16">
        <v>42048.544444444444</v>
      </c>
      <c r="M8" s="47">
        <v>42048.544444444444</v>
      </c>
      <c r="N8" s="236">
        <f t="shared" ref="N8:N72" si="2">K8-M8</f>
        <v>7.2055555555562023</v>
      </c>
      <c r="O8" s="258">
        <f t="shared" si="0"/>
        <v>42049.544444444444</v>
      </c>
      <c r="P8" s="16"/>
      <c r="Q8" s="259">
        <f t="shared" ref="Q8:Q72" si="3">IF(T8="",(ROUNDDOWN(K8-O8,0)),ROUNDDOWN(T8-O8,0))</f>
        <v>2</v>
      </c>
      <c r="R8" s="259" t="str">
        <f t="shared" ref="R8:R72" si="4">IF(P8="","Sin Fecha",IF(T8="",(ROUNDDOWN(K8-P8,0)),ROUNDDOWN(T8-P8,0)))</f>
        <v>Sin Fecha</v>
      </c>
      <c r="S8" s="260">
        <f t="shared" ref="S8:S72" si="5">K8-L8</f>
        <v>7.2055555555562023</v>
      </c>
      <c r="T8" s="15">
        <v>42052</v>
      </c>
      <c r="U8" s="257" t="str">
        <f t="shared" ref="U8:U72" si="6">IF(AND(T8&lt;&gt;"",Q8&lt;=0),"Cumplió","No Cumplió")</f>
        <v>No Cumplió</v>
      </c>
      <c r="V8" s="257" t="str">
        <f t="shared" ref="V8:V72" si="7">IF(AND(T8&lt;&gt;"",R8&lt;=0),"Cumplió",IF(P8="","Sin Fecha","No Cumplió"))</f>
        <v>Sin Fecha</v>
      </c>
      <c r="W8" s="260">
        <f t="shared" ref="W8:W72" si="8">IF(T8="",K8-L8,T8-L8)</f>
        <v>3.4555555555562023</v>
      </c>
      <c r="X8" s="11"/>
      <c r="Y8" s="261">
        <f t="shared" si="1"/>
        <v>1</v>
      </c>
      <c r="Z8" s="26"/>
      <c r="AA8" s="26"/>
      <c r="AB8" s="26"/>
      <c r="AC8" s="26"/>
    </row>
    <row r="9" spans="1:31" s="64" customFormat="1" ht="47.25" customHeight="1" x14ac:dyDescent="0.25">
      <c r="A9" s="66">
        <v>1</v>
      </c>
      <c r="B9" s="72" t="s">
        <v>707</v>
      </c>
      <c r="C9" s="67" t="s">
        <v>929</v>
      </c>
      <c r="D9" s="68" t="s">
        <v>204</v>
      </c>
      <c r="E9" s="68" t="s">
        <v>59</v>
      </c>
      <c r="F9" s="68" t="s">
        <v>12</v>
      </c>
      <c r="G9" s="68" t="s">
        <v>930</v>
      </c>
      <c r="H9" s="68" t="s">
        <v>931</v>
      </c>
      <c r="I9" s="68" t="s">
        <v>932</v>
      </c>
      <c r="J9" s="68" t="s">
        <v>28</v>
      </c>
      <c r="K9" s="245">
        <f>Abiertos!$D$2</f>
        <v>42055.75</v>
      </c>
      <c r="L9" s="70">
        <v>42047.488888888889</v>
      </c>
      <c r="M9" s="73">
        <f>+T10</f>
        <v>42052</v>
      </c>
      <c r="N9" s="236">
        <f t="shared" si="2"/>
        <v>3.75</v>
      </c>
      <c r="O9" s="258">
        <f t="shared" si="0"/>
        <v>42053</v>
      </c>
      <c r="P9" s="70"/>
      <c r="Q9" s="259">
        <f t="shared" si="3"/>
        <v>2</v>
      </c>
      <c r="R9" s="259" t="str">
        <f t="shared" si="4"/>
        <v>Sin Fecha</v>
      </c>
      <c r="S9" s="260">
        <f t="shared" si="5"/>
        <v>8.2611111111109494</v>
      </c>
      <c r="T9" s="69"/>
      <c r="U9" s="257" t="str">
        <f t="shared" si="6"/>
        <v>No Cumplió</v>
      </c>
      <c r="V9" s="257" t="str">
        <f t="shared" si="7"/>
        <v>Sin Fecha</v>
      </c>
      <c r="W9" s="260">
        <f t="shared" si="8"/>
        <v>8.2611111111109494</v>
      </c>
      <c r="X9" s="68" t="s">
        <v>140</v>
      </c>
      <c r="Y9" s="261">
        <f t="shared" si="1"/>
        <v>1</v>
      </c>
      <c r="Z9" s="71"/>
      <c r="AA9" s="71"/>
      <c r="AB9" s="71"/>
      <c r="AC9" s="71"/>
      <c r="AD9" s="65"/>
      <c r="AE9" s="65"/>
    </row>
    <row r="10" spans="1:31" ht="47.25" customHeight="1" x14ac:dyDescent="0.25">
      <c r="B10" s="35" t="s">
        <v>707</v>
      </c>
      <c r="C10" s="10" t="s">
        <v>929</v>
      </c>
      <c r="D10" s="11" t="s">
        <v>204</v>
      </c>
      <c r="E10" s="11" t="s">
        <v>11</v>
      </c>
      <c r="F10" s="11" t="s">
        <v>12</v>
      </c>
      <c r="G10" s="11" t="s">
        <v>930</v>
      </c>
      <c r="H10" s="11" t="s">
        <v>931</v>
      </c>
      <c r="I10" s="11" t="s">
        <v>932</v>
      </c>
      <c r="J10" s="11" t="s">
        <v>65</v>
      </c>
      <c r="K10" s="245">
        <f>Abiertos!$D$2</f>
        <v>42055.75</v>
      </c>
      <c r="L10" s="16">
        <v>42047.488888888889</v>
      </c>
      <c r="M10" s="47">
        <v>42047.488888888889</v>
      </c>
      <c r="N10" s="236">
        <f t="shared" si="2"/>
        <v>8.2611111111109494</v>
      </c>
      <c r="O10" s="258">
        <f t="shared" si="0"/>
        <v>42048.488888888889</v>
      </c>
      <c r="P10" s="16"/>
      <c r="Q10" s="259">
        <f t="shared" si="3"/>
        <v>3</v>
      </c>
      <c r="R10" s="259" t="str">
        <f t="shared" si="4"/>
        <v>Sin Fecha</v>
      </c>
      <c r="S10" s="260">
        <f t="shared" si="5"/>
        <v>8.2611111111109494</v>
      </c>
      <c r="T10" s="15">
        <v>42052</v>
      </c>
      <c r="U10" s="257" t="str">
        <f t="shared" si="6"/>
        <v>No Cumplió</v>
      </c>
      <c r="V10" s="257" t="str">
        <f t="shared" si="7"/>
        <v>Sin Fecha</v>
      </c>
      <c r="W10" s="260">
        <f t="shared" si="8"/>
        <v>4.5111111111109494</v>
      </c>
      <c r="X10" s="11" t="s">
        <v>140</v>
      </c>
      <c r="Y10" s="261">
        <f t="shared" si="1"/>
        <v>1</v>
      </c>
      <c r="Z10" s="26"/>
      <c r="AA10" s="26"/>
      <c r="AB10" s="26"/>
      <c r="AC10" s="26"/>
    </row>
    <row r="11" spans="1:31" ht="47.25" customHeight="1" x14ac:dyDescent="0.25">
      <c r="A11" s="4">
        <v>1</v>
      </c>
      <c r="B11" s="35" t="s">
        <v>708</v>
      </c>
      <c r="C11" s="10" t="s">
        <v>933</v>
      </c>
      <c r="D11" s="11" t="s">
        <v>204</v>
      </c>
      <c r="E11" s="11" t="s">
        <v>51</v>
      </c>
      <c r="F11" s="11" t="s">
        <v>12</v>
      </c>
      <c r="G11" s="11" t="s">
        <v>934</v>
      </c>
      <c r="H11" s="11" t="s">
        <v>935</v>
      </c>
      <c r="I11" s="11" t="s">
        <v>838</v>
      </c>
      <c r="J11" s="11" t="s">
        <v>359</v>
      </c>
      <c r="K11" s="245">
        <f>Abiertos!$D$2</f>
        <v>42055.75</v>
      </c>
      <c r="L11" s="16">
        <v>42046.696527777778</v>
      </c>
      <c r="M11" s="47">
        <v>42046.696527777778</v>
      </c>
      <c r="N11" s="236">
        <f t="shared" si="2"/>
        <v>9.0534722222218988</v>
      </c>
      <c r="O11" s="258">
        <f t="shared" si="0"/>
        <v>42047.696527777778</v>
      </c>
      <c r="P11" s="16"/>
      <c r="Q11" s="259">
        <f t="shared" si="3"/>
        <v>8</v>
      </c>
      <c r="R11" s="259" t="str">
        <f t="shared" si="4"/>
        <v>Sin Fecha</v>
      </c>
      <c r="S11" s="260">
        <f t="shared" si="5"/>
        <v>9.0534722222218988</v>
      </c>
      <c r="T11" s="15"/>
      <c r="U11" s="257" t="str">
        <f t="shared" si="6"/>
        <v>No Cumplió</v>
      </c>
      <c r="V11" s="257" t="str">
        <f t="shared" si="7"/>
        <v>Sin Fecha</v>
      </c>
      <c r="W11" s="260">
        <f t="shared" si="8"/>
        <v>9.0534722222218988</v>
      </c>
      <c r="X11" s="11" t="s">
        <v>57</v>
      </c>
      <c r="Y11" s="261">
        <f t="shared" si="1"/>
        <v>1</v>
      </c>
      <c r="Z11" s="26"/>
      <c r="AA11" s="26"/>
      <c r="AB11" s="26"/>
      <c r="AC11" s="26"/>
    </row>
    <row r="12" spans="1:31" ht="47.25" customHeight="1" x14ac:dyDescent="0.25">
      <c r="A12" s="4">
        <v>1</v>
      </c>
      <c r="B12" s="35" t="s">
        <v>708</v>
      </c>
      <c r="C12" s="10" t="s">
        <v>846</v>
      </c>
      <c r="D12" s="11" t="s">
        <v>204</v>
      </c>
      <c r="E12" s="11" t="s">
        <v>51</v>
      </c>
      <c r="F12" s="11" t="s">
        <v>25</v>
      </c>
      <c r="G12" s="11" t="s">
        <v>847</v>
      </c>
      <c r="H12" s="11" t="s">
        <v>848</v>
      </c>
      <c r="I12" s="11" t="s">
        <v>87</v>
      </c>
      <c r="J12" s="11" t="s">
        <v>54</v>
      </c>
      <c r="K12" s="245">
        <f>Abiertos!$D$2</f>
        <v>42055.75</v>
      </c>
      <c r="L12" s="16">
        <v>42044.740972222222</v>
      </c>
      <c r="M12" s="47">
        <v>42044.740972222222</v>
      </c>
      <c r="N12" s="236">
        <f t="shared" si="2"/>
        <v>11.009027777778101</v>
      </c>
      <c r="O12" s="258">
        <f t="shared" si="0"/>
        <v>42045.740972222222</v>
      </c>
      <c r="P12" s="16">
        <v>42058</v>
      </c>
      <c r="Q12" s="259">
        <f t="shared" si="3"/>
        <v>10</v>
      </c>
      <c r="R12" s="259">
        <f t="shared" si="4"/>
        <v>-2</v>
      </c>
      <c r="S12" s="260">
        <f t="shared" si="5"/>
        <v>11.009027777778101</v>
      </c>
      <c r="T12" s="15"/>
      <c r="U12" s="257" t="str">
        <f t="shared" si="6"/>
        <v>No Cumplió</v>
      </c>
      <c r="V12" s="257" t="str">
        <f t="shared" si="7"/>
        <v>No Cumplió</v>
      </c>
      <c r="W12" s="260">
        <f t="shared" si="8"/>
        <v>11.009027777778101</v>
      </c>
      <c r="X12" s="11"/>
      <c r="Y12" s="261">
        <f t="shared" si="1"/>
        <v>1</v>
      </c>
      <c r="Z12" s="26"/>
      <c r="AA12" s="26"/>
      <c r="AB12" s="26"/>
      <c r="AC12" s="26"/>
    </row>
    <row r="13" spans="1:31" ht="47.25" customHeight="1" x14ac:dyDescent="0.25">
      <c r="A13" s="4">
        <v>1</v>
      </c>
      <c r="B13" s="35" t="s">
        <v>708</v>
      </c>
      <c r="C13" s="10" t="s">
        <v>873</v>
      </c>
      <c r="D13" s="11" t="s">
        <v>204</v>
      </c>
      <c r="E13" s="11" t="s">
        <v>59</v>
      </c>
      <c r="F13" s="11" t="s">
        <v>12</v>
      </c>
      <c r="G13" s="11" t="s">
        <v>874</v>
      </c>
      <c r="H13" s="11" t="s">
        <v>875</v>
      </c>
      <c r="I13" s="11" t="s">
        <v>838</v>
      </c>
      <c r="J13" s="11" t="s">
        <v>838</v>
      </c>
      <c r="K13" s="245">
        <f>Abiertos!$D$2</f>
        <v>42055.75</v>
      </c>
      <c r="L13" s="16">
        <v>42044.793055555558</v>
      </c>
      <c r="M13" s="47">
        <f>+T14</f>
        <v>42051.709722222222</v>
      </c>
      <c r="N13" s="236">
        <f t="shared" si="2"/>
        <v>4.0402777777781012</v>
      </c>
      <c r="O13" s="258">
        <f t="shared" si="0"/>
        <v>42052.709722222222</v>
      </c>
      <c r="P13" s="16"/>
      <c r="Q13" s="259">
        <f t="shared" si="3"/>
        <v>3</v>
      </c>
      <c r="R13" s="259" t="str">
        <f t="shared" si="4"/>
        <v>Sin Fecha</v>
      </c>
      <c r="S13" s="260">
        <f t="shared" si="5"/>
        <v>10.956944444442343</v>
      </c>
      <c r="T13" s="15"/>
      <c r="U13" s="257" t="str">
        <f t="shared" si="6"/>
        <v>No Cumplió</v>
      </c>
      <c r="V13" s="257" t="str">
        <f t="shared" si="7"/>
        <v>Sin Fecha</v>
      </c>
      <c r="W13" s="260">
        <f t="shared" si="8"/>
        <v>10.956944444442343</v>
      </c>
      <c r="X13" s="11" t="s">
        <v>57</v>
      </c>
      <c r="Y13" s="261">
        <f t="shared" si="1"/>
        <v>1</v>
      </c>
      <c r="Z13" s="26"/>
      <c r="AA13" s="26"/>
      <c r="AB13" s="26"/>
      <c r="AC13" s="26"/>
    </row>
    <row r="14" spans="1:31" ht="47.25" customHeight="1" x14ac:dyDescent="0.25">
      <c r="B14" s="35" t="s">
        <v>708</v>
      </c>
      <c r="C14" s="10" t="s">
        <v>873</v>
      </c>
      <c r="D14" s="11" t="s">
        <v>204</v>
      </c>
      <c r="E14" s="11" t="s">
        <v>51</v>
      </c>
      <c r="F14" s="11" t="s">
        <v>12</v>
      </c>
      <c r="G14" s="11" t="s">
        <v>874</v>
      </c>
      <c r="H14" s="11" t="s">
        <v>875</v>
      </c>
      <c r="I14" s="11" t="s">
        <v>838</v>
      </c>
      <c r="J14" s="11" t="s">
        <v>54</v>
      </c>
      <c r="K14" s="245">
        <f>Abiertos!$D$2</f>
        <v>42055.75</v>
      </c>
      <c r="L14" s="16">
        <v>42044.793055555558</v>
      </c>
      <c r="M14" s="47">
        <v>42045.833333333336</v>
      </c>
      <c r="N14" s="236">
        <f t="shared" si="2"/>
        <v>9.9166666666642413</v>
      </c>
      <c r="O14" s="258">
        <f t="shared" si="0"/>
        <v>42046.833333333336</v>
      </c>
      <c r="P14" s="16"/>
      <c r="Q14" s="259">
        <f t="shared" si="3"/>
        <v>4</v>
      </c>
      <c r="R14" s="259" t="str">
        <f t="shared" si="4"/>
        <v>Sin Fecha</v>
      </c>
      <c r="S14" s="260">
        <f t="shared" si="5"/>
        <v>10.956944444442343</v>
      </c>
      <c r="T14" s="15">
        <v>42051.709722222222</v>
      </c>
      <c r="U14" s="257" t="str">
        <f t="shared" si="6"/>
        <v>No Cumplió</v>
      </c>
      <c r="V14" s="257" t="str">
        <f t="shared" si="7"/>
        <v>Sin Fecha</v>
      </c>
      <c r="W14" s="260">
        <f t="shared" si="8"/>
        <v>6.9166666666642413</v>
      </c>
      <c r="X14" s="11" t="s">
        <v>57</v>
      </c>
      <c r="Y14" s="261">
        <f t="shared" si="1"/>
        <v>1</v>
      </c>
      <c r="Z14" s="26"/>
      <c r="AA14" s="26"/>
      <c r="AB14" s="26"/>
      <c r="AC14" s="26"/>
    </row>
    <row r="15" spans="1:31" ht="47.25" customHeight="1" x14ac:dyDescent="0.25">
      <c r="A15" s="4">
        <v>1</v>
      </c>
      <c r="B15" s="35" t="s">
        <v>708</v>
      </c>
      <c r="C15" s="10" t="s">
        <v>876</v>
      </c>
      <c r="D15" s="11" t="s">
        <v>204</v>
      </c>
      <c r="E15" s="11" t="s">
        <v>51</v>
      </c>
      <c r="F15" s="11" t="s">
        <v>12</v>
      </c>
      <c r="G15" s="11" t="s">
        <v>877</v>
      </c>
      <c r="H15" s="11" t="s">
        <v>878</v>
      </c>
      <c r="I15" s="11" t="s">
        <v>96</v>
      </c>
      <c r="J15" s="11" t="s">
        <v>359</v>
      </c>
      <c r="K15" s="245">
        <f>Abiertos!$D$2</f>
        <v>42055.75</v>
      </c>
      <c r="L15" s="16">
        <v>42041.960416666669</v>
      </c>
      <c r="M15" s="47">
        <v>42045.833333333336</v>
      </c>
      <c r="N15" s="236">
        <f t="shared" si="2"/>
        <v>9.9166666666642413</v>
      </c>
      <c r="O15" s="258">
        <f t="shared" si="0"/>
        <v>42046.833333333336</v>
      </c>
      <c r="P15" s="16"/>
      <c r="Q15" s="259">
        <f t="shared" si="3"/>
        <v>8</v>
      </c>
      <c r="R15" s="259" t="str">
        <f t="shared" si="4"/>
        <v>Sin Fecha</v>
      </c>
      <c r="S15" s="260">
        <f t="shared" si="5"/>
        <v>13.789583333331393</v>
      </c>
      <c r="T15" s="15"/>
      <c r="U15" s="257" t="str">
        <f t="shared" si="6"/>
        <v>No Cumplió</v>
      </c>
      <c r="V15" s="257" t="str">
        <f t="shared" si="7"/>
        <v>Sin Fecha</v>
      </c>
      <c r="W15" s="260">
        <f t="shared" si="8"/>
        <v>13.789583333331393</v>
      </c>
      <c r="X15" s="11"/>
      <c r="Y15" s="261">
        <f t="shared" si="1"/>
        <v>1</v>
      </c>
      <c r="Z15" s="26"/>
      <c r="AA15" s="26"/>
      <c r="AB15" s="26"/>
      <c r="AC15" s="26"/>
    </row>
    <row r="16" spans="1:31" ht="47.25" customHeight="1" x14ac:dyDescent="0.25">
      <c r="B16" s="35" t="s">
        <v>708</v>
      </c>
      <c r="C16" s="10" t="s">
        <v>876</v>
      </c>
      <c r="D16" s="11" t="s">
        <v>204</v>
      </c>
      <c r="E16" s="11" t="s">
        <v>51</v>
      </c>
      <c r="F16" s="11" t="s">
        <v>12</v>
      </c>
      <c r="G16" s="11" t="s">
        <v>877</v>
      </c>
      <c r="H16" s="11" t="s">
        <v>878</v>
      </c>
      <c r="I16" s="11" t="s">
        <v>96</v>
      </c>
      <c r="J16" s="11" t="s">
        <v>359</v>
      </c>
      <c r="K16" s="245">
        <f>Abiertos!$D$2</f>
        <v>42055.75</v>
      </c>
      <c r="L16" s="16">
        <v>42041.960416666669</v>
      </c>
      <c r="M16" s="47">
        <v>42045.833333333336</v>
      </c>
      <c r="N16" s="236">
        <f t="shared" si="2"/>
        <v>9.9166666666642413</v>
      </c>
      <c r="O16" s="258">
        <f t="shared" si="0"/>
        <v>42046.833333333336</v>
      </c>
      <c r="P16" s="16"/>
      <c r="Q16" s="259">
        <f t="shared" si="3"/>
        <v>8</v>
      </c>
      <c r="R16" s="259" t="str">
        <f t="shared" si="4"/>
        <v>Sin Fecha</v>
      </c>
      <c r="S16" s="260">
        <f t="shared" si="5"/>
        <v>13.789583333331393</v>
      </c>
      <c r="T16" s="15"/>
      <c r="U16" s="257" t="str">
        <f t="shared" si="6"/>
        <v>No Cumplió</v>
      </c>
      <c r="V16" s="257" t="str">
        <f t="shared" si="7"/>
        <v>Sin Fecha</v>
      </c>
      <c r="W16" s="260">
        <f t="shared" si="8"/>
        <v>13.789583333331393</v>
      </c>
      <c r="X16" s="11"/>
      <c r="Y16" s="261">
        <f t="shared" si="1"/>
        <v>1</v>
      </c>
      <c r="Z16" s="26"/>
      <c r="AA16" s="26"/>
      <c r="AB16" s="26"/>
      <c r="AC16" s="26"/>
    </row>
    <row r="17" spans="1:31" ht="47.25" customHeight="1" x14ac:dyDescent="0.25">
      <c r="A17" s="4">
        <v>1</v>
      </c>
      <c r="B17" s="35" t="s">
        <v>708</v>
      </c>
      <c r="C17" s="10" t="s">
        <v>831</v>
      </c>
      <c r="D17" s="11" t="s">
        <v>204</v>
      </c>
      <c r="E17" s="11" t="s">
        <v>51</v>
      </c>
      <c r="F17" s="11" t="s">
        <v>25</v>
      </c>
      <c r="G17" s="11" t="s">
        <v>832</v>
      </c>
      <c r="H17" s="11" t="s">
        <v>833</v>
      </c>
      <c r="I17" s="11" t="s">
        <v>127</v>
      </c>
      <c r="J17" s="11" t="s">
        <v>88</v>
      </c>
      <c r="K17" s="245">
        <f>Abiertos!$D$2</f>
        <v>42055.75</v>
      </c>
      <c r="L17" s="16">
        <v>42041.594444444447</v>
      </c>
      <c r="M17" s="47">
        <v>42041.594444444447</v>
      </c>
      <c r="N17" s="236">
        <f t="shared" si="2"/>
        <v>14.155555555553292</v>
      </c>
      <c r="O17" s="258">
        <f t="shared" si="0"/>
        <v>42042.594444444447</v>
      </c>
      <c r="P17" s="16"/>
      <c r="Q17" s="259">
        <f t="shared" si="3"/>
        <v>13</v>
      </c>
      <c r="R17" s="259" t="str">
        <f t="shared" si="4"/>
        <v>Sin Fecha</v>
      </c>
      <c r="S17" s="260">
        <f t="shared" si="5"/>
        <v>14.155555555553292</v>
      </c>
      <c r="T17" s="15"/>
      <c r="U17" s="257" t="str">
        <f t="shared" si="6"/>
        <v>No Cumplió</v>
      </c>
      <c r="V17" s="257" t="str">
        <f t="shared" si="7"/>
        <v>Sin Fecha</v>
      </c>
      <c r="W17" s="260">
        <f t="shared" si="8"/>
        <v>14.155555555553292</v>
      </c>
      <c r="X17" s="11"/>
      <c r="Y17" s="261">
        <f t="shared" si="1"/>
        <v>1</v>
      </c>
      <c r="Z17" s="26"/>
      <c r="AA17" s="26"/>
      <c r="AB17" s="26"/>
      <c r="AC17" s="26"/>
    </row>
    <row r="18" spans="1:31" s="255" customFormat="1" ht="63.75" customHeight="1" x14ac:dyDescent="0.25">
      <c r="A18" s="255">
        <v>1</v>
      </c>
      <c r="B18" s="264" t="s">
        <v>699</v>
      </c>
      <c r="C18" s="251" t="s">
        <v>827</v>
      </c>
      <c r="D18" s="256" t="s">
        <v>204</v>
      </c>
      <c r="E18" s="256" t="s">
        <v>158</v>
      </c>
      <c r="F18" s="256" t="s">
        <v>25</v>
      </c>
      <c r="G18" s="256" t="s">
        <v>828</v>
      </c>
      <c r="H18" s="256" t="s">
        <v>829</v>
      </c>
      <c r="I18" s="256" t="s">
        <v>32</v>
      </c>
      <c r="J18" s="256" t="s">
        <v>32</v>
      </c>
      <c r="K18" s="263">
        <f>Abiertos!$D$2</f>
        <v>42055.75</v>
      </c>
      <c r="L18" s="258">
        <v>42040.967361111114</v>
      </c>
      <c r="M18" s="263">
        <v>42051.722222222219</v>
      </c>
      <c r="N18" s="236">
        <f t="shared" ref="N18" si="9">K18-M18</f>
        <v>4.0277777777810115</v>
      </c>
      <c r="O18" s="258">
        <f t="shared" ref="O18" si="10">+Y18+M18</f>
        <v>42052.722222222219</v>
      </c>
      <c r="P18" s="258"/>
      <c r="Q18" s="259">
        <f t="shared" ref="Q18" si="11">IF(T18="",(ROUNDDOWN(K18-O18,0)),ROUNDDOWN(T18-O18,0))</f>
        <v>3</v>
      </c>
      <c r="R18" s="259" t="str">
        <f t="shared" ref="R18" si="12">IF(P18="","Sin Fecha",IF(T18="",(ROUNDDOWN(K18-P18,0)),ROUNDDOWN(T18-P18,0)))</f>
        <v>Sin Fecha</v>
      </c>
      <c r="S18" s="260">
        <f t="shared" ref="S18" si="13">K18-L18</f>
        <v>14.78263888888614</v>
      </c>
      <c r="T18" s="257"/>
      <c r="U18" s="257" t="str">
        <f t="shared" ref="U18" si="14">IF(AND(T18&lt;&gt;"",Q18&lt;=0),"Cumplió","No Cumplió")</f>
        <v>No Cumplió</v>
      </c>
      <c r="V18" s="257" t="str">
        <f t="shared" ref="V18" si="15">IF(AND(T18&lt;&gt;"",R18&lt;=0),"Cumplió",IF(P18="","Sin Fecha","No Cumplió"))</f>
        <v>Sin Fecha</v>
      </c>
      <c r="W18" s="260">
        <f t="shared" ref="W18" si="16">IF(T18="",K18-L18,T18-L18)</f>
        <v>14.78263888888614</v>
      </c>
      <c r="X18" s="256" t="s">
        <v>830</v>
      </c>
      <c r="Y18" s="261">
        <f t="shared" si="1"/>
        <v>1</v>
      </c>
      <c r="Z18" s="262"/>
      <c r="AA18" s="262"/>
      <c r="AB18" s="262"/>
      <c r="AC18" s="262"/>
      <c r="AD18" s="252"/>
      <c r="AE18" s="252"/>
    </row>
    <row r="19" spans="1:31" ht="63.75" customHeight="1" x14ac:dyDescent="0.25">
      <c r="B19" s="35" t="s">
        <v>699</v>
      </c>
      <c r="C19" s="10" t="s">
        <v>827</v>
      </c>
      <c r="D19" s="11" t="s">
        <v>204</v>
      </c>
      <c r="E19" s="11" t="s">
        <v>59</v>
      </c>
      <c r="F19" s="11" t="s">
        <v>25</v>
      </c>
      <c r="G19" s="11" t="s">
        <v>828</v>
      </c>
      <c r="H19" s="11" t="s">
        <v>829</v>
      </c>
      <c r="I19" s="11" t="s">
        <v>32</v>
      </c>
      <c r="J19" s="11" t="s">
        <v>32</v>
      </c>
      <c r="K19" s="245">
        <f>Abiertos!$D$2</f>
        <v>42055.75</v>
      </c>
      <c r="L19" s="16">
        <v>42040.967361111114</v>
      </c>
      <c r="M19" s="29">
        <v>42051.722222222219</v>
      </c>
      <c r="N19" s="236">
        <f t="shared" si="2"/>
        <v>4.0277777777810115</v>
      </c>
      <c r="O19" s="258">
        <f t="shared" si="0"/>
        <v>42052.722222222219</v>
      </c>
      <c r="P19" s="16"/>
      <c r="Q19" s="259">
        <f t="shared" si="3"/>
        <v>3</v>
      </c>
      <c r="R19" s="259" t="str">
        <f t="shared" si="4"/>
        <v>Sin Fecha</v>
      </c>
      <c r="S19" s="260">
        <f t="shared" si="5"/>
        <v>14.78263888888614</v>
      </c>
      <c r="T19" s="15"/>
      <c r="U19" s="257" t="str">
        <f t="shared" si="6"/>
        <v>No Cumplió</v>
      </c>
      <c r="V19" s="257" t="str">
        <f t="shared" si="7"/>
        <v>Sin Fecha</v>
      </c>
      <c r="W19" s="260">
        <f t="shared" si="8"/>
        <v>14.78263888888614</v>
      </c>
      <c r="X19" s="11" t="s">
        <v>830</v>
      </c>
      <c r="Y19" s="261">
        <f t="shared" si="1"/>
        <v>1</v>
      </c>
      <c r="Z19" s="26"/>
      <c r="AA19" s="26"/>
      <c r="AB19" s="26"/>
      <c r="AC19" s="26"/>
    </row>
    <row r="20" spans="1:31" ht="47.25" customHeight="1" x14ac:dyDescent="0.25">
      <c r="A20" s="4" t="s">
        <v>945</v>
      </c>
      <c r="B20" s="35" t="s">
        <v>706</v>
      </c>
      <c r="C20" s="10" t="s">
        <v>789</v>
      </c>
      <c r="D20" s="11" t="s">
        <v>204</v>
      </c>
      <c r="E20" s="11" t="s">
        <v>817</v>
      </c>
      <c r="F20" s="11" t="s">
        <v>12</v>
      </c>
      <c r="G20" s="11" t="s">
        <v>790</v>
      </c>
      <c r="H20" s="11" t="s">
        <v>791</v>
      </c>
      <c r="I20" s="11" t="s">
        <v>146</v>
      </c>
      <c r="J20" s="11" t="s">
        <v>54</v>
      </c>
      <c r="K20" s="245">
        <f>Abiertos!$D$2</f>
        <v>42055.75</v>
      </c>
      <c r="L20" s="16">
        <v>42040.670138888891</v>
      </c>
      <c r="M20" s="47">
        <v>42040.670138888891</v>
      </c>
      <c r="N20" s="236">
        <f t="shared" si="2"/>
        <v>15.079861111109494</v>
      </c>
      <c r="O20" s="258">
        <f t="shared" si="0"/>
        <v>42041.670138888891</v>
      </c>
      <c r="P20" s="16">
        <v>42047</v>
      </c>
      <c r="Q20" s="259">
        <f t="shared" si="3"/>
        <v>6</v>
      </c>
      <c r="R20" s="259">
        <f t="shared" si="4"/>
        <v>1</v>
      </c>
      <c r="S20" s="260">
        <f t="shared" si="5"/>
        <v>15.079861111109494</v>
      </c>
      <c r="T20" s="15">
        <v>42048.635416666664</v>
      </c>
      <c r="U20" s="257" t="str">
        <f t="shared" si="6"/>
        <v>No Cumplió</v>
      </c>
      <c r="V20" s="257" t="str">
        <f t="shared" si="7"/>
        <v>No Cumplió</v>
      </c>
      <c r="W20" s="260">
        <f t="shared" si="8"/>
        <v>7.9652777777737356</v>
      </c>
      <c r="X20" s="11" t="s">
        <v>17</v>
      </c>
      <c r="Y20" s="261">
        <f t="shared" si="1"/>
        <v>1</v>
      </c>
      <c r="Z20" s="26"/>
      <c r="AA20" s="26"/>
      <c r="AB20" s="26"/>
      <c r="AC20" s="26"/>
    </row>
    <row r="21" spans="1:31" ht="47.25" customHeight="1" x14ac:dyDescent="0.25">
      <c r="A21" s="4">
        <v>1</v>
      </c>
      <c r="B21" s="35" t="s">
        <v>709</v>
      </c>
      <c r="C21" s="10" t="s">
        <v>804</v>
      </c>
      <c r="D21" s="11" t="s">
        <v>204</v>
      </c>
      <c r="E21" s="11" t="s">
        <v>51</v>
      </c>
      <c r="F21" s="11" t="s">
        <v>12</v>
      </c>
      <c r="G21" s="11" t="s">
        <v>805</v>
      </c>
      <c r="H21" s="11" t="s">
        <v>806</v>
      </c>
      <c r="I21" s="11" t="s">
        <v>127</v>
      </c>
      <c r="J21" s="11" t="s">
        <v>80</v>
      </c>
      <c r="K21" s="245">
        <f>Abiertos!$D$2</f>
        <v>42055.75</v>
      </c>
      <c r="L21" s="16">
        <v>42040.504861111112</v>
      </c>
      <c r="M21" s="47">
        <f>+T22</f>
        <v>42052.814583333333</v>
      </c>
      <c r="N21" s="236">
        <f t="shared" si="2"/>
        <v>2.9354166666671517</v>
      </c>
      <c r="O21" s="258">
        <f t="shared" si="0"/>
        <v>42053.814583333333</v>
      </c>
      <c r="P21" s="16"/>
      <c r="Q21" s="259">
        <f t="shared" si="3"/>
        <v>1</v>
      </c>
      <c r="R21" s="259" t="str">
        <f t="shared" si="4"/>
        <v>Sin Fecha</v>
      </c>
      <c r="S21" s="260">
        <f t="shared" si="5"/>
        <v>15.245138888887595</v>
      </c>
      <c r="T21" s="15"/>
      <c r="U21" s="257" t="str">
        <f t="shared" si="6"/>
        <v>No Cumplió</v>
      </c>
      <c r="V21" s="257" t="str">
        <f t="shared" si="7"/>
        <v>Sin Fecha</v>
      </c>
      <c r="W21" s="260">
        <f t="shared" si="8"/>
        <v>15.245138888887595</v>
      </c>
      <c r="X21" s="11"/>
      <c r="Y21" s="261">
        <f t="shared" si="1"/>
        <v>1</v>
      </c>
      <c r="Z21" s="26"/>
      <c r="AA21" s="26"/>
      <c r="AB21" s="26"/>
      <c r="AC21" s="26"/>
    </row>
    <row r="22" spans="1:31" ht="47.25" customHeight="1" x14ac:dyDescent="0.25">
      <c r="B22" s="35" t="s">
        <v>709</v>
      </c>
      <c r="C22" s="10" t="s">
        <v>804</v>
      </c>
      <c r="D22" s="11" t="s">
        <v>204</v>
      </c>
      <c r="E22" s="11" t="s">
        <v>51</v>
      </c>
      <c r="F22" s="11" t="s">
        <v>12</v>
      </c>
      <c r="G22" s="11" t="s">
        <v>805</v>
      </c>
      <c r="H22" s="11" t="s">
        <v>806</v>
      </c>
      <c r="I22" s="11" t="s">
        <v>127</v>
      </c>
      <c r="J22" s="11" t="s">
        <v>127</v>
      </c>
      <c r="K22" s="245">
        <f>Abiertos!$D$2</f>
        <v>42055.75</v>
      </c>
      <c r="L22" s="16">
        <v>42040.504861111112</v>
      </c>
      <c r="M22" s="47">
        <v>42040.504861111112</v>
      </c>
      <c r="N22" s="236">
        <f t="shared" si="2"/>
        <v>15.245138888887595</v>
      </c>
      <c r="O22" s="258">
        <f t="shared" si="0"/>
        <v>42041.504861111112</v>
      </c>
      <c r="P22" s="16"/>
      <c r="Q22" s="259">
        <f t="shared" si="3"/>
        <v>11</v>
      </c>
      <c r="R22" s="259" t="str">
        <f t="shared" si="4"/>
        <v>Sin Fecha</v>
      </c>
      <c r="S22" s="260">
        <f t="shared" si="5"/>
        <v>15.245138888887595</v>
      </c>
      <c r="T22" s="163">
        <v>42052.814583333333</v>
      </c>
      <c r="U22" s="257" t="str">
        <f t="shared" si="6"/>
        <v>No Cumplió</v>
      </c>
      <c r="V22" s="257" t="str">
        <f t="shared" si="7"/>
        <v>Sin Fecha</v>
      </c>
      <c r="W22" s="260">
        <f t="shared" si="8"/>
        <v>12.309722222220444</v>
      </c>
      <c r="X22" s="11"/>
      <c r="Y22" s="261">
        <f t="shared" si="1"/>
        <v>1</v>
      </c>
      <c r="Z22" s="26"/>
      <c r="AA22" s="26"/>
      <c r="AB22" s="26"/>
      <c r="AC22" s="26"/>
    </row>
    <row r="23" spans="1:31" ht="47.25" customHeight="1" x14ac:dyDescent="0.25">
      <c r="A23" s="4">
        <v>1</v>
      </c>
      <c r="B23" s="35" t="s">
        <v>708</v>
      </c>
      <c r="C23" s="10" t="s">
        <v>807</v>
      </c>
      <c r="D23" s="11" t="s">
        <v>204</v>
      </c>
      <c r="E23" s="11" t="s">
        <v>158</v>
      </c>
      <c r="F23" s="11" t="s">
        <v>25</v>
      </c>
      <c r="G23" s="11" t="s">
        <v>808</v>
      </c>
      <c r="H23" s="11" t="s">
        <v>809</v>
      </c>
      <c r="I23" s="11" t="s">
        <v>49</v>
      </c>
      <c r="J23" s="11" t="s">
        <v>696</v>
      </c>
      <c r="K23" s="245">
        <f>Abiertos!$D$2</f>
        <v>42055.75</v>
      </c>
      <c r="L23" s="16">
        <v>42039.818055555559</v>
      </c>
      <c r="M23" s="47">
        <f>+T24</f>
        <v>42048.536111111112</v>
      </c>
      <c r="N23" s="236">
        <f t="shared" si="2"/>
        <v>7.2138888888875954</v>
      </c>
      <c r="O23" s="258">
        <f t="shared" si="0"/>
        <v>42049.536111111112</v>
      </c>
      <c r="P23" s="16">
        <v>42051</v>
      </c>
      <c r="Q23" s="259">
        <f t="shared" si="3"/>
        <v>6</v>
      </c>
      <c r="R23" s="259">
        <f t="shared" si="4"/>
        <v>4</v>
      </c>
      <c r="S23" s="260">
        <f t="shared" si="5"/>
        <v>15.931944444440887</v>
      </c>
      <c r="T23" s="15"/>
      <c r="U23" s="257" t="str">
        <f t="shared" si="6"/>
        <v>No Cumplió</v>
      </c>
      <c r="V23" s="257" t="str">
        <f t="shared" si="7"/>
        <v>No Cumplió</v>
      </c>
      <c r="W23" s="260">
        <f t="shared" si="8"/>
        <v>15.931944444440887</v>
      </c>
      <c r="X23" s="11" t="s">
        <v>17</v>
      </c>
      <c r="Y23" s="261">
        <f t="shared" si="1"/>
        <v>1</v>
      </c>
      <c r="Z23" s="55">
        <v>42048.536111111112</v>
      </c>
      <c r="AA23" s="26"/>
      <c r="AB23" s="26"/>
      <c r="AC23" s="26"/>
    </row>
    <row r="24" spans="1:31" ht="47.25" customHeight="1" x14ac:dyDescent="0.25">
      <c r="B24" s="35" t="s">
        <v>708</v>
      </c>
      <c r="C24" s="10" t="s">
        <v>807</v>
      </c>
      <c r="D24" s="11" t="s">
        <v>204</v>
      </c>
      <c r="E24" s="11" t="s">
        <v>51</v>
      </c>
      <c r="F24" s="11" t="s">
        <v>25</v>
      </c>
      <c r="G24" s="11" t="s">
        <v>808</v>
      </c>
      <c r="H24" s="11" t="s">
        <v>809</v>
      </c>
      <c r="I24" s="11" t="s">
        <v>49</v>
      </c>
      <c r="J24" s="11" t="s">
        <v>88</v>
      </c>
      <c r="K24" s="245">
        <f>Abiertos!$D$2</f>
        <v>42055.75</v>
      </c>
      <c r="L24" s="16">
        <v>42039.818055555559</v>
      </c>
      <c r="M24" s="47">
        <v>42039.818055555559</v>
      </c>
      <c r="N24" s="236">
        <f t="shared" si="2"/>
        <v>15.931944444440887</v>
      </c>
      <c r="O24" s="258">
        <f t="shared" si="0"/>
        <v>42040.818055555559</v>
      </c>
      <c r="P24" s="16">
        <v>42045</v>
      </c>
      <c r="Q24" s="259">
        <f t="shared" si="3"/>
        <v>7</v>
      </c>
      <c r="R24" s="259">
        <f t="shared" si="4"/>
        <v>3</v>
      </c>
      <c r="S24" s="260">
        <f t="shared" si="5"/>
        <v>15.931944444440887</v>
      </c>
      <c r="T24" s="15">
        <v>42048.536111111112</v>
      </c>
      <c r="U24" s="257" t="str">
        <f t="shared" si="6"/>
        <v>No Cumplió</v>
      </c>
      <c r="V24" s="257" t="str">
        <f t="shared" si="7"/>
        <v>No Cumplió</v>
      </c>
      <c r="W24" s="260">
        <f t="shared" si="8"/>
        <v>8.7180555555532919</v>
      </c>
      <c r="X24" s="11" t="s">
        <v>17</v>
      </c>
      <c r="Y24" s="261">
        <f t="shared" si="1"/>
        <v>1</v>
      </c>
      <c r="Z24" s="55">
        <v>42048.536111111112</v>
      </c>
      <c r="AA24" s="26"/>
      <c r="AB24" s="26"/>
      <c r="AC24" s="26"/>
    </row>
    <row r="25" spans="1:31" ht="47.25" customHeight="1" x14ac:dyDescent="0.25">
      <c r="A25" s="4" t="s">
        <v>945</v>
      </c>
      <c r="B25" s="35" t="s">
        <v>708</v>
      </c>
      <c r="C25" s="10" t="s">
        <v>810</v>
      </c>
      <c r="D25" s="11" t="s">
        <v>204</v>
      </c>
      <c r="E25" s="11" t="s">
        <v>817</v>
      </c>
      <c r="F25" s="11" t="s">
        <v>25</v>
      </c>
      <c r="G25" s="11" t="s">
        <v>811</v>
      </c>
      <c r="H25" s="11" t="s">
        <v>812</v>
      </c>
      <c r="I25" s="11" t="s">
        <v>49</v>
      </c>
      <c r="J25" s="11" t="s">
        <v>49</v>
      </c>
      <c r="K25" s="245">
        <f>Abiertos!$D$2</f>
        <v>42055.75</v>
      </c>
      <c r="L25" s="16">
        <v>42039.813888888886</v>
      </c>
      <c r="M25" s="47">
        <f>+T26</f>
        <v>42048.759722222225</v>
      </c>
      <c r="N25" s="236">
        <f t="shared" si="2"/>
        <v>6.9902777777751908</v>
      </c>
      <c r="O25" s="258">
        <f t="shared" si="0"/>
        <v>42049.759722222225</v>
      </c>
      <c r="P25" s="16">
        <v>42041.577777777777</v>
      </c>
      <c r="Q25" s="259">
        <f t="shared" si="3"/>
        <v>4</v>
      </c>
      <c r="R25" s="259">
        <f t="shared" si="4"/>
        <v>12</v>
      </c>
      <c r="S25" s="260">
        <f t="shared" si="5"/>
        <v>15.93611111111386</v>
      </c>
      <c r="T25" s="15">
        <v>42054</v>
      </c>
      <c r="U25" s="257" t="str">
        <f t="shared" si="6"/>
        <v>No Cumplió</v>
      </c>
      <c r="V25" s="257" t="str">
        <f t="shared" si="7"/>
        <v>No Cumplió</v>
      </c>
      <c r="W25" s="260">
        <f t="shared" si="8"/>
        <v>14.18611111111386</v>
      </c>
      <c r="X25" s="11" t="s">
        <v>17</v>
      </c>
      <c r="Y25" s="261">
        <f t="shared" si="1"/>
        <v>1</v>
      </c>
      <c r="Z25" s="26"/>
      <c r="AA25" s="26"/>
      <c r="AB25" s="26"/>
      <c r="AC25" s="26"/>
    </row>
    <row r="26" spans="1:31" ht="47.25" customHeight="1" x14ac:dyDescent="0.25">
      <c r="B26" s="35" t="s">
        <v>708</v>
      </c>
      <c r="C26" s="10" t="s">
        <v>810</v>
      </c>
      <c r="D26" s="11" t="s">
        <v>204</v>
      </c>
      <c r="E26" s="11" t="s">
        <v>51</v>
      </c>
      <c r="F26" s="11" t="s">
        <v>25</v>
      </c>
      <c r="G26" s="11" t="s">
        <v>811</v>
      </c>
      <c r="H26" s="11" t="s">
        <v>812</v>
      </c>
      <c r="I26" s="11" t="s">
        <v>49</v>
      </c>
      <c r="J26" s="11" t="s">
        <v>54</v>
      </c>
      <c r="K26" s="245">
        <f>Abiertos!$D$2</f>
        <v>42055.75</v>
      </c>
      <c r="L26" s="16">
        <v>42039.813888888886</v>
      </c>
      <c r="M26" s="47">
        <v>42039.813888888886</v>
      </c>
      <c r="N26" s="236">
        <f t="shared" si="2"/>
        <v>15.93611111111386</v>
      </c>
      <c r="O26" s="258">
        <f t="shared" si="0"/>
        <v>42040.813888888886</v>
      </c>
      <c r="P26" s="16">
        <v>42041.577777777777</v>
      </c>
      <c r="Q26" s="259">
        <f t="shared" si="3"/>
        <v>7</v>
      </c>
      <c r="R26" s="259">
        <f t="shared" si="4"/>
        <v>7</v>
      </c>
      <c r="S26" s="260">
        <f t="shared" si="5"/>
        <v>15.93611111111386</v>
      </c>
      <c r="T26" s="15">
        <v>42048.759722222225</v>
      </c>
      <c r="U26" s="257" t="str">
        <f t="shared" si="6"/>
        <v>No Cumplió</v>
      </c>
      <c r="V26" s="257" t="str">
        <f t="shared" si="7"/>
        <v>No Cumplió</v>
      </c>
      <c r="W26" s="260">
        <f t="shared" si="8"/>
        <v>8.945833333338669</v>
      </c>
      <c r="X26" s="11" t="s">
        <v>17</v>
      </c>
      <c r="Y26" s="261">
        <f t="shared" si="1"/>
        <v>1</v>
      </c>
      <c r="Z26" s="26"/>
      <c r="AA26" s="26"/>
      <c r="AB26" s="26"/>
      <c r="AC26" s="26"/>
    </row>
    <row r="27" spans="1:31" ht="47.25" customHeight="1" x14ac:dyDescent="0.25">
      <c r="B27" s="35" t="s">
        <v>708</v>
      </c>
      <c r="C27" s="10" t="s">
        <v>810</v>
      </c>
      <c r="D27" s="11" t="s">
        <v>204</v>
      </c>
      <c r="E27" s="11" t="s">
        <v>51</v>
      </c>
      <c r="F27" s="11" t="s">
        <v>25</v>
      </c>
      <c r="G27" s="11" t="s">
        <v>811</v>
      </c>
      <c r="H27" s="11" t="s">
        <v>812</v>
      </c>
      <c r="I27" s="11" t="s">
        <v>49</v>
      </c>
      <c r="J27" s="11" t="s">
        <v>42</v>
      </c>
      <c r="K27" s="245">
        <f>Abiertos!$D$2</f>
        <v>42055.75</v>
      </c>
      <c r="L27" s="16">
        <v>42039.813888888886</v>
      </c>
      <c r="M27" s="47">
        <v>42039.813888888886</v>
      </c>
      <c r="N27" s="236">
        <f t="shared" si="2"/>
        <v>15.93611111111386</v>
      </c>
      <c r="O27" s="258">
        <f t="shared" si="0"/>
        <v>42040.813888888886</v>
      </c>
      <c r="P27" s="16">
        <v>42041.577777777777</v>
      </c>
      <c r="Q27" s="259">
        <f t="shared" si="3"/>
        <v>0</v>
      </c>
      <c r="R27" s="259">
        <f t="shared" si="4"/>
        <v>0</v>
      </c>
      <c r="S27" s="260">
        <f t="shared" si="5"/>
        <v>15.93611111111386</v>
      </c>
      <c r="T27" s="15">
        <v>42041.577777777777</v>
      </c>
      <c r="U27" s="257" t="str">
        <f t="shared" si="6"/>
        <v>Cumplió</v>
      </c>
      <c r="V27" s="257" t="str">
        <f t="shared" si="7"/>
        <v>Cumplió</v>
      </c>
      <c r="W27" s="260">
        <f t="shared" si="8"/>
        <v>1.7638888888905058</v>
      </c>
      <c r="X27" s="11" t="s">
        <v>17</v>
      </c>
      <c r="Y27" s="261">
        <f t="shared" si="1"/>
        <v>1</v>
      </c>
      <c r="Z27" s="26"/>
      <c r="AA27" s="26"/>
      <c r="AB27" s="26"/>
      <c r="AC27" s="26"/>
    </row>
    <row r="28" spans="1:31" ht="47.25" customHeight="1" x14ac:dyDescent="0.25">
      <c r="A28" s="4" t="s">
        <v>945</v>
      </c>
      <c r="B28" s="35" t="s">
        <v>709</v>
      </c>
      <c r="C28" s="10" t="s">
        <v>751</v>
      </c>
      <c r="D28" s="11" t="s">
        <v>204</v>
      </c>
      <c r="E28" s="11" t="s">
        <v>817</v>
      </c>
      <c r="F28" s="11" t="s">
        <v>12</v>
      </c>
      <c r="G28" s="11" t="s">
        <v>752</v>
      </c>
      <c r="H28" s="11" t="s">
        <v>753</v>
      </c>
      <c r="I28" s="11" t="s">
        <v>127</v>
      </c>
      <c r="J28" s="11" t="s">
        <v>55</v>
      </c>
      <c r="K28" s="245">
        <f>Abiertos!$D$2</f>
        <v>42055.75</v>
      </c>
      <c r="L28" s="16">
        <v>42039.430555555555</v>
      </c>
      <c r="M28" s="47">
        <v>42039.430555555555</v>
      </c>
      <c r="N28" s="236">
        <f t="shared" si="2"/>
        <v>16.319444444445253</v>
      </c>
      <c r="O28" s="258">
        <f t="shared" si="0"/>
        <v>42040.430555555555</v>
      </c>
      <c r="P28" s="16"/>
      <c r="Q28" s="259">
        <f t="shared" si="3"/>
        <v>0</v>
      </c>
      <c r="R28" s="259" t="str">
        <f t="shared" si="4"/>
        <v>Sin Fecha</v>
      </c>
      <c r="S28" s="260">
        <f t="shared" si="5"/>
        <v>16.319444444445253</v>
      </c>
      <c r="T28" s="15">
        <v>42041</v>
      </c>
      <c r="U28" s="257" t="str">
        <f t="shared" si="6"/>
        <v>Cumplió</v>
      </c>
      <c r="V28" s="257" t="str">
        <f t="shared" si="7"/>
        <v>Sin Fecha</v>
      </c>
      <c r="W28" s="260">
        <f t="shared" si="8"/>
        <v>1.5694444444452529</v>
      </c>
      <c r="X28" s="11"/>
      <c r="Y28" s="261">
        <f t="shared" si="1"/>
        <v>1</v>
      </c>
      <c r="Z28" s="26"/>
      <c r="AA28" s="26"/>
      <c r="AB28" s="26"/>
      <c r="AC28" s="26"/>
    </row>
    <row r="29" spans="1:31" ht="47.25" customHeight="1" x14ac:dyDescent="0.25">
      <c r="A29" s="4" t="s">
        <v>945</v>
      </c>
      <c r="B29" s="35" t="s">
        <v>709</v>
      </c>
      <c r="C29" s="10" t="s">
        <v>754</v>
      </c>
      <c r="D29" s="11" t="s">
        <v>204</v>
      </c>
      <c r="E29" s="11" t="s">
        <v>817</v>
      </c>
      <c r="F29" s="11" t="s">
        <v>25</v>
      </c>
      <c r="G29" s="11" t="s">
        <v>755</v>
      </c>
      <c r="H29" s="11" t="s">
        <v>756</v>
      </c>
      <c r="I29" s="11" t="s">
        <v>127</v>
      </c>
      <c r="J29" s="11" t="s">
        <v>55</v>
      </c>
      <c r="K29" s="245">
        <f>Abiertos!$D$2</f>
        <v>42055.75</v>
      </c>
      <c r="L29" s="16">
        <v>42038.835416666669</v>
      </c>
      <c r="M29" s="47">
        <v>42038.835416666669</v>
      </c>
      <c r="N29" s="236">
        <f t="shared" si="2"/>
        <v>16.914583333331393</v>
      </c>
      <c r="O29" s="258">
        <f t="shared" si="0"/>
        <v>42039.835416666669</v>
      </c>
      <c r="P29" s="16"/>
      <c r="Q29" s="259">
        <f t="shared" si="3"/>
        <v>1</v>
      </c>
      <c r="R29" s="259" t="str">
        <f t="shared" si="4"/>
        <v>Sin Fecha</v>
      </c>
      <c r="S29" s="260">
        <f t="shared" si="5"/>
        <v>16.914583333331393</v>
      </c>
      <c r="T29" s="15">
        <v>42041</v>
      </c>
      <c r="U29" s="257" t="str">
        <f t="shared" si="6"/>
        <v>No Cumplió</v>
      </c>
      <c r="V29" s="257" t="str">
        <f t="shared" si="7"/>
        <v>Sin Fecha</v>
      </c>
      <c r="W29" s="260">
        <f t="shared" si="8"/>
        <v>2.1645833333313931</v>
      </c>
      <c r="X29" s="11"/>
      <c r="Y29" s="261">
        <f t="shared" si="1"/>
        <v>1</v>
      </c>
      <c r="Z29" s="26"/>
      <c r="AA29" s="26"/>
      <c r="AB29" s="26"/>
      <c r="AC29" s="26"/>
    </row>
    <row r="30" spans="1:31" ht="47.25" customHeight="1" x14ac:dyDescent="0.25">
      <c r="A30" s="4" t="s">
        <v>945</v>
      </c>
      <c r="B30" s="35" t="s">
        <v>709</v>
      </c>
      <c r="C30" s="10" t="s">
        <v>757</v>
      </c>
      <c r="D30" s="11" t="s">
        <v>204</v>
      </c>
      <c r="E30" s="11" t="s">
        <v>817</v>
      </c>
      <c r="F30" s="11" t="s">
        <v>25</v>
      </c>
      <c r="G30" s="11" t="s">
        <v>758</v>
      </c>
      <c r="H30" s="11" t="s">
        <v>759</v>
      </c>
      <c r="I30" s="11" t="s">
        <v>127</v>
      </c>
      <c r="J30" s="11" t="s">
        <v>49</v>
      </c>
      <c r="K30" s="245">
        <f>Abiertos!$D$2</f>
        <v>42055.75</v>
      </c>
      <c r="L30" s="16">
        <v>42038.783333333333</v>
      </c>
      <c r="M30" s="47">
        <v>42038.783333333333</v>
      </c>
      <c r="N30" s="236">
        <f t="shared" si="2"/>
        <v>16.966666666667152</v>
      </c>
      <c r="O30" s="258">
        <f t="shared" si="0"/>
        <v>42039.783333333333</v>
      </c>
      <c r="P30" s="16"/>
      <c r="Q30" s="259">
        <f t="shared" si="3"/>
        <v>5</v>
      </c>
      <c r="R30" s="259" t="str">
        <f t="shared" si="4"/>
        <v>Sin Fecha</v>
      </c>
      <c r="S30" s="260">
        <f t="shared" si="5"/>
        <v>16.966666666667152</v>
      </c>
      <c r="T30" s="15">
        <v>42045.646527777775</v>
      </c>
      <c r="U30" s="257" t="str">
        <f t="shared" si="6"/>
        <v>No Cumplió</v>
      </c>
      <c r="V30" s="257" t="str">
        <f t="shared" si="7"/>
        <v>Sin Fecha</v>
      </c>
      <c r="W30" s="260">
        <f t="shared" si="8"/>
        <v>6.8631944444423425</v>
      </c>
      <c r="X30" s="11"/>
      <c r="Y30" s="261">
        <f t="shared" si="1"/>
        <v>1</v>
      </c>
      <c r="Z30" s="26"/>
      <c r="AA30" s="26"/>
      <c r="AB30" s="26"/>
      <c r="AC30" s="26"/>
    </row>
    <row r="31" spans="1:31" ht="47.25" customHeight="1" x14ac:dyDescent="0.25">
      <c r="A31" s="4">
        <v>1</v>
      </c>
      <c r="B31" s="35" t="s">
        <v>707</v>
      </c>
      <c r="C31" s="10" t="s">
        <v>689</v>
      </c>
      <c r="D31" s="11" t="s">
        <v>204</v>
      </c>
      <c r="E31" s="11" t="s">
        <v>51</v>
      </c>
      <c r="F31" s="11" t="s">
        <v>25</v>
      </c>
      <c r="G31" s="11" t="s">
        <v>690</v>
      </c>
      <c r="H31" s="11" t="s">
        <v>691</v>
      </c>
      <c r="I31" s="11" t="s">
        <v>456</v>
      </c>
      <c r="J31" s="11" t="s">
        <v>456</v>
      </c>
      <c r="K31" s="245">
        <f>Abiertos!$D$2</f>
        <v>42055.75</v>
      </c>
      <c r="L31" s="16">
        <v>42038.731944444444</v>
      </c>
      <c r="M31" s="47">
        <f>+T32</f>
        <v>42051.605555555558</v>
      </c>
      <c r="N31" s="236">
        <f t="shared" si="2"/>
        <v>4.1444444444423425</v>
      </c>
      <c r="O31" s="258">
        <f t="shared" si="0"/>
        <v>42052.605555555558</v>
      </c>
      <c r="P31" s="16">
        <v>42041</v>
      </c>
      <c r="Q31" s="259">
        <f t="shared" si="3"/>
        <v>3</v>
      </c>
      <c r="R31" s="259">
        <f t="shared" si="4"/>
        <v>14</v>
      </c>
      <c r="S31" s="260">
        <f t="shared" si="5"/>
        <v>17.018055555556202</v>
      </c>
      <c r="T31" s="15"/>
      <c r="U31" s="257" t="str">
        <f t="shared" si="6"/>
        <v>No Cumplió</v>
      </c>
      <c r="V31" s="257" t="str">
        <f t="shared" si="7"/>
        <v>No Cumplió</v>
      </c>
      <c r="W31" s="260">
        <f t="shared" si="8"/>
        <v>17.018055555556202</v>
      </c>
      <c r="X31" s="11"/>
      <c r="Y31" s="261">
        <f t="shared" si="1"/>
        <v>1</v>
      </c>
      <c r="Z31" s="26"/>
      <c r="AA31" s="26"/>
      <c r="AB31" s="26"/>
      <c r="AC31" s="26"/>
    </row>
    <row r="32" spans="1:31" ht="47.25" customHeight="1" x14ac:dyDescent="0.25">
      <c r="B32" s="35" t="s">
        <v>707</v>
      </c>
      <c r="C32" s="10" t="s">
        <v>689</v>
      </c>
      <c r="D32" s="11" t="s">
        <v>204</v>
      </c>
      <c r="E32" s="11" t="s">
        <v>51</v>
      </c>
      <c r="F32" s="11" t="s">
        <v>25</v>
      </c>
      <c r="G32" s="11" t="s">
        <v>690</v>
      </c>
      <c r="H32" s="11" t="s">
        <v>691</v>
      </c>
      <c r="I32" s="11" t="s">
        <v>456</v>
      </c>
      <c r="J32" s="11" t="s">
        <v>359</v>
      </c>
      <c r="K32" s="245">
        <f>Abiertos!$D$2</f>
        <v>42055.75</v>
      </c>
      <c r="L32" s="16">
        <v>42038.731944444444</v>
      </c>
      <c r="M32" s="47">
        <v>42038.783333333333</v>
      </c>
      <c r="N32" s="236">
        <f t="shared" si="2"/>
        <v>16.966666666667152</v>
      </c>
      <c r="O32" s="258">
        <f t="shared" si="0"/>
        <v>42039.783333333333</v>
      </c>
      <c r="P32" s="16">
        <v>42041</v>
      </c>
      <c r="Q32" s="259">
        <f t="shared" si="3"/>
        <v>11</v>
      </c>
      <c r="R32" s="259">
        <f t="shared" si="4"/>
        <v>10</v>
      </c>
      <c r="S32" s="260">
        <f t="shared" si="5"/>
        <v>17.018055555556202</v>
      </c>
      <c r="T32" s="15">
        <v>42051.605555555558</v>
      </c>
      <c r="U32" s="257" t="str">
        <f t="shared" si="6"/>
        <v>No Cumplió</v>
      </c>
      <c r="V32" s="257" t="str">
        <f t="shared" si="7"/>
        <v>No Cumplió</v>
      </c>
      <c r="W32" s="260">
        <f t="shared" si="8"/>
        <v>12.87361111111386</v>
      </c>
      <c r="X32" s="11"/>
      <c r="Y32" s="261">
        <f t="shared" si="1"/>
        <v>1</v>
      </c>
      <c r="Z32" s="26"/>
      <c r="AA32" s="26"/>
      <c r="AB32" s="26"/>
      <c r="AC32" s="26"/>
    </row>
    <row r="33" spans="1:31" s="144" customFormat="1" ht="47.25" customHeight="1" x14ac:dyDescent="0.25">
      <c r="A33" s="146">
        <v>1</v>
      </c>
      <c r="B33" s="152" t="s">
        <v>707</v>
      </c>
      <c r="C33" s="147" t="s">
        <v>615</v>
      </c>
      <c r="D33" s="148" t="s">
        <v>204</v>
      </c>
      <c r="E33" s="148" t="s">
        <v>59</v>
      </c>
      <c r="F33" s="148" t="s">
        <v>25</v>
      </c>
      <c r="G33" s="148" t="s">
        <v>616</v>
      </c>
      <c r="H33" s="148" t="s">
        <v>617</v>
      </c>
      <c r="I33" s="148" t="s">
        <v>28</v>
      </c>
      <c r="J33" s="148" t="s">
        <v>65</v>
      </c>
      <c r="K33" s="245">
        <f>Abiertos!$D$2</f>
        <v>42055.75</v>
      </c>
      <c r="L33" s="150">
        <v>42034.833333333336</v>
      </c>
      <c r="M33" s="269">
        <v>42037</v>
      </c>
      <c r="N33" s="236">
        <f t="shared" si="2"/>
        <v>18.75</v>
      </c>
      <c r="O33" s="258">
        <f t="shared" si="0"/>
        <v>42038</v>
      </c>
      <c r="P33" s="150">
        <v>42055</v>
      </c>
      <c r="Q33" s="259">
        <f t="shared" si="3"/>
        <v>17</v>
      </c>
      <c r="R33" s="259">
        <f t="shared" si="4"/>
        <v>0</v>
      </c>
      <c r="S33" s="260">
        <f t="shared" si="5"/>
        <v>20.916666666664241</v>
      </c>
      <c r="T33" s="149"/>
      <c r="U33" s="257" t="str">
        <f t="shared" si="6"/>
        <v>No Cumplió</v>
      </c>
      <c r="V33" s="257" t="str">
        <f t="shared" si="7"/>
        <v>No Cumplió</v>
      </c>
      <c r="W33" s="260">
        <f t="shared" si="8"/>
        <v>20.916666666664241</v>
      </c>
      <c r="X33" s="148" t="s">
        <v>17</v>
      </c>
      <c r="Y33" s="261">
        <f t="shared" si="1"/>
        <v>1</v>
      </c>
      <c r="Z33" s="151"/>
      <c r="AA33" s="151"/>
      <c r="AB33" s="151"/>
      <c r="AC33" s="151"/>
      <c r="AD33" s="145"/>
      <c r="AE33" s="145"/>
    </row>
    <row r="34" spans="1:31" ht="47.25" customHeight="1" x14ac:dyDescent="0.25">
      <c r="A34" s="4" t="s">
        <v>945</v>
      </c>
      <c r="B34" s="35" t="s">
        <v>709</v>
      </c>
      <c r="C34" s="10" t="s">
        <v>203</v>
      </c>
      <c r="D34" s="11" t="s">
        <v>204</v>
      </c>
      <c r="E34" s="11" t="s">
        <v>817</v>
      </c>
      <c r="F34" s="11" t="s">
        <v>25</v>
      </c>
      <c r="G34" s="11" t="s">
        <v>205</v>
      </c>
      <c r="H34" s="11" t="s">
        <v>206</v>
      </c>
      <c r="I34" s="11" t="s">
        <v>55</v>
      </c>
      <c r="J34" s="11" t="s">
        <v>55</v>
      </c>
      <c r="K34" s="245">
        <f>Abiertos!$D$2</f>
        <v>42055.75</v>
      </c>
      <c r="L34" s="16">
        <v>42031.820833333331</v>
      </c>
      <c r="M34" s="47">
        <v>42037</v>
      </c>
      <c r="N34" s="236">
        <f t="shared" si="2"/>
        <v>18.75</v>
      </c>
      <c r="O34" s="258">
        <f t="shared" si="0"/>
        <v>42038</v>
      </c>
      <c r="P34" s="16">
        <v>42039</v>
      </c>
      <c r="Q34" s="259">
        <f t="shared" si="3"/>
        <v>-3</v>
      </c>
      <c r="R34" s="259">
        <f t="shared" si="4"/>
        <v>-4</v>
      </c>
      <c r="S34" s="260">
        <f t="shared" si="5"/>
        <v>23.929166666668607</v>
      </c>
      <c r="T34" s="15">
        <v>42035</v>
      </c>
      <c r="U34" s="257" t="str">
        <f t="shared" si="6"/>
        <v>Cumplió</v>
      </c>
      <c r="V34" s="257" t="str">
        <f t="shared" si="7"/>
        <v>Cumplió</v>
      </c>
      <c r="W34" s="260">
        <f t="shared" si="8"/>
        <v>3.1791666666686069</v>
      </c>
      <c r="X34" s="11" t="s">
        <v>135</v>
      </c>
      <c r="Y34" s="261">
        <f t="shared" si="1"/>
        <v>1</v>
      </c>
      <c r="Z34" s="26"/>
      <c r="AA34" s="26"/>
      <c r="AB34" s="26"/>
      <c r="AC34" s="26"/>
    </row>
    <row r="35" spans="1:31" ht="47.25" customHeight="1" x14ac:dyDescent="0.25">
      <c r="A35" s="4">
        <v>1</v>
      </c>
      <c r="B35" s="35" t="s">
        <v>709</v>
      </c>
      <c r="C35" s="10" t="s">
        <v>58</v>
      </c>
      <c r="D35" s="11" t="s">
        <v>204</v>
      </c>
      <c r="E35" s="11" t="s">
        <v>59</v>
      </c>
      <c r="F35" s="11" t="s">
        <v>25</v>
      </c>
      <c r="G35" s="11" t="s">
        <v>60</v>
      </c>
      <c r="H35" s="11" t="s">
        <v>61</v>
      </c>
      <c r="I35" s="11" t="s">
        <v>32</v>
      </c>
      <c r="J35" s="11" t="s">
        <v>16</v>
      </c>
      <c r="K35" s="245">
        <f>Abiertos!$D$2</f>
        <v>42055.75</v>
      </c>
      <c r="L35" s="16">
        <v>42031.728472222225</v>
      </c>
      <c r="M35" s="47">
        <v>42037</v>
      </c>
      <c r="N35" s="236">
        <f t="shared" si="2"/>
        <v>18.75</v>
      </c>
      <c r="O35" s="258">
        <f t="shared" si="0"/>
        <v>42038</v>
      </c>
      <c r="P35" s="16"/>
      <c r="Q35" s="259">
        <f t="shared" si="3"/>
        <v>0</v>
      </c>
      <c r="R35" s="259" t="str">
        <f t="shared" si="4"/>
        <v>Sin Fecha</v>
      </c>
      <c r="S35" s="260">
        <f t="shared" si="5"/>
        <v>24.021527777775191</v>
      </c>
      <c r="T35" s="15">
        <v>42038.390972222223</v>
      </c>
      <c r="U35" s="257" t="str">
        <f t="shared" si="6"/>
        <v>Cumplió</v>
      </c>
      <c r="V35" s="257" t="str">
        <f t="shared" si="7"/>
        <v>Sin Fecha</v>
      </c>
      <c r="W35" s="260">
        <f t="shared" si="8"/>
        <v>6.6624999999985448</v>
      </c>
      <c r="X35" s="11" t="s">
        <v>17</v>
      </c>
      <c r="Y35" s="261">
        <f t="shared" si="1"/>
        <v>1</v>
      </c>
      <c r="Z35" s="26"/>
      <c r="AA35" s="26"/>
      <c r="AB35" s="26"/>
      <c r="AC35" s="26"/>
    </row>
    <row r="36" spans="1:31" ht="47.25" customHeight="1" x14ac:dyDescent="0.25">
      <c r="A36" s="4" t="s">
        <v>945</v>
      </c>
      <c r="B36" s="35" t="s">
        <v>709</v>
      </c>
      <c r="C36" s="10" t="s">
        <v>207</v>
      </c>
      <c r="D36" s="11" t="s">
        <v>204</v>
      </c>
      <c r="E36" s="11" t="s">
        <v>817</v>
      </c>
      <c r="F36" s="11" t="s">
        <v>25</v>
      </c>
      <c r="G36" s="11" t="s">
        <v>208</v>
      </c>
      <c r="H36" s="11" t="s">
        <v>209</v>
      </c>
      <c r="I36" s="11" t="s">
        <v>32</v>
      </c>
      <c r="J36" s="11" t="s">
        <v>16</v>
      </c>
      <c r="K36" s="245">
        <f>Abiertos!$D$2</f>
        <v>42055.75</v>
      </c>
      <c r="L36" s="16">
        <v>42031.502083333333</v>
      </c>
      <c r="M36" s="47">
        <v>42037</v>
      </c>
      <c r="N36" s="236">
        <f t="shared" si="2"/>
        <v>18.75</v>
      </c>
      <c r="O36" s="258">
        <f t="shared" si="0"/>
        <v>42038</v>
      </c>
      <c r="P36" s="16">
        <v>42039</v>
      </c>
      <c r="Q36" s="259">
        <f t="shared" si="3"/>
        <v>7</v>
      </c>
      <c r="R36" s="259">
        <f t="shared" si="4"/>
        <v>6</v>
      </c>
      <c r="S36" s="260">
        <f t="shared" si="5"/>
        <v>24.247916666667152</v>
      </c>
      <c r="T36" s="15">
        <v>42045.787499999999</v>
      </c>
      <c r="U36" s="257" t="str">
        <f t="shared" si="6"/>
        <v>No Cumplió</v>
      </c>
      <c r="V36" s="257" t="str">
        <f t="shared" si="7"/>
        <v>No Cumplió</v>
      </c>
      <c r="W36" s="260">
        <f t="shared" si="8"/>
        <v>14.285416666665697</v>
      </c>
      <c r="X36" s="11" t="s">
        <v>56</v>
      </c>
      <c r="Y36" s="261">
        <f t="shared" si="1"/>
        <v>1</v>
      </c>
      <c r="Z36" s="26"/>
      <c r="AA36" s="26"/>
      <c r="AB36" s="26"/>
      <c r="AC36" s="26"/>
    </row>
    <row r="37" spans="1:31" ht="47.25" customHeight="1" x14ac:dyDescent="0.25">
      <c r="A37" s="4">
        <v>1</v>
      </c>
      <c r="B37" s="35" t="s">
        <v>707</v>
      </c>
      <c r="C37" s="10" t="s">
        <v>62</v>
      </c>
      <c r="D37" s="11" t="s">
        <v>204</v>
      </c>
      <c r="E37" s="11" t="s">
        <v>51</v>
      </c>
      <c r="F37" s="11" t="s">
        <v>25</v>
      </c>
      <c r="G37" s="11" t="s">
        <v>63</v>
      </c>
      <c r="H37" s="11" t="s">
        <v>64</v>
      </c>
      <c r="I37" s="11" t="s">
        <v>65</v>
      </c>
      <c r="J37" s="11" t="s">
        <v>54</v>
      </c>
      <c r="K37" s="245">
        <f>Abiertos!$D$2</f>
        <v>42055.75</v>
      </c>
      <c r="L37" s="16">
        <v>42027.88958333333</v>
      </c>
      <c r="M37" s="47">
        <v>42038</v>
      </c>
      <c r="N37" s="236">
        <f t="shared" si="2"/>
        <v>17.75</v>
      </c>
      <c r="O37" s="258">
        <f t="shared" si="0"/>
        <v>42039</v>
      </c>
      <c r="P37" s="16">
        <v>42055</v>
      </c>
      <c r="Q37" s="259">
        <f t="shared" si="3"/>
        <v>16</v>
      </c>
      <c r="R37" s="259">
        <f t="shared" si="4"/>
        <v>0</v>
      </c>
      <c r="S37" s="260">
        <f t="shared" si="5"/>
        <v>27.860416666670062</v>
      </c>
      <c r="T37" s="15"/>
      <c r="U37" s="257" t="str">
        <f t="shared" si="6"/>
        <v>No Cumplió</v>
      </c>
      <c r="V37" s="257" t="str">
        <f t="shared" si="7"/>
        <v>No Cumplió</v>
      </c>
      <c r="W37" s="260">
        <f t="shared" si="8"/>
        <v>27.860416666670062</v>
      </c>
      <c r="X37" s="11" t="s">
        <v>879</v>
      </c>
      <c r="Y37" s="261">
        <f t="shared" si="1"/>
        <v>1</v>
      </c>
      <c r="Z37" s="26"/>
      <c r="AA37" s="26"/>
      <c r="AB37" s="26"/>
      <c r="AC37" s="26"/>
    </row>
    <row r="38" spans="1:31" ht="47.25" customHeight="1" x14ac:dyDescent="0.25">
      <c r="A38" s="4" t="s">
        <v>945</v>
      </c>
      <c r="B38" s="35" t="s">
        <v>709</v>
      </c>
      <c r="C38" s="10" t="s">
        <v>210</v>
      </c>
      <c r="D38" s="11" t="s">
        <v>204</v>
      </c>
      <c r="E38" s="11" t="s">
        <v>817</v>
      </c>
      <c r="F38" s="11" t="s">
        <v>25</v>
      </c>
      <c r="G38" s="11" t="s">
        <v>211</v>
      </c>
      <c r="H38" s="11" t="s">
        <v>212</v>
      </c>
      <c r="I38" s="11" t="s">
        <v>148</v>
      </c>
      <c r="J38" s="11" t="s">
        <v>148</v>
      </c>
      <c r="K38" s="245">
        <f>Abiertos!$D$2</f>
        <v>42055.75</v>
      </c>
      <c r="L38" s="16">
        <v>42026.75</v>
      </c>
      <c r="M38" s="47">
        <v>42037</v>
      </c>
      <c r="N38" s="236">
        <f t="shared" si="2"/>
        <v>18.75</v>
      </c>
      <c r="O38" s="258">
        <f t="shared" si="0"/>
        <v>42038</v>
      </c>
      <c r="P38" s="16">
        <v>42040</v>
      </c>
      <c r="Q38" s="259">
        <f t="shared" si="3"/>
        <v>2</v>
      </c>
      <c r="R38" s="259">
        <f t="shared" si="4"/>
        <v>0</v>
      </c>
      <c r="S38" s="260">
        <f t="shared" si="5"/>
        <v>29</v>
      </c>
      <c r="T38" s="15">
        <v>42040</v>
      </c>
      <c r="U38" s="257" t="str">
        <f t="shared" si="6"/>
        <v>No Cumplió</v>
      </c>
      <c r="V38" s="257" t="str">
        <f t="shared" si="7"/>
        <v>Cumplió</v>
      </c>
      <c r="W38" s="260">
        <f t="shared" si="8"/>
        <v>13.25</v>
      </c>
      <c r="X38" s="11" t="s">
        <v>213</v>
      </c>
      <c r="Y38" s="261">
        <f t="shared" si="1"/>
        <v>1</v>
      </c>
      <c r="Z38" s="26"/>
      <c r="AA38" s="26"/>
      <c r="AB38" s="26"/>
      <c r="AC38" s="26"/>
    </row>
    <row r="39" spans="1:31" s="255" customFormat="1" ht="47.25" customHeight="1" x14ac:dyDescent="0.25">
      <c r="A39" s="255">
        <v>1</v>
      </c>
      <c r="B39" s="264" t="s">
        <v>709</v>
      </c>
      <c r="C39" s="251" t="s">
        <v>861</v>
      </c>
      <c r="D39" s="256" t="s">
        <v>204</v>
      </c>
      <c r="E39" s="256" t="s">
        <v>59</v>
      </c>
      <c r="F39" s="256" t="s">
        <v>25</v>
      </c>
      <c r="G39" s="256" t="s">
        <v>862</v>
      </c>
      <c r="H39" s="256" t="s">
        <v>863</v>
      </c>
      <c r="I39" s="256" t="s">
        <v>80</v>
      </c>
      <c r="J39" s="256" t="s">
        <v>131</v>
      </c>
      <c r="K39" s="263">
        <f>Abiertos!$D$2</f>
        <v>42055.75</v>
      </c>
      <c r="L39" s="258">
        <v>42042.061111111114</v>
      </c>
      <c r="M39" s="269">
        <v>42042.061111111114</v>
      </c>
      <c r="N39" s="236">
        <f t="shared" si="2"/>
        <v>13.68888888888614</v>
      </c>
      <c r="O39" s="258">
        <f t="shared" si="0"/>
        <v>42043.061111111114</v>
      </c>
      <c r="P39" s="258"/>
      <c r="Q39" s="259">
        <f t="shared" ref="Q39" si="17">IF(T39="",(ROUNDDOWN(K39-O39,0)),ROUNDDOWN(T39-O39,0))</f>
        <v>12</v>
      </c>
      <c r="R39" s="259" t="str">
        <f t="shared" ref="R39" si="18">IF(P39="","Sin Fecha",IF(T39="",(ROUNDDOWN(K39-P39,0)),ROUNDDOWN(T39-P39,0)))</f>
        <v>Sin Fecha</v>
      </c>
      <c r="S39" s="260">
        <f t="shared" ref="S39" si="19">K39-L39</f>
        <v>13.68888888888614</v>
      </c>
      <c r="T39" s="257"/>
      <c r="U39" s="257" t="str">
        <f t="shared" ref="U39" si="20">IF(AND(T39&lt;&gt;"",Q39&lt;=0),"Cumplió","No Cumplió")</f>
        <v>No Cumplió</v>
      </c>
      <c r="V39" s="257" t="str">
        <f t="shared" ref="V39" si="21">IF(AND(T39&lt;&gt;"",R39&lt;=0),"Cumplió",IF(P39="","Sin Fecha","No Cumplió"))</f>
        <v>Sin Fecha</v>
      </c>
      <c r="W39" s="260">
        <f t="shared" ref="W39" si="22">IF(T39="",K39-L39,T39-L39)</f>
        <v>13.68888888888614</v>
      </c>
      <c r="X39" s="256"/>
      <c r="Y39" s="261">
        <f t="shared" si="1"/>
        <v>1</v>
      </c>
      <c r="Z39" s="262"/>
      <c r="AA39" s="262"/>
      <c r="AB39" s="262"/>
      <c r="AC39" s="262"/>
      <c r="AD39" s="252"/>
      <c r="AE39" s="252"/>
    </row>
    <row r="40" spans="1:31" ht="47.25" customHeight="1" x14ac:dyDescent="0.25">
      <c r="B40" s="35" t="s">
        <v>708</v>
      </c>
      <c r="C40" s="10" t="s">
        <v>214</v>
      </c>
      <c r="D40" s="11" t="s">
        <v>204</v>
      </c>
      <c r="E40" s="11" t="s">
        <v>51</v>
      </c>
      <c r="F40" s="11" t="s">
        <v>25</v>
      </c>
      <c r="G40" s="11" t="s">
        <v>215</v>
      </c>
      <c r="H40" s="11" t="s">
        <v>216</v>
      </c>
      <c r="I40" s="11" t="s">
        <v>38</v>
      </c>
      <c r="J40" s="11" t="s">
        <v>22</v>
      </c>
      <c r="K40" s="263">
        <f>Abiertos!$D$2</f>
        <v>42055.75</v>
      </c>
      <c r="L40" s="16">
        <v>42025.50277777778</v>
      </c>
      <c r="M40" s="47">
        <v>42037</v>
      </c>
      <c r="N40" s="236">
        <f t="shared" si="2"/>
        <v>18.75</v>
      </c>
      <c r="O40" s="258">
        <f t="shared" si="0"/>
        <v>42038</v>
      </c>
      <c r="P40" s="16"/>
      <c r="Q40" s="259">
        <f t="shared" si="3"/>
        <v>14</v>
      </c>
      <c r="R40" s="259" t="str">
        <f t="shared" si="4"/>
        <v>Sin Fecha</v>
      </c>
      <c r="S40" s="260">
        <f t="shared" si="5"/>
        <v>30.247222222220444</v>
      </c>
      <c r="T40" s="15">
        <v>42052</v>
      </c>
      <c r="U40" s="257" t="str">
        <f t="shared" si="6"/>
        <v>No Cumplió</v>
      </c>
      <c r="V40" s="257" t="str">
        <f t="shared" si="7"/>
        <v>Sin Fecha</v>
      </c>
      <c r="W40" s="260">
        <f t="shared" si="8"/>
        <v>26.497222222220444</v>
      </c>
      <c r="X40" s="11" t="s">
        <v>217</v>
      </c>
      <c r="Y40" s="261">
        <f t="shared" si="1"/>
        <v>1</v>
      </c>
      <c r="Z40" s="26"/>
      <c r="AA40" s="26"/>
      <c r="AB40" s="26"/>
      <c r="AC40" s="26"/>
    </row>
    <row r="41" spans="1:31" ht="47.25" customHeight="1" x14ac:dyDescent="0.25">
      <c r="A41" s="4" t="s">
        <v>945</v>
      </c>
      <c r="B41" s="35" t="s">
        <v>709</v>
      </c>
      <c r="C41" s="10" t="s">
        <v>218</v>
      </c>
      <c r="D41" s="11" t="s">
        <v>204</v>
      </c>
      <c r="E41" s="11" t="s">
        <v>59</v>
      </c>
      <c r="F41" s="11" t="s">
        <v>12</v>
      </c>
      <c r="G41" s="11" t="s">
        <v>219</v>
      </c>
      <c r="H41" s="11" t="s">
        <v>220</v>
      </c>
      <c r="I41" s="11" t="s">
        <v>148</v>
      </c>
      <c r="J41" s="11" t="s">
        <v>148</v>
      </c>
      <c r="K41" s="245">
        <f>Abiertos!$D$2</f>
        <v>42055.75</v>
      </c>
      <c r="L41" s="16">
        <v>42025.499305555553</v>
      </c>
      <c r="M41" s="47">
        <f>+T42</f>
        <v>42041.782638888886</v>
      </c>
      <c r="N41" s="236">
        <f t="shared" si="2"/>
        <v>13.96736111111386</v>
      </c>
      <c r="O41" s="258">
        <f t="shared" si="0"/>
        <v>42042.782638888886</v>
      </c>
      <c r="P41" s="16"/>
      <c r="Q41" s="259">
        <f t="shared" si="3"/>
        <v>2</v>
      </c>
      <c r="R41" s="259" t="str">
        <f t="shared" si="4"/>
        <v>Sin Fecha</v>
      </c>
      <c r="S41" s="260">
        <f t="shared" si="5"/>
        <v>30.250694444446708</v>
      </c>
      <c r="T41" s="15">
        <v>42045.404166666667</v>
      </c>
      <c r="U41" s="257" t="str">
        <f t="shared" si="6"/>
        <v>No Cumplió</v>
      </c>
      <c r="V41" s="257" t="str">
        <f t="shared" si="7"/>
        <v>Sin Fecha</v>
      </c>
      <c r="W41" s="260">
        <f t="shared" si="8"/>
        <v>19.90486111111386</v>
      </c>
      <c r="X41" s="11" t="s">
        <v>17</v>
      </c>
      <c r="Y41" s="261">
        <f t="shared" si="1"/>
        <v>1</v>
      </c>
      <c r="Z41" s="26"/>
      <c r="AA41" s="26"/>
      <c r="AB41" s="26"/>
      <c r="AC41" s="26"/>
    </row>
    <row r="42" spans="1:31" ht="47.25" customHeight="1" x14ac:dyDescent="0.25">
      <c r="B42" s="35" t="s">
        <v>709</v>
      </c>
      <c r="C42" s="10" t="s">
        <v>218</v>
      </c>
      <c r="D42" s="11" t="s">
        <v>204</v>
      </c>
      <c r="E42" s="11" t="s">
        <v>59</v>
      </c>
      <c r="F42" s="11" t="s">
        <v>12</v>
      </c>
      <c r="G42" s="11" t="s">
        <v>219</v>
      </c>
      <c r="H42" s="11" t="s">
        <v>220</v>
      </c>
      <c r="I42" s="11" t="s">
        <v>148</v>
      </c>
      <c r="J42" s="11" t="s">
        <v>22</v>
      </c>
      <c r="K42" s="245">
        <f>Abiertos!$D$2</f>
        <v>42055.75</v>
      </c>
      <c r="L42" s="16">
        <v>42025.499305555553</v>
      </c>
      <c r="M42" s="47">
        <v>42037</v>
      </c>
      <c r="N42" s="236">
        <f t="shared" si="2"/>
        <v>18.75</v>
      </c>
      <c r="O42" s="258">
        <f t="shared" si="0"/>
        <v>42038</v>
      </c>
      <c r="P42" s="16"/>
      <c r="Q42" s="259">
        <f t="shared" si="3"/>
        <v>3</v>
      </c>
      <c r="R42" s="259" t="str">
        <f t="shared" si="4"/>
        <v>Sin Fecha</v>
      </c>
      <c r="S42" s="260">
        <f t="shared" si="5"/>
        <v>30.250694444446708</v>
      </c>
      <c r="T42" s="15">
        <v>42041.782638888886</v>
      </c>
      <c r="U42" s="257" t="str">
        <f t="shared" si="6"/>
        <v>No Cumplió</v>
      </c>
      <c r="V42" s="257" t="str">
        <f t="shared" si="7"/>
        <v>Sin Fecha</v>
      </c>
      <c r="W42" s="260">
        <f t="shared" si="8"/>
        <v>16.283333333332848</v>
      </c>
      <c r="X42" s="11" t="s">
        <v>17</v>
      </c>
      <c r="Y42" s="261">
        <f t="shared" si="1"/>
        <v>1</v>
      </c>
      <c r="Z42" s="26"/>
      <c r="AA42" s="26"/>
      <c r="AB42" s="26"/>
      <c r="AC42" s="26"/>
    </row>
    <row r="43" spans="1:31" ht="47.25" customHeight="1" x14ac:dyDescent="0.25">
      <c r="A43" s="4" t="s">
        <v>945</v>
      </c>
      <c r="B43" s="35" t="s">
        <v>708</v>
      </c>
      <c r="C43" s="10" t="s">
        <v>221</v>
      </c>
      <c r="D43" s="11" t="s">
        <v>204</v>
      </c>
      <c r="E43" s="11" t="s">
        <v>817</v>
      </c>
      <c r="F43" s="11" t="s">
        <v>12</v>
      </c>
      <c r="G43" s="11" t="s">
        <v>222</v>
      </c>
      <c r="H43" s="11" t="s">
        <v>223</v>
      </c>
      <c r="I43" s="11" t="s">
        <v>80</v>
      </c>
      <c r="J43" s="11" t="s">
        <v>96</v>
      </c>
      <c r="K43" s="245">
        <f>Abiertos!$D$2</f>
        <v>42055.75</v>
      </c>
      <c r="L43" s="16">
        <v>42023.806944444441</v>
      </c>
      <c r="M43" s="47">
        <v>42037</v>
      </c>
      <c r="N43" s="236">
        <f t="shared" si="2"/>
        <v>18.75</v>
      </c>
      <c r="O43" s="258">
        <f t="shared" si="0"/>
        <v>42038</v>
      </c>
      <c r="P43" s="16"/>
      <c r="Q43" s="259">
        <f t="shared" si="3"/>
        <v>3</v>
      </c>
      <c r="R43" s="259" t="str">
        <f t="shared" si="4"/>
        <v>Sin Fecha</v>
      </c>
      <c r="S43" s="260">
        <f t="shared" si="5"/>
        <v>31.943055555559113</v>
      </c>
      <c r="T43" s="15">
        <v>42041.806944444441</v>
      </c>
      <c r="U43" s="257" t="str">
        <f t="shared" si="6"/>
        <v>No Cumplió</v>
      </c>
      <c r="V43" s="257" t="str">
        <f t="shared" si="7"/>
        <v>Sin Fecha</v>
      </c>
      <c r="W43" s="260">
        <f t="shared" si="8"/>
        <v>18</v>
      </c>
      <c r="X43" s="11" t="s">
        <v>71</v>
      </c>
      <c r="Y43" s="261">
        <f t="shared" si="1"/>
        <v>1</v>
      </c>
      <c r="Z43" s="26"/>
      <c r="AA43" s="26"/>
      <c r="AB43" s="26"/>
      <c r="AC43" s="26"/>
    </row>
    <row r="44" spans="1:31" ht="47.25" customHeight="1" x14ac:dyDescent="0.25">
      <c r="A44" s="4" t="s">
        <v>945</v>
      </c>
      <c r="B44" s="35" t="s">
        <v>707</v>
      </c>
      <c r="C44" s="10" t="s">
        <v>224</v>
      </c>
      <c r="D44" s="11" t="s">
        <v>204</v>
      </c>
      <c r="E44" s="11" t="s">
        <v>817</v>
      </c>
      <c r="F44" s="11" t="s">
        <v>12</v>
      </c>
      <c r="G44" s="11" t="s">
        <v>225</v>
      </c>
      <c r="H44" s="11" t="s">
        <v>226</v>
      </c>
      <c r="I44" s="11" t="s">
        <v>49</v>
      </c>
      <c r="J44" s="11" t="s">
        <v>16</v>
      </c>
      <c r="K44" s="245">
        <f>Abiertos!$D$2</f>
        <v>42055.75</v>
      </c>
      <c r="L44" s="16">
        <v>42023.602777777778</v>
      </c>
      <c r="M44" s="47">
        <v>42037</v>
      </c>
      <c r="N44" s="236">
        <f t="shared" si="2"/>
        <v>18.75</v>
      </c>
      <c r="O44" s="258">
        <f t="shared" si="0"/>
        <v>42038</v>
      </c>
      <c r="P44" s="16"/>
      <c r="Q44" s="259">
        <f t="shared" si="3"/>
        <v>0</v>
      </c>
      <c r="R44" s="259" t="str">
        <f t="shared" si="4"/>
        <v>Sin Fecha</v>
      </c>
      <c r="S44" s="260">
        <f t="shared" si="5"/>
        <v>32.147222222221899</v>
      </c>
      <c r="T44" s="15">
        <v>42038</v>
      </c>
      <c r="U44" s="257" t="str">
        <f t="shared" si="6"/>
        <v>Cumplió</v>
      </c>
      <c r="V44" s="257" t="str">
        <f t="shared" si="7"/>
        <v>Sin Fecha</v>
      </c>
      <c r="W44" s="260">
        <f t="shared" si="8"/>
        <v>14.397222222221899</v>
      </c>
      <c r="X44" s="11" t="s">
        <v>17</v>
      </c>
      <c r="Y44" s="261">
        <f t="shared" si="1"/>
        <v>1</v>
      </c>
      <c r="Z44" s="26"/>
      <c r="AA44" s="26"/>
      <c r="AB44" s="26"/>
      <c r="AC44" s="26"/>
    </row>
    <row r="45" spans="1:31" ht="47.25" customHeight="1" x14ac:dyDescent="0.25">
      <c r="A45" s="4" t="s">
        <v>945</v>
      </c>
      <c r="B45" s="35" t="s">
        <v>709</v>
      </c>
      <c r="C45" s="10" t="s">
        <v>227</v>
      </c>
      <c r="D45" s="11" t="s">
        <v>204</v>
      </c>
      <c r="E45" s="11" t="s">
        <v>817</v>
      </c>
      <c r="F45" s="11" t="s">
        <v>12</v>
      </c>
      <c r="G45" s="11" t="s">
        <v>228</v>
      </c>
      <c r="H45" s="11" t="s">
        <v>229</v>
      </c>
      <c r="I45" s="11" t="s">
        <v>28</v>
      </c>
      <c r="J45" s="11" t="s">
        <v>28</v>
      </c>
      <c r="K45" s="245">
        <f>Abiertos!$D$2</f>
        <v>42055.75</v>
      </c>
      <c r="L45" s="16">
        <v>42022.611805555556</v>
      </c>
      <c r="M45" s="47">
        <v>42037</v>
      </c>
      <c r="N45" s="236">
        <f t="shared" si="2"/>
        <v>18.75</v>
      </c>
      <c r="O45" s="258">
        <f t="shared" si="0"/>
        <v>42038</v>
      </c>
      <c r="P45" s="16"/>
      <c r="Q45" s="259">
        <f t="shared" si="3"/>
        <v>10</v>
      </c>
      <c r="R45" s="259" t="str">
        <f t="shared" si="4"/>
        <v>Sin Fecha</v>
      </c>
      <c r="S45" s="260">
        <f t="shared" si="5"/>
        <v>33.138194444443798</v>
      </c>
      <c r="T45" s="15">
        <v>42048.488194444442</v>
      </c>
      <c r="U45" s="257" t="str">
        <f t="shared" si="6"/>
        <v>No Cumplió</v>
      </c>
      <c r="V45" s="257" t="str">
        <f t="shared" si="7"/>
        <v>Sin Fecha</v>
      </c>
      <c r="W45" s="260">
        <f t="shared" si="8"/>
        <v>25.87638888888614</v>
      </c>
      <c r="X45" s="11" t="s">
        <v>92</v>
      </c>
      <c r="Y45" s="261">
        <f t="shared" si="1"/>
        <v>1</v>
      </c>
      <c r="Z45" s="26"/>
      <c r="AA45" s="26"/>
      <c r="AB45" s="26"/>
      <c r="AC45" s="26"/>
    </row>
    <row r="46" spans="1:31" ht="47.25" customHeight="1" x14ac:dyDescent="0.25">
      <c r="B46" s="35" t="s">
        <v>709</v>
      </c>
      <c r="C46" s="10" t="s">
        <v>227</v>
      </c>
      <c r="D46" s="11" t="s">
        <v>204</v>
      </c>
      <c r="E46" s="11" t="s">
        <v>59</v>
      </c>
      <c r="F46" s="11" t="s">
        <v>12</v>
      </c>
      <c r="G46" s="11" t="s">
        <v>228</v>
      </c>
      <c r="H46" s="11" t="s">
        <v>229</v>
      </c>
      <c r="I46" s="11" t="s">
        <v>28</v>
      </c>
      <c r="J46" s="11" t="s">
        <v>16</v>
      </c>
      <c r="K46" s="245">
        <f>Abiertos!$D$2</f>
        <v>42055.75</v>
      </c>
      <c r="L46" s="16">
        <v>42022.611805555556</v>
      </c>
      <c r="M46" s="47">
        <f>+T45</f>
        <v>42048.488194444442</v>
      </c>
      <c r="N46" s="236">
        <f t="shared" si="2"/>
        <v>7.2618055555576575</v>
      </c>
      <c r="O46" s="258">
        <f t="shared" si="0"/>
        <v>42049.488194444442</v>
      </c>
      <c r="P46" s="16">
        <v>42040</v>
      </c>
      <c r="Q46" s="259">
        <f t="shared" si="3"/>
        <v>-10</v>
      </c>
      <c r="R46" s="259">
        <f t="shared" si="4"/>
        <v>0</v>
      </c>
      <c r="S46" s="260">
        <f t="shared" si="5"/>
        <v>33.138194444443798</v>
      </c>
      <c r="T46" s="15">
        <v>42039.462500000001</v>
      </c>
      <c r="U46" s="257" t="str">
        <f t="shared" si="6"/>
        <v>Cumplió</v>
      </c>
      <c r="V46" s="257" t="str">
        <f t="shared" si="7"/>
        <v>Cumplió</v>
      </c>
      <c r="W46" s="260">
        <f t="shared" si="8"/>
        <v>16.850694444445253</v>
      </c>
      <c r="X46" s="11" t="s">
        <v>92</v>
      </c>
      <c r="Y46" s="261">
        <f t="shared" si="1"/>
        <v>1</v>
      </c>
      <c r="Z46" s="26"/>
      <c r="AA46" s="26"/>
      <c r="AB46" s="26"/>
      <c r="AC46" s="26"/>
    </row>
    <row r="47" spans="1:31" ht="47.25" customHeight="1" x14ac:dyDescent="0.25">
      <c r="A47" s="4" t="s">
        <v>945</v>
      </c>
      <c r="B47" s="35" t="s">
        <v>707</v>
      </c>
      <c r="C47" s="10" t="s">
        <v>813</v>
      </c>
      <c r="D47" s="11" t="s">
        <v>204</v>
      </c>
      <c r="E47" s="11" t="s">
        <v>59</v>
      </c>
      <c r="F47" s="11" t="s">
        <v>25</v>
      </c>
      <c r="G47" s="11" t="s">
        <v>814</v>
      </c>
      <c r="H47" s="11" t="s">
        <v>815</v>
      </c>
      <c r="I47" s="11" t="s">
        <v>32</v>
      </c>
      <c r="J47" s="11" t="s">
        <v>32</v>
      </c>
      <c r="K47" s="245">
        <f>Abiertos!$D$2</f>
        <v>42055.75</v>
      </c>
      <c r="L47" s="16">
        <v>42021.013194444444</v>
      </c>
      <c r="M47" s="47">
        <f>+T48</f>
        <v>42051.700694444444</v>
      </c>
      <c r="N47" s="236">
        <f t="shared" si="2"/>
        <v>4.0493055555562023</v>
      </c>
      <c r="O47" s="258">
        <f t="shared" si="0"/>
        <v>42052.700694444444</v>
      </c>
      <c r="P47" s="16">
        <v>42048</v>
      </c>
      <c r="Q47" s="259">
        <f t="shared" si="3"/>
        <v>0</v>
      </c>
      <c r="R47" s="259">
        <f t="shared" si="4"/>
        <v>4</v>
      </c>
      <c r="S47" s="260">
        <f t="shared" si="5"/>
        <v>34.736805555556202</v>
      </c>
      <c r="T47" s="15">
        <v>42052</v>
      </c>
      <c r="U47" s="257" t="str">
        <f t="shared" si="6"/>
        <v>Cumplió</v>
      </c>
      <c r="V47" s="257" t="str">
        <f t="shared" si="7"/>
        <v>No Cumplió</v>
      </c>
      <c r="W47" s="260">
        <f t="shared" si="8"/>
        <v>30.986805555556202</v>
      </c>
      <c r="X47" s="11" t="s">
        <v>816</v>
      </c>
      <c r="Y47" s="261">
        <f t="shared" si="1"/>
        <v>1</v>
      </c>
      <c r="Z47" s="26"/>
      <c r="AA47" s="26"/>
      <c r="AB47" s="26"/>
      <c r="AC47" s="26"/>
    </row>
    <row r="48" spans="1:31" ht="47.25" customHeight="1" x14ac:dyDescent="0.25">
      <c r="B48" s="35" t="s">
        <v>707</v>
      </c>
      <c r="C48" s="10" t="s">
        <v>813</v>
      </c>
      <c r="D48" s="11" t="s">
        <v>204</v>
      </c>
      <c r="E48" s="11" t="s">
        <v>11</v>
      </c>
      <c r="F48" s="11" t="s">
        <v>25</v>
      </c>
      <c r="G48" s="11" t="s">
        <v>814</v>
      </c>
      <c r="H48" s="11" t="s">
        <v>815</v>
      </c>
      <c r="I48" s="11" t="s">
        <v>32</v>
      </c>
      <c r="J48" s="11" t="s">
        <v>42</v>
      </c>
      <c r="K48" s="245">
        <f>Abiertos!$D$2</f>
        <v>42055.75</v>
      </c>
      <c r="L48" s="16">
        <v>42021.013194444444</v>
      </c>
      <c r="M48" s="47">
        <f>+T50</f>
        <v>42041</v>
      </c>
      <c r="N48" s="236">
        <f t="shared" si="2"/>
        <v>14.75</v>
      </c>
      <c r="O48" s="258">
        <f t="shared" si="0"/>
        <v>42042</v>
      </c>
      <c r="P48" s="16">
        <v>42048</v>
      </c>
      <c r="Q48" s="259">
        <f t="shared" si="3"/>
        <v>9</v>
      </c>
      <c r="R48" s="259">
        <f t="shared" si="4"/>
        <v>3</v>
      </c>
      <c r="S48" s="260">
        <f t="shared" si="5"/>
        <v>34.736805555556202</v>
      </c>
      <c r="T48" s="15">
        <v>42051.700694444444</v>
      </c>
      <c r="U48" s="257" t="str">
        <f t="shared" si="6"/>
        <v>No Cumplió</v>
      </c>
      <c r="V48" s="257" t="str">
        <f t="shared" si="7"/>
        <v>No Cumplió</v>
      </c>
      <c r="W48" s="260">
        <f t="shared" si="8"/>
        <v>30.6875</v>
      </c>
      <c r="X48" s="11" t="s">
        <v>816</v>
      </c>
      <c r="Y48" s="261">
        <f t="shared" si="1"/>
        <v>1</v>
      </c>
      <c r="Z48" s="26"/>
      <c r="AA48" s="26"/>
      <c r="AB48" s="26"/>
      <c r="AC48" s="26"/>
    </row>
    <row r="49" spans="1:32" ht="47.25" customHeight="1" x14ac:dyDescent="0.25">
      <c r="B49" s="35" t="s">
        <v>707</v>
      </c>
      <c r="C49" s="10" t="s">
        <v>813</v>
      </c>
      <c r="D49" s="11" t="s">
        <v>204</v>
      </c>
      <c r="E49" s="11" t="s">
        <v>11</v>
      </c>
      <c r="F49" s="11" t="s">
        <v>25</v>
      </c>
      <c r="G49" s="11" t="s">
        <v>814</v>
      </c>
      <c r="H49" s="11" t="s">
        <v>815</v>
      </c>
      <c r="I49" s="11" t="s">
        <v>32</v>
      </c>
      <c r="J49" s="11" t="s">
        <v>22</v>
      </c>
      <c r="K49" s="245">
        <f>Abiertos!$D$2</f>
        <v>42055.75</v>
      </c>
      <c r="L49" s="16">
        <v>42021.013194444444</v>
      </c>
      <c r="M49" s="47">
        <v>42038</v>
      </c>
      <c r="N49" s="236">
        <f t="shared" si="2"/>
        <v>17.75</v>
      </c>
      <c r="O49" s="258">
        <f t="shared" si="0"/>
        <v>42039</v>
      </c>
      <c r="P49" s="16"/>
      <c r="Q49" s="259">
        <f t="shared" si="3"/>
        <v>2</v>
      </c>
      <c r="R49" s="259" t="str">
        <f t="shared" si="4"/>
        <v>Sin Fecha</v>
      </c>
      <c r="S49" s="260">
        <f t="shared" si="5"/>
        <v>34.736805555556202</v>
      </c>
      <c r="T49" s="15">
        <v>42041.771527777775</v>
      </c>
      <c r="U49" s="257" t="str">
        <f t="shared" si="6"/>
        <v>No Cumplió</v>
      </c>
      <c r="V49" s="257" t="str">
        <f t="shared" si="7"/>
        <v>Sin Fecha</v>
      </c>
      <c r="W49" s="260">
        <f t="shared" si="8"/>
        <v>20.758333333331393</v>
      </c>
      <c r="X49" s="11" t="s">
        <v>816</v>
      </c>
      <c r="Y49" s="261">
        <f t="shared" si="1"/>
        <v>1</v>
      </c>
      <c r="Z49" s="26"/>
      <c r="AA49" s="26"/>
      <c r="AB49" s="26"/>
      <c r="AC49" s="26"/>
    </row>
    <row r="50" spans="1:32" ht="47.25" customHeight="1" x14ac:dyDescent="0.25">
      <c r="A50" s="4" t="s">
        <v>945</v>
      </c>
      <c r="B50" s="35" t="s">
        <v>709</v>
      </c>
      <c r="C50" s="10" t="s">
        <v>230</v>
      </c>
      <c r="D50" s="11" t="s">
        <v>204</v>
      </c>
      <c r="E50" s="11" t="s">
        <v>817</v>
      </c>
      <c r="F50" s="11" t="s">
        <v>25</v>
      </c>
      <c r="G50" s="11" t="s">
        <v>172</v>
      </c>
      <c r="H50" s="11" t="s">
        <v>231</v>
      </c>
      <c r="I50" s="11" t="s">
        <v>15</v>
      </c>
      <c r="J50" s="11" t="s">
        <v>15</v>
      </c>
      <c r="K50" s="245">
        <f>Abiertos!$D$2</f>
        <v>42055.75</v>
      </c>
      <c r="L50" s="16">
        <v>42020.84375</v>
      </c>
      <c r="M50" s="47">
        <v>42037</v>
      </c>
      <c r="N50" s="236">
        <f t="shared" si="2"/>
        <v>18.75</v>
      </c>
      <c r="O50" s="258">
        <f t="shared" si="0"/>
        <v>42038</v>
      </c>
      <c r="P50" s="16">
        <v>42040</v>
      </c>
      <c r="Q50" s="259">
        <f t="shared" si="3"/>
        <v>3</v>
      </c>
      <c r="R50" s="259">
        <f t="shared" si="4"/>
        <v>1</v>
      </c>
      <c r="S50" s="260">
        <f t="shared" si="5"/>
        <v>34.90625</v>
      </c>
      <c r="T50" s="15">
        <v>42041</v>
      </c>
      <c r="U50" s="257" t="str">
        <f t="shared" si="6"/>
        <v>No Cumplió</v>
      </c>
      <c r="V50" s="257" t="str">
        <f t="shared" si="7"/>
        <v>No Cumplió</v>
      </c>
      <c r="W50" s="260">
        <f t="shared" si="8"/>
        <v>20.15625</v>
      </c>
      <c r="X50" s="11" t="s">
        <v>618</v>
      </c>
      <c r="Y50" s="261">
        <f t="shared" si="1"/>
        <v>1</v>
      </c>
      <c r="Z50" s="26"/>
      <c r="AA50" s="26"/>
      <c r="AB50" s="26"/>
      <c r="AC50" s="26"/>
    </row>
    <row r="51" spans="1:32" ht="47.25" customHeight="1" x14ac:dyDescent="0.25">
      <c r="A51" s="4" t="s">
        <v>945</v>
      </c>
      <c r="B51" s="35" t="s">
        <v>710</v>
      </c>
      <c r="C51" s="10" t="s">
        <v>232</v>
      </c>
      <c r="D51" s="11" t="s">
        <v>204</v>
      </c>
      <c r="E51" s="11" t="s">
        <v>158</v>
      </c>
      <c r="F51" s="11" t="s">
        <v>12</v>
      </c>
      <c r="G51" s="11" t="s">
        <v>233</v>
      </c>
      <c r="H51" s="11" t="s">
        <v>234</v>
      </c>
      <c r="I51" s="11" t="s">
        <v>49</v>
      </c>
      <c r="J51" s="11" t="s">
        <v>49</v>
      </c>
      <c r="K51" s="245">
        <f>Abiertos!$D$2</f>
        <v>42055.75</v>
      </c>
      <c r="L51" s="16">
        <v>42020.716666666667</v>
      </c>
      <c r="M51" s="47">
        <f>+T52</f>
        <v>42038.788194444445</v>
      </c>
      <c r="N51" s="236">
        <f t="shared" si="2"/>
        <v>16.961805555554747</v>
      </c>
      <c r="O51" s="258">
        <f t="shared" si="0"/>
        <v>42039.788194444445</v>
      </c>
      <c r="P51" s="16"/>
      <c r="Q51" s="259">
        <f t="shared" si="3"/>
        <v>5</v>
      </c>
      <c r="R51" s="259" t="str">
        <f t="shared" si="4"/>
        <v>Sin Fecha</v>
      </c>
      <c r="S51" s="260">
        <f t="shared" si="5"/>
        <v>35.033333333332848</v>
      </c>
      <c r="T51" s="15">
        <v>42044.856944444444</v>
      </c>
      <c r="U51" s="257" t="str">
        <f t="shared" si="6"/>
        <v>No Cumplió</v>
      </c>
      <c r="V51" s="257" t="str">
        <f t="shared" si="7"/>
        <v>Sin Fecha</v>
      </c>
      <c r="W51" s="260">
        <f t="shared" si="8"/>
        <v>24.140277777776646</v>
      </c>
      <c r="X51" s="11" t="s">
        <v>56</v>
      </c>
      <c r="Y51" s="261">
        <f t="shared" si="1"/>
        <v>1</v>
      </c>
      <c r="Z51" s="49">
        <v>42038</v>
      </c>
      <c r="AA51" s="26"/>
      <c r="AB51" s="26"/>
      <c r="AC51" s="26"/>
    </row>
    <row r="52" spans="1:32" ht="47.25" customHeight="1" x14ac:dyDescent="0.25">
      <c r="B52" s="35" t="s">
        <v>710</v>
      </c>
      <c r="C52" s="10" t="s">
        <v>232</v>
      </c>
      <c r="D52" s="11" t="s">
        <v>204</v>
      </c>
      <c r="E52" s="11" t="s">
        <v>158</v>
      </c>
      <c r="F52" s="11" t="s">
        <v>12</v>
      </c>
      <c r="G52" s="11" t="s">
        <v>233</v>
      </c>
      <c r="H52" s="11" t="s">
        <v>234</v>
      </c>
      <c r="I52" s="11" t="s">
        <v>49</v>
      </c>
      <c r="J52" s="11" t="s">
        <v>96</v>
      </c>
      <c r="K52" s="245">
        <f>Abiertos!$D$2</f>
        <v>42055.75</v>
      </c>
      <c r="L52" s="16">
        <v>42020.716666666667</v>
      </c>
      <c r="M52" s="47">
        <f>+T53</f>
        <v>42038</v>
      </c>
      <c r="N52" s="236">
        <f t="shared" si="2"/>
        <v>17.75</v>
      </c>
      <c r="O52" s="258">
        <f t="shared" si="0"/>
        <v>42039</v>
      </c>
      <c r="P52" s="16"/>
      <c r="Q52" s="259">
        <f t="shared" si="3"/>
        <v>0</v>
      </c>
      <c r="R52" s="259" t="str">
        <f t="shared" si="4"/>
        <v>Sin Fecha</v>
      </c>
      <c r="S52" s="260">
        <f t="shared" si="5"/>
        <v>35.033333333332848</v>
      </c>
      <c r="T52" s="15">
        <v>42038.788194444445</v>
      </c>
      <c r="U52" s="257" t="str">
        <f t="shared" si="6"/>
        <v>Cumplió</v>
      </c>
      <c r="V52" s="257" t="str">
        <f t="shared" si="7"/>
        <v>Sin Fecha</v>
      </c>
      <c r="W52" s="260">
        <f t="shared" si="8"/>
        <v>18.071527777778101</v>
      </c>
      <c r="X52" s="11" t="s">
        <v>56</v>
      </c>
      <c r="Y52" s="261">
        <f t="shared" si="1"/>
        <v>1</v>
      </c>
      <c r="Z52" s="49">
        <v>42038</v>
      </c>
      <c r="AA52" s="26"/>
      <c r="AB52" s="26"/>
      <c r="AC52" s="26"/>
    </row>
    <row r="53" spans="1:32" ht="47.25" customHeight="1" x14ac:dyDescent="0.25">
      <c r="B53" s="35" t="s">
        <v>710</v>
      </c>
      <c r="C53" s="10" t="s">
        <v>232</v>
      </c>
      <c r="D53" s="11" t="s">
        <v>204</v>
      </c>
      <c r="E53" s="11" t="s">
        <v>158</v>
      </c>
      <c r="F53" s="11" t="s">
        <v>12</v>
      </c>
      <c r="G53" s="11" t="s">
        <v>233</v>
      </c>
      <c r="H53" s="11" t="s">
        <v>234</v>
      </c>
      <c r="I53" s="11" t="s">
        <v>49</v>
      </c>
      <c r="J53" s="11" t="s">
        <v>49</v>
      </c>
      <c r="K53" s="245">
        <f>Abiertos!$D$2</f>
        <v>42055.75</v>
      </c>
      <c r="L53" s="16">
        <v>42020.716666666667</v>
      </c>
      <c r="M53" s="47">
        <v>42037</v>
      </c>
      <c r="N53" s="236">
        <f t="shared" si="2"/>
        <v>18.75</v>
      </c>
      <c r="O53" s="258">
        <f t="shared" si="0"/>
        <v>42038</v>
      </c>
      <c r="P53" s="16">
        <v>42039</v>
      </c>
      <c r="Q53" s="259">
        <f t="shared" si="3"/>
        <v>0</v>
      </c>
      <c r="R53" s="259">
        <f t="shared" si="4"/>
        <v>-1</v>
      </c>
      <c r="S53" s="260">
        <f t="shared" si="5"/>
        <v>35.033333333332848</v>
      </c>
      <c r="T53" s="15">
        <v>42038</v>
      </c>
      <c r="U53" s="257" t="str">
        <f t="shared" si="6"/>
        <v>Cumplió</v>
      </c>
      <c r="V53" s="257" t="str">
        <f t="shared" si="7"/>
        <v>Cumplió</v>
      </c>
      <c r="W53" s="260">
        <f t="shared" si="8"/>
        <v>17.283333333332848</v>
      </c>
      <c r="X53" s="11" t="s">
        <v>56</v>
      </c>
      <c r="Y53" s="261">
        <f t="shared" si="1"/>
        <v>1</v>
      </c>
      <c r="Z53" s="49">
        <v>42038</v>
      </c>
      <c r="AA53" s="26"/>
      <c r="AB53" s="26"/>
      <c r="AC53" s="26"/>
    </row>
    <row r="54" spans="1:32" s="255" customFormat="1" ht="47.25" customHeight="1" x14ac:dyDescent="0.25">
      <c r="A54" s="255">
        <v>1</v>
      </c>
      <c r="B54" s="264" t="s">
        <v>708</v>
      </c>
      <c r="C54" s="251" t="s">
        <v>81</v>
      </c>
      <c r="D54" s="256" t="s">
        <v>204</v>
      </c>
      <c r="E54" s="256" t="s">
        <v>51</v>
      </c>
      <c r="F54" s="256" t="s">
        <v>12</v>
      </c>
      <c r="G54" s="256" t="s">
        <v>82</v>
      </c>
      <c r="H54" s="256" t="s">
        <v>83</v>
      </c>
      <c r="I54" s="256" t="s">
        <v>49</v>
      </c>
      <c r="J54" s="256" t="s">
        <v>96</v>
      </c>
      <c r="K54" s="263">
        <f>Abiertos!$D$2</f>
        <v>42055.75</v>
      </c>
      <c r="L54" s="258">
        <v>42019.890277777777</v>
      </c>
      <c r="M54" s="269">
        <f>+T55</f>
        <v>42055.777777777781</v>
      </c>
      <c r="N54" s="236">
        <f t="shared" ref="N54" si="23">K54-M54</f>
        <v>-2.7777777781011537E-2</v>
      </c>
      <c r="O54" s="258">
        <f t="shared" ref="O54" si="24">+Y54+M54</f>
        <v>42056.777777777781</v>
      </c>
      <c r="P54" s="258">
        <v>42048</v>
      </c>
      <c r="Q54" s="259">
        <f t="shared" ref="Q54" si="25">IF(T54="",(ROUNDDOWN(K54-O54,0)),ROUNDDOWN(T54-O54,0))</f>
        <v>-1</v>
      </c>
      <c r="R54" s="259">
        <f t="shared" ref="R54" si="26">IF(P54="","Sin Fecha",IF(T54="",(ROUNDDOWN(K54-P54,0)),ROUNDDOWN(T54-P54,0)))</f>
        <v>7</v>
      </c>
      <c r="S54" s="260">
        <f t="shared" ref="S54" si="27">K54-L54</f>
        <v>35.859722222223354</v>
      </c>
      <c r="T54" s="257"/>
      <c r="U54" s="257" t="str">
        <f t="shared" ref="U54" si="28">IF(AND(T54&lt;&gt;"",Q54&lt;=0),"Cumplió","No Cumplió")</f>
        <v>No Cumplió</v>
      </c>
      <c r="V54" s="257" t="str">
        <f t="shared" ref="V54" si="29">IF(AND(T54&lt;&gt;"",R54&lt;=0),"Cumplió",IF(P54="","Sin Fecha","No Cumplió"))</f>
        <v>No Cumplió</v>
      </c>
      <c r="W54" s="260">
        <f t="shared" ref="W54" si="30">IF(T54="",K54-L54,T54-L54)</f>
        <v>35.859722222223354</v>
      </c>
      <c r="X54" s="256" t="s">
        <v>56</v>
      </c>
      <c r="Y54" s="261">
        <f t="shared" si="1"/>
        <v>1</v>
      </c>
      <c r="Z54" s="242">
        <v>42038</v>
      </c>
      <c r="AA54" s="262"/>
      <c r="AB54" s="262"/>
      <c r="AC54" s="262"/>
      <c r="AD54" s="249"/>
      <c r="AE54" s="249"/>
      <c r="AF54" s="249"/>
    </row>
    <row r="55" spans="1:32" s="162" customFormat="1" ht="47.25" customHeight="1" x14ac:dyDescent="0.25">
      <c r="A55" s="165"/>
      <c r="B55" s="172" t="s">
        <v>708</v>
      </c>
      <c r="C55" s="166" t="s">
        <v>81</v>
      </c>
      <c r="D55" s="167" t="s">
        <v>204</v>
      </c>
      <c r="E55" s="167" t="s">
        <v>51</v>
      </c>
      <c r="F55" s="167" t="s">
        <v>12</v>
      </c>
      <c r="G55" s="167" t="s">
        <v>82</v>
      </c>
      <c r="H55" s="167" t="s">
        <v>83</v>
      </c>
      <c r="I55" s="167" t="s">
        <v>49</v>
      </c>
      <c r="J55" s="167" t="s">
        <v>55</v>
      </c>
      <c r="K55" s="245">
        <f>Abiertos!$D$2</f>
        <v>42055.75</v>
      </c>
      <c r="L55" s="169">
        <v>42019.890277777777</v>
      </c>
      <c r="M55" s="173">
        <f>+T56</f>
        <v>42052</v>
      </c>
      <c r="N55" s="236">
        <f t="shared" si="2"/>
        <v>3.75</v>
      </c>
      <c r="O55" s="258">
        <f t="shared" si="0"/>
        <v>42053</v>
      </c>
      <c r="P55" s="169">
        <v>42048</v>
      </c>
      <c r="Q55" s="259">
        <f t="shared" si="3"/>
        <v>2</v>
      </c>
      <c r="R55" s="259">
        <f t="shared" si="4"/>
        <v>7</v>
      </c>
      <c r="S55" s="260">
        <f t="shared" si="5"/>
        <v>35.859722222223354</v>
      </c>
      <c r="T55" s="168">
        <v>42055.777777777781</v>
      </c>
      <c r="U55" s="257" t="str">
        <f t="shared" si="6"/>
        <v>No Cumplió</v>
      </c>
      <c r="V55" s="257" t="str">
        <f t="shared" si="7"/>
        <v>No Cumplió</v>
      </c>
      <c r="W55" s="260">
        <f t="shared" si="8"/>
        <v>35.887500000004366</v>
      </c>
      <c r="X55" s="167" t="s">
        <v>56</v>
      </c>
      <c r="Y55" s="261">
        <f t="shared" si="1"/>
        <v>1</v>
      </c>
      <c r="Z55" s="174">
        <v>42038</v>
      </c>
      <c r="AA55" s="171"/>
      <c r="AB55" s="171"/>
      <c r="AC55" s="171"/>
      <c r="AD55" s="164"/>
      <c r="AE55" s="164"/>
      <c r="AF55" s="164"/>
    </row>
    <row r="56" spans="1:32" ht="47.25" customHeight="1" x14ac:dyDescent="0.25">
      <c r="B56" s="35" t="s">
        <v>708</v>
      </c>
      <c r="C56" s="10" t="s">
        <v>81</v>
      </c>
      <c r="D56" s="11" t="s">
        <v>204</v>
      </c>
      <c r="E56" s="11" t="s">
        <v>51</v>
      </c>
      <c r="F56" s="11" t="s">
        <v>12</v>
      </c>
      <c r="G56" s="11" t="s">
        <v>82</v>
      </c>
      <c r="H56" s="11" t="s">
        <v>83</v>
      </c>
      <c r="I56" s="11" t="s">
        <v>49</v>
      </c>
      <c r="J56" s="11" t="s">
        <v>359</v>
      </c>
      <c r="K56" s="245">
        <f>Abiertos!$D$2</f>
        <v>42055.75</v>
      </c>
      <c r="L56" s="16">
        <v>42019.890277777777</v>
      </c>
      <c r="M56" s="47">
        <v>42038</v>
      </c>
      <c r="N56" s="236">
        <f t="shared" si="2"/>
        <v>17.75</v>
      </c>
      <c r="O56" s="258">
        <f t="shared" si="0"/>
        <v>42039</v>
      </c>
      <c r="P56" s="16">
        <v>42048</v>
      </c>
      <c r="Q56" s="259">
        <f t="shared" si="3"/>
        <v>13</v>
      </c>
      <c r="R56" s="259">
        <f t="shared" si="4"/>
        <v>4</v>
      </c>
      <c r="S56" s="260">
        <f t="shared" si="5"/>
        <v>35.859722222223354</v>
      </c>
      <c r="T56" s="15">
        <v>42052</v>
      </c>
      <c r="U56" s="257" t="str">
        <f t="shared" si="6"/>
        <v>No Cumplió</v>
      </c>
      <c r="V56" s="257" t="str">
        <f t="shared" si="7"/>
        <v>No Cumplió</v>
      </c>
      <c r="W56" s="260">
        <f t="shared" si="8"/>
        <v>32.109722222223354</v>
      </c>
      <c r="X56" s="11" t="s">
        <v>56</v>
      </c>
      <c r="Y56" s="261">
        <f t="shared" si="1"/>
        <v>1</v>
      </c>
      <c r="Z56" s="49">
        <v>42038</v>
      </c>
      <c r="AA56" s="26"/>
      <c r="AB56" s="26"/>
      <c r="AC56" s="26"/>
    </row>
    <row r="57" spans="1:32" ht="47.25" customHeight="1" x14ac:dyDescent="0.25">
      <c r="B57" s="35" t="s">
        <v>710</v>
      </c>
      <c r="C57" s="10" t="s">
        <v>235</v>
      </c>
      <c r="D57" s="11" t="s">
        <v>204</v>
      </c>
      <c r="E57" s="11" t="s">
        <v>158</v>
      </c>
      <c r="F57" s="11" t="s">
        <v>12</v>
      </c>
      <c r="G57" s="11" t="s">
        <v>236</v>
      </c>
      <c r="H57" s="11" t="s">
        <v>237</v>
      </c>
      <c r="I57" s="11" t="s">
        <v>49</v>
      </c>
      <c r="J57" s="11" t="s">
        <v>65</v>
      </c>
      <c r="K57" s="245">
        <f>Abiertos!$D$2</f>
        <v>42055.75</v>
      </c>
      <c r="L57" s="16">
        <v>42019.885416666664</v>
      </c>
      <c r="M57" s="47">
        <v>42037</v>
      </c>
      <c r="N57" s="236">
        <f t="shared" si="2"/>
        <v>18.75</v>
      </c>
      <c r="O57" s="258">
        <f t="shared" si="0"/>
        <v>42038</v>
      </c>
      <c r="P57" s="16">
        <v>42039</v>
      </c>
      <c r="Q57" s="259">
        <f t="shared" si="3"/>
        <v>3</v>
      </c>
      <c r="R57" s="259">
        <f t="shared" si="4"/>
        <v>2</v>
      </c>
      <c r="S57" s="260">
        <f t="shared" si="5"/>
        <v>35.864583333335759</v>
      </c>
      <c r="T57" s="15">
        <v>42041.487500000003</v>
      </c>
      <c r="U57" s="257" t="str">
        <f t="shared" si="6"/>
        <v>No Cumplió</v>
      </c>
      <c r="V57" s="257" t="str">
        <f t="shared" si="7"/>
        <v>No Cumplió</v>
      </c>
      <c r="W57" s="260">
        <f t="shared" si="8"/>
        <v>21.602083333338669</v>
      </c>
      <c r="X57" s="11" t="s">
        <v>56</v>
      </c>
      <c r="Y57" s="261">
        <f t="shared" si="1"/>
        <v>1</v>
      </c>
      <c r="Z57" s="49">
        <v>42038</v>
      </c>
      <c r="AA57" s="26"/>
      <c r="AB57" s="26"/>
      <c r="AC57" s="26"/>
    </row>
    <row r="58" spans="1:32" ht="47.25" customHeight="1" x14ac:dyDescent="0.25">
      <c r="B58" s="35" t="s">
        <v>710</v>
      </c>
      <c r="C58" s="10" t="s">
        <v>235</v>
      </c>
      <c r="D58" s="11" t="s">
        <v>204</v>
      </c>
      <c r="E58" s="11" t="s">
        <v>158</v>
      </c>
      <c r="F58" s="11" t="s">
        <v>12</v>
      </c>
      <c r="G58" s="11" t="s">
        <v>236</v>
      </c>
      <c r="H58" s="11" t="s">
        <v>237</v>
      </c>
      <c r="I58" s="11" t="s">
        <v>49</v>
      </c>
      <c r="J58" s="11" t="s">
        <v>49</v>
      </c>
      <c r="K58" s="245">
        <f>Abiertos!$D$2</f>
        <v>42055.75</v>
      </c>
      <c r="L58" s="16">
        <v>42019.885416666664</v>
      </c>
      <c r="M58" s="47">
        <f>+T57</f>
        <v>42041.487500000003</v>
      </c>
      <c r="N58" s="236">
        <f t="shared" si="2"/>
        <v>14.26249999999709</v>
      </c>
      <c r="O58" s="258">
        <f t="shared" si="0"/>
        <v>42042.487500000003</v>
      </c>
      <c r="P58" s="16">
        <v>42046</v>
      </c>
      <c r="Q58" s="259">
        <f t="shared" si="3"/>
        <v>3</v>
      </c>
      <c r="R58" s="259">
        <f t="shared" si="4"/>
        <v>0</v>
      </c>
      <c r="S58" s="260">
        <f t="shared" si="5"/>
        <v>35.864583333335759</v>
      </c>
      <c r="T58" s="15">
        <v>42045.54583333333</v>
      </c>
      <c r="U58" s="257" t="str">
        <f t="shared" si="6"/>
        <v>No Cumplió</v>
      </c>
      <c r="V58" s="257" t="str">
        <f t="shared" si="7"/>
        <v>Cumplió</v>
      </c>
      <c r="W58" s="260">
        <f t="shared" si="8"/>
        <v>25.660416666665697</v>
      </c>
      <c r="X58" s="11" t="s">
        <v>56</v>
      </c>
      <c r="Y58" s="261">
        <f t="shared" si="1"/>
        <v>1</v>
      </c>
      <c r="Z58" s="49">
        <v>42038</v>
      </c>
      <c r="AA58" s="26"/>
      <c r="AB58" s="26"/>
      <c r="AC58" s="26"/>
    </row>
    <row r="59" spans="1:32" s="255" customFormat="1" ht="47.25" customHeight="1" x14ac:dyDescent="0.25">
      <c r="A59" s="255">
        <v>1</v>
      </c>
      <c r="B59" s="264" t="s">
        <v>710</v>
      </c>
      <c r="C59" s="251" t="s">
        <v>235</v>
      </c>
      <c r="D59" s="256" t="s">
        <v>204</v>
      </c>
      <c r="E59" s="256" t="s">
        <v>137</v>
      </c>
      <c r="F59" s="256" t="s">
        <v>12</v>
      </c>
      <c r="G59" s="256" t="s">
        <v>236</v>
      </c>
      <c r="H59" s="256" t="s">
        <v>237</v>
      </c>
      <c r="I59" s="256" t="s">
        <v>49</v>
      </c>
      <c r="J59" s="256" t="s">
        <v>96</v>
      </c>
      <c r="K59" s="263">
        <f>Abiertos!$D$2</f>
        <v>42055.75</v>
      </c>
      <c r="L59" s="258">
        <v>42019.885416666664</v>
      </c>
      <c r="M59" s="269">
        <f>+T58</f>
        <v>42045.54583333333</v>
      </c>
      <c r="N59" s="236">
        <f t="shared" ref="N59" si="31">K59-M59</f>
        <v>10.204166666670062</v>
      </c>
      <c r="O59" s="258">
        <f t="shared" ref="O59" si="32">+Y59+M59</f>
        <v>42046.54583333333</v>
      </c>
      <c r="P59" s="258">
        <v>42046</v>
      </c>
      <c r="Q59" s="259">
        <f t="shared" ref="Q59" si="33">IF(T59="",(ROUNDDOWN(K59-O59,0)),ROUNDDOWN(T59-O59,0))</f>
        <v>9</v>
      </c>
      <c r="R59" s="259">
        <f t="shared" ref="R59" si="34">IF(P59="","Sin Fecha",IF(T59="",(ROUNDDOWN(K59-P59,0)),ROUNDDOWN(T59-P59,0)))</f>
        <v>9</v>
      </c>
      <c r="S59" s="260">
        <f t="shared" ref="S59" si="35">K59-L59</f>
        <v>35.864583333335759</v>
      </c>
      <c r="T59" s="257"/>
      <c r="U59" s="257" t="str">
        <f t="shared" ref="U59" si="36">IF(AND(T59&lt;&gt;"",Q59&lt;=0),"Cumplió","No Cumplió")</f>
        <v>No Cumplió</v>
      </c>
      <c r="V59" s="257" t="str">
        <f t="shared" ref="V59" si="37">IF(AND(T59&lt;&gt;"",R59&lt;=0),"Cumplió",IF(P59="","Sin Fecha","No Cumplió"))</f>
        <v>No Cumplió</v>
      </c>
      <c r="W59" s="260">
        <f t="shared" ref="W59" si="38">IF(T59="",K59-L59,T59-L59)</f>
        <v>35.864583333335759</v>
      </c>
      <c r="X59" s="256" t="s">
        <v>56</v>
      </c>
      <c r="Y59" s="261">
        <f t="shared" si="1"/>
        <v>1</v>
      </c>
      <c r="Z59" s="242">
        <v>42038</v>
      </c>
      <c r="AA59" s="262"/>
      <c r="AB59" s="262"/>
      <c r="AC59" s="262"/>
      <c r="AD59" s="252"/>
      <c r="AE59" s="252"/>
    </row>
    <row r="60" spans="1:32" ht="63.75" customHeight="1" x14ac:dyDescent="0.25">
      <c r="A60" s="4">
        <v>1</v>
      </c>
      <c r="B60" s="35" t="s">
        <v>699</v>
      </c>
      <c r="C60" s="10" t="s">
        <v>128</v>
      </c>
      <c r="D60" s="11" t="s">
        <v>204</v>
      </c>
      <c r="E60" s="11" t="s">
        <v>158</v>
      </c>
      <c r="F60" s="11" t="s">
        <v>12</v>
      </c>
      <c r="G60" s="11" t="s">
        <v>129</v>
      </c>
      <c r="H60" s="11" t="s">
        <v>130</v>
      </c>
      <c r="I60" s="11" t="s">
        <v>131</v>
      </c>
      <c r="J60" s="11" t="s">
        <v>132</v>
      </c>
      <c r="K60" s="245">
        <f>Abiertos!$D$2</f>
        <v>42055.75</v>
      </c>
      <c r="L60" s="16">
        <v>42014.945138888892</v>
      </c>
      <c r="M60" s="29">
        <v>42051.578472222223</v>
      </c>
      <c r="N60" s="236">
        <f t="shared" si="2"/>
        <v>4.171527777776646</v>
      </c>
      <c r="O60" s="258">
        <f t="shared" si="0"/>
        <v>42052.578472222223</v>
      </c>
      <c r="P60" s="16">
        <v>42044</v>
      </c>
      <c r="Q60" s="259">
        <f t="shared" si="3"/>
        <v>3</v>
      </c>
      <c r="R60" s="259">
        <f t="shared" si="4"/>
        <v>11</v>
      </c>
      <c r="S60" s="260">
        <f t="shared" si="5"/>
        <v>40.804861111108039</v>
      </c>
      <c r="T60" s="15"/>
      <c r="U60" s="257" t="str">
        <f t="shared" si="6"/>
        <v>No Cumplió</v>
      </c>
      <c r="V60" s="257" t="str">
        <f t="shared" si="7"/>
        <v>No Cumplió</v>
      </c>
      <c r="W60" s="260">
        <f t="shared" si="8"/>
        <v>40.804861111108039</v>
      </c>
      <c r="X60" s="11" t="s">
        <v>133</v>
      </c>
      <c r="Y60" s="261">
        <f t="shared" si="1"/>
        <v>1</v>
      </c>
      <c r="Z60" s="49">
        <v>42051.578472222223</v>
      </c>
      <c r="AA60" s="26"/>
      <c r="AB60" s="26"/>
      <c r="AC60" s="26"/>
    </row>
    <row r="61" spans="1:32" ht="47.25" customHeight="1" x14ac:dyDescent="0.25">
      <c r="B61" s="35" t="s">
        <v>708</v>
      </c>
      <c r="C61" s="10" t="s">
        <v>238</v>
      </c>
      <c r="D61" s="11" t="s">
        <v>204</v>
      </c>
      <c r="E61" s="11" t="s">
        <v>51</v>
      </c>
      <c r="F61" s="11" t="s">
        <v>12</v>
      </c>
      <c r="G61" s="11" t="s">
        <v>239</v>
      </c>
      <c r="H61" s="11" t="s">
        <v>240</v>
      </c>
      <c r="I61" s="11" t="s">
        <v>15</v>
      </c>
      <c r="J61" s="11" t="s">
        <v>363</v>
      </c>
      <c r="K61" s="245">
        <f>Abiertos!$D$2</f>
        <v>42055.75</v>
      </c>
      <c r="L61" s="16">
        <v>42013.68472222222</v>
      </c>
      <c r="M61" s="47">
        <v>42038</v>
      </c>
      <c r="N61" s="236">
        <f t="shared" si="2"/>
        <v>17.75</v>
      </c>
      <c r="O61" s="258">
        <f t="shared" si="0"/>
        <v>42039</v>
      </c>
      <c r="P61" s="16">
        <v>42040</v>
      </c>
      <c r="Q61" s="259">
        <f t="shared" si="3"/>
        <v>-4</v>
      </c>
      <c r="R61" s="259">
        <f t="shared" si="4"/>
        <v>-5</v>
      </c>
      <c r="S61" s="260">
        <f t="shared" si="5"/>
        <v>42.065277777779556</v>
      </c>
      <c r="T61" s="15">
        <v>42035</v>
      </c>
      <c r="U61" s="257" t="str">
        <f t="shared" si="6"/>
        <v>Cumplió</v>
      </c>
      <c r="V61" s="257" t="str">
        <f t="shared" si="7"/>
        <v>Cumplió</v>
      </c>
      <c r="W61" s="260">
        <f t="shared" si="8"/>
        <v>21.315277777779556</v>
      </c>
      <c r="X61" s="11" t="s">
        <v>92</v>
      </c>
      <c r="Y61" s="261">
        <f t="shared" si="1"/>
        <v>1</v>
      </c>
      <c r="Z61" s="26"/>
      <c r="AA61" s="26"/>
      <c r="AB61" s="26"/>
      <c r="AC61" s="26"/>
    </row>
    <row r="62" spans="1:32" ht="47.25" customHeight="1" x14ac:dyDescent="0.25">
      <c r="A62" s="4" t="s">
        <v>945</v>
      </c>
      <c r="B62" s="35" t="s">
        <v>708</v>
      </c>
      <c r="C62" s="10" t="s">
        <v>238</v>
      </c>
      <c r="D62" s="11" t="s">
        <v>204</v>
      </c>
      <c r="E62" s="11" t="s">
        <v>817</v>
      </c>
      <c r="F62" s="11" t="s">
        <v>12</v>
      </c>
      <c r="G62" s="11" t="s">
        <v>239</v>
      </c>
      <c r="H62" s="11" t="s">
        <v>240</v>
      </c>
      <c r="I62" s="11" t="s">
        <v>15</v>
      </c>
      <c r="J62" s="11" t="s">
        <v>15</v>
      </c>
      <c r="K62" s="245">
        <f>Abiertos!$D$2</f>
        <v>42055.75</v>
      </c>
      <c r="L62" s="16">
        <v>42013.68472222222</v>
      </c>
      <c r="M62" s="47">
        <v>42038</v>
      </c>
      <c r="N62" s="236">
        <f t="shared" si="2"/>
        <v>17.75</v>
      </c>
      <c r="O62" s="258">
        <f t="shared" si="0"/>
        <v>42039</v>
      </c>
      <c r="P62" s="16">
        <v>42040</v>
      </c>
      <c r="Q62" s="259">
        <f t="shared" si="3"/>
        <v>2</v>
      </c>
      <c r="R62" s="259">
        <f t="shared" si="4"/>
        <v>1</v>
      </c>
      <c r="S62" s="260">
        <f t="shared" si="5"/>
        <v>42.065277777779556</v>
      </c>
      <c r="T62" s="15">
        <v>42041</v>
      </c>
      <c r="U62" s="257" t="str">
        <f t="shared" si="6"/>
        <v>No Cumplió</v>
      </c>
      <c r="V62" s="257" t="str">
        <f t="shared" si="7"/>
        <v>No Cumplió</v>
      </c>
      <c r="W62" s="260">
        <f t="shared" si="8"/>
        <v>27.315277777779556</v>
      </c>
      <c r="X62" s="11" t="s">
        <v>92</v>
      </c>
      <c r="Y62" s="261">
        <f t="shared" si="1"/>
        <v>1</v>
      </c>
      <c r="Z62" s="26"/>
      <c r="AA62" s="26"/>
      <c r="AB62" s="26"/>
      <c r="AC62" s="26"/>
    </row>
    <row r="63" spans="1:32" ht="63.75" customHeight="1" x14ac:dyDescent="0.25">
      <c r="A63" s="4">
        <v>1</v>
      </c>
      <c r="B63" s="35" t="s">
        <v>708</v>
      </c>
      <c r="C63" s="10" t="s">
        <v>136</v>
      </c>
      <c r="D63" s="11" t="s">
        <v>204</v>
      </c>
      <c r="E63" s="11" t="s">
        <v>51</v>
      </c>
      <c r="F63" s="11" t="s">
        <v>25</v>
      </c>
      <c r="G63" s="11" t="s">
        <v>138</v>
      </c>
      <c r="H63" s="11" t="s">
        <v>139</v>
      </c>
      <c r="I63" s="11" t="s">
        <v>28</v>
      </c>
      <c r="J63" s="11" t="s">
        <v>22</v>
      </c>
      <c r="K63" s="245">
        <f>Abiertos!$D$2</f>
        <v>42055.75</v>
      </c>
      <c r="L63" s="16">
        <v>41982.740277777775</v>
      </c>
      <c r="M63" s="29">
        <v>42048.810416666667</v>
      </c>
      <c r="N63" s="236">
        <f t="shared" si="2"/>
        <v>6.9395833333328483</v>
      </c>
      <c r="O63" s="258">
        <f t="shared" si="0"/>
        <v>42049.810416666667</v>
      </c>
      <c r="P63" s="16">
        <v>42040</v>
      </c>
      <c r="Q63" s="259">
        <f t="shared" si="3"/>
        <v>-1</v>
      </c>
      <c r="R63" s="259">
        <f t="shared" si="4"/>
        <v>8</v>
      </c>
      <c r="S63" s="260">
        <f t="shared" si="5"/>
        <v>73.009722222224809</v>
      </c>
      <c r="T63" s="15">
        <v>42048.810416666667</v>
      </c>
      <c r="U63" s="257" t="str">
        <f t="shared" si="6"/>
        <v>Cumplió</v>
      </c>
      <c r="V63" s="257" t="str">
        <f t="shared" si="7"/>
        <v>No Cumplió</v>
      </c>
      <c r="W63" s="260">
        <f t="shared" si="8"/>
        <v>66.070138888891961</v>
      </c>
      <c r="X63" s="11" t="s">
        <v>140</v>
      </c>
      <c r="Y63" s="261">
        <f t="shared" si="1"/>
        <v>1</v>
      </c>
      <c r="Z63" s="26"/>
      <c r="AA63" s="26"/>
      <c r="AB63" s="26"/>
      <c r="AC63" s="26"/>
    </row>
    <row r="64" spans="1:32" s="76" customFormat="1" ht="63.75" customHeight="1" x14ac:dyDescent="0.25">
      <c r="A64" s="78">
        <v>1</v>
      </c>
      <c r="B64" s="85" t="s">
        <v>710</v>
      </c>
      <c r="C64" s="79" t="s">
        <v>157</v>
      </c>
      <c r="D64" s="80" t="s">
        <v>204</v>
      </c>
      <c r="E64" s="80" t="s">
        <v>59</v>
      </c>
      <c r="F64" s="80" t="s">
        <v>12</v>
      </c>
      <c r="G64" s="80" t="s">
        <v>159</v>
      </c>
      <c r="H64" s="80" t="s">
        <v>160</v>
      </c>
      <c r="I64" s="80" t="s">
        <v>134</v>
      </c>
      <c r="J64" s="80" t="s">
        <v>87</v>
      </c>
      <c r="K64" s="245">
        <f>Abiertos!$D$2</f>
        <v>42055.75</v>
      </c>
      <c r="L64" s="82">
        <v>41949.607638888891</v>
      </c>
      <c r="M64" s="86">
        <v>42052.575694444444</v>
      </c>
      <c r="N64" s="236">
        <f t="shared" si="2"/>
        <v>3.1743055555562023</v>
      </c>
      <c r="O64" s="258">
        <f t="shared" si="0"/>
        <v>42053.575694444444</v>
      </c>
      <c r="P64" s="82"/>
      <c r="Q64" s="259">
        <f t="shared" si="3"/>
        <v>2</v>
      </c>
      <c r="R64" s="259" t="str">
        <f t="shared" si="4"/>
        <v>Sin Fecha</v>
      </c>
      <c r="S64" s="260">
        <f t="shared" si="5"/>
        <v>106.14236111110949</v>
      </c>
      <c r="T64" s="81"/>
      <c r="U64" s="257" t="str">
        <f t="shared" si="6"/>
        <v>No Cumplió</v>
      </c>
      <c r="V64" s="257" t="str">
        <f t="shared" si="7"/>
        <v>Sin Fecha</v>
      </c>
      <c r="W64" s="260">
        <f t="shared" si="8"/>
        <v>106.14236111110949</v>
      </c>
      <c r="X64" s="80" t="s">
        <v>17</v>
      </c>
      <c r="Y64" s="261">
        <f t="shared" si="1"/>
        <v>1</v>
      </c>
      <c r="Z64" s="78"/>
      <c r="AA64" s="84"/>
      <c r="AB64" s="84"/>
      <c r="AC64" s="84"/>
      <c r="AD64" s="84"/>
      <c r="AE64" s="77"/>
      <c r="AF64" s="83"/>
    </row>
    <row r="65" spans="1:32" ht="63.75" customHeight="1" x14ac:dyDescent="0.25">
      <c r="B65" s="35" t="s">
        <v>710</v>
      </c>
      <c r="C65" s="10" t="s">
        <v>157</v>
      </c>
      <c r="D65" s="11" t="s">
        <v>204</v>
      </c>
      <c r="E65" s="11" t="s">
        <v>158</v>
      </c>
      <c r="F65" s="11" t="s">
        <v>12</v>
      </c>
      <c r="G65" s="11" t="s">
        <v>159</v>
      </c>
      <c r="H65" s="11" t="s">
        <v>160</v>
      </c>
      <c r="I65" s="11" t="s">
        <v>134</v>
      </c>
      <c r="J65" s="11" t="s">
        <v>132</v>
      </c>
      <c r="K65" s="245">
        <f>Abiertos!$D$2</f>
        <v>42055.75</v>
      </c>
      <c r="L65" s="16">
        <v>41949.607638888891</v>
      </c>
      <c r="M65" s="86">
        <v>42051.760416666664</v>
      </c>
      <c r="N65" s="236">
        <f t="shared" si="2"/>
        <v>3.9895833333357587</v>
      </c>
      <c r="O65" s="258">
        <f t="shared" si="0"/>
        <v>42052.760416666664</v>
      </c>
      <c r="P65" s="16">
        <v>42047</v>
      </c>
      <c r="Q65" s="259">
        <f t="shared" si="3"/>
        <v>0</v>
      </c>
      <c r="R65" s="259">
        <f t="shared" si="4"/>
        <v>5</v>
      </c>
      <c r="S65" s="260">
        <f t="shared" si="5"/>
        <v>106.14236111110949</v>
      </c>
      <c r="T65" s="88">
        <v>42052.575694444444</v>
      </c>
      <c r="U65" s="257" t="str">
        <f t="shared" si="6"/>
        <v>Cumplió</v>
      </c>
      <c r="V65" s="257" t="str">
        <f t="shared" si="7"/>
        <v>No Cumplió</v>
      </c>
      <c r="W65" s="260">
        <f t="shared" si="8"/>
        <v>102.96805555555329</v>
      </c>
      <c r="X65" s="11" t="s">
        <v>17</v>
      </c>
      <c r="Y65" s="261">
        <f t="shared" si="1"/>
        <v>1</v>
      </c>
      <c r="Z65" s="4"/>
      <c r="AA65" s="26"/>
      <c r="AB65" s="26"/>
      <c r="AC65" s="26"/>
      <c r="AD65" s="26"/>
      <c r="AF65" s="20"/>
    </row>
    <row r="66" spans="1:32" s="87" customFormat="1" ht="63.75" customHeight="1" x14ac:dyDescent="0.25">
      <c r="A66" s="90">
        <v>1</v>
      </c>
      <c r="B66" s="96" t="s">
        <v>703</v>
      </c>
      <c r="C66" s="91" t="s">
        <v>161</v>
      </c>
      <c r="D66" s="92" t="s">
        <v>204</v>
      </c>
      <c r="E66" s="92" t="s">
        <v>59</v>
      </c>
      <c r="F66" s="92" t="s">
        <v>12</v>
      </c>
      <c r="G66" s="92" t="s">
        <v>162</v>
      </c>
      <c r="H66" s="92" t="s">
        <v>163</v>
      </c>
      <c r="I66" s="92" t="s">
        <v>134</v>
      </c>
      <c r="J66" s="92" t="s">
        <v>87</v>
      </c>
      <c r="K66" s="245">
        <f>Abiertos!$D$2</f>
        <v>42055.75</v>
      </c>
      <c r="L66" s="94">
        <v>41949.597916666666</v>
      </c>
      <c r="M66" s="97">
        <v>42052.576388888891</v>
      </c>
      <c r="N66" s="236">
        <f t="shared" si="2"/>
        <v>3.1736111111094942</v>
      </c>
      <c r="O66" s="258">
        <f t="shared" si="0"/>
        <v>42053.576388888891</v>
      </c>
      <c r="P66" s="94"/>
      <c r="Q66" s="259">
        <f t="shared" si="3"/>
        <v>2</v>
      </c>
      <c r="R66" s="259" t="str">
        <f t="shared" si="4"/>
        <v>Sin Fecha</v>
      </c>
      <c r="S66" s="260">
        <f t="shared" si="5"/>
        <v>106.1520833333343</v>
      </c>
      <c r="T66" s="93"/>
      <c r="U66" s="257" t="str">
        <f t="shared" si="6"/>
        <v>No Cumplió</v>
      </c>
      <c r="V66" s="257" t="str">
        <f t="shared" si="7"/>
        <v>Sin Fecha</v>
      </c>
      <c r="W66" s="260">
        <f t="shared" si="8"/>
        <v>106.1520833333343</v>
      </c>
      <c r="X66" s="92" t="s">
        <v>17</v>
      </c>
      <c r="Y66" s="261">
        <f t="shared" si="1"/>
        <v>1</v>
      </c>
      <c r="Z66" s="93">
        <v>42051.760416666664</v>
      </c>
      <c r="AA66" s="95"/>
      <c r="AB66" s="95"/>
      <c r="AC66" s="95"/>
      <c r="AD66" s="89"/>
      <c r="AE66" s="89"/>
      <c r="AF66" s="89"/>
    </row>
    <row r="67" spans="1:32" ht="63.75" customHeight="1" x14ac:dyDescent="0.25">
      <c r="B67" s="35" t="s">
        <v>703</v>
      </c>
      <c r="C67" s="10" t="s">
        <v>161</v>
      </c>
      <c r="D67" s="11" t="s">
        <v>204</v>
      </c>
      <c r="E67" s="11" t="s">
        <v>158</v>
      </c>
      <c r="F67" s="11" t="s">
        <v>12</v>
      </c>
      <c r="G67" s="11" t="s">
        <v>162</v>
      </c>
      <c r="H67" s="11" t="s">
        <v>163</v>
      </c>
      <c r="I67" s="11" t="s">
        <v>134</v>
      </c>
      <c r="J67" s="11" t="s">
        <v>132</v>
      </c>
      <c r="K67" s="245">
        <f>Abiertos!$D$2</f>
        <v>42055.75</v>
      </c>
      <c r="L67" s="16">
        <v>41949.597916666666</v>
      </c>
      <c r="M67" s="97">
        <v>42051.760416666664</v>
      </c>
      <c r="N67" s="236">
        <f t="shared" si="2"/>
        <v>3.9895833333357587</v>
      </c>
      <c r="O67" s="258">
        <f t="shared" si="0"/>
        <v>42052.760416666664</v>
      </c>
      <c r="P67" s="16"/>
      <c r="Q67" s="259">
        <f t="shared" si="3"/>
        <v>0</v>
      </c>
      <c r="R67" s="259" t="str">
        <f t="shared" si="4"/>
        <v>Sin Fecha</v>
      </c>
      <c r="S67" s="260">
        <f t="shared" si="5"/>
        <v>106.1520833333343</v>
      </c>
      <c r="T67" s="99">
        <v>42052.576388888891</v>
      </c>
      <c r="U67" s="257" t="str">
        <f t="shared" si="6"/>
        <v>Cumplió</v>
      </c>
      <c r="V67" s="257" t="str">
        <f t="shared" si="7"/>
        <v>Sin Fecha</v>
      </c>
      <c r="W67" s="260">
        <f t="shared" si="8"/>
        <v>102.97847222222481</v>
      </c>
      <c r="X67" s="11" t="s">
        <v>17</v>
      </c>
      <c r="Y67" s="261">
        <f t="shared" si="1"/>
        <v>1</v>
      </c>
      <c r="Z67" s="15">
        <v>42051.760416666664</v>
      </c>
      <c r="AA67" s="26"/>
      <c r="AB67" s="26"/>
      <c r="AC67" s="26"/>
    </row>
    <row r="68" spans="1:32" ht="47.25" customHeight="1" x14ac:dyDescent="0.25">
      <c r="A68" s="4" t="s">
        <v>945</v>
      </c>
      <c r="B68" s="35" t="s">
        <v>709</v>
      </c>
      <c r="C68" s="10" t="s">
        <v>241</v>
      </c>
      <c r="D68" s="11" t="s">
        <v>204</v>
      </c>
      <c r="E68" s="11" t="s">
        <v>817</v>
      </c>
      <c r="F68" s="11" t="s">
        <v>25</v>
      </c>
      <c r="G68" s="11" t="s">
        <v>242</v>
      </c>
      <c r="H68" s="11" t="s">
        <v>243</v>
      </c>
      <c r="I68" s="11" t="s">
        <v>75</v>
      </c>
      <c r="J68" s="11" t="s">
        <v>75</v>
      </c>
      <c r="K68" s="245">
        <f>Abiertos!$D$2</f>
        <v>42055.75</v>
      </c>
      <c r="L68" s="16">
        <v>41948.488888888889</v>
      </c>
      <c r="M68" s="47">
        <v>42037</v>
      </c>
      <c r="N68" s="236">
        <f t="shared" si="2"/>
        <v>18.75</v>
      </c>
      <c r="O68" s="258">
        <f t="shared" si="0"/>
        <v>42038</v>
      </c>
      <c r="P68" s="16">
        <v>42040</v>
      </c>
      <c r="Q68" s="259">
        <f t="shared" si="3"/>
        <v>2</v>
      </c>
      <c r="R68" s="259">
        <f t="shared" si="4"/>
        <v>0</v>
      </c>
      <c r="S68" s="260">
        <f t="shared" si="5"/>
        <v>107.26111111111095</v>
      </c>
      <c r="T68" s="15">
        <v>42040</v>
      </c>
      <c r="U68" s="257" t="str">
        <f t="shared" si="6"/>
        <v>No Cumplió</v>
      </c>
      <c r="V68" s="257" t="str">
        <f t="shared" si="7"/>
        <v>Cumplió</v>
      </c>
      <c r="W68" s="260">
        <f t="shared" si="8"/>
        <v>91.511111111110949</v>
      </c>
      <c r="X68" s="11" t="s">
        <v>244</v>
      </c>
      <c r="Y68" s="261">
        <f t="shared" si="1"/>
        <v>1</v>
      </c>
      <c r="Z68" s="26"/>
      <c r="AA68" s="26"/>
      <c r="AB68" s="26"/>
      <c r="AC68" s="26"/>
    </row>
    <row r="69" spans="1:32" ht="47.25" customHeight="1" x14ac:dyDescent="0.25">
      <c r="A69" s="4" t="s">
        <v>945</v>
      </c>
      <c r="B69" s="35" t="s">
        <v>708</v>
      </c>
      <c r="C69" s="10" t="s">
        <v>245</v>
      </c>
      <c r="D69" s="11" t="s">
        <v>204</v>
      </c>
      <c r="E69" s="11" t="s">
        <v>817</v>
      </c>
      <c r="F69" s="11" t="s">
        <v>12</v>
      </c>
      <c r="G69" s="11" t="s">
        <v>246</v>
      </c>
      <c r="H69" s="11" t="s">
        <v>247</v>
      </c>
      <c r="I69" s="11" t="s">
        <v>49</v>
      </c>
      <c r="J69" s="11" t="s">
        <v>33</v>
      </c>
      <c r="K69" s="245">
        <f>Abiertos!$D$2</f>
        <v>42055.75</v>
      </c>
      <c r="L69" s="16">
        <v>41929.705555555556</v>
      </c>
      <c r="M69" s="47">
        <v>42037</v>
      </c>
      <c r="N69" s="236">
        <f t="shared" si="2"/>
        <v>18.75</v>
      </c>
      <c r="O69" s="258">
        <f t="shared" si="0"/>
        <v>42038</v>
      </c>
      <c r="P69" s="16"/>
      <c r="Q69" s="259">
        <f t="shared" si="3"/>
        <v>6</v>
      </c>
      <c r="R69" s="259" t="str">
        <f t="shared" si="4"/>
        <v>Sin Fecha</v>
      </c>
      <c r="S69" s="260">
        <f t="shared" si="5"/>
        <v>126.0444444444438</v>
      </c>
      <c r="T69" s="15">
        <v>42044</v>
      </c>
      <c r="U69" s="257" t="str">
        <f t="shared" si="6"/>
        <v>No Cumplió</v>
      </c>
      <c r="V69" s="257" t="str">
        <f t="shared" si="7"/>
        <v>Sin Fecha</v>
      </c>
      <c r="W69" s="260">
        <f t="shared" si="8"/>
        <v>114.2944444444438</v>
      </c>
      <c r="X69" s="11" t="s">
        <v>71</v>
      </c>
      <c r="Y69" s="261">
        <f t="shared" si="1"/>
        <v>1</v>
      </c>
      <c r="Z69" s="26"/>
      <c r="AA69" s="26"/>
      <c r="AB69" s="26"/>
      <c r="AC69" s="26"/>
    </row>
    <row r="70" spans="1:32" ht="47.25" customHeight="1" x14ac:dyDescent="0.25">
      <c r="A70" s="4">
        <v>1</v>
      </c>
      <c r="B70" s="35" t="s">
        <v>709</v>
      </c>
      <c r="C70" s="10" t="s">
        <v>248</v>
      </c>
      <c r="D70" s="11" t="s">
        <v>204</v>
      </c>
      <c r="E70" s="11" t="s">
        <v>51</v>
      </c>
      <c r="F70" s="11" t="s">
        <v>12</v>
      </c>
      <c r="G70" s="11" t="s">
        <v>249</v>
      </c>
      <c r="H70" s="11" t="s">
        <v>250</v>
      </c>
      <c r="I70" s="11" t="s">
        <v>251</v>
      </c>
      <c r="J70" s="11" t="s">
        <v>22</v>
      </c>
      <c r="K70" s="245">
        <f>Abiertos!$D$2</f>
        <v>42055.75</v>
      </c>
      <c r="L70" s="16">
        <v>41920.442361111112</v>
      </c>
      <c r="M70" s="47">
        <f>+T74</f>
        <v>42041</v>
      </c>
      <c r="N70" s="236">
        <f t="shared" si="2"/>
        <v>14.75</v>
      </c>
      <c r="O70" s="258">
        <f t="shared" si="0"/>
        <v>42042</v>
      </c>
      <c r="P70" s="16">
        <v>42055</v>
      </c>
      <c r="Q70" s="259">
        <f t="shared" si="3"/>
        <v>13</v>
      </c>
      <c r="R70" s="259">
        <f t="shared" si="4"/>
        <v>0</v>
      </c>
      <c r="S70" s="260">
        <f t="shared" si="5"/>
        <v>135.3076388888876</v>
      </c>
      <c r="T70" s="15"/>
      <c r="U70" s="257" t="str">
        <f t="shared" si="6"/>
        <v>No Cumplió</v>
      </c>
      <c r="V70" s="257" t="str">
        <f t="shared" si="7"/>
        <v>No Cumplió</v>
      </c>
      <c r="W70" s="260">
        <f t="shared" si="8"/>
        <v>135.3076388888876</v>
      </c>
      <c r="X70" s="11"/>
      <c r="Y70" s="261">
        <f t="shared" si="1"/>
        <v>1</v>
      </c>
      <c r="Z70" s="26"/>
      <c r="AA70" s="26"/>
      <c r="AB70" s="26"/>
      <c r="AC70" s="26"/>
    </row>
    <row r="71" spans="1:32" ht="47.25" customHeight="1" x14ac:dyDescent="0.25">
      <c r="B71" s="35" t="s">
        <v>709</v>
      </c>
      <c r="C71" s="10" t="s">
        <v>248</v>
      </c>
      <c r="D71" s="11" t="s">
        <v>204</v>
      </c>
      <c r="E71" s="11" t="s">
        <v>59</v>
      </c>
      <c r="F71" s="11" t="s">
        <v>12</v>
      </c>
      <c r="G71" s="11" t="s">
        <v>249</v>
      </c>
      <c r="H71" s="11" t="s">
        <v>250</v>
      </c>
      <c r="I71" s="11" t="s">
        <v>251</v>
      </c>
      <c r="J71" s="11" t="s">
        <v>80</v>
      </c>
      <c r="K71" s="245">
        <f>Abiertos!$D$2</f>
        <v>42055.75</v>
      </c>
      <c r="L71" s="16">
        <v>41920.442361111112</v>
      </c>
      <c r="M71" s="47">
        <v>42037</v>
      </c>
      <c r="N71" s="236">
        <f t="shared" si="2"/>
        <v>18.75</v>
      </c>
      <c r="O71" s="258">
        <f t="shared" si="0"/>
        <v>42038</v>
      </c>
      <c r="P71" s="16"/>
      <c r="Q71" s="259">
        <f t="shared" si="3"/>
        <v>3</v>
      </c>
      <c r="R71" s="259" t="str">
        <f t="shared" si="4"/>
        <v>Sin Fecha</v>
      </c>
      <c r="S71" s="260">
        <f t="shared" si="5"/>
        <v>135.3076388888876</v>
      </c>
      <c r="T71" s="15">
        <v>42041.522222222222</v>
      </c>
      <c r="U71" s="257" t="str">
        <f t="shared" si="6"/>
        <v>No Cumplió</v>
      </c>
      <c r="V71" s="257" t="str">
        <f t="shared" si="7"/>
        <v>Sin Fecha</v>
      </c>
      <c r="W71" s="260">
        <f t="shared" si="8"/>
        <v>121.07986111110949</v>
      </c>
      <c r="X71" s="11"/>
      <c r="Y71" s="261">
        <f t="shared" si="1"/>
        <v>1</v>
      </c>
      <c r="Z71" s="26"/>
      <c r="AA71" s="26"/>
      <c r="AB71" s="26"/>
      <c r="AC71" s="26"/>
    </row>
    <row r="72" spans="1:32" ht="47.25" customHeight="1" x14ac:dyDescent="0.25">
      <c r="B72" s="35" t="s">
        <v>709</v>
      </c>
      <c r="C72" s="10" t="s">
        <v>252</v>
      </c>
      <c r="D72" s="11" t="s">
        <v>204</v>
      </c>
      <c r="E72" s="11" t="s">
        <v>59</v>
      </c>
      <c r="F72" s="11" t="s">
        <v>12</v>
      </c>
      <c r="G72" s="11" t="s">
        <v>179</v>
      </c>
      <c r="H72" s="11" t="s">
        <v>180</v>
      </c>
      <c r="I72" s="11" t="s">
        <v>141</v>
      </c>
      <c r="J72" s="11" t="s">
        <v>16</v>
      </c>
      <c r="K72" s="245">
        <f>Abiertos!$D$2</f>
        <v>42055.75</v>
      </c>
      <c r="L72" s="16">
        <v>41911.706944444442</v>
      </c>
      <c r="M72" s="47">
        <v>42038</v>
      </c>
      <c r="N72" s="236">
        <f t="shared" si="2"/>
        <v>17.75</v>
      </c>
      <c r="O72" s="258">
        <f t="shared" ref="O72:O98" si="39">+Y72+M72</f>
        <v>42039</v>
      </c>
      <c r="P72" s="16">
        <v>42040</v>
      </c>
      <c r="Q72" s="259">
        <f t="shared" si="3"/>
        <v>1</v>
      </c>
      <c r="R72" s="259">
        <f t="shared" si="4"/>
        <v>0</v>
      </c>
      <c r="S72" s="260">
        <f t="shared" si="5"/>
        <v>144.04305555555766</v>
      </c>
      <c r="T72" s="15">
        <v>42040.588194444441</v>
      </c>
      <c r="U72" s="257" t="str">
        <f t="shared" si="6"/>
        <v>No Cumplió</v>
      </c>
      <c r="V72" s="257" t="str">
        <f t="shared" si="7"/>
        <v>Cumplió</v>
      </c>
      <c r="W72" s="260">
        <f t="shared" si="8"/>
        <v>128.88124999999854</v>
      </c>
      <c r="X72" s="11" t="s">
        <v>253</v>
      </c>
      <c r="Y72" s="261">
        <f t="shared" ref="Y72:Y98" si="40">$D$3</f>
        <v>1</v>
      </c>
      <c r="Z72" s="26"/>
      <c r="AA72" s="26"/>
      <c r="AB72" s="26"/>
      <c r="AC72" s="26"/>
    </row>
    <row r="73" spans="1:32" ht="47.25" customHeight="1" x14ac:dyDescent="0.25">
      <c r="B73" s="35" t="s">
        <v>709</v>
      </c>
      <c r="C73" s="10" t="s">
        <v>252</v>
      </c>
      <c r="D73" s="11" t="s">
        <v>204</v>
      </c>
      <c r="E73" s="11" t="s">
        <v>59</v>
      </c>
      <c r="F73" s="11" t="s">
        <v>12</v>
      </c>
      <c r="G73" s="11" t="s">
        <v>179</v>
      </c>
      <c r="H73" s="11" t="s">
        <v>180</v>
      </c>
      <c r="I73" s="11" t="s">
        <v>141</v>
      </c>
      <c r="J73" s="11" t="s">
        <v>300</v>
      </c>
      <c r="K73" s="245">
        <f>Abiertos!$D$2</f>
        <v>42055.75</v>
      </c>
      <c r="L73" s="16">
        <v>41911.706944444442</v>
      </c>
      <c r="M73" s="47">
        <f>+T72</f>
        <v>42040.588194444441</v>
      </c>
      <c r="N73" s="236">
        <f t="shared" ref="N73:N113" si="41">K73-M73</f>
        <v>15.161805555559113</v>
      </c>
      <c r="O73" s="258">
        <f t="shared" si="39"/>
        <v>42041.588194444441</v>
      </c>
      <c r="P73" s="16">
        <v>42040</v>
      </c>
      <c r="Q73" s="259">
        <f t="shared" ref="Q73:Q98" si="42">IF(T73="",(ROUNDDOWN(K73-O73,0)),ROUNDDOWN(T73-O73,0))</f>
        <v>-1</v>
      </c>
      <c r="R73" s="259">
        <f t="shared" ref="R73:R98" si="43">IF(P73="","Sin Fecha",IF(T73="",(ROUNDDOWN(K73-P73,0)),ROUNDDOWN(T73-P73,0)))</f>
        <v>0</v>
      </c>
      <c r="S73" s="260">
        <f t="shared" ref="S73:S98" si="44">K73-L73</f>
        <v>144.04305555555766</v>
      </c>
      <c r="T73" s="15">
        <v>42040.588194444441</v>
      </c>
      <c r="U73" s="257" t="str">
        <f t="shared" ref="U73:U98" si="45">IF(AND(T73&lt;&gt;"",Q73&lt;=0),"Cumplió","No Cumplió")</f>
        <v>Cumplió</v>
      </c>
      <c r="V73" s="257" t="str">
        <f t="shared" ref="V73:V98" si="46">IF(AND(T73&lt;&gt;"",R73&lt;=0),"Cumplió",IF(P73="","Sin Fecha","No Cumplió"))</f>
        <v>Cumplió</v>
      </c>
      <c r="W73" s="260">
        <f t="shared" ref="W73:W98" si="47">IF(T73="",K73-L73,T73-L73)</f>
        <v>128.88124999999854</v>
      </c>
      <c r="X73" s="11" t="s">
        <v>253</v>
      </c>
      <c r="Y73" s="261">
        <f t="shared" si="40"/>
        <v>1</v>
      </c>
      <c r="Z73" s="26"/>
      <c r="AA73" s="26"/>
      <c r="AB73" s="26"/>
      <c r="AC73" s="26"/>
    </row>
    <row r="74" spans="1:32" ht="47.25" customHeight="1" x14ac:dyDescent="0.25">
      <c r="A74" s="4" t="s">
        <v>945</v>
      </c>
      <c r="B74" s="35" t="s">
        <v>709</v>
      </c>
      <c r="C74" s="10" t="s">
        <v>252</v>
      </c>
      <c r="D74" s="11" t="s">
        <v>204</v>
      </c>
      <c r="E74" s="11" t="s">
        <v>817</v>
      </c>
      <c r="F74" s="11" t="s">
        <v>12</v>
      </c>
      <c r="G74" s="11" t="s">
        <v>179</v>
      </c>
      <c r="H74" s="11" t="s">
        <v>180</v>
      </c>
      <c r="I74" s="11" t="s">
        <v>141</v>
      </c>
      <c r="J74" s="11" t="s">
        <v>147</v>
      </c>
      <c r="K74" s="245">
        <f>Abiertos!$D$2</f>
        <v>42055.75</v>
      </c>
      <c r="L74" s="16">
        <v>41911.706944444442</v>
      </c>
      <c r="M74" s="47">
        <f>+T73</f>
        <v>42040.588194444441</v>
      </c>
      <c r="N74" s="236">
        <f t="shared" si="41"/>
        <v>15.161805555559113</v>
      </c>
      <c r="O74" s="258">
        <f t="shared" si="39"/>
        <v>42041.588194444441</v>
      </c>
      <c r="P74" s="16">
        <v>42040</v>
      </c>
      <c r="Q74" s="259">
        <f t="shared" si="42"/>
        <v>0</v>
      </c>
      <c r="R74" s="259">
        <f t="shared" si="43"/>
        <v>1</v>
      </c>
      <c r="S74" s="260">
        <f t="shared" si="44"/>
        <v>144.04305555555766</v>
      </c>
      <c r="T74" s="15">
        <v>42041</v>
      </c>
      <c r="U74" s="257" t="str">
        <f t="shared" si="45"/>
        <v>Cumplió</v>
      </c>
      <c r="V74" s="257" t="str">
        <f t="shared" si="46"/>
        <v>No Cumplió</v>
      </c>
      <c r="W74" s="260">
        <f t="shared" si="47"/>
        <v>129.29305555555766</v>
      </c>
      <c r="X74" s="11" t="s">
        <v>253</v>
      </c>
      <c r="Y74" s="261">
        <f t="shared" si="40"/>
        <v>1</v>
      </c>
      <c r="Z74" s="26"/>
      <c r="AA74" s="26"/>
      <c r="AB74" s="26"/>
      <c r="AC74" s="26"/>
    </row>
    <row r="75" spans="1:32" s="165" customFormat="1" ht="47.25" customHeight="1" x14ac:dyDescent="0.25">
      <c r="A75" s="175">
        <v>1</v>
      </c>
      <c r="B75" s="181" t="s">
        <v>710</v>
      </c>
      <c r="C75" s="176" t="s">
        <v>254</v>
      </c>
      <c r="D75" s="177" t="s">
        <v>204</v>
      </c>
      <c r="E75" s="177" t="s">
        <v>59</v>
      </c>
      <c r="F75" s="177" t="s">
        <v>12</v>
      </c>
      <c r="G75" s="177" t="s">
        <v>255</v>
      </c>
      <c r="H75" s="177" t="s">
        <v>256</v>
      </c>
      <c r="I75" s="177" t="s">
        <v>834</v>
      </c>
      <c r="J75" s="177" t="s">
        <v>32</v>
      </c>
      <c r="K75" s="245">
        <f>Abiertos!$D$2</f>
        <v>42055.75</v>
      </c>
      <c r="L75" s="179">
        <v>41900.492361111108</v>
      </c>
      <c r="M75" s="182">
        <f>+T76</f>
        <v>42052</v>
      </c>
      <c r="N75" s="236">
        <f t="shared" si="41"/>
        <v>3.75</v>
      </c>
      <c r="O75" s="258">
        <f t="shared" si="39"/>
        <v>42053</v>
      </c>
      <c r="P75" s="179">
        <v>42053</v>
      </c>
      <c r="Q75" s="259">
        <f t="shared" si="42"/>
        <v>2</v>
      </c>
      <c r="R75" s="259">
        <f t="shared" si="43"/>
        <v>2</v>
      </c>
      <c r="S75" s="260">
        <f t="shared" si="44"/>
        <v>155.25763888889196</v>
      </c>
      <c r="T75" s="178"/>
      <c r="U75" s="257" t="str">
        <f t="shared" si="45"/>
        <v>No Cumplió</v>
      </c>
      <c r="V75" s="257" t="str">
        <f t="shared" si="46"/>
        <v>No Cumplió</v>
      </c>
      <c r="W75" s="260">
        <f t="shared" si="47"/>
        <v>155.25763888889196</v>
      </c>
      <c r="X75" s="177" t="s">
        <v>998</v>
      </c>
      <c r="Y75" s="261">
        <f t="shared" si="40"/>
        <v>1</v>
      </c>
      <c r="Z75" s="183">
        <v>42038</v>
      </c>
      <c r="AA75" s="242">
        <v>42052</v>
      </c>
      <c r="AB75" s="180"/>
      <c r="AC75" s="180"/>
      <c r="AD75" s="170"/>
      <c r="AE75" s="170"/>
    </row>
    <row r="76" spans="1:32" ht="47.25" customHeight="1" x14ac:dyDescent="0.25">
      <c r="B76" s="35" t="s">
        <v>710</v>
      </c>
      <c r="C76" s="10" t="s">
        <v>254</v>
      </c>
      <c r="D76" s="11" t="s">
        <v>204</v>
      </c>
      <c r="E76" s="11" t="s">
        <v>158</v>
      </c>
      <c r="F76" s="11" t="s">
        <v>12</v>
      </c>
      <c r="G76" s="11" t="s">
        <v>255</v>
      </c>
      <c r="H76" s="11" t="s">
        <v>256</v>
      </c>
      <c r="I76" s="11" t="s">
        <v>834</v>
      </c>
      <c r="J76" s="11" t="s">
        <v>54</v>
      </c>
      <c r="K76" s="245">
        <f>Abiertos!$D$2</f>
        <v>42055.75</v>
      </c>
      <c r="L76" s="16">
        <v>41900.492361111108</v>
      </c>
      <c r="M76" s="47">
        <f>+T77</f>
        <v>42051.692361111112</v>
      </c>
      <c r="N76" s="236">
        <f t="shared" si="41"/>
        <v>4.0576388888875954</v>
      </c>
      <c r="O76" s="258">
        <f t="shared" si="39"/>
        <v>42052.692361111112</v>
      </c>
      <c r="P76" s="16">
        <v>42044</v>
      </c>
      <c r="Q76" s="259">
        <f t="shared" si="42"/>
        <v>0</v>
      </c>
      <c r="R76" s="259">
        <f t="shared" si="43"/>
        <v>8</v>
      </c>
      <c r="S76" s="260">
        <f t="shared" si="44"/>
        <v>155.25763888889196</v>
      </c>
      <c r="T76" s="15">
        <v>42052</v>
      </c>
      <c r="U76" s="257" t="str">
        <f t="shared" si="45"/>
        <v>Cumplió</v>
      </c>
      <c r="V76" s="257" t="str">
        <f t="shared" si="46"/>
        <v>No Cumplió</v>
      </c>
      <c r="W76" s="260">
        <f t="shared" si="47"/>
        <v>151.50763888889196</v>
      </c>
      <c r="X76" s="11" t="s">
        <v>181</v>
      </c>
      <c r="Y76" s="261">
        <f t="shared" si="40"/>
        <v>1</v>
      </c>
      <c r="Z76" s="49">
        <v>42038</v>
      </c>
      <c r="AA76" s="26"/>
      <c r="AB76" s="26"/>
      <c r="AC76" s="26"/>
    </row>
    <row r="77" spans="1:32" ht="47.25" customHeight="1" x14ac:dyDescent="0.25">
      <c r="B77" s="35" t="s">
        <v>710</v>
      </c>
      <c r="C77" s="10" t="s">
        <v>254</v>
      </c>
      <c r="D77" s="11" t="s">
        <v>204</v>
      </c>
      <c r="E77" s="11" t="s">
        <v>158</v>
      </c>
      <c r="F77" s="11" t="s">
        <v>12</v>
      </c>
      <c r="G77" s="11" t="s">
        <v>255</v>
      </c>
      <c r="H77" s="11" t="s">
        <v>256</v>
      </c>
      <c r="I77" s="11" t="s">
        <v>834</v>
      </c>
      <c r="J77" s="11" t="s">
        <v>32</v>
      </c>
      <c r="K77" s="245">
        <f>Abiertos!$D$2</f>
        <v>42055.75</v>
      </c>
      <c r="L77" s="16">
        <v>41900.492361111108</v>
      </c>
      <c r="M77" s="47">
        <v>42038</v>
      </c>
      <c r="N77" s="236">
        <f t="shared" si="41"/>
        <v>17.75</v>
      </c>
      <c r="O77" s="258">
        <f t="shared" si="39"/>
        <v>42039</v>
      </c>
      <c r="P77" s="16">
        <v>42044</v>
      </c>
      <c r="Q77" s="259">
        <f t="shared" si="42"/>
        <v>12</v>
      </c>
      <c r="R77" s="259">
        <f t="shared" si="43"/>
        <v>7</v>
      </c>
      <c r="S77" s="260">
        <f t="shared" si="44"/>
        <v>155.25763888889196</v>
      </c>
      <c r="T77" s="15">
        <v>42051.692361111112</v>
      </c>
      <c r="U77" s="257" t="str">
        <f t="shared" si="45"/>
        <v>No Cumplió</v>
      </c>
      <c r="V77" s="257" t="str">
        <f t="shared" si="46"/>
        <v>No Cumplió</v>
      </c>
      <c r="W77" s="260">
        <f t="shared" si="47"/>
        <v>151.20000000000437</v>
      </c>
      <c r="X77" s="11" t="s">
        <v>181</v>
      </c>
      <c r="Y77" s="261">
        <f t="shared" si="40"/>
        <v>1</v>
      </c>
      <c r="Z77" s="49">
        <v>42038</v>
      </c>
      <c r="AA77" s="26"/>
      <c r="AB77" s="26"/>
      <c r="AC77" s="26"/>
    </row>
    <row r="78" spans="1:32" ht="47.25" customHeight="1" x14ac:dyDescent="0.25">
      <c r="B78" s="35" t="s">
        <v>710</v>
      </c>
      <c r="C78" s="10" t="s">
        <v>254</v>
      </c>
      <c r="D78" s="11" t="s">
        <v>204</v>
      </c>
      <c r="E78" s="11" t="s">
        <v>158</v>
      </c>
      <c r="F78" s="11" t="s">
        <v>12</v>
      </c>
      <c r="G78" s="11" t="s">
        <v>255</v>
      </c>
      <c r="H78" s="11" t="s">
        <v>256</v>
      </c>
      <c r="I78" s="11" t="s">
        <v>834</v>
      </c>
      <c r="J78" s="11" t="s">
        <v>16</v>
      </c>
      <c r="K78" s="245">
        <f>Abiertos!$D$2</f>
        <v>42055.75</v>
      </c>
      <c r="L78" s="16">
        <v>41900.492361111108</v>
      </c>
      <c r="M78" s="47">
        <f>+T81</f>
        <v>42045.806944444441</v>
      </c>
      <c r="N78" s="236">
        <f t="shared" si="41"/>
        <v>9.9430555555591127</v>
      </c>
      <c r="O78" s="258">
        <f t="shared" si="39"/>
        <v>42046.806944444441</v>
      </c>
      <c r="P78" s="16">
        <v>42044</v>
      </c>
      <c r="Q78" s="259">
        <f t="shared" si="42"/>
        <v>8</v>
      </c>
      <c r="R78" s="259">
        <f t="shared" si="43"/>
        <v>11</v>
      </c>
      <c r="S78" s="260">
        <f t="shared" si="44"/>
        <v>155.25763888889196</v>
      </c>
      <c r="T78" s="15"/>
      <c r="U78" s="257" t="str">
        <f t="shared" si="45"/>
        <v>No Cumplió</v>
      </c>
      <c r="V78" s="257" t="str">
        <f t="shared" si="46"/>
        <v>No Cumplió</v>
      </c>
      <c r="W78" s="260">
        <f t="shared" si="47"/>
        <v>155.25763888889196</v>
      </c>
      <c r="X78" s="11" t="s">
        <v>181</v>
      </c>
      <c r="Y78" s="261">
        <f t="shared" si="40"/>
        <v>1</v>
      </c>
      <c r="Z78" s="49">
        <v>42038</v>
      </c>
      <c r="AA78" s="26"/>
      <c r="AB78" s="26"/>
      <c r="AC78" s="26"/>
    </row>
    <row r="79" spans="1:32" ht="47.25" customHeight="1" x14ac:dyDescent="0.25">
      <c r="B79" s="35" t="s">
        <v>710</v>
      </c>
      <c r="C79" s="10" t="s">
        <v>254</v>
      </c>
      <c r="D79" s="11" t="s">
        <v>204</v>
      </c>
      <c r="E79" s="11" t="s">
        <v>158</v>
      </c>
      <c r="F79" s="11" t="s">
        <v>12</v>
      </c>
      <c r="G79" s="11" t="s">
        <v>255</v>
      </c>
      <c r="H79" s="11" t="s">
        <v>256</v>
      </c>
      <c r="I79" s="11" t="s">
        <v>32</v>
      </c>
      <c r="J79" s="11" t="s">
        <v>42</v>
      </c>
      <c r="K79" s="245">
        <f>Abiertos!$D$2</f>
        <v>42055.75</v>
      </c>
      <c r="L79" s="16">
        <v>41900.492361111108</v>
      </c>
      <c r="M79" s="47">
        <f>+T81</f>
        <v>42045.806944444441</v>
      </c>
      <c r="N79" s="236">
        <f t="shared" si="41"/>
        <v>9.9430555555591127</v>
      </c>
      <c r="O79" s="258">
        <f t="shared" si="39"/>
        <v>42046.806944444441</v>
      </c>
      <c r="P79" s="16">
        <v>42039</v>
      </c>
      <c r="Q79" s="259">
        <f t="shared" si="42"/>
        <v>-8</v>
      </c>
      <c r="R79" s="259">
        <f t="shared" si="43"/>
        <v>0</v>
      </c>
      <c r="S79" s="260">
        <f t="shared" si="44"/>
        <v>155.25763888889196</v>
      </c>
      <c r="T79" s="15">
        <v>42038.481944444444</v>
      </c>
      <c r="U79" s="257" t="str">
        <f t="shared" si="45"/>
        <v>Cumplió</v>
      </c>
      <c r="V79" s="257" t="str">
        <f t="shared" si="46"/>
        <v>Cumplió</v>
      </c>
      <c r="W79" s="260">
        <f t="shared" si="47"/>
        <v>137.98958333333576</v>
      </c>
      <c r="X79" s="11" t="s">
        <v>181</v>
      </c>
      <c r="Y79" s="261">
        <f t="shared" si="40"/>
        <v>1</v>
      </c>
      <c r="Z79" s="49"/>
      <c r="AA79" s="26"/>
      <c r="AB79" s="26"/>
      <c r="AC79" s="26"/>
    </row>
    <row r="80" spans="1:32" ht="47.25" customHeight="1" x14ac:dyDescent="0.25">
      <c r="B80" s="35" t="s">
        <v>710</v>
      </c>
      <c r="C80" s="10" t="s">
        <v>254</v>
      </c>
      <c r="D80" s="11" t="s">
        <v>204</v>
      </c>
      <c r="E80" s="11" t="s">
        <v>59</v>
      </c>
      <c r="F80" s="11" t="s">
        <v>12</v>
      </c>
      <c r="G80" s="11" t="s">
        <v>255</v>
      </c>
      <c r="H80" s="11" t="s">
        <v>256</v>
      </c>
      <c r="I80" s="11" t="s">
        <v>32</v>
      </c>
      <c r="J80" s="11" t="s">
        <v>32</v>
      </c>
      <c r="K80" s="245">
        <f>Abiertos!$D$2</f>
        <v>42055.75</v>
      </c>
      <c r="L80" s="16">
        <v>41900.492361111108</v>
      </c>
      <c r="M80" s="47">
        <f>+T81</f>
        <v>42045.806944444441</v>
      </c>
      <c r="N80" s="236">
        <f t="shared" si="41"/>
        <v>9.9430555555591127</v>
      </c>
      <c r="O80" s="258">
        <f t="shared" si="39"/>
        <v>42046.806944444441</v>
      </c>
      <c r="P80" s="16">
        <v>42039</v>
      </c>
      <c r="Q80" s="259">
        <f t="shared" si="42"/>
        <v>8</v>
      </c>
      <c r="R80" s="259">
        <f t="shared" si="43"/>
        <v>16</v>
      </c>
      <c r="S80" s="260">
        <f t="shared" si="44"/>
        <v>155.25763888889196</v>
      </c>
      <c r="T80" s="15"/>
      <c r="U80" s="257" t="str">
        <f t="shared" si="45"/>
        <v>No Cumplió</v>
      </c>
      <c r="V80" s="257" t="str">
        <f t="shared" si="46"/>
        <v>No Cumplió</v>
      </c>
      <c r="W80" s="260">
        <f t="shared" si="47"/>
        <v>155.25763888889196</v>
      </c>
      <c r="X80" s="11" t="s">
        <v>181</v>
      </c>
      <c r="Y80" s="261">
        <f t="shared" si="40"/>
        <v>1</v>
      </c>
      <c r="Z80" s="49">
        <v>42038</v>
      </c>
      <c r="AA80" s="26"/>
      <c r="AB80" s="26"/>
      <c r="AC80" s="26"/>
    </row>
    <row r="81" spans="1:31" ht="47.25" customHeight="1" x14ac:dyDescent="0.25">
      <c r="B81" s="35" t="s">
        <v>710</v>
      </c>
      <c r="C81" s="10" t="s">
        <v>254</v>
      </c>
      <c r="D81" s="11" t="s">
        <v>204</v>
      </c>
      <c r="E81" s="11" t="s">
        <v>158</v>
      </c>
      <c r="F81" s="11" t="s">
        <v>12</v>
      </c>
      <c r="G81" s="11" t="s">
        <v>255</v>
      </c>
      <c r="H81" s="11" t="s">
        <v>256</v>
      </c>
      <c r="I81" s="11" t="s">
        <v>32</v>
      </c>
      <c r="J81" s="11" t="s">
        <v>16</v>
      </c>
      <c r="K81" s="245">
        <f>Abiertos!$D$2</f>
        <v>42055.75</v>
      </c>
      <c r="L81" s="16">
        <v>41900.492361111108</v>
      </c>
      <c r="M81" s="47">
        <v>42038</v>
      </c>
      <c r="N81" s="236">
        <f t="shared" si="41"/>
        <v>17.75</v>
      </c>
      <c r="O81" s="258">
        <f t="shared" si="39"/>
        <v>42039</v>
      </c>
      <c r="P81" s="16">
        <v>42039</v>
      </c>
      <c r="Q81" s="259">
        <f t="shared" si="42"/>
        <v>6</v>
      </c>
      <c r="R81" s="259">
        <f t="shared" si="43"/>
        <v>6</v>
      </c>
      <c r="S81" s="260">
        <f t="shared" si="44"/>
        <v>155.25763888889196</v>
      </c>
      <c r="T81" s="15">
        <v>42045.806944444441</v>
      </c>
      <c r="U81" s="257" t="str">
        <f t="shared" si="45"/>
        <v>No Cumplió</v>
      </c>
      <c r="V81" s="257" t="str">
        <f t="shared" si="46"/>
        <v>No Cumplió</v>
      </c>
      <c r="W81" s="260">
        <f t="shared" si="47"/>
        <v>145.31458333333285</v>
      </c>
      <c r="X81" s="11" t="s">
        <v>181</v>
      </c>
      <c r="Y81" s="261">
        <f t="shared" si="40"/>
        <v>1</v>
      </c>
      <c r="Z81" s="49">
        <v>42038</v>
      </c>
      <c r="AA81" s="26"/>
      <c r="AB81" s="26"/>
      <c r="AC81" s="26"/>
    </row>
    <row r="82" spans="1:31" ht="47.25" customHeight="1" x14ac:dyDescent="0.25">
      <c r="A82" s="4">
        <v>1</v>
      </c>
      <c r="B82" s="35" t="s">
        <v>709</v>
      </c>
      <c r="C82" s="10" t="s">
        <v>257</v>
      </c>
      <c r="D82" s="11" t="s">
        <v>204</v>
      </c>
      <c r="E82" s="11" t="s">
        <v>51</v>
      </c>
      <c r="F82" s="11" t="s">
        <v>12</v>
      </c>
      <c r="G82" s="11" t="s">
        <v>258</v>
      </c>
      <c r="H82" s="11" t="s">
        <v>259</v>
      </c>
      <c r="I82" s="11" t="s">
        <v>165</v>
      </c>
      <c r="J82" s="11" t="s">
        <v>127</v>
      </c>
      <c r="K82" s="245">
        <f>Abiertos!$D$2</f>
        <v>42055.75</v>
      </c>
      <c r="L82" s="16">
        <v>41893.428472222222</v>
      </c>
      <c r="M82" s="47">
        <f>+T83</f>
        <v>42048.42291666667</v>
      </c>
      <c r="N82" s="236">
        <f t="shared" si="41"/>
        <v>7.3270833333299379</v>
      </c>
      <c r="O82" s="258">
        <f t="shared" si="39"/>
        <v>42049.42291666667</v>
      </c>
      <c r="P82" s="16"/>
      <c r="Q82" s="259">
        <f t="shared" si="42"/>
        <v>6</v>
      </c>
      <c r="R82" s="259" t="str">
        <f t="shared" si="43"/>
        <v>Sin Fecha</v>
      </c>
      <c r="S82" s="260">
        <f t="shared" si="44"/>
        <v>162.3215277777781</v>
      </c>
      <c r="T82" s="15"/>
      <c r="U82" s="257" t="str">
        <f t="shared" si="45"/>
        <v>No Cumplió</v>
      </c>
      <c r="V82" s="257" t="str">
        <f t="shared" si="46"/>
        <v>Sin Fecha</v>
      </c>
      <c r="W82" s="260">
        <f t="shared" si="47"/>
        <v>162.3215277777781</v>
      </c>
      <c r="X82" s="11"/>
      <c r="Y82" s="261">
        <f t="shared" si="40"/>
        <v>1</v>
      </c>
      <c r="Z82" s="26"/>
      <c r="AA82" s="26"/>
      <c r="AB82" s="26"/>
      <c r="AC82" s="26"/>
    </row>
    <row r="83" spans="1:31" ht="47.25" customHeight="1" x14ac:dyDescent="0.25">
      <c r="B83" s="35" t="s">
        <v>709</v>
      </c>
      <c r="C83" s="10" t="s">
        <v>257</v>
      </c>
      <c r="D83" s="11" t="s">
        <v>204</v>
      </c>
      <c r="E83" s="11" t="s">
        <v>59</v>
      </c>
      <c r="F83" s="11" t="s">
        <v>12</v>
      </c>
      <c r="G83" s="11" t="s">
        <v>258</v>
      </c>
      <c r="H83" s="11" t="s">
        <v>259</v>
      </c>
      <c r="I83" s="11" t="s">
        <v>165</v>
      </c>
      <c r="J83" s="11" t="s">
        <v>149</v>
      </c>
      <c r="K83" s="245">
        <f>Abiertos!$D$2</f>
        <v>42055.75</v>
      </c>
      <c r="L83" s="16">
        <v>41893.428472222222</v>
      </c>
      <c r="M83" s="47">
        <v>42037</v>
      </c>
      <c r="N83" s="236">
        <f t="shared" si="41"/>
        <v>18.75</v>
      </c>
      <c r="O83" s="258">
        <f t="shared" si="39"/>
        <v>42038</v>
      </c>
      <c r="P83" s="16"/>
      <c r="Q83" s="259">
        <f t="shared" si="42"/>
        <v>10</v>
      </c>
      <c r="R83" s="259" t="str">
        <f t="shared" si="43"/>
        <v>Sin Fecha</v>
      </c>
      <c r="S83" s="260">
        <f t="shared" si="44"/>
        <v>162.3215277777781</v>
      </c>
      <c r="T83" s="15">
        <v>42048.42291666667</v>
      </c>
      <c r="U83" s="257" t="str">
        <f t="shared" si="45"/>
        <v>No Cumplió</v>
      </c>
      <c r="V83" s="257" t="str">
        <f t="shared" si="46"/>
        <v>Sin Fecha</v>
      </c>
      <c r="W83" s="260">
        <f t="shared" si="47"/>
        <v>154.99444444444816</v>
      </c>
      <c r="X83" s="11"/>
      <c r="Y83" s="261">
        <f t="shared" si="40"/>
        <v>1</v>
      </c>
      <c r="Z83" s="26"/>
      <c r="AA83" s="26"/>
      <c r="AB83" s="26"/>
      <c r="AC83" s="26"/>
    </row>
    <row r="84" spans="1:31" ht="47.25" customHeight="1" x14ac:dyDescent="0.25">
      <c r="A84" s="4">
        <v>1</v>
      </c>
      <c r="B84" s="35" t="s">
        <v>707</v>
      </c>
      <c r="C84" s="10" t="s">
        <v>260</v>
      </c>
      <c r="D84" s="11" t="s">
        <v>204</v>
      </c>
      <c r="E84" s="11" t="s">
        <v>51</v>
      </c>
      <c r="F84" s="11" t="s">
        <v>25</v>
      </c>
      <c r="G84" s="11" t="s">
        <v>261</v>
      </c>
      <c r="H84" s="11" t="s">
        <v>262</v>
      </c>
      <c r="I84" s="11" t="s">
        <v>263</v>
      </c>
      <c r="J84" s="11" t="s">
        <v>65</v>
      </c>
      <c r="K84" s="245">
        <f>Abiertos!$D$2</f>
        <v>42055.75</v>
      </c>
      <c r="L84" s="16">
        <v>41871.418055555558</v>
      </c>
      <c r="M84" s="47">
        <v>42036</v>
      </c>
      <c r="N84" s="236">
        <f t="shared" si="41"/>
        <v>19.75</v>
      </c>
      <c r="O84" s="258">
        <f t="shared" si="39"/>
        <v>42037</v>
      </c>
      <c r="P84" s="16"/>
      <c r="Q84" s="259">
        <f t="shared" si="42"/>
        <v>18</v>
      </c>
      <c r="R84" s="259" t="str">
        <f t="shared" si="43"/>
        <v>Sin Fecha</v>
      </c>
      <c r="S84" s="260">
        <f t="shared" si="44"/>
        <v>184.33194444444234</v>
      </c>
      <c r="T84" s="15"/>
      <c r="U84" s="257" t="str">
        <f t="shared" si="45"/>
        <v>No Cumplió</v>
      </c>
      <c r="V84" s="257" t="str">
        <f t="shared" si="46"/>
        <v>Sin Fecha</v>
      </c>
      <c r="W84" s="260">
        <f t="shared" si="47"/>
        <v>184.33194444444234</v>
      </c>
      <c r="X84" s="11"/>
      <c r="Y84" s="261">
        <f t="shared" si="40"/>
        <v>1</v>
      </c>
      <c r="Z84" s="26"/>
      <c r="AA84" s="26"/>
      <c r="AB84" s="26"/>
      <c r="AC84" s="26"/>
    </row>
    <row r="85" spans="1:31" s="255" customFormat="1" ht="47.25" customHeight="1" x14ac:dyDescent="0.25">
      <c r="A85" s="255">
        <v>1</v>
      </c>
      <c r="B85" s="264" t="s">
        <v>709</v>
      </c>
      <c r="C85" s="251" t="s">
        <v>265</v>
      </c>
      <c r="D85" s="256" t="s">
        <v>204</v>
      </c>
      <c r="E85" s="256" t="s">
        <v>158</v>
      </c>
      <c r="F85" s="256" t="s">
        <v>25</v>
      </c>
      <c r="G85" s="256" t="s">
        <v>266</v>
      </c>
      <c r="H85" s="256" t="s">
        <v>267</v>
      </c>
      <c r="I85" s="256" t="s">
        <v>96</v>
      </c>
      <c r="J85" s="256" t="s">
        <v>96</v>
      </c>
      <c r="K85" s="263">
        <f>Abiertos!$D$2</f>
        <v>42055.75</v>
      </c>
      <c r="L85" s="258">
        <v>41863.481944444444</v>
      </c>
      <c r="M85" s="269">
        <f>+T86</f>
        <v>42054.40347222222</v>
      </c>
      <c r="N85" s="236">
        <f t="shared" si="41"/>
        <v>1.3465277777795563</v>
      </c>
      <c r="O85" s="258">
        <f t="shared" si="39"/>
        <v>42055.40347222222</v>
      </c>
      <c r="P85" s="258"/>
      <c r="Q85" s="259">
        <f t="shared" si="42"/>
        <v>0</v>
      </c>
      <c r="R85" s="259" t="str">
        <f t="shared" si="43"/>
        <v>Sin Fecha</v>
      </c>
      <c r="S85" s="260">
        <f t="shared" si="44"/>
        <v>192.2680555555562</v>
      </c>
      <c r="T85" s="257"/>
      <c r="U85" s="257" t="str">
        <f t="shared" si="45"/>
        <v>No Cumplió</v>
      </c>
      <c r="V85" s="257" t="str">
        <f t="shared" si="46"/>
        <v>Sin Fecha</v>
      </c>
      <c r="W85" s="260">
        <f t="shared" si="47"/>
        <v>192.2680555555562</v>
      </c>
      <c r="X85" s="256" t="s">
        <v>880</v>
      </c>
      <c r="Y85" s="261">
        <f t="shared" si="40"/>
        <v>1</v>
      </c>
      <c r="Z85" s="253">
        <v>42051.643055555556</v>
      </c>
      <c r="AA85" s="262"/>
      <c r="AB85" s="262"/>
      <c r="AC85" s="262"/>
      <c r="AD85" s="252"/>
      <c r="AE85" s="252"/>
    </row>
    <row r="86" spans="1:31" s="255" customFormat="1" ht="47.25" customHeight="1" x14ac:dyDescent="0.25">
      <c r="B86" s="264" t="s">
        <v>709</v>
      </c>
      <c r="C86" s="251" t="s">
        <v>265</v>
      </c>
      <c r="D86" s="256" t="s">
        <v>204</v>
      </c>
      <c r="E86" s="256" t="s">
        <v>158</v>
      </c>
      <c r="F86" s="256" t="s">
        <v>25</v>
      </c>
      <c r="G86" s="256" t="s">
        <v>266</v>
      </c>
      <c r="H86" s="256" t="s">
        <v>267</v>
      </c>
      <c r="I86" s="256" t="s">
        <v>96</v>
      </c>
      <c r="J86" s="256" t="s">
        <v>55</v>
      </c>
      <c r="K86" s="263">
        <f>Abiertos!$D$2</f>
        <v>42055.75</v>
      </c>
      <c r="L86" s="258">
        <v>41863.481944444444</v>
      </c>
      <c r="M86" s="269">
        <f>+T87</f>
        <v>42051.832638888889</v>
      </c>
      <c r="N86" s="236">
        <f t="shared" ref="N86" si="48">K86-M86</f>
        <v>3.9173611111109494</v>
      </c>
      <c r="O86" s="258">
        <f t="shared" ref="O86" si="49">+Y86+M86</f>
        <v>42052.832638888889</v>
      </c>
      <c r="P86" s="258"/>
      <c r="Q86" s="259">
        <f t="shared" ref="Q86" si="50">IF(T86="",(ROUNDDOWN(K86-O86,0)),ROUNDDOWN(T86-O86,0))</f>
        <v>1</v>
      </c>
      <c r="R86" s="259" t="str">
        <f t="shared" ref="R86" si="51">IF(P86="","Sin Fecha",IF(T86="",(ROUNDDOWN(K86-P86,0)),ROUNDDOWN(T86-P86,0)))</f>
        <v>Sin Fecha</v>
      </c>
      <c r="S86" s="260">
        <f t="shared" ref="S86" si="52">K86-L86</f>
        <v>192.2680555555562</v>
      </c>
      <c r="T86" s="257">
        <v>42054.40347222222</v>
      </c>
      <c r="U86" s="257" t="str">
        <f t="shared" ref="U86" si="53">IF(AND(T86&lt;&gt;"",Q86&lt;=0),"Cumplió","No Cumplió")</f>
        <v>No Cumplió</v>
      </c>
      <c r="V86" s="257" t="str">
        <f t="shared" ref="V86" si="54">IF(AND(T86&lt;&gt;"",R86&lt;=0),"Cumplió",IF(P86="","Sin Fecha","No Cumplió"))</f>
        <v>Sin Fecha</v>
      </c>
      <c r="W86" s="260">
        <f t="shared" ref="W86" si="55">IF(T86="",K86-L86,T86-L86)</f>
        <v>190.92152777777665</v>
      </c>
      <c r="X86" s="256" t="s">
        <v>880</v>
      </c>
      <c r="Y86" s="261">
        <f t="shared" si="40"/>
        <v>1</v>
      </c>
      <c r="Z86" s="253">
        <v>42051.643055555556</v>
      </c>
      <c r="AA86" s="262"/>
      <c r="AB86" s="262"/>
      <c r="AC86" s="262"/>
      <c r="AD86" s="252"/>
      <c r="AE86" s="252"/>
    </row>
    <row r="87" spans="1:31" ht="47.25" customHeight="1" x14ac:dyDescent="0.25">
      <c r="B87" s="35" t="s">
        <v>709</v>
      </c>
      <c r="C87" s="10" t="s">
        <v>265</v>
      </c>
      <c r="D87" s="11" t="s">
        <v>204</v>
      </c>
      <c r="E87" s="11" t="s">
        <v>158</v>
      </c>
      <c r="F87" s="11" t="s">
        <v>25</v>
      </c>
      <c r="G87" s="11" t="s">
        <v>266</v>
      </c>
      <c r="H87" s="11" t="s">
        <v>267</v>
      </c>
      <c r="I87" s="11" t="s">
        <v>55</v>
      </c>
      <c r="J87" s="11" t="s">
        <v>96</v>
      </c>
      <c r="K87" s="245">
        <f>Abiertos!$D$2</f>
        <v>42055.75</v>
      </c>
      <c r="L87" s="16">
        <v>41863.481944444444</v>
      </c>
      <c r="M87" s="47">
        <f>+T88</f>
        <v>42051.643055555556</v>
      </c>
      <c r="N87" s="236">
        <f t="shared" si="41"/>
        <v>4.1069444444437977</v>
      </c>
      <c r="O87" s="258">
        <f t="shared" si="39"/>
        <v>42052.643055555556</v>
      </c>
      <c r="P87" s="16"/>
      <c r="Q87" s="259">
        <f t="shared" si="42"/>
        <v>0</v>
      </c>
      <c r="R87" s="259" t="str">
        <f t="shared" si="43"/>
        <v>Sin Fecha</v>
      </c>
      <c r="S87" s="260">
        <f t="shared" si="44"/>
        <v>192.2680555555562</v>
      </c>
      <c r="T87" s="257">
        <v>42051.832638888889</v>
      </c>
      <c r="U87" s="257" t="str">
        <f t="shared" si="45"/>
        <v>Cumplió</v>
      </c>
      <c r="V87" s="257" t="str">
        <f t="shared" si="46"/>
        <v>Sin Fecha</v>
      </c>
      <c r="W87" s="260">
        <f t="shared" si="47"/>
        <v>188.35069444444525</v>
      </c>
      <c r="X87" s="11" t="s">
        <v>880</v>
      </c>
      <c r="Y87" s="261">
        <f t="shared" si="40"/>
        <v>1</v>
      </c>
      <c r="Z87" s="253">
        <v>42051.643055555556</v>
      </c>
      <c r="AA87" s="26"/>
      <c r="AB87" s="26"/>
      <c r="AC87" s="26"/>
    </row>
    <row r="88" spans="1:31" ht="47.25" customHeight="1" x14ac:dyDescent="0.25">
      <c r="B88" s="35" t="s">
        <v>709</v>
      </c>
      <c r="C88" s="10" t="s">
        <v>265</v>
      </c>
      <c r="D88" s="11" t="s">
        <v>204</v>
      </c>
      <c r="E88" s="11" t="s">
        <v>59</v>
      </c>
      <c r="F88" s="11" t="s">
        <v>25</v>
      </c>
      <c r="G88" s="11" t="s">
        <v>266</v>
      </c>
      <c r="H88" s="11" t="s">
        <v>267</v>
      </c>
      <c r="I88" s="11" t="s">
        <v>96</v>
      </c>
      <c r="J88" s="11" t="s">
        <v>55</v>
      </c>
      <c r="K88" s="245">
        <f>Abiertos!$D$2</f>
        <v>42055.75</v>
      </c>
      <c r="L88" s="16">
        <v>41863.481944444444</v>
      </c>
      <c r="M88" s="47">
        <v>42037</v>
      </c>
      <c r="N88" s="236">
        <f t="shared" si="41"/>
        <v>18.75</v>
      </c>
      <c r="O88" s="258">
        <f t="shared" si="39"/>
        <v>42038</v>
      </c>
      <c r="P88" s="16"/>
      <c r="Q88" s="259">
        <f t="shared" si="42"/>
        <v>13</v>
      </c>
      <c r="R88" s="259" t="str">
        <f t="shared" si="43"/>
        <v>Sin Fecha</v>
      </c>
      <c r="S88" s="260">
        <f t="shared" si="44"/>
        <v>192.2680555555562</v>
      </c>
      <c r="T88" s="15">
        <v>42051.643055555556</v>
      </c>
      <c r="U88" s="257" t="str">
        <f t="shared" si="45"/>
        <v>No Cumplió</v>
      </c>
      <c r="V88" s="257" t="str">
        <f t="shared" si="46"/>
        <v>Sin Fecha</v>
      </c>
      <c r="W88" s="260">
        <f t="shared" si="47"/>
        <v>188.1611111111124</v>
      </c>
      <c r="X88" s="11" t="s">
        <v>880</v>
      </c>
      <c r="Y88" s="261">
        <f t="shared" si="40"/>
        <v>1</v>
      </c>
      <c r="Z88" s="55">
        <v>42051.643055555556</v>
      </c>
      <c r="AA88" s="26"/>
      <c r="AB88" s="26"/>
      <c r="AC88" s="26"/>
    </row>
    <row r="89" spans="1:31" ht="47.25" customHeight="1" x14ac:dyDescent="0.25">
      <c r="A89" s="4">
        <v>1</v>
      </c>
      <c r="B89" s="35" t="s">
        <v>709</v>
      </c>
      <c r="C89" s="10" t="s">
        <v>269</v>
      </c>
      <c r="D89" s="11" t="s">
        <v>204</v>
      </c>
      <c r="E89" s="11" t="s">
        <v>158</v>
      </c>
      <c r="F89" s="11" t="s">
        <v>12</v>
      </c>
      <c r="G89" s="11" t="s">
        <v>270</v>
      </c>
      <c r="H89" s="11" t="s">
        <v>271</v>
      </c>
      <c r="I89" s="11" t="s">
        <v>96</v>
      </c>
      <c r="J89" s="11" t="s">
        <v>96</v>
      </c>
      <c r="K89" s="245">
        <f>Abiertos!$D$2</f>
        <v>42055.75</v>
      </c>
      <c r="L89" s="16">
        <v>41849.53125</v>
      </c>
      <c r="M89" s="47">
        <f>+T90</f>
        <v>42051.741666666669</v>
      </c>
      <c r="N89" s="236">
        <f t="shared" si="41"/>
        <v>4.0083333333313931</v>
      </c>
      <c r="O89" s="258">
        <f t="shared" si="39"/>
        <v>42052.741666666669</v>
      </c>
      <c r="P89" s="16"/>
      <c r="Q89" s="259">
        <f t="shared" si="42"/>
        <v>3</v>
      </c>
      <c r="R89" s="259" t="str">
        <f t="shared" si="43"/>
        <v>Sin Fecha</v>
      </c>
      <c r="S89" s="260">
        <f t="shared" si="44"/>
        <v>206.21875</v>
      </c>
      <c r="T89" s="15"/>
      <c r="U89" s="257" t="str">
        <f t="shared" si="45"/>
        <v>No Cumplió</v>
      </c>
      <c r="V89" s="257" t="str">
        <f t="shared" si="46"/>
        <v>Sin Fecha</v>
      </c>
      <c r="W89" s="260">
        <f t="shared" si="47"/>
        <v>206.21875</v>
      </c>
      <c r="X89" s="11"/>
      <c r="Y89" s="261">
        <f t="shared" si="40"/>
        <v>1</v>
      </c>
      <c r="Z89" s="55">
        <v>42051.741666666669</v>
      </c>
      <c r="AA89" s="26"/>
      <c r="AB89" s="26"/>
      <c r="AC89" s="26"/>
    </row>
    <row r="90" spans="1:31" ht="47.25" customHeight="1" x14ac:dyDescent="0.25">
      <c r="B90" s="35" t="s">
        <v>709</v>
      </c>
      <c r="C90" s="10" t="s">
        <v>269</v>
      </c>
      <c r="D90" s="11" t="s">
        <v>204</v>
      </c>
      <c r="E90" s="11" t="s">
        <v>59</v>
      </c>
      <c r="F90" s="11" t="s">
        <v>12</v>
      </c>
      <c r="G90" s="11" t="s">
        <v>270</v>
      </c>
      <c r="H90" s="11" t="s">
        <v>271</v>
      </c>
      <c r="I90" s="11" t="s">
        <v>96</v>
      </c>
      <c r="J90" s="11" t="s">
        <v>272</v>
      </c>
      <c r="K90" s="245">
        <f>Abiertos!$D$2</f>
        <v>42055.75</v>
      </c>
      <c r="L90" s="16">
        <v>41849.53125</v>
      </c>
      <c r="M90" s="47">
        <v>42037</v>
      </c>
      <c r="N90" s="236">
        <f t="shared" si="41"/>
        <v>18.75</v>
      </c>
      <c r="O90" s="258">
        <f t="shared" si="39"/>
        <v>42038</v>
      </c>
      <c r="P90" s="16"/>
      <c r="Q90" s="259">
        <f t="shared" si="42"/>
        <v>13</v>
      </c>
      <c r="R90" s="259" t="str">
        <f t="shared" si="43"/>
        <v>Sin Fecha</v>
      </c>
      <c r="S90" s="260">
        <f t="shared" si="44"/>
        <v>206.21875</v>
      </c>
      <c r="T90" s="15">
        <v>42051.741666666669</v>
      </c>
      <c r="U90" s="257" t="str">
        <f t="shared" si="45"/>
        <v>No Cumplió</v>
      </c>
      <c r="V90" s="257" t="str">
        <f t="shared" si="46"/>
        <v>Sin Fecha</v>
      </c>
      <c r="W90" s="260">
        <f t="shared" si="47"/>
        <v>202.21041666666861</v>
      </c>
      <c r="X90" s="11"/>
      <c r="Y90" s="261">
        <f t="shared" si="40"/>
        <v>1</v>
      </c>
      <c r="Z90" s="55">
        <v>42051.741666666669</v>
      </c>
      <c r="AA90" s="26"/>
      <c r="AB90" s="26"/>
      <c r="AC90" s="26"/>
    </row>
    <row r="91" spans="1:31" s="211" customFormat="1" ht="47.25" customHeight="1" x14ac:dyDescent="0.25">
      <c r="A91" s="213">
        <v>1</v>
      </c>
      <c r="B91" s="219" t="s">
        <v>709</v>
      </c>
      <c r="C91" s="214" t="s">
        <v>273</v>
      </c>
      <c r="D91" s="215" t="s">
        <v>204</v>
      </c>
      <c r="E91" s="215" t="s">
        <v>158</v>
      </c>
      <c r="F91" s="215" t="s">
        <v>25</v>
      </c>
      <c r="G91" s="215" t="s">
        <v>274</v>
      </c>
      <c r="H91" s="215" t="s">
        <v>275</v>
      </c>
      <c r="I91" s="215" t="s">
        <v>55</v>
      </c>
      <c r="J91" s="215" t="s">
        <v>96</v>
      </c>
      <c r="K91" s="245">
        <f>Abiertos!$D$2</f>
        <v>42055.75</v>
      </c>
      <c r="L91" s="217">
        <v>41848.56527777778</v>
      </c>
      <c r="M91" s="220">
        <v>42054.513194444444</v>
      </c>
      <c r="N91" s="236">
        <f t="shared" si="41"/>
        <v>1.2368055555562023</v>
      </c>
      <c r="O91" s="258">
        <f t="shared" si="39"/>
        <v>42055.513194444444</v>
      </c>
      <c r="P91" s="217"/>
      <c r="Q91" s="259">
        <f t="shared" si="42"/>
        <v>0</v>
      </c>
      <c r="R91" s="259" t="str">
        <f t="shared" si="43"/>
        <v>Sin Fecha</v>
      </c>
      <c r="S91" s="260">
        <f t="shared" si="44"/>
        <v>207.18472222222044</v>
      </c>
      <c r="T91" s="216"/>
      <c r="U91" s="257" t="str">
        <f t="shared" si="45"/>
        <v>No Cumplió</v>
      </c>
      <c r="V91" s="257" t="str">
        <f t="shared" si="46"/>
        <v>Sin Fecha</v>
      </c>
      <c r="W91" s="260">
        <f t="shared" si="47"/>
        <v>207.18472222222044</v>
      </c>
      <c r="X91" s="215" t="s">
        <v>880</v>
      </c>
      <c r="Y91" s="261">
        <f t="shared" si="40"/>
        <v>1</v>
      </c>
      <c r="Z91" s="218"/>
      <c r="AA91" s="218"/>
      <c r="AB91" s="218"/>
      <c r="AC91" s="218"/>
      <c r="AD91" s="212"/>
      <c r="AE91" s="212"/>
    </row>
    <row r="92" spans="1:31" s="98" customFormat="1" ht="47.25" customHeight="1" x14ac:dyDescent="0.25">
      <c r="A92" s="101"/>
      <c r="B92" s="107" t="s">
        <v>709</v>
      </c>
      <c r="C92" s="102" t="s">
        <v>273</v>
      </c>
      <c r="D92" s="103" t="s">
        <v>204</v>
      </c>
      <c r="E92" s="103" t="s">
        <v>158</v>
      </c>
      <c r="F92" s="103" t="s">
        <v>25</v>
      </c>
      <c r="G92" s="103" t="s">
        <v>274</v>
      </c>
      <c r="H92" s="103" t="s">
        <v>275</v>
      </c>
      <c r="I92" s="103" t="s">
        <v>55</v>
      </c>
      <c r="J92" s="103" t="s">
        <v>55</v>
      </c>
      <c r="K92" s="245">
        <f>Abiertos!$D$2</f>
        <v>42055.75</v>
      </c>
      <c r="L92" s="105">
        <v>41848.56527777778</v>
      </c>
      <c r="M92" s="108">
        <v>42052.629166666666</v>
      </c>
      <c r="N92" s="236">
        <f t="shared" si="41"/>
        <v>3.1208333333343035</v>
      </c>
      <c r="O92" s="258">
        <f t="shared" si="39"/>
        <v>42053.629166666666</v>
      </c>
      <c r="P92" s="105"/>
      <c r="Q92" s="259">
        <f t="shared" si="42"/>
        <v>0</v>
      </c>
      <c r="R92" s="259" t="str">
        <f t="shared" si="43"/>
        <v>Sin Fecha</v>
      </c>
      <c r="S92" s="260">
        <f t="shared" si="44"/>
        <v>207.18472222222044</v>
      </c>
      <c r="T92" s="104">
        <v>42054</v>
      </c>
      <c r="U92" s="257" t="str">
        <f t="shared" si="45"/>
        <v>Cumplió</v>
      </c>
      <c r="V92" s="257" t="str">
        <f t="shared" si="46"/>
        <v>Sin Fecha</v>
      </c>
      <c r="W92" s="260">
        <f t="shared" si="47"/>
        <v>205.43472222222044</v>
      </c>
      <c r="X92" s="103" t="s">
        <v>880</v>
      </c>
      <c r="Y92" s="261">
        <f t="shared" si="40"/>
        <v>1</v>
      </c>
      <c r="Z92" s="106"/>
      <c r="AA92" s="106"/>
      <c r="AB92" s="106"/>
      <c r="AC92" s="106"/>
      <c r="AD92" s="100"/>
      <c r="AE92" s="100"/>
    </row>
    <row r="93" spans="1:31" ht="47.25" customHeight="1" x14ac:dyDescent="0.25">
      <c r="B93" s="35" t="s">
        <v>709</v>
      </c>
      <c r="C93" s="10" t="s">
        <v>273</v>
      </c>
      <c r="D93" s="11" t="s">
        <v>204</v>
      </c>
      <c r="E93" s="11" t="s">
        <v>158</v>
      </c>
      <c r="F93" s="11" t="s">
        <v>25</v>
      </c>
      <c r="G93" s="11" t="s">
        <v>274</v>
      </c>
      <c r="H93" s="11" t="s">
        <v>275</v>
      </c>
      <c r="I93" s="11" t="s">
        <v>96</v>
      </c>
      <c r="J93" s="11" t="s">
        <v>96</v>
      </c>
      <c r="K93" s="245">
        <f>Abiertos!$D$2</f>
        <v>42055.75</v>
      </c>
      <c r="L93" s="16">
        <v>41848.56527777778</v>
      </c>
      <c r="M93" s="108">
        <v>42051.737500000003</v>
      </c>
      <c r="N93" s="236">
        <f t="shared" si="41"/>
        <v>4.0124999999970896</v>
      </c>
      <c r="O93" s="258">
        <f t="shared" si="39"/>
        <v>42052.737500000003</v>
      </c>
      <c r="P93" s="16">
        <v>42040</v>
      </c>
      <c r="Q93" s="259">
        <f t="shared" si="42"/>
        <v>0</v>
      </c>
      <c r="R93" s="259">
        <f t="shared" si="43"/>
        <v>12</v>
      </c>
      <c r="S93" s="260">
        <f t="shared" si="44"/>
        <v>207.18472222222044</v>
      </c>
      <c r="T93" s="110">
        <v>42052.629166666666</v>
      </c>
      <c r="U93" s="257" t="str">
        <f t="shared" si="45"/>
        <v>Cumplió</v>
      </c>
      <c r="V93" s="257" t="str">
        <f t="shared" si="46"/>
        <v>No Cumplió</v>
      </c>
      <c r="W93" s="260">
        <f t="shared" si="47"/>
        <v>204.06388888888614</v>
      </c>
      <c r="X93" s="11" t="s">
        <v>880</v>
      </c>
      <c r="Y93" s="261">
        <f t="shared" si="40"/>
        <v>1</v>
      </c>
      <c r="Z93" s="26"/>
      <c r="AA93" s="26"/>
      <c r="AB93" s="26"/>
      <c r="AC93" s="26"/>
    </row>
    <row r="94" spans="1:31" ht="47.25" customHeight="1" x14ac:dyDescent="0.25">
      <c r="B94" s="35" t="s">
        <v>709</v>
      </c>
      <c r="C94" s="10" t="s">
        <v>273</v>
      </c>
      <c r="D94" s="11" t="s">
        <v>204</v>
      </c>
      <c r="E94" s="11" t="s">
        <v>59</v>
      </c>
      <c r="F94" s="11" t="s">
        <v>25</v>
      </c>
      <c r="G94" s="11" t="s">
        <v>274</v>
      </c>
      <c r="H94" s="11" t="s">
        <v>275</v>
      </c>
      <c r="I94" s="11" t="s">
        <v>96</v>
      </c>
      <c r="J94" s="11" t="s">
        <v>55</v>
      </c>
      <c r="K94" s="245">
        <f>Abiertos!$D$2</f>
        <v>42055.75</v>
      </c>
      <c r="L94" s="16">
        <v>41848.56527777778</v>
      </c>
      <c r="M94" s="108">
        <v>42037</v>
      </c>
      <c r="N94" s="236">
        <f t="shared" si="41"/>
        <v>18.75</v>
      </c>
      <c r="O94" s="258">
        <f t="shared" si="39"/>
        <v>42038</v>
      </c>
      <c r="P94" s="16">
        <v>42040</v>
      </c>
      <c r="Q94" s="259">
        <f t="shared" si="42"/>
        <v>13</v>
      </c>
      <c r="R94" s="259">
        <f t="shared" si="43"/>
        <v>11</v>
      </c>
      <c r="S94" s="260">
        <f t="shared" si="44"/>
        <v>207.18472222222044</v>
      </c>
      <c r="T94" s="110">
        <v>42051.737500000003</v>
      </c>
      <c r="U94" s="257" t="str">
        <f t="shared" si="45"/>
        <v>No Cumplió</v>
      </c>
      <c r="V94" s="257" t="str">
        <f t="shared" si="46"/>
        <v>No Cumplió</v>
      </c>
      <c r="W94" s="260">
        <f t="shared" si="47"/>
        <v>203.17222222222335</v>
      </c>
      <c r="X94" s="11" t="s">
        <v>880</v>
      </c>
      <c r="Y94" s="261">
        <f t="shared" si="40"/>
        <v>1</v>
      </c>
      <c r="Z94" s="55">
        <v>42051.737500000003</v>
      </c>
      <c r="AA94" s="26"/>
      <c r="AB94" s="26"/>
      <c r="AC94" s="26"/>
    </row>
    <row r="95" spans="1:31" ht="47.25" customHeight="1" x14ac:dyDescent="0.25">
      <c r="A95" s="4">
        <v>1</v>
      </c>
      <c r="B95" s="35" t="s">
        <v>710</v>
      </c>
      <c r="C95" s="10" t="s">
        <v>276</v>
      </c>
      <c r="D95" s="11" t="s">
        <v>204</v>
      </c>
      <c r="E95" s="11" t="s">
        <v>51</v>
      </c>
      <c r="F95" s="11" t="s">
        <v>12</v>
      </c>
      <c r="G95" s="11" t="s">
        <v>277</v>
      </c>
      <c r="H95" s="11" t="s">
        <v>278</v>
      </c>
      <c r="I95" s="11" t="s">
        <v>251</v>
      </c>
      <c r="J95" s="11" t="s">
        <v>132</v>
      </c>
      <c r="K95" s="245">
        <f>Abiertos!$D$2</f>
        <v>42055.75</v>
      </c>
      <c r="L95" s="16">
        <v>41830.688194444447</v>
      </c>
      <c r="M95" s="47">
        <v>42037</v>
      </c>
      <c r="N95" s="236">
        <f t="shared" si="41"/>
        <v>18.75</v>
      </c>
      <c r="O95" s="258">
        <f t="shared" si="39"/>
        <v>42038</v>
      </c>
      <c r="P95" s="16"/>
      <c r="Q95" s="259">
        <f t="shared" si="42"/>
        <v>17</v>
      </c>
      <c r="R95" s="259" t="str">
        <f t="shared" si="43"/>
        <v>Sin Fecha</v>
      </c>
      <c r="S95" s="260">
        <f t="shared" si="44"/>
        <v>225.06180555555329</v>
      </c>
      <c r="T95" s="15"/>
      <c r="U95" s="257" t="str">
        <f t="shared" si="45"/>
        <v>No Cumplió</v>
      </c>
      <c r="V95" s="257" t="str">
        <f t="shared" si="46"/>
        <v>Sin Fecha</v>
      </c>
      <c r="W95" s="260">
        <f t="shared" si="47"/>
        <v>225.06180555555329</v>
      </c>
      <c r="X95" s="11"/>
      <c r="Y95" s="261">
        <f t="shared" si="40"/>
        <v>1</v>
      </c>
      <c r="Z95" s="26"/>
      <c r="AA95" s="26"/>
      <c r="AB95" s="26"/>
      <c r="AC95" s="26"/>
    </row>
    <row r="96" spans="1:31" ht="47.25" customHeight="1" x14ac:dyDescent="0.25">
      <c r="A96" s="4">
        <v>1</v>
      </c>
      <c r="B96" s="35" t="s">
        <v>709</v>
      </c>
      <c r="C96" s="10" t="s">
        <v>279</v>
      </c>
      <c r="D96" s="11" t="s">
        <v>204</v>
      </c>
      <c r="E96" s="11" t="s">
        <v>158</v>
      </c>
      <c r="F96" s="11" t="s">
        <v>12</v>
      </c>
      <c r="G96" s="11" t="s">
        <v>280</v>
      </c>
      <c r="H96" s="11" t="s">
        <v>281</v>
      </c>
      <c r="I96" s="11" t="s">
        <v>282</v>
      </c>
      <c r="J96" s="11" t="s">
        <v>21</v>
      </c>
      <c r="K96" s="245">
        <f>Abiertos!$D$2</f>
        <v>42055.75</v>
      </c>
      <c r="L96" s="16">
        <v>41688.541666666664</v>
      </c>
      <c r="M96" s="47">
        <f>+T97</f>
        <v>42048.509722222225</v>
      </c>
      <c r="N96" s="236">
        <f t="shared" si="41"/>
        <v>7.2402777777751908</v>
      </c>
      <c r="O96" s="258">
        <f t="shared" si="39"/>
        <v>42049.509722222225</v>
      </c>
      <c r="P96" s="16"/>
      <c r="Q96" s="259">
        <f t="shared" si="42"/>
        <v>6</v>
      </c>
      <c r="R96" s="259" t="str">
        <f t="shared" si="43"/>
        <v>Sin Fecha</v>
      </c>
      <c r="S96" s="260">
        <f t="shared" si="44"/>
        <v>367.20833333333576</v>
      </c>
      <c r="T96" s="15"/>
      <c r="U96" s="257" t="str">
        <f t="shared" si="45"/>
        <v>No Cumplió</v>
      </c>
      <c r="V96" s="257" t="str">
        <f t="shared" si="46"/>
        <v>Sin Fecha</v>
      </c>
      <c r="W96" s="260">
        <f t="shared" si="47"/>
        <v>367.20833333333576</v>
      </c>
      <c r="X96" s="11"/>
      <c r="Y96" s="261">
        <f t="shared" si="40"/>
        <v>1</v>
      </c>
      <c r="Z96" s="15">
        <v>42039.767361111109</v>
      </c>
      <c r="AA96" s="26"/>
      <c r="AB96" s="26"/>
      <c r="AC96" s="26"/>
    </row>
    <row r="97" spans="2:29" ht="47.25" customHeight="1" x14ac:dyDescent="0.25">
      <c r="B97" s="35" t="s">
        <v>709</v>
      </c>
      <c r="C97" s="10" t="s">
        <v>279</v>
      </c>
      <c r="D97" s="11" t="s">
        <v>204</v>
      </c>
      <c r="E97" s="11" t="s">
        <v>158</v>
      </c>
      <c r="F97" s="11" t="s">
        <v>12</v>
      </c>
      <c r="G97" s="11" t="s">
        <v>280</v>
      </c>
      <c r="H97" s="11" t="s">
        <v>281</v>
      </c>
      <c r="I97" s="11" t="s">
        <v>282</v>
      </c>
      <c r="J97" s="11" t="s">
        <v>42</v>
      </c>
      <c r="K97" s="245">
        <f>Abiertos!$D$2</f>
        <v>42055.75</v>
      </c>
      <c r="L97" s="16">
        <v>41688.541666666664</v>
      </c>
      <c r="M97" s="47">
        <f>+T98</f>
        <v>42039.767361111109</v>
      </c>
      <c r="N97" s="236">
        <f t="shared" si="41"/>
        <v>15.982638888890506</v>
      </c>
      <c r="O97" s="258">
        <f t="shared" si="39"/>
        <v>42040.767361111109</v>
      </c>
      <c r="P97" s="16"/>
      <c r="Q97" s="259">
        <f t="shared" si="42"/>
        <v>7</v>
      </c>
      <c r="R97" s="259" t="str">
        <f t="shared" si="43"/>
        <v>Sin Fecha</v>
      </c>
      <c r="S97" s="260">
        <f t="shared" si="44"/>
        <v>367.20833333333576</v>
      </c>
      <c r="T97" s="15">
        <v>42048.509722222225</v>
      </c>
      <c r="U97" s="257" t="str">
        <f t="shared" si="45"/>
        <v>No Cumplió</v>
      </c>
      <c r="V97" s="257" t="str">
        <f t="shared" si="46"/>
        <v>Sin Fecha</v>
      </c>
      <c r="W97" s="260">
        <f t="shared" si="47"/>
        <v>359.96805555556057</v>
      </c>
      <c r="X97" s="11"/>
      <c r="Y97" s="261">
        <f t="shared" si="40"/>
        <v>1</v>
      </c>
      <c r="Z97" s="15">
        <v>42039.767361111109</v>
      </c>
      <c r="AA97" s="26"/>
      <c r="AB97" s="26"/>
      <c r="AC97" s="26"/>
    </row>
    <row r="98" spans="2:29" ht="47.25" customHeight="1" x14ac:dyDescent="0.25">
      <c r="B98" s="35" t="s">
        <v>709</v>
      </c>
      <c r="C98" s="10" t="s">
        <v>279</v>
      </c>
      <c r="D98" s="11" t="s">
        <v>204</v>
      </c>
      <c r="E98" s="11" t="s">
        <v>59</v>
      </c>
      <c r="F98" s="11" t="s">
        <v>12</v>
      </c>
      <c r="G98" s="11" t="s">
        <v>280</v>
      </c>
      <c r="H98" s="11" t="s">
        <v>281</v>
      </c>
      <c r="I98" s="11" t="s">
        <v>282</v>
      </c>
      <c r="J98" s="11" t="s">
        <v>263</v>
      </c>
      <c r="K98" s="245">
        <f>Abiertos!$D$2</f>
        <v>42055.75</v>
      </c>
      <c r="L98" s="16">
        <v>41688.541666666664</v>
      </c>
      <c r="M98" s="47">
        <v>42038</v>
      </c>
      <c r="N98" s="236">
        <f t="shared" si="41"/>
        <v>17.75</v>
      </c>
      <c r="O98" s="258">
        <f t="shared" si="39"/>
        <v>42039</v>
      </c>
      <c r="P98" s="16"/>
      <c r="Q98" s="259">
        <f t="shared" si="42"/>
        <v>0</v>
      </c>
      <c r="R98" s="259" t="str">
        <f t="shared" si="43"/>
        <v>Sin Fecha</v>
      </c>
      <c r="S98" s="260">
        <f t="shared" si="44"/>
        <v>367.20833333333576</v>
      </c>
      <c r="T98" s="15">
        <v>42039.767361111109</v>
      </c>
      <c r="U98" s="257" t="str">
        <f t="shared" si="45"/>
        <v>Cumplió</v>
      </c>
      <c r="V98" s="257" t="str">
        <f t="shared" si="46"/>
        <v>Sin Fecha</v>
      </c>
      <c r="W98" s="260">
        <f t="shared" si="47"/>
        <v>351.22569444444525</v>
      </c>
      <c r="X98" s="11"/>
      <c r="Y98" s="261">
        <f t="shared" si="40"/>
        <v>1</v>
      </c>
      <c r="Z98" s="26"/>
      <c r="AA98" s="26"/>
      <c r="AB98" s="26"/>
      <c r="AC98" s="26"/>
    </row>
    <row r="99" spans="2:29" ht="15" x14ac:dyDescent="0.25">
      <c r="B99" s="35"/>
      <c r="C99" s="10"/>
      <c r="D99" s="11"/>
      <c r="E99" s="11"/>
      <c r="F99" s="11"/>
      <c r="G99" s="11"/>
      <c r="H99" s="11"/>
      <c r="I99" s="11"/>
      <c r="J99" s="11"/>
      <c r="K99" s="29"/>
      <c r="L99" s="16"/>
      <c r="M99" s="47"/>
      <c r="N99" s="236">
        <f t="shared" si="41"/>
        <v>0</v>
      </c>
      <c r="O99" s="16"/>
      <c r="P99" s="16"/>
      <c r="Q99" s="18"/>
      <c r="R99" s="18"/>
      <c r="S99" s="19"/>
      <c r="T99" s="15"/>
      <c r="U99" s="15"/>
      <c r="V99" s="15"/>
      <c r="W99" s="19"/>
      <c r="X99" s="11"/>
      <c r="Y99" s="25"/>
      <c r="Z99" s="26"/>
      <c r="AA99" s="26"/>
      <c r="AB99" s="26"/>
      <c r="AC99" s="26"/>
    </row>
    <row r="100" spans="2:29" ht="15" x14ac:dyDescent="0.25">
      <c r="B100" s="35"/>
      <c r="C100" s="10"/>
      <c r="D100" s="11"/>
      <c r="E100" s="11"/>
      <c r="F100" s="11"/>
      <c r="G100" s="11"/>
      <c r="H100" s="11"/>
      <c r="I100" s="11"/>
      <c r="J100" s="11"/>
      <c r="K100" s="29"/>
      <c r="L100" s="16"/>
      <c r="M100" s="47"/>
      <c r="N100" s="236">
        <f t="shared" si="41"/>
        <v>0</v>
      </c>
      <c r="O100" s="16"/>
      <c r="P100" s="16"/>
      <c r="Q100" s="18"/>
      <c r="R100" s="18"/>
      <c r="S100" s="19"/>
      <c r="T100" s="15"/>
      <c r="U100" s="15"/>
      <c r="V100" s="15"/>
      <c r="W100" s="19"/>
      <c r="X100" s="11"/>
      <c r="Y100" s="25"/>
      <c r="Z100" s="26"/>
      <c r="AA100" s="26"/>
      <c r="AB100" s="26"/>
      <c r="AC100" s="26"/>
    </row>
    <row r="101" spans="2:29" ht="15" x14ac:dyDescent="0.25">
      <c r="B101" s="35"/>
      <c r="C101" s="10"/>
      <c r="D101" s="11"/>
      <c r="E101" s="11"/>
      <c r="F101" s="11"/>
      <c r="G101" s="11"/>
      <c r="H101" s="11"/>
      <c r="I101" s="11"/>
      <c r="J101" s="11"/>
      <c r="K101" s="29"/>
      <c r="L101" s="16"/>
      <c r="M101" s="47"/>
      <c r="N101" s="236">
        <f t="shared" si="41"/>
        <v>0</v>
      </c>
      <c r="O101" s="16"/>
      <c r="P101" s="16"/>
      <c r="Q101" s="18"/>
      <c r="R101" s="18"/>
      <c r="S101" s="19"/>
      <c r="T101" s="15"/>
      <c r="U101" s="15"/>
      <c r="V101" s="15"/>
      <c r="W101" s="19"/>
      <c r="X101" s="11"/>
      <c r="Y101" s="25"/>
      <c r="Z101" s="26"/>
      <c r="AA101" s="26"/>
      <c r="AB101" s="26"/>
      <c r="AC101" s="26"/>
    </row>
    <row r="102" spans="2:29" ht="15" x14ac:dyDescent="0.25">
      <c r="B102" s="35"/>
      <c r="C102" s="10"/>
      <c r="D102" s="11"/>
      <c r="E102" s="11"/>
      <c r="F102" s="11"/>
      <c r="G102" s="11"/>
      <c r="H102" s="11"/>
      <c r="I102" s="11"/>
      <c r="J102" s="11"/>
      <c r="K102" s="29"/>
      <c r="L102" s="16"/>
      <c r="M102" s="47"/>
      <c r="N102" s="236">
        <f t="shared" si="41"/>
        <v>0</v>
      </c>
      <c r="O102" s="16"/>
      <c r="P102" s="16"/>
      <c r="Q102" s="18"/>
      <c r="R102" s="18"/>
      <c r="S102" s="19"/>
      <c r="T102" s="15"/>
      <c r="U102" s="15"/>
      <c r="V102" s="15"/>
      <c r="W102" s="19"/>
      <c r="X102" s="11"/>
      <c r="Y102" s="25"/>
      <c r="Z102" s="26"/>
      <c r="AA102" s="26"/>
      <c r="AB102" s="26"/>
      <c r="AC102" s="26"/>
    </row>
    <row r="103" spans="2:29" ht="15" x14ac:dyDescent="0.25">
      <c r="B103" s="35"/>
      <c r="C103" s="10"/>
      <c r="D103" s="11"/>
      <c r="E103" s="11"/>
      <c r="F103" s="11"/>
      <c r="G103" s="11"/>
      <c r="H103" s="11"/>
      <c r="I103" s="11"/>
      <c r="J103" s="11"/>
      <c r="K103" s="29"/>
      <c r="L103" s="16"/>
      <c r="M103" s="47"/>
      <c r="N103" s="236">
        <f t="shared" si="41"/>
        <v>0</v>
      </c>
      <c r="O103" s="16"/>
      <c r="P103" s="16"/>
      <c r="Q103" s="18"/>
      <c r="R103" s="18"/>
      <c r="S103" s="19"/>
      <c r="T103" s="15"/>
      <c r="U103" s="15"/>
      <c r="V103" s="15"/>
      <c r="W103" s="19"/>
      <c r="X103" s="11"/>
      <c r="Y103" s="25"/>
      <c r="Z103" s="26"/>
      <c r="AA103" s="26"/>
      <c r="AB103" s="26"/>
      <c r="AC103" s="26"/>
    </row>
    <row r="104" spans="2:29" ht="15" x14ac:dyDescent="0.25">
      <c r="B104" s="35"/>
      <c r="C104" s="10"/>
      <c r="D104" s="11"/>
      <c r="E104" s="11"/>
      <c r="F104" s="11"/>
      <c r="G104" s="11"/>
      <c r="H104" s="11"/>
      <c r="I104" s="11"/>
      <c r="J104" s="11"/>
      <c r="K104" s="29"/>
      <c r="L104" s="16"/>
      <c r="M104" s="47"/>
      <c r="N104" s="236">
        <f t="shared" si="41"/>
        <v>0</v>
      </c>
      <c r="O104" s="16"/>
      <c r="P104" s="16"/>
      <c r="Q104" s="18"/>
      <c r="R104" s="18"/>
      <c r="S104" s="19"/>
      <c r="T104" s="15"/>
      <c r="U104" s="15"/>
      <c r="V104" s="15"/>
      <c r="W104" s="19"/>
      <c r="X104" s="11"/>
      <c r="Y104" s="25"/>
      <c r="Z104" s="26"/>
      <c r="AA104" s="26"/>
      <c r="AB104" s="26"/>
      <c r="AC104" s="26"/>
    </row>
    <row r="105" spans="2:29" ht="15" x14ac:dyDescent="0.25">
      <c r="B105" s="35"/>
      <c r="C105" s="10"/>
      <c r="D105" s="11"/>
      <c r="E105" s="11"/>
      <c r="F105" s="11"/>
      <c r="G105" s="11"/>
      <c r="H105" s="11"/>
      <c r="I105" s="11"/>
      <c r="J105" s="11"/>
      <c r="K105" s="29"/>
      <c r="L105" s="16"/>
      <c r="M105" s="47"/>
      <c r="N105" s="236">
        <f t="shared" si="41"/>
        <v>0</v>
      </c>
      <c r="O105" s="16"/>
      <c r="P105" s="16"/>
      <c r="Q105" s="18"/>
      <c r="R105" s="18"/>
      <c r="S105" s="19"/>
      <c r="T105" s="15"/>
      <c r="U105" s="15"/>
      <c r="V105" s="15"/>
      <c r="W105" s="19"/>
      <c r="X105" s="11"/>
      <c r="Y105" s="25"/>
      <c r="Z105" s="26"/>
      <c r="AA105" s="26"/>
      <c r="AB105" s="26"/>
      <c r="AC105" s="26"/>
    </row>
    <row r="106" spans="2:29" ht="15" x14ac:dyDescent="0.25">
      <c r="B106" s="35"/>
      <c r="C106" s="10"/>
      <c r="D106" s="11"/>
      <c r="E106" s="11"/>
      <c r="F106" s="11"/>
      <c r="G106" s="11"/>
      <c r="H106" s="11"/>
      <c r="I106" s="11"/>
      <c r="J106" s="11"/>
      <c r="K106" s="29"/>
      <c r="L106" s="16"/>
      <c r="M106" s="47"/>
      <c r="N106" s="236">
        <f t="shared" si="41"/>
        <v>0</v>
      </c>
      <c r="O106" s="16"/>
      <c r="P106" s="16"/>
      <c r="Q106" s="18"/>
      <c r="R106" s="18"/>
      <c r="S106" s="19"/>
      <c r="T106" s="15"/>
      <c r="U106" s="15"/>
      <c r="V106" s="15"/>
      <c r="W106" s="19"/>
      <c r="X106" s="11"/>
      <c r="Y106" s="25"/>
      <c r="Z106" s="26"/>
      <c r="AA106" s="26"/>
      <c r="AB106" s="26"/>
      <c r="AC106" s="26"/>
    </row>
    <row r="107" spans="2:29" ht="15" x14ac:dyDescent="0.25">
      <c r="B107" s="35"/>
      <c r="C107" s="10"/>
      <c r="D107" s="11"/>
      <c r="E107" s="11"/>
      <c r="F107" s="11"/>
      <c r="G107" s="11"/>
      <c r="H107" s="11"/>
      <c r="I107" s="11"/>
      <c r="J107" s="11"/>
      <c r="K107" s="29"/>
      <c r="L107" s="16"/>
      <c r="M107" s="47"/>
      <c r="N107" s="236">
        <f t="shared" si="41"/>
        <v>0</v>
      </c>
      <c r="O107" s="16"/>
      <c r="P107" s="16"/>
      <c r="Q107" s="18"/>
      <c r="R107" s="18"/>
      <c r="S107" s="19"/>
      <c r="T107" s="15"/>
      <c r="U107" s="15"/>
      <c r="V107" s="15"/>
      <c r="W107" s="19"/>
      <c r="X107" s="11"/>
      <c r="Y107" s="25"/>
      <c r="Z107" s="26"/>
      <c r="AA107" s="26"/>
      <c r="AB107" s="26"/>
      <c r="AC107" s="26"/>
    </row>
    <row r="108" spans="2:29" ht="15" x14ac:dyDescent="0.25">
      <c r="B108" s="35"/>
      <c r="C108" s="10"/>
      <c r="D108" s="11"/>
      <c r="E108" s="11"/>
      <c r="F108" s="11"/>
      <c r="G108" s="11"/>
      <c r="H108" s="11"/>
      <c r="I108" s="11"/>
      <c r="J108" s="11"/>
      <c r="K108" s="29"/>
      <c r="L108" s="16"/>
      <c r="M108" s="47"/>
      <c r="N108" s="236">
        <f t="shared" si="41"/>
        <v>0</v>
      </c>
      <c r="O108" s="16"/>
      <c r="P108" s="16"/>
      <c r="Q108" s="18"/>
      <c r="R108" s="18"/>
      <c r="S108" s="19"/>
      <c r="T108" s="15"/>
      <c r="U108" s="15"/>
      <c r="V108" s="15"/>
      <c r="W108" s="19"/>
      <c r="X108" s="11"/>
      <c r="Y108" s="25"/>
      <c r="Z108" s="26"/>
      <c r="AA108" s="26"/>
      <c r="AB108" s="26"/>
      <c r="AC108" s="26"/>
    </row>
    <row r="109" spans="2:29" ht="15" x14ac:dyDescent="0.25">
      <c r="B109" s="35"/>
      <c r="C109" s="10"/>
      <c r="D109" s="11"/>
      <c r="E109" s="11"/>
      <c r="F109" s="11"/>
      <c r="G109" s="11"/>
      <c r="H109" s="11"/>
      <c r="I109" s="11"/>
      <c r="J109" s="11"/>
      <c r="K109" s="29"/>
      <c r="L109" s="16"/>
      <c r="M109" s="47"/>
      <c r="N109" s="236">
        <f t="shared" si="41"/>
        <v>0</v>
      </c>
      <c r="O109" s="16"/>
      <c r="P109" s="16"/>
      <c r="Q109" s="18"/>
      <c r="R109" s="18"/>
      <c r="S109" s="19"/>
      <c r="T109" s="15"/>
      <c r="U109" s="15"/>
      <c r="V109" s="15"/>
      <c r="W109" s="19"/>
      <c r="X109" s="11"/>
      <c r="Y109" s="25"/>
      <c r="Z109" s="26"/>
      <c r="AA109" s="26"/>
      <c r="AB109" s="26"/>
      <c r="AC109" s="26"/>
    </row>
    <row r="110" spans="2:29" ht="15" x14ac:dyDescent="0.25">
      <c r="B110" s="35"/>
      <c r="C110" s="10"/>
      <c r="D110" s="11"/>
      <c r="E110" s="11"/>
      <c r="F110" s="11"/>
      <c r="G110" s="11"/>
      <c r="H110" s="11"/>
      <c r="I110" s="11"/>
      <c r="J110" s="11"/>
      <c r="K110" s="29"/>
      <c r="L110" s="16"/>
      <c r="M110" s="47"/>
      <c r="N110" s="236">
        <f t="shared" si="41"/>
        <v>0</v>
      </c>
      <c r="O110" s="16"/>
      <c r="P110" s="16"/>
      <c r="Q110" s="18"/>
      <c r="R110" s="18"/>
      <c r="S110" s="19"/>
      <c r="T110" s="15"/>
      <c r="U110" s="15"/>
      <c r="V110" s="15"/>
      <c r="W110" s="19"/>
      <c r="X110" s="11"/>
      <c r="Y110" s="25"/>
      <c r="Z110" s="26"/>
      <c r="AA110" s="26"/>
      <c r="AB110" s="26"/>
      <c r="AC110" s="26"/>
    </row>
    <row r="111" spans="2:29" ht="15" x14ac:dyDescent="0.25">
      <c r="B111" s="35"/>
      <c r="C111" s="10"/>
      <c r="D111" s="11"/>
      <c r="E111" s="11"/>
      <c r="F111" s="11"/>
      <c r="G111" s="11"/>
      <c r="H111" s="11"/>
      <c r="I111" s="11"/>
      <c r="J111" s="11"/>
      <c r="K111" s="29"/>
      <c r="L111" s="16"/>
      <c r="M111" s="47"/>
      <c r="N111" s="236">
        <f t="shared" si="41"/>
        <v>0</v>
      </c>
      <c r="O111" s="16"/>
      <c r="P111" s="16"/>
      <c r="Q111" s="18"/>
      <c r="R111" s="18"/>
      <c r="S111" s="19"/>
      <c r="T111" s="15"/>
      <c r="U111" s="15"/>
      <c r="V111" s="15"/>
      <c r="W111" s="19"/>
      <c r="X111" s="11"/>
      <c r="Y111" s="25"/>
      <c r="Z111" s="26"/>
      <c r="AA111" s="26"/>
      <c r="AB111" s="26"/>
      <c r="AC111" s="26"/>
    </row>
    <row r="112" spans="2:29" ht="15" x14ac:dyDescent="0.25">
      <c r="B112" s="35"/>
      <c r="C112" s="10"/>
      <c r="D112" s="11"/>
      <c r="E112" s="11"/>
      <c r="F112" s="11"/>
      <c r="G112" s="11"/>
      <c r="H112" s="11"/>
      <c r="I112" s="11"/>
      <c r="J112" s="11"/>
      <c r="K112" s="29"/>
      <c r="L112" s="16"/>
      <c r="M112" s="47"/>
      <c r="N112" s="236">
        <f t="shared" si="41"/>
        <v>0</v>
      </c>
      <c r="O112" s="16"/>
      <c r="P112" s="16"/>
      <c r="Q112" s="18"/>
      <c r="R112" s="18"/>
      <c r="S112" s="19"/>
      <c r="T112" s="15"/>
      <c r="U112" s="15"/>
      <c r="V112" s="15"/>
      <c r="W112" s="19"/>
      <c r="X112" s="11"/>
      <c r="Y112" s="25"/>
      <c r="Z112" s="26"/>
      <c r="AA112" s="26"/>
      <c r="AB112" s="26"/>
      <c r="AC112" s="26"/>
    </row>
    <row r="113" spans="2:29" ht="15" x14ac:dyDescent="0.25">
      <c r="B113" s="35"/>
      <c r="C113" s="10"/>
      <c r="D113" s="11"/>
      <c r="E113" s="11"/>
      <c r="F113" s="11"/>
      <c r="G113" s="11"/>
      <c r="H113" s="11"/>
      <c r="I113" s="11"/>
      <c r="J113" s="11"/>
      <c r="K113" s="29"/>
      <c r="L113" s="16"/>
      <c r="M113" s="47"/>
      <c r="N113" s="236">
        <f t="shared" si="41"/>
        <v>0</v>
      </c>
      <c r="O113" s="16"/>
      <c r="P113" s="16"/>
      <c r="Q113" s="18"/>
      <c r="R113" s="18"/>
      <c r="S113" s="19"/>
      <c r="T113" s="15"/>
      <c r="U113" s="15"/>
      <c r="V113" s="15"/>
      <c r="W113" s="19"/>
      <c r="X113" s="11"/>
      <c r="Y113" s="25"/>
      <c r="Z113" s="26"/>
      <c r="AA113" s="26"/>
      <c r="AB113" s="26"/>
      <c r="AC113" s="26"/>
    </row>
  </sheetData>
  <autoFilter ref="A5:AC113"/>
  <hyperlinks>
    <hyperlink ref="C13" r:id="rId1" display="https://support.finsoftware.com/jira/browse/BXMPRJ-1261"/>
    <hyperlink ref="C15" r:id="rId2" display="https://support.finsoftware.com/jira/browse/BXMPRJ-1248"/>
    <hyperlink ref="C14" r:id="rId3" display="https://support.finsoftware.com/jira/browse/BXMPRJ-1261"/>
    <hyperlink ref="C16" r:id="rId4" display="https://support.finsoftware.com/jira/browse/BXMPRJ-1248"/>
    <hyperlink ref="C33" r:id="rId5" display="https://support.finsoftware.com/jira/browse/BXMPRJ-1204"/>
  </hyperlinks>
  <printOptions horizontalCentered="1" verticalCentered="1"/>
  <pageMargins left="0.25" right="0.25" top="0.25" bottom="0.5" header="0.5" footer="0.25"/>
  <headerFooter>
    <oddFooter>&amp;Z&amp;P of &amp;F</oddFooter>
  </headerFooter>
  <legacyDrawing r:id="rId6"/>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37"/>
  <sheetViews>
    <sheetView showGridLines="0" zoomScale="68" zoomScaleNormal="68" workbookViewId="0">
      <pane xSplit="3" ySplit="5" topLeftCell="D33" activePane="bottomRight" state="frozen"/>
      <selection pane="topRight" activeCell="B1" sqref="B1"/>
      <selection pane="bottomLeft" activeCell="A2" sqref="A2"/>
      <selection pane="bottomRight" activeCell="A34" sqref="A34"/>
    </sheetView>
  </sheetViews>
  <sheetFormatPr baseColWidth="10" defaultColWidth="11.42578125" defaultRowHeight="12" x14ac:dyDescent="0.25"/>
  <cols>
    <col min="1" max="1" width="2.28515625" style="4" bestFit="1" customWidth="1"/>
    <col min="2" max="2" width="6" style="4" bestFit="1" customWidth="1"/>
    <col min="3" max="3" width="14.42578125" style="5" customWidth="1"/>
    <col min="4" max="4" width="16.5703125" style="5" bestFit="1" customWidth="1"/>
    <col min="5" max="5" width="12.42578125" style="5" customWidth="1"/>
    <col min="6" max="6" width="8.28515625" style="5" customWidth="1"/>
    <col min="7" max="8" width="36.5703125" style="5" customWidth="1"/>
    <col min="9" max="9" width="27.7109375" style="5" customWidth="1"/>
    <col min="10" max="10" width="35.28515625" style="5" customWidth="1"/>
    <col min="11" max="11" width="18.7109375" style="30" customWidth="1"/>
    <col min="12" max="12" width="20" style="21" customWidth="1"/>
    <col min="13" max="13" width="20" style="13" customWidth="1"/>
    <col min="14" max="14" width="20" style="22" customWidth="1"/>
    <col min="15" max="16" width="19.140625" style="21" customWidth="1"/>
    <col min="17" max="18" width="19.140625" style="23" customWidth="1"/>
    <col min="19" max="19" width="20" style="22" customWidth="1"/>
    <col min="20" max="20" width="20" style="24" customWidth="1"/>
    <col min="21" max="22" width="9.85546875" style="24" customWidth="1"/>
    <col min="23" max="23" width="20" style="23" customWidth="1"/>
    <col min="24" max="24" width="36.5703125" style="5" customWidth="1"/>
    <col min="25" max="25" width="12.42578125" style="12" customWidth="1"/>
    <col min="26" max="29" width="17.5703125" style="12" customWidth="1"/>
    <col min="30" max="30" width="15.42578125" style="20" customWidth="1"/>
    <col min="31" max="31" width="11.42578125" style="20"/>
    <col min="32" max="16384" width="11.42578125" style="4"/>
  </cols>
  <sheetData>
    <row r="1" spans="1:31" s="2" customFormat="1" ht="30" x14ac:dyDescent="0.25">
      <c r="C1" s="1" t="s">
        <v>283</v>
      </c>
      <c r="K1" s="12"/>
      <c r="L1" s="13"/>
      <c r="M1" s="13"/>
      <c r="N1" s="14"/>
      <c r="O1" s="13"/>
      <c r="P1" s="13"/>
      <c r="Q1" s="13"/>
      <c r="R1" s="13"/>
      <c r="S1" s="14"/>
      <c r="T1" s="13"/>
      <c r="U1" s="13"/>
      <c r="V1" s="13"/>
      <c r="W1" s="13"/>
      <c r="Y1" s="12"/>
      <c r="Z1" s="12"/>
      <c r="AA1" s="12"/>
      <c r="AB1" s="12"/>
      <c r="AC1" s="12"/>
      <c r="AD1" s="12"/>
      <c r="AE1" s="12"/>
    </row>
    <row r="2" spans="1:31" s="2" customFormat="1" x14ac:dyDescent="0.25">
      <c r="C2" s="2" t="s">
        <v>199</v>
      </c>
      <c r="D2" s="3">
        <f>Abiertos!D2</f>
        <v>42055.75</v>
      </c>
      <c r="K2" s="12"/>
      <c r="L2" s="13"/>
      <c r="M2" s="13"/>
      <c r="N2" s="14"/>
      <c r="O2" s="13"/>
      <c r="P2" s="13"/>
      <c r="Q2" s="13"/>
      <c r="R2" s="13"/>
      <c r="S2" s="14"/>
      <c r="T2" s="13"/>
      <c r="U2" s="13"/>
      <c r="V2" s="13"/>
      <c r="W2" s="13"/>
      <c r="Y2" s="12"/>
      <c r="Z2" s="12"/>
      <c r="AA2" s="12"/>
      <c r="AB2" s="12"/>
      <c r="AC2" s="12"/>
      <c r="AD2" s="12"/>
      <c r="AE2" s="12"/>
    </row>
    <row r="3" spans="1:31" s="2" customFormat="1" x14ac:dyDescent="0.25">
      <c r="C3" s="2" t="s">
        <v>200</v>
      </c>
      <c r="D3" s="2">
        <v>1</v>
      </c>
      <c r="G3" s="27"/>
      <c r="K3" s="12"/>
      <c r="L3" s="13"/>
      <c r="M3" s="13"/>
      <c r="N3" s="14"/>
      <c r="O3" s="13"/>
      <c r="P3" s="13"/>
      <c r="Q3" s="13"/>
      <c r="R3" s="13"/>
      <c r="S3" s="14"/>
      <c r="T3" s="13"/>
      <c r="U3" s="13"/>
      <c r="V3" s="13"/>
      <c r="W3" s="13"/>
      <c r="Y3" s="12"/>
      <c r="Z3" s="12"/>
      <c r="AA3" s="12"/>
      <c r="AB3" s="12"/>
      <c r="AC3" s="12"/>
      <c r="AD3" s="12"/>
      <c r="AE3" s="12"/>
    </row>
    <row r="4" spans="1:31" s="2" customFormat="1" x14ac:dyDescent="0.25">
      <c r="C4" s="28" t="s">
        <v>201</v>
      </c>
      <c r="D4" s="28">
        <f>COUNTIF($A$7:$A$4560,1)</f>
        <v>17</v>
      </c>
      <c r="E4" s="2" t="s">
        <v>946</v>
      </c>
      <c r="F4" s="2">
        <f>COUNTIF($A$14:$A$4560,"c")</f>
        <v>3</v>
      </c>
      <c r="K4" s="12"/>
      <c r="L4" s="13"/>
      <c r="M4" s="13"/>
      <c r="N4" s="14"/>
      <c r="O4" s="13"/>
      <c r="P4" s="13"/>
      <c r="Q4" s="13"/>
      <c r="R4" s="13"/>
      <c r="S4" s="14"/>
      <c r="T4" s="13"/>
      <c r="U4" s="13"/>
      <c r="V4" s="13"/>
      <c r="W4" s="13"/>
      <c r="Y4" s="12"/>
      <c r="Z4" s="12"/>
      <c r="AA4" s="12"/>
      <c r="AB4" s="12"/>
      <c r="AC4" s="12"/>
      <c r="AD4" s="12"/>
      <c r="AE4" s="12"/>
    </row>
    <row r="5" spans="1:31" ht="45" x14ac:dyDescent="0.25">
      <c r="A5" s="4" t="s">
        <v>738</v>
      </c>
      <c r="B5" s="6" t="s">
        <v>734</v>
      </c>
      <c r="C5" s="6" t="s">
        <v>0</v>
      </c>
      <c r="D5" s="7" t="s">
        <v>1</v>
      </c>
      <c r="E5" s="7" t="s">
        <v>2</v>
      </c>
      <c r="F5" s="7" t="s">
        <v>3</v>
      </c>
      <c r="G5" s="7" t="s">
        <v>4</v>
      </c>
      <c r="H5" s="7" t="s">
        <v>5</v>
      </c>
      <c r="I5" s="7" t="s">
        <v>6</v>
      </c>
      <c r="J5" s="7" t="s">
        <v>7</v>
      </c>
      <c r="K5" s="7" t="s">
        <v>188</v>
      </c>
      <c r="L5" s="8" t="s">
        <v>189</v>
      </c>
      <c r="M5" s="8" t="s">
        <v>697</v>
      </c>
      <c r="N5" s="9" t="s">
        <v>190</v>
      </c>
      <c r="O5" s="8" t="s">
        <v>739</v>
      </c>
      <c r="P5" s="8" t="s">
        <v>740</v>
      </c>
      <c r="Q5" s="8" t="s">
        <v>924</v>
      </c>
      <c r="R5" s="8" t="s">
        <v>923</v>
      </c>
      <c r="S5" s="9" t="s">
        <v>318</v>
      </c>
      <c r="T5" s="8" t="s">
        <v>191</v>
      </c>
      <c r="U5" s="8" t="s">
        <v>943</v>
      </c>
      <c r="V5" s="8" t="s">
        <v>944</v>
      </c>
      <c r="W5" s="8" t="s">
        <v>192</v>
      </c>
      <c r="X5" s="7" t="s">
        <v>8</v>
      </c>
      <c r="Y5" s="8" t="s">
        <v>193</v>
      </c>
      <c r="Z5" s="8" t="s">
        <v>194</v>
      </c>
      <c r="AA5" s="8" t="s">
        <v>195</v>
      </c>
      <c r="AB5" s="8" t="s">
        <v>196</v>
      </c>
      <c r="AC5" s="8" t="s">
        <v>197</v>
      </c>
      <c r="AD5" s="8" t="s">
        <v>605</v>
      </c>
    </row>
    <row r="6" spans="1:31" s="255" customFormat="1" ht="72.75" customHeight="1" x14ac:dyDescent="0.25">
      <c r="A6" s="255">
        <v>1</v>
      </c>
      <c r="B6" s="264"/>
      <c r="C6" s="251" t="s">
        <v>1002</v>
      </c>
      <c r="D6" s="256" t="s">
        <v>285</v>
      </c>
      <c r="E6" s="256" t="s">
        <v>1003</v>
      </c>
      <c r="F6" s="256" t="s">
        <v>25</v>
      </c>
      <c r="G6" s="256" t="s">
        <v>1004</v>
      </c>
      <c r="H6" s="256" t="s">
        <v>1005</v>
      </c>
      <c r="I6" s="256" t="s">
        <v>65</v>
      </c>
      <c r="J6" s="256" t="s">
        <v>1006</v>
      </c>
      <c r="K6" s="263">
        <f t="shared" ref="K6:K37" si="0">$D$2</f>
        <v>42055.75</v>
      </c>
      <c r="L6" s="258">
        <v>42053.828472222223</v>
      </c>
      <c r="M6" s="263">
        <v>42053.828472222223</v>
      </c>
      <c r="N6" s="236">
        <f t="shared" ref="N6" si="1">K6-M6</f>
        <v>1.921527777776646</v>
      </c>
      <c r="O6" s="258">
        <f>+Y6+M6</f>
        <v>42054.828472222223</v>
      </c>
      <c r="P6" s="258">
        <v>42055</v>
      </c>
      <c r="Q6" s="259">
        <f>IF(T6="",(ROUNDDOWN(K6-O6,0)),ROUNDDOWN(T6-O6,0))</f>
        <v>0</v>
      </c>
      <c r="R6" s="259">
        <f>IF(P6="","Sin Fecha",IF(T6="",(ROUNDDOWN(K6-P6,0)),ROUNDDOWN(T6-P6,0)))</f>
        <v>0</v>
      </c>
      <c r="S6" s="260">
        <f>K6-L6</f>
        <v>1.921527777776646</v>
      </c>
      <c r="T6" s="257"/>
      <c r="U6" s="257" t="str">
        <f t="shared" ref="U6" si="2">IF(AND(T6&lt;&gt;"",Q6&lt;=0),"Cumplió","No Cumplió")</f>
        <v>No Cumplió</v>
      </c>
      <c r="V6" s="257" t="str">
        <f t="shared" ref="V6" si="3">IF(AND(T6&lt;&gt;"",R6&lt;=0),"Cumplió",IF(P6="","Sin Fecha","No Cumplió"))</f>
        <v>No Cumplió</v>
      </c>
      <c r="W6" s="260">
        <f>IF(T6="",K6-L6,T6-L6)</f>
        <v>1.921527777776646</v>
      </c>
      <c r="X6" s="256"/>
      <c r="Y6" s="261">
        <f t="shared" ref="Y6:Y37" si="4">$D$3</f>
        <v>1</v>
      </c>
      <c r="Z6" s="262"/>
      <c r="AA6" s="262"/>
      <c r="AB6" s="262"/>
      <c r="AC6" s="262"/>
      <c r="AD6" s="196"/>
      <c r="AE6" s="249"/>
    </row>
    <row r="7" spans="1:31" s="213" customFormat="1" ht="72.75" customHeight="1" x14ac:dyDescent="0.25">
      <c r="A7" s="222">
        <v>1</v>
      </c>
      <c r="B7" s="264"/>
      <c r="C7" s="251" t="s">
        <v>986</v>
      </c>
      <c r="D7" s="256" t="s">
        <v>285</v>
      </c>
      <c r="E7" s="256" t="s">
        <v>11</v>
      </c>
      <c r="F7" s="256" t="s">
        <v>12</v>
      </c>
      <c r="G7" s="256" t="s">
        <v>987</v>
      </c>
      <c r="H7" s="256" t="s">
        <v>988</v>
      </c>
      <c r="I7" s="256" t="s">
        <v>65</v>
      </c>
      <c r="J7" s="256" t="s">
        <v>132</v>
      </c>
      <c r="K7" s="263">
        <f t="shared" si="0"/>
        <v>42055.75</v>
      </c>
      <c r="L7" s="258">
        <v>42053.811805555553</v>
      </c>
      <c r="M7" s="263">
        <v>42054.495138888888</v>
      </c>
      <c r="N7" s="236">
        <f t="shared" ref="N7:N37" si="5">K7-M7</f>
        <v>1.2548611111124046</v>
      </c>
      <c r="O7" s="258">
        <f>+Y7+M7</f>
        <v>42055.495138888888</v>
      </c>
      <c r="P7" s="258"/>
      <c r="Q7" s="259">
        <f>IF(T7="",(ROUNDDOWN(K7-O7,0)),ROUNDDOWN(T7-O7,0))</f>
        <v>0</v>
      </c>
      <c r="R7" s="259" t="str">
        <f>IF(P7="","Sin Fecha",IF(T7="",(ROUNDDOWN(K7-P7,0)),ROUNDDOWN(T7-P7,0)))</f>
        <v>Sin Fecha</v>
      </c>
      <c r="S7" s="260">
        <f>K7-L7</f>
        <v>1.9381944444467081</v>
      </c>
      <c r="T7" s="257"/>
      <c r="U7" s="257" t="str">
        <f t="shared" ref="U7" si="6">IF(AND(T7&lt;&gt;"",Q7&lt;=0),"Cumplió","No Cumplió")</f>
        <v>No Cumplió</v>
      </c>
      <c r="V7" s="257" t="str">
        <f t="shared" ref="V7" si="7">IF(AND(T7&lt;&gt;"",R7&lt;=0),"Cumplió",IF(P7="","Sin Fecha","No Cumplió"))</f>
        <v>Sin Fecha</v>
      </c>
      <c r="W7" s="260">
        <f>IF(T7="",K7-L7,T7-L7)</f>
        <v>1.9381944444467081</v>
      </c>
      <c r="X7" s="256"/>
      <c r="Y7" s="261">
        <f t="shared" si="4"/>
        <v>1</v>
      </c>
      <c r="Z7" s="262"/>
      <c r="AA7" s="262"/>
      <c r="AB7" s="262"/>
      <c r="AC7" s="262"/>
      <c r="AD7" s="196"/>
      <c r="AE7" s="221"/>
    </row>
    <row r="8" spans="1:31" s="175" customFormat="1" ht="51.75" customHeight="1" x14ac:dyDescent="0.25">
      <c r="A8" s="185">
        <v>1</v>
      </c>
      <c r="B8" s="264"/>
      <c r="C8" s="251" t="s">
        <v>975</v>
      </c>
      <c r="D8" s="256" t="s">
        <v>285</v>
      </c>
      <c r="E8" s="256" t="s">
        <v>976</v>
      </c>
      <c r="F8" s="256" t="s">
        <v>12</v>
      </c>
      <c r="G8" s="256" t="s">
        <v>977</v>
      </c>
      <c r="H8" s="256" t="s">
        <v>978</v>
      </c>
      <c r="I8" s="256" t="s">
        <v>932</v>
      </c>
      <c r="J8" s="256" t="s">
        <v>932</v>
      </c>
      <c r="K8" s="263">
        <f t="shared" si="0"/>
        <v>42055.75</v>
      </c>
      <c r="L8" s="258">
        <v>42047.510416666664</v>
      </c>
      <c r="M8" s="263">
        <v>42053.730555555558</v>
      </c>
      <c r="N8" s="236">
        <f t="shared" si="5"/>
        <v>2.0194444444423425</v>
      </c>
      <c r="O8" s="258">
        <f t="shared" ref="O8:O37" si="8">+Y8+M8</f>
        <v>42054.730555555558</v>
      </c>
      <c r="P8" s="258"/>
      <c r="Q8" s="259">
        <f t="shared" ref="Q8:Q37" si="9">IF(T8="",(ROUNDDOWN(K8-O8,0)),ROUNDDOWN(T8-O8,0))</f>
        <v>1</v>
      </c>
      <c r="R8" s="259" t="str">
        <f t="shared" ref="R8:R37" si="10">IF(P8="","Sin Fecha",IF(T8="",(ROUNDDOWN(K8-P8,0)),ROUNDDOWN(T8-P8,0)))</f>
        <v>Sin Fecha</v>
      </c>
      <c r="S8" s="260">
        <f t="shared" ref="S8:S37" si="11">K8-L8</f>
        <v>8.2395833333357587</v>
      </c>
      <c r="T8" s="257"/>
      <c r="U8" s="257" t="str">
        <f t="shared" ref="U8:U37" si="12">IF(AND(T8&lt;&gt;"",Q8&lt;=0),"Cumplió","No Cumplió")</f>
        <v>No Cumplió</v>
      </c>
      <c r="V8" s="257" t="str">
        <f t="shared" ref="V8:V37" si="13">IF(AND(T8&lt;&gt;"",R8&lt;=0),"Cumplió",IF(P8="","Sin Fecha","No Cumplió"))</f>
        <v>Sin Fecha</v>
      </c>
      <c r="W8" s="260">
        <f t="shared" ref="W8:W37" si="14">IF(T8="",K8-L8,T8-L8)</f>
        <v>8.2395833333357587</v>
      </c>
      <c r="X8" s="256"/>
      <c r="Y8" s="261">
        <f t="shared" si="4"/>
        <v>1</v>
      </c>
      <c r="Z8" s="262"/>
      <c r="AA8" s="262"/>
      <c r="AB8" s="262"/>
      <c r="AC8" s="262"/>
      <c r="AD8" s="196"/>
      <c r="AE8" s="184"/>
    </row>
    <row r="9" spans="1:31" s="255" customFormat="1" ht="51.75" customHeight="1" x14ac:dyDescent="0.25">
      <c r="A9" s="255">
        <v>1</v>
      </c>
      <c r="B9" s="264"/>
      <c r="C9" s="251" t="s">
        <v>902</v>
      </c>
      <c r="D9" s="256" t="s">
        <v>285</v>
      </c>
      <c r="E9" s="256" t="s">
        <v>59</v>
      </c>
      <c r="F9" s="256" t="s">
        <v>25</v>
      </c>
      <c r="G9" s="256" t="s">
        <v>903</v>
      </c>
      <c r="H9" s="256" t="s">
        <v>904</v>
      </c>
      <c r="I9" s="256" t="s">
        <v>905</v>
      </c>
      <c r="J9" s="256" t="s">
        <v>131</v>
      </c>
      <c r="K9" s="263">
        <f t="shared" si="0"/>
        <v>42055.75</v>
      </c>
      <c r="L9" s="258">
        <v>42045.738888888889</v>
      </c>
      <c r="M9" s="263">
        <v>42045.738888888889</v>
      </c>
      <c r="N9" s="236">
        <f t="shared" si="5"/>
        <v>10.011111111110949</v>
      </c>
      <c r="O9" s="258">
        <f t="shared" si="8"/>
        <v>42045.738888888889</v>
      </c>
      <c r="P9" s="258"/>
      <c r="Q9" s="259">
        <f t="shared" ref="Q9" si="15">IF(T9="",(ROUNDDOWN(K9-O9,0)),ROUNDDOWN(T9-O9,0))</f>
        <v>10</v>
      </c>
      <c r="R9" s="259" t="str">
        <f t="shared" ref="R9" si="16">IF(P9="","Sin Fecha",IF(T9="",(ROUNDDOWN(K9-P9,0)),ROUNDDOWN(T9-P9,0)))</f>
        <v>Sin Fecha</v>
      </c>
      <c r="S9" s="260">
        <f t="shared" ref="S9" si="17">K9-L9</f>
        <v>10.011111111110949</v>
      </c>
      <c r="T9" s="257"/>
      <c r="U9" s="257" t="str">
        <f t="shared" ref="U9" si="18">IF(AND(T9&lt;&gt;"",Q9&lt;=0),"Cumplió","No Cumplió")</f>
        <v>No Cumplió</v>
      </c>
      <c r="V9" s="257" t="str">
        <f t="shared" ref="V9" si="19">IF(AND(T9&lt;&gt;"",R9&lt;=0),"Cumplió",IF(P9="","Sin Fecha","No Cumplió"))</f>
        <v>Sin Fecha</v>
      </c>
      <c r="W9" s="260">
        <f t="shared" ref="W9" si="20">IF(T9="",K9-L9,T9-L9)</f>
        <v>10.011111111110949</v>
      </c>
      <c r="X9" s="256"/>
      <c r="Y9" s="261"/>
      <c r="Z9" s="262"/>
      <c r="AA9" s="262"/>
      <c r="AB9" s="262"/>
      <c r="AC9" s="262"/>
      <c r="AD9" s="196"/>
      <c r="AE9" s="249"/>
    </row>
    <row r="10" spans="1:31" s="175" customFormat="1" ht="72.75" customHeight="1" x14ac:dyDescent="0.25">
      <c r="A10" s="185">
        <v>1</v>
      </c>
      <c r="B10" s="264"/>
      <c r="C10" s="251" t="s">
        <v>971</v>
      </c>
      <c r="D10" s="256" t="s">
        <v>285</v>
      </c>
      <c r="E10" s="256" t="s">
        <v>51</v>
      </c>
      <c r="F10" s="256" t="s">
        <v>25</v>
      </c>
      <c r="G10" s="256" t="s">
        <v>972</v>
      </c>
      <c r="H10" s="256" t="s">
        <v>973</v>
      </c>
      <c r="I10" s="256" t="s">
        <v>55</v>
      </c>
      <c r="J10" s="256" t="s">
        <v>88</v>
      </c>
      <c r="K10" s="263">
        <f t="shared" si="0"/>
        <v>42055.75</v>
      </c>
      <c r="L10" s="258">
        <v>42045.559027777781</v>
      </c>
      <c r="M10" s="263">
        <v>42053.445138888892</v>
      </c>
      <c r="N10" s="236">
        <f t="shared" si="5"/>
        <v>2.304861111108039</v>
      </c>
      <c r="O10" s="258">
        <f t="shared" si="8"/>
        <v>42054.445138888892</v>
      </c>
      <c r="P10" s="258"/>
      <c r="Q10" s="259">
        <f t="shared" si="9"/>
        <v>1</v>
      </c>
      <c r="R10" s="259" t="str">
        <f t="shared" si="10"/>
        <v>Sin Fecha</v>
      </c>
      <c r="S10" s="260">
        <f t="shared" si="11"/>
        <v>10.190972222218988</v>
      </c>
      <c r="T10" s="257"/>
      <c r="U10" s="257" t="str">
        <f t="shared" si="12"/>
        <v>No Cumplió</v>
      </c>
      <c r="V10" s="257" t="str">
        <f t="shared" si="13"/>
        <v>Sin Fecha</v>
      </c>
      <c r="W10" s="260">
        <f t="shared" si="14"/>
        <v>10.190972222218988</v>
      </c>
      <c r="X10" s="256" t="s">
        <v>974</v>
      </c>
      <c r="Y10" s="261">
        <f t="shared" si="4"/>
        <v>1</v>
      </c>
      <c r="Z10" s="262"/>
      <c r="AA10" s="262"/>
      <c r="AB10" s="262"/>
      <c r="AC10" s="262"/>
      <c r="AD10" s="196"/>
      <c r="AE10" s="184"/>
    </row>
    <row r="11" spans="1:31" s="222" customFormat="1" ht="72.75" customHeight="1" x14ac:dyDescent="0.25">
      <c r="A11" s="224">
        <v>1</v>
      </c>
      <c r="B11" s="264" t="s">
        <v>699</v>
      </c>
      <c r="C11" s="251" t="s">
        <v>855</v>
      </c>
      <c r="D11" s="256" t="s">
        <v>285</v>
      </c>
      <c r="E11" s="256" t="s">
        <v>11</v>
      </c>
      <c r="F11" s="256" t="s">
        <v>12</v>
      </c>
      <c r="G11" s="256" t="s">
        <v>856</v>
      </c>
      <c r="H11" s="256" t="s">
        <v>857</v>
      </c>
      <c r="I11" s="256" t="s">
        <v>55</v>
      </c>
      <c r="J11" s="256" t="s">
        <v>42</v>
      </c>
      <c r="K11" s="263">
        <f t="shared" si="0"/>
        <v>42055.75</v>
      </c>
      <c r="L11" s="258">
        <v>42044.407638888886</v>
      </c>
      <c r="M11" s="263">
        <f>+T12</f>
        <v>42054.661111111112</v>
      </c>
      <c r="N11" s="236">
        <f t="shared" si="5"/>
        <v>1.0888888888875954</v>
      </c>
      <c r="O11" s="258">
        <f t="shared" si="8"/>
        <v>42055.661111111112</v>
      </c>
      <c r="P11" s="258"/>
      <c r="Q11" s="259">
        <f t="shared" si="9"/>
        <v>0</v>
      </c>
      <c r="R11" s="259" t="str">
        <f t="shared" si="10"/>
        <v>Sin Fecha</v>
      </c>
      <c r="S11" s="260">
        <f t="shared" si="11"/>
        <v>11.34236111111386</v>
      </c>
      <c r="T11" s="257"/>
      <c r="U11" s="257" t="str">
        <f t="shared" si="12"/>
        <v>No Cumplió</v>
      </c>
      <c r="V11" s="257" t="str">
        <f t="shared" si="13"/>
        <v>Sin Fecha</v>
      </c>
      <c r="W11" s="260">
        <f t="shared" si="14"/>
        <v>11.34236111111386</v>
      </c>
      <c r="X11" s="256" t="s">
        <v>57</v>
      </c>
      <c r="Y11" s="261">
        <f t="shared" si="4"/>
        <v>1</v>
      </c>
      <c r="Z11" s="262"/>
      <c r="AA11" s="262"/>
      <c r="AB11" s="262"/>
      <c r="AC11" s="262"/>
      <c r="AD11" s="196"/>
      <c r="AE11" s="223"/>
    </row>
    <row r="12" spans="1:31" s="59" customFormat="1" ht="85.5" x14ac:dyDescent="0.25">
      <c r="A12" s="61"/>
      <c r="B12" s="264" t="s">
        <v>699</v>
      </c>
      <c r="C12" s="251" t="s">
        <v>855</v>
      </c>
      <c r="D12" s="256" t="s">
        <v>285</v>
      </c>
      <c r="E12" s="256" t="s">
        <v>11</v>
      </c>
      <c r="F12" s="256" t="s">
        <v>12</v>
      </c>
      <c r="G12" s="256" t="s">
        <v>856</v>
      </c>
      <c r="H12" s="256" t="s">
        <v>857</v>
      </c>
      <c r="I12" s="256" t="s">
        <v>55</v>
      </c>
      <c r="J12" s="256" t="s">
        <v>55</v>
      </c>
      <c r="K12" s="263">
        <f t="shared" si="0"/>
        <v>42055.75</v>
      </c>
      <c r="L12" s="258">
        <v>42044.407638888886</v>
      </c>
      <c r="M12" s="263">
        <v>42052.465277777781</v>
      </c>
      <c r="N12" s="236">
        <f t="shared" si="5"/>
        <v>3.2847222222189885</v>
      </c>
      <c r="O12" s="258">
        <f t="shared" si="8"/>
        <v>42053.465277777781</v>
      </c>
      <c r="P12" s="258"/>
      <c r="Q12" s="259">
        <f t="shared" si="9"/>
        <v>1</v>
      </c>
      <c r="R12" s="259" t="str">
        <f t="shared" si="10"/>
        <v>Sin Fecha</v>
      </c>
      <c r="S12" s="260">
        <f t="shared" si="11"/>
        <v>11.34236111111386</v>
      </c>
      <c r="T12" s="257">
        <v>42054.661111111112</v>
      </c>
      <c r="U12" s="257" t="str">
        <f t="shared" si="12"/>
        <v>No Cumplió</v>
      </c>
      <c r="V12" s="257" t="str">
        <f t="shared" si="13"/>
        <v>Sin Fecha</v>
      </c>
      <c r="W12" s="260">
        <f t="shared" si="14"/>
        <v>10.253472222226264</v>
      </c>
      <c r="X12" s="256" t="s">
        <v>57</v>
      </c>
      <c r="Y12" s="261">
        <f t="shared" si="4"/>
        <v>1</v>
      </c>
      <c r="Z12" s="262"/>
      <c r="AA12" s="262"/>
      <c r="AB12" s="262"/>
      <c r="AC12" s="262"/>
      <c r="AD12" s="196"/>
      <c r="AE12" s="60"/>
    </row>
    <row r="13" spans="1:31" s="225" customFormat="1" ht="71.25" x14ac:dyDescent="0.25">
      <c r="A13" s="227">
        <v>1</v>
      </c>
      <c r="B13" s="264" t="s">
        <v>727</v>
      </c>
      <c r="C13" s="251" t="s">
        <v>840</v>
      </c>
      <c r="D13" s="256" t="s">
        <v>285</v>
      </c>
      <c r="E13" s="256" t="s">
        <v>59</v>
      </c>
      <c r="F13" s="256" t="s">
        <v>12</v>
      </c>
      <c r="G13" s="256" t="s">
        <v>841</v>
      </c>
      <c r="H13" s="256" t="s">
        <v>842</v>
      </c>
      <c r="I13" s="256" t="s">
        <v>80</v>
      </c>
      <c r="J13" s="256" t="s">
        <v>33</v>
      </c>
      <c r="K13" s="263">
        <f t="shared" si="0"/>
        <v>42055.75</v>
      </c>
      <c r="L13" s="258">
        <v>42041.802777777775</v>
      </c>
      <c r="M13" s="269">
        <v>42054.712500000001</v>
      </c>
      <c r="N13" s="236">
        <f t="shared" si="5"/>
        <v>1.0374999999985448</v>
      </c>
      <c r="O13" s="258">
        <f t="shared" si="8"/>
        <v>42055.712500000001</v>
      </c>
      <c r="P13" s="258"/>
      <c r="Q13" s="259">
        <f t="shared" si="9"/>
        <v>0</v>
      </c>
      <c r="R13" s="259" t="str">
        <f t="shared" si="10"/>
        <v>Sin Fecha</v>
      </c>
      <c r="S13" s="260">
        <f t="shared" si="11"/>
        <v>13.947222222224809</v>
      </c>
      <c r="T13" s="257"/>
      <c r="U13" s="257" t="str">
        <f t="shared" si="12"/>
        <v>No Cumplió</v>
      </c>
      <c r="V13" s="257" t="str">
        <f t="shared" si="13"/>
        <v>Sin Fecha</v>
      </c>
      <c r="W13" s="260">
        <f t="shared" si="14"/>
        <v>13.947222222224809</v>
      </c>
      <c r="X13" s="256"/>
      <c r="Y13" s="261">
        <f t="shared" si="4"/>
        <v>1</v>
      </c>
      <c r="Z13" s="262"/>
      <c r="AA13" s="262"/>
      <c r="AB13" s="262"/>
      <c r="AC13" s="262"/>
      <c r="AD13" s="196"/>
      <c r="AE13" s="226"/>
    </row>
    <row r="14" spans="1:31" ht="114" x14ac:dyDescent="0.25">
      <c r="B14" s="264" t="s">
        <v>713</v>
      </c>
      <c r="C14" s="251" t="s">
        <v>689</v>
      </c>
      <c r="D14" s="256" t="s">
        <v>285</v>
      </c>
      <c r="E14" s="256" t="s">
        <v>11</v>
      </c>
      <c r="F14" s="256" t="s">
        <v>25</v>
      </c>
      <c r="G14" s="256" t="s">
        <v>690</v>
      </c>
      <c r="H14" s="256" t="s">
        <v>691</v>
      </c>
      <c r="I14" s="256" t="s">
        <v>456</v>
      </c>
      <c r="J14" s="256" t="s">
        <v>22</v>
      </c>
      <c r="K14" s="263">
        <f t="shared" si="0"/>
        <v>42055.75</v>
      </c>
      <c r="L14" s="258">
        <v>42038.731944444444</v>
      </c>
      <c r="M14" s="269">
        <v>42038.731944444444</v>
      </c>
      <c r="N14" s="236">
        <f t="shared" si="5"/>
        <v>17.018055555556202</v>
      </c>
      <c r="O14" s="258">
        <f t="shared" si="8"/>
        <v>42039.731944444444</v>
      </c>
      <c r="P14" s="258"/>
      <c r="Q14" s="259">
        <f t="shared" si="9"/>
        <v>0</v>
      </c>
      <c r="R14" s="259" t="str">
        <f t="shared" si="10"/>
        <v>Sin Fecha</v>
      </c>
      <c r="S14" s="260">
        <f t="shared" si="11"/>
        <v>17.018055555556202</v>
      </c>
      <c r="T14" s="257">
        <v>42039</v>
      </c>
      <c r="U14" s="257" t="str">
        <f t="shared" si="12"/>
        <v>Cumplió</v>
      </c>
      <c r="V14" s="257" t="str">
        <f t="shared" si="13"/>
        <v>Sin Fecha</v>
      </c>
      <c r="W14" s="260">
        <f t="shared" si="14"/>
        <v>0.26805555555620231</v>
      </c>
      <c r="X14" s="256"/>
      <c r="Y14" s="261">
        <f t="shared" si="4"/>
        <v>1</v>
      </c>
      <c r="Z14" s="262"/>
      <c r="AA14" s="262"/>
      <c r="AB14" s="262"/>
      <c r="AC14" s="262"/>
      <c r="AD14" s="264"/>
    </row>
    <row r="15" spans="1:31" ht="199.5" x14ac:dyDescent="0.25">
      <c r="B15" s="264" t="s">
        <v>713</v>
      </c>
      <c r="C15" s="251" t="s">
        <v>692</v>
      </c>
      <c r="D15" s="256" t="s">
        <v>285</v>
      </c>
      <c r="E15" s="256" t="s">
        <v>11</v>
      </c>
      <c r="F15" s="256" t="s">
        <v>25</v>
      </c>
      <c r="G15" s="256" t="s">
        <v>693</v>
      </c>
      <c r="H15" s="256" t="s">
        <v>694</v>
      </c>
      <c r="I15" s="256" t="s">
        <v>456</v>
      </c>
      <c r="J15" s="256" t="s">
        <v>22</v>
      </c>
      <c r="K15" s="263">
        <f t="shared" si="0"/>
        <v>42055.75</v>
      </c>
      <c r="L15" s="258">
        <v>42038.728472222225</v>
      </c>
      <c r="M15" s="269">
        <v>42038.731944444444</v>
      </c>
      <c r="N15" s="236">
        <f t="shared" si="5"/>
        <v>17.018055555556202</v>
      </c>
      <c r="O15" s="258">
        <f t="shared" si="8"/>
        <v>42039.731944444444</v>
      </c>
      <c r="P15" s="258"/>
      <c r="Q15" s="259">
        <f t="shared" si="9"/>
        <v>0</v>
      </c>
      <c r="R15" s="259" t="str">
        <f t="shared" si="10"/>
        <v>Sin Fecha</v>
      </c>
      <c r="S15" s="260">
        <f t="shared" si="11"/>
        <v>17.021527777775191</v>
      </c>
      <c r="T15" s="257">
        <v>42039.38958333333</v>
      </c>
      <c r="U15" s="257" t="str">
        <f t="shared" si="12"/>
        <v>Cumplió</v>
      </c>
      <c r="V15" s="257" t="str">
        <f t="shared" si="13"/>
        <v>Sin Fecha</v>
      </c>
      <c r="W15" s="260">
        <f t="shared" si="14"/>
        <v>0.66111111110512866</v>
      </c>
      <c r="X15" s="256"/>
      <c r="Y15" s="261">
        <f t="shared" si="4"/>
        <v>1</v>
      </c>
      <c r="Z15" s="262"/>
      <c r="AA15" s="262"/>
      <c r="AB15" s="262"/>
      <c r="AC15" s="262"/>
      <c r="AD15" s="264"/>
    </row>
    <row r="16" spans="1:31" ht="199.5" x14ac:dyDescent="0.25">
      <c r="B16" s="264" t="s">
        <v>713</v>
      </c>
      <c r="C16" s="251" t="s">
        <v>692</v>
      </c>
      <c r="D16" s="256" t="s">
        <v>285</v>
      </c>
      <c r="E16" s="256" t="s">
        <v>11</v>
      </c>
      <c r="F16" s="256" t="s">
        <v>25</v>
      </c>
      <c r="G16" s="256" t="s">
        <v>693</v>
      </c>
      <c r="H16" s="256" t="s">
        <v>694</v>
      </c>
      <c r="I16" s="256" t="s">
        <v>456</v>
      </c>
      <c r="J16" s="256" t="s">
        <v>96</v>
      </c>
      <c r="K16" s="263">
        <f t="shared" si="0"/>
        <v>42055.75</v>
      </c>
      <c r="L16" s="258">
        <v>42038.728472222225</v>
      </c>
      <c r="M16" s="269">
        <f>+T15</f>
        <v>42039.38958333333</v>
      </c>
      <c r="N16" s="236">
        <f t="shared" si="5"/>
        <v>16.360416666670062</v>
      </c>
      <c r="O16" s="258">
        <f t="shared" si="8"/>
        <v>42040.38958333333</v>
      </c>
      <c r="P16" s="258"/>
      <c r="Q16" s="259">
        <f t="shared" si="9"/>
        <v>-1</v>
      </c>
      <c r="R16" s="259" t="str">
        <f t="shared" si="10"/>
        <v>Sin Fecha</v>
      </c>
      <c r="S16" s="260">
        <f t="shared" si="11"/>
        <v>17.021527777775191</v>
      </c>
      <c r="T16" s="257">
        <v>42039</v>
      </c>
      <c r="U16" s="257" t="str">
        <f t="shared" si="12"/>
        <v>Cumplió</v>
      </c>
      <c r="V16" s="257" t="str">
        <f t="shared" si="13"/>
        <v>Sin Fecha</v>
      </c>
      <c r="W16" s="260">
        <f t="shared" si="14"/>
        <v>0.27152777777519077</v>
      </c>
      <c r="X16" s="256"/>
      <c r="Y16" s="261">
        <f t="shared" si="4"/>
        <v>1</v>
      </c>
      <c r="Z16" s="262"/>
      <c r="AA16" s="262"/>
      <c r="AB16" s="262"/>
      <c r="AC16" s="262"/>
      <c r="AD16" s="264"/>
    </row>
    <row r="17" spans="1:31" s="227" customFormat="1" ht="409.5" x14ac:dyDescent="0.25">
      <c r="A17" s="229">
        <v>1</v>
      </c>
      <c r="B17" s="264" t="s">
        <v>699</v>
      </c>
      <c r="C17" s="251" t="s">
        <v>35</v>
      </c>
      <c r="D17" s="256" t="s">
        <v>285</v>
      </c>
      <c r="E17" s="256" t="s">
        <v>59</v>
      </c>
      <c r="F17" s="256" t="s">
        <v>25</v>
      </c>
      <c r="G17" s="256" t="s">
        <v>36</v>
      </c>
      <c r="H17" s="256" t="s">
        <v>37</v>
      </c>
      <c r="I17" s="256" t="s">
        <v>38</v>
      </c>
      <c r="J17" s="256" t="s">
        <v>33</v>
      </c>
      <c r="K17" s="263">
        <f t="shared" si="0"/>
        <v>42055.75</v>
      </c>
      <c r="L17" s="258">
        <v>42034.694444444445</v>
      </c>
      <c r="M17" s="263">
        <v>42054.436111111114</v>
      </c>
      <c r="N17" s="236">
        <f t="shared" si="5"/>
        <v>1.3138888888861402</v>
      </c>
      <c r="O17" s="258">
        <f t="shared" si="8"/>
        <v>42055.436111111114</v>
      </c>
      <c r="P17" s="258"/>
      <c r="Q17" s="259">
        <f t="shared" si="9"/>
        <v>0</v>
      </c>
      <c r="R17" s="259" t="str">
        <f t="shared" si="10"/>
        <v>Sin Fecha</v>
      </c>
      <c r="S17" s="260">
        <f t="shared" si="11"/>
        <v>21.055555555554747</v>
      </c>
      <c r="T17" s="257"/>
      <c r="U17" s="257" t="str">
        <f t="shared" si="12"/>
        <v>No Cumplió</v>
      </c>
      <c r="V17" s="257" t="str">
        <f t="shared" si="13"/>
        <v>Sin Fecha</v>
      </c>
      <c r="W17" s="260">
        <f t="shared" si="14"/>
        <v>21.055555555554747</v>
      </c>
      <c r="X17" s="256"/>
      <c r="Y17" s="261">
        <f t="shared" si="4"/>
        <v>1</v>
      </c>
      <c r="Z17" s="262"/>
      <c r="AA17" s="262"/>
      <c r="AB17" s="262"/>
      <c r="AC17" s="262"/>
      <c r="AD17" s="196"/>
      <c r="AE17" s="228"/>
    </row>
    <row r="18" spans="1:31" s="109" customFormat="1" ht="114" x14ac:dyDescent="0.25">
      <c r="A18" s="112">
        <v>1</v>
      </c>
      <c r="B18" s="264" t="s">
        <v>699</v>
      </c>
      <c r="C18" s="251" t="s">
        <v>43</v>
      </c>
      <c r="D18" s="256" t="s">
        <v>285</v>
      </c>
      <c r="E18" s="256" t="s">
        <v>59</v>
      </c>
      <c r="F18" s="256" t="s">
        <v>25</v>
      </c>
      <c r="G18" s="256" t="s">
        <v>44</v>
      </c>
      <c r="H18" s="256" t="s">
        <v>45</v>
      </c>
      <c r="I18" s="256" t="s">
        <v>38</v>
      </c>
      <c r="J18" s="256" t="s">
        <v>38</v>
      </c>
      <c r="K18" s="263">
        <f t="shared" si="0"/>
        <v>42055.75</v>
      </c>
      <c r="L18" s="258">
        <v>42034.682638888888</v>
      </c>
      <c r="M18" s="263">
        <v>42052.730555555558</v>
      </c>
      <c r="N18" s="236">
        <f t="shared" si="5"/>
        <v>3.0194444444423425</v>
      </c>
      <c r="O18" s="258">
        <f t="shared" si="8"/>
        <v>42053.730555555558</v>
      </c>
      <c r="P18" s="258"/>
      <c r="Q18" s="259">
        <f t="shared" si="9"/>
        <v>2</v>
      </c>
      <c r="R18" s="259" t="str">
        <f t="shared" si="10"/>
        <v>Sin Fecha</v>
      </c>
      <c r="S18" s="260">
        <f t="shared" si="11"/>
        <v>21.067361111112405</v>
      </c>
      <c r="T18" s="257"/>
      <c r="U18" s="257" t="str">
        <f t="shared" si="12"/>
        <v>No Cumplió</v>
      </c>
      <c r="V18" s="257" t="str">
        <f t="shared" si="13"/>
        <v>Sin Fecha</v>
      </c>
      <c r="W18" s="260">
        <f t="shared" si="14"/>
        <v>21.067361111112405</v>
      </c>
      <c r="X18" s="256"/>
      <c r="Y18" s="261">
        <f t="shared" si="4"/>
        <v>1</v>
      </c>
      <c r="Z18" s="262"/>
      <c r="AA18" s="262"/>
      <c r="AB18" s="262"/>
      <c r="AC18" s="262"/>
      <c r="AD18" s="196"/>
      <c r="AE18" s="111"/>
    </row>
    <row r="19" spans="1:31" s="74" customFormat="1" ht="99.75" x14ac:dyDescent="0.25">
      <c r="A19" s="76">
        <v>1</v>
      </c>
      <c r="B19" s="264" t="s">
        <v>708</v>
      </c>
      <c r="C19" s="251" t="s">
        <v>214</v>
      </c>
      <c r="D19" s="256" t="s">
        <v>285</v>
      </c>
      <c r="E19" s="256" t="s">
        <v>59</v>
      </c>
      <c r="F19" s="256" t="s">
        <v>25</v>
      </c>
      <c r="G19" s="256" t="s">
        <v>215</v>
      </c>
      <c r="H19" s="256" t="s">
        <v>216</v>
      </c>
      <c r="I19" s="256" t="s">
        <v>38</v>
      </c>
      <c r="J19" s="256" t="s">
        <v>38</v>
      </c>
      <c r="K19" s="263">
        <f t="shared" si="0"/>
        <v>42055.75</v>
      </c>
      <c r="L19" s="258">
        <v>42025.50277777778</v>
      </c>
      <c r="M19" s="269">
        <v>42052.729861111111</v>
      </c>
      <c r="N19" s="236">
        <f t="shared" si="5"/>
        <v>3.0201388888890506</v>
      </c>
      <c r="O19" s="258">
        <f t="shared" si="8"/>
        <v>42053.729861111111</v>
      </c>
      <c r="P19" s="258"/>
      <c r="Q19" s="259">
        <f t="shared" si="9"/>
        <v>2</v>
      </c>
      <c r="R19" s="259" t="str">
        <f t="shared" si="10"/>
        <v>Sin Fecha</v>
      </c>
      <c r="S19" s="260">
        <f t="shared" si="11"/>
        <v>30.247222222220444</v>
      </c>
      <c r="T19" s="257"/>
      <c r="U19" s="257" t="str">
        <f t="shared" si="12"/>
        <v>No Cumplió</v>
      </c>
      <c r="V19" s="257" t="str">
        <f t="shared" si="13"/>
        <v>Sin Fecha</v>
      </c>
      <c r="W19" s="260">
        <f t="shared" si="14"/>
        <v>30.247222222220444</v>
      </c>
      <c r="X19" s="256" t="s">
        <v>217</v>
      </c>
      <c r="Y19" s="261">
        <f t="shared" si="4"/>
        <v>1</v>
      </c>
      <c r="Z19" s="262"/>
      <c r="AA19" s="262"/>
      <c r="AB19" s="262"/>
      <c r="AC19" s="262"/>
      <c r="AD19" s="196"/>
      <c r="AE19" s="75"/>
    </row>
    <row r="20" spans="1:31" ht="185.25" x14ac:dyDescent="0.25">
      <c r="B20" s="264" t="s">
        <v>714</v>
      </c>
      <c r="C20" s="251" t="s">
        <v>385</v>
      </c>
      <c r="D20" s="256" t="s">
        <v>285</v>
      </c>
      <c r="E20" s="256" t="s">
        <v>24</v>
      </c>
      <c r="F20" s="256" t="s">
        <v>12</v>
      </c>
      <c r="G20" s="256" t="s">
        <v>386</v>
      </c>
      <c r="H20" s="256" t="s">
        <v>387</v>
      </c>
      <c r="I20" s="256" t="s">
        <v>28</v>
      </c>
      <c r="J20" s="256" t="s">
        <v>22</v>
      </c>
      <c r="K20" s="263">
        <f t="shared" si="0"/>
        <v>42055.75</v>
      </c>
      <c r="L20" s="258">
        <v>42016.791666666664</v>
      </c>
      <c r="M20" s="269">
        <v>42037</v>
      </c>
      <c r="N20" s="236">
        <f t="shared" si="5"/>
        <v>18.75</v>
      </c>
      <c r="O20" s="258">
        <f t="shared" si="8"/>
        <v>42038</v>
      </c>
      <c r="P20" s="258"/>
      <c r="Q20" s="259">
        <f t="shared" si="9"/>
        <v>3</v>
      </c>
      <c r="R20" s="259" t="str">
        <f t="shared" si="10"/>
        <v>Sin Fecha</v>
      </c>
      <c r="S20" s="260">
        <f t="shared" si="11"/>
        <v>38.958333333335759</v>
      </c>
      <c r="T20" s="257">
        <v>42041</v>
      </c>
      <c r="U20" s="257" t="str">
        <f t="shared" si="12"/>
        <v>No Cumplió</v>
      </c>
      <c r="V20" s="257" t="str">
        <f t="shared" si="13"/>
        <v>Sin Fecha</v>
      </c>
      <c r="W20" s="260">
        <f t="shared" si="14"/>
        <v>24.208333333335759</v>
      </c>
      <c r="X20" s="256"/>
      <c r="Y20" s="261">
        <f t="shared" si="4"/>
        <v>1</v>
      </c>
      <c r="Z20" s="262"/>
      <c r="AA20" s="262"/>
      <c r="AB20" s="262"/>
      <c r="AC20" s="262"/>
      <c r="AD20" s="264"/>
    </row>
    <row r="21" spans="1:31" ht="171" x14ac:dyDescent="0.25">
      <c r="A21" s="4" t="s">
        <v>945</v>
      </c>
      <c r="B21" s="264" t="s">
        <v>715</v>
      </c>
      <c r="C21" s="251" t="s">
        <v>284</v>
      </c>
      <c r="D21" s="256" t="s">
        <v>285</v>
      </c>
      <c r="E21" s="256" t="s">
        <v>59</v>
      </c>
      <c r="F21" s="256" t="s">
        <v>12</v>
      </c>
      <c r="G21" s="256" t="s">
        <v>286</v>
      </c>
      <c r="H21" s="256" t="s">
        <v>287</v>
      </c>
      <c r="I21" s="256" t="s">
        <v>55</v>
      </c>
      <c r="J21" s="256" t="s">
        <v>55</v>
      </c>
      <c r="K21" s="263">
        <f t="shared" si="0"/>
        <v>42055.75</v>
      </c>
      <c r="L21" s="258">
        <v>42013.720138888886</v>
      </c>
      <c r="M21" s="269">
        <f>+T22</f>
        <v>42048.747916666667</v>
      </c>
      <c r="N21" s="236">
        <f t="shared" si="5"/>
        <v>7.0020833333328483</v>
      </c>
      <c r="O21" s="258">
        <f t="shared" si="8"/>
        <v>42049.747916666667</v>
      </c>
      <c r="P21" s="258"/>
      <c r="Q21" s="259">
        <f t="shared" si="9"/>
        <v>6</v>
      </c>
      <c r="R21" s="259" t="str">
        <f t="shared" si="10"/>
        <v>Sin Fecha</v>
      </c>
      <c r="S21" s="260">
        <f t="shared" si="11"/>
        <v>42.02986111111386</v>
      </c>
      <c r="T21" s="257">
        <v>42055.772916666669</v>
      </c>
      <c r="U21" s="257" t="str">
        <f t="shared" si="12"/>
        <v>No Cumplió</v>
      </c>
      <c r="V21" s="257" t="str">
        <f t="shared" si="13"/>
        <v>Sin Fecha</v>
      </c>
      <c r="W21" s="260">
        <f t="shared" si="14"/>
        <v>42.052777777782467</v>
      </c>
      <c r="X21" s="256" t="s">
        <v>316</v>
      </c>
      <c r="Y21" s="261">
        <f t="shared" si="4"/>
        <v>1</v>
      </c>
      <c r="Z21" s="262"/>
      <c r="AA21" s="262"/>
      <c r="AB21" s="262"/>
      <c r="AC21" s="262"/>
      <c r="AD21" s="264"/>
    </row>
    <row r="22" spans="1:31" ht="171" x14ac:dyDescent="0.25">
      <c r="B22" s="264" t="s">
        <v>715</v>
      </c>
      <c r="C22" s="251" t="s">
        <v>284</v>
      </c>
      <c r="D22" s="256" t="s">
        <v>285</v>
      </c>
      <c r="E22" s="256" t="s">
        <v>51</v>
      </c>
      <c r="F22" s="256" t="s">
        <v>12</v>
      </c>
      <c r="G22" s="256" t="s">
        <v>286</v>
      </c>
      <c r="H22" s="256" t="s">
        <v>287</v>
      </c>
      <c r="I22" s="256" t="s">
        <v>55</v>
      </c>
      <c r="J22" s="256" t="s">
        <v>55</v>
      </c>
      <c r="K22" s="263">
        <f t="shared" si="0"/>
        <v>42055.75</v>
      </c>
      <c r="L22" s="258">
        <v>42013.720138888886</v>
      </c>
      <c r="M22" s="269">
        <v>42037</v>
      </c>
      <c r="N22" s="236">
        <f t="shared" si="5"/>
        <v>18.75</v>
      </c>
      <c r="O22" s="258">
        <f t="shared" si="8"/>
        <v>42038</v>
      </c>
      <c r="P22" s="258"/>
      <c r="Q22" s="259">
        <f t="shared" si="9"/>
        <v>10</v>
      </c>
      <c r="R22" s="259" t="str">
        <f t="shared" si="10"/>
        <v>Sin Fecha</v>
      </c>
      <c r="S22" s="260">
        <f t="shared" si="11"/>
        <v>42.02986111111386</v>
      </c>
      <c r="T22" s="257">
        <v>42048.747916666667</v>
      </c>
      <c r="U22" s="257" t="str">
        <f t="shared" si="12"/>
        <v>No Cumplió</v>
      </c>
      <c r="V22" s="257" t="str">
        <f t="shared" si="13"/>
        <v>Sin Fecha</v>
      </c>
      <c r="W22" s="260">
        <f t="shared" si="14"/>
        <v>35.027777777781012</v>
      </c>
      <c r="X22" s="256" t="s">
        <v>316</v>
      </c>
      <c r="Y22" s="261">
        <f t="shared" si="4"/>
        <v>1</v>
      </c>
      <c r="Z22" s="262"/>
      <c r="AA22" s="262"/>
      <c r="AB22" s="262"/>
      <c r="AC22" s="262"/>
      <c r="AD22" s="264"/>
    </row>
    <row r="23" spans="1:31" ht="42.75" x14ac:dyDescent="0.25">
      <c r="B23" s="264" t="s">
        <v>714</v>
      </c>
      <c r="C23" s="251" t="s">
        <v>288</v>
      </c>
      <c r="D23" s="256" t="s">
        <v>285</v>
      </c>
      <c r="E23" s="256" t="s">
        <v>51</v>
      </c>
      <c r="F23" s="256" t="s">
        <v>12</v>
      </c>
      <c r="G23" s="256" t="s">
        <v>289</v>
      </c>
      <c r="H23" s="256" t="s">
        <v>290</v>
      </c>
      <c r="I23" s="256" t="s">
        <v>32</v>
      </c>
      <c r="J23" s="256" t="s">
        <v>16</v>
      </c>
      <c r="K23" s="263">
        <f t="shared" si="0"/>
        <v>42055.75</v>
      </c>
      <c r="L23" s="258">
        <v>41962.595833333333</v>
      </c>
      <c r="M23" s="269">
        <v>42034.886111111111</v>
      </c>
      <c r="N23" s="236">
        <f t="shared" si="5"/>
        <v>20.863888888889051</v>
      </c>
      <c r="O23" s="258">
        <f t="shared" si="8"/>
        <v>42035.886111111111</v>
      </c>
      <c r="P23" s="258"/>
      <c r="Q23" s="259">
        <f t="shared" si="9"/>
        <v>2</v>
      </c>
      <c r="R23" s="259" t="str">
        <f t="shared" si="10"/>
        <v>Sin Fecha</v>
      </c>
      <c r="S23" s="260">
        <f t="shared" si="11"/>
        <v>93.154166666667152</v>
      </c>
      <c r="T23" s="257">
        <v>42038.492361111108</v>
      </c>
      <c r="U23" s="257" t="str">
        <f t="shared" si="12"/>
        <v>No Cumplió</v>
      </c>
      <c r="V23" s="257" t="str">
        <f t="shared" si="13"/>
        <v>Sin Fecha</v>
      </c>
      <c r="W23" s="260">
        <f t="shared" si="14"/>
        <v>75.896527777775191</v>
      </c>
      <c r="X23" s="256" t="s">
        <v>57</v>
      </c>
      <c r="Y23" s="261">
        <f t="shared" si="4"/>
        <v>1</v>
      </c>
      <c r="Z23" s="262"/>
      <c r="AA23" s="262"/>
      <c r="AB23" s="262"/>
      <c r="AC23" s="262"/>
      <c r="AD23" s="264"/>
    </row>
    <row r="24" spans="1:31" ht="42.75" x14ac:dyDescent="0.25">
      <c r="B24" s="264" t="s">
        <v>714</v>
      </c>
      <c r="C24" s="251" t="s">
        <v>288</v>
      </c>
      <c r="D24" s="256" t="s">
        <v>285</v>
      </c>
      <c r="E24" s="256" t="s">
        <v>51</v>
      </c>
      <c r="F24" s="256" t="s">
        <v>12</v>
      </c>
      <c r="G24" s="256" t="s">
        <v>289</v>
      </c>
      <c r="H24" s="256" t="s">
        <v>290</v>
      </c>
      <c r="I24" s="256" t="s">
        <v>32</v>
      </c>
      <c r="J24" s="256" t="s">
        <v>735</v>
      </c>
      <c r="K24" s="263">
        <f t="shared" si="0"/>
        <v>42055.75</v>
      </c>
      <c r="L24" s="258">
        <v>41962.595833333333</v>
      </c>
      <c r="M24" s="269">
        <f>+T23</f>
        <v>42038.492361111108</v>
      </c>
      <c r="N24" s="236">
        <f t="shared" si="5"/>
        <v>17.257638888891961</v>
      </c>
      <c r="O24" s="258">
        <f t="shared" si="8"/>
        <v>42039.492361111108</v>
      </c>
      <c r="P24" s="258"/>
      <c r="Q24" s="259">
        <f t="shared" si="9"/>
        <v>0</v>
      </c>
      <c r="R24" s="259" t="str">
        <f t="shared" si="10"/>
        <v>Sin Fecha</v>
      </c>
      <c r="S24" s="260">
        <f t="shared" si="11"/>
        <v>93.154166666667152</v>
      </c>
      <c r="T24" s="257">
        <v>42039.454861111109</v>
      </c>
      <c r="U24" s="257" t="str">
        <f t="shared" si="12"/>
        <v>Cumplió</v>
      </c>
      <c r="V24" s="257" t="str">
        <f t="shared" si="13"/>
        <v>Sin Fecha</v>
      </c>
      <c r="W24" s="260">
        <f t="shared" si="14"/>
        <v>76.859027777776646</v>
      </c>
      <c r="X24" s="256" t="s">
        <v>57</v>
      </c>
      <c r="Y24" s="261">
        <f t="shared" si="4"/>
        <v>1</v>
      </c>
      <c r="Z24" s="262"/>
      <c r="AA24" s="262"/>
      <c r="AB24" s="262"/>
      <c r="AC24" s="262"/>
      <c r="AD24" s="264"/>
    </row>
    <row r="25" spans="1:31" ht="42.75" x14ac:dyDescent="0.25">
      <c r="A25" s="4">
        <v>1</v>
      </c>
      <c r="B25" s="264" t="s">
        <v>714</v>
      </c>
      <c r="C25" s="251" t="s">
        <v>288</v>
      </c>
      <c r="D25" s="256" t="s">
        <v>285</v>
      </c>
      <c r="E25" s="256" t="s">
        <v>51</v>
      </c>
      <c r="F25" s="256" t="s">
        <v>12</v>
      </c>
      <c r="G25" s="256" t="s">
        <v>289</v>
      </c>
      <c r="H25" s="256" t="s">
        <v>290</v>
      </c>
      <c r="I25" s="256" t="s">
        <v>32</v>
      </c>
      <c r="J25" s="256" t="s">
        <v>760</v>
      </c>
      <c r="K25" s="263">
        <f t="shared" si="0"/>
        <v>42055.75</v>
      </c>
      <c r="L25" s="258">
        <v>41962.595833333333</v>
      </c>
      <c r="M25" s="269">
        <f>+T24</f>
        <v>42039.454861111109</v>
      </c>
      <c r="N25" s="236">
        <f t="shared" si="5"/>
        <v>16.295138888890506</v>
      </c>
      <c r="O25" s="258">
        <f t="shared" si="8"/>
        <v>42040.454861111109</v>
      </c>
      <c r="P25" s="258"/>
      <c r="Q25" s="259">
        <f t="shared" si="9"/>
        <v>15</v>
      </c>
      <c r="R25" s="259" t="str">
        <f t="shared" si="10"/>
        <v>Sin Fecha</v>
      </c>
      <c r="S25" s="260">
        <f t="shared" si="11"/>
        <v>93.154166666667152</v>
      </c>
      <c r="T25" s="257"/>
      <c r="U25" s="257" t="str">
        <f t="shared" si="12"/>
        <v>No Cumplió</v>
      </c>
      <c r="V25" s="257" t="str">
        <f t="shared" si="13"/>
        <v>Sin Fecha</v>
      </c>
      <c r="W25" s="260">
        <f t="shared" si="14"/>
        <v>93.154166666667152</v>
      </c>
      <c r="X25" s="256" t="s">
        <v>57</v>
      </c>
      <c r="Y25" s="261">
        <f t="shared" si="4"/>
        <v>1</v>
      </c>
      <c r="Z25" s="262"/>
      <c r="AA25" s="262"/>
      <c r="AB25" s="262"/>
      <c r="AC25" s="262"/>
      <c r="AD25" s="264"/>
    </row>
    <row r="26" spans="1:31" ht="42.75" x14ac:dyDescent="0.25">
      <c r="A26" s="4">
        <v>1</v>
      </c>
      <c r="B26" s="264" t="s">
        <v>714</v>
      </c>
      <c r="C26" s="251" t="s">
        <v>835</v>
      </c>
      <c r="D26" s="256" t="s">
        <v>285</v>
      </c>
      <c r="E26" s="256" t="s">
        <v>11</v>
      </c>
      <c r="F26" s="256" t="s">
        <v>12</v>
      </c>
      <c r="G26" s="256" t="s">
        <v>836</v>
      </c>
      <c r="H26" s="256" t="s">
        <v>837</v>
      </c>
      <c r="I26" s="256" t="s">
        <v>838</v>
      </c>
      <c r="J26" s="256" t="s">
        <v>22</v>
      </c>
      <c r="K26" s="263">
        <f t="shared" si="0"/>
        <v>42055.75</v>
      </c>
      <c r="L26" s="258">
        <v>41949.706250000003</v>
      </c>
      <c r="M26" s="269">
        <v>42038</v>
      </c>
      <c r="N26" s="236">
        <f t="shared" si="5"/>
        <v>17.75</v>
      </c>
      <c r="O26" s="258">
        <f t="shared" si="8"/>
        <v>42039</v>
      </c>
      <c r="P26" s="258">
        <v>42003</v>
      </c>
      <c r="Q26" s="259">
        <f t="shared" si="9"/>
        <v>16</v>
      </c>
      <c r="R26" s="259">
        <f t="shared" si="10"/>
        <v>52</v>
      </c>
      <c r="S26" s="260">
        <f t="shared" si="11"/>
        <v>106.04374999999709</v>
      </c>
      <c r="T26" s="257"/>
      <c r="U26" s="257" t="str">
        <f t="shared" si="12"/>
        <v>No Cumplió</v>
      </c>
      <c r="V26" s="257" t="str">
        <f t="shared" si="13"/>
        <v>No Cumplió</v>
      </c>
      <c r="W26" s="260">
        <f t="shared" si="14"/>
        <v>106.04374999999709</v>
      </c>
      <c r="X26" s="256" t="s">
        <v>839</v>
      </c>
      <c r="Y26" s="261">
        <f t="shared" si="4"/>
        <v>1</v>
      </c>
      <c r="Z26" s="262"/>
      <c r="AA26" s="262"/>
      <c r="AB26" s="262"/>
      <c r="AC26" s="262"/>
      <c r="AD26" s="264"/>
    </row>
    <row r="27" spans="1:31" ht="85.5" x14ac:dyDescent="0.25">
      <c r="A27" s="4" t="s">
        <v>945</v>
      </c>
      <c r="B27" s="264" t="s">
        <v>716</v>
      </c>
      <c r="C27" s="251" t="s">
        <v>291</v>
      </c>
      <c r="D27" s="256" t="s">
        <v>285</v>
      </c>
      <c r="E27" s="256" t="s">
        <v>817</v>
      </c>
      <c r="F27" s="256" t="s">
        <v>25</v>
      </c>
      <c r="G27" s="256" t="s">
        <v>292</v>
      </c>
      <c r="H27" s="256" t="s">
        <v>293</v>
      </c>
      <c r="I27" s="256" t="s">
        <v>127</v>
      </c>
      <c r="J27" s="256" t="s">
        <v>55</v>
      </c>
      <c r="K27" s="263">
        <f t="shared" si="0"/>
        <v>42055.75</v>
      </c>
      <c r="L27" s="258">
        <v>41948.796527777777</v>
      </c>
      <c r="M27" s="269">
        <v>42037</v>
      </c>
      <c r="N27" s="236">
        <f t="shared" si="5"/>
        <v>18.75</v>
      </c>
      <c r="O27" s="258">
        <f t="shared" si="8"/>
        <v>42038</v>
      </c>
      <c r="P27" s="258"/>
      <c r="Q27" s="259">
        <f t="shared" si="9"/>
        <v>6</v>
      </c>
      <c r="R27" s="259" t="str">
        <f t="shared" si="10"/>
        <v>Sin Fecha</v>
      </c>
      <c r="S27" s="260">
        <f t="shared" si="11"/>
        <v>106.95347222222335</v>
      </c>
      <c r="T27" s="257">
        <v>42044</v>
      </c>
      <c r="U27" s="257" t="str">
        <f t="shared" si="12"/>
        <v>No Cumplió</v>
      </c>
      <c r="V27" s="257" t="str">
        <f t="shared" si="13"/>
        <v>Sin Fecha</v>
      </c>
      <c r="W27" s="260">
        <f t="shared" si="14"/>
        <v>95.203472222223354</v>
      </c>
      <c r="X27" s="256" t="s">
        <v>268</v>
      </c>
      <c r="Y27" s="261">
        <f t="shared" si="4"/>
        <v>1</v>
      </c>
      <c r="Z27" s="262"/>
      <c r="AA27" s="262"/>
      <c r="AB27" s="262"/>
      <c r="AC27" s="262"/>
      <c r="AD27" s="264"/>
    </row>
    <row r="28" spans="1:31" ht="28.5" x14ac:dyDescent="0.25">
      <c r="A28" s="4">
        <v>1</v>
      </c>
      <c r="B28" s="264" t="s">
        <v>716</v>
      </c>
      <c r="C28" s="251" t="s">
        <v>294</v>
      </c>
      <c r="D28" s="256" t="s">
        <v>285</v>
      </c>
      <c r="E28" s="256" t="s">
        <v>59</v>
      </c>
      <c r="F28" s="256" t="s">
        <v>12</v>
      </c>
      <c r="G28" s="256" t="s">
        <v>295</v>
      </c>
      <c r="H28" s="256" t="s">
        <v>296</v>
      </c>
      <c r="I28" s="256" t="s">
        <v>131</v>
      </c>
      <c r="J28" s="256" t="s">
        <v>33</v>
      </c>
      <c r="K28" s="263">
        <f t="shared" si="0"/>
        <v>42055.75</v>
      </c>
      <c r="L28" s="258">
        <v>41929.495138888888</v>
      </c>
      <c r="M28" s="269">
        <f>+T29</f>
        <v>42051.504166666666</v>
      </c>
      <c r="N28" s="236">
        <f>K28-M28</f>
        <v>4.2458333333343035</v>
      </c>
      <c r="O28" s="258">
        <f>+Y28+M28</f>
        <v>42052.504166666666</v>
      </c>
      <c r="P28" s="258">
        <v>42058</v>
      </c>
      <c r="Q28" s="259">
        <f>IF(T28="",(ROUNDDOWN(K28-O28,0)),ROUNDDOWN(T28-O28,0))</f>
        <v>3</v>
      </c>
      <c r="R28" s="259">
        <f>IF(P28="","Sin Fecha",IF(T28="",(ROUNDDOWN(K28-P28,0)),ROUNDDOWN(T28-P28,0)))</f>
        <v>-2</v>
      </c>
      <c r="S28" s="260">
        <f>K28-L28</f>
        <v>126.2548611111124</v>
      </c>
      <c r="T28" s="257"/>
      <c r="U28" s="257" t="str">
        <f>IF(AND(T28&lt;&gt;"",Q28&lt;=0),"Cumplió","No Cumplió")</f>
        <v>No Cumplió</v>
      </c>
      <c r="V28" s="257" t="str">
        <f>IF(AND(T28&lt;&gt;"",R28&lt;=0),"Cumplió",IF(P28="","Sin Fecha","No Cumplió"))</f>
        <v>No Cumplió</v>
      </c>
      <c r="W28" s="260">
        <f>IF(T28="",K28-L28,T28-L28)</f>
        <v>126.2548611111124</v>
      </c>
      <c r="X28" s="256" t="s">
        <v>317</v>
      </c>
      <c r="Y28" s="261">
        <f t="shared" si="4"/>
        <v>1</v>
      </c>
      <c r="Z28" s="262"/>
      <c r="AA28" s="262"/>
      <c r="AB28" s="262"/>
      <c r="AC28" s="262"/>
      <c r="AD28" s="264"/>
    </row>
    <row r="29" spans="1:31" ht="28.5" x14ac:dyDescent="0.25">
      <c r="B29" s="264" t="s">
        <v>716</v>
      </c>
      <c r="C29" s="251" t="s">
        <v>294</v>
      </c>
      <c r="D29" s="256" t="s">
        <v>285</v>
      </c>
      <c r="E29" s="256" t="s">
        <v>59</v>
      </c>
      <c r="F29" s="256" t="s">
        <v>12</v>
      </c>
      <c r="G29" s="256" t="s">
        <v>295</v>
      </c>
      <c r="H29" s="256" t="s">
        <v>296</v>
      </c>
      <c r="I29" s="256" t="s">
        <v>131</v>
      </c>
      <c r="J29" s="256" t="s">
        <v>736</v>
      </c>
      <c r="K29" s="263">
        <f t="shared" si="0"/>
        <v>42055.75</v>
      </c>
      <c r="L29" s="258">
        <v>41929.495138888888</v>
      </c>
      <c r="M29" s="269">
        <v>42038</v>
      </c>
      <c r="N29" s="236">
        <f t="shared" si="5"/>
        <v>17.75</v>
      </c>
      <c r="O29" s="258">
        <f t="shared" si="8"/>
        <v>42039</v>
      </c>
      <c r="P29" s="258"/>
      <c r="Q29" s="259">
        <f t="shared" si="9"/>
        <v>12</v>
      </c>
      <c r="R29" s="259" t="str">
        <f t="shared" si="10"/>
        <v>Sin Fecha</v>
      </c>
      <c r="S29" s="260">
        <f t="shared" si="11"/>
        <v>126.2548611111124</v>
      </c>
      <c r="T29" s="257">
        <v>42051.504166666666</v>
      </c>
      <c r="U29" s="257" t="str">
        <f t="shared" si="12"/>
        <v>No Cumplió</v>
      </c>
      <c r="V29" s="257" t="str">
        <f t="shared" si="13"/>
        <v>Sin Fecha</v>
      </c>
      <c r="W29" s="260">
        <f t="shared" si="14"/>
        <v>122.0090277777781</v>
      </c>
      <c r="X29" s="256" t="s">
        <v>317</v>
      </c>
      <c r="Y29" s="261">
        <f t="shared" si="4"/>
        <v>1</v>
      </c>
      <c r="Z29" s="262"/>
      <c r="AA29" s="262"/>
      <c r="AB29" s="262"/>
      <c r="AC29" s="262"/>
      <c r="AD29" s="264"/>
    </row>
    <row r="30" spans="1:31" ht="114" x14ac:dyDescent="0.25">
      <c r="A30" s="4">
        <v>1</v>
      </c>
      <c r="B30" s="264" t="s">
        <v>715</v>
      </c>
      <c r="C30" s="251" t="s">
        <v>297</v>
      </c>
      <c r="D30" s="256" t="s">
        <v>285</v>
      </c>
      <c r="E30" s="256" t="s">
        <v>51</v>
      </c>
      <c r="F30" s="256" t="s">
        <v>12</v>
      </c>
      <c r="G30" s="256" t="s">
        <v>298</v>
      </c>
      <c r="H30" s="256" t="s">
        <v>299</v>
      </c>
      <c r="I30" s="256" t="s">
        <v>177</v>
      </c>
      <c r="J30" s="256" t="s">
        <v>338</v>
      </c>
      <c r="K30" s="263">
        <f t="shared" si="0"/>
        <v>42055.75</v>
      </c>
      <c r="L30" s="258">
        <v>41887.557638888888</v>
      </c>
      <c r="M30" s="269">
        <f>+T31</f>
        <v>42048.529166666667</v>
      </c>
      <c r="N30" s="236">
        <f t="shared" si="5"/>
        <v>7.2208333333328483</v>
      </c>
      <c r="O30" s="258">
        <f t="shared" si="8"/>
        <v>42049.529166666667</v>
      </c>
      <c r="P30" s="258"/>
      <c r="Q30" s="259">
        <f t="shared" si="9"/>
        <v>6</v>
      </c>
      <c r="R30" s="259" t="str">
        <f t="shared" si="10"/>
        <v>Sin Fecha</v>
      </c>
      <c r="S30" s="260">
        <f t="shared" si="11"/>
        <v>168.1923611111124</v>
      </c>
      <c r="T30" s="257"/>
      <c r="U30" s="257" t="str">
        <f t="shared" si="12"/>
        <v>No Cumplió</v>
      </c>
      <c r="V30" s="257" t="str">
        <f t="shared" si="13"/>
        <v>Sin Fecha</v>
      </c>
      <c r="W30" s="260">
        <f t="shared" si="14"/>
        <v>168.1923611111124</v>
      </c>
      <c r="X30" s="256"/>
      <c r="Y30" s="261">
        <f t="shared" si="4"/>
        <v>1</v>
      </c>
      <c r="Z30" s="262"/>
      <c r="AA30" s="262"/>
      <c r="AB30" s="262"/>
      <c r="AC30" s="262"/>
      <c r="AD30" s="264"/>
    </row>
    <row r="31" spans="1:31" ht="114" x14ac:dyDescent="0.25">
      <c r="B31" s="264" t="s">
        <v>715</v>
      </c>
      <c r="C31" s="251" t="s">
        <v>297</v>
      </c>
      <c r="D31" s="256" t="s">
        <v>285</v>
      </c>
      <c r="E31" s="256" t="s">
        <v>51</v>
      </c>
      <c r="F31" s="256" t="s">
        <v>12</v>
      </c>
      <c r="G31" s="256" t="s">
        <v>298</v>
      </c>
      <c r="H31" s="256" t="s">
        <v>299</v>
      </c>
      <c r="I31" s="256" t="s">
        <v>177</v>
      </c>
      <c r="J31" s="256" t="s">
        <v>300</v>
      </c>
      <c r="K31" s="263">
        <f t="shared" si="0"/>
        <v>42055.75</v>
      </c>
      <c r="L31" s="258">
        <v>41887.557638888888</v>
      </c>
      <c r="M31" s="269">
        <v>42037</v>
      </c>
      <c r="N31" s="236">
        <f t="shared" si="5"/>
        <v>18.75</v>
      </c>
      <c r="O31" s="258">
        <f t="shared" si="8"/>
        <v>42038</v>
      </c>
      <c r="P31" s="258"/>
      <c r="Q31" s="259">
        <f t="shared" si="9"/>
        <v>10</v>
      </c>
      <c r="R31" s="259" t="str">
        <f t="shared" si="10"/>
        <v>Sin Fecha</v>
      </c>
      <c r="S31" s="260">
        <f t="shared" si="11"/>
        <v>168.1923611111124</v>
      </c>
      <c r="T31" s="257">
        <v>42048.529166666667</v>
      </c>
      <c r="U31" s="257" t="str">
        <f t="shared" si="12"/>
        <v>No Cumplió</v>
      </c>
      <c r="V31" s="257" t="str">
        <f t="shared" si="13"/>
        <v>Sin Fecha</v>
      </c>
      <c r="W31" s="260">
        <f t="shared" si="14"/>
        <v>160.97152777777956</v>
      </c>
      <c r="X31" s="256"/>
      <c r="Y31" s="261">
        <f t="shared" si="4"/>
        <v>1</v>
      </c>
      <c r="Z31" s="262"/>
      <c r="AA31" s="262"/>
      <c r="AB31" s="262"/>
      <c r="AC31" s="262"/>
      <c r="AD31" s="264"/>
    </row>
    <row r="32" spans="1:31" ht="409.5" x14ac:dyDescent="0.25">
      <c r="A32" s="4" t="s">
        <v>945</v>
      </c>
      <c r="B32" s="264" t="s">
        <v>716</v>
      </c>
      <c r="C32" s="251" t="s">
        <v>301</v>
      </c>
      <c r="D32" s="256" t="s">
        <v>285</v>
      </c>
      <c r="E32" s="256" t="s">
        <v>817</v>
      </c>
      <c r="F32" s="256" t="s">
        <v>12</v>
      </c>
      <c r="G32" s="256" t="s">
        <v>302</v>
      </c>
      <c r="H32" s="256" t="s">
        <v>303</v>
      </c>
      <c r="I32" s="256" t="s">
        <v>16</v>
      </c>
      <c r="J32" s="256" t="s">
        <v>149</v>
      </c>
      <c r="K32" s="263">
        <f t="shared" si="0"/>
        <v>42055.75</v>
      </c>
      <c r="L32" s="258">
        <v>41871.852083333331</v>
      </c>
      <c r="M32" s="269">
        <v>42037</v>
      </c>
      <c r="N32" s="236">
        <f t="shared" si="5"/>
        <v>18.75</v>
      </c>
      <c r="O32" s="258">
        <f t="shared" si="8"/>
        <v>42038</v>
      </c>
      <c r="P32" s="258">
        <v>42039</v>
      </c>
      <c r="Q32" s="259">
        <f t="shared" si="9"/>
        <v>10</v>
      </c>
      <c r="R32" s="259">
        <f t="shared" si="10"/>
        <v>9</v>
      </c>
      <c r="S32" s="260">
        <f t="shared" si="11"/>
        <v>183.89791666666861</v>
      </c>
      <c r="T32" s="257">
        <v>42048.722222222219</v>
      </c>
      <c r="U32" s="257" t="str">
        <f t="shared" si="12"/>
        <v>No Cumplió</v>
      </c>
      <c r="V32" s="257" t="str">
        <f t="shared" si="13"/>
        <v>No Cumplió</v>
      </c>
      <c r="W32" s="260">
        <f t="shared" si="14"/>
        <v>176.8701388888876</v>
      </c>
      <c r="X32" s="256" t="s">
        <v>181</v>
      </c>
      <c r="Y32" s="261">
        <f t="shared" si="4"/>
        <v>1</v>
      </c>
      <c r="Z32" s="262"/>
      <c r="AA32" s="262"/>
      <c r="AB32" s="262"/>
      <c r="AC32" s="262"/>
      <c r="AD32" s="264"/>
    </row>
    <row r="33" spans="1:31" ht="99.75" x14ac:dyDescent="0.25">
      <c r="A33" s="4">
        <v>1</v>
      </c>
      <c r="B33" s="264" t="s">
        <v>716</v>
      </c>
      <c r="C33" s="251" t="s">
        <v>304</v>
      </c>
      <c r="D33" s="256" t="s">
        <v>285</v>
      </c>
      <c r="E33" s="256" t="s">
        <v>59</v>
      </c>
      <c r="F33" s="256" t="s">
        <v>12</v>
      </c>
      <c r="G33" s="256" t="s">
        <v>305</v>
      </c>
      <c r="H33" s="256" t="s">
        <v>306</v>
      </c>
      <c r="I33" s="256" t="s">
        <v>16</v>
      </c>
      <c r="J33" s="256" t="s">
        <v>87</v>
      </c>
      <c r="K33" s="263">
        <f t="shared" si="0"/>
        <v>42055.75</v>
      </c>
      <c r="L33" s="258">
        <v>41870.880555555559</v>
      </c>
      <c r="M33" s="269">
        <v>42037</v>
      </c>
      <c r="N33" s="236">
        <f t="shared" si="5"/>
        <v>18.75</v>
      </c>
      <c r="O33" s="258">
        <f t="shared" si="8"/>
        <v>42038</v>
      </c>
      <c r="P33" s="258">
        <v>42039</v>
      </c>
      <c r="Q33" s="259">
        <f t="shared" si="9"/>
        <v>17</v>
      </c>
      <c r="R33" s="259">
        <f t="shared" si="10"/>
        <v>16</v>
      </c>
      <c r="S33" s="260">
        <f t="shared" si="11"/>
        <v>184.86944444444089</v>
      </c>
      <c r="T33" s="257"/>
      <c r="U33" s="257" t="str">
        <f t="shared" si="12"/>
        <v>No Cumplió</v>
      </c>
      <c r="V33" s="257" t="str">
        <f t="shared" si="13"/>
        <v>No Cumplió</v>
      </c>
      <c r="W33" s="260">
        <f t="shared" si="14"/>
        <v>184.86944444444089</v>
      </c>
      <c r="X33" s="256" t="s">
        <v>181</v>
      </c>
      <c r="Y33" s="261">
        <f t="shared" si="4"/>
        <v>1</v>
      </c>
      <c r="Z33" s="262"/>
      <c r="AA33" s="262"/>
      <c r="AB33" s="262"/>
      <c r="AC33" s="262"/>
      <c r="AD33" s="264"/>
    </row>
    <row r="34" spans="1:31" ht="114" x14ac:dyDescent="0.25">
      <c r="A34" s="4">
        <v>1</v>
      </c>
      <c r="B34" s="265"/>
      <c r="C34" s="251" t="s">
        <v>307</v>
      </c>
      <c r="D34" s="256" t="s">
        <v>285</v>
      </c>
      <c r="E34" s="256" t="s">
        <v>59</v>
      </c>
      <c r="F34" s="256" t="s">
        <v>25</v>
      </c>
      <c r="G34" s="256" t="s">
        <v>308</v>
      </c>
      <c r="H34" s="256" t="s">
        <v>309</v>
      </c>
      <c r="I34" s="256" t="s">
        <v>182</v>
      </c>
      <c r="J34" s="256" t="s">
        <v>21</v>
      </c>
      <c r="K34" s="263">
        <f t="shared" si="0"/>
        <v>42055.75</v>
      </c>
      <c r="L34" s="258">
        <v>41870.53402777778</v>
      </c>
      <c r="M34" s="269">
        <v>42038</v>
      </c>
      <c r="N34" s="236">
        <f t="shared" si="5"/>
        <v>17.75</v>
      </c>
      <c r="O34" s="258">
        <f t="shared" si="8"/>
        <v>42039</v>
      </c>
      <c r="P34" s="258"/>
      <c r="Q34" s="259">
        <f t="shared" si="9"/>
        <v>16</v>
      </c>
      <c r="R34" s="259" t="str">
        <f t="shared" si="10"/>
        <v>Sin Fecha</v>
      </c>
      <c r="S34" s="260">
        <f t="shared" si="11"/>
        <v>185.21597222222044</v>
      </c>
      <c r="T34" s="257"/>
      <c r="U34" s="257" t="str">
        <f t="shared" si="12"/>
        <v>No Cumplió</v>
      </c>
      <c r="V34" s="257" t="str">
        <f t="shared" si="13"/>
        <v>Sin Fecha</v>
      </c>
      <c r="W34" s="260">
        <f t="shared" si="14"/>
        <v>185.21597222222044</v>
      </c>
      <c r="X34" s="256"/>
      <c r="Y34" s="261">
        <f t="shared" si="4"/>
        <v>1</v>
      </c>
      <c r="Z34" s="262"/>
      <c r="AA34" s="262"/>
      <c r="AB34" s="262"/>
      <c r="AC34" s="262"/>
      <c r="AD34" s="264"/>
    </row>
    <row r="35" spans="1:31" ht="199.5" x14ac:dyDescent="0.25">
      <c r="A35" s="4">
        <v>1</v>
      </c>
      <c r="B35" s="264" t="s">
        <v>714</v>
      </c>
      <c r="C35" s="251" t="s">
        <v>310</v>
      </c>
      <c r="D35" s="256" t="s">
        <v>285</v>
      </c>
      <c r="E35" s="256" t="s">
        <v>24</v>
      </c>
      <c r="F35" s="256" t="s">
        <v>25</v>
      </c>
      <c r="G35" s="256" t="s">
        <v>311</v>
      </c>
      <c r="H35" s="256" t="s">
        <v>312</v>
      </c>
      <c r="I35" s="256" t="s">
        <v>16</v>
      </c>
      <c r="J35" s="256" t="s">
        <v>150</v>
      </c>
      <c r="K35" s="263">
        <f t="shared" si="0"/>
        <v>42055.75</v>
      </c>
      <c r="L35" s="258">
        <v>41869.579861111109</v>
      </c>
      <c r="M35" s="269">
        <v>42037</v>
      </c>
      <c r="N35" s="236">
        <f t="shared" si="5"/>
        <v>18.75</v>
      </c>
      <c r="O35" s="258">
        <f t="shared" si="8"/>
        <v>42038</v>
      </c>
      <c r="P35" s="258"/>
      <c r="Q35" s="259">
        <f t="shared" si="9"/>
        <v>17</v>
      </c>
      <c r="R35" s="259" t="str">
        <f t="shared" si="10"/>
        <v>Sin Fecha</v>
      </c>
      <c r="S35" s="260">
        <f t="shared" si="11"/>
        <v>186.17013888889051</v>
      </c>
      <c r="T35" s="257"/>
      <c r="U35" s="257" t="str">
        <f t="shared" si="12"/>
        <v>No Cumplió</v>
      </c>
      <c r="V35" s="257" t="str">
        <f t="shared" si="13"/>
        <v>Sin Fecha</v>
      </c>
      <c r="W35" s="260">
        <f t="shared" si="14"/>
        <v>186.17013888889051</v>
      </c>
      <c r="X35" s="256"/>
      <c r="Y35" s="261">
        <f t="shared" si="4"/>
        <v>1</v>
      </c>
      <c r="Z35" s="262"/>
      <c r="AA35" s="262"/>
      <c r="AB35" s="262"/>
      <c r="AC35" s="262"/>
      <c r="AD35" s="264"/>
    </row>
    <row r="36" spans="1:31" s="112" customFormat="1" ht="57" x14ac:dyDescent="0.25">
      <c r="A36" s="114">
        <v>1</v>
      </c>
      <c r="B36" s="264" t="s">
        <v>715</v>
      </c>
      <c r="C36" s="251" t="s">
        <v>313</v>
      </c>
      <c r="D36" s="256" t="s">
        <v>285</v>
      </c>
      <c r="E36" s="256" t="s">
        <v>51</v>
      </c>
      <c r="F36" s="256" t="s">
        <v>25</v>
      </c>
      <c r="G36" s="256" t="s">
        <v>314</v>
      </c>
      <c r="H36" s="256" t="s">
        <v>315</v>
      </c>
      <c r="I36" s="256" t="s">
        <v>264</v>
      </c>
      <c r="J36" s="256" t="s">
        <v>22</v>
      </c>
      <c r="K36" s="263">
        <f t="shared" si="0"/>
        <v>42055.75</v>
      </c>
      <c r="L36" s="258">
        <v>41842.504861111112</v>
      </c>
      <c r="M36" s="269">
        <f>+T37</f>
        <v>42052.775694444441</v>
      </c>
      <c r="N36" s="236">
        <f t="shared" si="5"/>
        <v>2.9743055555591127</v>
      </c>
      <c r="O36" s="258">
        <f t="shared" si="8"/>
        <v>42053.775694444441</v>
      </c>
      <c r="P36" s="258"/>
      <c r="Q36" s="259">
        <f t="shared" si="9"/>
        <v>1</v>
      </c>
      <c r="R36" s="259" t="str">
        <f t="shared" si="10"/>
        <v>Sin Fecha</v>
      </c>
      <c r="S36" s="260">
        <f t="shared" si="11"/>
        <v>213.2451388888876</v>
      </c>
      <c r="T36" s="257"/>
      <c r="U36" s="257" t="str">
        <f t="shared" si="12"/>
        <v>No Cumplió</v>
      </c>
      <c r="V36" s="257" t="str">
        <f t="shared" si="13"/>
        <v>Sin Fecha</v>
      </c>
      <c r="W36" s="260">
        <f t="shared" si="14"/>
        <v>213.2451388888876</v>
      </c>
      <c r="X36" s="256"/>
      <c r="Y36" s="261">
        <f t="shared" si="4"/>
        <v>1</v>
      </c>
      <c r="Z36" s="262"/>
      <c r="AA36" s="262"/>
      <c r="AB36" s="262"/>
      <c r="AC36" s="262"/>
      <c r="AD36" s="264"/>
      <c r="AE36" s="113"/>
    </row>
    <row r="37" spans="1:31" ht="57" x14ac:dyDescent="0.25">
      <c r="B37" s="265"/>
      <c r="C37" s="251" t="s">
        <v>313</v>
      </c>
      <c r="D37" s="256" t="s">
        <v>285</v>
      </c>
      <c r="E37" s="256" t="s">
        <v>51</v>
      </c>
      <c r="F37" s="256" t="s">
        <v>25</v>
      </c>
      <c r="G37" s="256" t="s">
        <v>314</v>
      </c>
      <c r="H37" s="256" t="s">
        <v>315</v>
      </c>
      <c r="I37" s="256" t="s">
        <v>22</v>
      </c>
      <c r="J37" s="256" t="s">
        <v>80</v>
      </c>
      <c r="K37" s="263">
        <f t="shared" si="0"/>
        <v>42055.75</v>
      </c>
      <c r="L37" s="258">
        <v>41842.504861111112</v>
      </c>
      <c r="M37" s="269">
        <v>42037</v>
      </c>
      <c r="N37" s="236">
        <f t="shared" si="5"/>
        <v>18.75</v>
      </c>
      <c r="O37" s="258">
        <f t="shared" si="8"/>
        <v>42038</v>
      </c>
      <c r="P37" s="258"/>
      <c r="Q37" s="259">
        <f t="shared" si="9"/>
        <v>14</v>
      </c>
      <c r="R37" s="259" t="str">
        <f t="shared" si="10"/>
        <v>Sin Fecha</v>
      </c>
      <c r="S37" s="260">
        <f t="shared" si="11"/>
        <v>213.2451388888876</v>
      </c>
      <c r="T37" s="257">
        <v>42052.775694444441</v>
      </c>
      <c r="U37" s="257" t="str">
        <f t="shared" si="12"/>
        <v>No Cumplió</v>
      </c>
      <c r="V37" s="257" t="str">
        <f t="shared" si="13"/>
        <v>Sin Fecha</v>
      </c>
      <c r="W37" s="260">
        <f t="shared" si="14"/>
        <v>210.27083333332848</v>
      </c>
      <c r="X37" s="256"/>
      <c r="Y37" s="261">
        <f t="shared" si="4"/>
        <v>1</v>
      </c>
      <c r="Z37" s="262"/>
      <c r="AA37" s="262"/>
      <c r="AB37" s="262"/>
      <c r="AC37" s="262"/>
      <c r="AD37" s="264"/>
    </row>
  </sheetData>
  <autoFilter ref="A5:AD37"/>
  <hyperlinks>
    <hyperlink ref="C10" r:id="rId1" display="https://support.finsoftware.com/jira/browse/BXMPRJ-1268"/>
    <hyperlink ref="C7" r:id="rId2" display="https://support.finsoftware.com/jira/browse/BXMPRJ-1319"/>
  </hyperlinks>
  <printOptions horizontalCentered="1" verticalCentered="1"/>
  <pageMargins left="0.25" right="0.25" top="0.25" bottom="0.5" header="0.5" footer="0.25"/>
  <headerFooter>
    <oddFooter>&amp;Z&amp;P of &amp;F</oddFooter>
  </headerFooter>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
  <sheetViews>
    <sheetView showGridLines="0" zoomScale="80" zoomScaleNormal="80" workbookViewId="0">
      <pane xSplit="3" ySplit="5" topLeftCell="N26" activePane="bottomRight" state="frozen"/>
      <selection pane="topRight" activeCell="B1" sqref="B1"/>
      <selection pane="bottomLeft" activeCell="A2" sqref="A2"/>
      <selection pane="bottomRight" activeCell="Q6" sqref="Q6:S29"/>
    </sheetView>
  </sheetViews>
  <sheetFormatPr baseColWidth="10" defaultColWidth="11.42578125" defaultRowHeight="12" x14ac:dyDescent="0.25"/>
  <cols>
    <col min="1" max="1" width="2.28515625" style="4" bestFit="1" customWidth="1"/>
    <col min="2" max="2" width="6" style="4" bestFit="1" customWidth="1"/>
    <col min="3" max="3" width="14.42578125" style="5" customWidth="1"/>
    <col min="4" max="4" width="16.5703125" style="5" bestFit="1" customWidth="1"/>
    <col min="5" max="5" width="12.42578125" style="5" customWidth="1"/>
    <col min="6" max="6" width="8.28515625" style="5" customWidth="1"/>
    <col min="7" max="8" width="36.5703125" style="5" customWidth="1"/>
    <col min="9" max="9" width="27.7109375" style="5" customWidth="1"/>
    <col min="10" max="10" width="35.28515625" style="5" customWidth="1"/>
    <col min="11" max="11" width="18.7109375" style="30" customWidth="1"/>
    <col min="12" max="12" width="20" style="21" customWidth="1"/>
    <col min="13" max="13" width="20" style="13" customWidth="1"/>
    <col min="14" max="14" width="20" style="22" customWidth="1"/>
    <col min="15" max="16" width="19.140625" style="21" customWidth="1"/>
    <col min="17" max="18" width="19.140625" style="23" customWidth="1"/>
    <col min="19" max="19" width="20" style="22" customWidth="1"/>
    <col min="20" max="20" width="20" style="24" customWidth="1"/>
    <col min="21" max="22" width="9.85546875" style="24" customWidth="1"/>
    <col min="23" max="23" width="20" style="23" customWidth="1"/>
    <col min="24" max="24" width="36.5703125" style="5" customWidth="1"/>
    <col min="25" max="25" width="12.42578125" style="12" customWidth="1"/>
    <col min="26" max="29" width="17.5703125" style="12" customWidth="1"/>
    <col min="30" max="31" width="11.42578125" style="20"/>
    <col min="32" max="16384" width="11.42578125" style="4"/>
  </cols>
  <sheetData>
    <row r="1" spans="1:31" s="2" customFormat="1" ht="30" x14ac:dyDescent="0.25">
      <c r="C1" s="1" t="s">
        <v>348</v>
      </c>
      <c r="K1" s="12"/>
      <c r="L1" s="13"/>
      <c r="M1" s="13"/>
      <c r="N1" s="14"/>
      <c r="O1" s="13"/>
      <c r="P1" s="13"/>
      <c r="Q1" s="13"/>
      <c r="R1" s="13"/>
      <c r="S1" s="14"/>
      <c r="T1" s="13"/>
      <c r="U1" s="13"/>
      <c r="V1" s="13"/>
      <c r="W1" s="13"/>
      <c r="Y1" s="12"/>
      <c r="Z1" s="12"/>
      <c r="AA1" s="12"/>
      <c r="AB1" s="12"/>
      <c r="AC1" s="12"/>
      <c r="AD1" s="12"/>
      <c r="AE1" s="12"/>
    </row>
    <row r="2" spans="1:31" s="2" customFormat="1" x14ac:dyDescent="0.25">
      <c r="C2" s="2" t="s">
        <v>199</v>
      </c>
      <c r="D2" s="3">
        <f>Abiertos!D2</f>
        <v>42055.75</v>
      </c>
      <c r="K2" s="12"/>
      <c r="L2" s="13"/>
      <c r="M2" s="13"/>
      <c r="N2" s="14"/>
      <c r="O2" s="13"/>
      <c r="P2" s="13"/>
      <c r="Q2" s="13"/>
      <c r="R2" s="13"/>
      <c r="S2" s="14"/>
      <c r="T2" s="13"/>
      <c r="U2" s="13"/>
      <c r="V2" s="13"/>
      <c r="W2" s="13"/>
      <c r="Y2" s="12"/>
      <c r="Z2" s="12"/>
      <c r="AA2" s="12"/>
      <c r="AB2" s="12"/>
      <c r="AC2" s="12"/>
      <c r="AD2" s="12"/>
      <c r="AE2" s="12"/>
    </row>
    <row r="3" spans="1:31" s="2" customFormat="1" x14ac:dyDescent="0.25">
      <c r="C3" s="2" t="s">
        <v>200</v>
      </c>
      <c r="D3" s="2">
        <v>1</v>
      </c>
      <c r="G3" s="27"/>
      <c r="K3" s="12"/>
      <c r="L3" s="13"/>
      <c r="M3" s="13"/>
      <c r="N3" s="14"/>
      <c r="O3" s="13"/>
      <c r="P3" s="13"/>
      <c r="Q3" s="13"/>
      <c r="R3" s="13"/>
      <c r="S3" s="14"/>
      <c r="T3" s="13"/>
      <c r="U3" s="13"/>
      <c r="V3" s="13"/>
      <c r="W3" s="13"/>
      <c r="Y3" s="12"/>
      <c r="Z3" s="12"/>
      <c r="AA3" s="12"/>
      <c r="AB3" s="12"/>
      <c r="AC3" s="12"/>
      <c r="AD3" s="12"/>
      <c r="AE3" s="12"/>
    </row>
    <row r="4" spans="1:31" s="2" customFormat="1" x14ac:dyDescent="0.25">
      <c r="C4" s="28" t="s">
        <v>201</v>
      </c>
      <c r="D4" s="28">
        <f>COUNTIF($A$6:$A$4824,1)</f>
        <v>7</v>
      </c>
      <c r="E4" s="2" t="s">
        <v>946</v>
      </c>
      <c r="F4" s="2">
        <f>COUNTIF($A$6:$A$4824,"c")</f>
        <v>3</v>
      </c>
      <c r="K4" s="12"/>
      <c r="L4" s="13"/>
      <c r="M4" s="13"/>
      <c r="N4" s="14"/>
      <c r="O4" s="13"/>
      <c r="P4" s="13"/>
      <c r="Q4" s="13"/>
      <c r="R4" s="13"/>
      <c r="S4" s="14"/>
      <c r="T4" s="13"/>
      <c r="U4" s="13"/>
      <c r="V4" s="13"/>
      <c r="W4" s="13"/>
      <c r="Y4" s="12"/>
      <c r="Z4" s="12"/>
      <c r="AA4" s="12"/>
      <c r="AB4" s="12"/>
      <c r="AC4" s="12"/>
      <c r="AD4" s="12"/>
      <c r="AE4" s="12"/>
    </row>
    <row r="5" spans="1:31" ht="39.75" customHeight="1" x14ac:dyDescent="0.25">
      <c r="A5" s="4" t="s">
        <v>738</v>
      </c>
      <c r="B5" s="6" t="s">
        <v>734</v>
      </c>
      <c r="C5" s="6" t="s">
        <v>0</v>
      </c>
      <c r="D5" s="7" t="s">
        <v>1</v>
      </c>
      <c r="E5" s="7" t="s">
        <v>2</v>
      </c>
      <c r="F5" s="7" t="s">
        <v>3</v>
      </c>
      <c r="G5" s="7" t="s">
        <v>4</v>
      </c>
      <c r="H5" s="7" t="s">
        <v>5</v>
      </c>
      <c r="I5" s="7" t="s">
        <v>6</v>
      </c>
      <c r="J5" s="7" t="s">
        <v>7</v>
      </c>
      <c r="K5" s="7" t="s">
        <v>188</v>
      </c>
      <c r="L5" s="8" t="s">
        <v>189</v>
      </c>
      <c r="M5" s="8" t="s">
        <v>697</v>
      </c>
      <c r="N5" s="9" t="s">
        <v>190</v>
      </c>
      <c r="O5" s="8" t="s">
        <v>739</v>
      </c>
      <c r="P5" s="8" t="s">
        <v>740</v>
      </c>
      <c r="Q5" s="8" t="s">
        <v>924</v>
      </c>
      <c r="R5" s="8" t="s">
        <v>923</v>
      </c>
      <c r="S5" s="9" t="s">
        <v>318</v>
      </c>
      <c r="T5" s="8" t="s">
        <v>191</v>
      </c>
      <c r="U5" s="8" t="s">
        <v>943</v>
      </c>
      <c r="V5" s="8" t="s">
        <v>944</v>
      </c>
      <c r="W5" s="8" t="s">
        <v>192</v>
      </c>
      <c r="X5" s="7" t="s">
        <v>8</v>
      </c>
      <c r="Y5" s="8" t="s">
        <v>193</v>
      </c>
      <c r="Z5" s="8" t="s">
        <v>194</v>
      </c>
      <c r="AA5" s="8" t="s">
        <v>195</v>
      </c>
      <c r="AB5" s="8" t="s">
        <v>196</v>
      </c>
      <c r="AC5" s="8" t="s">
        <v>197</v>
      </c>
    </row>
    <row r="6" spans="1:31" ht="39.75" customHeight="1" x14ac:dyDescent="0.25">
      <c r="A6" s="4">
        <v>1</v>
      </c>
      <c r="B6" s="35" t="s">
        <v>716</v>
      </c>
      <c r="C6" s="10" t="s">
        <v>319</v>
      </c>
      <c r="D6" s="11" t="s">
        <v>320</v>
      </c>
      <c r="E6" s="11" t="s">
        <v>158</v>
      </c>
      <c r="F6" s="11" t="s">
        <v>25</v>
      </c>
      <c r="G6" s="11" t="s">
        <v>321</v>
      </c>
      <c r="H6" s="11" t="s">
        <v>322</v>
      </c>
      <c r="I6" s="11" t="s">
        <v>32</v>
      </c>
      <c r="J6" s="11" t="s">
        <v>16</v>
      </c>
      <c r="K6" s="29">
        <f t="shared" ref="K6:K29" si="0">$D$2</f>
        <v>42055.75</v>
      </c>
      <c r="L6" s="16">
        <v>42034.70416666667</v>
      </c>
      <c r="M6" s="47">
        <f>+T7</f>
        <v>42048.824999999997</v>
      </c>
      <c r="N6" s="17">
        <f>K6-M6</f>
        <v>6.9250000000029104</v>
      </c>
      <c r="O6" s="16">
        <f>+Y6+M6</f>
        <v>42049.824999999997</v>
      </c>
      <c r="P6" s="16"/>
      <c r="Q6" s="18">
        <f>IF(T6="",(ROUNDDOWN(K6-O6,0)),ROUNDDOWN(T6-O6,0))</f>
        <v>2</v>
      </c>
      <c r="R6" s="18" t="str">
        <f>IF(P6="","Sin Fecha",IF(T6="",(ROUNDDOWN(K6-P6,0)),ROUNDDOWN(T6-P6,0)))</f>
        <v>Sin Fecha</v>
      </c>
      <c r="S6" s="19">
        <f>K6-L6</f>
        <v>21.045833333329938</v>
      </c>
      <c r="T6" s="15">
        <v>42052.572222222225</v>
      </c>
      <c r="U6" s="15" t="str">
        <f>IF(AND(T6&lt;&gt;"",Q6&lt;=0),"Cumplió","No Cumplió")</f>
        <v>No Cumplió</v>
      </c>
      <c r="V6" s="15" t="str">
        <f>IF(AND(T6&lt;&gt;"",R6&lt;=0),"Cumplió",IF(P6="","Sin Fecha","No Cumplió"))</f>
        <v>Sin Fecha</v>
      </c>
      <c r="W6" s="19">
        <f>IF(T6="",K6-L6,T6-L6)</f>
        <v>17.868055555554747</v>
      </c>
      <c r="X6" s="11" t="s">
        <v>56</v>
      </c>
      <c r="Y6" s="25">
        <f t="shared" ref="Y6:Y30" si="1">$D$3</f>
        <v>1</v>
      </c>
      <c r="Z6" s="242">
        <v>42048</v>
      </c>
      <c r="AA6" s="26"/>
      <c r="AB6" s="26"/>
      <c r="AC6" s="26"/>
    </row>
    <row r="7" spans="1:31" s="255" customFormat="1" ht="39.75" customHeight="1" x14ac:dyDescent="0.25">
      <c r="B7" s="264" t="s">
        <v>716</v>
      </c>
      <c r="C7" s="251" t="s">
        <v>319</v>
      </c>
      <c r="D7" s="256" t="s">
        <v>320</v>
      </c>
      <c r="E7" s="256" t="s">
        <v>158</v>
      </c>
      <c r="F7" s="256" t="s">
        <v>25</v>
      </c>
      <c r="G7" s="256" t="s">
        <v>321</v>
      </c>
      <c r="H7" s="256" t="s">
        <v>322</v>
      </c>
      <c r="I7" s="256" t="s">
        <v>32</v>
      </c>
      <c r="J7" s="256" t="s">
        <v>32</v>
      </c>
      <c r="K7" s="263">
        <f t="shared" si="0"/>
        <v>42055.75</v>
      </c>
      <c r="L7" s="258">
        <v>42034.70416666667</v>
      </c>
      <c r="M7" s="269">
        <f>+T8</f>
        <v>42048.436111111114</v>
      </c>
      <c r="N7" s="236">
        <f>K7-M7</f>
        <v>7.3138888888861402</v>
      </c>
      <c r="O7" s="258">
        <f>+Y7+M7</f>
        <v>42049.436111111114</v>
      </c>
      <c r="P7" s="258"/>
      <c r="Q7" s="259">
        <f t="shared" ref="Q7:Q29" si="2">IF(T7="",(ROUNDDOWN(K7-O7,0)),ROUNDDOWN(T7-O7,0))</f>
        <v>0</v>
      </c>
      <c r="R7" s="259" t="str">
        <f t="shared" ref="R7:R29" si="3">IF(P7="","Sin Fecha",IF(T7="",(ROUNDDOWN(K7-P7,0)),ROUNDDOWN(T7-P7,0)))</f>
        <v>Sin Fecha</v>
      </c>
      <c r="S7" s="260">
        <f t="shared" ref="S7:S29" si="4">K7-L7</f>
        <v>21.045833333329938</v>
      </c>
      <c r="T7" s="257">
        <v>42048.824999999997</v>
      </c>
      <c r="U7" s="257" t="str">
        <f>IF(AND(T7&lt;&gt;"",Q7&lt;=0),"Cumplió","No Cumplió")</f>
        <v>Cumplió</v>
      </c>
      <c r="V7" s="257" t="str">
        <f>IF(AND(T7&lt;&gt;"",R7&lt;=0),"Cumplió",IF(P7="","Sin Fecha","No Cumplió"))</f>
        <v>Sin Fecha</v>
      </c>
      <c r="W7" s="260">
        <f>IF(T7="",K7-L7,T7-L7)</f>
        <v>14.120833333327028</v>
      </c>
      <c r="X7" s="256" t="s">
        <v>56</v>
      </c>
      <c r="Y7" s="261">
        <f t="shared" si="1"/>
        <v>1</v>
      </c>
      <c r="Z7" s="242">
        <v>42048</v>
      </c>
      <c r="AA7" s="262"/>
      <c r="AB7" s="262"/>
      <c r="AC7" s="262"/>
      <c r="AD7" s="252"/>
      <c r="AE7" s="252"/>
    </row>
    <row r="8" spans="1:31" s="255" customFormat="1" ht="39.75" customHeight="1" x14ac:dyDescent="0.25">
      <c r="B8" s="264" t="s">
        <v>716</v>
      </c>
      <c r="C8" s="251" t="s">
        <v>319</v>
      </c>
      <c r="D8" s="256" t="s">
        <v>320</v>
      </c>
      <c r="E8" s="256" t="s">
        <v>59</v>
      </c>
      <c r="F8" s="256" t="s">
        <v>25</v>
      </c>
      <c r="G8" s="256" t="s">
        <v>321</v>
      </c>
      <c r="H8" s="256" t="s">
        <v>322</v>
      </c>
      <c r="I8" s="256" t="s">
        <v>32</v>
      </c>
      <c r="J8" s="256" t="s">
        <v>127</v>
      </c>
      <c r="K8" s="263">
        <f t="shared" si="0"/>
        <v>42055.75</v>
      </c>
      <c r="L8" s="258">
        <v>42034.70416666667</v>
      </c>
      <c r="M8" s="269">
        <f>+T9</f>
        <v>42047.819444444445</v>
      </c>
      <c r="N8" s="236">
        <f>K8-M8</f>
        <v>7.9305555555547471</v>
      </c>
      <c r="O8" s="258">
        <f>+Y8+M8</f>
        <v>42048.819444444445</v>
      </c>
      <c r="P8" s="258"/>
      <c r="Q8" s="259">
        <f t="shared" si="2"/>
        <v>0</v>
      </c>
      <c r="R8" s="259" t="str">
        <f t="shared" si="3"/>
        <v>Sin Fecha</v>
      </c>
      <c r="S8" s="260">
        <f t="shared" si="4"/>
        <v>21.045833333329938</v>
      </c>
      <c r="T8" s="257">
        <v>42048.436111111114</v>
      </c>
      <c r="U8" s="257" t="str">
        <f>IF(AND(T8&lt;&gt;"",Q8&lt;=0),"Cumplió","No Cumplió")</f>
        <v>Cumplió</v>
      </c>
      <c r="V8" s="257" t="str">
        <f>IF(AND(T8&lt;&gt;"",R8&lt;=0),"Cumplió",IF(P8="","Sin Fecha","No Cumplió"))</f>
        <v>Sin Fecha</v>
      </c>
      <c r="W8" s="260">
        <f>IF(T8="",K8-L8,T8-L8)</f>
        <v>13.731944444443798</v>
      </c>
      <c r="X8" s="256" t="s">
        <v>56</v>
      </c>
      <c r="Y8" s="261">
        <f t="shared" si="1"/>
        <v>1</v>
      </c>
      <c r="Z8" s="262"/>
      <c r="AA8" s="262"/>
      <c r="AB8" s="262"/>
      <c r="AC8" s="262"/>
      <c r="AD8" s="252"/>
      <c r="AE8" s="252"/>
    </row>
    <row r="9" spans="1:31" s="255" customFormat="1" ht="39.75" customHeight="1" x14ac:dyDescent="0.25">
      <c r="B9" s="264" t="s">
        <v>716</v>
      </c>
      <c r="C9" s="251" t="s">
        <v>319</v>
      </c>
      <c r="D9" s="256" t="s">
        <v>320</v>
      </c>
      <c r="E9" s="256" t="s">
        <v>59</v>
      </c>
      <c r="F9" s="256" t="s">
        <v>25</v>
      </c>
      <c r="G9" s="256" t="s">
        <v>321</v>
      </c>
      <c r="H9" s="256" t="s">
        <v>322</v>
      </c>
      <c r="I9" s="256" t="s">
        <v>32</v>
      </c>
      <c r="J9" s="256" t="s">
        <v>149</v>
      </c>
      <c r="K9" s="263">
        <f t="shared" si="0"/>
        <v>42055.75</v>
      </c>
      <c r="L9" s="258">
        <v>42034.70416666667</v>
      </c>
      <c r="M9" s="269">
        <f>+T10</f>
        <v>42045.809027777781</v>
      </c>
      <c r="N9" s="236">
        <f>K9-M9</f>
        <v>9.9409722222189885</v>
      </c>
      <c r="O9" s="258">
        <f>+Y9+M9</f>
        <v>42046.809027777781</v>
      </c>
      <c r="P9" s="258"/>
      <c r="Q9" s="259">
        <f t="shared" si="2"/>
        <v>1</v>
      </c>
      <c r="R9" s="259" t="str">
        <f t="shared" si="3"/>
        <v>Sin Fecha</v>
      </c>
      <c r="S9" s="260">
        <f t="shared" si="4"/>
        <v>21.045833333329938</v>
      </c>
      <c r="T9" s="257">
        <v>42047.819444444445</v>
      </c>
      <c r="U9" s="257" t="str">
        <f>IF(AND(T9&lt;&gt;"",Q9&lt;=0),"Cumplió","No Cumplió")</f>
        <v>No Cumplió</v>
      </c>
      <c r="V9" s="257" t="str">
        <f>IF(AND(T9&lt;&gt;"",R9&lt;=0),"Cumplió",IF(P9="","Sin Fecha","No Cumplió"))</f>
        <v>Sin Fecha</v>
      </c>
      <c r="W9" s="260">
        <f>IF(T9="",K9-L9,T9-L9)</f>
        <v>13.115277777775191</v>
      </c>
      <c r="X9" s="256" t="s">
        <v>56</v>
      </c>
      <c r="Y9" s="261">
        <f t="shared" si="1"/>
        <v>1</v>
      </c>
      <c r="Z9" s="262"/>
      <c r="AA9" s="262"/>
      <c r="AB9" s="262"/>
      <c r="AC9" s="262"/>
      <c r="AD9" s="252"/>
      <c r="AE9" s="252"/>
    </row>
    <row r="10" spans="1:31" s="255" customFormat="1" ht="39.75" customHeight="1" x14ac:dyDescent="0.25">
      <c r="B10" s="264" t="s">
        <v>716</v>
      </c>
      <c r="C10" s="251" t="s">
        <v>319</v>
      </c>
      <c r="D10" s="256" t="s">
        <v>320</v>
      </c>
      <c r="E10" s="256" t="s">
        <v>59</v>
      </c>
      <c r="F10" s="256" t="s">
        <v>25</v>
      </c>
      <c r="G10" s="256" t="s">
        <v>321</v>
      </c>
      <c r="H10" s="256" t="s">
        <v>322</v>
      </c>
      <c r="I10" s="256" t="s">
        <v>32</v>
      </c>
      <c r="J10" s="256" t="s">
        <v>49</v>
      </c>
      <c r="K10" s="263">
        <f t="shared" si="0"/>
        <v>42055.75</v>
      </c>
      <c r="L10" s="258">
        <v>42034.70416666667</v>
      </c>
      <c r="M10" s="269">
        <f>+T11</f>
        <v>42038.96875</v>
      </c>
      <c r="N10" s="236">
        <f t="shared" ref="N10" si="5">K10-M10</f>
        <v>16.78125</v>
      </c>
      <c r="O10" s="258">
        <f>+Y10+M10</f>
        <v>42039.96875</v>
      </c>
      <c r="P10" s="258"/>
      <c r="Q10" s="259">
        <f t="shared" si="2"/>
        <v>5</v>
      </c>
      <c r="R10" s="259" t="str">
        <f t="shared" si="3"/>
        <v>Sin Fecha</v>
      </c>
      <c r="S10" s="260">
        <f t="shared" si="4"/>
        <v>21.045833333329938</v>
      </c>
      <c r="T10" s="257">
        <v>42045.809027777781</v>
      </c>
      <c r="U10" s="257" t="str">
        <f t="shared" ref="U10" si="6">IF(AND(T10&lt;&gt;"",Q10&lt;=0),"Cumplió","No Cumplió")</f>
        <v>No Cumplió</v>
      </c>
      <c r="V10" s="257" t="str">
        <f t="shared" ref="V10" si="7">IF(AND(T10&lt;&gt;"",R10&lt;=0),"Cumplió",IF(P10="","Sin Fecha","No Cumplió"))</f>
        <v>Sin Fecha</v>
      </c>
      <c r="W10" s="260">
        <f>IF(T10="",K10-L10,T10-L10)</f>
        <v>11.104861111110949</v>
      </c>
      <c r="X10" s="256" t="s">
        <v>56</v>
      </c>
      <c r="Y10" s="261">
        <f t="shared" si="1"/>
        <v>1</v>
      </c>
      <c r="Z10" s="262"/>
      <c r="AA10" s="262"/>
      <c r="AB10" s="262"/>
      <c r="AC10" s="262"/>
      <c r="AD10" s="252"/>
      <c r="AE10" s="252"/>
    </row>
    <row r="11" spans="1:31" ht="39.75" customHeight="1" x14ac:dyDescent="0.25">
      <c r="B11" s="35" t="s">
        <v>716</v>
      </c>
      <c r="C11" s="10" t="s">
        <v>319</v>
      </c>
      <c r="D11" s="11" t="s">
        <v>320</v>
      </c>
      <c r="E11" s="11" t="s">
        <v>59</v>
      </c>
      <c r="F11" s="11" t="s">
        <v>25</v>
      </c>
      <c r="G11" s="11" t="s">
        <v>321</v>
      </c>
      <c r="H11" s="11" t="s">
        <v>322</v>
      </c>
      <c r="I11" s="11" t="s">
        <v>32</v>
      </c>
      <c r="J11" s="11" t="s">
        <v>32</v>
      </c>
      <c r="K11" s="29">
        <f t="shared" si="0"/>
        <v>42055.75</v>
      </c>
      <c r="L11" s="16">
        <v>42034.70416666667</v>
      </c>
      <c r="M11" s="47">
        <v>42037</v>
      </c>
      <c r="N11" s="17">
        <f t="shared" ref="N11:N60" si="8">K11-M11</f>
        <v>18.75</v>
      </c>
      <c r="O11" s="16">
        <f>+Y11+M11</f>
        <v>42038</v>
      </c>
      <c r="P11" s="16"/>
      <c r="Q11" s="259">
        <f t="shared" si="2"/>
        <v>0</v>
      </c>
      <c r="R11" s="259" t="str">
        <f t="shared" si="3"/>
        <v>Sin Fecha</v>
      </c>
      <c r="S11" s="260">
        <f t="shared" si="4"/>
        <v>21.045833333329938</v>
      </c>
      <c r="T11" s="15">
        <v>42038.96875</v>
      </c>
      <c r="U11" s="15" t="str">
        <f t="shared" ref="U11:U29" si="9">IF(AND(T11&lt;&gt;"",Q11&lt;=0),"Cumplió","No Cumplió")</f>
        <v>Cumplió</v>
      </c>
      <c r="V11" s="15" t="str">
        <f t="shared" ref="V11:V29" si="10">IF(AND(T11&lt;&gt;"",R11&lt;=0),"Cumplió",IF(P11="","Sin Fecha","No Cumplió"))</f>
        <v>Sin Fecha</v>
      </c>
      <c r="W11" s="19">
        <f>IF(T11="",K11-L11,T11-L11)</f>
        <v>4.2645833333299379</v>
      </c>
      <c r="X11" s="11" t="s">
        <v>56</v>
      </c>
      <c r="Y11" s="25">
        <f t="shared" si="1"/>
        <v>1</v>
      </c>
      <c r="Z11" s="26"/>
      <c r="AA11" s="26"/>
      <c r="AB11" s="26"/>
      <c r="AC11" s="26"/>
    </row>
    <row r="12" spans="1:31" s="255" customFormat="1" ht="63.75" customHeight="1" x14ac:dyDescent="0.25">
      <c r="A12" s="265">
        <v>1</v>
      </c>
      <c r="B12" s="264" t="s">
        <v>716</v>
      </c>
      <c r="C12" s="251" t="s">
        <v>84</v>
      </c>
      <c r="D12" s="256" t="s">
        <v>320</v>
      </c>
      <c r="E12" s="256" t="s">
        <v>51</v>
      </c>
      <c r="F12" s="256" t="s">
        <v>12</v>
      </c>
      <c r="G12" s="256" t="s">
        <v>85</v>
      </c>
      <c r="H12" s="256" t="s">
        <v>86</v>
      </c>
      <c r="I12" s="256" t="s">
        <v>87</v>
      </c>
      <c r="J12" s="256" t="s">
        <v>42</v>
      </c>
      <c r="K12" s="263">
        <f t="shared" si="0"/>
        <v>42055.75</v>
      </c>
      <c r="L12" s="258">
        <v>42019.756249999999</v>
      </c>
      <c r="M12" s="263">
        <v>42046.761805555558</v>
      </c>
      <c r="N12" s="236">
        <f t="shared" si="8"/>
        <v>8.9881944444423425</v>
      </c>
      <c r="O12" s="258">
        <f t="shared" ref="O12" si="11">+M12+Y12</f>
        <v>42047.761805555558</v>
      </c>
      <c r="P12" s="258">
        <v>42060</v>
      </c>
      <c r="Q12" s="259">
        <f t="shared" si="2"/>
        <v>7</v>
      </c>
      <c r="R12" s="259">
        <f t="shared" si="3"/>
        <v>-4</v>
      </c>
      <c r="S12" s="260">
        <f t="shared" si="4"/>
        <v>35.993750000001455</v>
      </c>
      <c r="T12" s="257"/>
      <c r="U12" s="257" t="str">
        <f t="shared" si="9"/>
        <v>No Cumplió</v>
      </c>
      <c r="V12" s="257" t="str">
        <f t="shared" si="10"/>
        <v>No Cumplió</v>
      </c>
      <c r="W12" s="260">
        <f t="shared" ref="W12" si="12">IF(T12="",K12-L12,T12-L12)</f>
        <v>35.993750000001455</v>
      </c>
      <c r="X12" s="256" t="s">
        <v>17</v>
      </c>
      <c r="Y12" s="261">
        <f t="shared" si="1"/>
        <v>1</v>
      </c>
      <c r="Z12" s="262"/>
      <c r="AA12" s="262"/>
      <c r="AB12" s="262"/>
      <c r="AC12" s="262"/>
      <c r="AD12" s="264"/>
      <c r="AE12" s="264"/>
    </row>
    <row r="13" spans="1:31" s="229" customFormat="1" ht="39.75" customHeight="1" x14ac:dyDescent="0.25">
      <c r="A13" s="231">
        <v>1</v>
      </c>
      <c r="B13" s="241" t="s">
        <v>717</v>
      </c>
      <c r="C13" s="232" t="s">
        <v>323</v>
      </c>
      <c r="D13" s="233" t="s">
        <v>320</v>
      </c>
      <c r="E13" s="233" t="s">
        <v>59</v>
      </c>
      <c r="F13" s="233" t="s">
        <v>12</v>
      </c>
      <c r="G13" s="233" t="s">
        <v>324</v>
      </c>
      <c r="H13" s="233" t="s">
        <v>325</v>
      </c>
      <c r="I13" s="233" t="s">
        <v>49</v>
      </c>
      <c r="J13" s="233" t="s">
        <v>149</v>
      </c>
      <c r="K13" s="240">
        <f t="shared" si="0"/>
        <v>42055.75</v>
      </c>
      <c r="L13" s="235">
        <v>42018.754861111112</v>
      </c>
      <c r="M13" s="246">
        <v>42054.678472222222</v>
      </c>
      <c r="N13" s="236">
        <v>-2.9284722222218988</v>
      </c>
      <c r="O13" s="235">
        <v>42055.678472222222</v>
      </c>
      <c r="P13" s="235"/>
      <c r="Q13" s="259">
        <f t="shared" si="2"/>
        <v>0</v>
      </c>
      <c r="R13" s="259" t="str">
        <f t="shared" si="3"/>
        <v>Sin Fecha</v>
      </c>
      <c r="S13" s="260">
        <f t="shared" si="4"/>
        <v>36.995138888887595</v>
      </c>
      <c r="T13" s="234"/>
      <c r="U13" s="234" t="s">
        <v>964</v>
      </c>
      <c r="V13" s="234" t="s">
        <v>963</v>
      </c>
      <c r="W13" s="237">
        <v>32.995138888887595</v>
      </c>
      <c r="X13" s="233" t="s">
        <v>56</v>
      </c>
      <c r="Y13" s="238">
        <v>1</v>
      </c>
      <c r="Z13" s="242"/>
      <c r="AA13" s="239"/>
      <c r="AB13" s="239"/>
      <c r="AC13" s="239"/>
      <c r="AD13" s="230"/>
      <c r="AE13" s="230"/>
    </row>
    <row r="14" spans="1:31" ht="185.25" x14ac:dyDescent="0.25">
      <c r="B14" s="35" t="s">
        <v>716</v>
      </c>
      <c r="C14" s="10" t="s">
        <v>323</v>
      </c>
      <c r="D14" s="11" t="s">
        <v>320</v>
      </c>
      <c r="E14" s="11" t="s">
        <v>59</v>
      </c>
      <c r="F14" s="11" t="s">
        <v>12</v>
      </c>
      <c r="G14" s="11" t="s">
        <v>324</v>
      </c>
      <c r="H14" s="11" t="s">
        <v>325</v>
      </c>
      <c r="I14" s="11" t="s">
        <v>49</v>
      </c>
      <c r="J14" s="11" t="s">
        <v>49</v>
      </c>
      <c r="K14" s="29">
        <f t="shared" si="0"/>
        <v>42055.75</v>
      </c>
      <c r="L14" s="16">
        <v>42018.754861111112</v>
      </c>
      <c r="M14" s="246">
        <v>42038</v>
      </c>
      <c r="N14" s="17">
        <f t="shared" si="8"/>
        <v>17.75</v>
      </c>
      <c r="O14" s="16">
        <f t="shared" ref="O14:O29" si="13">+Y14+M14</f>
        <v>42039</v>
      </c>
      <c r="P14" s="16"/>
      <c r="Q14" s="259">
        <f t="shared" si="2"/>
        <v>15</v>
      </c>
      <c r="R14" s="259" t="str">
        <f t="shared" si="3"/>
        <v>Sin Fecha</v>
      </c>
      <c r="S14" s="260">
        <f t="shared" si="4"/>
        <v>36.995138888887595</v>
      </c>
      <c r="T14" s="243">
        <v>42054.678472222222</v>
      </c>
      <c r="U14" s="15" t="str">
        <f t="shared" si="9"/>
        <v>No Cumplió</v>
      </c>
      <c r="V14" s="15" t="str">
        <f t="shared" si="10"/>
        <v>Sin Fecha</v>
      </c>
      <c r="W14" s="19">
        <f t="shared" ref="W14:W29" si="14">IF(T14="",K14-L14,T14-L14)</f>
        <v>35.923611111109494</v>
      </c>
      <c r="X14" s="11" t="s">
        <v>56</v>
      </c>
      <c r="Y14" s="25">
        <f t="shared" si="1"/>
        <v>1</v>
      </c>
      <c r="Z14" s="49">
        <v>42038</v>
      </c>
      <c r="AA14" s="26"/>
      <c r="AB14" s="26"/>
      <c r="AC14" s="26"/>
    </row>
    <row r="15" spans="1:31" ht="185.25" x14ac:dyDescent="0.25">
      <c r="B15" s="35" t="s">
        <v>717</v>
      </c>
      <c r="C15" s="10" t="s">
        <v>323</v>
      </c>
      <c r="D15" s="11" t="s">
        <v>320</v>
      </c>
      <c r="E15" s="11" t="s">
        <v>158</v>
      </c>
      <c r="F15" s="11" t="s">
        <v>12</v>
      </c>
      <c r="G15" s="11" t="s">
        <v>324</v>
      </c>
      <c r="H15" s="11" t="s">
        <v>325</v>
      </c>
      <c r="I15" s="11" t="s">
        <v>49</v>
      </c>
      <c r="J15" s="11" t="s">
        <v>16</v>
      </c>
      <c r="K15" s="29">
        <f t="shared" si="0"/>
        <v>42055.75</v>
      </c>
      <c r="L15" s="16">
        <v>42018.754861111112</v>
      </c>
      <c r="M15" s="246">
        <v>42037</v>
      </c>
      <c r="N15" s="17">
        <f t="shared" si="8"/>
        <v>18.75</v>
      </c>
      <c r="O15" s="16">
        <f>+Y15+M15</f>
        <v>42038</v>
      </c>
      <c r="P15" s="16"/>
      <c r="Q15" s="259">
        <f t="shared" si="2"/>
        <v>0</v>
      </c>
      <c r="R15" s="259" t="str">
        <f t="shared" si="3"/>
        <v>Sin Fecha</v>
      </c>
      <c r="S15" s="260">
        <f t="shared" si="4"/>
        <v>36.995138888887595</v>
      </c>
      <c r="T15" s="243">
        <v>42038</v>
      </c>
      <c r="U15" s="15" t="str">
        <f t="shared" si="9"/>
        <v>Cumplió</v>
      </c>
      <c r="V15" s="15" t="str">
        <f t="shared" si="10"/>
        <v>Sin Fecha</v>
      </c>
      <c r="W15" s="19">
        <f>IF(T15="",K15-L15,T15-L15)</f>
        <v>19.245138888887595</v>
      </c>
      <c r="X15" s="11" t="s">
        <v>56</v>
      </c>
      <c r="Y15" s="25">
        <f t="shared" si="1"/>
        <v>1</v>
      </c>
      <c r="Z15" s="49"/>
      <c r="AA15" s="26"/>
      <c r="AB15" s="26"/>
      <c r="AC15" s="26"/>
    </row>
    <row r="16" spans="1:31" ht="39.75" customHeight="1" x14ac:dyDescent="0.25">
      <c r="B16" s="35" t="s">
        <v>717</v>
      </c>
      <c r="C16" s="10" t="s">
        <v>323</v>
      </c>
      <c r="D16" s="11" t="s">
        <v>320</v>
      </c>
      <c r="E16" s="11" t="s">
        <v>158</v>
      </c>
      <c r="F16" s="11" t="s">
        <v>12</v>
      </c>
      <c r="G16" s="11" t="s">
        <v>324</v>
      </c>
      <c r="H16" s="11" t="s">
        <v>325</v>
      </c>
      <c r="I16" s="11" t="s">
        <v>49</v>
      </c>
      <c r="J16" s="11" t="s">
        <v>127</v>
      </c>
      <c r="K16" s="29">
        <f t="shared" si="0"/>
        <v>42055.75</v>
      </c>
      <c r="L16" s="16">
        <v>42018.754861111112</v>
      </c>
      <c r="M16" s="246">
        <v>42038</v>
      </c>
      <c r="N16" s="17">
        <f t="shared" si="8"/>
        <v>17.75</v>
      </c>
      <c r="O16" s="16">
        <f>+Y16+M16</f>
        <v>42039</v>
      </c>
      <c r="P16" s="16"/>
      <c r="Q16" s="259">
        <f t="shared" si="2"/>
        <v>-1</v>
      </c>
      <c r="R16" s="259" t="str">
        <f t="shared" si="3"/>
        <v>Sin Fecha</v>
      </c>
      <c r="S16" s="260">
        <f t="shared" si="4"/>
        <v>36.995138888887595</v>
      </c>
      <c r="T16" s="243">
        <v>42038</v>
      </c>
      <c r="U16" s="15" t="str">
        <f t="shared" si="9"/>
        <v>Cumplió</v>
      </c>
      <c r="V16" s="15" t="str">
        <f t="shared" si="10"/>
        <v>Sin Fecha</v>
      </c>
      <c r="W16" s="19">
        <f>IF(T16="",K16-L16,T16-L16)</f>
        <v>19.245138888887595</v>
      </c>
      <c r="X16" s="11" t="s">
        <v>56</v>
      </c>
      <c r="Y16" s="25">
        <f t="shared" si="1"/>
        <v>1</v>
      </c>
      <c r="Z16" s="49"/>
      <c r="AA16" s="26"/>
      <c r="AB16" s="26"/>
      <c r="AC16" s="26"/>
    </row>
    <row r="17" spans="1:31" ht="39.75" customHeight="1" x14ac:dyDescent="0.25">
      <c r="B17" s="35" t="s">
        <v>717</v>
      </c>
      <c r="C17" s="10" t="s">
        <v>323</v>
      </c>
      <c r="D17" s="11" t="s">
        <v>320</v>
      </c>
      <c r="E17" s="11" t="s">
        <v>59</v>
      </c>
      <c r="F17" s="11" t="s">
        <v>12</v>
      </c>
      <c r="G17" s="11" t="s">
        <v>324</v>
      </c>
      <c r="H17" s="11" t="s">
        <v>325</v>
      </c>
      <c r="I17" s="11" t="s">
        <v>49</v>
      </c>
      <c r="J17" s="11" t="s">
        <v>49</v>
      </c>
      <c r="K17" s="29">
        <f t="shared" si="0"/>
        <v>42055.75</v>
      </c>
      <c r="L17" s="16">
        <v>42018.754861111112</v>
      </c>
      <c r="M17" s="246">
        <v>42038</v>
      </c>
      <c r="N17" s="17">
        <f t="shared" si="8"/>
        <v>17.75</v>
      </c>
      <c r="O17" s="16">
        <f>+Y17+M17</f>
        <v>42039</v>
      </c>
      <c r="P17" s="16"/>
      <c r="Q17" s="259">
        <f t="shared" si="2"/>
        <v>2</v>
      </c>
      <c r="R17" s="259" t="str">
        <f t="shared" si="3"/>
        <v>Sin Fecha</v>
      </c>
      <c r="S17" s="260">
        <f t="shared" si="4"/>
        <v>36.995138888887595</v>
      </c>
      <c r="T17" s="243">
        <v>42041.468055555553</v>
      </c>
      <c r="U17" s="15" t="str">
        <f t="shared" si="9"/>
        <v>No Cumplió</v>
      </c>
      <c r="V17" s="15" t="str">
        <f t="shared" si="10"/>
        <v>Sin Fecha</v>
      </c>
      <c r="W17" s="19">
        <f>IF(T17="",K17-L17,T17-L17)</f>
        <v>22.713194444440887</v>
      </c>
      <c r="X17" s="11" t="s">
        <v>56</v>
      </c>
      <c r="Y17" s="25">
        <f t="shared" si="1"/>
        <v>1</v>
      </c>
      <c r="Z17" s="49"/>
      <c r="AA17" s="26"/>
      <c r="AB17" s="26"/>
      <c r="AC17" s="26"/>
    </row>
    <row r="18" spans="1:31" s="115" customFormat="1" ht="39.75" customHeight="1" x14ac:dyDescent="0.25">
      <c r="A18" s="117">
        <v>1</v>
      </c>
      <c r="B18" s="127" t="s">
        <v>716</v>
      </c>
      <c r="C18" s="118" t="s">
        <v>326</v>
      </c>
      <c r="D18" s="119" t="s">
        <v>320</v>
      </c>
      <c r="E18" s="119" t="s">
        <v>59</v>
      </c>
      <c r="F18" s="119" t="s">
        <v>25</v>
      </c>
      <c r="G18" s="119" t="s">
        <v>327</v>
      </c>
      <c r="H18" s="119" t="s">
        <v>328</v>
      </c>
      <c r="I18" s="119" t="s">
        <v>272</v>
      </c>
      <c r="J18" s="119" t="s">
        <v>272</v>
      </c>
      <c r="K18" s="126">
        <f t="shared" si="0"/>
        <v>42055.75</v>
      </c>
      <c r="L18" s="121">
        <v>42013.554166666669</v>
      </c>
      <c r="M18" s="128">
        <f>+T19</f>
        <v>42051.802083333336</v>
      </c>
      <c r="N18" s="122">
        <v>-5.2083333335758653E-2</v>
      </c>
      <c r="O18" s="121">
        <v>42052.802083333336</v>
      </c>
      <c r="P18" s="121"/>
      <c r="Q18" s="259">
        <f t="shared" si="2"/>
        <v>2</v>
      </c>
      <c r="R18" s="259" t="str">
        <f t="shared" si="3"/>
        <v>Sin Fecha</v>
      </c>
      <c r="S18" s="260">
        <f t="shared" si="4"/>
        <v>42.195833333331393</v>
      </c>
      <c r="T18" s="120"/>
      <c r="U18" s="120" t="s">
        <v>964</v>
      </c>
      <c r="V18" s="120" t="s">
        <v>963</v>
      </c>
      <c r="W18" s="123">
        <v>38.195833333331393</v>
      </c>
      <c r="X18" s="119"/>
      <c r="Y18" s="124">
        <v>1</v>
      </c>
      <c r="Z18" s="125"/>
      <c r="AA18" s="125"/>
      <c r="AB18" s="125"/>
      <c r="AC18" s="125"/>
      <c r="AD18" s="116"/>
      <c r="AE18" s="116"/>
    </row>
    <row r="19" spans="1:31" ht="39.75" customHeight="1" x14ac:dyDescent="0.25">
      <c r="B19" s="35" t="s">
        <v>716</v>
      </c>
      <c r="C19" s="10" t="s">
        <v>326</v>
      </c>
      <c r="D19" s="11" t="s">
        <v>320</v>
      </c>
      <c r="E19" s="11" t="s">
        <v>59</v>
      </c>
      <c r="F19" s="11" t="s">
        <v>25</v>
      </c>
      <c r="G19" s="11" t="s">
        <v>327</v>
      </c>
      <c r="H19" s="11" t="s">
        <v>328</v>
      </c>
      <c r="I19" s="11" t="s">
        <v>272</v>
      </c>
      <c r="J19" s="11" t="s">
        <v>16</v>
      </c>
      <c r="K19" s="29">
        <f t="shared" si="0"/>
        <v>42055.75</v>
      </c>
      <c r="L19" s="16">
        <v>42013.554166666669</v>
      </c>
      <c r="M19" s="128">
        <f>+T20</f>
        <v>42051.73333333333</v>
      </c>
      <c r="N19" s="17">
        <f t="shared" si="8"/>
        <v>4.0166666666700621</v>
      </c>
      <c r="O19" s="16">
        <f t="shared" si="13"/>
        <v>42052.73333333333</v>
      </c>
      <c r="P19" s="16"/>
      <c r="Q19" s="259">
        <f t="shared" si="2"/>
        <v>0</v>
      </c>
      <c r="R19" s="259" t="str">
        <f t="shared" si="3"/>
        <v>Sin Fecha</v>
      </c>
      <c r="S19" s="260">
        <f t="shared" si="4"/>
        <v>42.195833333331393</v>
      </c>
      <c r="T19" s="130">
        <v>42051.802083333336</v>
      </c>
      <c r="U19" s="15" t="str">
        <f t="shared" si="9"/>
        <v>Cumplió</v>
      </c>
      <c r="V19" s="15" t="str">
        <f t="shared" si="10"/>
        <v>Sin Fecha</v>
      </c>
      <c r="W19" s="19">
        <f t="shared" si="14"/>
        <v>38.247916666667152</v>
      </c>
      <c r="X19" s="11"/>
      <c r="Y19" s="25">
        <f t="shared" si="1"/>
        <v>1</v>
      </c>
      <c r="Z19" s="26"/>
      <c r="AA19" s="26"/>
      <c r="AB19" s="26"/>
      <c r="AC19" s="26"/>
    </row>
    <row r="20" spans="1:31" ht="39.75" customHeight="1" x14ac:dyDescent="0.25">
      <c r="B20" s="35" t="s">
        <v>716</v>
      </c>
      <c r="C20" s="10" t="s">
        <v>326</v>
      </c>
      <c r="D20" s="11" t="s">
        <v>320</v>
      </c>
      <c r="E20" s="11" t="s">
        <v>59</v>
      </c>
      <c r="F20" s="11" t="s">
        <v>25</v>
      </c>
      <c r="G20" s="11" t="s">
        <v>327</v>
      </c>
      <c r="H20" s="11" t="s">
        <v>328</v>
      </c>
      <c r="I20" s="11" t="s">
        <v>272</v>
      </c>
      <c r="J20" s="11" t="s">
        <v>272</v>
      </c>
      <c r="K20" s="29">
        <f t="shared" si="0"/>
        <v>42055.75</v>
      </c>
      <c r="L20" s="16">
        <v>42013.554166666669</v>
      </c>
      <c r="M20" s="128">
        <v>42037</v>
      </c>
      <c r="N20" s="17">
        <f t="shared" si="8"/>
        <v>18.75</v>
      </c>
      <c r="O20" s="16">
        <f>+Y20+M20</f>
        <v>42038</v>
      </c>
      <c r="P20" s="16"/>
      <c r="Q20" s="259">
        <f t="shared" si="2"/>
        <v>13</v>
      </c>
      <c r="R20" s="259" t="str">
        <f t="shared" si="3"/>
        <v>Sin Fecha</v>
      </c>
      <c r="S20" s="260">
        <f t="shared" si="4"/>
        <v>42.195833333331393</v>
      </c>
      <c r="T20" s="130">
        <v>42051.73333333333</v>
      </c>
      <c r="U20" s="15" t="str">
        <f t="shared" si="9"/>
        <v>No Cumplió</v>
      </c>
      <c r="V20" s="15" t="str">
        <f t="shared" si="10"/>
        <v>Sin Fecha</v>
      </c>
      <c r="W20" s="19">
        <f>IF(T20="",K20-L20,T20-L20)</f>
        <v>38.179166666661331</v>
      </c>
      <c r="X20" s="11"/>
      <c r="Y20" s="25">
        <f t="shared" si="1"/>
        <v>1</v>
      </c>
      <c r="Z20" s="26"/>
      <c r="AA20" s="26"/>
      <c r="AB20" s="26"/>
      <c r="AC20" s="26"/>
    </row>
    <row r="21" spans="1:31" ht="39.75" customHeight="1" x14ac:dyDescent="0.25">
      <c r="A21" s="4">
        <v>1</v>
      </c>
      <c r="B21" s="35" t="s">
        <v>716</v>
      </c>
      <c r="C21" s="10" t="s">
        <v>329</v>
      </c>
      <c r="D21" s="11" t="s">
        <v>320</v>
      </c>
      <c r="E21" s="11" t="s">
        <v>59</v>
      </c>
      <c r="F21" s="11" t="s">
        <v>12</v>
      </c>
      <c r="G21" s="11" t="s">
        <v>330</v>
      </c>
      <c r="H21" s="11" t="s">
        <v>331</v>
      </c>
      <c r="I21" s="11" t="s">
        <v>131</v>
      </c>
      <c r="J21" s="11" t="s">
        <v>695</v>
      </c>
      <c r="K21" s="29">
        <f t="shared" si="0"/>
        <v>42055.75</v>
      </c>
      <c r="L21" s="16">
        <v>42011.613194444442</v>
      </c>
      <c r="M21" s="47">
        <v>42037</v>
      </c>
      <c r="N21" s="17">
        <f t="shared" si="8"/>
        <v>18.75</v>
      </c>
      <c r="O21" s="16">
        <f t="shared" si="13"/>
        <v>42038</v>
      </c>
      <c r="P21" s="16"/>
      <c r="Q21" s="259">
        <f t="shared" si="2"/>
        <v>17</v>
      </c>
      <c r="R21" s="259" t="str">
        <f t="shared" si="3"/>
        <v>Sin Fecha</v>
      </c>
      <c r="S21" s="260">
        <f t="shared" si="4"/>
        <v>44.136805555557657</v>
      </c>
      <c r="T21" s="15"/>
      <c r="U21" s="15" t="str">
        <f t="shared" si="9"/>
        <v>No Cumplió</v>
      </c>
      <c r="V21" s="15" t="str">
        <f t="shared" si="10"/>
        <v>Sin Fecha</v>
      </c>
      <c r="W21" s="19">
        <f t="shared" si="14"/>
        <v>44.136805555557657</v>
      </c>
      <c r="X21" s="11" t="s">
        <v>317</v>
      </c>
      <c r="Y21" s="25">
        <f t="shared" si="1"/>
        <v>1</v>
      </c>
      <c r="Z21" s="26"/>
      <c r="AA21" s="26"/>
      <c r="AB21" s="26"/>
      <c r="AC21" s="26"/>
    </row>
    <row r="22" spans="1:31" ht="39.75" customHeight="1" x14ac:dyDescent="0.25">
      <c r="B22" s="35" t="s">
        <v>716</v>
      </c>
      <c r="C22" s="10" t="s">
        <v>329</v>
      </c>
      <c r="D22" s="11" t="s">
        <v>320</v>
      </c>
      <c r="E22" s="11" t="s">
        <v>59</v>
      </c>
      <c r="F22" s="11" t="s">
        <v>12</v>
      </c>
      <c r="G22" s="11" t="s">
        <v>330</v>
      </c>
      <c r="H22" s="11" t="s">
        <v>331</v>
      </c>
      <c r="I22" s="11" t="s">
        <v>131</v>
      </c>
      <c r="J22" s="11" t="s">
        <v>131</v>
      </c>
      <c r="K22" s="29">
        <f t="shared" si="0"/>
        <v>42055.75</v>
      </c>
      <c r="L22" s="16">
        <v>42011.613194444442</v>
      </c>
      <c r="M22" s="47">
        <v>42037</v>
      </c>
      <c r="N22" s="17">
        <f t="shared" si="8"/>
        <v>18.75</v>
      </c>
      <c r="O22" s="16">
        <f>+Y22+M22</f>
        <v>42038</v>
      </c>
      <c r="P22" s="16"/>
      <c r="Q22" s="259">
        <f t="shared" si="2"/>
        <v>6</v>
      </c>
      <c r="R22" s="259" t="str">
        <f t="shared" si="3"/>
        <v>Sin Fecha</v>
      </c>
      <c r="S22" s="260">
        <f t="shared" si="4"/>
        <v>44.136805555557657</v>
      </c>
      <c r="T22" s="15">
        <v>42044.570138888892</v>
      </c>
      <c r="U22" s="15" t="str">
        <f t="shared" si="9"/>
        <v>No Cumplió</v>
      </c>
      <c r="V22" s="15" t="str">
        <f t="shared" si="10"/>
        <v>Sin Fecha</v>
      </c>
      <c r="W22" s="19">
        <f>IF(T22="",K22-L22,T22-L22)</f>
        <v>32.956944444449618</v>
      </c>
      <c r="X22" s="11" t="s">
        <v>317</v>
      </c>
      <c r="Y22" s="25">
        <f t="shared" si="1"/>
        <v>1</v>
      </c>
      <c r="Z22" s="26"/>
      <c r="AA22" s="26"/>
      <c r="AB22" s="26"/>
      <c r="AC22" s="26"/>
    </row>
    <row r="23" spans="1:31" ht="171" x14ac:dyDescent="0.25">
      <c r="B23" s="35" t="s">
        <v>716</v>
      </c>
      <c r="C23" s="10" t="s">
        <v>329</v>
      </c>
      <c r="D23" s="11" t="s">
        <v>320</v>
      </c>
      <c r="E23" s="11" t="s">
        <v>59</v>
      </c>
      <c r="F23" s="11" t="s">
        <v>12</v>
      </c>
      <c r="G23" s="11" t="s">
        <v>330</v>
      </c>
      <c r="H23" s="11" t="s">
        <v>331</v>
      </c>
      <c r="I23" s="11" t="s">
        <v>131</v>
      </c>
      <c r="J23" s="11" t="s">
        <v>695</v>
      </c>
      <c r="K23" s="29">
        <f t="shared" si="0"/>
        <v>42055.75</v>
      </c>
      <c r="L23" s="16">
        <v>42011.613194444442</v>
      </c>
      <c r="M23" s="47">
        <f>+T22</f>
        <v>42044.570138888892</v>
      </c>
      <c r="N23" s="17">
        <f t="shared" si="8"/>
        <v>11.179861111108039</v>
      </c>
      <c r="O23" s="16">
        <f t="shared" si="13"/>
        <v>42045.570138888892</v>
      </c>
      <c r="P23" s="16"/>
      <c r="Q23" s="259">
        <f t="shared" si="2"/>
        <v>-7</v>
      </c>
      <c r="R23" s="259" t="str">
        <f t="shared" si="3"/>
        <v>Sin Fecha</v>
      </c>
      <c r="S23" s="260">
        <f t="shared" si="4"/>
        <v>44.136805555557657</v>
      </c>
      <c r="T23" s="15">
        <v>42038.486805555556</v>
      </c>
      <c r="U23" s="15" t="str">
        <f t="shared" si="9"/>
        <v>Cumplió</v>
      </c>
      <c r="V23" s="15" t="str">
        <f t="shared" si="10"/>
        <v>Sin Fecha</v>
      </c>
      <c r="W23" s="19">
        <f t="shared" si="14"/>
        <v>26.87361111111386</v>
      </c>
      <c r="X23" s="11" t="s">
        <v>317</v>
      </c>
      <c r="Y23" s="25">
        <f t="shared" si="1"/>
        <v>1</v>
      </c>
      <c r="Z23" s="26"/>
      <c r="AA23" s="26"/>
      <c r="AB23" s="26"/>
      <c r="AC23" s="26"/>
    </row>
    <row r="24" spans="1:31" ht="39.75" customHeight="1" x14ac:dyDescent="0.25">
      <c r="A24" s="4" t="s">
        <v>945</v>
      </c>
      <c r="B24" s="35" t="s">
        <v>715</v>
      </c>
      <c r="C24" s="10" t="s">
        <v>332</v>
      </c>
      <c r="D24" s="11" t="s">
        <v>320</v>
      </c>
      <c r="E24" s="11" t="s">
        <v>817</v>
      </c>
      <c r="F24" s="11" t="s">
        <v>12</v>
      </c>
      <c r="G24" s="11" t="s">
        <v>333</v>
      </c>
      <c r="H24" s="11" t="s">
        <v>334</v>
      </c>
      <c r="I24" s="11" t="s">
        <v>148</v>
      </c>
      <c r="J24" s="11" t="s">
        <v>148</v>
      </c>
      <c r="K24" s="29">
        <f t="shared" si="0"/>
        <v>42055.75</v>
      </c>
      <c r="L24" s="16">
        <v>41970.587500000001</v>
      </c>
      <c r="M24" s="47">
        <v>42037</v>
      </c>
      <c r="N24" s="17">
        <f t="shared" si="8"/>
        <v>18.75</v>
      </c>
      <c r="O24" s="16">
        <f t="shared" si="13"/>
        <v>42038</v>
      </c>
      <c r="P24" s="16"/>
      <c r="Q24" s="259">
        <f t="shared" si="2"/>
        <v>3</v>
      </c>
      <c r="R24" s="259" t="str">
        <f t="shared" si="3"/>
        <v>Sin Fecha</v>
      </c>
      <c r="S24" s="260">
        <f t="shared" si="4"/>
        <v>85.162499999998545</v>
      </c>
      <c r="T24" s="15">
        <v>42041.418055555558</v>
      </c>
      <c r="U24" s="15" t="str">
        <f t="shared" si="9"/>
        <v>No Cumplió</v>
      </c>
      <c r="V24" s="15" t="str">
        <f t="shared" si="10"/>
        <v>Sin Fecha</v>
      </c>
      <c r="W24" s="19">
        <f t="shared" si="14"/>
        <v>70.830555555556202</v>
      </c>
      <c r="X24" s="11" t="s">
        <v>135</v>
      </c>
      <c r="Y24" s="25">
        <f t="shared" si="1"/>
        <v>1</v>
      </c>
      <c r="Z24" s="26"/>
      <c r="AA24" s="26"/>
      <c r="AB24" s="26"/>
      <c r="AC24" s="26"/>
    </row>
    <row r="25" spans="1:31" ht="39.75" customHeight="1" x14ac:dyDescent="0.25">
      <c r="A25" s="4">
        <v>1</v>
      </c>
      <c r="B25" s="35" t="s">
        <v>716</v>
      </c>
      <c r="C25" s="10" t="s">
        <v>335</v>
      </c>
      <c r="D25" s="11" t="s">
        <v>320</v>
      </c>
      <c r="E25" s="11" t="s">
        <v>51</v>
      </c>
      <c r="F25" s="11" t="s">
        <v>12</v>
      </c>
      <c r="G25" s="11" t="s">
        <v>336</v>
      </c>
      <c r="H25" s="11" t="s">
        <v>337</v>
      </c>
      <c r="I25" s="11" t="s">
        <v>15</v>
      </c>
      <c r="J25" s="11" t="s">
        <v>338</v>
      </c>
      <c r="K25" s="29">
        <f t="shared" si="0"/>
        <v>42055.75</v>
      </c>
      <c r="L25" s="16">
        <v>41948.631249999999</v>
      </c>
      <c r="M25" s="47">
        <v>42037</v>
      </c>
      <c r="N25" s="17">
        <f t="shared" si="8"/>
        <v>18.75</v>
      </c>
      <c r="O25" s="16">
        <f t="shared" si="13"/>
        <v>42038</v>
      </c>
      <c r="P25" s="16"/>
      <c r="Q25" s="259">
        <f t="shared" si="2"/>
        <v>0</v>
      </c>
      <c r="R25" s="259" t="str">
        <f t="shared" si="3"/>
        <v>Sin Fecha</v>
      </c>
      <c r="S25" s="260">
        <f t="shared" si="4"/>
        <v>107.11875000000146</v>
      </c>
      <c r="T25" s="15">
        <v>42038.488194444442</v>
      </c>
      <c r="U25" s="15" t="str">
        <f t="shared" si="9"/>
        <v>Cumplió</v>
      </c>
      <c r="V25" s="15" t="str">
        <f t="shared" si="10"/>
        <v>Sin Fecha</v>
      </c>
      <c r="W25" s="19">
        <f t="shared" si="14"/>
        <v>89.856944444443798</v>
      </c>
      <c r="X25" s="11" t="s">
        <v>317</v>
      </c>
      <c r="Y25" s="25">
        <f t="shared" si="1"/>
        <v>1</v>
      </c>
      <c r="Z25" s="26"/>
      <c r="AA25" s="26"/>
      <c r="AB25" s="26"/>
      <c r="AC25" s="26"/>
    </row>
    <row r="26" spans="1:31" ht="57" x14ac:dyDescent="0.25">
      <c r="B26" s="35" t="s">
        <v>716</v>
      </c>
      <c r="C26" s="10" t="s">
        <v>335</v>
      </c>
      <c r="D26" s="11" t="s">
        <v>320</v>
      </c>
      <c r="E26" s="11" t="s">
        <v>59</v>
      </c>
      <c r="F26" s="11" t="s">
        <v>12</v>
      </c>
      <c r="G26" s="11" t="s">
        <v>336</v>
      </c>
      <c r="H26" s="11" t="s">
        <v>337</v>
      </c>
      <c r="I26" s="11" t="s">
        <v>15</v>
      </c>
      <c r="J26" s="11" t="s">
        <v>80</v>
      </c>
      <c r="K26" s="29">
        <f t="shared" si="0"/>
        <v>42055.75</v>
      </c>
      <c r="L26" s="16">
        <v>41948.631249999999</v>
      </c>
      <c r="M26" s="47">
        <f>+T25</f>
        <v>42038.488194444442</v>
      </c>
      <c r="N26" s="17">
        <f t="shared" si="8"/>
        <v>17.261805555557657</v>
      </c>
      <c r="O26" s="16">
        <f>+Y26+M26</f>
        <v>42039.488194444442</v>
      </c>
      <c r="P26" s="16"/>
      <c r="Q26" s="259">
        <f t="shared" si="2"/>
        <v>16</v>
      </c>
      <c r="R26" s="259" t="str">
        <f t="shared" si="3"/>
        <v>Sin Fecha</v>
      </c>
      <c r="S26" s="260">
        <f t="shared" si="4"/>
        <v>107.11875000000146</v>
      </c>
      <c r="T26" s="15"/>
      <c r="U26" s="15" t="str">
        <f t="shared" si="9"/>
        <v>No Cumplió</v>
      </c>
      <c r="V26" s="15" t="str">
        <f t="shared" si="10"/>
        <v>Sin Fecha</v>
      </c>
      <c r="W26" s="19">
        <f>IF(T26="",K26-L26,T26-L26)</f>
        <v>107.11875000000146</v>
      </c>
      <c r="X26" s="11" t="s">
        <v>317</v>
      </c>
      <c r="Y26" s="25">
        <f t="shared" si="1"/>
        <v>1</v>
      </c>
      <c r="Z26" s="26"/>
      <c r="AA26" s="26"/>
      <c r="AB26" s="26"/>
      <c r="AC26" s="26"/>
    </row>
    <row r="27" spans="1:31" ht="39.75" customHeight="1" x14ac:dyDescent="0.25">
      <c r="A27" s="4" t="s">
        <v>945</v>
      </c>
      <c r="B27" s="35" t="s">
        <v>716</v>
      </c>
      <c r="C27" s="10" t="s">
        <v>339</v>
      </c>
      <c r="D27" s="11" t="s">
        <v>320</v>
      </c>
      <c r="E27" s="11" t="s">
        <v>817</v>
      </c>
      <c r="F27" s="11" t="s">
        <v>12</v>
      </c>
      <c r="G27" s="11" t="s">
        <v>340</v>
      </c>
      <c r="H27" s="11" t="s">
        <v>341</v>
      </c>
      <c r="I27" s="11" t="s">
        <v>148</v>
      </c>
      <c r="J27" s="11" t="s">
        <v>148</v>
      </c>
      <c r="K27" s="29">
        <f t="shared" si="0"/>
        <v>42055.75</v>
      </c>
      <c r="L27" s="16">
        <v>41948.541666666664</v>
      </c>
      <c r="M27" s="47">
        <v>42037</v>
      </c>
      <c r="N27" s="17">
        <f t="shared" si="8"/>
        <v>18.75</v>
      </c>
      <c r="O27" s="16">
        <f t="shared" si="13"/>
        <v>42038</v>
      </c>
      <c r="P27" s="16"/>
      <c r="Q27" s="259">
        <f t="shared" si="2"/>
        <v>3</v>
      </c>
      <c r="R27" s="259" t="str">
        <f t="shared" si="3"/>
        <v>Sin Fecha</v>
      </c>
      <c r="S27" s="260">
        <f t="shared" si="4"/>
        <v>107.20833333333576</v>
      </c>
      <c r="T27" s="15">
        <v>42041.418055555558</v>
      </c>
      <c r="U27" s="15" t="str">
        <f t="shared" si="9"/>
        <v>No Cumplió</v>
      </c>
      <c r="V27" s="15" t="str">
        <f t="shared" si="10"/>
        <v>Sin Fecha</v>
      </c>
      <c r="W27" s="19">
        <f t="shared" si="14"/>
        <v>92.876388888893416</v>
      </c>
      <c r="X27" s="11" t="s">
        <v>92</v>
      </c>
      <c r="Y27" s="25">
        <f t="shared" si="1"/>
        <v>1</v>
      </c>
      <c r="Z27" s="26"/>
      <c r="AA27" s="26"/>
      <c r="AB27" s="26"/>
      <c r="AC27" s="26"/>
    </row>
    <row r="28" spans="1:31" ht="39.75" customHeight="1" x14ac:dyDescent="0.25">
      <c r="A28" s="4" t="s">
        <v>945</v>
      </c>
      <c r="B28" s="35" t="s">
        <v>716</v>
      </c>
      <c r="C28" s="10" t="s">
        <v>342</v>
      </c>
      <c r="D28" s="11" t="s">
        <v>320</v>
      </c>
      <c r="E28" s="11" t="s">
        <v>817</v>
      </c>
      <c r="F28" s="11" t="s">
        <v>12</v>
      </c>
      <c r="G28" s="11" t="s">
        <v>343</v>
      </c>
      <c r="H28" s="11" t="s">
        <v>344</v>
      </c>
      <c r="I28" s="11" t="s">
        <v>55</v>
      </c>
      <c r="J28" s="11" t="s">
        <v>28</v>
      </c>
      <c r="K28" s="29">
        <f t="shared" si="0"/>
        <v>42055.75</v>
      </c>
      <c r="L28" s="16">
        <v>41936.804861111108</v>
      </c>
      <c r="M28" s="47">
        <v>42037</v>
      </c>
      <c r="N28" s="17">
        <f t="shared" si="8"/>
        <v>18.75</v>
      </c>
      <c r="O28" s="16">
        <f t="shared" si="13"/>
        <v>42038</v>
      </c>
      <c r="P28" s="16"/>
      <c r="Q28" s="259">
        <f t="shared" si="2"/>
        <v>6</v>
      </c>
      <c r="R28" s="259" t="str">
        <f t="shared" si="3"/>
        <v>Sin Fecha</v>
      </c>
      <c r="S28" s="260">
        <f t="shared" si="4"/>
        <v>118.94513888889196</v>
      </c>
      <c r="T28" s="15">
        <v>42044.617361111108</v>
      </c>
      <c r="U28" s="15" t="str">
        <f t="shared" si="9"/>
        <v>No Cumplió</v>
      </c>
      <c r="V28" s="15" t="str">
        <f t="shared" si="10"/>
        <v>Sin Fecha</v>
      </c>
      <c r="W28" s="19">
        <f t="shared" si="14"/>
        <v>107.8125</v>
      </c>
      <c r="X28" s="11" t="s">
        <v>135</v>
      </c>
      <c r="Y28" s="25">
        <f t="shared" si="1"/>
        <v>1</v>
      </c>
      <c r="Z28" s="26"/>
      <c r="AA28" s="26"/>
      <c r="AB28" s="26"/>
      <c r="AC28" s="26"/>
    </row>
    <row r="29" spans="1:31" ht="39.75" customHeight="1" x14ac:dyDescent="0.25">
      <c r="A29" s="4">
        <v>1</v>
      </c>
      <c r="B29" s="35" t="s">
        <v>716</v>
      </c>
      <c r="C29" s="10" t="s">
        <v>345</v>
      </c>
      <c r="D29" s="11" t="s">
        <v>320</v>
      </c>
      <c r="E29" s="11" t="s">
        <v>59</v>
      </c>
      <c r="F29" s="11" t="s">
        <v>12</v>
      </c>
      <c r="G29" s="11" t="s">
        <v>346</v>
      </c>
      <c r="H29" s="11" t="s">
        <v>347</v>
      </c>
      <c r="I29" s="11" t="s">
        <v>16</v>
      </c>
      <c r="J29" s="11" t="s">
        <v>49</v>
      </c>
      <c r="K29" s="29">
        <f t="shared" si="0"/>
        <v>42055.75</v>
      </c>
      <c r="L29" s="16">
        <v>41841.834027777775</v>
      </c>
      <c r="M29" s="47">
        <v>42037</v>
      </c>
      <c r="N29" s="17">
        <f t="shared" si="8"/>
        <v>18.75</v>
      </c>
      <c r="O29" s="16">
        <f t="shared" si="13"/>
        <v>42038</v>
      </c>
      <c r="P29" s="16"/>
      <c r="Q29" s="259">
        <f t="shared" si="2"/>
        <v>17</v>
      </c>
      <c r="R29" s="259" t="str">
        <f t="shared" si="3"/>
        <v>Sin Fecha</v>
      </c>
      <c r="S29" s="260">
        <f t="shared" si="4"/>
        <v>213.91597222222481</v>
      </c>
      <c r="T29" s="15"/>
      <c r="U29" s="15" t="str">
        <f t="shared" si="9"/>
        <v>No Cumplió</v>
      </c>
      <c r="V29" s="15" t="str">
        <f t="shared" si="10"/>
        <v>Sin Fecha</v>
      </c>
      <c r="W29" s="19">
        <f t="shared" si="14"/>
        <v>213.91597222222481</v>
      </c>
      <c r="X29" s="11" t="s">
        <v>349</v>
      </c>
      <c r="Y29" s="25">
        <f t="shared" si="1"/>
        <v>1</v>
      </c>
      <c r="Z29" s="26"/>
      <c r="AA29" s="26"/>
      <c r="AB29" s="26"/>
      <c r="AC29" s="26"/>
    </row>
    <row r="30" spans="1:31" ht="15" x14ac:dyDescent="0.25">
      <c r="B30" s="35"/>
      <c r="C30" s="10"/>
      <c r="D30" s="11"/>
      <c r="E30" s="11"/>
      <c r="F30" s="11"/>
      <c r="G30" s="11"/>
      <c r="H30" s="11"/>
      <c r="I30" s="11"/>
      <c r="J30" s="11"/>
      <c r="K30" s="29"/>
      <c r="L30" s="16"/>
      <c r="M30" s="47"/>
      <c r="N30" s="17">
        <f t="shared" si="8"/>
        <v>0</v>
      </c>
      <c r="O30" s="16"/>
      <c r="P30" s="16"/>
      <c r="Q30" s="18"/>
      <c r="R30" s="18"/>
      <c r="S30" s="19"/>
      <c r="T30" s="15"/>
      <c r="U30" s="15"/>
      <c r="V30" s="15"/>
      <c r="W30" s="19"/>
      <c r="X30" s="11"/>
      <c r="Y30" s="25">
        <f t="shared" si="1"/>
        <v>1</v>
      </c>
      <c r="Z30" s="26"/>
      <c r="AA30" s="26"/>
      <c r="AB30" s="26"/>
      <c r="AC30" s="26"/>
    </row>
    <row r="31" spans="1:31" ht="15" x14ac:dyDescent="0.25">
      <c r="B31" s="35"/>
      <c r="C31" s="10"/>
      <c r="D31" s="11"/>
      <c r="E31" s="11"/>
      <c r="F31" s="11"/>
      <c r="G31" s="11"/>
      <c r="H31" s="11"/>
      <c r="I31" s="11"/>
      <c r="J31" s="11"/>
      <c r="K31" s="29"/>
      <c r="L31" s="16"/>
      <c r="M31" s="47"/>
      <c r="N31" s="17">
        <f t="shared" si="8"/>
        <v>0</v>
      </c>
      <c r="O31" s="16"/>
      <c r="P31" s="16"/>
      <c r="Q31" s="18"/>
      <c r="R31" s="18"/>
      <c r="S31" s="19"/>
      <c r="T31" s="15"/>
      <c r="U31" s="15"/>
      <c r="V31" s="15"/>
      <c r="W31" s="19"/>
      <c r="X31" s="11"/>
      <c r="Y31" s="25"/>
      <c r="Z31" s="26"/>
      <c r="AA31" s="26"/>
      <c r="AB31" s="26"/>
      <c r="AC31" s="26"/>
    </row>
    <row r="32" spans="1:31" ht="15" x14ac:dyDescent="0.25">
      <c r="B32" s="35"/>
      <c r="C32" s="10"/>
      <c r="D32" s="11"/>
      <c r="E32" s="11"/>
      <c r="F32" s="11"/>
      <c r="G32" s="11"/>
      <c r="H32" s="11"/>
      <c r="I32" s="11"/>
      <c r="J32" s="11"/>
      <c r="K32" s="29"/>
      <c r="L32" s="16"/>
      <c r="M32" s="47"/>
      <c r="N32" s="17">
        <f t="shared" si="8"/>
        <v>0</v>
      </c>
      <c r="O32" s="16"/>
      <c r="P32" s="16"/>
      <c r="Q32" s="18"/>
      <c r="R32" s="18"/>
      <c r="S32" s="19"/>
      <c r="T32" s="15"/>
      <c r="U32" s="15"/>
      <c r="V32" s="15"/>
      <c r="W32" s="19"/>
      <c r="X32" s="11"/>
      <c r="Y32" s="25"/>
      <c r="Z32" s="26"/>
      <c r="AA32" s="26"/>
      <c r="AB32" s="26"/>
      <c r="AC32" s="26"/>
    </row>
    <row r="33" spans="2:29" ht="15" x14ac:dyDescent="0.25">
      <c r="B33" s="35"/>
      <c r="C33" s="10"/>
      <c r="D33" s="11"/>
      <c r="E33" s="11"/>
      <c r="F33" s="11"/>
      <c r="G33" s="11"/>
      <c r="H33" s="11"/>
      <c r="I33" s="11"/>
      <c r="J33" s="11"/>
      <c r="K33" s="29"/>
      <c r="L33" s="16"/>
      <c r="M33" s="47"/>
      <c r="N33" s="17">
        <f t="shared" si="8"/>
        <v>0</v>
      </c>
      <c r="O33" s="16"/>
      <c r="P33" s="16"/>
      <c r="Q33" s="18"/>
      <c r="R33" s="18"/>
      <c r="S33" s="19"/>
      <c r="T33" s="15"/>
      <c r="U33" s="15"/>
      <c r="V33" s="15"/>
      <c r="W33" s="19"/>
      <c r="X33" s="11"/>
      <c r="Y33" s="25"/>
      <c r="Z33" s="26"/>
      <c r="AA33" s="26"/>
      <c r="AB33" s="26"/>
      <c r="AC33" s="26"/>
    </row>
    <row r="34" spans="2:29" ht="15" x14ac:dyDescent="0.25">
      <c r="B34" s="35"/>
      <c r="C34" s="10"/>
      <c r="D34" s="11"/>
      <c r="E34" s="11"/>
      <c r="F34" s="11"/>
      <c r="G34" s="11"/>
      <c r="H34" s="11"/>
      <c r="I34" s="11"/>
      <c r="J34" s="11"/>
      <c r="K34" s="29"/>
      <c r="L34" s="16"/>
      <c r="M34" s="47"/>
      <c r="N34" s="17">
        <f t="shared" si="8"/>
        <v>0</v>
      </c>
      <c r="O34" s="16"/>
      <c r="P34" s="16"/>
      <c r="Q34" s="18"/>
      <c r="R34" s="18"/>
      <c r="S34" s="19"/>
      <c r="T34" s="15"/>
      <c r="U34" s="15"/>
      <c r="V34" s="15"/>
      <c r="W34" s="19"/>
      <c r="X34" s="11"/>
      <c r="Y34" s="25"/>
      <c r="Z34" s="26"/>
      <c r="AA34" s="26"/>
      <c r="AB34" s="26"/>
      <c r="AC34" s="26"/>
    </row>
    <row r="35" spans="2:29" ht="15" x14ac:dyDescent="0.25">
      <c r="B35" s="35"/>
      <c r="C35" s="10"/>
      <c r="D35" s="11"/>
      <c r="E35" s="11"/>
      <c r="F35" s="11"/>
      <c r="G35" s="11"/>
      <c r="H35" s="11"/>
      <c r="I35" s="11"/>
      <c r="J35" s="11"/>
      <c r="K35" s="29"/>
      <c r="L35" s="16"/>
      <c r="M35" s="47"/>
      <c r="N35" s="17">
        <f t="shared" si="8"/>
        <v>0</v>
      </c>
      <c r="O35" s="16"/>
      <c r="P35" s="16"/>
      <c r="Q35" s="18"/>
      <c r="R35" s="18"/>
      <c r="S35" s="19"/>
      <c r="T35" s="15"/>
      <c r="U35" s="15"/>
      <c r="V35" s="15"/>
      <c r="W35" s="19"/>
      <c r="X35" s="11"/>
      <c r="Y35" s="25"/>
      <c r="Z35" s="26"/>
      <c r="AA35" s="26"/>
      <c r="AB35" s="26"/>
      <c r="AC35" s="26"/>
    </row>
    <row r="36" spans="2:29" ht="15" x14ac:dyDescent="0.25">
      <c r="B36" s="35"/>
      <c r="C36" s="10"/>
      <c r="D36" s="11"/>
      <c r="E36" s="11"/>
      <c r="F36" s="11"/>
      <c r="G36" s="11"/>
      <c r="H36" s="11"/>
      <c r="I36" s="11"/>
      <c r="J36" s="11"/>
      <c r="K36" s="29"/>
      <c r="L36" s="16"/>
      <c r="M36" s="47"/>
      <c r="N36" s="17">
        <f t="shared" si="8"/>
        <v>0</v>
      </c>
      <c r="O36" s="16"/>
      <c r="P36" s="16"/>
      <c r="Q36" s="18"/>
      <c r="R36" s="18"/>
      <c r="S36" s="19"/>
      <c r="T36" s="15"/>
      <c r="U36" s="15"/>
      <c r="V36" s="15"/>
      <c r="W36" s="19"/>
      <c r="X36" s="11"/>
      <c r="Y36" s="25"/>
      <c r="Z36" s="26"/>
      <c r="AA36" s="26"/>
      <c r="AB36" s="26"/>
      <c r="AC36" s="26"/>
    </row>
    <row r="37" spans="2:29" ht="15" x14ac:dyDescent="0.25">
      <c r="B37" s="35"/>
      <c r="C37" s="10"/>
      <c r="D37" s="11"/>
      <c r="E37" s="11"/>
      <c r="F37" s="11"/>
      <c r="G37" s="11"/>
      <c r="H37" s="11"/>
      <c r="I37" s="11"/>
      <c r="J37" s="11"/>
      <c r="K37" s="29"/>
      <c r="L37" s="16"/>
      <c r="M37" s="47"/>
      <c r="N37" s="17">
        <f t="shared" si="8"/>
        <v>0</v>
      </c>
      <c r="O37" s="16"/>
      <c r="P37" s="16"/>
      <c r="Q37" s="18"/>
      <c r="R37" s="18"/>
      <c r="S37" s="19"/>
      <c r="T37" s="15"/>
      <c r="U37" s="15"/>
      <c r="V37" s="15"/>
      <c r="W37" s="19"/>
      <c r="X37" s="11"/>
      <c r="Y37" s="25"/>
      <c r="Z37" s="26"/>
      <c r="AA37" s="26"/>
      <c r="AB37" s="26"/>
      <c r="AC37" s="26"/>
    </row>
    <row r="38" spans="2:29" ht="15" x14ac:dyDescent="0.25">
      <c r="B38" s="35"/>
      <c r="C38" s="10"/>
      <c r="D38" s="11"/>
      <c r="E38" s="11"/>
      <c r="F38" s="11"/>
      <c r="G38" s="11"/>
      <c r="H38" s="11"/>
      <c r="I38" s="11"/>
      <c r="J38" s="11"/>
      <c r="K38" s="29"/>
      <c r="L38" s="16"/>
      <c r="M38" s="47"/>
      <c r="N38" s="17">
        <f t="shared" si="8"/>
        <v>0</v>
      </c>
      <c r="O38" s="16"/>
      <c r="P38" s="16"/>
      <c r="Q38" s="18"/>
      <c r="R38" s="18"/>
      <c r="S38" s="19"/>
      <c r="T38" s="15"/>
      <c r="U38" s="15"/>
      <c r="V38" s="15"/>
      <c r="W38" s="19"/>
      <c r="X38" s="11"/>
      <c r="Y38" s="25"/>
      <c r="Z38" s="26"/>
      <c r="AA38" s="26"/>
      <c r="AB38" s="26"/>
      <c r="AC38" s="26"/>
    </row>
    <row r="39" spans="2:29" ht="15" x14ac:dyDescent="0.25">
      <c r="B39" s="35"/>
      <c r="C39" s="10"/>
      <c r="D39" s="11"/>
      <c r="E39" s="11"/>
      <c r="F39" s="11"/>
      <c r="G39" s="11"/>
      <c r="H39" s="11"/>
      <c r="I39" s="11"/>
      <c r="J39" s="11"/>
      <c r="K39" s="29"/>
      <c r="L39" s="16"/>
      <c r="M39" s="47"/>
      <c r="N39" s="17">
        <f t="shared" si="8"/>
        <v>0</v>
      </c>
      <c r="O39" s="16"/>
      <c r="P39" s="16"/>
      <c r="Q39" s="18"/>
      <c r="R39" s="18"/>
      <c r="S39" s="19"/>
      <c r="T39" s="15"/>
      <c r="U39" s="15"/>
      <c r="V39" s="15"/>
      <c r="W39" s="19"/>
      <c r="X39" s="11"/>
      <c r="Y39" s="25"/>
      <c r="Z39" s="26"/>
      <c r="AA39" s="26"/>
      <c r="AB39" s="26"/>
      <c r="AC39" s="26"/>
    </row>
    <row r="40" spans="2:29" ht="15" x14ac:dyDescent="0.25">
      <c r="B40" s="35"/>
      <c r="C40" s="10"/>
      <c r="D40" s="11"/>
      <c r="E40" s="11"/>
      <c r="F40" s="11"/>
      <c r="G40" s="11"/>
      <c r="H40" s="11"/>
      <c r="I40" s="11"/>
      <c r="J40" s="11"/>
      <c r="K40" s="29"/>
      <c r="L40" s="16"/>
      <c r="M40" s="47"/>
      <c r="N40" s="17">
        <f t="shared" si="8"/>
        <v>0</v>
      </c>
      <c r="O40" s="16"/>
      <c r="P40" s="16"/>
      <c r="Q40" s="18"/>
      <c r="R40" s="18"/>
      <c r="S40" s="19"/>
      <c r="T40" s="15"/>
      <c r="U40" s="15"/>
      <c r="V40" s="15"/>
      <c r="W40" s="19"/>
      <c r="X40" s="11"/>
      <c r="Y40" s="25"/>
      <c r="Z40" s="26"/>
      <c r="AA40" s="26"/>
      <c r="AB40" s="26"/>
      <c r="AC40" s="26"/>
    </row>
    <row r="41" spans="2:29" ht="15" x14ac:dyDescent="0.25">
      <c r="B41" s="35"/>
      <c r="C41" s="10"/>
      <c r="D41" s="11"/>
      <c r="E41" s="11"/>
      <c r="F41" s="11"/>
      <c r="G41" s="11"/>
      <c r="H41" s="11"/>
      <c r="I41" s="11"/>
      <c r="J41" s="11"/>
      <c r="K41" s="29"/>
      <c r="L41" s="16"/>
      <c r="M41" s="47"/>
      <c r="N41" s="17">
        <f t="shared" si="8"/>
        <v>0</v>
      </c>
      <c r="O41" s="16"/>
      <c r="P41" s="16"/>
      <c r="Q41" s="18"/>
      <c r="R41" s="18"/>
      <c r="S41" s="19"/>
      <c r="T41" s="15"/>
      <c r="U41" s="15"/>
      <c r="V41" s="15"/>
      <c r="W41" s="19"/>
      <c r="X41" s="11"/>
      <c r="Y41" s="25"/>
      <c r="Z41" s="26"/>
      <c r="AA41" s="26"/>
      <c r="AB41" s="26"/>
      <c r="AC41" s="26"/>
    </row>
    <row r="42" spans="2:29" ht="15" x14ac:dyDescent="0.25">
      <c r="B42" s="35"/>
      <c r="C42" s="10"/>
      <c r="D42" s="11"/>
      <c r="E42" s="11"/>
      <c r="F42" s="11"/>
      <c r="G42" s="11"/>
      <c r="H42" s="11"/>
      <c r="I42" s="11"/>
      <c r="J42" s="11"/>
      <c r="K42" s="29"/>
      <c r="L42" s="16"/>
      <c r="M42" s="47"/>
      <c r="N42" s="17">
        <f t="shared" si="8"/>
        <v>0</v>
      </c>
      <c r="O42" s="16"/>
      <c r="P42" s="16"/>
      <c r="Q42" s="18"/>
      <c r="R42" s="18"/>
      <c r="S42" s="19"/>
      <c r="T42" s="15"/>
      <c r="U42" s="15"/>
      <c r="V42" s="15"/>
      <c r="W42" s="19"/>
      <c r="X42" s="11"/>
      <c r="Y42" s="25"/>
      <c r="Z42" s="26"/>
      <c r="AA42" s="26"/>
      <c r="AB42" s="26"/>
      <c r="AC42" s="26"/>
    </row>
    <row r="43" spans="2:29" ht="15" x14ac:dyDescent="0.25">
      <c r="B43" s="35"/>
      <c r="C43" s="10"/>
      <c r="D43" s="11"/>
      <c r="E43" s="11"/>
      <c r="F43" s="11"/>
      <c r="G43" s="11"/>
      <c r="H43" s="11"/>
      <c r="I43" s="11"/>
      <c r="J43" s="11"/>
      <c r="K43" s="29"/>
      <c r="L43" s="16"/>
      <c r="M43" s="47"/>
      <c r="N43" s="17">
        <f t="shared" si="8"/>
        <v>0</v>
      </c>
      <c r="O43" s="16"/>
      <c r="P43" s="16"/>
      <c r="Q43" s="18"/>
      <c r="R43" s="18"/>
      <c r="S43" s="19"/>
      <c r="T43" s="15"/>
      <c r="U43" s="15"/>
      <c r="V43" s="15"/>
      <c r="W43" s="19"/>
      <c r="X43" s="11"/>
      <c r="Y43" s="25"/>
      <c r="Z43" s="26"/>
      <c r="AA43" s="26"/>
      <c r="AB43" s="26"/>
      <c r="AC43" s="26"/>
    </row>
    <row r="44" spans="2:29" ht="15" x14ac:dyDescent="0.25">
      <c r="B44" s="35"/>
      <c r="C44" s="10"/>
      <c r="D44" s="11"/>
      <c r="E44" s="11"/>
      <c r="F44" s="11"/>
      <c r="G44" s="11"/>
      <c r="H44" s="11"/>
      <c r="I44" s="11"/>
      <c r="J44" s="11"/>
      <c r="K44" s="29"/>
      <c r="L44" s="16"/>
      <c r="M44" s="47"/>
      <c r="N44" s="17">
        <f t="shared" si="8"/>
        <v>0</v>
      </c>
      <c r="O44" s="16"/>
      <c r="P44" s="16"/>
      <c r="Q44" s="18"/>
      <c r="R44" s="18"/>
      <c r="S44" s="19"/>
      <c r="T44" s="15"/>
      <c r="U44" s="15"/>
      <c r="V44" s="15"/>
      <c r="W44" s="19"/>
      <c r="X44" s="11"/>
      <c r="Y44" s="25"/>
      <c r="Z44" s="26"/>
      <c r="AA44" s="26"/>
      <c r="AB44" s="26"/>
      <c r="AC44" s="26"/>
    </row>
    <row r="45" spans="2:29" ht="15" x14ac:dyDescent="0.25">
      <c r="B45" s="35"/>
      <c r="C45" s="10"/>
      <c r="D45" s="11"/>
      <c r="E45" s="11"/>
      <c r="F45" s="11"/>
      <c r="G45" s="11"/>
      <c r="H45" s="11"/>
      <c r="I45" s="11"/>
      <c r="J45" s="11"/>
      <c r="K45" s="29"/>
      <c r="L45" s="16"/>
      <c r="M45" s="47"/>
      <c r="N45" s="17">
        <f t="shared" si="8"/>
        <v>0</v>
      </c>
      <c r="O45" s="16"/>
      <c r="P45" s="16"/>
      <c r="Q45" s="18"/>
      <c r="R45" s="18"/>
      <c r="S45" s="19"/>
      <c r="T45" s="15"/>
      <c r="U45" s="15"/>
      <c r="V45" s="15"/>
      <c r="W45" s="19"/>
      <c r="X45" s="11"/>
      <c r="Y45" s="25"/>
      <c r="Z45" s="26"/>
      <c r="AA45" s="26"/>
      <c r="AB45" s="26"/>
      <c r="AC45" s="26"/>
    </row>
    <row r="46" spans="2:29" ht="15" x14ac:dyDescent="0.25">
      <c r="B46" s="35"/>
      <c r="C46" s="10"/>
      <c r="D46" s="11"/>
      <c r="E46" s="11"/>
      <c r="F46" s="11"/>
      <c r="G46" s="11"/>
      <c r="H46" s="11"/>
      <c r="I46" s="11"/>
      <c r="J46" s="11"/>
      <c r="K46" s="29"/>
      <c r="L46" s="16"/>
      <c r="M46" s="47"/>
      <c r="N46" s="17">
        <f t="shared" si="8"/>
        <v>0</v>
      </c>
      <c r="O46" s="16"/>
      <c r="P46" s="16"/>
      <c r="Q46" s="18"/>
      <c r="R46" s="18"/>
      <c r="S46" s="19"/>
      <c r="T46" s="15"/>
      <c r="U46" s="15"/>
      <c r="V46" s="15"/>
      <c r="W46" s="19"/>
      <c r="X46" s="11"/>
      <c r="Y46" s="25"/>
      <c r="Z46" s="26"/>
      <c r="AA46" s="26"/>
      <c r="AB46" s="26"/>
      <c r="AC46" s="26"/>
    </row>
    <row r="47" spans="2:29" ht="15" x14ac:dyDescent="0.25">
      <c r="B47" s="35"/>
      <c r="C47" s="10"/>
      <c r="D47" s="11"/>
      <c r="E47" s="11"/>
      <c r="F47" s="11"/>
      <c r="G47" s="11"/>
      <c r="H47" s="11"/>
      <c r="I47" s="11"/>
      <c r="J47" s="11"/>
      <c r="K47" s="29"/>
      <c r="L47" s="16"/>
      <c r="M47" s="47"/>
      <c r="N47" s="17">
        <f t="shared" si="8"/>
        <v>0</v>
      </c>
      <c r="O47" s="16"/>
      <c r="P47" s="16"/>
      <c r="Q47" s="18"/>
      <c r="R47" s="18"/>
      <c r="S47" s="19"/>
      <c r="T47" s="15"/>
      <c r="U47" s="15"/>
      <c r="V47" s="15"/>
      <c r="W47" s="19"/>
      <c r="X47" s="11"/>
      <c r="Y47" s="25"/>
      <c r="Z47" s="26"/>
      <c r="AA47" s="26"/>
      <c r="AB47" s="26"/>
      <c r="AC47" s="26"/>
    </row>
    <row r="48" spans="2:29" ht="15" x14ac:dyDescent="0.25">
      <c r="B48" s="35"/>
      <c r="C48" s="10"/>
      <c r="D48" s="11"/>
      <c r="E48" s="11"/>
      <c r="F48" s="11"/>
      <c r="G48" s="11"/>
      <c r="H48" s="11"/>
      <c r="I48" s="11"/>
      <c r="J48" s="11"/>
      <c r="K48" s="29"/>
      <c r="L48" s="16"/>
      <c r="M48" s="47"/>
      <c r="N48" s="17">
        <f t="shared" si="8"/>
        <v>0</v>
      </c>
      <c r="O48" s="16"/>
      <c r="P48" s="16"/>
      <c r="Q48" s="18"/>
      <c r="R48" s="18"/>
      <c r="S48" s="19"/>
      <c r="T48" s="15"/>
      <c r="U48" s="15"/>
      <c r="V48" s="15"/>
      <c r="W48" s="19"/>
      <c r="X48" s="11"/>
      <c r="Y48" s="25"/>
      <c r="Z48" s="26"/>
      <c r="AA48" s="26"/>
      <c r="AB48" s="26"/>
      <c r="AC48" s="26"/>
    </row>
    <row r="49" spans="2:29" ht="15" x14ac:dyDescent="0.25">
      <c r="B49" s="35"/>
      <c r="C49" s="10"/>
      <c r="D49" s="11"/>
      <c r="E49" s="11"/>
      <c r="F49" s="11"/>
      <c r="G49" s="11"/>
      <c r="H49" s="11"/>
      <c r="I49" s="11"/>
      <c r="J49" s="11"/>
      <c r="K49" s="29"/>
      <c r="L49" s="16"/>
      <c r="M49" s="47"/>
      <c r="N49" s="17">
        <f t="shared" si="8"/>
        <v>0</v>
      </c>
      <c r="O49" s="16"/>
      <c r="P49" s="16"/>
      <c r="Q49" s="18"/>
      <c r="R49" s="18"/>
      <c r="S49" s="19"/>
      <c r="T49" s="15"/>
      <c r="U49" s="15"/>
      <c r="V49" s="15"/>
      <c r="W49" s="19"/>
      <c r="X49" s="11"/>
      <c r="Y49" s="25"/>
      <c r="Z49" s="26"/>
      <c r="AA49" s="26"/>
      <c r="AB49" s="26"/>
      <c r="AC49" s="26"/>
    </row>
    <row r="50" spans="2:29" ht="15" x14ac:dyDescent="0.25">
      <c r="B50" s="35"/>
      <c r="C50" s="10"/>
      <c r="D50" s="11"/>
      <c r="E50" s="11"/>
      <c r="F50" s="11"/>
      <c r="G50" s="11"/>
      <c r="H50" s="11"/>
      <c r="I50" s="11"/>
      <c r="J50" s="11"/>
      <c r="K50" s="29"/>
      <c r="L50" s="16"/>
      <c r="M50" s="47"/>
      <c r="N50" s="17">
        <f t="shared" si="8"/>
        <v>0</v>
      </c>
      <c r="O50" s="16"/>
      <c r="P50" s="16"/>
      <c r="Q50" s="18"/>
      <c r="R50" s="18"/>
      <c r="S50" s="19"/>
      <c r="T50" s="15"/>
      <c r="U50" s="15"/>
      <c r="V50" s="15"/>
      <c r="W50" s="19"/>
      <c r="X50" s="11"/>
      <c r="Y50" s="25"/>
      <c r="Z50" s="26"/>
      <c r="AA50" s="26"/>
      <c r="AB50" s="26"/>
      <c r="AC50" s="26"/>
    </row>
    <row r="51" spans="2:29" ht="15" x14ac:dyDescent="0.25">
      <c r="B51" s="35"/>
      <c r="C51" s="10"/>
      <c r="D51" s="11"/>
      <c r="E51" s="11"/>
      <c r="F51" s="11"/>
      <c r="G51" s="11"/>
      <c r="H51" s="11"/>
      <c r="I51" s="11"/>
      <c r="J51" s="11"/>
      <c r="K51" s="29"/>
      <c r="L51" s="16"/>
      <c r="M51" s="47"/>
      <c r="N51" s="17">
        <f t="shared" si="8"/>
        <v>0</v>
      </c>
      <c r="O51" s="16"/>
      <c r="P51" s="16"/>
      <c r="Q51" s="18"/>
      <c r="R51" s="18"/>
      <c r="S51" s="19"/>
      <c r="T51" s="15"/>
      <c r="U51" s="15"/>
      <c r="V51" s="15"/>
      <c r="W51" s="19"/>
      <c r="X51" s="11"/>
      <c r="Y51" s="25"/>
      <c r="Z51" s="26"/>
      <c r="AA51" s="26"/>
      <c r="AB51" s="26"/>
      <c r="AC51" s="26"/>
    </row>
    <row r="52" spans="2:29" ht="15" x14ac:dyDescent="0.25">
      <c r="B52" s="35"/>
      <c r="C52" s="10"/>
      <c r="D52" s="11"/>
      <c r="E52" s="11"/>
      <c r="F52" s="11"/>
      <c r="G52" s="11"/>
      <c r="H52" s="11"/>
      <c r="I52" s="11"/>
      <c r="J52" s="11"/>
      <c r="K52" s="29"/>
      <c r="L52" s="16"/>
      <c r="M52" s="47"/>
      <c r="N52" s="17">
        <f t="shared" si="8"/>
        <v>0</v>
      </c>
      <c r="O52" s="16"/>
      <c r="P52" s="16"/>
      <c r="Q52" s="18"/>
      <c r="R52" s="18"/>
      <c r="S52" s="19"/>
      <c r="T52" s="15"/>
      <c r="U52" s="15"/>
      <c r="V52" s="15"/>
      <c r="W52" s="19"/>
      <c r="X52" s="11"/>
      <c r="Y52" s="25"/>
      <c r="Z52" s="26"/>
      <c r="AA52" s="26"/>
      <c r="AB52" s="26"/>
      <c r="AC52" s="26"/>
    </row>
    <row r="53" spans="2:29" ht="15" x14ac:dyDescent="0.25">
      <c r="B53" s="35"/>
      <c r="C53" s="10"/>
      <c r="D53" s="11"/>
      <c r="E53" s="11"/>
      <c r="F53" s="11"/>
      <c r="G53" s="11"/>
      <c r="H53" s="11"/>
      <c r="I53" s="11"/>
      <c r="J53" s="11"/>
      <c r="K53" s="29"/>
      <c r="L53" s="16"/>
      <c r="M53" s="47"/>
      <c r="N53" s="17">
        <f t="shared" si="8"/>
        <v>0</v>
      </c>
      <c r="O53" s="16"/>
      <c r="P53" s="16"/>
      <c r="Q53" s="18"/>
      <c r="R53" s="18"/>
      <c r="S53" s="19"/>
      <c r="T53" s="15"/>
      <c r="U53" s="15"/>
      <c r="V53" s="15"/>
      <c r="W53" s="19"/>
      <c r="X53" s="11"/>
      <c r="Y53" s="25"/>
      <c r="Z53" s="26"/>
      <c r="AA53" s="26"/>
      <c r="AB53" s="26"/>
      <c r="AC53" s="26"/>
    </row>
    <row r="54" spans="2:29" ht="15" x14ac:dyDescent="0.25">
      <c r="B54" s="35"/>
      <c r="C54" s="10"/>
      <c r="D54" s="11"/>
      <c r="E54" s="11"/>
      <c r="F54" s="11"/>
      <c r="G54" s="11"/>
      <c r="H54" s="11"/>
      <c r="I54" s="11"/>
      <c r="J54" s="11"/>
      <c r="K54" s="29"/>
      <c r="L54" s="16"/>
      <c r="M54" s="47"/>
      <c r="N54" s="17">
        <f t="shared" si="8"/>
        <v>0</v>
      </c>
      <c r="O54" s="16"/>
      <c r="P54" s="16"/>
      <c r="Q54" s="18"/>
      <c r="R54" s="18"/>
      <c r="S54" s="19"/>
      <c r="T54" s="15"/>
      <c r="U54" s="15"/>
      <c r="V54" s="15"/>
      <c r="W54" s="19"/>
      <c r="X54" s="11"/>
      <c r="Y54" s="25"/>
      <c r="Z54" s="26"/>
      <c r="AA54" s="26"/>
      <c r="AB54" s="26"/>
      <c r="AC54" s="26"/>
    </row>
    <row r="55" spans="2:29" ht="15" x14ac:dyDescent="0.25">
      <c r="B55" s="35"/>
      <c r="C55" s="10"/>
      <c r="D55" s="11"/>
      <c r="E55" s="11"/>
      <c r="F55" s="11"/>
      <c r="G55" s="11"/>
      <c r="H55" s="11"/>
      <c r="I55" s="11"/>
      <c r="J55" s="11"/>
      <c r="K55" s="29"/>
      <c r="L55" s="16"/>
      <c r="M55" s="47"/>
      <c r="N55" s="17">
        <f t="shared" si="8"/>
        <v>0</v>
      </c>
      <c r="O55" s="16"/>
      <c r="P55" s="16"/>
      <c r="Q55" s="18"/>
      <c r="R55" s="18"/>
      <c r="S55" s="19"/>
      <c r="T55" s="15"/>
      <c r="U55" s="15"/>
      <c r="V55" s="15"/>
      <c r="W55" s="19"/>
      <c r="X55" s="11"/>
      <c r="Y55" s="25"/>
      <c r="Z55" s="26"/>
      <c r="AA55" s="26"/>
      <c r="AB55" s="26"/>
      <c r="AC55" s="26"/>
    </row>
    <row r="56" spans="2:29" ht="15" x14ac:dyDescent="0.25">
      <c r="B56" s="35"/>
      <c r="C56" s="10"/>
      <c r="D56" s="11"/>
      <c r="E56" s="11"/>
      <c r="F56" s="11"/>
      <c r="G56" s="11"/>
      <c r="H56" s="11"/>
      <c r="I56" s="11"/>
      <c r="J56" s="11"/>
      <c r="K56" s="29"/>
      <c r="L56" s="16"/>
      <c r="M56" s="47"/>
      <c r="N56" s="17">
        <f t="shared" si="8"/>
        <v>0</v>
      </c>
      <c r="O56" s="16"/>
      <c r="P56" s="16"/>
      <c r="Q56" s="18"/>
      <c r="R56" s="18"/>
      <c r="S56" s="19"/>
      <c r="T56" s="15"/>
      <c r="U56" s="15"/>
      <c r="V56" s="15"/>
      <c r="W56" s="19"/>
      <c r="X56" s="11"/>
      <c r="Y56" s="25"/>
      <c r="Z56" s="26"/>
      <c r="AA56" s="26"/>
      <c r="AB56" s="26"/>
      <c r="AC56" s="26"/>
    </row>
    <row r="57" spans="2:29" ht="15" x14ac:dyDescent="0.25">
      <c r="B57" s="35"/>
      <c r="C57" s="10"/>
      <c r="D57" s="11"/>
      <c r="E57" s="11"/>
      <c r="F57" s="11"/>
      <c r="G57" s="11"/>
      <c r="H57" s="11"/>
      <c r="I57" s="11"/>
      <c r="J57" s="11"/>
      <c r="K57" s="29"/>
      <c r="L57" s="16"/>
      <c r="M57" s="47"/>
      <c r="N57" s="17">
        <f t="shared" si="8"/>
        <v>0</v>
      </c>
      <c r="O57" s="16"/>
      <c r="P57" s="16"/>
      <c r="Q57" s="18"/>
      <c r="R57" s="18"/>
      <c r="S57" s="19"/>
      <c r="T57" s="15"/>
      <c r="U57" s="15"/>
      <c r="V57" s="15"/>
      <c r="W57" s="19"/>
      <c r="X57" s="11"/>
      <c r="Y57" s="25"/>
      <c r="Z57" s="26"/>
      <c r="AA57" s="26"/>
      <c r="AB57" s="26"/>
      <c r="AC57" s="26"/>
    </row>
    <row r="58" spans="2:29" ht="15" x14ac:dyDescent="0.25">
      <c r="B58" s="35"/>
      <c r="C58" s="10"/>
      <c r="D58" s="11"/>
      <c r="E58" s="11"/>
      <c r="F58" s="11"/>
      <c r="G58" s="11"/>
      <c r="H58" s="11"/>
      <c r="I58" s="11"/>
      <c r="J58" s="11"/>
      <c r="K58" s="29"/>
      <c r="L58" s="16"/>
      <c r="M58" s="47"/>
      <c r="N58" s="17">
        <f t="shared" si="8"/>
        <v>0</v>
      </c>
      <c r="O58" s="16"/>
      <c r="P58" s="16"/>
      <c r="Q58" s="18"/>
      <c r="R58" s="18"/>
      <c r="S58" s="19"/>
      <c r="T58" s="15"/>
      <c r="U58" s="15"/>
      <c r="V58" s="15"/>
      <c r="W58" s="19"/>
      <c r="X58" s="11"/>
      <c r="Y58" s="25"/>
      <c r="Z58" s="26"/>
      <c r="AA58" s="26"/>
      <c r="AB58" s="26"/>
      <c r="AC58" s="26"/>
    </row>
    <row r="59" spans="2:29" ht="15" x14ac:dyDescent="0.25">
      <c r="B59" s="35"/>
      <c r="C59" s="10"/>
      <c r="D59" s="11"/>
      <c r="E59" s="11"/>
      <c r="F59" s="11"/>
      <c r="G59" s="11"/>
      <c r="H59" s="11"/>
      <c r="I59" s="11"/>
      <c r="J59" s="11"/>
      <c r="K59" s="29"/>
      <c r="L59" s="16"/>
      <c r="M59" s="47"/>
      <c r="N59" s="17">
        <f t="shared" si="8"/>
        <v>0</v>
      </c>
      <c r="O59" s="16"/>
      <c r="P59" s="16"/>
      <c r="Q59" s="18"/>
      <c r="R59" s="18"/>
      <c r="S59" s="19"/>
      <c r="T59" s="15"/>
      <c r="U59" s="15"/>
      <c r="V59" s="15"/>
      <c r="W59" s="19"/>
      <c r="X59" s="11"/>
      <c r="Y59" s="25"/>
      <c r="Z59" s="26"/>
      <c r="AA59" s="26"/>
      <c r="AB59" s="26"/>
      <c r="AC59" s="26"/>
    </row>
    <row r="60" spans="2:29" ht="15" x14ac:dyDescent="0.25">
      <c r="B60" s="35"/>
      <c r="C60" s="10"/>
      <c r="D60" s="11"/>
      <c r="E60" s="11"/>
      <c r="F60" s="11"/>
      <c r="G60" s="11"/>
      <c r="H60" s="11"/>
      <c r="I60" s="11"/>
      <c r="J60" s="11"/>
      <c r="K60" s="29"/>
      <c r="L60" s="16"/>
      <c r="M60" s="47"/>
      <c r="N60" s="17">
        <f t="shared" si="8"/>
        <v>0</v>
      </c>
      <c r="O60" s="16"/>
      <c r="P60" s="16"/>
      <c r="Q60" s="18"/>
      <c r="R60" s="18"/>
      <c r="S60" s="19"/>
      <c r="T60" s="15"/>
      <c r="U60" s="15"/>
      <c r="V60" s="15"/>
      <c r="W60" s="19"/>
      <c r="X60" s="11"/>
      <c r="Y60" s="25"/>
      <c r="Z60" s="26"/>
      <c r="AA60" s="26"/>
      <c r="AB60" s="26"/>
      <c r="AC60" s="26"/>
    </row>
    <row r="61" spans="2:29" ht="14.25" x14ac:dyDescent="0.25">
      <c r="U61" s="15"/>
      <c r="V61" s="15"/>
    </row>
    <row r="62" spans="2:29" ht="14.25" x14ac:dyDescent="0.25">
      <c r="U62" s="15"/>
      <c r="V62" s="15"/>
    </row>
    <row r="63" spans="2:29" ht="14.25" x14ac:dyDescent="0.25">
      <c r="U63" s="15"/>
      <c r="V63" s="15"/>
    </row>
    <row r="64" spans="2:29" ht="14.25" x14ac:dyDescent="0.25">
      <c r="U64" s="15"/>
      <c r="V64" s="15"/>
    </row>
    <row r="65" spans="21:22" ht="14.25" x14ac:dyDescent="0.25">
      <c r="U65" s="15"/>
      <c r="V65" s="15"/>
    </row>
    <row r="66" spans="21:22" ht="14.25" x14ac:dyDescent="0.25">
      <c r="U66" s="15"/>
      <c r="V66" s="15"/>
    </row>
    <row r="67" spans="21:22" ht="14.25" x14ac:dyDescent="0.25">
      <c r="U67" s="15"/>
      <c r="V67" s="15"/>
    </row>
    <row r="68" spans="21:22" ht="14.25" x14ac:dyDescent="0.25">
      <c r="U68" s="15"/>
      <c r="V68" s="15"/>
    </row>
    <row r="69" spans="21:22" ht="14.25" x14ac:dyDescent="0.25">
      <c r="U69" s="15"/>
      <c r="V69" s="15"/>
    </row>
    <row r="70" spans="21:22" ht="14.25" x14ac:dyDescent="0.25">
      <c r="U70" s="15"/>
      <c r="V70" s="15"/>
    </row>
    <row r="71" spans="21:22" ht="14.25" x14ac:dyDescent="0.25">
      <c r="U71" s="15"/>
      <c r="V71" s="15"/>
    </row>
    <row r="72" spans="21:22" ht="14.25" x14ac:dyDescent="0.25">
      <c r="U72" s="15"/>
      <c r="V72" s="15"/>
    </row>
    <row r="73" spans="21:22" ht="14.25" x14ac:dyDescent="0.25">
      <c r="U73" s="15"/>
      <c r="V73" s="15"/>
    </row>
    <row r="74" spans="21:22" ht="14.25" x14ac:dyDescent="0.25">
      <c r="U74" s="15"/>
      <c r="V74" s="15"/>
    </row>
    <row r="75" spans="21:22" ht="14.25" x14ac:dyDescent="0.25">
      <c r="U75" s="15"/>
      <c r="V75" s="15"/>
    </row>
    <row r="76" spans="21:22" ht="14.25" x14ac:dyDescent="0.25">
      <c r="U76" s="15"/>
      <c r="V76" s="15"/>
    </row>
    <row r="77" spans="21:22" ht="14.25" x14ac:dyDescent="0.25">
      <c r="U77" s="15"/>
      <c r="V77" s="15"/>
    </row>
    <row r="78" spans="21:22" ht="14.25" x14ac:dyDescent="0.25">
      <c r="U78" s="15"/>
      <c r="V78" s="15"/>
    </row>
    <row r="79" spans="21:22" ht="14.25" x14ac:dyDescent="0.25">
      <c r="U79" s="15"/>
      <c r="V79" s="15"/>
    </row>
    <row r="80" spans="21:22" ht="14.25" x14ac:dyDescent="0.25">
      <c r="U80" s="15"/>
      <c r="V80" s="15"/>
    </row>
    <row r="81" spans="21:22" ht="14.25" x14ac:dyDescent="0.25">
      <c r="U81" s="15"/>
      <c r="V81" s="15"/>
    </row>
    <row r="82" spans="21:22" ht="14.25" x14ac:dyDescent="0.25">
      <c r="U82" s="15"/>
      <c r="V82" s="15"/>
    </row>
    <row r="83" spans="21:22" ht="14.25" x14ac:dyDescent="0.25">
      <c r="U83" s="15"/>
      <c r="V83" s="15"/>
    </row>
    <row r="84" spans="21:22" ht="14.25" x14ac:dyDescent="0.25">
      <c r="U84" s="15"/>
      <c r="V84" s="15"/>
    </row>
    <row r="85" spans="21:22" ht="14.25" x14ac:dyDescent="0.25">
      <c r="U85" s="15"/>
      <c r="V85" s="15"/>
    </row>
    <row r="86" spans="21:22" ht="14.25" x14ac:dyDescent="0.25">
      <c r="U86" s="15"/>
      <c r="V86" s="15"/>
    </row>
    <row r="87" spans="21:22" ht="14.25" x14ac:dyDescent="0.25">
      <c r="U87" s="15"/>
      <c r="V87" s="15"/>
    </row>
    <row r="88" spans="21:22" ht="14.25" x14ac:dyDescent="0.25">
      <c r="U88" s="15"/>
      <c r="V88" s="15"/>
    </row>
    <row r="89" spans="21:22" ht="14.25" x14ac:dyDescent="0.25">
      <c r="U89" s="15"/>
      <c r="V89" s="15"/>
    </row>
    <row r="90" spans="21:22" ht="14.25" x14ac:dyDescent="0.25">
      <c r="U90" s="15"/>
      <c r="V90" s="15"/>
    </row>
    <row r="91" spans="21:22" ht="14.25" x14ac:dyDescent="0.25">
      <c r="U91" s="15"/>
      <c r="V91" s="15"/>
    </row>
    <row r="92" spans="21:22" ht="14.25" x14ac:dyDescent="0.25">
      <c r="U92" s="15"/>
      <c r="V92" s="15"/>
    </row>
    <row r="93" spans="21:22" ht="14.25" x14ac:dyDescent="0.25">
      <c r="U93" s="15"/>
      <c r="V93" s="15"/>
    </row>
    <row r="94" spans="21:22" ht="14.25" x14ac:dyDescent="0.25">
      <c r="U94" s="15"/>
      <c r="V94" s="15"/>
    </row>
    <row r="95" spans="21:22" ht="14.25" x14ac:dyDescent="0.25">
      <c r="U95" s="15"/>
      <c r="V95" s="15"/>
    </row>
    <row r="96" spans="21:22" ht="14.25" x14ac:dyDescent="0.25">
      <c r="U96" s="15"/>
      <c r="V96" s="15"/>
    </row>
    <row r="97" spans="21:22" ht="14.25" x14ac:dyDescent="0.25">
      <c r="U97" s="15"/>
      <c r="V97" s="15"/>
    </row>
    <row r="98" spans="21:22" ht="14.25" x14ac:dyDescent="0.25">
      <c r="U98" s="15"/>
      <c r="V98" s="15"/>
    </row>
    <row r="99" spans="21:22" ht="14.25" x14ac:dyDescent="0.25">
      <c r="U99" s="15"/>
      <c r="V99" s="15"/>
    </row>
    <row r="100" spans="21:22" ht="14.25" x14ac:dyDescent="0.25">
      <c r="U100" s="15"/>
      <c r="V100" s="15"/>
    </row>
    <row r="101" spans="21:22" ht="14.25" x14ac:dyDescent="0.25">
      <c r="U101" s="15"/>
      <c r="V101" s="15"/>
    </row>
    <row r="102" spans="21:22" ht="14.25" x14ac:dyDescent="0.25">
      <c r="U102" s="15"/>
      <c r="V102" s="15"/>
    </row>
    <row r="103" spans="21:22" ht="14.25" x14ac:dyDescent="0.25">
      <c r="U103" s="15"/>
      <c r="V103" s="15"/>
    </row>
    <row r="104" spans="21:22" ht="14.25" x14ac:dyDescent="0.25">
      <c r="U104" s="15"/>
      <c r="V104" s="15"/>
    </row>
  </sheetData>
  <autoFilter ref="A5:AC60"/>
  <printOptions horizontalCentered="1" verticalCentered="1"/>
  <pageMargins left="0.25" right="0.25" top="0.25" bottom="0.5" header="0.5" footer="0.25"/>
  <headerFooter>
    <oddFooter>&amp;Z&amp;P of &amp;F</oddFooter>
  </headerFooter>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5" tint="0.59999389629810485"/>
  </sheetPr>
  <dimension ref="A1:AF183"/>
  <sheetViews>
    <sheetView showGridLines="0" zoomScale="70" zoomScaleNormal="70" workbookViewId="0">
      <pane xSplit="3" ySplit="5" topLeftCell="D126" activePane="bottomRight" state="frozen"/>
      <selection pane="topRight" activeCell="B1" sqref="B1"/>
      <selection pane="bottomLeft" activeCell="A2" sqref="A2"/>
      <selection pane="bottomRight" activeCell="H131" sqref="H131"/>
    </sheetView>
  </sheetViews>
  <sheetFormatPr baseColWidth="10" defaultColWidth="11.42578125" defaultRowHeight="12" x14ac:dyDescent="0.25"/>
  <cols>
    <col min="1" max="1" width="2.28515625" style="4" bestFit="1" customWidth="1"/>
    <col min="2" max="2" width="6" style="4" bestFit="1" customWidth="1"/>
    <col min="3" max="3" width="14.42578125" style="5" customWidth="1"/>
    <col min="4" max="4" width="16.5703125" style="5" bestFit="1" customWidth="1"/>
    <col min="5" max="5" width="12.42578125" style="5" customWidth="1"/>
    <col min="6" max="6" width="10.28515625" style="5" customWidth="1"/>
    <col min="7" max="8" width="36.5703125" style="5" customWidth="1"/>
    <col min="9" max="9" width="27.7109375" style="5" customWidth="1"/>
    <col min="10" max="10" width="35.28515625" style="5" customWidth="1"/>
    <col min="11" max="11" width="18.7109375" style="30" customWidth="1"/>
    <col min="12" max="12" width="20" style="21" customWidth="1"/>
    <col min="13" max="13" width="20" style="13" customWidth="1"/>
    <col min="14" max="14" width="20" style="22" customWidth="1"/>
    <col min="15" max="16" width="19.140625" style="21" customWidth="1"/>
    <col min="17" max="18" width="19.140625" style="23" customWidth="1"/>
    <col min="19" max="19" width="20" style="22" customWidth="1"/>
    <col min="20" max="20" width="20" style="24" customWidth="1"/>
    <col min="21" max="22" width="9.85546875" style="24" customWidth="1"/>
    <col min="23" max="23" width="20" style="23" customWidth="1"/>
    <col min="24" max="24" width="36.5703125" style="5" customWidth="1"/>
    <col min="25" max="25" width="12.42578125" style="12" customWidth="1"/>
    <col min="26" max="26" width="17.5703125" style="13" customWidth="1"/>
    <col min="27" max="29" width="17.5703125" style="12" customWidth="1"/>
    <col min="30" max="30" width="11.42578125" style="20"/>
    <col min="31" max="31" width="15.28515625" style="4" customWidth="1"/>
    <col min="32" max="32" width="14.42578125" style="4" customWidth="1"/>
    <col min="33" max="16384" width="11.42578125" style="4"/>
  </cols>
  <sheetData>
    <row r="1" spans="1:32" s="2" customFormat="1" ht="30" x14ac:dyDescent="0.25">
      <c r="C1" s="1" t="s">
        <v>350</v>
      </c>
      <c r="K1" s="12"/>
      <c r="L1" s="13"/>
      <c r="M1" s="13"/>
      <c r="N1" s="14"/>
      <c r="O1" s="13"/>
      <c r="P1" s="13"/>
      <c r="Q1" s="13"/>
      <c r="R1" s="13"/>
      <c r="S1" s="14"/>
      <c r="T1" s="13"/>
      <c r="U1" s="13"/>
      <c r="V1" s="13"/>
      <c r="W1" s="13"/>
      <c r="Y1" s="12"/>
      <c r="Z1" s="13"/>
      <c r="AA1" s="12"/>
      <c r="AB1" s="12"/>
      <c r="AC1" s="12"/>
      <c r="AD1" s="12"/>
    </row>
    <row r="2" spans="1:32" s="2" customFormat="1" x14ac:dyDescent="0.25">
      <c r="C2" s="2" t="s">
        <v>199</v>
      </c>
      <c r="D2" s="3">
        <f>Abiertos!D2</f>
        <v>42055.75</v>
      </c>
      <c r="K2" s="12"/>
      <c r="L2" s="13"/>
      <c r="M2" s="13"/>
      <c r="N2" s="14"/>
      <c r="O2" s="13"/>
      <c r="P2" s="13"/>
      <c r="Q2" s="13"/>
      <c r="R2" s="13"/>
      <c r="S2" s="14"/>
      <c r="T2" s="13"/>
      <c r="U2" s="13"/>
      <c r="V2" s="13"/>
      <c r="W2" s="13"/>
      <c r="Y2" s="12"/>
      <c r="Z2" s="13"/>
      <c r="AA2" s="12"/>
      <c r="AB2" s="12"/>
      <c r="AC2" s="12"/>
      <c r="AD2" s="12"/>
    </row>
    <row r="3" spans="1:32" s="2" customFormat="1" x14ac:dyDescent="0.25">
      <c r="C3" s="2" t="s">
        <v>200</v>
      </c>
      <c r="D3" s="2">
        <v>5</v>
      </c>
      <c r="G3" s="27"/>
      <c r="K3" s="12"/>
      <c r="L3" s="13"/>
      <c r="M3" s="13"/>
      <c r="N3" s="14"/>
      <c r="O3" s="13"/>
      <c r="P3" s="13"/>
      <c r="Q3" s="13"/>
      <c r="R3" s="13"/>
      <c r="S3" s="14"/>
      <c r="T3" s="13"/>
      <c r="U3" s="13"/>
      <c r="V3" s="13"/>
      <c r="W3" s="13"/>
      <c r="Y3" s="12"/>
      <c r="Z3" s="13"/>
      <c r="AA3" s="12"/>
      <c r="AB3" s="12"/>
      <c r="AC3" s="12"/>
      <c r="AD3" s="12"/>
    </row>
    <row r="4" spans="1:32" s="2" customFormat="1" x14ac:dyDescent="0.25">
      <c r="C4" s="28" t="s">
        <v>201</v>
      </c>
      <c r="D4" s="28">
        <f>COUNTIF($A$7:$A$4866,1)</f>
        <v>72</v>
      </c>
      <c r="E4" s="2" t="s">
        <v>946</v>
      </c>
      <c r="F4" s="2">
        <f>COUNTIF($A$9:$A$4866,"c")</f>
        <v>31</v>
      </c>
      <c r="K4" s="12"/>
      <c r="L4" s="13"/>
      <c r="M4" s="13"/>
      <c r="N4" s="14"/>
      <c r="O4" s="13"/>
      <c r="P4" s="13"/>
      <c r="Q4" s="13"/>
      <c r="R4" s="13"/>
      <c r="S4" s="14"/>
      <c r="T4" s="13"/>
      <c r="U4" s="13"/>
      <c r="V4" s="13"/>
      <c r="W4" s="13"/>
      <c r="Y4" s="12"/>
      <c r="Z4" s="13"/>
      <c r="AA4" s="12"/>
      <c r="AB4" s="12"/>
      <c r="AC4" s="12"/>
      <c r="AD4" s="12"/>
    </row>
    <row r="5" spans="1:32" ht="51.75" customHeight="1" x14ac:dyDescent="0.25">
      <c r="A5" s="4" t="s">
        <v>738</v>
      </c>
      <c r="B5" s="6" t="s">
        <v>734</v>
      </c>
      <c r="C5" s="6" t="s">
        <v>0</v>
      </c>
      <c r="D5" s="7" t="s">
        <v>1</v>
      </c>
      <c r="E5" s="7" t="s">
        <v>2</v>
      </c>
      <c r="F5" s="7" t="s">
        <v>3</v>
      </c>
      <c r="G5" s="7" t="s">
        <v>4</v>
      </c>
      <c r="H5" s="7" t="s">
        <v>5</v>
      </c>
      <c r="I5" s="7" t="s">
        <v>6</v>
      </c>
      <c r="J5" s="7" t="s">
        <v>7</v>
      </c>
      <c r="K5" s="7" t="s">
        <v>188</v>
      </c>
      <c r="L5" s="8" t="s">
        <v>189</v>
      </c>
      <c r="M5" s="8" t="s">
        <v>697</v>
      </c>
      <c r="N5" s="9" t="s">
        <v>190</v>
      </c>
      <c r="O5" s="8" t="s">
        <v>739</v>
      </c>
      <c r="P5" s="8" t="s">
        <v>740</v>
      </c>
      <c r="Q5" s="8" t="s">
        <v>924</v>
      </c>
      <c r="R5" s="8" t="s">
        <v>923</v>
      </c>
      <c r="S5" s="9" t="s">
        <v>578</v>
      </c>
      <c r="T5" s="8" t="s">
        <v>191</v>
      </c>
      <c r="U5" s="8" t="s">
        <v>943</v>
      </c>
      <c r="V5" s="8" t="s">
        <v>944</v>
      </c>
      <c r="W5" s="8" t="s">
        <v>192</v>
      </c>
      <c r="X5" s="7" t="s">
        <v>8</v>
      </c>
      <c r="Y5" s="8" t="s">
        <v>193</v>
      </c>
      <c r="Z5" s="8" t="s">
        <v>194</v>
      </c>
      <c r="AA5" s="8" t="s">
        <v>195</v>
      </c>
      <c r="AB5" s="8" t="s">
        <v>196</v>
      </c>
      <c r="AC5" s="8" t="s">
        <v>197</v>
      </c>
      <c r="AD5" s="8" t="s">
        <v>602</v>
      </c>
      <c r="AE5" s="8" t="s">
        <v>603</v>
      </c>
      <c r="AF5" s="8" t="s">
        <v>604</v>
      </c>
    </row>
    <row r="6" spans="1:32" s="255" customFormat="1" ht="51.75" customHeight="1" x14ac:dyDescent="0.25">
      <c r="A6" s="255">
        <v>1</v>
      </c>
      <c r="B6" s="264"/>
      <c r="C6" s="251" t="s">
        <v>1007</v>
      </c>
      <c r="D6" s="256" t="s">
        <v>352</v>
      </c>
      <c r="E6" s="256" t="s">
        <v>24</v>
      </c>
      <c r="F6" s="256" t="s">
        <v>12</v>
      </c>
      <c r="G6" s="256" t="s">
        <v>1008</v>
      </c>
      <c r="H6" s="256" t="s">
        <v>1009</v>
      </c>
      <c r="I6" s="256" t="s">
        <v>22</v>
      </c>
      <c r="J6" s="256" t="s">
        <v>42</v>
      </c>
      <c r="K6" s="263">
        <f t="shared" ref="K6:K77" si="0">$D$2</f>
        <v>42055.75</v>
      </c>
      <c r="L6" s="258">
        <v>42055.643055555556</v>
      </c>
      <c r="M6" s="269">
        <v>42055.643055555556</v>
      </c>
      <c r="N6" s="259">
        <f t="shared" ref="N6:N77" si="1">M6-L6</f>
        <v>0</v>
      </c>
      <c r="O6" s="258">
        <f t="shared" ref="O6:O77" si="2">+M6+Y6</f>
        <v>42060.643055555556</v>
      </c>
      <c r="P6" s="258"/>
      <c r="Q6" s="259">
        <f>IF(T6="",(ROUNDDOWN(K6-O6,0)),ROUNDDOWN(T6-O6,0))</f>
        <v>-4</v>
      </c>
      <c r="R6" s="259" t="str">
        <f>IF(P6="","Sin Fecha",IF(T6="",(ROUNDDOWN(K6-P6,0)),ROUNDDOWN(T6-P6,0)))</f>
        <v>Sin Fecha</v>
      </c>
      <c r="S6" s="260">
        <f>K6-L6</f>
        <v>0.10694444444379769</v>
      </c>
      <c r="T6" s="257"/>
      <c r="U6" s="257" t="str">
        <f>IF(AND(T6&lt;&gt;"",Q6&lt;=0),"Cumplió","No Cumplió")</f>
        <v>No Cumplió</v>
      </c>
      <c r="V6" s="257" t="str">
        <f>IF(AND(T6&lt;&gt;"",R6&lt;=0),"Cumplió",IF(P6="","Sin Fecha","No Cumplió"))</f>
        <v>Sin Fecha</v>
      </c>
      <c r="W6" s="260">
        <f>IF(T6="",K6-L6,T6-L6)</f>
        <v>0.10694444444379769</v>
      </c>
      <c r="X6" s="256"/>
      <c r="Y6" s="261">
        <f t="shared" ref="Y6:Y77" si="3">$D$3</f>
        <v>5</v>
      </c>
      <c r="Z6" s="242"/>
      <c r="AA6" s="262"/>
      <c r="AB6" s="262"/>
      <c r="AC6" s="262"/>
      <c r="AD6" s="196"/>
      <c r="AE6" s="264"/>
      <c r="AF6" s="196"/>
    </row>
    <row r="7" spans="1:32" s="244" customFormat="1" ht="51.75" customHeight="1" x14ac:dyDescent="0.25">
      <c r="A7" s="247">
        <v>1</v>
      </c>
      <c r="B7" s="264" t="s">
        <v>728</v>
      </c>
      <c r="C7" s="251" t="s">
        <v>989</v>
      </c>
      <c r="D7" s="256" t="s">
        <v>352</v>
      </c>
      <c r="E7" s="256" t="s">
        <v>11</v>
      </c>
      <c r="F7" s="256" t="s">
        <v>12</v>
      </c>
      <c r="G7" s="256" t="s">
        <v>990</v>
      </c>
      <c r="H7" s="256" t="s">
        <v>991</v>
      </c>
      <c r="I7" s="256" t="s">
        <v>22</v>
      </c>
      <c r="J7" s="256" t="s">
        <v>932</v>
      </c>
      <c r="K7" s="263">
        <f t="shared" si="0"/>
        <v>42055.75</v>
      </c>
      <c r="L7" s="258">
        <v>42054.679166666669</v>
      </c>
      <c r="M7" s="269">
        <v>42054.679861111108</v>
      </c>
      <c r="N7" s="259">
        <f t="shared" si="1"/>
        <v>6.9444443943211809E-4</v>
      </c>
      <c r="O7" s="258">
        <f t="shared" si="2"/>
        <v>42059.679861111108</v>
      </c>
      <c r="P7" s="258"/>
      <c r="Q7" s="259">
        <f>IF(T7="",(ROUNDDOWN(K7-O7,0)),ROUNDDOWN(T7-O7,0))</f>
        <v>-3</v>
      </c>
      <c r="R7" s="259" t="str">
        <f>IF(P7="","Sin Fecha",IF(T7="",(ROUNDDOWN(K7-P7,0)),ROUNDDOWN(T7-P7,0)))</f>
        <v>Sin Fecha</v>
      </c>
      <c r="S7" s="260">
        <f>K7-L7</f>
        <v>1.0708333333313931</v>
      </c>
      <c r="T7" s="257"/>
      <c r="U7" s="257" t="str">
        <f>IF(AND(T7&lt;&gt;"",Q7&lt;=0),"Cumplió","No Cumplió")</f>
        <v>No Cumplió</v>
      </c>
      <c r="V7" s="257" t="str">
        <f>IF(AND(T7&lt;&gt;"",R7&lt;=0),"Cumplió",IF(P7="","Sin Fecha","No Cumplió"))</f>
        <v>Sin Fecha</v>
      </c>
      <c r="W7" s="260">
        <f>IF(T7="",K7-L7,T7-L7)</f>
        <v>1.0708333333313931</v>
      </c>
      <c r="X7" s="256"/>
      <c r="Y7" s="261">
        <f t="shared" si="3"/>
        <v>5</v>
      </c>
      <c r="Z7" s="242"/>
      <c r="AA7" s="262"/>
      <c r="AB7" s="262"/>
      <c r="AC7" s="262"/>
      <c r="AD7" s="196"/>
      <c r="AE7" s="264"/>
      <c r="AF7" s="196"/>
    </row>
    <row r="8" spans="1:32" s="129" customFormat="1" ht="51.75" customHeight="1" x14ac:dyDescent="0.25">
      <c r="A8" s="131">
        <v>1</v>
      </c>
      <c r="B8" s="264" t="s">
        <v>953</v>
      </c>
      <c r="C8" s="251" t="s">
        <v>950</v>
      </c>
      <c r="D8" s="256" t="s">
        <v>352</v>
      </c>
      <c r="E8" s="256" t="s">
        <v>51</v>
      </c>
      <c r="F8" s="256" t="s">
        <v>25</v>
      </c>
      <c r="G8" s="256" t="s">
        <v>951</v>
      </c>
      <c r="H8" s="256" t="s">
        <v>952</v>
      </c>
      <c r="I8" s="256" t="s">
        <v>22</v>
      </c>
      <c r="J8" s="256" t="s">
        <v>42</v>
      </c>
      <c r="K8" s="263">
        <f t="shared" si="0"/>
        <v>42055.75</v>
      </c>
      <c r="L8" s="258">
        <v>42051.569444444445</v>
      </c>
      <c r="M8" s="269">
        <v>42051.569444444445</v>
      </c>
      <c r="N8" s="259">
        <f t="shared" si="1"/>
        <v>0</v>
      </c>
      <c r="O8" s="258">
        <f t="shared" si="2"/>
        <v>42056.569444444445</v>
      </c>
      <c r="P8" s="258"/>
      <c r="Q8" s="259">
        <f t="shared" ref="Q8:Q78" si="4">IF(T8="",(ROUNDDOWN(K8-O8,0)),ROUNDDOWN(T8-O8,0))</f>
        <v>0</v>
      </c>
      <c r="R8" s="259" t="str">
        <f t="shared" ref="R8:R78" si="5">IF(P8="","Sin Fecha",IF(T8="",(ROUNDDOWN(K8-P8,0)),ROUNDDOWN(T8-P8,0)))</f>
        <v>Sin Fecha</v>
      </c>
      <c r="S8" s="260">
        <f t="shared" ref="S8:S78" si="6">K8-L8</f>
        <v>4.1805555555547471</v>
      </c>
      <c r="T8" s="257"/>
      <c r="U8" s="257" t="str">
        <f t="shared" ref="U8:U78" si="7">IF(AND(T8&lt;&gt;"",Q8&lt;=0),"Cumplió","No Cumplió")</f>
        <v>No Cumplió</v>
      </c>
      <c r="V8" s="257" t="str">
        <f t="shared" ref="V8:V78" si="8">IF(AND(T8&lt;&gt;"",R8&lt;=0),"Cumplió",IF(P8="","Sin Fecha","No Cumplió"))</f>
        <v>Sin Fecha</v>
      </c>
      <c r="W8" s="260">
        <f t="shared" ref="W8:W78" si="9">IF(T8="",K8-L8,T8-L8)</f>
        <v>4.1805555555547471</v>
      </c>
      <c r="X8" s="256"/>
      <c r="Y8" s="261">
        <f t="shared" si="3"/>
        <v>5</v>
      </c>
      <c r="Z8" s="242"/>
      <c r="AA8" s="262"/>
      <c r="AB8" s="262"/>
      <c r="AC8" s="262"/>
      <c r="AD8" s="196"/>
      <c r="AE8" s="264"/>
      <c r="AF8" s="196"/>
    </row>
    <row r="9" spans="1:32" ht="51.75" customHeight="1" x14ac:dyDescent="0.25">
      <c r="B9" s="264" t="s">
        <v>953</v>
      </c>
      <c r="C9" s="251" t="s">
        <v>950</v>
      </c>
      <c r="D9" s="256" t="s">
        <v>352</v>
      </c>
      <c r="E9" s="256" t="s">
        <v>24</v>
      </c>
      <c r="F9" s="256" t="s">
        <v>25</v>
      </c>
      <c r="G9" s="256" t="s">
        <v>951</v>
      </c>
      <c r="H9" s="256" t="s">
        <v>952</v>
      </c>
      <c r="I9" s="256" t="s">
        <v>22</v>
      </c>
      <c r="J9" s="256" t="s">
        <v>80</v>
      </c>
      <c r="K9" s="263">
        <f t="shared" si="0"/>
        <v>42055.75</v>
      </c>
      <c r="L9" s="258">
        <v>42051.569444444445</v>
      </c>
      <c r="M9" s="269">
        <v>42051.569444444445</v>
      </c>
      <c r="N9" s="259">
        <f t="shared" si="1"/>
        <v>0</v>
      </c>
      <c r="O9" s="258">
        <f t="shared" si="2"/>
        <v>42056.569444444445</v>
      </c>
      <c r="P9" s="258"/>
      <c r="Q9" s="259">
        <f t="shared" si="4"/>
        <v>0</v>
      </c>
      <c r="R9" s="259" t="str">
        <f t="shared" si="5"/>
        <v>Sin Fecha</v>
      </c>
      <c r="S9" s="260">
        <f t="shared" si="6"/>
        <v>4.1805555555547471</v>
      </c>
      <c r="T9" s="257"/>
      <c r="U9" s="257" t="str">
        <f t="shared" si="7"/>
        <v>No Cumplió</v>
      </c>
      <c r="V9" s="257" t="str">
        <f t="shared" si="8"/>
        <v>Sin Fecha</v>
      </c>
      <c r="W9" s="260">
        <f t="shared" si="9"/>
        <v>4.1805555555547471</v>
      </c>
      <c r="X9" s="256"/>
      <c r="Y9" s="261">
        <f t="shared" si="3"/>
        <v>5</v>
      </c>
      <c r="Z9" s="242"/>
      <c r="AA9" s="262"/>
      <c r="AB9" s="262"/>
      <c r="AC9" s="262"/>
      <c r="AD9" s="264"/>
      <c r="AE9" s="264"/>
      <c r="AF9" s="265"/>
    </row>
    <row r="10" spans="1:32" ht="51.75" customHeight="1" x14ac:dyDescent="0.25">
      <c r="A10" s="4">
        <v>1</v>
      </c>
      <c r="B10" s="264" t="s">
        <v>728</v>
      </c>
      <c r="C10" s="251" t="s">
        <v>954</v>
      </c>
      <c r="D10" s="256" t="s">
        <v>352</v>
      </c>
      <c r="E10" s="256" t="s">
        <v>11</v>
      </c>
      <c r="F10" s="256" t="s">
        <v>12</v>
      </c>
      <c r="G10" s="256" t="s">
        <v>955</v>
      </c>
      <c r="H10" s="256" t="s">
        <v>956</v>
      </c>
      <c r="I10" s="256" t="s">
        <v>932</v>
      </c>
      <c r="J10" s="256" t="s">
        <v>932</v>
      </c>
      <c r="K10" s="263">
        <f t="shared" si="0"/>
        <v>42055.75</v>
      </c>
      <c r="L10" s="258">
        <v>42047.838194444441</v>
      </c>
      <c r="M10" s="269">
        <v>42047.838194444441</v>
      </c>
      <c r="N10" s="259">
        <f t="shared" si="1"/>
        <v>0</v>
      </c>
      <c r="O10" s="258">
        <f t="shared" si="2"/>
        <v>42052.838194444441</v>
      </c>
      <c r="P10" s="258"/>
      <c r="Q10" s="259">
        <f t="shared" si="4"/>
        <v>2</v>
      </c>
      <c r="R10" s="259" t="str">
        <f t="shared" si="5"/>
        <v>Sin Fecha</v>
      </c>
      <c r="S10" s="260">
        <f t="shared" si="6"/>
        <v>7.9118055555591127</v>
      </c>
      <c r="T10" s="257"/>
      <c r="U10" s="257" t="str">
        <f t="shared" si="7"/>
        <v>No Cumplió</v>
      </c>
      <c r="V10" s="257" t="str">
        <f t="shared" si="8"/>
        <v>Sin Fecha</v>
      </c>
      <c r="W10" s="260">
        <f t="shared" si="9"/>
        <v>7.9118055555591127</v>
      </c>
      <c r="X10" s="256"/>
      <c r="Y10" s="261">
        <f t="shared" si="3"/>
        <v>5</v>
      </c>
      <c r="Z10" s="242"/>
      <c r="AA10" s="262"/>
      <c r="AB10" s="262"/>
      <c r="AC10" s="262"/>
      <c r="AD10" s="264"/>
      <c r="AE10" s="264"/>
      <c r="AF10" s="265"/>
    </row>
    <row r="11" spans="1:32" ht="51.75" customHeight="1" x14ac:dyDescent="0.25">
      <c r="A11" s="4">
        <v>1</v>
      </c>
      <c r="B11" s="264" t="s">
        <v>728</v>
      </c>
      <c r="C11" s="251" t="s">
        <v>957</v>
      </c>
      <c r="D11" s="256" t="s">
        <v>352</v>
      </c>
      <c r="E11" s="256" t="s">
        <v>11</v>
      </c>
      <c r="F11" s="256" t="s">
        <v>12</v>
      </c>
      <c r="G11" s="256" t="s">
        <v>958</v>
      </c>
      <c r="H11" s="256" t="s">
        <v>959</v>
      </c>
      <c r="I11" s="256" t="s">
        <v>932</v>
      </c>
      <c r="J11" s="256" t="s">
        <v>264</v>
      </c>
      <c r="K11" s="263">
        <f t="shared" si="0"/>
        <v>42055.75</v>
      </c>
      <c r="L11" s="258">
        <v>42047.719444444447</v>
      </c>
      <c r="M11" s="269">
        <v>42047.719444444447</v>
      </c>
      <c r="N11" s="259">
        <f t="shared" si="1"/>
        <v>0</v>
      </c>
      <c r="O11" s="258">
        <f t="shared" si="2"/>
        <v>42052.719444444447</v>
      </c>
      <c r="P11" s="258"/>
      <c r="Q11" s="259">
        <f t="shared" si="4"/>
        <v>3</v>
      </c>
      <c r="R11" s="259" t="str">
        <f t="shared" si="5"/>
        <v>Sin Fecha</v>
      </c>
      <c r="S11" s="260">
        <f t="shared" si="6"/>
        <v>8.0305555555532919</v>
      </c>
      <c r="T11" s="257"/>
      <c r="U11" s="257" t="str">
        <f t="shared" si="7"/>
        <v>No Cumplió</v>
      </c>
      <c r="V11" s="257" t="str">
        <f t="shared" si="8"/>
        <v>Sin Fecha</v>
      </c>
      <c r="W11" s="260">
        <f t="shared" si="9"/>
        <v>8.0305555555532919</v>
      </c>
      <c r="X11" s="256"/>
      <c r="Y11" s="261">
        <f t="shared" si="3"/>
        <v>5</v>
      </c>
      <c r="Z11" s="242"/>
      <c r="AA11" s="262"/>
      <c r="AB11" s="262"/>
      <c r="AC11" s="262"/>
      <c r="AD11" s="264"/>
      <c r="AE11" s="264"/>
      <c r="AF11" s="265"/>
    </row>
    <row r="12" spans="1:32" ht="51.75" customHeight="1" x14ac:dyDescent="0.25">
      <c r="A12" s="4" t="s">
        <v>945</v>
      </c>
      <c r="B12" s="264" t="s">
        <v>733</v>
      </c>
      <c r="C12" s="251" t="s">
        <v>947</v>
      </c>
      <c r="D12" s="256" t="s">
        <v>352</v>
      </c>
      <c r="E12" s="256" t="s">
        <v>817</v>
      </c>
      <c r="F12" s="256" t="s">
        <v>25</v>
      </c>
      <c r="G12" s="256" t="s">
        <v>948</v>
      </c>
      <c r="H12" s="256" t="s">
        <v>949</v>
      </c>
      <c r="I12" s="256" t="s">
        <v>22</v>
      </c>
      <c r="J12" s="256" t="s">
        <v>22</v>
      </c>
      <c r="K12" s="263">
        <f t="shared" si="0"/>
        <v>42055.75</v>
      </c>
      <c r="L12" s="258">
        <v>42047.575694444444</v>
      </c>
      <c r="M12" s="269">
        <v>42047.575694444444</v>
      </c>
      <c r="N12" s="259">
        <f t="shared" si="1"/>
        <v>0</v>
      </c>
      <c r="O12" s="258">
        <f t="shared" si="2"/>
        <v>42052.575694444444</v>
      </c>
      <c r="P12" s="258"/>
      <c r="Q12" s="259">
        <f t="shared" si="4"/>
        <v>-1</v>
      </c>
      <c r="R12" s="259" t="str">
        <f t="shared" si="5"/>
        <v>Sin Fecha</v>
      </c>
      <c r="S12" s="260">
        <f t="shared" si="6"/>
        <v>8.1743055555562023</v>
      </c>
      <c r="T12" s="257">
        <v>42051.547222222223</v>
      </c>
      <c r="U12" s="257" t="str">
        <f t="shared" si="7"/>
        <v>Cumplió</v>
      </c>
      <c r="V12" s="257" t="str">
        <f t="shared" si="8"/>
        <v>Sin Fecha</v>
      </c>
      <c r="W12" s="260">
        <f t="shared" si="9"/>
        <v>3.9715277777795563</v>
      </c>
      <c r="X12" s="256" t="s">
        <v>76</v>
      </c>
      <c r="Y12" s="261">
        <f t="shared" si="3"/>
        <v>5</v>
      </c>
      <c r="Z12" s="242"/>
      <c r="AA12" s="262"/>
      <c r="AB12" s="262"/>
      <c r="AC12" s="262"/>
      <c r="AD12" s="264"/>
      <c r="AE12" s="264"/>
      <c r="AF12" s="265"/>
    </row>
    <row r="13" spans="1:32" ht="51.75" customHeight="1" x14ac:dyDescent="0.25">
      <c r="A13" s="4">
        <v>1</v>
      </c>
      <c r="B13" s="264" t="s">
        <v>728</v>
      </c>
      <c r="C13" s="251" t="s">
        <v>960</v>
      </c>
      <c r="D13" s="256" t="s">
        <v>352</v>
      </c>
      <c r="E13" s="256" t="s">
        <v>24</v>
      </c>
      <c r="F13" s="256" t="s">
        <v>25</v>
      </c>
      <c r="G13" s="256" t="s">
        <v>961</v>
      </c>
      <c r="H13" s="256" t="s">
        <v>962</v>
      </c>
      <c r="I13" s="256" t="s">
        <v>905</v>
      </c>
      <c r="J13" s="256" t="s">
        <v>16</v>
      </c>
      <c r="K13" s="263">
        <f t="shared" si="0"/>
        <v>42055.75</v>
      </c>
      <c r="L13" s="258">
        <v>42051.575694444444</v>
      </c>
      <c r="M13" s="269">
        <v>42051.575694444444</v>
      </c>
      <c r="N13" s="259">
        <f t="shared" si="1"/>
        <v>0</v>
      </c>
      <c r="O13" s="258">
        <f t="shared" si="2"/>
        <v>42056.575694444444</v>
      </c>
      <c r="P13" s="258"/>
      <c r="Q13" s="259">
        <f t="shared" si="4"/>
        <v>0</v>
      </c>
      <c r="R13" s="259" t="str">
        <f t="shared" si="5"/>
        <v>Sin Fecha</v>
      </c>
      <c r="S13" s="260">
        <f t="shared" si="6"/>
        <v>4.1743055555562023</v>
      </c>
      <c r="T13" s="257"/>
      <c r="U13" s="257" t="str">
        <f t="shared" si="7"/>
        <v>No Cumplió</v>
      </c>
      <c r="V13" s="257" t="str">
        <f t="shared" si="8"/>
        <v>Sin Fecha</v>
      </c>
      <c r="W13" s="260">
        <f t="shared" si="9"/>
        <v>4.1743055555562023</v>
      </c>
      <c r="X13" s="256"/>
      <c r="Y13" s="261">
        <f t="shared" si="3"/>
        <v>5</v>
      </c>
      <c r="Z13" s="242"/>
      <c r="AA13" s="262"/>
      <c r="AB13" s="262"/>
      <c r="AC13" s="262"/>
      <c r="AD13" s="264"/>
      <c r="AE13" s="264"/>
      <c r="AF13" s="265"/>
    </row>
    <row r="14" spans="1:32" ht="51.75" customHeight="1" x14ac:dyDescent="0.25">
      <c r="A14" s="4">
        <v>1</v>
      </c>
      <c r="B14" s="264" t="s">
        <v>728</v>
      </c>
      <c r="C14" s="251" t="s">
        <v>881</v>
      </c>
      <c r="D14" s="256" t="s">
        <v>352</v>
      </c>
      <c r="E14" s="256" t="s">
        <v>11</v>
      </c>
      <c r="F14" s="256" t="s">
        <v>25</v>
      </c>
      <c r="G14" s="256" t="s">
        <v>882</v>
      </c>
      <c r="H14" s="256" t="s">
        <v>883</v>
      </c>
      <c r="I14" s="256" t="s">
        <v>49</v>
      </c>
      <c r="J14" s="256" t="s">
        <v>359</v>
      </c>
      <c r="K14" s="263">
        <f t="shared" si="0"/>
        <v>42055.75</v>
      </c>
      <c r="L14" s="258">
        <v>42044.890277777777</v>
      </c>
      <c r="M14" s="269">
        <v>42044.486805555556</v>
      </c>
      <c r="N14" s="259">
        <f t="shared" si="1"/>
        <v>-0.40347222222044365</v>
      </c>
      <c r="O14" s="258">
        <f t="shared" si="2"/>
        <v>42049.486805555556</v>
      </c>
      <c r="P14" s="258">
        <v>42061</v>
      </c>
      <c r="Q14" s="259">
        <f t="shared" si="4"/>
        <v>6</v>
      </c>
      <c r="R14" s="259">
        <f t="shared" si="5"/>
        <v>-5</v>
      </c>
      <c r="S14" s="260">
        <f t="shared" si="6"/>
        <v>10.859722222223354</v>
      </c>
      <c r="T14" s="257"/>
      <c r="U14" s="257" t="str">
        <f t="shared" si="7"/>
        <v>No Cumplió</v>
      </c>
      <c r="V14" s="257" t="str">
        <f t="shared" si="8"/>
        <v>No Cumplió</v>
      </c>
      <c r="W14" s="260">
        <f t="shared" si="9"/>
        <v>10.859722222223354</v>
      </c>
      <c r="X14" s="256" t="s">
        <v>884</v>
      </c>
      <c r="Y14" s="261">
        <f t="shared" si="3"/>
        <v>5</v>
      </c>
      <c r="Z14" s="242"/>
      <c r="AA14" s="262"/>
      <c r="AB14" s="262"/>
      <c r="AC14" s="262"/>
      <c r="AD14" s="264"/>
      <c r="AE14" s="264"/>
      <c r="AF14" s="265"/>
    </row>
    <row r="15" spans="1:32" ht="51.75" customHeight="1" x14ac:dyDescent="0.25">
      <c r="B15" s="264" t="s">
        <v>728</v>
      </c>
      <c r="C15" s="251" t="s">
        <v>881</v>
      </c>
      <c r="D15" s="256" t="s">
        <v>352</v>
      </c>
      <c r="E15" s="256" t="s">
        <v>24</v>
      </c>
      <c r="F15" s="256" t="s">
        <v>25</v>
      </c>
      <c r="G15" s="256" t="s">
        <v>882</v>
      </c>
      <c r="H15" s="256" t="s">
        <v>883</v>
      </c>
      <c r="I15" s="256" t="s">
        <v>49</v>
      </c>
      <c r="J15" s="256" t="s">
        <v>80</v>
      </c>
      <c r="K15" s="263">
        <f t="shared" si="0"/>
        <v>42055.75</v>
      </c>
      <c r="L15" s="258">
        <v>42044.890277777777</v>
      </c>
      <c r="M15" s="269">
        <v>42044.486805555556</v>
      </c>
      <c r="N15" s="259">
        <f t="shared" si="1"/>
        <v>-0.40347222222044365</v>
      </c>
      <c r="O15" s="258">
        <f t="shared" si="2"/>
        <v>42049.486805555556</v>
      </c>
      <c r="P15" s="258"/>
      <c r="Q15" s="259">
        <f t="shared" si="4"/>
        <v>2</v>
      </c>
      <c r="R15" s="259" t="str">
        <f t="shared" si="5"/>
        <v>Sin Fecha</v>
      </c>
      <c r="S15" s="260">
        <f t="shared" si="6"/>
        <v>10.859722222223354</v>
      </c>
      <c r="T15" s="257">
        <v>42051.656944444447</v>
      </c>
      <c r="U15" s="257" t="str">
        <f t="shared" si="7"/>
        <v>No Cumplió</v>
      </c>
      <c r="V15" s="257" t="str">
        <f t="shared" si="8"/>
        <v>Sin Fecha</v>
      </c>
      <c r="W15" s="260">
        <f t="shared" si="9"/>
        <v>6.7666666666700621</v>
      </c>
      <c r="X15" s="256" t="s">
        <v>884</v>
      </c>
      <c r="Y15" s="261">
        <f t="shared" si="3"/>
        <v>5</v>
      </c>
      <c r="Z15" s="242"/>
      <c r="AA15" s="262"/>
      <c r="AB15" s="262"/>
      <c r="AC15" s="262"/>
      <c r="AD15" s="264"/>
      <c r="AE15" s="264"/>
      <c r="AF15" s="265"/>
    </row>
    <row r="16" spans="1:32" ht="51.75" customHeight="1" x14ac:dyDescent="0.25">
      <c r="A16" s="4">
        <v>1</v>
      </c>
      <c r="B16" s="264" t="s">
        <v>730</v>
      </c>
      <c r="C16" s="251" t="s">
        <v>849</v>
      </c>
      <c r="D16" s="256" t="s">
        <v>352</v>
      </c>
      <c r="E16" s="256" t="s">
        <v>51</v>
      </c>
      <c r="F16" s="256" t="s">
        <v>25</v>
      </c>
      <c r="G16" s="256" t="s">
        <v>850</v>
      </c>
      <c r="H16" s="256" t="s">
        <v>851</v>
      </c>
      <c r="I16" s="256" t="s">
        <v>49</v>
      </c>
      <c r="J16" s="256" t="s">
        <v>65</v>
      </c>
      <c r="K16" s="263">
        <f t="shared" si="0"/>
        <v>42055.75</v>
      </c>
      <c r="L16" s="258">
        <v>42044.724999999999</v>
      </c>
      <c r="M16" s="269">
        <v>42044.724999999999</v>
      </c>
      <c r="N16" s="259">
        <f t="shared" si="1"/>
        <v>0</v>
      </c>
      <c r="O16" s="258">
        <f t="shared" si="2"/>
        <v>42049.724999999999</v>
      </c>
      <c r="P16" s="258"/>
      <c r="Q16" s="259">
        <f t="shared" si="4"/>
        <v>6</v>
      </c>
      <c r="R16" s="259" t="str">
        <f t="shared" si="5"/>
        <v>Sin Fecha</v>
      </c>
      <c r="S16" s="260">
        <f t="shared" si="6"/>
        <v>11.025000000001455</v>
      </c>
      <c r="T16" s="257"/>
      <c r="U16" s="257" t="str">
        <f t="shared" si="7"/>
        <v>No Cumplió</v>
      </c>
      <c r="V16" s="257" t="str">
        <f t="shared" si="8"/>
        <v>Sin Fecha</v>
      </c>
      <c r="W16" s="260">
        <f t="shared" si="9"/>
        <v>11.025000000001455</v>
      </c>
      <c r="X16" s="256"/>
      <c r="Y16" s="261">
        <f t="shared" si="3"/>
        <v>5</v>
      </c>
      <c r="Z16" s="242"/>
      <c r="AA16" s="262"/>
      <c r="AB16" s="262"/>
      <c r="AC16" s="262"/>
      <c r="AD16" s="264"/>
      <c r="AE16" s="264"/>
      <c r="AF16" s="265"/>
    </row>
    <row r="17" spans="1:32" s="185" customFormat="1" ht="51.75" customHeight="1" x14ac:dyDescent="0.25">
      <c r="A17" s="186">
        <v>1</v>
      </c>
      <c r="B17" s="264" t="s">
        <v>727</v>
      </c>
      <c r="C17" s="251" t="s">
        <v>864</v>
      </c>
      <c r="D17" s="256" t="s">
        <v>352</v>
      </c>
      <c r="E17" s="256" t="s">
        <v>24</v>
      </c>
      <c r="F17" s="256" t="s">
        <v>12</v>
      </c>
      <c r="G17" s="256" t="s">
        <v>865</v>
      </c>
      <c r="H17" s="256" t="s">
        <v>866</v>
      </c>
      <c r="I17" s="256" t="s">
        <v>22</v>
      </c>
      <c r="J17" s="256" t="s">
        <v>80</v>
      </c>
      <c r="K17" s="263">
        <f t="shared" si="0"/>
        <v>42055.75</v>
      </c>
      <c r="L17" s="258">
        <v>42044.486805555556</v>
      </c>
      <c r="M17" s="269">
        <f>+T18</f>
        <v>42053.552083333336</v>
      </c>
      <c r="N17" s="259">
        <f t="shared" si="1"/>
        <v>9.0652777777795563</v>
      </c>
      <c r="O17" s="258">
        <f t="shared" si="2"/>
        <v>42058.552083333336</v>
      </c>
      <c r="P17" s="258"/>
      <c r="Q17" s="259">
        <f t="shared" si="4"/>
        <v>-2</v>
      </c>
      <c r="R17" s="259" t="str">
        <f t="shared" si="5"/>
        <v>Sin Fecha</v>
      </c>
      <c r="S17" s="260">
        <f t="shared" si="6"/>
        <v>11.263194444443798</v>
      </c>
      <c r="T17" s="257"/>
      <c r="U17" s="257" t="str">
        <f t="shared" si="7"/>
        <v>No Cumplió</v>
      </c>
      <c r="V17" s="257" t="str">
        <f t="shared" si="8"/>
        <v>Sin Fecha</v>
      </c>
      <c r="W17" s="260">
        <f t="shared" si="9"/>
        <v>11.263194444443798</v>
      </c>
      <c r="X17" s="256" t="s">
        <v>885</v>
      </c>
      <c r="Y17" s="261">
        <f t="shared" si="3"/>
        <v>5</v>
      </c>
      <c r="Z17" s="242"/>
      <c r="AA17" s="262"/>
      <c r="AB17" s="262"/>
      <c r="AC17" s="262"/>
      <c r="AD17" s="196"/>
      <c r="AE17" s="264"/>
      <c r="AF17" s="196"/>
    </row>
    <row r="18" spans="1:32" ht="51.75" customHeight="1" x14ac:dyDescent="0.25">
      <c r="B18" s="264" t="s">
        <v>727</v>
      </c>
      <c r="C18" s="251" t="s">
        <v>864</v>
      </c>
      <c r="D18" s="256" t="s">
        <v>352</v>
      </c>
      <c r="E18" s="256" t="s">
        <v>51</v>
      </c>
      <c r="F18" s="256" t="s">
        <v>12</v>
      </c>
      <c r="G18" s="256" t="s">
        <v>865</v>
      </c>
      <c r="H18" s="256" t="s">
        <v>866</v>
      </c>
      <c r="I18" s="256" t="s">
        <v>22</v>
      </c>
      <c r="J18" s="256" t="s">
        <v>22</v>
      </c>
      <c r="K18" s="263">
        <f t="shared" si="0"/>
        <v>42055.75</v>
      </c>
      <c r="L18" s="258">
        <v>42044.486805555556</v>
      </c>
      <c r="M18" s="269">
        <f>+T19</f>
        <v>42051.620138888888</v>
      </c>
      <c r="N18" s="259">
        <f t="shared" si="1"/>
        <v>7.1333333333313931</v>
      </c>
      <c r="O18" s="258">
        <f t="shared" si="2"/>
        <v>42056.620138888888</v>
      </c>
      <c r="P18" s="258"/>
      <c r="Q18" s="259">
        <f t="shared" si="4"/>
        <v>-3</v>
      </c>
      <c r="R18" s="259" t="str">
        <f t="shared" si="5"/>
        <v>Sin Fecha</v>
      </c>
      <c r="S18" s="260">
        <f t="shared" si="6"/>
        <v>11.263194444443798</v>
      </c>
      <c r="T18" s="257">
        <v>42053.552083333336</v>
      </c>
      <c r="U18" s="257" t="str">
        <f t="shared" si="7"/>
        <v>Cumplió</v>
      </c>
      <c r="V18" s="257" t="str">
        <f t="shared" si="8"/>
        <v>Sin Fecha</v>
      </c>
      <c r="W18" s="260">
        <f t="shared" si="9"/>
        <v>9.0652777777795563</v>
      </c>
      <c r="X18" s="256" t="s">
        <v>885</v>
      </c>
      <c r="Y18" s="261">
        <f t="shared" si="3"/>
        <v>5</v>
      </c>
      <c r="Z18" s="242"/>
      <c r="AA18" s="262"/>
      <c r="AB18" s="262"/>
      <c r="AC18" s="262"/>
      <c r="AD18" s="264"/>
      <c r="AE18" s="264"/>
      <c r="AF18" s="265"/>
    </row>
    <row r="19" spans="1:32" ht="51.75" customHeight="1" x14ac:dyDescent="0.25">
      <c r="B19" s="264" t="s">
        <v>727</v>
      </c>
      <c r="C19" s="251" t="s">
        <v>864</v>
      </c>
      <c r="D19" s="256" t="s">
        <v>352</v>
      </c>
      <c r="E19" s="256" t="s">
        <v>11</v>
      </c>
      <c r="F19" s="256" t="s">
        <v>12</v>
      </c>
      <c r="G19" s="256" t="s">
        <v>865</v>
      </c>
      <c r="H19" s="256" t="s">
        <v>866</v>
      </c>
      <c r="I19" s="256" t="s">
        <v>22</v>
      </c>
      <c r="J19" s="256" t="s">
        <v>80</v>
      </c>
      <c r="K19" s="263">
        <f t="shared" si="0"/>
        <v>42055.75</v>
      </c>
      <c r="L19" s="258">
        <v>42044.486805555556</v>
      </c>
      <c r="M19" s="269">
        <v>42044.486805555556</v>
      </c>
      <c r="N19" s="259">
        <f t="shared" si="1"/>
        <v>0</v>
      </c>
      <c r="O19" s="258">
        <f t="shared" si="2"/>
        <v>42049.486805555556</v>
      </c>
      <c r="P19" s="258">
        <v>42055</v>
      </c>
      <c r="Q19" s="259">
        <f t="shared" si="4"/>
        <v>2</v>
      </c>
      <c r="R19" s="259">
        <f t="shared" si="5"/>
        <v>-3</v>
      </c>
      <c r="S19" s="260">
        <f t="shared" si="6"/>
        <v>11.263194444443798</v>
      </c>
      <c r="T19" s="257">
        <v>42051.620138888888</v>
      </c>
      <c r="U19" s="257" t="str">
        <f t="shared" si="7"/>
        <v>No Cumplió</v>
      </c>
      <c r="V19" s="257" t="str">
        <f t="shared" si="8"/>
        <v>Cumplió</v>
      </c>
      <c r="W19" s="260">
        <f t="shared" si="9"/>
        <v>7.1333333333313931</v>
      </c>
      <c r="X19" s="256" t="s">
        <v>885</v>
      </c>
      <c r="Y19" s="261">
        <f t="shared" si="3"/>
        <v>5</v>
      </c>
      <c r="Z19" s="242"/>
      <c r="AA19" s="262"/>
      <c r="AB19" s="262"/>
      <c r="AC19" s="262"/>
      <c r="AD19" s="264"/>
      <c r="AE19" s="264"/>
      <c r="AF19" s="265"/>
    </row>
    <row r="20" spans="1:32" s="255" customFormat="1" ht="51.75" customHeight="1" x14ac:dyDescent="0.25">
      <c r="A20" s="255">
        <v>1</v>
      </c>
      <c r="B20" s="264" t="s">
        <v>728</v>
      </c>
      <c r="C20" s="251" t="s">
        <v>867</v>
      </c>
      <c r="D20" s="256" t="s">
        <v>352</v>
      </c>
      <c r="E20" s="256" t="s">
        <v>24</v>
      </c>
      <c r="F20" s="256" t="s">
        <v>25</v>
      </c>
      <c r="G20" s="256" t="s">
        <v>868</v>
      </c>
      <c r="H20" s="256" t="s">
        <v>869</v>
      </c>
      <c r="I20" s="256" t="s">
        <v>22</v>
      </c>
      <c r="J20" s="256" t="s">
        <v>42</v>
      </c>
      <c r="K20" s="263">
        <f t="shared" si="0"/>
        <v>42055.75</v>
      </c>
      <c r="L20" s="258">
        <v>42044.47152777778</v>
      </c>
      <c r="M20" s="269">
        <f>+T21</f>
        <v>42052.670138888891</v>
      </c>
      <c r="N20" s="259">
        <f t="shared" ref="N20" si="10">M20-L20</f>
        <v>8.1986111111109494</v>
      </c>
      <c r="O20" s="258">
        <f t="shared" ref="O20" si="11">+M20+Y20</f>
        <v>42057.670138888891</v>
      </c>
      <c r="P20" s="258"/>
      <c r="Q20" s="259">
        <f t="shared" ref="Q20" si="12">IF(T20="",(ROUNDDOWN(K20-O20,0)),ROUNDDOWN(T20-O20,0))</f>
        <v>-1</v>
      </c>
      <c r="R20" s="259" t="str">
        <f t="shared" ref="R20" si="13">IF(P20="","Sin Fecha",IF(T20="",(ROUNDDOWN(K20-P20,0)),ROUNDDOWN(T20-P20,0)))</f>
        <v>Sin Fecha</v>
      </c>
      <c r="S20" s="260">
        <f t="shared" ref="S20" si="14">K20-L20</f>
        <v>11.278472222220444</v>
      </c>
      <c r="T20" s="257"/>
      <c r="U20" s="257" t="str">
        <f t="shared" ref="U20" si="15">IF(AND(T20&lt;&gt;"",Q20&lt;=0),"Cumplió","No Cumplió")</f>
        <v>No Cumplió</v>
      </c>
      <c r="V20" s="257" t="str">
        <f t="shared" ref="V20" si="16">IF(AND(T20&lt;&gt;"",R20&lt;=0),"Cumplió",IF(P20="","Sin Fecha","No Cumplió"))</f>
        <v>Sin Fecha</v>
      </c>
      <c r="W20" s="260">
        <f t="shared" ref="W20" si="17">IF(T20="",K20-L20,T20-L20)</f>
        <v>11.278472222220444</v>
      </c>
      <c r="X20" s="256"/>
      <c r="Y20" s="261">
        <f t="shared" si="3"/>
        <v>5</v>
      </c>
      <c r="Z20" s="242"/>
      <c r="AA20" s="262"/>
      <c r="AB20" s="262"/>
      <c r="AC20" s="262"/>
      <c r="AD20" s="264"/>
      <c r="AE20" s="264"/>
      <c r="AF20" s="265"/>
    </row>
    <row r="21" spans="1:32" ht="51.75" customHeight="1" x14ac:dyDescent="0.25">
      <c r="B21" s="264" t="s">
        <v>728</v>
      </c>
      <c r="C21" s="251" t="s">
        <v>867</v>
      </c>
      <c r="D21" s="256" t="s">
        <v>352</v>
      </c>
      <c r="E21" s="256" t="s">
        <v>24</v>
      </c>
      <c r="F21" s="256" t="s">
        <v>25</v>
      </c>
      <c r="G21" s="256" t="s">
        <v>868</v>
      </c>
      <c r="H21" s="256" t="s">
        <v>869</v>
      </c>
      <c r="I21" s="256" t="s">
        <v>22</v>
      </c>
      <c r="J21" s="256" t="s">
        <v>505</v>
      </c>
      <c r="K21" s="263">
        <f t="shared" si="0"/>
        <v>42055.75</v>
      </c>
      <c r="L21" s="258">
        <v>42044.47152777778</v>
      </c>
      <c r="M21" s="269">
        <f>+T22</f>
        <v>42045.507638888892</v>
      </c>
      <c r="N21" s="259">
        <f t="shared" si="1"/>
        <v>1.0361111111124046</v>
      </c>
      <c r="O21" s="258">
        <f t="shared" si="2"/>
        <v>42050.507638888892</v>
      </c>
      <c r="P21" s="258"/>
      <c r="Q21" s="259">
        <f t="shared" si="4"/>
        <v>2</v>
      </c>
      <c r="R21" s="259" t="str">
        <f t="shared" si="5"/>
        <v>Sin Fecha</v>
      </c>
      <c r="S21" s="260">
        <f t="shared" si="6"/>
        <v>11.278472222220444</v>
      </c>
      <c r="T21" s="257">
        <v>42052.670138888891</v>
      </c>
      <c r="U21" s="257" t="str">
        <f t="shared" si="7"/>
        <v>No Cumplió</v>
      </c>
      <c r="V21" s="257" t="str">
        <f t="shared" si="8"/>
        <v>Sin Fecha</v>
      </c>
      <c r="W21" s="260">
        <f t="shared" si="9"/>
        <v>8.1986111111109494</v>
      </c>
      <c r="X21" s="256"/>
      <c r="Y21" s="261">
        <f t="shared" si="3"/>
        <v>5</v>
      </c>
      <c r="Z21" s="242"/>
      <c r="AA21" s="262"/>
      <c r="AB21" s="262"/>
      <c r="AC21" s="262"/>
      <c r="AD21" s="264"/>
      <c r="AE21" s="264"/>
      <c r="AF21" s="265"/>
    </row>
    <row r="22" spans="1:32" ht="51.75" customHeight="1" x14ac:dyDescent="0.25">
      <c r="B22" s="264" t="s">
        <v>728</v>
      </c>
      <c r="C22" s="251" t="s">
        <v>867</v>
      </c>
      <c r="D22" s="256" t="s">
        <v>352</v>
      </c>
      <c r="E22" s="256" t="s">
        <v>24</v>
      </c>
      <c r="F22" s="256" t="s">
        <v>25</v>
      </c>
      <c r="G22" s="256" t="s">
        <v>868</v>
      </c>
      <c r="H22" s="256" t="s">
        <v>869</v>
      </c>
      <c r="I22" s="256" t="s">
        <v>22</v>
      </c>
      <c r="J22" s="256" t="s">
        <v>42</v>
      </c>
      <c r="K22" s="263">
        <f t="shared" si="0"/>
        <v>42055.75</v>
      </c>
      <c r="L22" s="258">
        <v>42044.47152777778</v>
      </c>
      <c r="M22" s="269">
        <v>42044.47152777778</v>
      </c>
      <c r="N22" s="259">
        <f t="shared" si="1"/>
        <v>0</v>
      </c>
      <c r="O22" s="258">
        <f t="shared" si="2"/>
        <v>42049.47152777778</v>
      </c>
      <c r="P22" s="258"/>
      <c r="Q22" s="259">
        <f t="shared" si="4"/>
        <v>-3</v>
      </c>
      <c r="R22" s="259" t="str">
        <f t="shared" si="5"/>
        <v>Sin Fecha</v>
      </c>
      <c r="S22" s="260">
        <f t="shared" si="6"/>
        <v>11.278472222220444</v>
      </c>
      <c r="T22" s="257">
        <v>42045.507638888892</v>
      </c>
      <c r="U22" s="257" t="str">
        <f t="shared" si="7"/>
        <v>Cumplió</v>
      </c>
      <c r="V22" s="257" t="str">
        <f t="shared" si="8"/>
        <v>Sin Fecha</v>
      </c>
      <c r="W22" s="260">
        <f t="shared" si="9"/>
        <v>1.0361111111124046</v>
      </c>
      <c r="X22" s="256"/>
      <c r="Y22" s="261">
        <f t="shared" si="3"/>
        <v>5</v>
      </c>
      <c r="Z22" s="242"/>
      <c r="AA22" s="262"/>
      <c r="AB22" s="262"/>
      <c r="AC22" s="262"/>
      <c r="AD22" s="264"/>
      <c r="AE22" s="264"/>
      <c r="AF22" s="265"/>
    </row>
    <row r="23" spans="1:32" s="187" customFormat="1" ht="51.75" customHeight="1" x14ac:dyDescent="0.25">
      <c r="A23" s="188">
        <v>1</v>
      </c>
      <c r="B23" s="264" t="s">
        <v>979</v>
      </c>
      <c r="C23" s="251" t="s">
        <v>852</v>
      </c>
      <c r="D23" s="256" t="s">
        <v>352</v>
      </c>
      <c r="E23" s="256" t="s">
        <v>11</v>
      </c>
      <c r="F23" s="256" t="s">
        <v>12</v>
      </c>
      <c r="G23" s="256" t="s">
        <v>853</v>
      </c>
      <c r="H23" s="256" t="s">
        <v>854</v>
      </c>
      <c r="I23" s="256" t="s">
        <v>55</v>
      </c>
      <c r="J23" s="256" t="s">
        <v>359</v>
      </c>
      <c r="K23" s="263">
        <f t="shared" si="0"/>
        <v>42055.75</v>
      </c>
      <c r="L23" s="258">
        <v>42044.421527777777</v>
      </c>
      <c r="M23" s="269">
        <v>42053.542361111111</v>
      </c>
      <c r="N23" s="259">
        <f t="shared" si="1"/>
        <v>9.1208333333343035</v>
      </c>
      <c r="O23" s="258">
        <f t="shared" si="2"/>
        <v>42058.542361111111</v>
      </c>
      <c r="P23" s="258"/>
      <c r="Q23" s="259">
        <f t="shared" si="4"/>
        <v>2</v>
      </c>
      <c r="R23" s="259" t="str">
        <f t="shared" si="5"/>
        <v>Sin Fecha</v>
      </c>
      <c r="S23" s="260">
        <f t="shared" si="6"/>
        <v>11.328472222223354</v>
      </c>
      <c r="T23" s="257">
        <v>42061</v>
      </c>
      <c r="U23" s="257" t="str">
        <f t="shared" si="7"/>
        <v>No Cumplió</v>
      </c>
      <c r="V23" s="257" t="str">
        <f t="shared" si="8"/>
        <v>Sin Fecha</v>
      </c>
      <c r="W23" s="260">
        <f t="shared" si="9"/>
        <v>16.578472222223354</v>
      </c>
      <c r="X23" s="256"/>
      <c r="Y23" s="261">
        <f t="shared" si="3"/>
        <v>5</v>
      </c>
      <c r="Z23" s="242"/>
      <c r="AA23" s="262"/>
      <c r="AB23" s="262"/>
      <c r="AC23" s="262"/>
      <c r="AD23" s="196"/>
      <c r="AE23" s="264"/>
      <c r="AF23" s="265"/>
    </row>
    <row r="24" spans="1:32" s="247" customFormat="1" ht="51.75" customHeight="1" x14ac:dyDescent="0.25">
      <c r="A24" s="248">
        <v>1</v>
      </c>
      <c r="B24" s="264" t="s">
        <v>699</v>
      </c>
      <c r="C24" s="251" t="s">
        <v>855</v>
      </c>
      <c r="D24" s="256" t="s">
        <v>352</v>
      </c>
      <c r="E24" s="256" t="s">
        <v>11</v>
      </c>
      <c r="F24" s="256" t="s">
        <v>12</v>
      </c>
      <c r="G24" s="256" t="s">
        <v>856</v>
      </c>
      <c r="H24" s="256" t="s">
        <v>857</v>
      </c>
      <c r="I24" s="256" t="s">
        <v>55</v>
      </c>
      <c r="J24" s="256" t="s">
        <v>42</v>
      </c>
      <c r="K24" s="263">
        <f t="shared" si="0"/>
        <v>42055.75</v>
      </c>
      <c r="L24" s="258">
        <v>42044.407638888886</v>
      </c>
      <c r="M24" s="263">
        <v>42054.661111111112</v>
      </c>
      <c r="N24" s="259">
        <f t="shared" si="1"/>
        <v>10.253472222226264</v>
      </c>
      <c r="O24" s="258">
        <f t="shared" si="2"/>
        <v>42059.661111111112</v>
      </c>
      <c r="P24" s="258"/>
      <c r="Q24" s="259">
        <f t="shared" si="4"/>
        <v>-3</v>
      </c>
      <c r="R24" s="259" t="str">
        <f t="shared" si="5"/>
        <v>Sin Fecha</v>
      </c>
      <c r="S24" s="260">
        <f t="shared" si="6"/>
        <v>11.34236111111386</v>
      </c>
      <c r="T24" s="257"/>
      <c r="U24" s="257" t="str">
        <f t="shared" si="7"/>
        <v>No Cumplió</v>
      </c>
      <c r="V24" s="257" t="str">
        <f t="shared" si="8"/>
        <v>Sin Fecha</v>
      </c>
      <c r="W24" s="260">
        <f t="shared" si="9"/>
        <v>11.34236111111386</v>
      </c>
      <c r="X24" s="256" t="s">
        <v>57</v>
      </c>
      <c r="Y24" s="261">
        <f t="shared" si="3"/>
        <v>5</v>
      </c>
      <c r="Z24" s="242"/>
      <c r="AA24" s="262"/>
      <c r="AB24" s="262"/>
      <c r="AC24" s="262"/>
      <c r="AD24" s="196"/>
      <c r="AE24" s="264"/>
      <c r="AF24" s="265"/>
    </row>
    <row r="25" spans="1:32" ht="51.75" customHeight="1" x14ac:dyDescent="0.25">
      <c r="A25" s="4">
        <v>1</v>
      </c>
      <c r="B25" s="264" t="s">
        <v>728</v>
      </c>
      <c r="C25" s="251" t="s">
        <v>870</v>
      </c>
      <c r="D25" s="256" t="s">
        <v>352</v>
      </c>
      <c r="E25" s="256" t="s">
        <v>11</v>
      </c>
      <c r="F25" s="256" t="s">
        <v>12</v>
      </c>
      <c r="G25" s="256" t="s">
        <v>871</v>
      </c>
      <c r="H25" s="256" t="s">
        <v>872</v>
      </c>
      <c r="I25" s="256" t="s">
        <v>164</v>
      </c>
      <c r="J25" s="256" t="s">
        <v>42</v>
      </c>
      <c r="K25" s="263">
        <f t="shared" si="0"/>
        <v>42055.75</v>
      </c>
      <c r="L25" s="258">
        <v>42044.774305555555</v>
      </c>
      <c r="M25" s="269">
        <v>42044.47152777778</v>
      </c>
      <c r="N25" s="259">
        <f t="shared" si="1"/>
        <v>-0.30277777777519077</v>
      </c>
      <c r="O25" s="258">
        <f t="shared" si="2"/>
        <v>42049.47152777778</v>
      </c>
      <c r="P25" s="258"/>
      <c r="Q25" s="259">
        <f t="shared" si="4"/>
        <v>6</v>
      </c>
      <c r="R25" s="259" t="str">
        <f t="shared" si="5"/>
        <v>Sin Fecha</v>
      </c>
      <c r="S25" s="260">
        <f t="shared" si="6"/>
        <v>10.975694444445253</v>
      </c>
      <c r="T25" s="257"/>
      <c r="U25" s="257" t="str">
        <f t="shared" si="7"/>
        <v>No Cumplió</v>
      </c>
      <c r="V25" s="257" t="str">
        <f t="shared" si="8"/>
        <v>Sin Fecha</v>
      </c>
      <c r="W25" s="260">
        <f t="shared" si="9"/>
        <v>10.975694444445253</v>
      </c>
      <c r="X25" s="256"/>
      <c r="Y25" s="261">
        <f t="shared" si="3"/>
        <v>5</v>
      </c>
      <c r="Z25" s="242"/>
      <c r="AA25" s="262"/>
      <c r="AB25" s="262"/>
      <c r="AC25" s="262"/>
      <c r="AD25" s="264"/>
      <c r="AE25" s="264"/>
      <c r="AF25" s="265"/>
    </row>
    <row r="26" spans="1:32" ht="51.75" customHeight="1" x14ac:dyDescent="0.25">
      <c r="A26" s="4">
        <v>1</v>
      </c>
      <c r="B26" s="264" t="s">
        <v>727</v>
      </c>
      <c r="C26" s="251" t="s">
        <v>840</v>
      </c>
      <c r="D26" s="256" t="s">
        <v>352</v>
      </c>
      <c r="E26" s="256" t="s">
        <v>11</v>
      </c>
      <c r="F26" s="256" t="s">
        <v>12</v>
      </c>
      <c r="G26" s="256" t="s">
        <v>841</v>
      </c>
      <c r="H26" s="256" t="s">
        <v>842</v>
      </c>
      <c r="I26" s="256" t="s">
        <v>96</v>
      </c>
      <c r="J26" s="256" t="s">
        <v>80</v>
      </c>
      <c r="K26" s="263">
        <f t="shared" si="0"/>
        <v>42055.75</v>
      </c>
      <c r="L26" s="258">
        <v>42041.802777777775</v>
      </c>
      <c r="M26" s="269">
        <f>+T27</f>
        <v>42052.490972222222</v>
      </c>
      <c r="N26" s="259">
        <f t="shared" si="1"/>
        <v>10.688194444446708</v>
      </c>
      <c r="O26" s="258">
        <f t="shared" si="2"/>
        <v>42057.490972222222</v>
      </c>
      <c r="P26" s="258"/>
      <c r="Q26" s="259">
        <f t="shared" si="4"/>
        <v>-1</v>
      </c>
      <c r="R26" s="259" t="str">
        <f t="shared" si="5"/>
        <v>Sin Fecha</v>
      </c>
      <c r="S26" s="260">
        <f t="shared" si="6"/>
        <v>13.947222222224809</v>
      </c>
      <c r="T26" s="257"/>
      <c r="U26" s="257" t="str">
        <f t="shared" si="7"/>
        <v>No Cumplió</v>
      </c>
      <c r="V26" s="257" t="str">
        <f t="shared" si="8"/>
        <v>Sin Fecha</v>
      </c>
      <c r="W26" s="260">
        <f t="shared" si="9"/>
        <v>13.947222222224809</v>
      </c>
      <c r="X26" s="256"/>
      <c r="Y26" s="261">
        <f t="shared" si="3"/>
        <v>5</v>
      </c>
      <c r="Z26" s="242"/>
      <c r="AA26" s="262"/>
      <c r="AB26" s="262"/>
      <c r="AC26" s="262"/>
      <c r="AD26" s="264"/>
      <c r="AE26" s="264"/>
      <c r="AF26" s="265"/>
    </row>
    <row r="27" spans="1:32" ht="51.75" customHeight="1" x14ac:dyDescent="0.25">
      <c r="B27" s="264" t="s">
        <v>727</v>
      </c>
      <c r="C27" s="251" t="s">
        <v>840</v>
      </c>
      <c r="D27" s="256" t="s">
        <v>352</v>
      </c>
      <c r="E27" s="256" t="s">
        <v>11</v>
      </c>
      <c r="F27" s="256" t="s">
        <v>12</v>
      </c>
      <c r="G27" s="256" t="s">
        <v>841</v>
      </c>
      <c r="H27" s="256" t="s">
        <v>842</v>
      </c>
      <c r="I27" s="256" t="s">
        <v>96</v>
      </c>
      <c r="J27" s="256" t="s">
        <v>22</v>
      </c>
      <c r="K27" s="263">
        <f t="shared" si="0"/>
        <v>42055.75</v>
      </c>
      <c r="L27" s="258">
        <v>42041.802777777775</v>
      </c>
      <c r="M27" s="269">
        <v>42041.802777777775</v>
      </c>
      <c r="N27" s="259">
        <f t="shared" si="1"/>
        <v>0</v>
      </c>
      <c r="O27" s="258">
        <f t="shared" si="2"/>
        <v>42046.802777777775</v>
      </c>
      <c r="P27" s="258"/>
      <c r="Q27" s="259">
        <f t="shared" si="4"/>
        <v>5</v>
      </c>
      <c r="R27" s="259" t="str">
        <f t="shared" si="5"/>
        <v>Sin Fecha</v>
      </c>
      <c r="S27" s="260">
        <f t="shared" si="6"/>
        <v>13.947222222224809</v>
      </c>
      <c r="T27" s="257">
        <v>42052.490972222222</v>
      </c>
      <c r="U27" s="257" t="str">
        <f t="shared" si="7"/>
        <v>No Cumplió</v>
      </c>
      <c r="V27" s="257" t="str">
        <f t="shared" si="8"/>
        <v>Sin Fecha</v>
      </c>
      <c r="W27" s="260">
        <f t="shared" si="9"/>
        <v>10.688194444446708</v>
      </c>
      <c r="X27" s="256"/>
      <c r="Y27" s="261">
        <f t="shared" si="3"/>
        <v>5</v>
      </c>
      <c r="Z27" s="242"/>
      <c r="AA27" s="262"/>
      <c r="AB27" s="262"/>
      <c r="AC27" s="262"/>
      <c r="AD27" s="264"/>
      <c r="AE27" s="264"/>
      <c r="AF27" s="265"/>
    </row>
    <row r="28" spans="1:32" s="255" customFormat="1" ht="51.75" customHeight="1" x14ac:dyDescent="0.25">
      <c r="A28" s="255">
        <v>1</v>
      </c>
      <c r="B28" s="264" t="s">
        <v>728</v>
      </c>
      <c r="C28" s="251" t="s">
        <v>843</v>
      </c>
      <c r="D28" s="256" t="s">
        <v>352</v>
      </c>
      <c r="E28" s="256" t="s">
        <v>51</v>
      </c>
      <c r="F28" s="256" t="s">
        <v>12</v>
      </c>
      <c r="G28" s="256" t="s">
        <v>844</v>
      </c>
      <c r="H28" s="256" t="s">
        <v>845</v>
      </c>
      <c r="I28" s="256" t="s">
        <v>15</v>
      </c>
      <c r="J28" s="256" t="s">
        <v>15</v>
      </c>
      <c r="K28" s="263">
        <f t="shared" si="0"/>
        <v>42055.75</v>
      </c>
      <c r="L28" s="258">
        <v>42041.530555555553</v>
      </c>
      <c r="M28" s="269">
        <f>+T29</f>
        <v>42055.621527777781</v>
      </c>
      <c r="N28" s="259">
        <f t="shared" ref="N28" si="18">M28-L28</f>
        <v>14.09097222222772</v>
      </c>
      <c r="O28" s="258">
        <f t="shared" ref="O28" si="19">+M28+Y28</f>
        <v>42060.621527777781</v>
      </c>
      <c r="P28" s="258"/>
      <c r="Q28" s="259">
        <f t="shared" ref="Q28" si="20">IF(T28="",(ROUNDDOWN(K28-O28,0)),ROUNDDOWN(T28-O28,0))</f>
        <v>-4</v>
      </c>
      <c r="R28" s="259" t="str">
        <f t="shared" ref="R28" si="21">IF(P28="","Sin Fecha",IF(T28="",(ROUNDDOWN(K28-P28,0)),ROUNDDOWN(T28-P28,0)))</f>
        <v>Sin Fecha</v>
      </c>
      <c r="S28" s="260">
        <f t="shared" ref="S28" si="22">K28-L28</f>
        <v>14.219444444446708</v>
      </c>
      <c r="T28" s="257"/>
      <c r="U28" s="257" t="str">
        <f t="shared" ref="U28" si="23">IF(AND(T28&lt;&gt;"",Q28&lt;=0),"Cumplió","No Cumplió")</f>
        <v>No Cumplió</v>
      </c>
      <c r="V28" s="257" t="str">
        <f t="shared" ref="V28" si="24">IF(AND(T28&lt;&gt;"",R28&lt;=0),"Cumplió",IF(P28="","Sin Fecha","No Cumplió"))</f>
        <v>Sin Fecha</v>
      </c>
      <c r="W28" s="260">
        <f t="shared" ref="W28" si="25">IF(T28="",K28-L28,T28-L28)</f>
        <v>14.219444444446708</v>
      </c>
      <c r="X28" s="256"/>
      <c r="Y28" s="261">
        <f t="shared" si="3"/>
        <v>5</v>
      </c>
      <c r="Z28" s="242"/>
      <c r="AA28" s="262"/>
      <c r="AB28" s="262"/>
      <c r="AC28" s="262"/>
      <c r="AD28" s="264"/>
      <c r="AE28" s="264"/>
      <c r="AF28" s="265"/>
    </row>
    <row r="29" spans="1:32" ht="51.75" customHeight="1" x14ac:dyDescent="0.25">
      <c r="B29" s="264" t="s">
        <v>728</v>
      </c>
      <c r="C29" s="251" t="s">
        <v>843</v>
      </c>
      <c r="D29" s="256" t="s">
        <v>352</v>
      </c>
      <c r="E29" s="256" t="s">
        <v>51</v>
      </c>
      <c r="F29" s="256" t="s">
        <v>12</v>
      </c>
      <c r="G29" s="256" t="s">
        <v>844</v>
      </c>
      <c r="H29" s="256" t="s">
        <v>845</v>
      </c>
      <c r="I29" s="256" t="s">
        <v>15</v>
      </c>
      <c r="J29" s="256" t="s">
        <v>363</v>
      </c>
      <c r="K29" s="263">
        <f t="shared" si="0"/>
        <v>42055.75</v>
      </c>
      <c r="L29" s="258">
        <v>42041.530555555553</v>
      </c>
      <c r="M29" s="269">
        <v>42041.530555555553</v>
      </c>
      <c r="N29" s="259">
        <f t="shared" si="1"/>
        <v>0</v>
      </c>
      <c r="O29" s="258">
        <f t="shared" si="2"/>
        <v>42046.530555555553</v>
      </c>
      <c r="P29" s="258"/>
      <c r="Q29" s="259">
        <f t="shared" si="4"/>
        <v>9</v>
      </c>
      <c r="R29" s="259" t="str">
        <f t="shared" si="5"/>
        <v>Sin Fecha</v>
      </c>
      <c r="S29" s="260">
        <f t="shared" si="6"/>
        <v>14.219444444446708</v>
      </c>
      <c r="T29" s="257">
        <v>42055.621527777781</v>
      </c>
      <c r="U29" s="257" t="str">
        <f t="shared" si="7"/>
        <v>No Cumplió</v>
      </c>
      <c r="V29" s="257" t="str">
        <f t="shared" si="8"/>
        <v>Sin Fecha</v>
      </c>
      <c r="W29" s="260">
        <f t="shared" si="9"/>
        <v>14.09097222222772</v>
      </c>
      <c r="X29" s="256"/>
      <c r="Y29" s="261">
        <f t="shared" si="3"/>
        <v>5</v>
      </c>
      <c r="Z29" s="242"/>
      <c r="AA29" s="262"/>
      <c r="AB29" s="262"/>
      <c r="AC29" s="262"/>
      <c r="AD29" s="264"/>
      <c r="AE29" s="264"/>
      <c r="AF29" s="265"/>
    </row>
    <row r="30" spans="1:32" ht="51.75" customHeight="1" x14ac:dyDescent="0.25">
      <c r="A30" s="4">
        <v>1</v>
      </c>
      <c r="B30" s="264" t="s">
        <v>728</v>
      </c>
      <c r="C30" s="251" t="s">
        <v>798</v>
      </c>
      <c r="D30" s="256" t="s">
        <v>352</v>
      </c>
      <c r="E30" s="256" t="s">
        <v>51</v>
      </c>
      <c r="F30" s="256" t="s">
        <v>25</v>
      </c>
      <c r="G30" s="256" t="s">
        <v>799</v>
      </c>
      <c r="H30" s="256" t="s">
        <v>800</v>
      </c>
      <c r="I30" s="256" t="s">
        <v>148</v>
      </c>
      <c r="J30" s="256" t="s">
        <v>148</v>
      </c>
      <c r="K30" s="263">
        <f t="shared" si="0"/>
        <v>42055.75</v>
      </c>
      <c r="L30" s="258">
        <v>42040.625694444447</v>
      </c>
      <c r="M30" s="269">
        <f>+T31</f>
        <v>42051.550694444442</v>
      </c>
      <c r="N30" s="259">
        <f t="shared" si="1"/>
        <v>10.924999999995634</v>
      </c>
      <c r="O30" s="258">
        <f t="shared" si="2"/>
        <v>42056.550694444442</v>
      </c>
      <c r="P30" s="258"/>
      <c r="Q30" s="259">
        <f t="shared" si="4"/>
        <v>0</v>
      </c>
      <c r="R30" s="259" t="str">
        <f t="shared" si="5"/>
        <v>Sin Fecha</v>
      </c>
      <c r="S30" s="260">
        <f t="shared" si="6"/>
        <v>15.124305555553292</v>
      </c>
      <c r="T30" s="257"/>
      <c r="U30" s="257" t="str">
        <f t="shared" si="7"/>
        <v>No Cumplió</v>
      </c>
      <c r="V30" s="257" t="str">
        <f t="shared" si="8"/>
        <v>Sin Fecha</v>
      </c>
      <c r="W30" s="260">
        <f t="shared" si="9"/>
        <v>15.124305555553292</v>
      </c>
      <c r="X30" s="256"/>
      <c r="Y30" s="261">
        <f t="shared" si="3"/>
        <v>5</v>
      </c>
      <c r="Z30" s="242"/>
      <c r="AA30" s="262"/>
      <c r="AB30" s="262"/>
      <c r="AC30" s="262"/>
      <c r="AD30" s="264"/>
      <c r="AE30" s="264"/>
      <c r="AF30" s="265"/>
    </row>
    <row r="31" spans="1:32" ht="51.75" customHeight="1" x14ac:dyDescent="0.25">
      <c r="B31" s="264" t="s">
        <v>728</v>
      </c>
      <c r="C31" s="251" t="s">
        <v>798</v>
      </c>
      <c r="D31" s="256" t="s">
        <v>352</v>
      </c>
      <c r="E31" s="256" t="s">
        <v>51</v>
      </c>
      <c r="F31" s="256" t="s">
        <v>25</v>
      </c>
      <c r="G31" s="256" t="s">
        <v>799</v>
      </c>
      <c r="H31" s="256" t="s">
        <v>800</v>
      </c>
      <c r="I31" s="256" t="s">
        <v>148</v>
      </c>
      <c r="J31" s="256" t="s">
        <v>88</v>
      </c>
      <c r="K31" s="263">
        <f t="shared" si="0"/>
        <v>42055.75</v>
      </c>
      <c r="L31" s="258">
        <v>42040.625694444447</v>
      </c>
      <c r="M31" s="269">
        <v>42040.625694444447</v>
      </c>
      <c r="N31" s="259">
        <f t="shared" si="1"/>
        <v>0</v>
      </c>
      <c r="O31" s="258">
        <f t="shared" si="2"/>
        <v>42045.625694444447</v>
      </c>
      <c r="P31" s="258">
        <v>42045</v>
      </c>
      <c r="Q31" s="259">
        <f t="shared" si="4"/>
        <v>5</v>
      </c>
      <c r="R31" s="259">
        <f t="shared" si="5"/>
        <v>6</v>
      </c>
      <c r="S31" s="260">
        <f t="shared" si="6"/>
        <v>15.124305555553292</v>
      </c>
      <c r="T31" s="257">
        <v>42051.550694444442</v>
      </c>
      <c r="U31" s="257" t="str">
        <f t="shared" si="7"/>
        <v>No Cumplió</v>
      </c>
      <c r="V31" s="257" t="str">
        <f t="shared" si="8"/>
        <v>No Cumplió</v>
      </c>
      <c r="W31" s="260">
        <f t="shared" si="9"/>
        <v>10.924999999995634</v>
      </c>
      <c r="X31" s="256"/>
      <c r="Y31" s="261">
        <f t="shared" si="3"/>
        <v>5</v>
      </c>
      <c r="Z31" s="242"/>
      <c r="AA31" s="262"/>
      <c r="AB31" s="262"/>
      <c r="AC31" s="262"/>
      <c r="AD31" s="264"/>
      <c r="AE31" s="264"/>
      <c r="AF31" s="265"/>
    </row>
    <row r="32" spans="1:32" s="248" customFormat="1" ht="51.75" customHeight="1" x14ac:dyDescent="0.25">
      <c r="A32" s="250" t="s">
        <v>945</v>
      </c>
      <c r="B32" s="264" t="s">
        <v>708</v>
      </c>
      <c r="C32" s="251" t="s">
        <v>807</v>
      </c>
      <c r="D32" s="256" t="s">
        <v>352</v>
      </c>
      <c r="E32" s="256" t="s">
        <v>817</v>
      </c>
      <c r="F32" s="256" t="s">
        <v>25</v>
      </c>
      <c r="G32" s="256" t="s">
        <v>808</v>
      </c>
      <c r="H32" s="256" t="s">
        <v>809</v>
      </c>
      <c r="I32" s="256" t="s">
        <v>49</v>
      </c>
      <c r="J32" s="256" t="s">
        <v>49</v>
      </c>
      <c r="K32" s="263">
        <f t="shared" si="0"/>
        <v>42055.75</v>
      </c>
      <c r="L32" s="258">
        <v>42039.818055555559</v>
      </c>
      <c r="M32" s="269">
        <v>42054.55972222222</v>
      </c>
      <c r="N32" s="259">
        <f t="shared" si="1"/>
        <v>14.741666666661331</v>
      </c>
      <c r="O32" s="258">
        <f t="shared" si="2"/>
        <v>42059.55972222222</v>
      </c>
      <c r="P32" s="258"/>
      <c r="Q32" s="259">
        <f t="shared" si="4"/>
        <v>-5</v>
      </c>
      <c r="R32" s="259" t="str">
        <f t="shared" si="5"/>
        <v>Sin Fecha</v>
      </c>
      <c r="S32" s="260">
        <f t="shared" si="6"/>
        <v>15.931944444440887</v>
      </c>
      <c r="T32" s="257">
        <v>42054.55972222222</v>
      </c>
      <c r="U32" s="257" t="str">
        <f t="shared" si="7"/>
        <v>Cumplió</v>
      </c>
      <c r="V32" s="257" t="str">
        <f t="shared" si="8"/>
        <v>Sin Fecha</v>
      </c>
      <c r="W32" s="260">
        <f t="shared" si="9"/>
        <v>14.741666666661331</v>
      </c>
      <c r="X32" s="256" t="s">
        <v>17</v>
      </c>
      <c r="Y32" s="261">
        <f t="shared" si="3"/>
        <v>5</v>
      </c>
      <c r="Z32" s="242">
        <v>42048.536111111112</v>
      </c>
      <c r="AA32" s="262"/>
      <c r="AB32" s="262"/>
      <c r="AC32" s="262"/>
      <c r="AD32" s="196"/>
      <c r="AE32" s="264"/>
      <c r="AF32" s="265"/>
    </row>
    <row r="33" spans="1:32" ht="51.75" customHeight="1" x14ac:dyDescent="0.25">
      <c r="A33" s="4">
        <v>1</v>
      </c>
      <c r="B33" s="264" t="s">
        <v>728</v>
      </c>
      <c r="C33" s="251" t="s">
        <v>763</v>
      </c>
      <c r="D33" s="256" t="s">
        <v>352</v>
      </c>
      <c r="E33" s="256" t="s">
        <v>51</v>
      </c>
      <c r="F33" s="256" t="s">
        <v>25</v>
      </c>
      <c r="G33" s="256" t="s">
        <v>761</v>
      </c>
      <c r="H33" s="256" t="s">
        <v>762</v>
      </c>
      <c r="I33" s="256" t="s">
        <v>22</v>
      </c>
      <c r="J33" s="256" t="s">
        <v>42</v>
      </c>
      <c r="K33" s="263">
        <f t="shared" si="0"/>
        <v>42055.75</v>
      </c>
      <c r="L33" s="258">
        <v>42039.497916666667</v>
      </c>
      <c r="M33" s="269">
        <v>42039.497916666667</v>
      </c>
      <c r="N33" s="259">
        <f t="shared" si="1"/>
        <v>0</v>
      </c>
      <c r="O33" s="258">
        <f t="shared" si="2"/>
        <v>42044.497916666667</v>
      </c>
      <c r="P33" s="258"/>
      <c r="Q33" s="259">
        <f t="shared" si="4"/>
        <v>11</v>
      </c>
      <c r="R33" s="259" t="str">
        <f t="shared" si="5"/>
        <v>Sin Fecha</v>
      </c>
      <c r="S33" s="260">
        <f t="shared" si="6"/>
        <v>16.252083333332848</v>
      </c>
      <c r="T33" s="257"/>
      <c r="U33" s="257" t="str">
        <f t="shared" si="7"/>
        <v>No Cumplió</v>
      </c>
      <c r="V33" s="257" t="str">
        <f t="shared" si="8"/>
        <v>Sin Fecha</v>
      </c>
      <c r="W33" s="260">
        <f t="shared" si="9"/>
        <v>16.252083333332848</v>
      </c>
      <c r="X33" s="256"/>
      <c r="Y33" s="261">
        <f t="shared" si="3"/>
        <v>5</v>
      </c>
      <c r="Z33" s="242"/>
      <c r="AA33" s="262"/>
      <c r="AB33" s="262"/>
      <c r="AC33" s="262"/>
      <c r="AD33" s="264"/>
      <c r="AE33" s="264"/>
      <c r="AF33" s="265"/>
    </row>
    <row r="34" spans="1:32" ht="63.75" customHeight="1" x14ac:dyDescent="0.25">
      <c r="A34" s="4">
        <v>1</v>
      </c>
      <c r="B34" s="264" t="s">
        <v>727</v>
      </c>
      <c r="C34" s="251" t="s">
        <v>684</v>
      </c>
      <c r="D34" s="256" t="s">
        <v>352</v>
      </c>
      <c r="E34" s="256" t="s">
        <v>11</v>
      </c>
      <c r="F34" s="256" t="s">
        <v>12</v>
      </c>
      <c r="G34" s="256" t="s">
        <v>225</v>
      </c>
      <c r="H34" s="256" t="s">
        <v>685</v>
      </c>
      <c r="I34" s="256" t="s">
        <v>49</v>
      </c>
      <c r="J34" s="256" t="s">
        <v>42</v>
      </c>
      <c r="K34" s="263">
        <f t="shared" si="0"/>
        <v>42055.75</v>
      </c>
      <c r="L34" s="258">
        <v>42038.633333333331</v>
      </c>
      <c r="M34" s="263">
        <v>42041</v>
      </c>
      <c r="N34" s="259">
        <f t="shared" si="1"/>
        <v>2.3666666666686069</v>
      </c>
      <c r="O34" s="258">
        <f t="shared" si="2"/>
        <v>42046</v>
      </c>
      <c r="P34" s="258">
        <v>42060</v>
      </c>
      <c r="Q34" s="259">
        <f t="shared" si="4"/>
        <v>9</v>
      </c>
      <c r="R34" s="259">
        <f t="shared" si="5"/>
        <v>-4</v>
      </c>
      <c r="S34" s="260">
        <f t="shared" si="6"/>
        <v>17.116666666668607</v>
      </c>
      <c r="T34" s="257"/>
      <c r="U34" s="257" t="str">
        <f t="shared" si="7"/>
        <v>No Cumplió</v>
      </c>
      <c r="V34" s="257" t="str">
        <f t="shared" si="8"/>
        <v>No Cumplió</v>
      </c>
      <c r="W34" s="260">
        <f t="shared" si="9"/>
        <v>17.116666666668607</v>
      </c>
      <c r="X34" s="256" t="s">
        <v>17</v>
      </c>
      <c r="Y34" s="261">
        <f t="shared" si="3"/>
        <v>5</v>
      </c>
      <c r="Z34" s="242"/>
      <c r="AA34" s="262"/>
      <c r="AB34" s="262"/>
      <c r="AC34" s="262"/>
      <c r="AD34" s="264"/>
      <c r="AE34" s="264"/>
      <c r="AF34" s="265"/>
    </row>
    <row r="35" spans="1:32" ht="63.75" customHeight="1" x14ac:dyDescent="0.25">
      <c r="A35" s="4">
        <v>1</v>
      </c>
      <c r="B35" s="264" t="s">
        <v>727</v>
      </c>
      <c r="C35" s="251" t="s">
        <v>686</v>
      </c>
      <c r="D35" s="256" t="s">
        <v>352</v>
      </c>
      <c r="E35" s="256" t="s">
        <v>51</v>
      </c>
      <c r="F35" s="256" t="s">
        <v>25</v>
      </c>
      <c r="G35" s="256" t="s">
        <v>687</v>
      </c>
      <c r="H35" s="256" t="s">
        <v>688</v>
      </c>
      <c r="I35" s="256" t="s">
        <v>300</v>
      </c>
      <c r="J35" s="256" t="s">
        <v>359</v>
      </c>
      <c r="K35" s="263">
        <f t="shared" si="0"/>
        <v>42055.75</v>
      </c>
      <c r="L35" s="258">
        <v>42038.38958333333</v>
      </c>
      <c r="M35" s="263">
        <v>42038.38958333333</v>
      </c>
      <c r="N35" s="259">
        <f t="shared" si="1"/>
        <v>0</v>
      </c>
      <c r="O35" s="258">
        <f t="shared" si="2"/>
        <v>42043.38958333333</v>
      </c>
      <c r="P35" s="258"/>
      <c r="Q35" s="259">
        <f t="shared" si="4"/>
        <v>12</v>
      </c>
      <c r="R35" s="259" t="str">
        <f t="shared" si="5"/>
        <v>Sin Fecha</v>
      </c>
      <c r="S35" s="260">
        <f t="shared" si="6"/>
        <v>17.360416666670062</v>
      </c>
      <c r="T35" s="257"/>
      <c r="U35" s="257" t="str">
        <f t="shared" si="7"/>
        <v>No Cumplió</v>
      </c>
      <c r="V35" s="257" t="str">
        <f t="shared" si="8"/>
        <v>Sin Fecha</v>
      </c>
      <c r="W35" s="260">
        <f t="shared" si="9"/>
        <v>17.360416666670062</v>
      </c>
      <c r="X35" s="256"/>
      <c r="Y35" s="261">
        <f t="shared" si="3"/>
        <v>5</v>
      </c>
      <c r="Z35" s="242"/>
      <c r="AA35" s="262"/>
      <c r="AB35" s="262"/>
      <c r="AC35" s="262"/>
      <c r="AD35" s="264"/>
      <c r="AE35" s="264"/>
      <c r="AF35" s="265"/>
    </row>
    <row r="36" spans="1:32" ht="51.75" customHeight="1" x14ac:dyDescent="0.25">
      <c r="B36" s="264" t="s">
        <v>727</v>
      </c>
      <c r="C36" s="251" t="s">
        <v>9</v>
      </c>
      <c r="D36" s="256" t="s">
        <v>352</v>
      </c>
      <c r="E36" s="256" t="s">
        <v>11</v>
      </c>
      <c r="F36" s="256" t="s">
        <v>12</v>
      </c>
      <c r="G36" s="256" t="s">
        <v>13</v>
      </c>
      <c r="H36" s="256" t="s">
        <v>14</v>
      </c>
      <c r="I36" s="256" t="s">
        <v>15</v>
      </c>
      <c r="J36" s="256" t="s">
        <v>696</v>
      </c>
      <c r="K36" s="263">
        <f t="shared" si="0"/>
        <v>42055.75</v>
      </c>
      <c r="L36" s="258">
        <v>42035.386805555558</v>
      </c>
      <c r="M36" s="269">
        <v>42037</v>
      </c>
      <c r="N36" s="259">
        <f t="shared" si="1"/>
        <v>1.6131944444423425</v>
      </c>
      <c r="O36" s="258">
        <f t="shared" si="2"/>
        <v>42042</v>
      </c>
      <c r="P36" s="258"/>
      <c r="Q36" s="259">
        <f t="shared" si="4"/>
        <v>0</v>
      </c>
      <c r="R36" s="259" t="str">
        <f t="shared" si="5"/>
        <v>Sin Fecha</v>
      </c>
      <c r="S36" s="260">
        <f t="shared" si="6"/>
        <v>20.363194444442343</v>
      </c>
      <c r="T36" s="257">
        <v>42041.745833333334</v>
      </c>
      <c r="U36" s="257" t="str">
        <f t="shared" si="7"/>
        <v>Cumplió</v>
      </c>
      <c r="V36" s="257" t="str">
        <f t="shared" si="8"/>
        <v>Sin Fecha</v>
      </c>
      <c r="W36" s="260">
        <f t="shared" si="9"/>
        <v>6.359027777776646</v>
      </c>
      <c r="X36" s="256" t="s">
        <v>17</v>
      </c>
      <c r="Y36" s="261">
        <f t="shared" si="3"/>
        <v>5</v>
      </c>
      <c r="Z36" s="242"/>
      <c r="AA36" s="262"/>
      <c r="AB36" s="262"/>
      <c r="AC36" s="262"/>
      <c r="AD36" s="264"/>
      <c r="AE36" s="264"/>
      <c r="AF36" s="265"/>
    </row>
    <row r="37" spans="1:32" ht="51.75" customHeight="1" x14ac:dyDescent="0.25">
      <c r="A37" s="4" t="s">
        <v>945</v>
      </c>
      <c r="B37" s="264" t="s">
        <v>727</v>
      </c>
      <c r="C37" s="251" t="s">
        <v>9</v>
      </c>
      <c r="D37" s="256" t="s">
        <v>352</v>
      </c>
      <c r="E37" s="256" t="s">
        <v>817</v>
      </c>
      <c r="F37" s="256" t="s">
        <v>12</v>
      </c>
      <c r="G37" s="256" t="s">
        <v>13</v>
      </c>
      <c r="H37" s="256" t="s">
        <v>14</v>
      </c>
      <c r="I37" s="256" t="s">
        <v>15</v>
      </c>
      <c r="J37" s="256" t="s">
        <v>696</v>
      </c>
      <c r="K37" s="263">
        <f t="shared" si="0"/>
        <v>42055.75</v>
      </c>
      <c r="L37" s="258">
        <v>42035.386805555558</v>
      </c>
      <c r="M37" s="269">
        <f>+T36</f>
        <v>42041.745833333334</v>
      </c>
      <c r="N37" s="259">
        <f t="shared" si="1"/>
        <v>6.359027777776646</v>
      </c>
      <c r="O37" s="258">
        <f t="shared" si="2"/>
        <v>42046.745833333334</v>
      </c>
      <c r="P37" s="258">
        <v>42046</v>
      </c>
      <c r="Q37" s="259">
        <f t="shared" si="4"/>
        <v>5</v>
      </c>
      <c r="R37" s="259">
        <f t="shared" si="5"/>
        <v>5</v>
      </c>
      <c r="S37" s="260">
        <f t="shared" si="6"/>
        <v>20.363194444442343</v>
      </c>
      <c r="T37" s="257">
        <v>42051.756249999999</v>
      </c>
      <c r="U37" s="257" t="str">
        <f t="shared" si="7"/>
        <v>No Cumplió</v>
      </c>
      <c r="V37" s="257" t="str">
        <f t="shared" si="8"/>
        <v>No Cumplió</v>
      </c>
      <c r="W37" s="260">
        <f t="shared" si="9"/>
        <v>16.369444444440887</v>
      </c>
      <c r="X37" s="256" t="s">
        <v>17</v>
      </c>
      <c r="Y37" s="261">
        <f t="shared" si="3"/>
        <v>5</v>
      </c>
      <c r="Z37" s="242"/>
      <c r="AA37" s="262"/>
      <c r="AB37" s="262"/>
      <c r="AC37" s="262"/>
      <c r="AD37" s="264"/>
      <c r="AE37" s="264"/>
      <c r="AF37" s="265"/>
    </row>
    <row r="38" spans="1:32" ht="63.75" customHeight="1" x14ac:dyDescent="0.25">
      <c r="A38" s="4">
        <v>1</v>
      </c>
      <c r="B38" s="264" t="s">
        <v>728</v>
      </c>
      <c r="C38" s="251" t="s">
        <v>18</v>
      </c>
      <c r="D38" s="256" t="s">
        <v>352</v>
      </c>
      <c r="E38" s="256" t="s">
        <v>51</v>
      </c>
      <c r="F38" s="256" t="s">
        <v>12</v>
      </c>
      <c r="G38" s="256" t="s">
        <v>19</v>
      </c>
      <c r="H38" s="256" t="s">
        <v>20</v>
      </c>
      <c r="I38" s="256" t="s">
        <v>21</v>
      </c>
      <c r="J38" s="256" t="s">
        <v>42</v>
      </c>
      <c r="K38" s="263">
        <f t="shared" si="0"/>
        <v>42055.75</v>
      </c>
      <c r="L38" s="258">
        <v>42034.833333333336</v>
      </c>
      <c r="M38" s="263">
        <f>+T39</f>
        <v>42044.49722222222</v>
      </c>
      <c r="N38" s="259">
        <f t="shared" si="1"/>
        <v>9.663888888884685</v>
      </c>
      <c r="O38" s="258">
        <f t="shared" si="2"/>
        <v>42049.49722222222</v>
      </c>
      <c r="P38" s="258">
        <v>42059</v>
      </c>
      <c r="Q38" s="259">
        <f t="shared" si="4"/>
        <v>6</v>
      </c>
      <c r="R38" s="259">
        <f t="shared" si="5"/>
        <v>-3</v>
      </c>
      <c r="S38" s="260">
        <f t="shared" si="6"/>
        <v>20.916666666664241</v>
      </c>
      <c r="T38" s="257"/>
      <c r="U38" s="257" t="str">
        <f t="shared" si="7"/>
        <v>No Cumplió</v>
      </c>
      <c r="V38" s="257" t="str">
        <f t="shared" si="8"/>
        <v>No Cumplió</v>
      </c>
      <c r="W38" s="260">
        <f t="shared" si="9"/>
        <v>20.916666666664241</v>
      </c>
      <c r="X38" s="256" t="s">
        <v>17</v>
      </c>
      <c r="Y38" s="261">
        <f t="shared" si="3"/>
        <v>5</v>
      </c>
      <c r="Z38" s="242"/>
      <c r="AA38" s="262"/>
      <c r="AB38" s="262"/>
      <c r="AC38" s="262"/>
      <c r="AD38" s="264"/>
      <c r="AE38" s="264"/>
      <c r="AF38" s="265"/>
    </row>
    <row r="39" spans="1:32" ht="63.75" customHeight="1" x14ac:dyDescent="0.25">
      <c r="B39" s="264" t="s">
        <v>728</v>
      </c>
      <c r="C39" s="251" t="s">
        <v>18</v>
      </c>
      <c r="D39" s="256" t="s">
        <v>352</v>
      </c>
      <c r="E39" s="256" t="s">
        <v>24</v>
      </c>
      <c r="F39" s="256" t="s">
        <v>12</v>
      </c>
      <c r="G39" s="256" t="s">
        <v>19</v>
      </c>
      <c r="H39" s="256" t="s">
        <v>20</v>
      </c>
      <c r="I39" s="256" t="s">
        <v>21</v>
      </c>
      <c r="J39" s="256" t="s">
        <v>42</v>
      </c>
      <c r="K39" s="263">
        <f t="shared" si="0"/>
        <v>42055.75</v>
      </c>
      <c r="L39" s="258">
        <v>42034.833333333336</v>
      </c>
      <c r="M39" s="263">
        <v>42041.570833333331</v>
      </c>
      <c r="N39" s="259">
        <f t="shared" si="1"/>
        <v>6.7374999999956344</v>
      </c>
      <c r="O39" s="258">
        <f t="shared" si="2"/>
        <v>42046.570833333331</v>
      </c>
      <c r="P39" s="258"/>
      <c r="Q39" s="259">
        <f t="shared" si="4"/>
        <v>-2</v>
      </c>
      <c r="R39" s="259" t="str">
        <f t="shared" si="5"/>
        <v>Sin Fecha</v>
      </c>
      <c r="S39" s="260">
        <f t="shared" si="6"/>
        <v>20.916666666664241</v>
      </c>
      <c r="T39" s="257">
        <v>42044.49722222222</v>
      </c>
      <c r="U39" s="257" t="str">
        <f t="shared" si="7"/>
        <v>Cumplió</v>
      </c>
      <c r="V39" s="257" t="str">
        <f t="shared" si="8"/>
        <v>Sin Fecha</v>
      </c>
      <c r="W39" s="260">
        <f t="shared" si="9"/>
        <v>9.663888888884685</v>
      </c>
      <c r="X39" s="256" t="s">
        <v>17</v>
      </c>
      <c r="Y39" s="261">
        <f t="shared" si="3"/>
        <v>5</v>
      </c>
      <c r="Z39" s="242"/>
      <c r="AA39" s="262"/>
      <c r="AB39" s="262"/>
      <c r="AC39" s="262"/>
      <c r="AD39" s="264"/>
      <c r="AE39" s="264"/>
      <c r="AF39" s="265"/>
    </row>
    <row r="40" spans="1:32" ht="51.75" customHeight="1" x14ac:dyDescent="0.25">
      <c r="B40" s="264" t="s">
        <v>729</v>
      </c>
      <c r="C40" s="251" t="s">
        <v>351</v>
      </c>
      <c r="D40" s="256" t="s">
        <v>352</v>
      </c>
      <c r="E40" s="256" t="s">
        <v>24</v>
      </c>
      <c r="F40" s="256" t="s">
        <v>12</v>
      </c>
      <c r="G40" s="256" t="s">
        <v>353</v>
      </c>
      <c r="H40" s="256" t="s">
        <v>354</v>
      </c>
      <c r="I40" s="256" t="s">
        <v>147</v>
      </c>
      <c r="J40" s="256" t="s">
        <v>16</v>
      </c>
      <c r="K40" s="263">
        <f t="shared" si="0"/>
        <v>42055.75</v>
      </c>
      <c r="L40" s="258">
        <v>42034.775000000001</v>
      </c>
      <c r="M40" s="269">
        <v>42037</v>
      </c>
      <c r="N40" s="259">
        <f t="shared" si="1"/>
        <v>2.2249999999985448</v>
      </c>
      <c r="O40" s="258">
        <f t="shared" si="2"/>
        <v>42042</v>
      </c>
      <c r="P40" s="258"/>
      <c r="Q40" s="259">
        <f t="shared" si="4"/>
        <v>-2</v>
      </c>
      <c r="R40" s="259" t="str">
        <f t="shared" si="5"/>
        <v>Sin Fecha</v>
      </c>
      <c r="S40" s="260">
        <f t="shared" si="6"/>
        <v>20.974999999998545</v>
      </c>
      <c r="T40" s="257">
        <v>42039.713194444441</v>
      </c>
      <c r="U40" s="257" t="str">
        <f t="shared" si="7"/>
        <v>Cumplió</v>
      </c>
      <c r="V40" s="257" t="str">
        <f t="shared" si="8"/>
        <v>Sin Fecha</v>
      </c>
      <c r="W40" s="260">
        <f t="shared" si="9"/>
        <v>4.9381944444394321</v>
      </c>
      <c r="X40" s="256"/>
      <c r="Y40" s="261">
        <f t="shared" si="3"/>
        <v>5</v>
      </c>
      <c r="Z40" s="242">
        <v>42035</v>
      </c>
      <c r="AA40" s="262"/>
      <c r="AB40" s="262"/>
      <c r="AC40" s="262"/>
      <c r="AD40" s="264"/>
      <c r="AE40" s="265"/>
      <c r="AF40" s="265"/>
    </row>
    <row r="41" spans="1:32" ht="51.75" customHeight="1" x14ac:dyDescent="0.25">
      <c r="B41" s="264" t="s">
        <v>729</v>
      </c>
      <c r="C41" s="251" t="s">
        <v>351</v>
      </c>
      <c r="D41" s="256" t="s">
        <v>352</v>
      </c>
      <c r="E41" s="256" t="s">
        <v>51</v>
      </c>
      <c r="F41" s="256" t="s">
        <v>12</v>
      </c>
      <c r="G41" s="256" t="s">
        <v>353</v>
      </c>
      <c r="H41" s="256" t="s">
        <v>354</v>
      </c>
      <c r="I41" s="256" t="s">
        <v>147</v>
      </c>
      <c r="J41" s="256" t="s">
        <v>147</v>
      </c>
      <c r="K41" s="263">
        <f t="shared" si="0"/>
        <v>42055.75</v>
      </c>
      <c r="L41" s="258">
        <v>42034.775000000001</v>
      </c>
      <c r="M41" s="269">
        <f>+T40</f>
        <v>42039.713194444441</v>
      </c>
      <c r="N41" s="259">
        <f t="shared" si="1"/>
        <v>4.9381944444394321</v>
      </c>
      <c r="O41" s="258">
        <f t="shared" si="2"/>
        <v>42044.713194444441</v>
      </c>
      <c r="P41" s="258"/>
      <c r="Q41" s="259">
        <f t="shared" si="4"/>
        <v>-2</v>
      </c>
      <c r="R41" s="259" t="str">
        <f t="shared" si="5"/>
        <v>Sin Fecha</v>
      </c>
      <c r="S41" s="260">
        <f t="shared" si="6"/>
        <v>20.974999999998545</v>
      </c>
      <c r="T41" s="257">
        <v>42041.759027777778</v>
      </c>
      <c r="U41" s="257" t="str">
        <f t="shared" si="7"/>
        <v>Cumplió</v>
      </c>
      <c r="V41" s="257" t="str">
        <f t="shared" si="8"/>
        <v>Sin Fecha</v>
      </c>
      <c r="W41" s="260">
        <f t="shared" si="9"/>
        <v>6.984027777776646</v>
      </c>
      <c r="X41" s="256" t="s">
        <v>76</v>
      </c>
      <c r="Y41" s="261">
        <f t="shared" si="3"/>
        <v>5</v>
      </c>
      <c r="Z41" s="242">
        <v>42035</v>
      </c>
      <c r="AA41" s="262"/>
      <c r="AB41" s="262"/>
      <c r="AC41" s="262"/>
      <c r="AD41" s="264"/>
      <c r="AE41" s="265"/>
      <c r="AF41" s="265"/>
    </row>
    <row r="42" spans="1:32" ht="51.75" customHeight="1" x14ac:dyDescent="0.25">
      <c r="B42" s="264" t="s">
        <v>729</v>
      </c>
      <c r="C42" s="251" t="s">
        <v>351</v>
      </c>
      <c r="D42" s="256" t="s">
        <v>352</v>
      </c>
      <c r="E42" s="256" t="s">
        <v>51</v>
      </c>
      <c r="F42" s="256" t="s">
        <v>12</v>
      </c>
      <c r="G42" s="256" t="s">
        <v>353</v>
      </c>
      <c r="H42" s="256" t="s">
        <v>354</v>
      </c>
      <c r="I42" s="256" t="s">
        <v>147</v>
      </c>
      <c r="J42" s="256" t="s">
        <v>80</v>
      </c>
      <c r="K42" s="263">
        <f t="shared" si="0"/>
        <v>42055.75</v>
      </c>
      <c r="L42" s="258">
        <v>42034.775000000001</v>
      </c>
      <c r="M42" s="269">
        <f>+T41</f>
        <v>42041.759027777778</v>
      </c>
      <c r="N42" s="259">
        <f t="shared" si="1"/>
        <v>6.984027777776646</v>
      </c>
      <c r="O42" s="258">
        <f t="shared" si="2"/>
        <v>42046.759027777778</v>
      </c>
      <c r="P42" s="258"/>
      <c r="Q42" s="259">
        <f t="shared" si="4"/>
        <v>6</v>
      </c>
      <c r="R42" s="259" t="str">
        <f t="shared" si="5"/>
        <v>Sin Fecha</v>
      </c>
      <c r="S42" s="260">
        <f t="shared" si="6"/>
        <v>20.974999999998545</v>
      </c>
      <c r="T42" s="257">
        <v>42053.697222222225</v>
      </c>
      <c r="U42" s="257" t="str">
        <f t="shared" si="7"/>
        <v>No Cumplió</v>
      </c>
      <c r="V42" s="257" t="str">
        <f t="shared" si="8"/>
        <v>Sin Fecha</v>
      </c>
      <c r="W42" s="260">
        <f t="shared" si="9"/>
        <v>18.922222222223354</v>
      </c>
      <c r="X42" s="256" t="s">
        <v>76</v>
      </c>
      <c r="Y42" s="261">
        <f t="shared" si="3"/>
        <v>5</v>
      </c>
      <c r="Z42" s="242">
        <v>42035</v>
      </c>
      <c r="AA42" s="262"/>
      <c r="AB42" s="262"/>
      <c r="AC42" s="262"/>
      <c r="AD42" s="264"/>
      <c r="AE42" s="265"/>
      <c r="AF42" s="265"/>
    </row>
    <row r="43" spans="1:32" s="188" customFormat="1" ht="51.75" customHeight="1" x14ac:dyDescent="0.25">
      <c r="A43" s="189">
        <v>1</v>
      </c>
      <c r="B43" s="264" t="s">
        <v>729</v>
      </c>
      <c r="C43" s="251" t="s">
        <v>351</v>
      </c>
      <c r="D43" s="256" t="s">
        <v>352</v>
      </c>
      <c r="E43" s="256" t="s">
        <v>59</v>
      </c>
      <c r="F43" s="256" t="s">
        <v>12</v>
      </c>
      <c r="G43" s="256" t="s">
        <v>353</v>
      </c>
      <c r="H43" s="256" t="s">
        <v>354</v>
      </c>
      <c r="I43" s="256" t="s">
        <v>147</v>
      </c>
      <c r="J43" s="256" t="s">
        <v>147</v>
      </c>
      <c r="K43" s="263">
        <f t="shared" si="0"/>
        <v>42055.75</v>
      </c>
      <c r="L43" s="258">
        <v>42034.775000000001</v>
      </c>
      <c r="M43" s="269">
        <f>+T42</f>
        <v>42053.697222222225</v>
      </c>
      <c r="N43" s="259">
        <f t="shared" si="1"/>
        <v>18.922222222223354</v>
      </c>
      <c r="O43" s="258">
        <f t="shared" si="2"/>
        <v>42058.697222222225</v>
      </c>
      <c r="P43" s="258"/>
      <c r="Q43" s="259">
        <f t="shared" si="4"/>
        <v>-2</v>
      </c>
      <c r="R43" s="259" t="str">
        <f t="shared" si="5"/>
        <v>Sin Fecha</v>
      </c>
      <c r="S43" s="260">
        <f t="shared" si="6"/>
        <v>20.974999999998545</v>
      </c>
      <c r="T43" s="257"/>
      <c r="U43" s="257" t="str">
        <f t="shared" si="7"/>
        <v>No Cumplió</v>
      </c>
      <c r="V43" s="257" t="str">
        <f t="shared" si="8"/>
        <v>Sin Fecha</v>
      </c>
      <c r="W43" s="260">
        <f t="shared" si="9"/>
        <v>20.974999999998545</v>
      </c>
      <c r="X43" s="256" t="s">
        <v>76</v>
      </c>
      <c r="Y43" s="261">
        <f t="shared" si="3"/>
        <v>5</v>
      </c>
      <c r="Z43" s="242">
        <v>42035</v>
      </c>
      <c r="AA43" s="262"/>
      <c r="AB43" s="262"/>
      <c r="AC43" s="262"/>
      <c r="AD43" s="264"/>
      <c r="AE43" s="265"/>
      <c r="AF43" s="265"/>
    </row>
    <row r="44" spans="1:32" ht="51.75" customHeight="1" x14ac:dyDescent="0.25">
      <c r="A44" s="4">
        <v>1</v>
      </c>
      <c r="B44" s="264" t="s">
        <v>727</v>
      </c>
      <c r="C44" s="251" t="s">
        <v>46</v>
      </c>
      <c r="D44" s="256" t="s">
        <v>352</v>
      </c>
      <c r="E44" s="256" t="s">
        <v>11</v>
      </c>
      <c r="F44" s="256" t="s">
        <v>25</v>
      </c>
      <c r="G44" s="256" t="s">
        <v>47</v>
      </c>
      <c r="H44" s="256" t="s">
        <v>355</v>
      </c>
      <c r="I44" s="256" t="s">
        <v>49</v>
      </c>
      <c r="J44" s="256" t="s">
        <v>505</v>
      </c>
      <c r="K44" s="263">
        <f t="shared" si="0"/>
        <v>42055.75</v>
      </c>
      <c r="L44" s="258">
        <v>42034.632638888892</v>
      </c>
      <c r="M44" s="269">
        <f>+T45</f>
        <v>42045.63958333333</v>
      </c>
      <c r="N44" s="259">
        <f t="shared" si="1"/>
        <v>11.006944444437977</v>
      </c>
      <c r="O44" s="258">
        <f t="shared" si="2"/>
        <v>42050.63958333333</v>
      </c>
      <c r="P44" s="258"/>
      <c r="Q44" s="259">
        <f t="shared" si="4"/>
        <v>5</v>
      </c>
      <c r="R44" s="259" t="str">
        <f t="shared" si="5"/>
        <v>Sin Fecha</v>
      </c>
      <c r="S44" s="260">
        <f t="shared" si="6"/>
        <v>21.117361111108039</v>
      </c>
      <c r="T44" s="257"/>
      <c r="U44" s="257" t="str">
        <f t="shared" si="7"/>
        <v>No Cumplió</v>
      </c>
      <c r="V44" s="257" t="str">
        <f t="shared" si="8"/>
        <v>Sin Fecha</v>
      </c>
      <c r="W44" s="260">
        <f t="shared" si="9"/>
        <v>21.117361111108039</v>
      </c>
      <c r="X44" s="256" t="s">
        <v>17</v>
      </c>
      <c r="Y44" s="261">
        <f t="shared" si="3"/>
        <v>5</v>
      </c>
      <c r="Z44" s="242"/>
      <c r="AA44" s="262"/>
      <c r="AB44" s="262"/>
      <c r="AC44" s="262"/>
      <c r="AD44" s="264"/>
      <c r="AE44" s="265"/>
      <c r="AF44" s="265"/>
    </row>
    <row r="45" spans="1:32" ht="51.75" customHeight="1" x14ac:dyDescent="0.25">
      <c r="B45" s="264" t="s">
        <v>727</v>
      </c>
      <c r="C45" s="251" t="s">
        <v>46</v>
      </c>
      <c r="D45" s="256" t="s">
        <v>352</v>
      </c>
      <c r="E45" s="256" t="s">
        <v>11</v>
      </c>
      <c r="F45" s="256" t="s">
        <v>25</v>
      </c>
      <c r="G45" s="256" t="s">
        <v>47</v>
      </c>
      <c r="H45" s="256" t="s">
        <v>355</v>
      </c>
      <c r="I45" s="256" t="s">
        <v>49</v>
      </c>
      <c r="J45" s="256" t="s">
        <v>42</v>
      </c>
      <c r="K45" s="263">
        <f t="shared" si="0"/>
        <v>42055.75</v>
      </c>
      <c r="L45" s="258">
        <v>42034.632638888892</v>
      </c>
      <c r="M45" s="269">
        <v>42037</v>
      </c>
      <c r="N45" s="259">
        <f t="shared" si="1"/>
        <v>2.367361111108039</v>
      </c>
      <c r="O45" s="258">
        <f t="shared" si="2"/>
        <v>42042</v>
      </c>
      <c r="P45" s="258"/>
      <c r="Q45" s="259">
        <f t="shared" si="4"/>
        <v>3</v>
      </c>
      <c r="R45" s="259" t="str">
        <f t="shared" si="5"/>
        <v>Sin Fecha</v>
      </c>
      <c r="S45" s="260">
        <f t="shared" si="6"/>
        <v>21.117361111108039</v>
      </c>
      <c r="T45" s="257">
        <v>42045.63958333333</v>
      </c>
      <c r="U45" s="257" t="str">
        <f t="shared" si="7"/>
        <v>No Cumplió</v>
      </c>
      <c r="V45" s="257" t="str">
        <f t="shared" si="8"/>
        <v>Sin Fecha</v>
      </c>
      <c r="W45" s="260">
        <f t="shared" si="9"/>
        <v>11.006944444437977</v>
      </c>
      <c r="X45" s="256" t="s">
        <v>17</v>
      </c>
      <c r="Y45" s="261">
        <f t="shared" si="3"/>
        <v>5</v>
      </c>
      <c r="Z45" s="242"/>
      <c r="AA45" s="262"/>
      <c r="AB45" s="262"/>
      <c r="AC45" s="262"/>
      <c r="AD45" s="264"/>
      <c r="AE45" s="265"/>
      <c r="AF45" s="265"/>
    </row>
    <row r="46" spans="1:32" ht="51.75" customHeight="1" x14ac:dyDescent="0.25">
      <c r="B46" s="264" t="s">
        <v>727</v>
      </c>
      <c r="C46" s="251" t="s">
        <v>356</v>
      </c>
      <c r="D46" s="256" t="s">
        <v>352</v>
      </c>
      <c r="E46" s="256" t="s">
        <v>11</v>
      </c>
      <c r="F46" s="256" t="s">
        <v>25</v>
      </c>
      <c r="G46" s="256" t="s">
        <v>357</v>
      </c>
      <c r="H46" s="256" t="s">
        <v>358</v>
      </c>
      <c r="I46" s="256" t="s">
        <v>22</v>
      </c>
      <c r="J46" s="256" t="s">
        <v>359</v>
      </c>
      <c r="K46" s="263">
        <f t="shared" si="0"/>
        <v>42055.75</v>
      </c>
      <c r="L46" s="258">
        <v>42033.79583333333</v>
      </c>
      <c r="M46" s="269">
        <v>42037</v>
      </c>
      <c r="N46" s="259">
        <f t="shared" si="1"/>
        <v>3.2041666666700621</v>
      </c>
      <c r="O46" s="258">
        <f t="shared" si="2"/>
        <v>42042</v>
      </c>
      <c r="P46" s="258"/>
      <c r="Q46" s="259">
        <f t="shared" si="4"/>
        <v>-2</v>
      </c>
      <c r="R46" s="259" t="str">
        <f t="shared" si="5"/>
        <v>Sin Fecha</v>
      </c>
      <c r="S46" s="260">
        <f t="shared" si="6"/>
        <v>21.954166666670062</v>
      </c>
      <c r="T46" s="257">
        <v>42039.499305555553</v>
      </c>
      <c r="U46" s="257" t="str">
        <f t="shared" si="7"/>
        <v>Cumplió</v>
      </c>
      <c r="V46" s="257" t="str">
        <f t="shared" si="8"/>
        <v>Sin Fecha</v>
      </c>
      <c r="W46" s="260">
        <f t="shared" si="9"/>
        <v>5.703472222223354</v>
      </c>
      <c r="X46" s="256" t="s">
        <v>76</v>
      </c>
      <c r="Y46" s="261">
        <f t="shared" si="3"/>
        <v>5</v>
      </c>
      <c r="Z46" s="242"/>
      <c r="AA46" s="262"/>
      <c r="AB46" s="262"/>
      <c r="AC46" s="262"/>
      <c r="AD46" s="264"/>
      <c r="AE46" s="265"/>
      <c r="AF46" s="265"/>
    </row>
    <row r="47" spans="1:32" ht="51.75" customHeight="1" x14ac:dyDescent="0.25">
      <c r="A47" s="4" t="s">
        <v>945</v>
      </c>
      <c r="B47" s="264" t="s">
        <v>727</v>
      </c>
      <c r="C47" s="251" t="s">
        <v>356</v>
      </c>
      <c r="D47" s="256" t="s">
        <v>352</v>
      </c>
      <c r="E47" s="256" t="s">
        <v>817</v>
      </c>
      <c r="F47" s="256" t="s">
        <v>25</v>
      </c>
      <c r="G47" s="256" t="s">
        <v>357</v>
      </c>
      <c r="H47" s="256" t="s">
        <v>358</v>
      </c>
      <c r="I47" s="256" t="s">
        <v>22</v>
      </c>
      <c r="J47" s="256" t="s">
        <v>22</v>
      </c>
      <c r="K47" s="263">
        <f t="shared" si="0"/>
        <v>42055.75</v>
      </c>
      <c r="L47" s="258">
        <v>42033.79583333333</v>
      </c>
      <c r="M47" s="269">
        <f>+T46</f>
        <v>42039.499305555553</v>
      </c>
      <c r="N47" s="259">
        <f t="shared" si="1"/>
        <v>5.703472222223354</v>
      </c>
      <c r="O47" s="258">
        <f t="shared" si="2"/>
        <v>42044.499305555553</v>
      </c>
      <c r="P47" s="258"/>
      <c r="Q47" s="259">
        <f t="shared" si="4"/>
        <v>-2</v>
      </c>
      <c r="R47" s="259" t="str">
        <f t="shared" si="5"/>
        <v>Sin Fecha</v>
      </c>
      <c r="S47" s="260">
        <f t="shared" si="6"/>
        <v>21.954166666670062</v>
      </c>
      <c r="T47" s="257">
        <v>42041.573611111111</v>
      </c>
      <c r="U47" s="257" t="str">
        <f t="shared" si="7"/>
        <v>Cumplió</v>
      </c>
      <c r="V47" s="257" t="str">
        <f t="shared" si="8"/>
        <v>Sin Fecha</v>
      </c>
      <c r="W47" s="260">
        <f t="shared" si="9"/>
        <v>7.7777777777810115</v>
      </c>
      <c r="X47" s="256" t="s">
        <v>76</v>
      </c>
      <c r="Y47" s="261">
        <f t="shared" si="3"/>
        <v>5</v>
      </c>
      <c r="Z47" s="242"/>
      <c r="AA47" s="262"/>
      <c r="AB47" s="262"/>
      <c r="AC47" s="262"/>
      <c r="AD47" s="264"/>
      <c r="AE47" s="265"/>
      <c r="AF47" s="265"/>
    </row>
    <row r="48" spans="1:32" ht="51.75" customHeight="1" x14ac:dyDescent="0.25">
      <c r="A48" s="4">
        <v>1</v>
      </c>
      <c r="B48" s="264" t="s">
        <v>727</v>
      </c>
      <c r="C48" s="251" t="s">
        <v>360</v>
      </c>
      <c r="D48" s="256" t="s">
        <v>352</v>
      </c>
      <c r="E48" s="256" t="s">
        <v>24</v>
      </c>
      <c r="F48" s="256" t="s">
        <v>25</v>
      </c>
      <c r="G48" s="256" t="s">
        <v>361</v>
      </c>
      <c r="H48" s="256" t="s">
        <v>362</v>
      </c>
      <c r="I48" s="256" t="s">
        <v>22</v>
      </c>
      <c r="J48" s="256" t="s">
        <v>21</v>
      </c>
      <c r="K48" s="263">
        <f t="shared" si="0"/>
        <v>42055.75</v>
      </c>
      <c r="L48" s="258">
        <v>42027.555555555555</v>
      </c>
      <c r="M48" s="269">
        <f>+T49</f>
        <v>42045.600694444445</v>
      </c>
      <c r="N48" s="259">
        <f t="shared" si="1"/>
        <v>18.045138888890506</v>
      </c>
      <c r="O48" s="258">
        <f t="shared" si="2"/>
        <v>42050.600694444445</v>
      </c>
      <c r="P48" s="258">
        <v>42054</v>
      </c>
      <c r="Q48" s="259">
        <f t="shared" si="4"/>
        <v>5</v>
      </c>
      <c r="R48" s="259">
        <f t="shared" si="5"/>
        <v>1</v>
      </c>
      <c r="S48" s="260">
        <f t="shared" si="6"/>
        <v>28.194444444445253</v>
      </c>
      <c r="T48" s="257"/>
      <c r="U48" s="257" t="str">
        <f t="shared" si="7"/>
        <v>No Cumplió</v>
      </c>
      <c r="V48" s="257" t="str">
        <f t="shared" si="8"/>
        <v>No Cumplió</v>
      </c>
      <c r="W48" s="260">
        <f t="shared" si="9"/>
        <v>28.194444444445253</v>
      </c>
      <c r="X48" s="256"/>
      <c r="Y48" s="261">
        <f t="shared" si="3"/>
        <v>5</v>
      </c>
      <c r="Z48" s="242"/>
      <c r="AA48" s="262"/>
      <c r="AB48" s="262"/>
      <c r="AC48" s="262"/>
      <c r="AD48" s="264"/>
      <c r="AE48" s="265"/>
      <c r="AF48" s="265"/>
    </row>
    <row r="49" spans="1:32" ht="51.75" customHeight="1" x14ac:dyDescent="0.25">
      <c r="B49" s="264" t="s">
        <v>727</v>
      </c>
      <c r="C49" s="251" t="s">
        <v>360</v>
      </c>
      <c r="D49" s="256" t="s">
        <v>352</v>
      </c>
      <c r="E49" s="256" t="s">
        <v>11</v>
      </c>
      <c r="F49" s="256" t="s">
        <v>25</v>
      </c>
      <c r="G49" s="256" t="s">
        <v>361</v>
      </c>
      <c r="H49" s="256" t="s">
        <v>362</v>
      </c>
      <c r="I49" s="256" t="s">
        <v>22</v>
      </c>
      <c r="J49" s="256" t="s">
        <v>363</v>
      </c>
      <c r="K49" s="263">
        <f t="shared" si="0"/>
        <v>42055.75</v>
      </c>
      <c r="L49" s="258">
        <v>42027.555555555555</v>
      </c>
      <c r="M49" s="269">
        <v>42037</v>
      </c>
      <c r="N49" s="259">
        <f t="shared" si="1"/>
        <v>9.4444444444452529</v>
      </c>
      <c r="O49" s="258">
        <f t="shared" si="2"/>
        <v>42042</v>
      </c>
      <c r="P49" s="258">
        <v>42054</v>
      </c>
      <c r="Q49" s="259">
        <f t="shared" si="4"/>
        <v>3</v>
      </c>
      <c r="R49" s="259">
        <f t="shared" si="5"/>
        <v>-8</v>
      </c>
      <c r="S49" s="260">
        <f t="shared" si="6"/>
        <v>28.194444444445253</v>
      </c>
      <c r="T49" s="257">
        <v>42045.600694444445</v>
      </c>
      <c r="U49" s="257" t="str">
        <f t="shared" si="7"/>
        <v>No Cumplió</v>
      </c>
      <c r="V49" s="257" t="str">
        <f t="shared" si="8"/>
        <v>Cumplió</v>
      </c>
      <c r="W49" s="260">
        <f t="shared" si="9"/>
        <v>18.045138888890506</v>
      </c>
      <c r="X49" s="256"/>
      <c r="Y49" s="261">
        <f t="shared" si="3"/>
        <v>5</v>
      </c>
      <c r="Z49" s="242"/>
      <c r="AA49" s="262"/>
      <c r="AB49" s="262"/>
      <c r="AC49" s="262"/>
      <c r="AD49" s="264"/>
      <c r="AE49" s="265"/>
      <c r="AF49" s="265"/>
    </row>
    <row r="50" spans="1:32" ht="51.75" customHeight="1" x14ac:dyDescent="0.25">
      <c r="A50" s="4">
        <v>1</v>
      </c>
      <c r="B50" s="264" t="s">
        <v>727</v>
      </c>
      <c r="C50" s="251" t="s">
        <v>364</v>
      </c>
      <c r="D50" s="256" t="s">
        <v>352</v>
      </c>
      <c r="E50" s="256" t="s">
        <v>11</v>
      </c>
      <c r="F50" s="256" t="s">
        <v>51</v>
      </c>
      <c r="G50" s="256" t="s">
        <v>365</v>
      </c>
      <c r="H50" s="256" t="s">
        <v>366</v>
      </c>
      <c r="I50" s="256" t="s">
        <v>54</v>
      </c>
      <c r="J50" s="256" t="s">
        <v>54</v>
      </c>
      <c r="K50" s="263">
        <f t="shared" si="0"/>
        <v>42055.75</v>
      </c>
      <c r="L50" s="258">
        <v>42027.463194444441</v>
      </c>
      <c r="M50" s="269">
        <v>42037</v>
      </c>
      <c r="N50" s="259">
        <f t="shared" si="1"/>
        <v>9.5368055555591127</v>
      </c>
      <c r="O50" s="258">
        <f t="shared" si="2"/>
        <v>42042</v>
      </c>
      <c r="P50" s="258"/>
      <c r="Q50" s="259">
        <f t="shared" si="4"/>
        <v>13</v>
      </c>
      <c r="R50" s="259" t="str">
        <f t="shared" si="5"/>
        <v>Sin Fecha</v>
      </c>
      <c r="S50" s="260">
        <f t="shared" si="6"/>
        <v>28.286805555559113</v>
      </c>
      <c r="T50" s="257"/>
      <c r="U50" s="257" t="str">
        <f t="shared" si="7"/>
        <v>No Cumplió</v>
      </c>
      <c r="V50" s="257" t="str">
        <f t="shared" si="8"/>
        <v>Sin Fecha</v>
      </c>
      <c r="W50" s="260">
        <f t="shared" si="9"/>
        <v>28.286805555559113</v>
      </c>
      <c r="X50" s="256" t="s">
        <v>76</v>
      </c>
      <c r="Y50" s="261">
        <f t="shared" si="3"/>
        <v>5</v>
      </c>
      <c r="Z50" s="242"/>
      <c r="AA50" s="262"/>
      <c r="AB50" s="262"/>
      <c r="AC50" s="262"/>
      <c r="AD50" s="264"/>
      <c r="AE50" s="265"/>
      <c r="AF50" s="265"/>
    </row>
    <row r="51" spans="1:32" ht="63.75" customHeight="1" x14ac:dyDescent="0.25">
      <c r="A51" s="4">
        <v>1</v>
      </c>
      <c r="B51" s="264" t="s">
        <v>730</v>
      </c>
      <c r="C51" s="251" t="s">
        <v>72</v>
      </c>
      <c r="D51" s="256" t="s">
        <v>352</v>
      </c>
      <c r="E51" s="256" t="s">
        <v>158</v>
      </c>
      <c r="F51" s="256" t="s">
        <v>25</v>
      </c>
      <c r="G51" s="256" t="s">
        <v>73</v>
      </c>
      <c r="H51" s="256" t="s">
        <v>74</v>
      </c>
      <c r="I51" s="256" t="s">
        <v>32</v>
      </c>
      <c r="J51" s="256" t="s">
        <v>54</v>
      </c>
      <c r="K51" s="263">
        <f t="shared" si="0"/>
        <v>42055.75</v>
      </c>
      <c r="L51" s="258">
        <v>42026.929861111108</v>
      </c>
      <c r="M51" s="263">
        <f>+T52</f>
        <v>42051.698611111111</v>
      </c>
      <c r="N51" s="259">
        <f t="shared" si="1"/>
        <v>24.76875000000291</v>
      </c>
      <c r="O51" s="258">
        <f t="shared" si="2"/>
        <v>42056.698611111111</v>
      </c>
      <c r="P51" s="258"/>
      <c r="Q51" s="259">
        <f t="shared" si="4"/>
        <v>0</v>
      </c>
      <c r="R51" s="259" t="str">
        <f t="shared" si="5"/>
        <v>Sin Fecha</v>
      </c>
      <c r="S51" s="260">
        <f t="shared" si="6"/>
        <v>28.820138888891961</v>
      </c>
      <c r="T51" s="257"/>
      <c r="U51" s="257" t="str">
        <f t="shared" si="7"/>
        <v>No Cumplió</v>
      </c>
      <c r="V51" s="257" t="str">
        <f t="shared" si="8"/>
        <v>Sin Fecha</v>
      </c>
      <c r="W51" s="260">
        <f t="shared" si="9"/>
        <v>28.820138888891961</v>
      </c>
      <c r="X51" s="256" t="s">
        <v>17</v>
      </c>
      <c r="Y51" s="261">
        <f t="shared" si="3"/>
        <v>5</v>
      </c>
      <c r="Z51" s="242">
        <v>42051.698611111111</v>
      </c>
      <c r="AA51" s="262"/>
      <c r="AB51" s="262"/>
      <c r="AC51" s="262"/>
      <c r="AD51" s="264"/>
      <c r="AE51" s="264"/>
      <c r="AF51" s="265"/>
    </row>
    <row r="52" spans="1:32" ht="63.75" customHeight="1" x14ac:dyDescent="0.25">
      <c r="B52" s="264" t="s">
        <v>730</v>
      </c>
      <c r="C52" s="251" t="s">
        <v>72</v>
      </c>
      <c r="D52" s="256" t="s">
        <v>352</v>
      </c>
      <c r="E52" s="256" t="s">
        <v>59</v>
      </c>
      <c r="F52" s="256" t="s">
        <v>25</v>
      </c>
      <c r="G52" s="256" t="s">
        <v>73</v>
      </c>
      <c r="H52" s="256" t="s">
        <v>74</v>
      </c>
      <c r="I52" s="256" t="s">
        <v>32</v>
      </c>
      <c r="J52" s="256" t="s">
        <v>32</v>
      </c>
      <c r="K52" s="263">
        <f t="shared" si="0"/>
        <v>42055.75</v>
      </c>
      <c r="L52" s="258">
        <v>42026.929861111108</v>
      </c>
      <c r="M52" s="263">
        <v>42041.582638888889</v>
      </c>
      <c r="N52" s="259">
        <f t="shared" si="1"/>
        <v>14.652777777781012</v>
      </c>
      <c r="O52" s="258">
        <f t="shared" si="2"/>
        <v>42046.582638888889</v>
      </c>
      <c r="P52" s="258"/>
      <c r="Q52" s="259">
        <f t="shared" si="4"/>
        <v>5</v>
      </c>
      <c r="R52" s="259" t="str">
        <f t="shared" si="5"/>
        <v>Sin Fecha</v>
      </c>
      <c r="S52" s="260">
        <f t="shared" si="6"/>
        <v>28.820138888891961</v>
      </c>
      <c r="T52" s="257">
        <v>42051.698611111111</v>
      </c>
      <c r="U52" s="257" t="str">
        <f t="shared" si="7"/>
        <v>No Cumplió</v>
      </c>
      <c r="V52" s="257" t="str">
        <f t="shared" si="8"/>
        <v>Sin Fecha</v>
      </c>
      <c r="W52" s="260">
        <f t="shared" si="9"/>
        <v>24.76875000000291</v>
      </c>
      <c r="X52" s="256" t="s">
        <v>17</v>
      </c>
      <c r="Y52" s="261">
        <f t="shared" si="3"/>
        <v>5</v>
      </c>
      <c r="Z52" s="242"/>
      <c r="AA52" s="262"/>
      <c r="AB52" s="262"/>
      <c r="AC52" s="262"/>
      <c r="AD52" s="264"/>
      <c r="AE52" s="264"/>
      <c r="AF52" s="265"/>
    </row>
    <row r="53" spans="1:32" ht="51.75" customHeight="1" x14ac:dyDescent="0.25">
      <c r="A53" s="4" t="s">
        <v>945</v>
      </c>
      <c r="B53" s="264" t="s">
        <v>729</v>
      </c>
      <c r="C53" s="251" t="s">
        <v>367</v>
      </c>
      <c r="D53" s="256" t="s">
        <v>352</v>
      </c>
      <c r="E53" s="256" t="s">
        <v>51</v>
      </c>
      <c r="F53" s="256" t="s">
        <v>12</v>
      </c>
      <c r="G53" s="256" t="s">
        <v>368</v>
      </c>
      <c r="H53" s="256" t="s">
        <v>369</v>
      </c>
      <c r="I53" s="256" t="s">
        <v>32</v>
      </c>
      <c r="J53" s="256" t="s">
        <v>32</v>
      </c>
      <c r="K53" s="263">
        <f t="shared" si="0"/>
        <v>42055.75</v>
      </c>
      <c r="L53" s="258">
        <v>42025.515277777777</v>
      </c>
      <c r="M53" s="269">
        <f>+T54</f>
        <v>42041.581944444442</v>
      </c>
      <c r="N53" s="259">
        <f t="shared" si="1"/>
        <v>16.066666666665697</v>
      </c>
      <c r="O53" s="258">
        <f t="shared" si="2"/>
        <v>42046.581944444442</v>
      </c>
      <c r="P53" s="258"/>
      <c r="Q53" s="259">
        <f t="shared" si="4"/>
        <v>1</v>
      </c>
      <c r="R53" s="259" t="str">
        <f t="shared" si="5"/>
        <v>Sin Fecha</v>
      </c>
      <c r="S53" s="260">
        <f t="shared" si="6"/>
        <v>30.234722222223354</v>
      </c>
      <c r="T53" s="257">
        <v>42047.815972222219</v>
      </c>
      <c r="U53" s="257" t="str">
        <f t="shared" si="7"/>
        <v>No Cumplió</v>
      </c>
      <c r="V53" s="257" t="str">
        <f t="shared" si="8"/>
        <v>Sin Fecha</v>
      </c>
      <c r="W53" s="260">
        <f t="shared" si="9"/>
        <v>22.300694444442343</v>
      </c>
      <c r="X53" s="256" t="s">
        <v>570</v>
      </c>
      <c r="Y53" s="261">
        <f t="shared" si="3"/>
        <v>5</v>
      </c>
      <c r="Z53" s="242"/>
      <c r="AA53" s="262"/>
      <c r="AB53" s="262"/>
      <c r="AC53" s="262"/>
      <c r="AD53" s="264"/>
      <c r="AE53" s="265"/>
      <c r="AF53" s="265"/>
    </row>
    <row r="54" spans="1:32" ht="51.75" customHeight="1" x14ac:dyDescent="0.25">
      <c r="B54" s="264" t="s">
        <v>729</v>
      </c>
      <c r="C54" s="251" t="s">
        <v>367</v>
      </c>
      <c r="D54" s="256" t="s">
        <v>352</v>
      </c>
      <c r="E54" s="256" t="s">
        <v>51</v>
      </c>
      <c r="F54" s="256" t="s">
        <v>12</v>
      </c>
      <c r="G54" s="256" t="s">
        <v>368</v>
      </c>
      <c r="H54" s="256" t="s">
        <v>369</v>
      </c>
      <c r="I54" s="256" t="s">
        <v>32</v>
      </c>
      <c r="J54" s="256" t="s">
        <v>363</v>
      </c>
      <c r="K54" s="263">
        <f t="shared" si="0"/>
        <v>42055.75</v>
      </c>
      <c r="L54" s="258">
        <v>42025.515277777777</v>
      </c>
      <c r="M54" s="269">
        <v>42037</v>
      </c>
      <c r="N54" s="259">
        <f t="shared" si="1"/>
        <v>11.484722222223354</v>
      </c>
      <c r="O54" s="258">
        <f t="shared" si="2"/>
        <v>42042</v>
      </c>
      <c r="P54" s="258"/>
      <c r="Q54" s="259">
        <f t="shared" si="4"/>
        <v>0</v>
      </c>
      <c r="R54" s="259" t="str">
        <f t="shared" si="5"/>
        <v>Sin Fecha</v>
      </c>
      <c r="S54" s="260">
        <f t="shared" si="6"/>
        <v>30.234722222223354</v>
      </c>
      <c r="T54" s="257">
        <v>42041.581944444442</v>
      </c>
      <c r="U54" s="257" t="str">
        <f t="shared" si="7"/>
        <v>Cumplió</v>
      </c>
      <c r="V54" s="257" t="str">
        <f t="shared" si="8"/>
        <v>Sin Fecha</v>
      </c>
      <c r="W54" s="260">
        <f t="shared" si="9"/>
        <v>16.066666666665697</v>
      </c>
      <c r="X54" s="256" t="s">
        <v>570</v>
      </c>
      <c r="Y54" s="261">
        <f t="shared" si="3"/>
        <v>5</v>
      </c>
      <c r="Z54" s="242"/>
      <c r="AA54" s="262"/>
      <c r="AB54" s="262"/>
      <c r="AC54" s="262"/>
      <c r="AD54" s="264"/>
      <c r="AE54" s="265"/>
      <c r="AF54" s="265"/>
    </row>
    <row r="55" spans="1:32" ht="51.75" customHeight="1" x14ac:dyDescent="0.25">
      <c r="A55" s="4" t="s">
        <v>945</v>
      </c>
      <c r="B55" s="264" t="s">
        <v>730</v>
      </c>
      <c r="C55" s="251" t="s">
        <v>370</v>
      </c>
      <c r="D55" s="256" t="s">
        <v>352</v>
      </c>
      <c r="E55" s="256" t="s">
        <v>817</v>
      </c>
      <c r="F55" s="256" t="s">
        <v>12</v>
      </c>
      <c r="G55" s="256" t="s">
        <v>371</v>
      </c>
      <c r="H55" s="256" t="s">
        <v>372</v>
      </c>
      <c r="I55" s="256" t="s">
        <v>55</v>
      </c>
      <c r="J55" s="256" t="s">
        <v>55</v>
      </c>
      <c r="K55" s="263">
        <f t="shared" si="0"/>
        <v>42055.75</v>
      </c>
      <c r="L55" s="258">
        <v>42025.435416666667</v>
      </c>
      <c r="M55" s="269">
        <v>42037</v>
      </c>
      <c r="N55" s="259">
        <f t="shared" si="1"/>
        <v>11.564583333332848</v>
      </c>
      <c r="O55" s="258">
        <f t="shared" si="2"/>
        <v>42042</v>
      </c>
      <c r="P55" s="258"/>
      <c r="Q55" s="259">
        <f t="shared" si="4"/>
        <v>2</v>
      </c>
      <c r="R55" s="259" t="str">
        <f t="shared" si="5"/>
        <v>Sin Fecha</v>
      </c>
      <c r="S55" s="260">
        <f t="shared" si="6"/>
        <v>30.314583333332848</v>
      </c>
      <c r="T55" s="257">
        <v>42044</v>
      </c>
      <c r="U55" s="257" t="str">
        <f t="shared" si="7"/>
        <v>No Cumplió</v>
      </c>
      <c r="V55" s="257" t="str">
        <f t="shared" si="8"/>
        <v>Sin Fecha</v>
      </c>
      <c r="W55" s="260">
        <f t="shared" si="9"/>
        <v>18.564583333332848</v>
      </c>
      <c r="X55" s="256" t="s">
        <v>316</v>
      </c>
      <c r="Y55" s="261">
        <f t="shared" si="3"/>
        <v>5</v>
      </c>
      <c r="Z55" s="242"/>
      <c r="AA55" s="262"/>
      <c r="AB55" s="262"/>
      <c r="AC55" s="262"/>
      <c r="AD55" s="264"/>
      <c r="AE55" s="265"/>
      <c r="AF55" s="265"/>
    </row>
    <row r="56" spans="1:32" s="255" customFormat="1" ht="51.75" customHeight="1" x14ac:dyDescent="0.25">
      <c r="A56" s="255">
        <v>1</v>
      </c>
      <c r="B56" s="264" t="s">
        <v>729</v>
      </c>
      <c r="C56" s="251" t="s">
        <v>373</v>
      </c>
      <c r="D56" s="256" t="s">
        <v>352</v>
      </c>
      <c r="E56" s="256" t="s">
        <v>158</v>
      </c>
      <c r="F56" s="256" t="s">
        <v>12</v>
      </c>
      <c r="G56" s="256" t="s">
        <v>374</v>
      </c>
      <c r="H56" s="256" t="s">
        <v>375</v>
      </c>
      <c r="I56" s="256" t="s">
        <v>80</v>
      </c>
      <c r="J56" s="256" t="s">
        <v>127</v>
      </c>
      <c r="K56" s="263">
        <f t="shared" si="0"/>
        <v>42055.75</v>
      </c>
      <c r="L56" s="258">
        <v>42024.411805555559</v>
      </c>
      <c r="M56" s="269">
        <f>+T57</f>
        <v>42055.773611111108</v>
      </c>
      <c r="N56" s="259">
        <f t="shared" ref="N56" si="26">M56-L56</f>
        <v>31.361805555548926</v>
      </c>
      <c r="O56" s="258">
        <f t="shared" ref="O56" si="27">+M56+Y56</f>
        <v>42060.773611111108</v>
      </c>
      <c r="P56" s="258"/>
      <c r="Q56" s="259">
        <f t="shared" ref="Q56" si="28">IF(T56="",(ROUNDDOWN(K56-O56,0)),ROUNDDOWN(T56-O56,0))</f>
        <v>-5</v>
      </c>
      <c r="R56" s="259" t="str">
        <f t="shared" ref="R56" si="29">IF(P56="","Sin Fecha",IF(T56="",(ROUNDDOWN(K56-P56,0)),ROUNDDOWN(T56-P56,0)))</f>
        <v>Sin Fecha</v>
      </c>
      <c r="S56" s="260">
        <f t="shared" ref="S56" si="30">K56-L56</f>
        <v>31.338194444440887</v>
      </c>
      <c r="T56" s="257"/>
      <c r="U56" s="257" t="str">
        <f t="shared" ref="U56" si="31">IF(AND(T56&lt;&gt;"",Q56&lt;=0),"Cumplió","No Cumplió")</f>
        <v>No Cumplió</v>
      </c>
      <c r="V56" s="257" t="str">
        <f t="shared" ref="V56" si="32">IF(AND(T56&lt;&gt;"",R56&lt;=0),"Cumplió",IF(P56="","Sin Fecha","No Cumplió"))</f>
        <v>Sin Fecha</v>
      </c>
      <c r="W56" s="260">
        <f t="shared" ref="W56" si="33">IF(T56="",K56-L56,T56-L56)</f>
        <v>31.338194444440887</v>
      </c>
      <c r="X56" s="256"/>
      <c r="Y56" s="261">
        <f t="shared" si="3"/>
        <v>5</v>
      </c>
      <c r="Z56" s="242">
        <v>42055.773611111108</v>
      </c>
      <c r="AA56" s="262"/>
      <c r="AB56" s="262"/>
      <c r="AC56" s="262"/>
      <c r="AD56" s="264"/>
      <c r="AE56" s="265"/>
      <c r="AF56" s="265"/>
    </row>
    <row r="57" spans="1:32" s="190" customFormat="1" ht="51.75" customHeight="1" x14ac:dyDescent="0.25">
      <c r="A57" s="191"/>
      <c r="B57" s="264" t="s">
        <v>729</v>
      </c>
      <c r="C57" s="251" t="s">
        <v>373</v>
      </c>
      <c r="D57" s="256" t="s">
        <v>352</v>
      </c>
      <c r="E57" s="256" t="s">
        <v>59</v>
      </c>
      <c r="F57" s="256" t="s">
        <v>12</v>
      </c>
      <c r="G57" s="256" t="s">
        <v>374</v>
      </c>
      <c r="H57" s="256" t="s">
        <v>375</v>
      </c>
      <c r="I57" s="256" t="s">
        <v>80</v>
      </c>
      <c r="J57" s="256" t="s">
        <v>80</v>
      </c>
      <c r="K57" s="263">
        <f t="shared" si="0"/>
        <v>42055.75</v>
      </c>
      <c r="L57" s="258">
        <v>42024.411805555559</v>
      </c>
      <c r="M57" s="269">
        <f>+T58</f>
        <v>42053.734722222223</v>
      </c>
      <c r="N57" s="259">
        <f t="shared" si="1"/>
        <v>29.322916666664241</v>
      </c>
      <c r="O57" s="258">
        <f t="shared" si="2"/>
        <v>42058.734722222223</v>
      </c>
      <c r="P57" s="258"/>
      <c r="Q57" s="259">
        <f t="shared" si="4"/>
        <v>-2</v>
      </c>
      <c r="R57" s="259" t="str">
        <f t="shared" si="5"/>
        <v>Sin Fecha</v>
      </c>
      <c r="S57" s="260">
        <f t="shared" si="6"/>
        <v>31.338194444440887</v>
      </c>
      <c r="T57" s="257">
        <v>42055.773611111108</v>
      </c>
      <c r="U57" s="257" t="str">
        <f t="shared" si="7"/>
        <v>Cumplió</v>
      </c>
      <c r="V57" s="257" t="str">
        <f t="shared" si="8"/>
        <v>Sin Fecha</v>
      </c>
      <c r="W57" s="260">
        <f t="shared" si="9"/>
        <v>31.361805555548926</v>
      </c>
      <c r="X57" s="256"/>
      <c r="Y57" s="261">
        <f t="shared" si="3"/>
        <v>5</v>
      </c>
      <c r="Z57" s="242"/>
      <c r="AA57" s="262"/>
      <c r="AB57" s="262"/>
      <c r="AC57" s="262"/>
      <c r="AD57" s="264"/>
      <c r="AE57" s="265"/>
      <c r="AF57" s="265"/>
    </row>
    <row r="58" spans="1:32" ht="51.75" customHeight="1" x14ac:dyDescent="0.25">
      <c r="B58" s="264" t="s">
        <v>729</v>
      </c>
      <c r="C58" s="251" t="s">
        <v>373</v>
      </c>
      <c r="D58" s="256" t="s">
        <v>352</v>
      </c>
      <c r="E58" s="256" t="s">
        <v>51</v>
      </c>
      <c r="F58" s="256" t="s">
        <v>12</v>
      </c>
      <c r="G58" s="256" t="s">
        <v>374</v>
      </c>
      <c r="H58" s="256" t="s">
        <v>375</v>
      </c>
      <c r="I58" s="256" t="s">
        <v>80</v>
      </c>
      <c r="J58" s="256" t="s">
        <v>363</v>
      </c>
      <c r="K58" s="263">
        <f t="shared" si="0"/>
        <v>42055.75</v>
      </c>
      <c r="L58" s="258">
        <v>42024.411805555559</v>
      </c>
      <c r="M58" s="269">
        <v>42037</v>
      </c>
      <c r="N58" s="259">
        <f t="shared" si="1"/>
        <v>12.588194444440887</v>
      </c>
      <c r="O58" s="258">
        <f t="shared" si="2"/>
        <v>42042</v>
      </c>
      <c r="P58" s="258"/>
      <c r="Q58" s="259">
        <f t="shared" si="4"/>
        <v>11</v>
      </c>
      <c r="R58" s="259" t="str">
        <f t="shared" si="5"/>
        <v>Sin Fecha</v>
      </c>
      <c r="S58" s="260">
        <f t="shared" si="6"/>
        <v>31.338194444440887</v>
      </c>
      <c r="T58" s="257">
        <v>42053.734722222223</v>
      </c>
      <c r="U58" s="257" t="str">
        <f t="shared" si="7"/>
        <v>No Cumplió</v>
      </c>
      <c r="V58" s="257" t="str">
        <f t="shared" si="8"/>
        <v>Sin Fecha</v>
      </c>
      <c r="W58" s="260">
        <f t="shared" si="9"/>
        <v>29.322916666664241</v>
      </c>
      <c r="X58" s="256"/>
      <c r="Y58" s="261">
        <f t="shared" si="3"/>
        <v>5</v>
      </c>
      <c r="Z58" s="242"/>
      <c r="AA58" s="262"/>
      <c r="AB58" s="262"/>
      <c r="AC58" s="262"/>
      <c r="AD58" s="264"/>
      <c r="AE58" s="265"/>
      <c r="AF58" s="265"/>
    </row>
    <row r="59" spans="1:32" ht="51.75" customHeight="1" x14ac:dyDescent="0.25">
      <c r="A59" s="4" t="s">
        <v>945</v>
      </c>
      <c r="B59" s="264" t="s">
        <v>729</v>
      </c>
      <c r="C59" s="251" t="s">
        <v>376</v>
      </c>
      <c r="D59" s="256" t="s">
        <v>352</v>
      </c>
      <c r="E59" s="256" t="s">
        <v>817</v>
      </c>
      <c r="F59" s="256" t="s">
        <v>12</v>
      </c>
      <c r="G59" s="256" t="s">
        <v>377</v>
      </c>
      <c r="H59" s="256" t="s">
        <v>378</v>
      </c>
      <c r="I59" s="256" t="s">
        <v>49</v>
      </c>
      <c r="J59" s="256" t="s">
        <v>49</v>
      </c>
      <c r="K59" s="263">
        <f t="shared" si="0"/>
        <v>42055.75</v>
      </c>
      <c r="L59" s="258">
        <v>42020.740972222222</v>
      </c>
      <c r="M59" s="269">
        <f>+T60</f>
        <v>42041.461805555555</v>
      </c>
      <c r="N59" s="259">
        <f t="shared" si="1"/>
        <v>20.720833333332848</v>
      </c>
      <c r="O59" s="258">
        <f t="shared" si="2"/>
        <v>42046.461805555555</v>
      </c>
      <c r="P59" s="258"/>
      <c r="Q59" s="259">
        <f t="shared" si="4"/>
        <v>0</v>
      </c>
      <c r="R59" s="259" t="str">
        <f t="shared" si="5"/>
        <v>Sin Fecha</v>
      </c>
      <c r="S59" s="260">
        <f t="shared" si="6"/>
        <v>35.009027777778101</v>
      </c>
      <c r="T59" s="257">
        <v>42045.575694444444</v>
      </c>
      <c r="U59" s="257" t="str">
        <f t="shared" si="7"/>
        <v>Cumplió</v>
      </c>
      <c r="V59" s="257" t="str">
        <f t="shared" si="8"/>
        <v>Sin Fecha</v>
      </c>
      <c r="W59" s="260">
        <f t="shared" si="9"/>
        <v>24.834722222221899</v>
      </c>
      <c r="X59" s="256" t="s">
        <v>17</v>
      </c>
      <c r="Y59" s="261">
        <f t="shared" si="3"/>
        <v>5</v>
      </c>
      <c r="Z59" s="242"/>
      <c r="AA59" s="262"/>
      <c r="AB59" s="262"/>
      <c r="AC59" s="262"/>
      <c r="AD59" s="264"/>
      <c r="AE59" s="265"/>
      <c r="AF59" s="265"/>
    </row>
    <row r="60" spans="1:32" ht="51.75" customHeight="1" x14ac:dyDescent="0.25">
      <c r="B60" s="264" t="s">
        <v>729</v>
      </c>
      <c r="C60" s="251" t="s">
        <v>376</v>
      </c>
      <c r="D60" s="256" t="s">
        <v>352</v>
      </c>
      <c r="E60" s="256" t="s">
        <v>51</v>
      </c>
      <c r="F60" s="256" t="s">
        <v>12</v>
      </c>
      <c r="G60" s="256" t="s">
        <v>377</v>
      </c>
      <c r="H60" s="256" t="s">
        <v>378</v>
      </c>
      <c r="I60" s="256" t="s">
        <v>49</v>
      </c>
      <c r="J60" s="256" t="s">
        <v>359</v>
      </c>
      <c r="K60" s="263">
        <f t="shared" si="0"/>
        <v>42055.75</v>
      </c>
      <c r="L60" s="258">
        <v>42020.740972222222</v>
      </c>
      <c r="M60" s="269">
        <v>42037</v>
      </c>
      <c r="N60" s="259">
        <f t="shared" si="1"/>
        <v>16.259027777778101</v>
      </c>
      <c r="O60" s="258">
        <f t="shared" si="2"/>
        <v>42042</v>
      </c>
      <c r="P60" s="258"/>
      <c r="Q60" s="259">
        <f t="shared" si="4"/>
        <v>0</v>
      </c>
      <c r="R60" s="259" t="str">
        <f t="shared" si="5"/>
        <v>Sin Fecha</v>
      </c>
      <c r="S60" s="260">
        <f t="shared" si="6"/>
        <v>35.009027777778101</v>
      </c>
      <c r="T60" s="257">
        <v>42041.461805555555</v>
      </c>
      <c r="U60" s="257" t="str">
        <f t="shared" si="7"/>
        <v>Cumplió</v>
      </c>
      <c r="V60" s="257" t="str">
        <f t="shared" si="8"/>
        <v>Sin Fecha</v>
      </c>
      <c r="W60" s="260">
        <f t="shared" si="9"/>
        <v>20.720833333332848</v>
      </c>
      <c r="X60" s="256" t="s">
        <v>17</v>
      </c>
      <c r="Y60" s="261">
        <f t="shared" si="3"/>
        <v>5</v>
      </c>
      <c r="Z60" s="242"/>
      <c r="AA60" s="262"/>
      <c r="AB60" s="262"/>
      <c r="AC60" s="262"/>
      <c r="AD60" s="264"/>
      <c r="AE60" s="265"/>
      <c r="AF60" s="265"/>
    </row>
    <row r="61" spans="1:32" s="255" customFormat="1" ht="51.75" customHeight="1" x14ac:dyDescent="0.25">
      <c r="A61" s="255">
        <v>1</v>
      </c>
      <c r="B61" s="264" t="s">
        <v>729</v>
      </c>
      <c r="C61" s="251" t="s">
        <v>379</v>
      </c>
      <c r="D61" s="256" t="s">
        <v>352</v>
      </c>
      <c r="E61" s="256" t="s">
        <v>59</v>
      </c>
      <c r="F61" s="256" t="s">
        <v>12</v>
      </c>
      <c r="G61" s="256" t="s">
        <v>380</v>
      </c>
      <c r="H61" s="256" t="s">
        <v>381</v>
      </c>
      <c r="I61" s="256" t="s">
        <v>87</v>
      </c>
      <c r="J61" s="256" t="s">
        <v>131</v>
      </c>
      <c r="K61" s="263">
        <f t="shared" si="0"/>
        <v>42055.75</v>
      </c>
      <c r="L61" s="258">
        <v>42018.772222222222</v>
      </c>
      <c r="M61" s="269">
        <f>+T62</f>
        <v>42055.75277777778</v>
      </c>
      <c r="N61" s="259">
        <f t="shared" ref="N61" si="34">M61-L61</f>
        <v>36.980555555557657</v>
      </c>
      <c r="O61" s="258">
        <f t="shared" ref="O61" si="35">+M61+Y61</f>
        <v>42060.75277777778</v>
      </c>
      <c r="P61" s="258"/>
      <c r="Q61" s="259">
        <f t="shared" ref="Q61" si="36">IF(T61="",(ROUNDDOWN(K61-O61,0)),ROUNDDOWN(T61-O61,0))</f>
        <v>-5</v>
      </c>
      <c r="R61" s="259" t="str">
        <f t="shared" ref="R61" si="37">IF(P61="","Sin Fecha",IF(T61="",(ROUNDDOWN(K61-P61,0)),ROUNDDOWN(T61-P61,0)))</f>
        <v>Sin Fecha</v>
      </c>
      <c r="S61" s="260">
        <f t="shared" ref="S61" si="38">K61-L61</f>
        <v>36.977777777778101</v>
      </c>
      <c r="T61" s="257"/>
      <c r="U61" s="257" t="str">
        <f t="shared" ref="U61" si="39">IF(AND(T61&lt;&gt;"",Q61&lt;=0),"Cumplió","No Cumplió")</f>
        <v>No Cumplió</v>
      </c>
      <c r="V61" s="257" t="str">
        <f t="shared" ref="V61" si="40">IF(AND(T61&lt;&gt;"",R61&lt;=0),"Cumplió",IF(P61="","Sin Fecha","No Cumplió"))</f>
        <v>Sin Fecha</v>
      </c>
      <c r="W61" s="260">
        <f t="shared" ref="W61" si="41">IF(T61="",K61-L61,T61-L61)</f>
        <v>36.977777777778101</v>
      </c>
      <c r="X61" s="256" t="s">
        <v>17</v>
      </c>
      <c r="Y61" s="261">
        <f t="shared" si="3"/>
        <v>5</v>
      </c>
      <c r="Z61" s="242"/>
      <c r="AA61" s="262"/>
      <c r="AB61" s="262"/>
      <c r="AC61" s="262"/>
      <c r="AD61" s="264"/>
      <c r="AE61" s="265"/>
      <c r="AF61" s="265"/>
    </row>
    <row r="62" spans="1:32" ht="51.75" customHeight="1" x14ac:dyDescent="0.25">
      <c r="B62" s="264" t="s">
        <v>729</v>
      </c>
      <c r="C62" s="251" t="s">
        <v>379</v>
      </c>
      <c r="D62" s="256" t="s">
        <v>352</v>
      </c>
      <c r="E62" s="256" t="s">
        <v>51</v>
      </c>
      <c r="F62" s="256" t="s">
        <v>12</v>
      </c>
      <c r="G62" s="256" t="s">
        <v>380</v>
      </c>
      <c r="H62" s="256" t="s">
        <v>381</v>
      </c>
      <c r="I62" s="256" t="s">
        <v>87</v>
      </c>
      <c r="J62" s="256" t="s">
        <v>16</v>
      </c>
      <c r="K62" s="263">
        <f t="shared" si="0"/>
        <v>42055.75</v>
      </c>
      <c r="L62" s="258">
        <v>42018.772222222222</v>
      </c>
      <c r="M62" s="269">
        <v>42037</v>
      </c>
      <c r="N62" s="259">
        <f t="shared" si="1"/>
        <v>18.227777777778101</v>
      </c>
      <c r="O62" s="258">
        <f t="shared" si="2"/>
        <v>42042</v>
      </c>
      <c r="P62" s="258"/>
      <c r="Q62" s="259">
        <f t="shared" si="4"/>
        <v>13</v>
      </c>
      <c r="R62" s="259" t="str">
        <f t="shared" si="5"/>
        <v>Sin Fecha</v>
      </c>
      <c r="S62" s="260">
        <f t="shared" si="6"/>
        <v>36.977777777778101</v>
      </c>
      <c r="T62" s="257">
        <v>42055.75277777778</v>
      </c>
      <c r="U62" s="257" t="str">
        <f t="shared" si="7"/>
        <v>No Cumplió</v>
      </c>
      <c r="V62" s="257" t="str">
        <f t="shared" si="8"/>
        <v>Sin Fecha</v>
      </c>
      <c r="W62" s="260">
        <f t="shared" si="9"/>
        <v>36.980555555557657</v>
      </c>
      <c r="X62" s="256" t="s">
        <v>17</v>
      </c>
      <c r="Y62" s="261">
        <f t="shared" si="3"/>
        <v>5</v>
      </c>
      <c r="Z62" s="242"/>
      <c r="AA62" s="262"/>
      <c r="AB62" s="262"/>
      <c r="AC62" s="262"/>
      <c r="AD62" s="264"/>
      <c r="AE62" s="265"/>
      <c r="AF62" s="265"/>
    </row>
    <row r="63" spans="1:32" ht="51.75" customHeight="1" x14ac:dyDescent="0.25">
      <c r="A63" s="4">
        <v>1</v>
      </c>
      <c r="B63" s="264" t="s">
        <v>728</v>
      </c>
      <c r="C63" s="251" t="s">
        <v>97</v>
      </c>
      <c r="D63" s="256" t="s">
        <v>352</v>
      </c>
      <c r="E63" s="256" t="s">
        <v>51</v>
      </c>
      <c r="F63" s="256" t="s">
        <v>12</v>
      </c>
      <c r="G63" s="256" t="s">
        <v>98</v>
      </c>
      <c r="H63" s="256" t="s">
        <v>99</v>
      </c>
      <c r="I63" s="256" t="s">
        <v>49</v>
      </c>
      <c r="J63" s="256" t="s">
        <v>96</v>
      </c>
      <c r="K63" s="263">
        <f t="shared" si="0"/>
        <v>42055.75</v>
      </c>
      <c r="L63" s="258">
        <v>42018.714583333334</v>
      </c>
      <c r="M63" s="269">
        <f>+T64</f>
        <v>42051.657638888886</v>
      </c>
      <c r="N63" s="259">
        <f t="shared" si="1"/>
        <v>32.943055555551837</v>
      </c>
      <c r="O63" s="258">
        <f t="shared" si="2"/>
        <v>42056.657638888886</v>
      </c>
      <c r="P63" s="258"/>
      <c r="Q63" s="259">
        <f t="shared" si="4"/>
        <v>0</v>
      </c>
      <c r="R63" s="259" t="str">
        <f t="shared" si="5"/>
        <v>Sin Fecha</v>
      </c>
      <c r="S63" s="260">
        <f t="shared" si="6"/>
        <v>37.035416666665697</v>
      </c>
      <c r="T63" s="257"/>
      <c r="U63" s="257" t="str">
        <f t="shared" si="7"/>
        <v>No Cumplió</v>
      </c>
      <c r="V63" s="257" t="str">
        <f t="shared" si="8"/>
        <v>Sin Fecha</v>
      </c>
      <c r="W63" s="260">
        <f t="shared" si="9"/>
        <v>37.035416666665697</v>
      </c>
      <c r="X63" s="256" t="s">
        <v>17</v>
      </c>
      <c r="Y63" s="261">
        <f t="shared" si="3"/>
        <v>5</v>
      </c>
      <c r="Z63" s="242"/>
      <c r="AA63" s="262"/>
      <c r="AB63" s="262"/>
      <c r="AC63" s="262"/>
      <c r="AD63" s="264"/>
      <c r="AE63" s="265"/>
      <c r="AF63" s="265"/>
    </row>
    <row r="64" spans="1:32" ht="51.75" customHeight="1" x14ac:dyDescent="0.25">
      <c r="B64" s="264" t="s">
        <v>728</v>
      </c>
      <c r="C64" s="251" t="s">
        <v>97</v>
      </c>
      <c r="D64" s="256" t="s">
        <v>352</v>
      </c>
      <c r="E64" s="256" t="s">
        <v>24</v>
      </c>
      <c r="F64" s="256" t="s">
        <v>12</v>
      </c>
      <c r="G64" s="256" t="s">
        <v>98</v>
      </c>
      <c r="H64" s="256" t="s">
        <v>99</v>
      </c>
      <c r="I64" s="256" t="s">
        <v>49</v>
      </c>
      <c r="J64" s="256" t="s">
        <v>15</v>
      </c>
      <c r="K64" s="263">
        <f t="shared" si="0"/>
        <v>42055.75</v>
      </c>
      <c r="L64" s="258">
        <v>42018.714583333334</v>
      </c>
      <c r="M64" s="269">
        <f>+T65</f>
        <v>42045.600694444445</v>
      </c>
      <c r="N64" s="259">
        <f t="shared" si="1"/>
        <v>26.886111111110949</v>
      </c>
      <c r="O64" s="258">
        <f t="shared" si="2"/>
        <v>42050.600694444445</v>
      </c>
      <c r="P64" s="258"/>
      <c r="Q64" s="259">
        <f t="shared" si="4"/>
        <v>1</v>
      </c>
      <c r="R64" s="259" t="str">
        <f t="shared" si="5"/>
        <v>Sin Fecha</v>
      </c>
      <c r="S64" s="260">
        <f t="shared" si="6"/>
        <v>37.035416666665697</v>
      </c>
      <c r="T64" s="257">
        <v>42051.657638888886</v>
      </c>
      <c r="U64" s="257" t="str">
        <f t="shared" si="7"/>
        <v>No Cumplió</v>
      </c>
      <c r="V64" s="257" t="str">
        <f t="shared" si="8"/>
        <v>Sin Fecha</v>
      </c>
      <c r="W64" s="260">
        <f t="shared" si="9"/>
        <v>32.943055555551837</v>
      </c>
      <c r="X64" s="256" t="s">
        <v>17</v>
      </c>
      <c r="Y64" s="261">
        <f t="shared" si="3"/>
        <v>5</v>
      </c>
      <c r="Z64" s="242"/>
      <c r="AA64" s="262"/>
      <c r="AB64" s="262"/>
      <c r="AC64" s="262"/>
      <c r="AD64" s="264"/>
      <c r="AE64" s="265"/>
      <c r="AF64" s="265"/>
    </row>
    <row r="65" spans="1:32" ht="51.75" customHeight="1" x14ac:dyDescent="0.25">
      <c r="B65" s="264" t="s">
        <v>728</v>
      </c>
      <c r="C65" s="251" t="s">
        <v>97</v>
      </c>
      <c r="D65" s="256" t="s">
        <v>352</v>
      </c>
      <c r="E65" s="256" t="s">
        <v>24</v>
      </c>
      <c r="F65" s="256" t="s">
        <v>12</v>
      </c>
      <c r="G65" s="256" t="s">
        <v>98</v>
      </c>
      <c r="H65" s="256" t="s">
        <v>99</v>
      </c>
      <c r="I65" s="256" t="s">
        <v>49</v>
      </c>
      <c r="J65" s="256" t="s">
        <v>49</v>
      </c>
      <c r="K65" s="263">
        <f t="shared" si="0"/>
        <v>42055.75</v>
      </c>
      <c r="L65" s="258">
        <v>42018.714583333334</v>
      </c>
      <c r="M65" s="269">
        <f>+T66</f>
        <v>42040.478472222225</v>
      </c>
      <c r="N65" s="259">
        <f t="shared" si="1"/>
        <v>21.763888888890506</v>
      </c>
      <c r="O65" s="258">
        <f t="shared" si="2"/>
        <v>42045.478472222225</v>
      </c>
      <c r="P65" s="258"/>
      <c r="Q65" s="259">
        <f t="shared" si="4"/>
        <v>0</v>
      </c>
      <c r="R65" s="259" t="str">
        <f t="shared" si="5"/>
        <v>Sin Fecha</v>
      </c>
      <c r="S65" s="260">
        <f t="shared" si="6"/>
        <v>37.035416666665697</v>
      </c>
      <c r="T65" s="257">
        <v>42045.600694444445</v>
      </c>
      <c r="U65" s="257" t="str">
        <f t="shared" si="7"/>
        <v>Cumplió</v>
      </c>
      <c r="V65" s="257" t="str">
        <f t="shared" si="8"/>
        <v>Sin Fecha</v>
      </c>
      <c r="W65" s="260">
        <f t="shared" si="9"/>
        <v>26.886111111110949</v>
      </c>
      <c r="X65" s="256" t="s">
        <v>17</v>
      </c>
      <c r="Y65" s="261">
        <f t="shared" si="3"/>
        <v>5</v>
      </c>
      <c r="Z65" s="242"/>
      <c r="AA65" s="262"/>
      <c r="AB65" s="262"/>
      <c r="AC65" s="262"/>
      <c r="AD65" s="264"/>
      <c r="AE65" s="265"/>
      <c r="AF65" s="265"/>
    </row>
    <row r="66" spans="1:32" ht="51.75" customHeight="1" x14ac:dyDescent="0.25">
      <c r="B66" s="264" t="s">
        <v>728</v>
      </c>
      <c r="C66" s="251" t="s">
        <v>97</v>
      </c>
      <c r="D66" s="256" t="s">
        <v>352</v>
      </c>
      <c r="E66" s="256" t="s">
        <v>24</v>
      </c>
      <c r="F66" s="256" t="s">
        <v>12</v>
      </c>
      <c r="G66" s="256" t="s">
        <v>98</v>
      </c>
      <c r="H66" s="256" t="s">
        <v>99</v>
      </c>
      <c r="I66" s="256" t="s">
        <v>49</v>
      </c>
      <c r="J66" s="256" t="s">
        <v>696</v>
      </c>
      <c r="K66" s="263">
        <f t="shared" si="0"/>
        <v>42055.75</v>
      </c>
      <c r="L66" s="258">
        <v>42018.714583333334</v>
      </c>
      <c r="M66" s="269">
        <v>42037</v>
      </c>
      <c r="N66" s="259">
        <f t="shared" si="1"/>
        <v>18.285416666665697</v>
      </c>
      <c r="O66" s="258">
        <f t="shared" si="2"/>
        <v>42042</v>
      </c>
      <c r="P66" s="258"/>
      <c r="Q66" s="259">
        <f t="shared" si="4"/>
        <v>-1</v>
      </c>
      <c r="R66" s="259" t="str">
        <f t="shared" si="5"/>
        <v>Sin Fecha</v>
      </c>
      <c r="S66" s="260">
        <f t="shared" si="6"/>
        <v>37.035416666665697</v>
      </c>
      <c r="T66" s="257">
        <v>42040.478472222225</v>
      </c>
      <c r="U66" s="257" t="str">
        <f t="shared" si="7"/>
        <v>Cumplió</v>
      </c>
      <c r="V66" s="257" t="str">
        <f t="shared" si="8"/>
        <v>Sin Fecha</v>
      </c>
      <c r="W66" s="260">
        <f t="shared" si="9"/>
        <v>21.763888888890506</v>
      </c>
      <c r="X66" s="256" t="s">
        <v>17</v>
      </c>
      <c r="Y66" s="261">
        <f t="shared" si="3"/>
        <v>5</v>
      </c>
      <c r="Z66" s="242"/>
      <c r="AA66" s="262"/>
      <c r="AB66" s="262"/>
      <c r="AC66" s="262"/>
      <c r="AD66" s="264"/>
      <c r="AE66" s="265"/>
      <c r="AF66" s="265"/>
    </row>
    <row r="67" spans="1:32" ht="51.75" customHeight="1" x14ac:dyDescent="0.25">
      <c r="A67" s="4" t="s">
        <v>945</v>
      </c>
      <c r="B67" s="264" t="s">
        <v>728</v>
      </c>
      <c r="C67" s="251" t="s">
        <v>100</v>
      </c>
      <c r="D67" s="256" t="s">
        <v>352</v>
      </c>
      <c r="E67" s="256" t="s">
        <v>817</v>
      </c>
      <c r="F67" s="256" t="s">
        <v>12</v>
      </c>
      <c r="G67" s="256" t="s">
        <v>101</v>
      </c>
      <c r="H67" s="256" t="s">
        <v>102</v>
      </c>
      <c r="I67" s="256" t="s">
        <v>49</v>
      </c>
      <c r="J67" s="256" t="s">
        <v>696</v>
      </c>
      <c r="K67" s="263">
        <f t="shared" si="0"/>
        <v>42055.75</v>
      </c>
      <c r="L67" s="258">
        <v>42018.713888888888</v>
      </c>
      <c r="M67" s="269">
        <f>+T68</f>
        <v>42048.70208333333</v>
      </c>
      <c r="N67" s="259">
        <f t="shared" si="1"/>
        <v>29.988194444442343</v>
      </c>
      <c r="O67" s="258">
        <f t="shared" si="2"/>
        <v>42053.70208333333</v>
      </c>
      <c r="P67" s="258">
        <v>42040</v>
      </c>
      <c r="Q67" s="259">
        <f t="shared" si="4"/>
        <v>-1</v>
      </c>
      <c r="R67" s="259">
        <f t="shared" si="5"/>
        <v>12</v>
      </c>
      <c r="S67" s="260">
        <f t="shared" si="6"/>
        <v>37.036111111112405</v>
      </c>
      <c r="T67" s="257">
        <v>42052</v>
      </c>
      <c r="U67" s="257" t="str">
        <f t="shared" si="7"/>
        <v>Cumplió</v>
      </c>
      <c r="V67" s="257" t="str">
        <f t="shared" si="8"/>
        <v>No Cumplió</v>
      </c>
      <c r="W67" s="260">
        <f t="shared" si="9"/>
        <v>33.286111111112405</v>
      </c>
      <c r="X67" s="256" t="s">
        <v>17</v>
      </c>
      <c r="Y67" s="261">
        <f t="shared" si="3"/>
        <v>5</v>
      </c>
      <c r="Z67" s="242"/>
      <c r="AA67" s="262"/>
      <c r="AB67" s="262"/>
      <c r="AC67" s="262"/>
      <c r="AD67" s="264"/>
      <c r="AE67" s="265"/>
      <c r="AF67" s="265"/>
    </row>
    <row r="68" spans="1:32" ht="51.75" customHeight="1" x14ac:dyDescent="0.25">
      <c r="B68" s="264" t="s">
        <v>728</v>
      </c>
      <c r="C68" s="251" t="s">
        <v>100</v>
      </c>
      <c r="D68" s="256" t="s">
        <v>352</v>
      </c>
      <c r="E68" s="256" t="s">
        <v>51</v>
      </c>
      <c r="F68" s="256" t="s">
        <v>12</v>
      </c>
      <c r="G68" s="256" t="s">
        <v>101</v>
      </c>
      <c r="H68" s="256" t="s">
        <v>102</v>
      </c>
      <c r="I68" s="256" t="s">
        <v>49</v>
      </c>
      <c r="J68" s="256" t="s">
        <v>49</v>
      </c>
      <c r="K68" s="263">
        <f t="shared" si="0"/>
        <v>42055.75</v>
      </c>
      <c r="L68" s="258">
        <v>42018.713888888888</v>
      </c>
      <c r="M68" s="269">
        <f>+T70</f>
        <v>42039.524305555555</v>
      </c>
      <c r="N68" s="259">
        <f t="shared" si="1"/>
        <v>20.810416666667152</v>
      </c>
      <c r="O68" s="258">
        <f t="shared" si="2"/>
        <v>42044.524305555555</v>
      </c>
      <c r="P68" s="258">
        <v>42040</v>
      </c>
      <c r="Q68" s="259">
        <f t="shared" si="4"/>
        <v>4</v>
      </c>
      <c r="R68" s="259">
        <f t="shared" si="5"/>
        <v>8</v>
      </c>
      <c r="S68" s="260">
        <f t="shared" si="6"/>
        <v>37.036111111112405</v>
      </c>
      <c r="T68" s="257">
        <v>42048.70208333333</v>
      </c>
      <c r="U68" s="257" t="str">
        <f t="shared" si="7"/>
        <v>No Cumplió</v>
      </c>
      <c r="V68" s="257" t="str">
        <f t="shared" si="8"/>
        <v>No Cumplió</v>
      </c>
      <c r="W68" s="260">
        <f t="shared" si="9"/>
        <v>29.988194444442343</v>
      </c>
      <c r="X68" s="256" t="s">
        <v>17</v>
      </c>
      <c r="Y68" s="261">
        <f t="shared" si="3"/>
        <v>5</v>
      </c>
      <c r="Z68" s="242"/>
      <c r="AA68" s="262"/>
      <c r="AB68" s="262"/>
      <c r="AC68" s="262"/>
      <c r="AD68" s="264"/>
      <c r="AE68" s="265"/>
      <c r="AF68" s="265"/>
    </row>
    <row r="69" spans="1:32" ht="51.75" customHeight="1" x14ac:dyDescent="0.25">
      <c r="B69" s="264" t="s">
        <v>728</v>
      </c>
      <c r="C69" s="251" t="s">
        <v>100</v>
      </c>
      <c r="D69" s="256" t="s">
        <v>352</v>
      </c>
      <c r="E69" s="256" t="s">
        <v>24</v>
      </c>
      <c r="F69" s="256" t="s">
        <v>12</v>
      </c>
      <c r="G69" s="256" t="s">
        <v>101</v>
      </c>
      <c r="H69" s="256" t="s">
        <v>102</v>
      </c>
      <c r="I69" s="256" t="s">
        <v>49</v>
      </c>
      <c r="J69" s="256" t="s">
        <v>696</v>
      </c>
      <c r="K69" s="263">
        <f t="shared" si="0"/>
        <v>42055.75</v>
      </c>
      <c r="L69" s="258">
        <v>42018.713888888888</v>
      </c>
      <c r="M69" s="269">
        <v>42037</v>
      </c>
      <c r="N69" s="259">
        <f t="shared" si="1"/>
        <v>18.286111111112405</v>
      </c>
      <c r="O69" s="258">
        <f t="shared" si="2"/>
        <v>42042</v>
      </c>
      <c r="P69" s="258">
        <v>42040</v>
      </c>
      <c r="Q69" s="259">
        <f t="shared" si="4"/>
        <v>3</v>
      </c>
      <c r="R69" s="259">
        <f t="shared" si="5"/>
        <v>5</v>
      </c>
      <c r="S69" s="260">
        <f t="shared" si="6"/>
        <v>37.036111111112405</v>
      </c>
      <c r="T69" s="257">
        <v>42045.565972222219</v>
      </c>
      <c r="U69" s="257" t="str">
        <f t="shared" si="7"/>
        <v>No Cumplió</v>
      </c>
      <c r="V69" s="257" t="str">
        <f t="shared" si="8"/>
        <v>No Cumplió</v>
      </c>
      <c r="W69" s="260">
        <f t="shared" si="9"/>
        <v>26.852083333331393</v>
      </c>
      <c r="X69" s="256" t="s">
        <v>17</v>
      </c>
      <c r="Y69" s="261">
        <f t="shared" si="3"/>
        <v>5</v>
      </c>
      <c r="Z69" s="242"/>
      <c r="AA69" s="262"/>
      <c r="AB69" s="262"/>
      <c r="AC69" s="262"/>
      <c r="AD69" s="264"/>
      <c r="AE69" s="265"/>
      <c r="AF69" s="265"/>
    </row>
    <row r="70" spans="1:32" ht="51.75" customHeight="1" x14ac:dyDescent="0.25">
      <c r="B70" s="264" t="s">
        <v>708</v>
      </c>
      <c r="C70" s="251" t="s">
        <v>103</v>
      </c>
      <c r="D70" s="256" t="s">
        <v>352</v>
      </c>
      <c r="E70" s="256" t="s">
        <v>51</v>
      </c>
      <c r="F70" s="256" t="s">
        <v>12</v>
      </c>
      <c r="G70" s="256" t="s">
        <v>104</v>
      </c>
      <c r="H70" s="256" t="s">
        <v>105</v>
      </c>
      <c r="I70" s="256" t="s">
        <v>49</v>
      </c>
      <c r="J70" s="256" t="s">
        <v>22</v>
      </c>
      <c r="K70" s="263">
        <f t="shared" si="0"/>
        <v>42055.75</v>
      </c>
      <c r="L70" s="258">
        <v>42018.711805555555</v>
      </c>
      <c r="M70" s="269">
        <v>42038</v>
      </c>
      <c r="N70" s="259">
        <f t="shared" si="1"/>
        <v>19.288194444445253</v>
      </c>
      <c r="O70" s="258">
        <f t="shared" si="2"/>
        <v>42043</v>
      </c>
      <c r="P70" s="258"/>
      <c r="Q70" s="259">
        <f t="shared" si="4"/>
        <v>-3</v>
      </c>
      <c r="R70" s="259" t="str">
        <f t="shared" si="5"/>
        <v>Sin Fecha</v>
      </c>
      <c r="S70" s="260">
        <f t="shared" si="6"/>
        <v>37.038194444445253</v>
      </c>
      <c r="T70" s="257">
        <v>42039.524305555555</v>
      </c>
      <c r="U70" s="257" t="str">
        <f t="shared" si="7"/>
        <v>Cumplió</v>
      </c>
      <c r="V70" s="257" t="str">
        <f t="shared" si="8"/>
        <v>Sin Fecha</v>
      </c>
      <c r="W70" s="260">
        <f t="shared" si="9"/>
        <v>20.8125</v>
      </c>
      <c r="X70" s="256" t="s">
        <v>17</v>
      </c>
      <c r="Y70" s="261">
        <f t="shared" si="3"/>
        <v>5</v>
      </c>
      <c r="Z70" s="242"/>
      <c r="AA70" s="262"/>
      <c r="AB70" s="262"/>
      <c r="AC70" s="262"/>
      <c r="AD70" s="264"/>
      <c r="AE70" s="264"/>
      <c r="AF70" s="265"/>
    </row>
    <row r="71" spans="1:32" ht="51.75" customHeight="1" x14ac:dyDescent="0.25">
      <c r="A71" s="4" t="s">
        <v>945</v>
      </c>
      <c r="B71" s="264" t="s">
        <v>708</v>
      </c>
      <c r="C71" s="251" t="s">
        <v>103</v>
      </c>
      <c r="D71" s="256" t="s">
        <v>352</v>
      </c>
      <c r="E71" s="256" t="s">
        <v>817</v>
      </c>
      <c r="F71" s="256" t="s">
        <v>12</v>
      </c>
      <c r="G71" s="256" t="s">
        <v>104</v>
      </c>
      <c r="H71" s="256" t="s">
        <v>105</v>
      </c>
      <c r="I71" s="256" t="s">
        <v>49</v>
      </c>
      <c r="J71" s="256" t="s">
        <v>696</v>
      </c>
      <c r="K71" s="263">
        <f t="shared" si="0"/>
        <v>42055.75</v>
      </c>
      <c r="L71" s="258">
        <v>42018.711805555555</v>
      </c>
      <c r="M71" s="263">
        <f>+T70</f>
        <v>42039.524305555555</v>
      </c>
      <c r="N71" s="259">
        <f t="shared" si="1"/>
        <v>20.8125</v>
      </c>
      <c r="O71" s="258">
        <f t="shared" si="2"/>
        <v>42044.524305555555</v>
      </c>
      <c r="P71" s="258"/>
      <c r="Q71" s="259">
        <f t="shared" si="4"/>
        <v>3</v>
      </c>
      <c r="R71" s="259" t="str">
        <f t="shared" si="5"/>
        <v>Sin Fecha</v>
      </c>
      <c r="S71" s="260">
        <f t="shared" si="6"/>
        <v>37.038194444445253</v>
      </c>
      <c r="T71" s="257">
        <v>42048.457638888889</v>
      </c>
      <c r="U71" s="257" t="str">
        <f t="shared" si="7"/>
        <v>No Cumplió</v>
      </c>
      <c r="V71" s="257" t="str">
        <f t="shared" si="8"/>
        <v>Sin Fecha</v>
      </c>
      <c r="W71" s="260">
        <f t="shared" si="9"/>
        <v>29.745833333334303</v>
      </c>
      <c r="X71" s="256" t="s">
        <v>17</v>
      </c>
      <c r="Y71" s="261">
        <f t="shared" si="3"/>
        <v>5</v>
      </c>
      <c r="Z71" s="242"/>
      <c r="AA71" s="262"/>
      <c r="AB71" s="262"/>
      <c r="AC71" s="262"/>
      <c r="AD71" s="264"/>
      <c r="AE71" s="264"/>
      <c r="AF71" s="265"/>
    </row>
    <row r="72" spans="1:32" s="255" customFormat="1" ht="51.75" customHeight="1" x14ac:dyDescent="0.25">
      <c r="A72" s="255">
        <v>1</v>
      </c>
      <c r="B72" s="264" t="s">
        <v>728</v>
      </c>
      <c r="C72" s="251" t="s">
        <v>106</v>
      </c>
      <c r="D72" s="256" t="s">
        <v>352</v>
      </c>
      <c r="E72" s="256" t="s">
        <v>24</v>
      </c>
      <c r="F72" s="256" t="s">
        <v>12</v>
      </c>
      <c r="G72" s="256" t="s">
        <v>107</v>
      </c>
      <c r="H72" s="256" t="s">
        <v>108</v>
      </c>
      <c r="I72" s="256" t="s">
        <v>49</v>
      </c>
      <c r="J72" s="256" t="s">
        <v>42</v>
      </c>
      <c r="K72" s="263">
        <f t="shared" si="0"/>
        <v>42055.75</v>
      </c>
      <c r="L72" s="258">
        <v>42018.711111111108</v>
      </c>
      <c r="M72" s="269">
        <f>+T73</f>
        <v>42054.490277777775</v>
      </c>
      <c r="N72" s="259">
        <f>M72-L72</f>
        <v>35.779166666667152</v>
      </c>
      <c r="O72" s="258">
        <f>+M72+Y72</f>
        <v>42059.490277777775</v>
      </c>
      <c r="P72" s="258"/>
      <c r="Q72" s="259">
        <f>IF(T72="",(ROUNDDOWN(K72-O72,0)),ROUNDDOWN(T72-O72,0))</f>
        <v>-5</v>
      </c>
      <c r="R72" s="259" t="str">
        <f>IF(P72="","Sin Fecha",IF(T72="",(ROUNDDOWN(K72-P72,0)),ROUNDDOWN(T72-P72,0)))</f>
        <v>Sin Fecha</v>
      </c>
      <c r="S72" s="260">
        <f>K72-L72</f>
        <v>37.038888888891961</v>
      </c>
      <c r="T72" s="257">
        <v>42054.490277777775</v>
      </c>
      <c r="U72" s="257" t="str">
        <f>IF(AND(T72&lt;&gt;"",Q72&lt;=0),"Cumplió","No Cumplió")</f>
        <v>Cumplió</v>
      </c>
      <c r="V72" s="257" t="str">
        <f>IF(AND(T72&lt;&gt;"",R72&lt;=0),"Cumplió",IF(P72="","Sin Fecha","No Cumplió"))</f>
        <v>Sin Fecha</v>
      </c>
      <c r="W72" s="260">
        <f>IF(T72="",K72-L72,T72-L72)</f>
        <v>35.779166666667152</v>
      </c>
      <c r="X72" s="256" t="s">
        <v>154</v>
      </c>
      <c r="Y72" s="261">
        <f t="shared" si="3"/>
        <v>5</v>
      </c>
      <c r="Z72" s="242">
        <v>42048.748611111114</v>
      </c>
      <c r="AA72" s="262"/>
      <c r="AB72" s="262"/>
      <c r="AC72" s="262"/>
      <c r="AD72" s="264"/>
      <c r="AE72" s="265"/>
      <c r="AF72" s="265"/>
    </row>
    <row r="73" spans="1:32" s="255" customFormat="1" ht="51.75" customHeight="1" x14ac:dyDescent="0.25">
      <c r="B73" s="264" t="s">
        <v>728</v>
      </c>
      <c r="C73" s="251" t="s">
        <v>106</v>
      </c>
      <c r="D73" s="256" t="s">
        <v>352</v>
      </c>
      <c r="E73" s="256" t="s">
        <v>59</v>
      </c>
      <c r="F73" s="256" t="s">
        <v>12</v>
      </c>
      <c r="G73" s="256" t="s">
        <v>107</v>
      </c>
      <c r="H73" s="256" t="s">
        <v>108</v>
      </c>
      <c r="I73" s="256" t="s">
        <v>49</v>
      </c>
      <c r="J73" s="256" t="s">
        <v>49</v>
      </c>
      <c r="K73" s="263">
        <f t="shared" si="0"/>
        <v>42055.75</v>
      </c>
      <c r="L73" s="258">
        <v>42018.711111111108</v>
      </c>
      <c r="M73" s="269">
        <f>+T74</f>
        <v>42052.82708333333</v>
      </c>
      <c r="N73" s="259">
        <f>M73-L73</f>
        <v>34.115972222221899</v>
      </c>
      <c r="O73" s="258">
        <f>+M73+Y73</f>
        <v>42057.82708333333</v>
      </c>
      <c r="P73" s="258"/>
      <c r="Q73" s="259">
        <f>IF(T73="",(ROUNDDOWN(K73-O73,0)),ROUNDDOWN(T73-O73,0))</f>
        <v>-3</v>
      </c>
      <c r="R73" s="259" t="str">
        <f>IF(P73="","Sin Fecha",IF(T73="",(ROUNDDOWN(K73-P73,0)),ROUNDDOWN(T73-P73,0)))</f>
        <v>Sin Fecha</v>
      </c>
      <c r="S73" s="260">
        <f>K73-L73</f>
        <v>37.038888888891961</v>
      </c>
      <c r="T73" s="257">
        <v>42054.490277777775</v>
      </c>
      <c r="U73" s="257" t="str">
        <f>IF(AND(T73&lt;&gt;"",Q73&lt;=0),"Cumplió","No Cumplió")</f>
        <v>Cumplió</v>
      </c>
      <c r="V73" s="257" t="str">
        <f>IF(AND(T73&lt;&gt;"",R73&lt;=0),"Cumplió",IF(P73="","Sin Fecha","No Cumplió"))</f>
        <v>Sin Fecha</v>
      </c>
      <c r="W73" s="260">
        <f>IF(T73="",K73-L73,T73-L73)</f>
        <v>35.779166666667152</v>
      </c>
      <c r="X73" s="256" t="s">
        <v>154</v>
      </c>
      <c r="Y73" s="261">
        <f t="shared" si="3"/>
        <v>5</v>
      </c>
      <c r="Z73" s="242">
        <v>42048.748611111114</v>
      </c>
      <c r="AA73" s="262"/>
      <c r="AB73" s="262"/>
      <c r="AC73" s="262"/>
      <c r="AD73" s="264"/>
      <c r="AE73" s="265"/>
      <c r="AF73" s="265"/>
    </row>
    <row r="74" spans="1:32" s="255" customFormat="1" ht="51.75" customHeight="1" x14ac:dyDescent="0.25">
      <c r="B74" s="264" t="s">
        <v>728</v>
      </c>
      <c r="C74" s="251" t="s">
        <v>106</v>
      </c>
      <c r="D74" s="256" t="s">
        <v>352</v>
      </c>
      <c r="E74" s="256" t="s">
        <v>158</v>
      </c>
      <c r="F74" s="256" t="s">
        <v>12</v>
      </c>
      <c r="G74" s="256" t="s">
        <v>107</v>
      </c>
      <c r="H74" s="256" t="s">
        <v>108</v>
      </c>
      <c r="I74" s="256" t="s">
        <v>49</v>
      </c>
      <c r="J74" s="256" t="s">
        <v>42</v>
      </c>
      <c r="K74" s="263">
        <f t="shared" si="0"/>
        <v>42055.75</v>
      </c>
      <c r="L74" s="258">
        <v>42018.711111111108</v>
      </c>
      <c r="M74" s="269">
        <f>+T75</f>
        <v>42048.748611111114</v>
      </c>
      <c r="N74" s="259">
        <f>M74-L74</f>
        <v>30.037500000005821</v>
      </c>
      <c r="O74" s="258">
        <f>+M74+Y74</f>
        <v>42053.748611111114</v>
      </c>
      <c r="P74" s="258"/>
      <c r="Q74" s="259">
        <f>IF(T74="",(ROUNDDOWN(K74-O74,0)),ROUNDDOWN(T74-O74,0))</f>
        <v>0</v>
      </c>
      <c r="R74" s="259" t="str">
        <f>IF(P74="","Sin Fecha",IF(T74="",(ROUNDDOWN(K74-P74,0)),ROUNDDOWN(T74-P74,0)))</f>
        <v>Sin Fecha</v>
      </c>
      <c r="S74" s="260">
        <f>K74-L74</f>
        <v>37.038888888891961</v>
      </c>
      <c r="T74" s="257">
        <v>42052.82708333333</v>
      </c>
      <c r="U74" s="257" t="str">
        <f>IF(AND(T74&lt;&gt;"",Q74&lt;=0),"Cumplió","No Cumplió")</f>
        <v>Cumplió</v>
      </c>
      <c r="V74" s="257" t="str">
        <f>IF(AND(T74&lt;&gt;"",R74&lt;=0),"Cumplió",IF(P74="","Sin Fecha","No Cumplió"))</f>
        <v>Sin Fecha</v>
      </c>
      <c r="W74" s="260">
        <f>IF(T74="",K74-L74,T74-L74)</f>
        <v>34.115972222221899</v>
      </c>
      <c r="X74" s="256" t="s">
        <v>154</v>
      </c>
      <c r="Y74" s="261">
        <f t="shared" si="3"/>
        <v>5</v>
      </c>
      <c r="Z74" s="242">
        <v>42048.748611111114</v>
      </c>
      <c r="AA74" s="262"/>
      <c r="AB74" s="262"/>
      <c r="AC74" s="262"/>
      <c r="AD74" s="264"/>
      <c r="AE74" s="265"/>
      <c r="AF74" s="265"/>
    </row>
    <row r="75" spans="1:32" ht="51.75" customHeight="1" x14ac:dyDescent="0.25">
      <c r="B75" s="264" t="s">
        <v>728</v>
      </c>
      <c r="C75" s="251" t="s">
        <v>106</v>
      </c>
      <c r="D75" s="256" t="s">
        <v>352</v>
      </c>
      <c r="E75" s="256" t="s">
        <v>59</v>
      </c>
      <c r="F75" s="256" t="s">
        <v>12</v>
      </c>
      <c r="G75" s="256" t="s">
        <v>107</v>
      </c>
      <c r="H75" s="256" t="s">
        <v>108</v>
      </c>
      <c r="I75" s="256" t="s">
        <v>49</v>
      </c>
      <c r="J75" s="256" t="s">
        <v>49</v>
      </c>
      <c r="K75" s="263">
        <f t="shared" si="0"/>
        <v>42055.75</v>
      </c>
      <c r="L75" s="258">
        <v>42018.711111111108</v>
      </c>
      <c r="M75" s="269">
        <f>+T76</f>
        <v>42041.580555555556</v>
      </c>
      <c r="N75" s="259">
        <f>M75-L75</f>
        <v>22.869444444448163</v>
      </c>
      <c r="O75" s="258">
        <f>+M75+Y75</f>
        <v>42046.580555555556</v>
      </c>
      <c r="P75" s="258"/>
      <c r="Q75" s="259">
        <f>IF(T75="",(ROUNDDOWN(K75-O75,0)),ROUNDDOWN(T75-O75,0))</f>
        <v>2</v>
      </c>
      <c r="R75" s="259" t="str">
        <f>IF(P75="","Sin Fecha",IF(T75="",(ROUNDDOWN(K75-P75,0)),ROUNDDOWN(T75-P75,0)))</f>
        <v>Sin Fecha</v>
      </c>
      <c r="S75" s="260">
        <f>K75-L75</f>
        <v>37.038888888891961</v>
      </c>
      <c r="T75" s="257">
        <v>42048.748611111114</v>
      </c>
      <c r="U75" s="257" t="str">
        <f>IF(AND(T75&lt;&gt;"",Q75&lt;=0),"Cumplió","No Cumplió")</f>
        <v>No Cumplió</v>
      </c>
      <c r="V75" s="257" t="str">
        <f>IF(AND(T75&lt;&gt;"",R75&lt;=0),"Cumplió",IF(P75="","Sin Fecha","No Cumplió"))</f>
        <v>Sin Fecha</v>
      </c>
      <c r="W75" s="260">
        <f>IF(T75="",K75-L75,T75-L75)</f>
        <v>30.037500000005821</v>
      </c>
      <c r="X75" s="256" t="s">
        <v>154</v>
      </c>
      <c r="Y75" s="261">
        <f t="shared" si="3"/>
        <v>5</v>
      </c>
      <c r="Z75" s="242"/>
      <c r="AA75" s="262"/>
      <c r="AB75" s="262"/>
      <c r="AC75" s="262"/>
      <c r="AD75" s="264"/>
      <c r="AE75" s="265"/>
      <c r="AF75" s="265"/>
    </row>
    <row r="76" spans="1:32" ht="51.75" customHeight="1" x14ac:dyDescent="0.25">
      <c r="B76" s="264" t="s">
        <v>728</v>
      </c>
      <c r="C76" s="251" t="s">
        <v>106</v>
      </c>
      <c r="D76" s="256" t="s">
        <v>352</v>
      </c>
      <c r="E76" s="256" t="s">
        <v>24</v>
      </c>
      <c r="F76" s="256" t="s">
        <v>12</v>
      </c>
      <c r="G76" s="256" t="s">
        <v>107</v>
      </c>
      <c r="H76" s="256" t="s">
        <v>108</v>
      </c>
      <c r="I76" s="256" t="s">
        <v>49</v>
      </c>
      <c r="J76" s="256" t="s">
        <v>696</v>
      </c>
      <c r="K76" s="263">
        <f t="shared" si="0"/>
        <v>42055.75</v>
      </c>
      <c r="L76" s="258">
        <v>42018.711111111108</v>
      </c>
      <c r="M76" s="269">
        <f>+Abiertos!T83</f>
        <v>42034</v>
      </c>
      <c r="N76" s="259">
        <f t="shared" si="1"/>
        <v>15.288888888891961</v>
      </c>
      <c r="O76" s="258">
        <f t="shared" si="2"/>
        <v>42039</v>
      </c>
      <c r="P76" s="258"/>
      <c r="Q76" s="259">
        <f t="shared" si="4"/>
        <v>2</v>
      </c>
      <c r="R76" s="259" t="str">
        <f t="shared" si="5"/>
        <v>Sin Fecha</v>
      </c>
      <c r="S76" s="260">
        <f t="shared" si="6"/>
        <v>37.038888888891961</v>
      </c>
      <c r="T76" s="257">
        <v>42041.580555555556</v>
      </c>
      <c r="U76" s="257" t="str">
        <f t="shared" si="7"/>
        <v>No Cumplió</v>
      </c>
      <c r="V76" s="257" t="str">
        <f t="shared" si="8"/>
        <v>Sin Fecha</v>
      </c>
      <c r="W76" s="260">
        <f t="shared" si="9"/>
        <v>22.869444444448163</v>
      </c>
      <c r="X76" s="256" t="s">
        <v>17</v>
      </c>
      <c r="Y76" s="261">
        <f t="shared" si="3"/>
        <v>5</v>
      </c>
      <c r="Z76" s="242"/>
      <c r="AA76" s="262"/>
      <c r="AB76" s="262"/>
      <c r="AC76" s="262"/>
      <c r="AD76" s="264"/>
      <c r="AE76" s="265"/>
      <c r="AF76" s="265"/>
    </row>
    <row r="77" spans="1:32" ht="51.75" customHeight="1" x14ac:dyDescent="0.25">
      <c r="A77" s="4" t="s">
        <v>945</v>
      </c>
      <c r="B77" s="264" t="s">
        <v>728</v>
      </c>
      <c r="C77" s="251" t="s">
        <v>109</v>
      </c>
      <c r="D77" s="256" t="s">
        <v>352</v>
      </c>
      <c r="E77" s="256" t="s">
        <v>817</v>
      </c>
      <c r="F77" s="256" t="s">
        <v>12</v>
      </c>
      <c r="G77" s="256" t="s">
        <v>110</v>
      </c>
      <c r="H77" s="256" t="s">
        <v>111</v>
      </c>
      <c r="I77" s="256" t="s">
        <v>49</v>
      </c>
      <c r="J77" s="256" t="s">
        <v>49</v>
      </c>
      <c r="K77" s="263">
        <f t="shared" si="0"/>
        <v>42055.75</v>
      </c>
      <c r="L77" s="258">
        <v>42018.710416666669</v>
      </c>
      <c r="M77" s="263">
        <f>+P78</f>
        <v>42044.530555555553</v>
      </c>
      <c r="N77" s="259">
        <f t="shared" si="1"/>
        <v>25.820138888884685</v>
      </c>
      <c r="O77" s="258">
        <f t="shared" si="2"/>
        <v>42049.530555555553</v>
      </c>
      <c r="P77" s="258">
        <v>42041</v>
      </c>
      <c r="Q77" s="259">
        <f t="shared" si="4"/>
        <v>0</v>
      </c>
      <c r="R77" s="259">
        <f t="shared" si="5"/>
        <v>7</v>
      </c>
      <c r="S77" s="260">
        <f t="shared" si="6"/>
        <v>37.039583333331393</v>
      </c>
      <c r="T77" s="257">
        <v>42048.756249999999</v>
      </c>
      <c r="U77" s="257" t="str">
        <f t="shared" si="7"/>
        <v>Cumplió</v>
      </c>
      <c r="V77" s="257" t="str">
        <f t="shared" si="8"/>
        <v>No Cumplió</v>
      </c>
      <c r="W77" s="260">
        <f t="shared" si="9"/>
        <v>30.045833333329938</v>
      </c>
      <c r="X77" s="256" t="s">
        <v>17</v>
      </c>
      <c r="Y77" s="261">
        <f t="shared" si="3"/>
        <v>5</v>
      </c>
      <c r="Z77" s="242"/>
      <c r="AA77" s="262"/>
      <c r="AB77" s="262"/>
      <c r="AC77" s="262"/>
      <c r="AD77" s="264"/>
      <c r="AE77" s="264"/>
      <c r="AF77" s="265"/>
    </row>
    <row r="78" spans="1:32" ht="51.75" customHeight="1" x14ac:dyDescent="0.25">
      <c r="B78" s="264" t="s">
        <v>728</v>
      </c>
      <c r="C78" s="251" t="s">
        <v>109</v>
      </c>
      <c r="D78" s="256" t="s">
        <v>352</v>
      </c>
      <c r="E78" s="256" t="s">
        <v>24</v>
      </c>
      <c r="F78" s="256" t="s">
        <v>12</v>
      </c>
      <c r="G78" s="256" t="s">
        <v>110</v>
      </c>
      <c r="H78" s="256" t="s">
        <v>111</v>
      </c>
      <c r="I78" s="256" t="s">
        <v>49</v>
      </c>
      <c r="J78" s="256" t="s">
        <v>22</v>
      </c>
      <c r="K78" s="263">
        <f t="shared" ref="K78:K144" si="42">$D$2</f>
        <v>42055.75</v>
      </c>
      <c r="L78" s="258">
        <v>42018.710416666669</v>
      </c>
      <c r="M78" s="263">
        <f>+Abiertos!T84</f>
        <v>42038.481249999997</v>
      </c>
      <c r="N78" s="259">
        <f t="shared" ref="N78:N144" si="43">M78-L78</f>
        <v>19.770833333328483</v>
      </c>
      <c r="O78" s="258">
        <f t="shared" ref="O78:O144" si="44">+M78+Y78</f>
        <v>42043.481249999997</v>
      </c>
      <c r="P78" s="258">
        <v>42044.530555555553</v>
      </c>
      <c r="Q78" s="259">
        <f t="shared" si="4"/>
        <v>12</v>
      </c>
      <c r="R78" s="259">
        <f t="shared" si="5"/>
        <v>11</v>
      </c>
      <c r="S78" s="260">
        <f t="shared" si="6"/>
        <v>37.039583333331393</v>
      </c>
      <c r="T78" s="273"/>
      <c r="U78" s="257" t="str">
        <f t="shared" si="7"/>
        <v>No Cumplió</v>
      </c>
      <c r="V78" s="257" t="str">
        <f t="shared" si="8"/>
        <v>No Cumplió</v>
      </c>
      <c r="W78" s="260">
        <f t="shared" si="9"/>
        <v>37.039583333331393</v>
      </c>
      <c r="X78" s="256" t="s">
        <v>17</v>
      </c>
      <c r="Y78" s="261">
        <f t="shared" ref="Y78:Y144" si="45">$D$3</f>
        <v>5</v>
      </c>
      <c r="Z78" s="242"/>
      <c r="AA78" s="262"/>
      <c r="AB78" s="262"/>
      <c r="AC78" s="262"/>
      <c r="AD78" s="264"/>
      <c r="AE78" s="264"/>
      <c r="AF78" s="265"/>
    </row>
    <row r="79" spans="1:32" ht="63.75" customHeight="1" x14ac:dyDescent="0.25">
      <c r="A79" s="4" t="s">
        <v>945</v>
      </c>
      <c r="B79" s="264" t="s">
        <v>700</v>
      </c>
      <c r="C79" s="251" t="s">
        <v>112</v>
      </c>
      <c r="D79" s="256" t="s">
        <v>352</v>
      </c>
      <c r="E79" s="256" t="s">
        <v>817</v>
      </c>
      <c r="F79" s="256" t="s">
        <v>12</v>
      </c>
      <c r="G79" s="256" t="s">
        <v>113</v>
      </c>
      <c r="H79" s="256" t="s">
        <v>114</v>
      </c>
      <c r="I79" s="256" t="s">
        <v>49</v>
      </c>
      <c r="J79" s="256" t="s">
        <v>49</v>
      </c>
      <c r="K79" s="263">
        <f t="shared" si="42"/>
        <v>42055.75</v>
      </c>
      <c r="L79" s="258">
        <v>42018.709027777775</v>
      </c>
      <c r="M79" s="263">
        <f>+Abiertos!T85</f>
        <v>42038.53125</v>
      </c>
      <c r="N79" s="259">
        <f t="shared" si="43"/>
        <v>19.822222222224809</v>
      </c>
      <c r="O79" s="258">
        <f t="shared" si="44"/>
        <v>42043.53125</v>
      </c>
      <c r="P79" s="258"/>
      <c r="Q79" s="259">
        <f t="shared" ref="Q79:Q145" si="46">IF(T79="",(ROUNDDOWN(K79-O79,0)),ROUNDDOWN(T79-O79,0))</f>
        <v>8</v>
      </c>
      <c r="R79" s="259" t="str">
        <f t="shared" ref="R79:R145" si="47">IF(P79="","Sin Fecha",IF(T79="",(ROUNDDOWN(K79-P79,0)),ROUNDDOWN(T79-P79,0)))</f>
        <v>Sin Fecha</v>
      </c>
      <c r="S79" s="260">
        <f t="shared" ref="S79:S145" si="48">K79-L79</f>
        <v>37.040972222224809</v>
      </c>
      <c r="T79" s="257">
        <v>42051.790972222225</v>
      </c>
      <c r="U79" s="257" t="str">
        <f t="shared" ref="U79:U145" si="49">IF(AND(T79&lt;&gt;"",Q79&lt;=0),"Cumplió","No Cumplió")</f>
        <v>No Cumplió</v>
      </c>
      <c r="V79" s="257" t="str">
        <f t="shared" ref="V79:V145" si="50">IF(AND(T79&lt;&gt;"",R79&lt;=0),"Cumplió",IF(P79="","Sin Fecha","No Cumplió"))</f>
        <v>Sin Fecha</v>
      </c>
      <c r="W79" s="260">
        <f t="shared" ref="W79:W145" si="51">IF(T79="",K79-L79,T79-L79)</f>
        <v>33.081944444449618</v>
      </c>
      <c r="X79" s="256" t="s">
        <v>17</v>
      </c>
      <c r="Y79" s="261">
        <f t="shared" si="45"/>
        <v>5</v>
      </c>
      <c r="Z79" s="242"/>
      <c r="AA79" s="262"/>
      <c r="AB79" s="262"/>
      <c r="AC79" s="262"/>
      <c r="AD79" s="264"/>
      <c r="AE79" s="264"/>
      <c r="AF79" s="265"/>
    </row>
    <row r="80" spans="1:32" ht="51.75" customHeight="1" x14ac:dyDescent="0.25">
      <c r="B80" s="264" t="s">
        <v>728</v>
      </c>
      <c r="C80" s="251" t="s">
        <v>112</v>
      </c>
      <c r="D80" s="256" t="s">
        <v>352</v>
      </c>
      <c r="E80" s="256" t="s">
        <v>51</v>
      </c>
      <c r="F80" s="256" t="s">
        <v>12</v>
      </c>
      <c r="G80" s="256" t="s">
        <v>113</v>
      </c>
      <c r="H80" s="256" t="s">
        <v>114</v>
      </c>
      <c r="I80" s="256" t="s">
        <v>49</v>
      </c>
      <c r="J80" s="256" t="s">
        <v>49</v>
      </c>
      <c r="K80" s="263">
        <f t="shared" si="42"/>
        <v>42055.75</v>
      </c>
      <c r="L80" s="258">
        <v>42018.709027777775</v>
      </c>
      <c r="M80" s="263">
        <f>+T81</f>
        <v>42051.711111111108</v>
      </c>
      <c r="N80" s="259">
        <f t="shared" si="43"/>
        <v>33.002083333332848</v>
      </c>
      <c r="O80" s="258">
        <f t="shared" si="44"/>
        <v>42056.711111111108</v>
      </c>
      <c r="P80" s="258"/>
      <c r="Q80" s="259">
        <f t="shared" si="46"/>
        <v>0</v>
      </c>
      <c r="R80" s="259" t="str">
        <f t="shared" si="47"/>
        <v>Sin Fecha</v>
      </c>
      <c r="S80" s="260">
        <f t="shared" si="48"/>
        <v>37.040972222224809</v>
      </c>
      <c r="T80" s="257"/>
      <c r="U80" s="257" t="str">
        <f t="shared" si="49"/>
        <v>No Cumplió</v>
      </c>
      <c r="V80" s="257" t="str">
        <f t="shared" si="50"/>
        <v>Sin Fecha</v>
      </c>
      <c r="W80" s="260">
        <f t="shared" si="51"/>
        <v>37.040972222224809</v>
      </c>
      <c r="X80" s="256" t="s">
        <v>17</v>
      </c>
      <c r="Y80" s="261">
        <f t="shared" si="45"/>
        <v>5</v>
      </c>
      <c r="Z80" s="242"/>
      <c r="AA80" s="262"/>
      <c r="AB80" s="262"/>
      <c r="AC80" s="262"/>
      <c r="AD80" s="264"/>
      <c r="AE80" s="264"/>
      <c r="AF80" s="265"/>
    </row>
    <row r="81" spans="1:32" ht="51.75" customHeight="1" x14ac:dyDescent="0.25">
      <c r="B81" s="264" t="s">
        <v>728</v>
      </c>
      <c r="C81" s="251" t="s">
        <v>112</v>
      </c>
      <c r="D81" s="256" t="s">
        <v>352</v>
      </c>
      <c r="E81" s="256" t="s">
        <v>51</v>
      </c>
      <c r="F81" s="256" t="s">
        <v>12</v>
      </c>
      <c r="G81" s="256" t="s">
        <v>113</v>
      </c>
      <c r="H81" s="256" t="s">
        <v>114</v>
      </c>
      <c r="I81" s="256" t="s">
        <v>49</v>
      </c>
      <c r="J81" s="256" t="s">
        <v>696</v>
      </c>
      <c r="K81" s="263">
        <f t="shared" si="42"/>
        <v>42055.75</v>
      </c>
      <c r="L81" s="258">
        <v>42018.709027777775</v>
      </c>
      <c r="M81" s="263">
        <f>+T82</f>
        <v>42044.53402777778</v>
      </c>
      <c r="N81" s="259">
        <f t="shared" si="43"/>
        <v>25.825000000004366</v>
      </c>
      <c r="O81" s="258">
        <f t="shared" si="44"/>
        <v>42049.53402777778</v>
      </c>
      <c r="P81" s="258"/>
      <c r="Q81" s="259">
        <f t="shared" si="46"/>
        <v>2</v>
      </c>
      <c r="R81" s="259" t="str">
        <f t="shared" si="47"/>
        <v>Sin Fecha</v>
      </c>
      <c r="S81" s="260">
        <f t="shared" si="48"/>
        <v>37.040972222224809</v>
      </c>
      <c r="T81" s="257">
        <v>42051.711111111108</v>
      </c>
      <c r="U81" s="257" t="str">
        <f t="shared" si="49"/>
        <v>No Cumplió</v>
      </c>
      <c r="V81" s="257" t="str">
        <f t="shared" si="50"/>
        <v>Sin Fecha</v>
      </c>
      <c r="W81" s="260">
        <f t="shared" si="51"/>
        <v>33.002083333332848</v>
      </c>
      <c r="X81" s="256" t="s">
        <v>17</v>
      </c>
      <c r="Y81" s="261">
        <f t="shared" si="45"/>
        <v>5</v>
      </c>
      <c r="Z81" s="242"/>
      <c r="AA81" s="262"/>
      <c r="AB81" s="262"/>
      <c r="AC81" s="262"/>
      <c r="AD81" s="264"/>
      <c r="AE81" s="264"/>
      <c r="AF81" s="265"/>
    </row>
    <row r="82" spans="1:32" ht="51.75" customHeight="1" x14ac:dyDescent="0.25">
      <c r="B82" s="264" t="s">
        <v>728</v>
      </c>
      <c r="C82" s="251" t="s">
        <v>112</v>
      </c>
      <c r="D82" s="256" t="s">
        <v>352</v>
      </c>
      <c r="E82" s="256" t="s">
        <v>24</v>
      </c>
      <c r="F82" s="256" t="s">
        <v>12</v>
      </c>
      <c r="G82" s="256" t="s">
        <v>113</v>
      </c>
      <c r="H82" s="256" t="s">
        <v>114</v>
      </c>
      <c r="I82" s="256" t="s">
        <v>49</v>
      </c>
      <c r="J82" s="256" t="s">
        <v>696</v>
      </c>
      <c r="K82" s="263">
        <f t="shared" si="42"/>
        <v>42055.75</v>
      </c>
      <c r="L82" s="258">
        <v>42018.709027777775</v>
      </c>
      <c r="M82" s="263">
        <f>+Abiertos!T85</f>
        <v>42038.53125</v>
      </c>
      <c r="N82" s="259">
        <f t="shared" si="43"/>
        <v>19.822222222224809</v>
      </c>
      <c r="O82" s="258">
        <f t="shared" si="44"/>
        <v>42043.53125</v>
      </c>
      <c r="P82" s="258"/>
      <c r="Q82" s="259">
        <f t="shared" si="46"/>
        <v>1</v>
      </c>
      <c r="R82" s="259" t="str">
        <f t="shared" si="47"/>
        <v>Sin Fecha</v>
      </c>
      <c r="S82" s="260">
        <f t="shared" si="48"/>
        <v>37.040972222224809</v>
      </c>
      <c r="T82" s="257">
        <v>42044.53402777778</v>
      </c>
      <c r="U82" s="257" t="str">
        <f t="shared" si="49"/>
        <v>No Cumplió</v>
      </c>
      <c r="V82" s="257" t="str">
        <f t="shared" si="50"/>
        <v>Sin Fecha</v>
      </c>
      <c r="W82" s="260">
        <f t="shared" si="51"/>
        <v>25.825000000004366</v>
      </c>
      <c r="X82" s="256" t="s">
        <v>17</v>
      </c>
      <c r="Y82" s="261">
        <f t="shared" si="45"/>
        <v>5</v>
      </c>
      <c r="Z82" s="242"/>
      <c r="AA82" s="262"/>
      <c r="AB82" s="262"/>
      <c r="AC82" s="262"/>
      <c r="AD82" s="264"/>
      <c r="AE82" s="264"/>
      <c r="AF82" s="265"/>
    </row>
    <row r="83" spans="1:32" s="255" customFormat="1" ht="51.75" customHeight="1" x14ac:dyDescent="0.25">
      <c r="A83" s="255">
        <v>1</v>
      </c>
      <c r="B83" s="264" t="s">
        <v>728</v>
      </c>
      <c r="C83" s="251" t="s">
        <v>115</v>
      </c>
      <c r="D83" s="256" t="s">
        <v>352</v>
      </c>
      <c r="E83" s="256" t="s">
        <v>158</v>
      </c>
      <c r="F83" s="256" t="s">
        <v>12</v>
      </c>
      <c r="G83" s="256" t="s">
        <v>116</v>
      </c>
      <c r="H83" s="256" t="s">
        <v>117</v>
      </c>
      <c r="I83" s="256" t="s">
        <v>49</v>
      </c>
      <c r="J83" s="256" t="s">
        <v>127</v>
      </c>
      <c r="K83" s="263">
        <f t="shared" si="42"/>
        <v>42055.75</v>
      </c>
      <c r="L83" s="258">
        <v>42018.706250000003</v>
      </c>
      <c r="M83" s="263">
        <f>+T84</f>
        <v>42054.72152777778</v>
      </c>
      <c r="N83" s="259">
        <f t="shared" ref="N83" si="52">M83-L83</f>
        <v>36.015277777776646</v>
      </c>
      <c r="O83" s="258">
        <f t="shared" ref="O83" si="53">+M83+Y83</f>
        <v>42059.72152777778</v>
      </c>
      <c r="P83" s="258"/>
      <c r="Q83" s="259">
        <f t="shared" ref="Q83" si="54">IF(T83="",(ROUNDDOWN(K83-O83,0)),ROUNDDOWN(T83-O83,0))</f>
        <v>-3</v>
      </c>
      <c r="R83" s="259" t="str">
        <f t="shared" ref="R83" si="55">IF(P83="","Sin Fecha",IF(T83="",(ROUNDDOWN(K83-P83,0)),ROUNDDOWN(T83-P83,0)))</f>
        <v>Sin Fecha</v>
      </c>
      <c r="S83" s="260">
        <f t="shared" ref="S83" si="56">K83-L83</f>
        <v>37.04374999999709</v>
      </c>
      <c r="T83" s="257"/>
      <c r="U83" s="257" t="str">
        <f t="shared" ref="U83" si="57">IF(AND(T83&lt;&gt;"",Q83&lt;=0),"Cumplió","No Cumplió")</f>
        <v>No Cumplió</v>
      </c>
      <c r="V83" s="257" t="str">
        <f t="shared" ref="V83" si="58">IF(AND(T83&lt;&gt;"",R83&lt;=0),"Cumplió",IF(P83="","Sin Fecha","No Cumplió"))</f>
        <v>Sin Fecha</v>
      </c>
      <c r="W83" s="260">
        <f t="shared" ref="W83" si="59">IF(T83="",K83-L83,T83-L83)</f>
        <v>37.04374999999709</v>
      </c>
      <c r="X83" s="256" t="s">
        <v>17</v>
      </c>
      <c r="Y83" s="261">
        <f t="shared" si="45"/>
        <v>5</v>
      </c>
      <c r="Z83" s="242">
        <v>42047.609027777777</v>
      </c>
      <c r="AA83" s="242">
        <v>42054.72152777778</v>
      </c>
      <c r="AB83" s="262"/>
      <c r="AC83" s="262"/>
      <c r="AD83" s="264"/>
      <c r="AE83" s="264"/>
      <c r="AF83" s="265"/>
    </row>
    <row r="84" spans="1:32" s="255" customFormat="1" ht="51.75" customHeight="1" x14ac:dyDescent="0.25">
      <c r="B84" s="264" t="s">
        <v>728</v>
      </c>
      <c r="C84" s="251" t="s">
        <v>115</v>
      </c>
      <c r="D84" s="256" t="s">
        <v>352</v>
      </c>
      <c r="E84" s="256" t="s">
        <v>59</v>
      </c>
      <c r="F84" s="256" t="s">
        <v>12</v>
      </c>
      <c r="G84" s="256" t="s">
        <v>116</v>
      </c>
      <c r="H84" s="256" t="s">
        <v>117</v>
      </c>
      <c r="I84" s="256" t="s">
        <v>49</v>
      </c>
      <c r="J84" s="256" t="s">
        <v>49</v>
      </c>
      <c r="K84" s="263">
        <f t="shared" si="42"/>
        <v>42055.75</v>
      </c>
      <c r="L84" s="258">
        <v>42018.706250000003</v>
      </c>
      <c r="M84" s="263">
        <f>+T85</f>
        <v>42054.513194444444</v>
      </c>
      <c r="N84" s="259">
        <f t="shared" si="43"/>
        <v>35.806944444440887</v>
      </c>
      <c r="O84" s="258">
        <f t="shared" si="44"/>
        <v>42059.513194444444</v>
      </c>
      <c r="P84" s="258"/>
      <c r="Q84" s="259">
        <f t="shared" si="46"/>
        <v>-4</v>
      </c>
      <c r="R84" s="259" t="str">
        <f t="shared" si="47"/>
        <v>Sin Fecha</v>
      </c>
      <c r="S84" s="260">
        <f t="shared" si="48"/>
        <v>37.04374999999709</v>
      </c>
      <c r="T84" s="257">
        <v>42054.72152777778</v>
      </c>
      <c r="U84" s="257" t="str">
        <f t="shared" si="49"/>
        <v>Cumplió</v>
      </c>
      <c r="V84" s="257" t="str">
        <f t="shared" si="50"/>
        <v>Sin Fecha</v>
      </c>
      <c r="W84" s="260">
        <f t="shared" si="51"/>
        <v>36.015277777776646</v>
      </c>
      <c r="X84" s="256" t="s">
        <v>17</v>
      </c>
      <c r="Y84" s="261">
        <f t="shared" si="45"/>
        <v>5</v>
      </c>
      <c r="Z84" s="242">
        <v>42047.609027777777</v>
      </c>
      <c r="AA84" s="242">
        <v>42054.72152777778</v>
      </c>
      <c r="AB84" s="262"/>
      <c r="AC84" s="262"/>
      <c r="AD84" s="264"/>
      <c r="AE84" s="264"/>
      <c r="AF84" s="265"/>
    </row>
    <row r="85" spans="1:32" s="255" customFormat="1" ht="51.75" customHeight="1" x14ac:dyDescent="0.25">
      <c r="B85" s="264" t="s">
        <v>728</v>
      </c>
      <c r="C85" s="251" t="s">
        <v>115</v>
      </c>
      <c r="D85" s="256" t="s">
        <v>352</v>
      </c>
      <c r="E85" s="256" t="s">
        <v>158</v>
      </c>
      <c r="F85" s="256" t="s">
        <v>12</v>
      </c>
      <c r="G85" s="256" t="s">
        <v>116</v>
      </c>
      <c r="H85" s="256" t="s">
        <v>117</v>
      </c>
      <c r="I85" s="256" t="s">
        <v>49</v>
      </c>
      <c r="J85" s="256" t="s">
        <v>42</v>
      </c>
      <c r="K85" s="263">
        <f t="shared" si="42"/>
        <v>42055.75</v>
      </c>
      <c r="L85" s="258">
        <v>42018.706250000003</v>
      </c>
      <c r="M85" s="263">
        <f>+T86</f>
        <v>42047.592361111114</v>
      </c>
      <c r="N85" s="259">
        <f t="shared" ref="N85" si="60">M85-L85</f>
        <v>28.886111111110949</v>
      </c>
      <c r="O85" s="258">
        <f t="shared" ref="O85" si="61">+M85+Y85</f>
        <v>42052.592361111114</v>
      </c>
      <c r="P85" s="258"/>
      <c r="Q85" s="259">
        <f t="shared" ref="Q85" si="62">IF(T85="",(ROUNDDOWN(K85-O85,0)),ROUNDDOWN(T85-O85,0))</f>
        <v>1</v>
      </c>
      <c r="R85" s="259" t="str">
        <f t="shared" ref="R85" si="63">IF(P85="","Sin Fecha",IF(T85="",(ROUNDDOWN(K85-P85,0)),ROUNDDOWN(T85-P85,0)))</f>
        <v>Sin Fecha</v>
      </c>
      <c r="S85" s="260">
        <f t="shared" ref="S85" si="64">K85-L85</f>
        <v>37.04374999999709</v>
      </c>
      <c r="T85" s="257">
        <v>42054.513194444444</v>
      </c>
      <c r="U85" s="257" t="str">
        <f t="shared" ref="U85" si="65">IF(AND(T85&lt;&gt;"",Q85&lt;=0),"Cumplió","No Cumplió")</f>
        <v>No Cumplió</v>
      </c>
      <c r="V85" s="257" t="str">
        <f t="shared" ref="V85" si="66">IF(AND(T85&lt;&gt;"",R85&lt;=0),"Cumplió",IF(P85="","Sin Fecha","No Cumplió"))</f>
        <v>Sin Fecha</v>
      </c>
      <c r="W85" s="260">
        <f t="shared" ref="W85" si="67">IF(T85="",K85-L85,T85-L85)</f>
        <v>35.806944444440887</v>
      </c>
      <c r="X85" s="256" t="s">
        <v>17</v>
      </c>
      <c r="Y85" s="261">
        <f t="shared" si="45"/>
        <v>5</v>
      </c>
      <c r="Z85" s="242">
        <v>42047.609027777777</v>
      </c>
      <c r="AA85" s="262"/>
      <c r="AB85" s="262"/>
      <c r="AC85" s="262"/>
      <c r="AD85" s="264"/>
      <c r="AE85" s="264"/>
      <c r="AF85" s="265"/>
    </row>
    <row r="86" spans="1:32" ht="51.75" customHeight="1" x14ac:dyDescent="0.25">
      <c r="B86" s="264" t="s">
        <v>728</v>
      </c>
      <c r="C86" s="251" t="s">
        <v>115</v>
      </c>
      <c r="D86" s="256" t="s">
        <v>352</v>
      </c>
      <c r="E86" s="256" t="s">
        <v>59</v>
      </c>
      <c r="F86" s="256" t="s">
        <v>12</v>
      </c>
      <c r="G86" s="256" t="s">
        <v>116</v>
      </c>
      <c r="H86" s="256" t="s">
        <v>117</v>
      </c>
      <c r="I86" s="256" t="s">
        <v>49</v>
      </c>
      <c r="J86" s="256" t="s">
        <v>49</v>
      </c>
      <c r="K86" s="263">
        <f t="shared" si="42"/>
        <v>42055.75</v>
      </c>
      <c r="L86" s="258">
        <v>42018.706250000003</v>
      </c>
      <c r="M86" s="263">
        <f>+T87</f>
        <v>42045.507638888892</v>
      </c>
      <c r="N86" s="259">
        <f t="shared" si="43"/>
        <v>26.801388888889051</v>
      </c>
      <c r="O86" s="258">
        <f t="shared" si="44"/>
        <v>42050.507638888892</v>
      </c>
      <c r="P86" s="258">
        <v>42044</v>
      </c>
      <c r="Q86" s="259">
        <f t="shared" si="46"/>
        <v>-2</v>
      </c>
      <c r="R86" s="259">
        <f t="shared" si="47"/>
        <v>3</v>
      </c>
      <c r="S86" s="260">
        <f t="shared" si="48"/>
        <v>37.04374999999709</v>
      </c>
      <c r="T86" s="257">
        <v>42047.592361111114</v>
      </c>
      <c r="U86" s="257" t="str">
        <f t="shared" si="49"/>
        <v>Cumplió</v>
      </c>
      <c r="V86" s="257" t="str">
        <f t="shared" si="50"/>
        <v>No Cumplió</v>
      </c>
      <c r="W86" s="260">
        <f t="shared" si="51"/>
        <v>28.886111111110949</v>
      </c>
      <c r="X86" s="256" t="s">
        <v>17</v>
      </c>
      <c r="Y86" s="261">
        <f t="shared" si="45"/>
        <v>5</v>
      </c>
      <c r="Z86" s="242">
        <v>42047.609027777777</v>
      </c>
      <c r="AA86" s="262"/>
      <c r="AB86" s="262"/>
      <c r="AC86" s="262"/>
      <c r="AD86" s="264"/>
      <c r="AE86" s="264"/>
      <c r="AF86" s="265"/>
    </row>
    <row r="87" spans="1:32" ht="51.75" customHeight="1" x14ac:dyDescent="0.25">
      <c r="B87" s="264" t="s">
        <v>728</v>
      </c>
      <c r="C87" s="251" t="s">
        <v>115</v>
      </c>
      <c r="D87" s="256" t="s">
        <v>352</v>
      </c>
      <c r="E87" s="256" t="s">
        <v>24</v>
      </c>
      <c r="F87" s="256" t="s">
        <v>12</v>
      </c>
      <c r="G87" s="256" t="s">
        <v>116</v>
      </c>
      <c r="H87" s="256" t="s">
        <v>117</v>
      </c>
      <c r="I87" s="256" t="s">
        <v>49</v>
      </c>
      <c r="J87" s="256" t="s">
        <v>22</v>
      </c>
      <c r="K87" s="263">
        <f t="shared" si="42"/>
        <v>42055.75</v>
      </c>
      <c r="L87" s="258">
        <v>42018.706250000003</v>
      </c>
      <c r="M87" s="263">
        <f>+Abiertos!T86</f>
        <v>42038.564583333333</v>
      </c>
      <c r="N87" s="259">
        <f t="shared" si="43"/>
        <v>19.858333333329938</v>
      </c>
      <c r="O87" s="258">
        <f t="shared" si="44"/>
        <v>42043.564583333333</v>
      </c>
      <c r="P87" s="258"/>
      <c r="Q87" s="259">
        <f t="shared" si="46"/>
        <v>1</v>
      </c>
      <c r="R87" s="259" t="str">
        <f t="shared" si="47"/>
        <v>Sin Fecha</v>
      </c>
      <c r="S87" s="260">
        <f t="shared" si="48"/>
        <v>37.04374999999709</v>
      </c>
      <c r="T87" s="257">
        <v>42045.507638888892</v>
      </c>
      <c r="U87" s="257" t="str">
        <f t="shared" si="49"/>
        <v>No Cumplió</v>
      </c>
      <c r="V87" s="257" t="str">
        <f t="shared" si="50"/>
        <v>Sin Fecha</v>
      </c>
      <c r="W87" s="260">
        <f t="shared" si="51"/>
        <v>26.801388888889051</v>
      </c>
      <c r="X87" s="256" t="s">
        <v>17</v>
      </c>
      <c r="Y87" s="261">
        <f t="shared" si="45"/>
        <v>5</v>
      </c>
      <c r="Z87" s="242"/>
      <c r="AA87" s="262"/>
      <c r="AB87" s="262"/>
      <c r="AC87" s="262"/>
      <c r="AD87" s="264"/>
      <c r="AE87" s="264"/>
      <c r="AF87" s="265"/>
    </row>
    <row r="88" spans="1:32" ht="51.75" customHeight="1" x14ac:dyDescent="0.25">
      <c r="A88" s="4" t="s">
        <v>945</v>
      </c>
      <c r="B88" s="264" t="s">
        <v>729</v>
      </c>
      <c r="C88" s="251" t="s">
        <v>382</v>
      </c>
      <c r="D88" s="256" t="s">
        <v>352</v>
      </c>
      <c r="E88" s="256" t="s">
        <v>817</v>
      </c>
      <c r="F88" s="256" t="s">
        <v>12</v>
      </c>
      <c r="G88" s="256" t="s">
        <v>383</v>
      </c>
      <c r="H88" s="256" t="s">
        <v>384</v>
      </c>
      <c r="I88" s="256" t="s">
        <v>80</v>
      </c>
      <c r="J88" s="256" t="s">
        <v>80</v>
      </c>
      <c r="K88" s="263">
        <f t="shared" si="42"/>
        <v>42055.75</v>
      </c>
      <c r="L88" s="258">
        <v>42017.51458333333</v>
      </c>
      <c r="M88" s="269">
        <v>42037</v>
      </c>
      <c r="N88" s="259">
        <f t="shared" si="43"/>
        <v>19.485416666670062</v>
      </c>
      <c r="O88" s="258">
        <f t="shared" si="44"/>
        <v>42042</v>
      </c>
      <c r="P88" s="258"/>
      <c r="Q88" s="259">
        <f t="shared" si="46"/>
        <v>-2</v>
      </c>
      <c r="R88" s="259" t="str">
        <f t="shared" si="47"/>
        <v>Sin Fecha</v>
      </c>
      <c r="S88" s="260">
        <f t="shared" si="48"/>
        <v>38.235416666670062</v>
      </c>
      <c r="T88" s="257">
        <v>42039.392361111109</v>
      </c>
      <c r="U88" s="257" t="str">
        <f t="shared" si="49"/>
        <v>Cumplió</v>
      </c>
      <c r="V88" s="257" t="str">
        <f t="shared" si="50"/>
        <v>Sin Fecha</v>
      </c>
      <c r="W88" s="260">
        <f t="shared" si="51"/>
        <v>21.877777777779556</v>
      </c>
      <c r="X88" s="256" t="s">
        <v>17</v>
      </c>
      <c r="Y88" s="261">
        <f t="shared" si="45"/>
        <v>5</v>
      </c>
      <c r="Z88" s="242"/>
      <c r="AA88" s="262"/>
      <c r="AB88" s="262"/>
      <c r="AC88" s="262"/>
      <c r="AD88" s="264"/>
      <c r="AE88" s="265"/>
      <c r="AF88" s="265"/>
    </row>
    <row r="89" spans="1:32" ht="51.75" customHeight="1" x14ac:dyDescent="0.25">
      <c r="A89" s="4">
        <v>1</v>
      </c>
      <c r="B89" s="264" t="s">
        <v>728</v>
      </c>
      <c r="C89" s="251" t="s">
        <v>385</v>
      </c>
      <c r="D89" s="256" t="s">
        <v>352</v>
      </c>
      <c r="E89" s="256" t="s">
        <v>24</v>
      </c>
      <c r="F89" s="256" t="s">
        <v>12</v>
      </c>
      <c r="G89" s="256" t="s">
        <v>386</v>
      </c>
      <c r="H89" s="256" t="s">
        <v>387</v>
      </c>
      <c r="I89" s="256" t="s">
        <v>28</v>
      </c>
      <c r="J89" s="256" t="s">
        <v>22</v>
      </c>
      <c r="K89" s="263">
        <f t="shared" si="42"/>
        <v>42055.75</v>
      </c>
      <c r="L89" s="258">
        <v>42016.791666666664</v>
      </c>
      <c r="M89" s="269">
        <f>+T90</f>
        <v>42045.842361111114</v>
      </c>
      <c r="N89" s="259">
        <f t="shared" si="43"/>
        <v>29.050694444449618</v>
      </c>
      <c r="O89" s="258">
        <f t="shared" si="44"/>
        <v>42050.842361111114</v>
      </c>
      <c r="P89" s="258"/>
      <c r="Q89" s="259">
        <f t="shared" si="46"/>
        <v>4</v>
      </c>
      <c r="R89" s="259" t="str">
        <f t="shared" si="47"/>
        <v>Sin Fecha</v>
      </c>
      <c r="S89" s="260">
        <f t="shared" si="48"/>
        <v>38.958333333335759</v>
      </c>
      <c r="T89" s="257"/>
      <c r="U89" s="257" t="str">
        <f t="shared" si="49"/>
        <v>No Cumplió</v>
      </c>
      <c r="V89" s="257" t="str">
        <f t="shared" si="50"/>
        <v>Sin Fecha</v>
      </c>
      <c r="W89" s="260">
        <f t="shared" si="51"/>
        <v>38.958333333335759</v>
      </c>
      <c r="X89" s="256" t="s">
        <v>17</v>
      </c>
      <c r="Y89" s="261">
        <f t="shared" si="45"/>
        <v>5</v>
      </c>
      <c r="Z89" s="242"/>
      <c r="AA89" s="262"/>
      <c r="AB89" s="262"/>
      <c r="AC89" s="262"/>
      <c r="AD89" s="264"/>
      <c r="AE89" s="265"/>
      <c r="AF89" s="265"/>
    </row>
    <row r="90" spans="1:32" ht="51.75" customHeight="1" x14ac:dyDescent="0.25">
      <c r="B90" s="264" t="s">
        <v>728</v>
      </c>
      <c r="C90" s="251" t="s">
        <v>385</v>
      </c>
      <c r="D90" s="256" t="s">
        <v>352</v>
      </c>
      <c r="E90" s="256" t="s">
        <v>24</v>
      </c>
      <c r="F90" s="256" t="s">
        <v>12</v>
      </c>
      <c r="G90" s="256" t="s">
        <v>386</v>
      </c>
      <c r="H90" s="256" t="s">
        <v>387</v>
      </c>
      <c r="I90" s="256" t="s">
        <v>28</v>
      </c>
      <c r="J90" s="256" t="s">
        <v>28</v>
      </c>
      <c r="K90" s="263">
        <f t="shared" si="42"/>
        <v>42055.75</v>
      </c>
      <c r="L90" s="258">
        <v>42016.791666666664</v>
      </c>
      <c r="M90" s="269">
        <v>42037</v>
      </c>
      <c r="N90" s="259">
        <f t="shared" si="43"/>
        <v>20.208333333335759</v>
      </c>
      <c r="O90" s="258">
        <f t="shared" si="44"/>
        <v>42042</v>
      </c>
      <c r="P90" s="258"/>
      <c r="Q90" s="259">
        <f t="shared" si="46"/>
        <v>3</v>
      </c>
      <c r="R90" s="259" t="str">
        <f t="shared" si="47"/>
        <v>Sin Fecha</v>
      </c>
      <c r="S90" s="260">
        <f t="shared" si="48"/>
        <v>38.958333333335759</v>
      </c>
      <c r="T90" s="257">
        <v>42045.842361111114</v>
      </c>
      <c r="U90" s="257" t="str">
        <f t="shared" si="49"/>
        <v>No Cumplió</v>
      </c>
      <c r="V90" s="257" t="str">
        <f t="shared" si="50"/>
        <v>Sin Fecha</v>
      </c>
      <c r="W90" s="260">
        <f t="shared" si="51"/>
        <v>29.050694444449618</v>
      </c>
      <c r="X90" s="256" t="s">
        <v>17</v>
      </c>
      <c r="Y90" s="261">
        <f t="shared" si="45"/>
        <v>5</v>
      </c>
      <c r="Z90" s="242"/>
      <c r="AA90" s="262"/>
      <c r="AB90" s="262"/>
      <c r="AC90" s="262"/>
      <c r="AD90" s="264"/>
      <c r="AE90" s="265"/>
      <c r="AF90" s="265"/>
    </row>
    <row r="91" spans="1:32" ht="51.75" customHeight="1" x14ac:dyDescent="0.25">
      <c r="A91" s="4" t="s">
        <v>945</v>
      </c>
      <c r="B91" s="264" t="s">
        <v>730</v>
      </c>
      <c r="C91" s="251" t="s">
        <v>388</v>
      </c>
      <c r="D91" s="256" t="s">
        <v>352</v>
      </c>
      <c r="E91" s="256" t="s">
        <v>817</v>
      </c>
      <c r="F91" s="256" t="s">
        <v>25</v>
      </c>
      <c r="G91" s="256" t="s">
        <v>389</v>
      </c>
      <c r="H91" s="256" t="s">
        <v>390</v>
      </c>
      <c r="I91" s="256" t="s">
        <v>28</v>
      </c>
      <c r="J91" s="256" t="s">
        <v>22</v>
      </c>
      <c r="K91" s="263">
        <f t="shared" si="42"/>
        <v>42055.75</v>
      </c>
      <c r="L91" s="258">
        <v>42012.746527777781</v>
      </c>
      <c r="M91" s="269">
        <v>42037</v>
      </c>
      <c r="N91" s="259">
        <f t="shared" si="43"/>
        <v>24.253472222218988</v>
      </c>
      <c r="O91" s="258">
        <f t="shared" si="44"/>
        <v>42042</v>
      </c>
      <c r="P91" s="258">
        <v>42019</v>
      </c>
      <c r="Q91" s="259">
        <f t="shared" si="46"/>
        <v>6</v>
      </c>
      <c r="R91" s="259">
        <f t="shared" si="47"/>
        <v>29</v>
      </c>
      <c r="S91" s="260">
        <f t="shared" si="48"/>
        <v>43.003472222218988</v>
      </c>
      <c r="T91" s="257">
        <v>42048.488194444442</v>
      </c>
      <c r="U91" s="257" t="str">
        <f t="shared" si="49"/>
        <v>No Cumplió</v>
      </c>
      <c r="V91" s="257" t="str">
        <f t="shared" si="50"/>
        <v>No Cumplió</v>
      </c>
      <c r="W91" s="260">
        <f t="shared" si="51"/>
        <v>35.741666666661331</v>
      </c>
      <c r="X91" s="256" t="s">
        <v>145</v>
      </c>
      <c r="Y91" s="261">
        <f t="shared" si="45"/>
        <v>5</v>
      </c>
      <c r="Z91" s="242"/>
      <c r="AA91" s="262"/>
      <c r="AB91" s="262"/>
      <c r="AC91" s="262"/>
      <c r="AD91" s="264"/>
      <c r="AE91" s="265"/>
      <c r="AF91" s="265"/>
    </row>
    <row r="92" spans="1:32" ht="51.75" customHeight="1" x14ac:dyDescent="0.25">
      <c r="B92" s="264" t="s">
        <v>730</v>
      </c>
      <c r="C92" s="251" t="s">
        <v>391</v>
      </c>
      <c r="D92" s="256" t="s">
        <v>352</v>
      </c>
      <c r="E92" s="256" t="s">
        <v>59</v>
      </c>
      <c r="F92" s="256" t="s">
        <v>12</v>
      </c>
      <c r="G92" s="256" t="s">
        <v>392</v>
      </c>
      <c r="H92" s="256" t="s">
        <v>393</v>
      </c>
      <c r="I92" s="256" t="s">
        <v>15</v>
      </c>
      <c r="J92" s="256" t="s">
        <v>16</v>
      </c>
      <c r="K92" s="263">
        <f t="shared" si="42"/>
        <v>42055.75</v>
      </c>
      <c r="L92" s="258">
        <v>42012.722916666666</v>
      </c>
      <c r="M92" s="269">
        <v>42037</v>
      </c>
      <c r="N92" s="259">
        <f t="shared" si="43"/>
        <v>24.277083333334303</v>
      </c>
      <c r="O92" s="258">
        <f t="shared" si="44"/>
        <v>42042</v>
      </c>
      <c r="P92" s="258">
        <v>42040</v>
      </c>
      <c r="Q92" s="259">
        <f t="shared" si="46"/>
        <v>-3</v>
      </c>
      <c r="R92" s="259">
        <f t="shared" si="47"/>
        <v>-1</v>
      </c>
      <c r="S92" s="260">
        <f t="shared" si="48"/>
        <v>43.027083333334303</v>
      </c>
      <c r="T92" s="257">
        <v>42038.473611111112</v>
      </c>
      <c r="U92" s="257" t="str">
        <f t="shared" si="49"/>
        <v>Cumplió</v>
      </c>
      <c r="V92" s="257" t="str">
        <f t="shared" si="50"/>
        <v>Cumplió</v>
      </c>
      <c r="W92" s="260">
        <f t="shared" si="51"/>
        <v>25.750694444446708</v>
      </c>
      <c r="X92" s="256" t="s">
        <v>92</v>
      </c>
      <c r="Y92" s="261">
        <f t="shared" si="45"/>
        <v>5</v>
      </c>
      <c r="Z92" s="242"/>
      <c r="AA92" s="262"/>
      <c r="AB92" s="262"/>
      <c r="AC92" s="262"/>
      <c r="AD92" s="264"/>
      <c r="AE92" s="265"/>
      <c r="AF92" s="265"/>
    </row>
    <row r="93" spans="1:32" ht="51.75" customHeight="1" x14ac:dyDescent="0.25">
      <c r="A93" s="4" t="s">
        <v>945</v>
      </c>
      <c r="B93" s="264" t="s">
        <v>730</v>
      </c>
      <c r="C93" s="251" t="s">
        <v>391</v>
      </c>
      <c r="D93" s="256" t="s">
        <v>352</v>
      </c>
      <c r="E93" s="256" t="s">
        <v>817</v>
      </c>
      <c r="F93" s="256" t="s">
        <v>12</v>
      </c>
      <c r="G93" s="256" t="s">
        <v>392</v>
      </c>
      <c r="H93" s="256" t="s">
        <v>393</v>
      </c>
      <c r="I93" s="256" t="s">
        <v>15</v>
      </c>
      <c r="J93" s="256" t="s">
        <v>15</v>
      </c>
      <c r="K93" s="263">
        <f t="shared" si="42"/>
        <v>42055.75</v>
      </c>
      <c r="L93" s="258">
        <v>42012.722916666666</v>
      </c>
      <c r="M93" s="269">
        <v>42037</v>
      </c>
      <c r="N93" s="259">
        <f t="shared" si="43"/>
        <v>24.277083333334303</v>
      </c>
      <c r="O93" s="258">
        <f t="shared" si="44"/>
        <v>42042</v>
      </c>
      <c r="P93" s="258">
        <v>42040</v>
      </c>
      <c r="Q93" s="259">
        <f t="shared" si="46"/>
        <v>-1</v>
      </c>
      <c r="R93" s="259">
        <f t="shared" si="47"/>
        <v>1</v>
      </c>
      <c r="S93" s="260">
        <f t="shared" si="48"/>
        <v>43.027083333334303</v>
      </c>
      <c r="T93" s="257">
        <v>42041</v>
      </c>
      <c r="U93" s="257" t="str">
        <f t="shared" si="49"/>
        <v>Cumplió</v>
      </c>
      <c r="V93" s="257" t="str">
        <f t="shared" si="50"/>
        <v>No Cumplió</v>
      </c>
      <c r="W93" s="260">
        <f t="shared" si="51"/>
        <v>28.277083333334303</v>
      </c>
      <c r="X93" s="256" t="s">
        <v>92</v>
      </c>
      <c r="Y93" s="261">
        <f t="shared" si="45"/>
        <v>5</v>
      </c>
      <c r="Z93" s="242"/>
      <c r="AA93" s="262"/>
      <c r="AB93" s="262"/>
      <c r="AC93" s="262"/>
      <c r="AD93" s="264"/>
      <c r="AE93" s="265"/>
      <c r="AF93" s="265"/>
    </row>
    <row r="94" spans="1:32" s="132" customFormat="1" ht="51.75" customHeight="1" x14ac:dyDescent="0.25">
      <c r="A94" s="133" t="s">
        <v>945</v>
      </c>
      <c r="B94" s="264" t="s">
        <v>730</v>
      </c>
      <c r="C94" s="251" t="s">
        <v>965</v>
      </c>
      <c r="D94" s="256" t="s">
        <v>352</v>
      </c>
      <c r="E94" s="256" t="s">
        <v>817</v>
      </c>
      <c r="F94" s="256" t="s">
        <v>12</v>
      </c>
      <c r="G94" s="256" t="s">
        <v>966</v>
      </c>
      <c r="H94" s="256" t="s">
        <v>967</v>
      </c>
      <c r="I94" s="256" t="s">
        <v>15</v>
      </c>
      <c r="J94" s="256" t="s">
        <v>15</v>
      </c>
      <c r="K94" s="263">
        <f t="shared" si="42"/>
        <v>42055.75</v>
      </c>
      <c r="L94" s="258">
        <v>41982.76666666667</v>
      </c>
      <c r="M94" s="269">
        <v>42038.473611111112</v>
      </c>
      <c r="N94" s="259">
        <f t="shared" si="43"/>
        <v>55.706944444442343</v>
      </c>
      <c r="O94" s="258">
        <f t="shared" si="44"/>
        <v>42043.473611111112</v>
      </c>
      <c r="P94" s="258"/>
      <c r="Q94" s="259">
        <f t="shared" si="46"/>
        <v>12</v>
      </c>
      <c r="R94" s="259" t="str">
        <f t="shared" si="47"/>
        <v>Sin Fecha</v>
      </c>
      <c r="S94" s="260">
        <f t="shared" si="48"/>
        <v>72.983333333329938</v>
      </c>
      <c r="T94" s="257"/>
      <c r="U94" s="257" t="str">
        <f t="shared" si="49"/>
        <v>No Cumplió</v>
      </c>
      <c r="V94" s="257" t="str">
        <f t="shared" si="50"/>
        <v>Sin Fecha</v>
      </c>
      <c r="W94" s="260">
        <f t="shared" si="51"/>
        <v>72.983333333329938</v>
      </c>
      <c r="X94" s="256" t="s">
        <v>76</v>
      </c>
      <c r="Y94" s="261">
        <f t="shared" si="45"/>
        <v>5</v>
      </c>
      <c r="Z94" s="242"/>
      <c r="AA94" s="262"/>
      <c r="AB94" s="262"/>
      <c r="AC94" s="262"/>
      <c r="AD94" s="264"/>
      <c r="AE94" s="265"/>
      <c r="AF94" s="265"/>
    </row>
    <row r="95" spans="1:32" ht="51.75" customHeight="1" x14ac:dyDescent="0.25">
      <c r="A95" s="4">
        <v>1</v>
      </c>
      <c r="B95" s="264" t="s">
        <v>729</v>
      </c>
      <c r="C95" s="251" t="s">
        <v>394</v>
      </c>
      <c r="D95" s="256" t="s">
        <v>352</v>
      </c>
      <c r="E95" s="256" t="s">
        <v>51</v>
      </c>
      <c r="F95" s="256" t="s">
        <v>12</v>
      </c>
      <c r="G95" s="256" t="s">
        <v>395</v>
      </c>
      <c r="H95" s="256" t="s">
        <v>396</v>
      </c>
      <c r="I95" s="256" t="s">
        <v>55</v>
      </c>
      <c r="J95" s="256" t="s">
        <v>88</v>
      </c>
      <c r="K95" s="263">
        <f t="shared" si="42"/>
        <v>42055.75</v>
      </c>
      <c r="L95" s="258">
        <v>41977.720833333333</v>
      </c>
      <c r="M95" s="269">
        <f>+T93</f>
        <v>42041</v>
      </c>
      <c r="N95" s="259">
        <f t="shared" si="43"/>
        <v>63.279166666667152</v>
      </c>
      <c r="O95" s="258">
        <f t="shared" si="44"/>
        <v>42046</v>
      </c>
      <c r="P95" s="258"/>
      <c r="Q95" s="259">
        <f t="shared" si="46"/>
        <v>9</v>
      </c>
      <c r="R95" s="259" t="str">
        <f t="shared" si="47"/>
        <v>Sin Fecha</v>
      </c>
      <c r="S95" s="260">
        <f t="shared" si="48"/>
        <v>78.029166666667152</v>
      </c>
      <c r="T95" s="257"/>
      <c r="U95" s="257" t="str">
        <f t="shared" si="49"/>
        <v>No Cumplió</v>
      </c>
      <c r="V95" s="257" t="str">
        <f t="shared" si="50"/>
        <v>Sin Fecha</v>
      </c>
      <c r="W95" s="260">
        <f t="shared" si="51"/>
        <v>78.029166666667152</v>
      </c>
      <c r="X95" s="256" t="s">
        <v>57</v>
      </c>
      <c r="Y95" s="261">
        <f t="shared" si="45"/>
        <v>5</v>
      </c>
      <c r="Z95" s="242"/>
      <c r="AA95" s="262"/>
      <c r="AB95" s="262"/>
      <c r="AC95" s="262"/>
      <c r="AD95" s="264"/>
      <c r="AE95" s="265"/>
      <c r="AF95" s="265"/>
    </row>
    <row r="96" spans="1:32" ht="51.75" customHeight="1" x14ac:dyDescent="0.25">
      <c r="A96" s="4">
        <v>1</v>
      </c>
      <c r="B96" s="264" t="s">
        <v>730</v>
      </c>
      <c r="C96" s="251" t="s">
        <v>397</v>
      </c>
      <c r="D96" s="256" t="s">
        <v>352</v>
      </c>
      <c r="E96" s="256" t="s">
        <v>59</v>
      </c>
      <c r="F96" s="256" t="s">
        <v>12</v>
      </c>
      <c r="G96" s="256" t="s">
        <v>398</v>
      </c>
      <c r="H96" s="256" t="s">
        <v>399</v>
      </c>
      <c r="I96" s="256" t="s">
        <v>400</v>
      </c>
      <c r="J96" s="256" t="s">
        <v>131</v>
      </c>
      <c r="K96" s="263">
        <f t="shared" si="42"/>
        <v>42055.75</v>
      </c>
      <c r="L96" s="258">
        <v>41970.760416666664</v>
      </c>
      <c r="M96" s="269">
        <v>42037</v>
      </c>
      <c r="N96" s="259">
        <f t="shared" si="43"/>
        <v>66.239583333335759</v>
      </c>
      <c r="O96" s="258">
        <f t="shared" si="44"/>
        <v>42042</v>
      </c>
      <c r="P96" s="258"/>
      <c r="Q96" s="259">
        <f t="shared" si="46"/>
        <v>13</v>
      </c>
      <c r="R96" s="259" t="str">
        <f t="shared" si="47"/>
        <v>Sin Fecha</v>
      </c>
      <c r="S96" s="260">
        <f t="shared" si="48"/>
        <v>84.989583333335759</v>
      </c>
      <c r="T96" s="257"/>
      <c r="U96" s="257" t="str">
        <f t="shared" si="49"/>
        <v>No Cumplió</v>
      </c>
      <c r="V96" s="257" t="str">
        <f t="shared" si="50"/>
        <v>Sin Fecha</v>
      </c>
      <c r="W96" s="260">
        <f t="shared" si="51"/>
        <v>84.989583333335759</v>
      </c>
      <c r="X96" s="256" t="s">
        <v>76</v>
      </c>
      <c r="Y96" s="261">
        <f t="shared" si="45"/>
        <v>5</v>
      </c>
      <c r="Z96" s="242"/>
      <c r="AA96" s="262"/>
      <c r="AB96" s="262"/>
      <c r="AC96" s="262"/>
      <c r="AD96" s="264"/>
      <c r="AE96" s="265"/>
      <c r="AF96" s="265"/>
    </row>
    <row r="97" spans="1:32" ht="51.75" customHeight="1" x14ac:dyDescent="0.25">
      <c r="A97" s="4">
        <v>1</v>
      </c>
      <c r="B97" s="264" t="s">
        <v>730</v>
      </c>
      <c r="C97" s="251" t="s">
        <v>401</v>
      </c>
      <c r="D97" s="256" t="s">
        <v>352</v>
      </c>
      <c r="E97" s="256" t="s">
        <v>137</v>
      </c>
      <c r="F97" s="256" t="s">
        <v>12</v>
      </c>
      <c r="G97" s="256" t="s">
        <v>402</v>
      </c>
      <c r="H97" s="256" t="s">
        <v>403</v>
      </c>
      <c r="I97" s="256" t="s">
        <v>146</v>
      </c>
      <c r="J97" s="256" t="s">
        <v>932</v>
      </c>
      <c r="K97" s="263">
        <f t="shared" si="42"/>
        <v>42055.75</v>
      </c>
      <c r="L97" s="258">
        <v>41961.775694444441</v>
      </c>
      <c r="M97" s="269">
        <f>+T98</f>
        <v>42051.717361111114</v>
      </c>
      <c r="N97" s="259">
        <f t="shared" si="43"/>
        <v>89.941666666672972</v>
      </c>
      <c r="O97" s="258">
        <f t="shared" si="44"/>
        <v>42056.717361111114</v>
      </c>
      <c r="P97" s="258"/>
      <c r="Q97" s="259">
        <f t="shared" si="46"/>
        <v>0</v>
      </c>
      <c r="R97" s="259" t="str">
        <f t="shared" si="47"/>
        <v>Sin Fecha</v>
      </c>
      <c r="S97" s="260">
        <f t="shared" si="48"/>
        <v>93.974305555559113</v>
      </c>
      <c r="T97" s="257"/>
      <c r="U97" s="257" t="str">
        <f t="shared" si="49"/>
        <v>No Cumplió</v>
      </c>
      <c r="V97" s="257" t="str">
        <f t="shared" si="50"/>
        <v>Sin Fecha</v>
      </c>
      <c r="W97" s="260">
        <f t="shared" si="51"/>
        <v>93.974305555559113</v>
      </c>
      <c r="X97" s="256" t="s">
        <v>571</v>
      </c>
      <c r="Y97" s="261">
        <f t="shared" si="45"/>
        <v>5</v>
      </c>
      <c r="Z97" s="242"/>
      <c r="AA97" s="262"/>
      <c r="AB97" s="262"/>
      <c r="AC97" s="262"/>
      <c r="AD97" s="264"/>
      <c r="AE97" s="265"/>
      <c r="AF97" s="265"/>
    </row>
    <row r="98" spans="1:32" ht="51.75" customHeight="1" x14ac:dyDescent="0.25">
      <c r="B98" s="264" t="s">
        <v>730</v>
      </c>
      <c r="C98" s="251" t="s">
        <v>401</v>
      </c>
      <c r="D98" s="256" t="s">
        <v>352</v>
      </c>
      <c r="E98" s="256" t="s">
        <v>137</v>
      </c>
      <c r="F98" s="256" t="s">
        <v>12</v>
      </c>
      <c r="G98" s="256" t="s">
        <v>402</v>
      </c>
      <c r="H98" s="256" t="s">
        <v>403</v>
      </c>
      <c r="I98" s="256" t="s">
        <v>146</v>
      </c>
      <c r="J98" s="256" t="s">
        <v>22</v>
      </c>
      <c r="K98" s="263">
        <f t="shared" si="42"/>
        <v>42055.75</v>
      </c>
      <c r="L98" s="258">
        <v>41961.775694444441</v>
      </c>
      <c r="M98" s="269">
        <f>+T99</f>
        <v>42044.693749999999</v>
      </c>
      <c r="N98" s="259">
        <f t="shared" si="43"/>
        <v>82.918055555557657</v>
      </c>
      <c r="O98" s="258">
        <f t="shared" si="44"/>
        <v>42049.693749999999</v>
      </c>
      <c r="P98" s="258">
        <v>42040</v>
      </c>
      <c r="Q98" s="259">
        <f t="shared" si="46"/>
        <v>2</v>
      </c>
      <c r="R98" s="259">
        <f t="shared" si="47"/>
        <v>11</v>
      </c>
      <c r="S98" s="260">
        <f t="shared" si="48"/>
        <v>93.974305555559113</v>
      </c>
      <c r="T98" s="257">
        <v>42051.717361111114</v>
      </c>
      <c r="U98" s="257" t="str">
        <f t="shared" si="49"/>
        <v>No Cumplió</v>
      </c>
      <c r="V98" s="257" t="str">
        <f t="shared" si="50"/>
        <v>No Cumplió</v>
      </c>
      <c r="W98" s="260">
        <f t="shared" si="51"/>
        <v>89.941666666672972</v>
      </c>
      <c r="X98" s="256" t="s">
        <v>571</v>
      </c>
      <c r="Y98" s="261">
        <f t="shared" si="45"/>
        <v>5</v>
      </c>
      <c r="Z98" s="242"/>
      <c r="AA98" s="262"/>
      <c r="AB98" s="262"/>
      <c r="AC98" s="262"/>
      <c r="AD98" s="264"/>
      <c r="AE98" s="265"/>
      <c r="AF98" s="265"/>
    </row>
    <row r="99" spans="1:32" ht="51.75" customHeight="1" x14ac:dyDescent="0.25">
      <c r="B99" s="264" t="s">
        <v>730</v>
      </c>
      <c r="C99" s="251" t="s">
        <v>401</v>
      </c>
      <c r="D99" s="256" t="s">
        <v>352</v>
      </c>
      <c r="E99" s="256" t="s">
        <v>59</v>
      </c>
      <c r="F99" s="256" t="s">
        <v>12</v>
      </c>
      <c r="G99" s="256" t="s">
        <v>402</v>
      </c>
      <c r="H99" s="256" t="s">
        <v>403</v>
      </c>
      <c r="I99" s="256" t="s">
        <v>146</v>
      </c>
      <c r="J99" s="256" t="s">
        <v>69</v>
      </c>
      <c r="K99" s="263">
        <f t="shared" si="42"/>
        <v>42055.75</v>
      </c>
      <c r="L99" s="258">
        <v>41961.775694444441</v>
      </c>
      <c r="M99" s="269">
        <v>42037</v>
      </c>
      <c r="N99" s="259">
        <f t="shared" si="43"/>
        <v>75.224305555559113</v>
      </c>
      <c r="O99" s="258">
        <f t="shared" si="44"/>
        <v>42042</v>
      </c>
      <c r="P99" s="258">
        <v>42040</v>
      </c>
      <c r="Q99" s="259">
        <f t="shared" si="46"/>
        <v>2</v>
      </c>
      <c r="R99" s="259">
        <f t="shared" si="47"/>
        <v>4</v>
      </c>
      <c r="S99" s="260">
        <f t="shared" si="48"/>
        <v>93.974305555559113</v>
      </c>
      <c r="T99" s="257">
        <v>42044.693749999999</v>
      </c>
      <c r="U99" s="257" t="str">
        <f t="shared" si="49"/>
        <v>No Cumplió</v>
      </c>
      <c r="V99" s="257" t="str">
        <f t="shared" si="50"/>
        <v>No Cumplió</v>
      </c>
      <c r="W99" s="260">
        <f t="shared" si="51"/>
        <v>82.918055555557657</v>
      </c>
      <c r="X99" s="256" t="s">
        <v>571</v>
      </c>
      <c r="Y99" s="261">
        <f t="shared" si="45"/>
        <v>5</v>
      </c>
      <c r="Z99" s="242"/>
      <c r="AA99" s="262"/>
      <c r="AB99" s="262"/>
      <c r="AC99" s="262"/>
      <c r="AD99" s="264"/>
      <c r="AE99" s="265"/>
      <c r="AF99" s="265"/>
    </row>
    <row r="100" spans="1:32" ht="51.75" customHeight="1" x14ac:dyDescent="0.25">
      <c r="A100" s="4">
        <v>1</v>
      </c>
      <c r="B100" s="264" t="s">
        <v>729</v>
      </c>
      <c r="C100" s="251" t="s">
        <v>404</v>
      </c>
      <c r="D100" s="256" t="s">
        <v>352</v>
      </c>
      <c r="E100" s="256" t="s">
        <v>158</v>
      </c>
      <c r="F100" s="256" t="s">
        <v>12</v>
      </c>
      <c r="G100" s="256" t="s">
        <v>405</v>
      </c>
      <c r="H100" s="256" t="s">
        <v>406</v>
      </c>
      <c r="I100" s="256" t="s">
        <v>134</v>
      </c>
      <c r="J100" s="256" t="s">
        <v>363</v>
      </c>
      <c r="K100" s="263">
        <f t="shared" si="42"/>
        <v>42055.75</v>
      </c>
      <c r="L100" s="258">
        <v>41950.504861111112</v>
      </c>
      <c r="M100" s="269">
        <f>+T101</f>
        <v>42048.75277777778</v>
      </c>
      <c r="N100" s="259">
        <f t="shared" si="43"/>
        <v>98.247916666667152</v>
      </c>
      <c r="O100" s="258">
        <f t="shared" si="44"/>
        <v>42053.75277777778</v>
      </c>
      <c r="P100" s="258"/>
      <c r="Q100" s="259">
        <f t="shared" si="46"/>
        <v>1</v>
      </c>
      <c r="R100" s="259" t="str">
        <f t="shared" si="47"/>
        <v>Sin Fecha</v>
      </c>
      <c r="S100" s="260">
        <f t="shared" si="48"/>
        <v>105.2451388888876</v>
      </c>
      <c r="T100" s="257"/>
      <c r="U100" s="257" t="str">
        <f t="shared" si="49"/>
        <v>No Cumplió</v>
      </c>
      <c r="V100" s="257" t="str">
        <f t="shared" si="50"/>
        <v>Sin Fecha</v>
      </c>
      <c r="W100" s="260">
        <f t="shared" si="51"/>
        <v>105.2451388888876</v>
      </c>
      <c r="X100" s="256" t="s">
        <v>17</v>
      </c>
      <c r="Y100" s="261">
        <f t="shared" si="45"/>
        <v>5</v>
      </c>
      <c r="Z100" s="242"/>
      <c r="AA100" s="262"/>
      <c r="AB100" s="262"/>
      <c r="AC100" s="262"/>
      <c r="AD100" s="264"/>
      <c r="AE100" s="265"/>
      <c r="AF100" s="265"/>
    </row>
    <row r="101" spans="1:32" ht="51.75" customHeight="1" x14ac:dyDescent="0.25">
      <c r="B101" s="264" t="s">
        <v>729</v>
      </c>
      <c r="C101" s="251" t="s">
        <v>404</v>
      </c>
      <c r="D101" s="256" t="s">
        <v>352</v>
      </c>
      <c r="E101" s="256" t="s">
        <v>59</v>
      </c>
      <c r="F101" s="256" t="s">
        <v>12</v>
      </c>
      <c r="G101" s="256" t="s">
        <v>405</v>
      </c>
      <c r="H101" s="256" t="s">
        <v>406</v>
      </c>
      <c r="I101" s="256" t="s">
        <v>134</v>
      </c>
      <c r="J101" s="256" t="s">
        <v>87</v>
      </c>
      <c r="K101" s="263">
        <f t="shared" si="42"/>
        <v>42055.75</v>
      </c>
      <c r="L101" s="258">
        <v>41950.504861111112</v>
      </c>
      <c r="M101" s="269">
        <f>+T102</f>
        <v>42044.774305555555</v>
      </c>
      <c r="N101" s="259">
        <f t="shared" si="43"/>
        <v>94.269444444442343</v>
      </c>
      <c r="O101" s="258">
        <f t="shared" si="44"/>
        <v>42049.774305555555</v>
      </c>
      <c r="P101" s="258"/>
      <c r="Q101" s="259">
        <f t="shared" si="46"/>
        <v>-1</v>
      </c>
      <c r="R101" s="259" t="str">
        <f t="shared" si="47"/>
        <v>Sin Fecha</v>
      </c>
      <c r="S101" s="260">
        <f t="shared" si="48"/>
        <v>105.2451388888876</v>
      </c>
      <c r="T101" s="257">
        <v>42048.75277777778</v>
      </c>
      <c r="U101" s="257" t="str">
        <f t="shared" si="49"/>
        <v>Cumplió</v>
      </c>
      <c r="V101" s="257" t="str">
        <f t="shared" si="50"/>
        <v>Sin Fecha</v>
      </c>
      <c r="W101" s="260">
        <f t="shared" si="51"/>
        <v>98.247916666667152</v>
      </c>
      <c r="X101" s="256" t="s">
        <v>17</v>
      </c>
      <c r="Y101" s="261">
        <f t="shared" si="45"/>
        <v>5</v>
      </c>
      <c r="Z101" s="242"/>
      <c r="AA101" s="262"/>
      <c r="AB101" s="262"/>
      <c r="AC101" s="262"/>
      <c r="AD101" s="264"/>
      <c r="AE101" s="265"/>
      <c r="AF101" s="265"/>
    </row>
    <row r="102" spans="1:32" ht="51.75" customHeight="1" x14ac:dyDescent="0.25">
      <c r="B102" s="264" t="s">
        <v>729</v>
      </c>
      <c r="C102" s="251" t="s">
        <v>404</v>
      </c>
      <c r="D102" s="256" t="s">
        <v>352</v>
      </c>
      <c r="E102" s="256" t="s">
        <v>51</v>
      </c>
      <c r="F102" s="256" t="s">
        <v>12</v>
      </c>
      <c r="G102" s="256" t="s">
        <v>405</v>
      </c>
      <c r="H102" s="256" t="s">
        <v>406</v>
      </c>
      <c r="I102" s="256" t="s">
        <v>134</v>
      </c>
      <c r="J102" s="256" t="s">
        <v>127</v>
      </c>
      <c r="K102" s="263">
        <f t="shared" si="42"/>
        <v>42055.75</v>
      </c>
      <c r="L102" s="258">
        <v>41950.504861111112</v>
      </c>
      <c r="M102" s="269">
        <v>42037</v>
      </c>
      <c r="N102" s="259">
        <f t="shared" si="43"/>
        <v>86.495138888887595</v>
      </c>
      <c r="O102" s="258">
        <f t="shared" si="44"/>
        <v>42042</v>
      </c>
      <c r="P102" s="258"/>
      <c r="Q102" s="259">
        <f t="shared" si="46"/>
        <v>2</v>
      </c>
      <c r="R102" s="259" t="str">
        <f t="shared" si="47"/>
        <v>Sin Fecha</v>
      </c>
      <c r="S102" s="260">
        <f t="shared" si="48"/>
        <v>105.2451388888876</v>
      </c>
      <c r="T102" s="257">
        <v>42044.774305555555</v>
      </c>
      <c r="U102" s="257" t="str">
        <f t="shared" si="49"/>
        <v>No Cumplió</v>
      </c>
      <c r="V102" s="257" t="str">
        <f t="shared" si="50"/>
        <v>Sin Fecha</v>
      </c>
      <c r="W102" s="260">
        <f t="shared" si="51"/>
        <v>94.269444444442343</v>
      </c>
      <c r="X102" s="256" t="s">
        <v>17</v>
      </c>
      <c r="Y102" s="261">
        <f t="shared" si="45"/>
        <v>5</v>
      </c>
      <c r="Z102" s="242"/>
      <c r="AA102" s="262"/>
      <c r="AB102" s="262"/>
      <c r="AC102" s="262"/>
      <c r="AD102" s="264"/>
      <c r="AE102" s="265"/>
      <c r="AF102" s="265"/>
    </row>
    <row r="103" spans="1:32" ht="51.75" customHeight="1" x14ac:dyDescent="0.25">
      <c r="A103" s="4">
        <v>1</v>
      </c>
      <c r="B103" s="264" t="s">
        <v>729</v>
      </c>
      <c r="C103" s="251" t="s">
        <v>407</v>
      </c>
      <c r="D103" s="256" t="s">
        <v>352</v>
      </c>
      <c r="E103" s="256" t="s">
        <v>51</v>
      </c>
      <c r="F103" s="256" t="s">
        <v>12</v>
      </c>
      <c r="G103" s="256" t="s">
        <v>408</v>
      </c>
      <c r="H103" s="256" t="s">
        <v>409</v>
      </c>
      <c r="I103" s="256" t="s">
        <v>134</v>
      </c>
      <c r="J103" s="256" t="s">
        <v>22</v>
      </c>
      <c r="K103" s="263">
        <f t="shared" si="42"/>
        <v>42055.75</v>
      </c>
      <c r="L103" s="258">
        <v>41949.61041666667</v>
      </c>
      <c r="M103" s="269">
        <v>42037</v>
      </c>
      <c r="N103" s="259">
        <f t="shared" si="43"/>
        <v>87.389583333329938</v>
      </c>
      <c r="O103" s="258">
        <f t="shared" si="44"/>
        <v>42042</v>
      </c>
      <c r="P103" s="258"/>
      <c r="Q103" s="259">
        <f t="shared" si="46"/>
        <v>13</v>
      </c>
      <c r="R103" s="259" t="str">
        <f t="shared" si="47"/>
        <v>Sin Fecha</v>
      </c>
      <c r="S103" s="260">
        <f t="shared" si="48"/>
        <v>106.13958333332994</v>
      </c>
      <c r="T103" s="257"/>
      <c r="U103" s="257" t="str">
        <f t="shared" si="49"/>
        <v>No Cumplió</v>
      </c>
      <c r="V103" s="257" t="str">
        <f t="shared" si="50"/>
        <v>Sin Fecha</v>
      </c>
      <c r="W103" s="260">
        <f t="shared" si="51"/>
        <v>106.13958333332994</v>
      </c>
      <c r="X103" s="256" t="s">
        <v>17</v>
      </c>
      <c r="Y103" s="261">
        <f t="shared" si="45"/>
        <v>5</v>
      </c>
      <c r="Z103" s="242"/>
      <c r="AA103" s="262"/>
      <c r="AB103" s="262"/>
      <c r="AC103" s="262"/>
      <c r="AD103" s="264"/>
      <c r="AE103" s="265"/>
      <c r="AF103" s="265"/>
    </row>
    <row r="104" spans="1:32" ht="51.75" customHeight="1" x14ac:dyDescent="0.25">
      <c r="A104" s="4">
        <v>1</v>
      </c>
      <c r="B104" s="264" t="s">
        <v>729</v>
      </c>
      <c r="C104" s="251" t="s">
        <v>410</v>
      </c>
      <c r="D104" s="256" t="s">
        <v>352</v>
      </c>
      <c r="E104" s="256" t="s">
        <v>51</v>
      </c>
      <c r="F104" s="256" t="s">
        <v>12</v>
      </c>
      <c r="G104" s="256" t="s">
        <v>411</v>
      </c>
      <c r="H104" s="256" t="s">
        <v>412</v>
      </c>
      <c r="I104" s="256" t="s">
        <v>134</v>
      </c>
      <c r="J104" s="256" t="s">
        <v>127</v>
      </c>
      <c r="K104" s="263">
        <f t="shared" si="42"/>
        <v>42055.75</v>
      </c>
      <c r="L104" s="258">
        <v>41949.605555555558</v>
      </c>
      <c r="M104" s="269">
        <v>42037</v>
      </c>
      <c r="N104" s="259">
        <f t="shared" si="43"/>
        <v>87.394444444442343</v>
      </c>
      <c r="O104" s="258">
        <f t="shared" si="44"/>
        <v>42042</v>
      </c>
      <c r="P104" s="258"/>
      <c r="Q104" s="259">
        <f t="shared" si="46"/>
        <v>13</v>
      </c>
      <c r="R104" s="259" t="str">
        <f t="shared" si="47"/>
        <v>Sin Fecha</v>
      </c>
      <c r="S104" s="260">
        <f t="shared" si="48"/>
        <v>106.14444444444234</v>
      </c>
      <c r="T104" s="257"/>
      <c r="U104" s="257" t="str">
        <f t="shared" si="49"/>
        <v>No Cumplió</v>
      </c>
      <c r="V104" s="257" t="str">
        <f t="shared" si="50"/>
        <v>Sin Fecha</v>
      </c>
      <c r="W104" s="260">
        <f t="shared" si="51"/>
        <v>106.14444444444234</v>
      </c>
      <c r="X104" s="256" t="s">
        <v>17</v>
      </c>
      <c r="Y104" s="261">
        <f t="shared" si="45"/>
        <v>5</v>
      </c>
      <c r="Z104" s="242"/>
      <c r="AA104" s="262"/>
      <c r="AB104" s="262"/>
      <c r="AC104" s="262"/>
      <c r="AD104" s="264"/>
      <c r="AE104" s="265"/>
      <c r="AF104" s="265"/>
    </row>
    <row r="105" spans="1:32" ht="51.75" customHeight="1" x14ac:dyDescent="0.25">
      <c r="A105" s="4">
        <v>1</v>
      </c>
      <c r="B105" s="264" t="s">
        <v>729</v>
      </c>
      <c r="C105" s="251" t="s">
        <v>413</v>
      </c>
      <c r="D105" s="256" t="s">
        <v>352</v>
      </c>
      <c r="E105" s="256" t="s">
        <v>51</v>
      </c>
      <c r="F105" s="256" t="s">
        <v>12</v>
      </c>
      <c r="G105" s="256" t="s">
        <v>414</v>
      </c>
      <c r="H105" s="256" t="s">
        <v>415</v>
      </c>
      <c r="I105" s="256" t="s">
        <v>134</v>
      </c>
      <c r="J105" s="256" t="s">
        <v>127</v>
      </c>
      <c r="K105" s="263">
        <f t="shared" si="42"/>
        <v>42055.75</v>
      </c>
      <c r="L105" s="258">
        <v>41949.602083333331</v>
      </c>
      <c r="M105" s="269">
        <v>42037</v>
      </c>
      <c r="N105" s="259">
        <f t="shared" si="43"/>
        <v>87.397916666668607</v>
      </c>
      <c r="O105" s="258">
        <f t="shared" si="44"/>
        <v>42042</v>
      </c>
      <c r="P105" s="258"/>
      <c r="Q105" s="259">
        <f t="shared" si="46"/>
        <v>13</v>
      </c>
      <c r="R105" s="259" t="str">
        <f t="shared" si="47"/>
        <v>Sin Fecha</v>
      </c>
      <c r="S105" s="260">
        <f t="shared" si="48"/>
        <v>106.14791666666861</v>
      </c>
      <c r="T105" s="257"/>
      <c r="U105" s="257" t="str">
        <f t="shared" si="49"/>
        <v>No Cumplió</v>
      </c>
      <c r="V105" s="257" t="str">
        <f t="shared" si="50"/>
        <v>Sin Fecha</v>
      </c>
      <c r="W105" s="260">
        <f t="shared" si="51"/>
        <v>106.14791666666861</v>
      </c>
      <c r="X105" s="256" t="s">
        <v>17</v>
      </c>
      <c r="Y105" s="261">
        <f t="shared" si="45"/>
        <v>5</v>
      </c>
      <c r="Z105" s="242"/>
      <c r="AA105" s="262"/>
      <c r="AB105" s="262"/>
      <c r="AC105" s="262"/>
      <c r="AD105" s="264"/>
      <c r="AE105" s="265"/>
      <c r="AF105" s="265"/>
    </row>
    <row r="106" spans="1:32" ht="51.75" customHeight="1" x14ac:dyDescent="0.25">
      <c r="A106" s="4">
        <v>1</v>
      </c>
      <c r="B106" s="264" t="s">
        <v>729</v>
      </c>
      <c r="C106" s="251" t="s">
        <v>416</v>
      </c>
      <c r="D106" s="256" t="s">
        <v>352</v>
      </c>
      <c r="E106" s="256" t="s">
        <v>51</v>
      </c>
      <c r="F106" s="256" t="s">
        <v>12</v>
      </c>
      <c r="G106" s="256" t="s">
        <v>417</v>
      </c>
      <c r="H106" s="256" t="s">
        <v>418</v>
      </c>
      <c r="I106" s="256" t="s">
        <v>134</v>
      </c>
      <c r="J106" s="256" t="s">
        <v>22</v>
      </c>
      <c r="K106" s="263">
        <f t="shared" si="42"/>
        <v>42055.75</v>
      </c>
      <c r="L106" s="258">
        <v>41949.599999999999</v>
      </c>
      <c r="M106" s="269">
        <v>42037</v>
      </c>
      <c r="N106" s="259">
        <f t="shared" si="43"/>
        <v>87.400000000001455</v>
      </c>
      <c r="O106" s="258">
        <f t="shared" si="44"/>
        <v>42042</v>
      </c>
      <c r="P106" s="258"/>
      <c r="Q106" s="259">
        <f t="shared" si="46"/>
        <v>13</v>
      </c>
      <c r="R106" s="259" t="str">
        <f t="shared" si="47"/>
        <v>Sin Fecha</v>
      </c>
      <c r="S106" s="260">
        <f t="shared" si="48"/>
        <v>106.15000000000146</v>
      </c>
      <c r="T106" s="257"/>
      <c r="U106" s="257" t="str">
        <f t="shared" si="49"/>
        <v>No Cumplió</v>
      </c>
      <c r="V106" s="257" t="str">
        <f t="shared" si="50"/>
        <v>Sin Fecha</v>
      </c>
      <c r="W106" s="260">
        <f t="shared" si="51"/>
        <v>106.15000000000146</v>
      </c>
      <c r="X106" s="256" t="s">
        <v>17</v>
      </c>
      <c r="Y106" s="261">
        <f t="shared" si="45"/>
        <v>5</v>
      </c>
      <c r="Z106" s="242"/>
      <c r="AA106" s="262"/>
      <c r="AB106" s="262"/>
      <c r="AC106" s="262"/>
      <c r="AD106" s="264"/>
      <c r="AE106" s="265"/>
      <c r="AF106" s="265"/>
    </row>
    <row r="107" spans="1:32" ht="51.75" customHeight="1" x14ac:dyDescent="0.25">
      <c r="A107" s="4">
        <v>1</v>
      </c>
      <c r="B107" s="264" t="s">
        <v>729</v>
      </c>
      <c r="C107" s="251" t="s">
        <v>419</v>
      </c>
      <c r="D107" s="256" t="s">
        <v>352</v>
      </c>
      <c r="E107" s="256" t="s">
        <v>51</v>
      </c>
      <c r="F107" s="256" t="s">
        <v>12</v>
      </c>
      <c r="G107" s="256" t="s">
        <v>420</v>
      </c>
      <c r="H107" s="256" t="s">
        <v>421</v>
      </c>
      <c r="I107" s="256" t="s">
        <v>134</v>
      </c>
      <c r="J107" s="256" t="s">
        <v>127</v>
      </c>
      <c r="K107" s="263">
        <f t="shared" si="42"/>
        <v>42055.75</v>
      </c>
      <c r="L107" s="258">
        <v>41949.595833333333</v>
      </c>
      <c r="M107" s="269">
        <v>42037</v>
      </c>
      <c r="N107" s="259">
        <f t="shared" si="43"/>
        <v>87.404166666667152</v>
      </c>
      <c r="O107" s="258">
        <f t="shared" si="44"/>
        <v>42042</v>
      </c>
      <c r="P107" s="258"/>
      <c r="Q107" s="259">
        <f t="shared" si="46"/>
        <v>13</v>
      </c>
      <c r="R107" s="259" t="str">
        <f t="shared" si="47"/>
        <v>Sin Fecha</v>
      </c>
      <c r="S107" s="260">
        <f t="shared" si="48"/>
        <v>106.15416666666715</v>
      </c>
      <c r="T107" s="257"/>
      <c r="U107" s="257" t="str">
        <f t="shared" si="49"/>
        <v>No Cumplió</v>
      </c>
      <c r="V107" s="257" t="str">
        <f t="shared" si="50"/>
        <v>Sin Fecha</v>
      </c>
      <c r="W107" s="260">
        <f t="shared" si="51"/>
        <v>106.15416666666715</v>
      </c>
      <c r="X107" s="256" t="s">
        <v>17</v>
      </c>
      <c r="Y107" s="261">
        <f t="shared" si="45"/>
        <v>5</v>
      </c>
      <c r="Z107" s="242"/>
      <c r="AA107" s="262"/>
      <c r="AB107" s="262"/>
      <c r="AC107" s="262"/>
      <c r="AD107" s="264"/>
      <c r="AE107" s="265"/>
      <c r="AF107" s="265"/>
    </row>
    <row r="108" spans="1:32" ht="51.75" customHeight="1" x14ac:dyDescent="0.25">
      <c r="A108" s="4" t="s">
        <v>945</v>
      </c>
      <c r="B108" s="264" t="s">
        <v>729</v>
      </c>
      <c r="C108" s="251" t="s">
        <v>422</v>
      </c>
      <c r="D108" s="256" t="s">
        <v>352</v>
      </c>
      <c r="E108" s="256" t="s">
        <v>817</v>
      </c>
      <c r="F108" s="256" t="s">
        <v>12</v>
      </c>
      <c r="G108" s="256" t="s">
        <v>423</v>
      </c>
      <c r="H108" s="256" t="s">
        <v>424</v>
      </c>
      <c r="I108" s="256" t="s">
        <v>134</v>
      </c>
      <c r="J108" s="256" t="s">
        <v>127</v>
      </c>
      <c r="K108" s="263">
        <f t="shared" si="42"/>
        <v>42055.75</v>
      </c>
      <c r="L108" s="258">
        <v>41949.586111111108</v>
      </c>
      <c r="M108" s="269">
        <v>42037</v>
      </c>
      <c r="N108" s="259">
        <f t="shared" si="43"/>
        <v>87.413888888891961</v>
      </c>
      <c r="O108" s="258">
        <f t="shared" si="44"/>
        <v>42042</v>
      </c>
      <c r="P108" s="258"/>
      <c r="Q108" s="259">
        <f t="shared" si="46"/>
        <v>6</v>
      </c>
      <c r="R108" s="259" t="str">
        <f t="shared" si="47"/>
        <v>Sin Fecha</v>
      </c>
      <c r="S108" s="260">
        <f t="shared" si="48"/>
        <v>106.16388888889196</v>
      </c>
      <c r="T108" s="257">
        <v>42048.456250000003</v>
      </c>
      <c r="U108" s="257" t="str">
        <f t="shared" si="49"/>
        <v>No Cumplió</v>
      </c>
      <c r="V108" s="257" t="str">
        <f t="shared" si="50"/>
        <v>Sin Fecha</v>
      </c>
      <c r="W108" s="260">
        <f t="shared" si="51"/>
        <v>98.870138888894871</v>
      </c>
      <c r="X108" s="256" t="s">
        <v>17</v>
      </c>
      <c r="Y108" s="261">
        <f t="shared" si="45"/>
        <v>5</v>
      </c>
      <c r="Z108" s="242"/>
      <c r="AA108" s="262"/>
      <c r="AB108" s="262"/>
      <c r="AC108" s="262"/>
      <c r="AD108" s="264"/>
      <c r="AE108" s="265"/>
      <c r="AF108" s="265"/>
    </row>
    <row r="109" spans="1:32" ht="51.75" customHeight="1" x14ac:dyDescent="0.25">
      <c r="A109" s="4">
        <v>1</v>
      </c>
      <c r="B109" s="264" t="s">
        <v>729</v>
      </c>
      <c r="C109" s="251" t="s">
        <v>425</v>
      </c>
      <c r="D109" s="256" t="s">
        <v>352</v>
      </c>
      <c r="E109" s="256" t="s">
        <v>59</v>
      </c>
      <c r="F109" s="256" t="s">
        <v>12</v>
      </c>
      <c r="G109" s="256" t="s">
        <v>426</v>
      </c>
      <c r="H109" s="256" t="s">
        <v>427</v>
      </c>
      <c r="I109" s="256" t="s">
        <v>251</v>
      </c>
      <c r="J109" s="256" t="s">
        <v>21</v>
      </c>
      <c r="K109" s="263">
        <f t="shared" si="42"/>
        <v>42055.75</v>
      </c>
      <c r="L109" s="258">
        <v>41942.512499999997</v>
      </c>
      <c r="M109" s="269">
        <v>42037</v>
      </c>
      <c r="N109" s="259">
        <f t="shared" si="43"/>
        <v>94.48750000000291</v>
      </c>
      <c r="O109" s="258">
        <f t="shared" si="44"/>
        <v>42042</v>
      </c>
      <c r="P109" s="258">
        <v>42040</v>
      </c>
      <c r="Q109" s="259">
        <f t="shared" si="46"/>
        <v>13</v>
      </c>
      <c r="R109" s="259">
        <f t="shared" si="47"/>
        <v>15</v>
      </c>
      <c r="S109" s="260">
        <f t="shared" si="48"/>
        <v>113.23750000000291</v>
      </c>
      <c r="T109" s="257"/>
      <c r="U109" s="257" t="str">
        <f t="shared" si="49"/>
        <v>No Cumplió</v>
      </c>
      <c r="V109" s="257" t="str">
        <f t="shared" si="50"/>
        <v>No Cumplió</v>
      </c>
      <c r="W109" s="260">
        <f t="shared" si="51"/>
        <v>113.23750000000291</v>
      </c>
      <c r="X109" s="256" t="s">
        <v>140</v>
      </c>
      <c r="Y109" s="261">
        <f t="shared" si="45"/>
        <v>5</v>
      </c>
      <c r="Z109" s="242"/>
      <c r="AA109" s="262"/>
      <c r="AB109" s="262"/>
      <c r="AC109" s="262"/>
      <c r="AD109" s="264"/>
      <c r="AE109" s="265"/>
      <c r="AF109" s="265"/>
    </row>
    <row r="110" spans="1:32" ht="51.75" customHeight="1" x14ac:dyDescent="0.25">
      <c r="A110" s="4">
        <v>1</v>
      </c>
      <c r="B110" s="264" t="s">
        <v>731</v>
      </c>
      <c r="C110" s="251" t="s">
        <v>428</v>
      </c>
      <c r="D110" s="256" t="s">
        <v>352</v>
      </c>
      <c r="E110" s="256" t="s">
        <v>158</v>
      </c>
      <c r="F110" s="256" t="s">
        <v>12</v>
      </c>
      <c r="G110" s="256" t="s">
        <v>429</v>
      </c>
      <c r="H110" s="256" t="s">
        <v>430</v>
      </c>
      <c r="I110" s="256" t="s">
        <v>141</v>
      </c>
      <c r="J110" s="256" t="s">
        <v>65</v>
      </c>
      <c r="K110" s="263">
        <f t="shared" si="42"/>
        <v>42055.75</v>
      </c>
      <c r="L110" s="258">
        <v>41940.821527777778</v>
      </c>
      <c r="M110" s="269">
        <v>42037</v>
      </c>
      <c r="N110" s="259">
        <f t="shared" si="43"/>
        <v>96.178472222221899</v>
      </c>
      <c r="O110" s="258">
        <f t="shared" si="44"/>
        <v>42042</v>
      </c>
      <c r="P110" s="258"/>
      <c r="Q110" s="259">
        <f t="shared" si="46"/>
        <v>13</v>
      </c>
      <c r="R110" s="259" t="str">
        <f t="shared" si="47"/>
        <v>Sin Fecha</v>
      </c>
      <c r="S110" s="260">
        <f t="shared" si="48"/>
        <v>114.9284722222219</v>
      </c>
      <c r="T110" s="257"/>
      <c r="U110" s="257" t="str">
        <f t="shared" si="49"/>
        <v>No Cumplió</v>
      </c>
      <c r="V110" s="257" t="str">
        <f t="shared" si="50"/>
        <v>Sin Fecha</v>
      </c>
      <c r="W110" s="260">
        <f t="shared" si="51"/>
        <v>114.9284722222219</v>
      </c>
      <c r="X110" s="256" t="s">
        <v>572</v>
      </c>
      <c r="Y110" s="261">
        <f t="shared" si="45"/>
        <v>5</v>
      </c>
      <c r="Z110" s="242"/>
      <c r="AA110" s="262"/>
      <c r="AB110" s="262"/>
      <c r="AC110" s="262"/>
      <c r="AD110" s="264"/>
      <c r="AE110" s="265"/>
      <c r="AF110" s="265"/>
    </row>
    <row r="111" spans="1:32" s="192" customFormat="1" ht="51.75" customHeight="1" x14ac:dyDescent="0.25">
      <c r="A111" s="193">
        <v>1</v>
      </c>
      <c r="B111" s="264" t="s">
        <v>729</v>
      </c>
      <c r="C111" s="251" t="s">
        <v>431</v>
      </c>
      <c r="D111" s="256" t="s">
        <v>352</v>
      </c>
      <c r="E111" s="256" t="s">
        <v>51</v>
      </c>
      <c r="F111" s="256" t="s">
        <v>12</v>
      </c>
      <c r="G111" s="256" t="s">
        <v>432</v>
      </c>
      <c r="H111" s="256" t="s">
        <v>433</v>
      </c>
      <c r="I111" s="256" t="s">
        <v>165</v>
      </c>
      <c r="J111" s="256" t="s">
        <v>80</v>
      </c>
      <c r="K111" s="263">
        <f t="shared" si="42"/>
        <v>42055.75</v>
      </c>
      <c r="L111" s="258">
        <v>41936.593055555553</v>
      </c>
      <c r="M111" s="269">
        <f>+T112</f>
        <v>42053.575694444444</v>
      </c>
      <c r="N111" s="259">
        <f t="shared" si="43"/>
        <v>116.98263888889051</v>
      </c>
      <c r="O111" s="258">
        <f t="shared" si="44"/>
        <v>42058.575694444444</v>
      </c>
      <c r="P111" s="258"/>
      <c r="Q111" s="259">
        <f t="shared" si="46"/>
        <v>-2</v>
      </c>
      <c r="R111" s="259" t="str">
        <f t="shared" si="47"/>
        <v>Sin Fecha</v>
      </c>
      <c r="S111" s="260">
        <f t="shared" si="48"/>
        <v>119.15694444444671</v>
      </c>
      <c r="T111" s="257"/>
      <c r="U111" s="257" t="str">
        <f t="shared" si="49"/>
        <v>No Cumplió</v>
      </c>
      <c r="V111" s="257" t="str">
        <f t="shared" si="50"/>
        <v>Sin Fecha</v>
      </c>
      <c r="W111" s="260">
        <f t="shared" si="51"/>
        <v>119.15694444444671</v>
      </c>
      <c r="X111" s="256" t="s">
        <v>57</v>
      </c>
      <c r="Y111" s="261">
        <f t="shared" si="45"/>
        <v>5</v>
      </c>
      <c r="Z111" s="242"/>
      <c r="AA111" s="262"/>
      <c r="AB111" s="262"/>
      <c r="AC111" s="262"/>
      <c r="AD111" s="264"/>
      <c r="AE111" s="265"/>
      <c r="AF111" s="265"/>
    </row>
    <row r="112" spans="1:32" ht="51.75" customHeight="1" x14ac:dyDescent="0.25">
      <c r="B112" s="264" t="s">
        <v>729</v>
      </c>
      <c r="C112" s="251" t="s">
        <v>431</v>
      </c>
      <c r="D112" s="256" t="s">
        <v>352</v>
      </c>
      <c r="E112" s="256" t="s">
        <v>51</v>
      </c>
      <c r="F112" s="256" t="s">
        <v>12</v>
      </c>
      <c r="G112" s="256" t="s">
        <v>432</v>
      </c>
      <c r="H112" s="256" t="s">
        <v>433</v>
      </c>
      <c r="I112" s="256" t="s">
        <v>165</v>
      </c>
      <c r="J112" s="256" t="s">
        <v>149</v>
      </c>
      <c r="K112" s="263">
        <f t="shared" si="42"/>
        <v>42055.75</v>
      </c>
      <c r="L112" s="258">
        <v>41936.593055555553</v>
      </c>
      <c r="M112" s="269">
        <f>+T113</f>
        <v>42051.595833333333</v>
      </c>
      <c r="N112" s="259">
        <f t="shared" si="43"/>
        <v>115.00277777777956</v>
      </c>
      <c r="O112" s="258">
        <f t="shared" si="44"/>
        <v>42056.595833333333</v>
      </c>
      <c r="P112" s="258"/>
      <c r="Q112" s="259">
        <f t="shared" si="46"/>
        <v>-3</v>
      </c>
      <c r="R112" s="259" t="str">
        <f t="shared" si="47"/>
        <v>Sin Fecha</v>
      </c>
      <c r="S112" s="260">
        <f t="shared" si="48"/>
        <v>119.15694444444671</v>
      </c>
      <c r="T112" s="257">
        <v>42053.575694444444</v>
      </c>
      <c r="U112" s="257" t="str">
        <f t="shared" si="49"/>
        <v>Cumplió</v>
      </c>
      <c r="V112" s="257" t="str">
        <f t="shared" si="50"/>
        <v>Sin Fecha</v>
      </c>
      <c r="W112" s="260">
        <f t="shared" si="51"/>
        <v>116.98263888889051</v>
      </c>
      <c r="X112" s="256" t="s">
        <v>57</v>
      </c>
      <c r="Y112" s="261">
        <f t="shared" si="45"/>
        <v>5</v>
      </c>
      <c r="Z112" s="242"/>
      <c r="AA112" s="262"/>
      <c r="AB112" s="262"/>
      <c r="AC112" s="262"/>
      <c r="AD112" s="264"/>
      <c r="AE112" s="265"/>
      <c r="AF112" s="265"/>
    </row>
    <row r="113" spans="1:32" ht="51.75" customHeight="1" x14ac:dyDescent="0.25">
      <c r="B113" s="264" t="s">
        <v>729</v>
      </c>
      <c r="C113" s="251" t="s">
        <v>431</v>
      </c>
      <c r="D113" s="256" t="s">
        <v>352</v>
      </c>
      <c r="E113" s="256" t="s">
        <v>51</v>
      </c>
      <c r="F113" s="256" t="s">
        <v>12</v>
      </c>
      <c r="G113" s="256" t="s">
        <v>432</v>
      </c>
      <c r="H113" s="256" t="s">
        <v>433</v>
      </c>
      <c r="I113" s="256" t="s">
        <v>165</v>
      </c>
      <c r="J113" s="256" t="s">
        <v>33</v>
      </c>
      <c r="K113" s="263">
        <f t="shared" si="42"/>
        <v>42055.75</v>
      </c>
      <c r="L113" s="258">
        <v>41936.593055555553</v>
      </c>
      <c r="M113" s="269">
        <v>42037</v>
      </c>
      <c r="N113" s="259">
        <f t="shared" si="43"/>
        <v>100.40694444444671</v>
      </c>
      <c r="O113" s="258">
        <f t="shared" si="44"/>
        <v>42042</v>
      </c>
      <c r="P113" s="258"/>
      <c r="Q113" s="259">
        <f t="shared" si="46"/>
        <v>9</v>
      </c>
      <c r="R113" s="259" t="str">
        <f t="shared" si="47"/>
        <v>Sin Fecha</v>
      </c>
      <c r="S113" s="260">
        <f t="shared" si="48"/>
        <v>119.15694444444671</v>
      </c>
      <c r="T113" s="257">
        <v>42051.595833333333</v>
      </c>
      <c r="U113" s="257" t="str">
        <f t="shared" si="49"/>
        <v>No Cumplió</v>
      </c>
      <c r="V113" s="257" t="str">
        <f t="shared" si="50"/>
        <v>Sin Fecha</v>
      </c>
      <c r="W113" s="260">
        <f t="shared" si="51"/>
        <v>115.00277777777956</v>
      </c>
      <c r="X113" s="256" t="s">
        <v>57</v>
      </c>
      <c r="Y113" s="261">
        <f t="shared" si="45"/>
        <v>5</v>
      </c>
      <c r="Z113" s="242"/>
      <c r="AA113" s="262"/>
      <c r="AB113" s="262"/>
      <c r="AC113" s="262"/>
      <c r="AD113" s="264"/>
      <c r="AE113" s="265"/>
      <c r="AF113" s="265"/>
    </row>
    <row r="114" spans="1:32" s="133" customFormat="1" ht="51.75" customHeight="1" x14ac:dyDescent="0.25">
      <c r="A114" s="134">
        <v>1</v>
      </c>
      <c r="B114" s="264" t="s">
        <v>728</v>
      </c>
      <c r="C114" s="251" t="s">
        <v>434</v>
      </c>
      <c r="D114" s="256" t="s">
        <v>352</v>
      </c>
      <c r="E114" s="256" t="s">
        <v>24</v>
      </c>
      <c r="F114" s="256" t="s">
        <v>12</v>
      </c>
      <c r="G114" s="256" t="s">
        <v>435</v>
      </c>
      <c r="H114" s="256" t="s">
        <v>436</v>
      </c>
      <c r="I114" s="256" t="s">
        <v>437</v>
      </c>
      <c r="J114" s="256" t="s">
        <v>437</v>
      </c>
      <c r="K114" s="263">
        <f t="shared" si="42"/>
        <v>42055.75</v>
      </c>
      <c r="L114" s="258">
        <v>41934.503472222219</v>
      </c>
      <c r="M114" s="269">
        <f>+T115</f>
        <v>42052.779166666667</v>
      </c>
      <c r="N114" s="259">
        <f t="shared" si="43"/>
        <v>118.27569444444816</v>
      </c>
      <c r="O114" s="258">
        <f t="shared" si="44"/>
        <v>42057.779166666667</v>
      </c>
      <c r="P114" s="258"/>
      <c r="Q114" s="259">
        <f t="shared" si="46"/>
        <v>-2</v>
      </c>
      <c r="R114" s="259" t="str">
        <f t="shared" si="47"/>
        <v>Sin Fecha</v>
      </c>
      <c r="S114" s="260">
        <f t="shared" si="48"/>
        <v>121.24652777778101</v>
      </c>
      <c r="T114" s="257"/>
      <c r="U114" s="257" t="str">
        <f t="shared" si="49"/>
        <v>No Cumplió</v>
      </c>
      <c r="V114" s="257" t="str">
        <f t="shared" si="50"/>
        <v>Sin Fecha</v>
      </c>
      <c r="W114" s="260">
        <f t="shared" si="51"/>
        <v>121.24652777778101</v>
      </c>
      <c r="X114" s="256" t="s">
        <v>17</v>
      </c>
      <c r="Y114" s="261">
        <f t="shared" si="45"/>
        <v>5</v>
      </c>
      <c r="Z114" s="242"/>
      <c r="AA114" s="262"/>
      <c r="AB114" s="262"/>
      <c r="AC114" s="262"/>
      <c r="AD114" s="264"/>
      <c r="AE114" s="265"/>
      <c r="AF114" s="265"/>
    </row>
    <row r="115" spans="1:32" ht="51.75" customHeight="1" x14ac:dyDescent="0.25">
      <c r="B115" s="264" t="s">
        <v>728</v>
      </c>
      <c r="C115" s="251" t="s">
        <v>434</v>
      </c>
      <c r="D115" s="256" t="s">
        <v>352</v>
      </c>
      <c r="E115" s="256" t="s">
        <v>24</v>
      </c>
      <c r="F115" s="256" t="s">
        <v>12</v>
      </c>
      <c r="G115" s="256" t="s">
        <v>435</v>
      </c>
      <c r="H115" s="256" t="s">
        <v>436</v>
      </c>
      <c r="I115" s="256" t="s">
        <v>156</v>
      </c>
      <c r="J115" s="256" t="s">
        <v>437</v>
      </c>
      <c r="K115" s="263">
        <f t="shared" si="42"/>
        <v>42055.75</v>
      </c>
      <c r="L115" s="258">
        <v>41934.503472222219</v>
      </c>
      <c r="M115" s="269">
        <v>42037</v>
      </c>
      <c r="N115" s="259">
        <f t="shared" si="43"/>
        <v>102.49652777778101</v>
      </c>
      <c r="O115" s="258">
        <f t="shared" si="44"/>
        <v>42042</v>
      </c>
      <c r="P115" s="258"/>
      <c r="Q115" s="259">
        <f t="shared" si="46"/>
        <v>10</v>
      </c>
      <c r="R115" s="259" t="str">
        <f t="shared" si="47"/>
        <v>Sin Fecha</v>
      </c>
      <c r="S115" s="260">
        <f t="shared" si="48"/>
        <v>121.24652777778101</v>
      </c>
      <c r="T115" s="257">
        <v>42052.779166666667</v>
      </c>
      <c r="U115" s="257" t="str">
        <f t="shared" si="49"/>
        <v>No Cumplió</v>
      </c>
      <c r="V115" s="257" t="str">
        <f t="shared" si="50"/>
        <v>Sin Fecha</v>
      </c>
      <c r="W115" s="260">
        <f t="shared" si="51"/>
        <v>118.27569444444816</v>
      </c>
      <c r="X115" s="256" t="s">
        <v>17</v>
      </c>
      <c r="Y115" s="261">
        <f t="shared" si="45"/>
        <v>5</v>
      </c>
      <c r="Z115" s="242"/>
      <c r="AA115" s="262"/>
      <c r="AB115" s="262"/>
      <c r="AC115" s="262"/>
      <c r="AD115" s="264"/>
      <c r="AE115" s="265"/>
      <c r="AF115" s="265"/>
    </row>
    <row r="116" spans="1:32" ht="51.75" customHeight="1" x14ac:dyDescent="0.25">
      <c r="A116" s="4">
        <v>1</v>
      </c>
      <c r="B116" s="264" t="s">
        <v>732</v>
      </c>
      <c r="C116" s="251" t="s">
        <v>438</v>
      </c>
      <c r="D116" s="256" t="s">
        <v>352</v>
      </c>
      <c r="E116" s="256" t="s">
        <v>137</v>
      </c>
      <c r="F116" s="256" t="s">
        <v>12</v>
      </c>
      <c r="G116" s="256" t="s">
        <v>439</v>
      </c>
      <c r="H116" s="256" t="s">
        <v>440</v>
      </c>
      <c r="I116" s="256" t="s">
        <v>49</v>
      </c>
      <c r="J116" s="256" t="s">
        <v>80</v>
      </c>
      <c r="K116" s="263">
        <f t="shared" si="42"/>
        <v>42055.75</v>
      </c>
      <c r="L116" s="258">
        <v>41932.736805555556</v>
      </c>
      <c r="M116" s="269">
        <v>42037</v>
      </c>
      <c r="N116" s="259">
        <f t="shared" si="43"/>
        <v>104.2631944444438</v>
      </c>
      <c r="O116" s="258">
        <f t="shared" si="44"/>
        <v>42042</v>
      </c>
      <c r="P116" s="258">
        <v>42039</v>
      </c>
      <c r="Q116" s="259">
        <f t="shared" si="46"/>
        <v>13</v>
      </c>
      <c r="R116" s="259">
        <f t="shared" si="47"/>
        <v>16</v>
      </c>
      <c r="S116" s="260">
        <f t="shared" si="48"/>
        <v>123.0131944444438</v>
      </c>
      <c r="T116" s="257"/>
      <c r="U116" s="257" t="str">
        <f t="shared" si="49"/>
        <v>No Cumplió</v>
      </c>
      <c r="V116" s="257" t="str">
        <f t="shared" si="50"/>
        <v>No Cumplió</v>
      </c>
      <c r="W116" s="260">
        <f t="shared" si="51"/>
        <v>123.0131944444438</v>
      </c>
      <c r="X116" s="256" t="s">
        <v>71</v>
      </c>
      <c r="Y116" s="261">
        <f t="shared" si="45"/>
        <v>5</v>
      </c>
      <c r="Z116" s="242"/>
      <c r="AA116" s="262"/>
      <c r="AB116" s="262"/>
      <c r="AC116" s="262"/>
      <c r="AD116" s="264"/>
      <c r="AE116" s="265"/>
      <c r="AF116" s="265"/>
    </row>
    <row r="117" spans="1:32" ht="51.75" customHeight="1" x14ac:dyDescent="0.25">
      <c r="A117" s="4">
        <v>1</v>
      </c>
      <c r="B117" s="264" t="s">
        <v>730</v>
      </c>
      <c r="C117" s="251" t="s">
        <v>441</v>
      </c>
      <c r="D117" s="256" t="s">
        <v>352</v>
      </c>
      <c r="E117" s="256" t="s">
        <v>59</v>
      </c>
      <c r="F117" s="256" t="s">
        <v>12</v>
      </c>
      <c r="G117" s="256" t="s">
        <v>442</v>
      </c>
      <c r="H117" s="256" t="s">
        <v>443</v>
      </c>
      <c r="I117" s="256" t="s">
        <v>70</v>
      </c>
      <c r="J117" s="256" t="s">
        <v>80</v>
      </c>
      <c r="K117" s="263">
        <f t="shared" si="42"/>
        <v>42055.75</v>
      </c>
      <c r="L117" s="258">
        <v>41929.410416666666</v>
      </c>
      <c r="M117" s="269">
        <v>42037</v>
      </c>
      <c r="N117" s="259">
        <f t="shared" si="43"/>
        <v>107.5895833333343</v>
      </c>
      <c r="O117" s="258">
        <f t="shared" si="44"/>
        <v>42042</v>
      </c>
      <c r="P117" s="258">
        <v>42040</v>
      </c>
      <c r="Q117" s="259">
        <f t="shared" si="46"/>
        <v>13</v>
      </c>
      <c r="R117" s="259">
        <f t="shared" si="47"/>
        <v>15</v>
      </c>
      <c r="S117" s="260">
        <f t="shared" si="48"/>
        <v>126.3395833333343</v>
      </c>
      <c r="T117" s="257"/>
      <c r="U117" s="257" t="str">
        <f t="shared" si="49"/>
        <v>No Cumplió</v>
      </c>
      <c r="V117" s="257" t="str">
        <f t="shared" si="50"/>
        <v>No Cumplió</v>
      </c>
      <c r="W117" s="260">
        <f t="shared" si="51"/>
        <v>126.3395833333343</v>
      </c>
      <c r="X117" s="256" t="s">
        <v>764</v>
      </c>
      <c r="Y117" s="261">
        <f t="shared" si="45"/>
        <v>5</v>
      </c>
      <c r="Z117" s="242"/>
      <c r="AA117" s="262"/>
      <c r="AB117" s="262"/>
      <c r="AC117" s="262"/>
      <c r="AD117" s="264"/>
      <c r="AE117" s="265"/>
      <c r="AF117" s="265"/>
    </row>
    <row r="118" spans="1:32" ht="51.75" customHeight="1" x14ac:dyDescent="0.25">
      <c r="A118" s="4" t="s">
        <v>945</v>
      </c>
      <c r="B118" s="264" t="s">
        <v>730</v>
      </c>
      <c r="C118" s="251" t="s">
        <v>444</v>
      </c>
      <c r="D118" s="256" t="s">
        <v>352</v>
      </c>
      <c r="E118" s="256" t="s">
        <v>817</v>
      </c>
      <c r="F118" s="256" t="s">
        <v>12</v>
      </c>
      <c r="G118" s="256" t="s">
        <v>445</v>
      </c>
      <c r="H118" s="256" t="s">
        <v>446</v>
      </c>
      <c r="I118" s="256" t="s">
        <v>70</v>
      </c>
      <c r="J118" s="256" t="s">
        <v>70</v>
      </c>
      <c r="K118" s="263">
        <f t="shared" si="42"/>
        <v>42055.75</v>
      </c>
      <c r="L118" s="258">
        <v>41919.767361111109</v>
      </c>
      <c r="M118" s="269">
        <v>42037</v>
      </c>
      <c r="N118" s="259">
        <f t="shared" si="43"/>
        <v>117.23263888889051</v>
      </c>
      <c r="O118" s="258">
        <f t="shared" si="44"/>
        <v>42042</v>
      </c>
      <c r="P118" s="258">
        <v>42040</v>
      </c>
      <c r="Q118" s="259">
        <f t="shared" si="46"/>
        <v>3</v>
      </c>
      <c r="R118" s="259">
        <f t="shared" si="47"/>
        <v>5</v>
      </c>
      <c r="S118" s="260">
        <f t="shared" si="48"/>
        <v>135.98263888889051</v>
      </c>
      <c r="T118" s="257">
        <v>42045.820138888892</v>
      </c>
      <c r="U118" s="257" t="str">
        <f t="shared" si="49"/>
        <v>No Cumplió</v>
      </c>
      <c r="V118" s="257" t="str">
        <f t="shared" si="50"/>
        <v>No Cumplió</v>
      </c>
      <c r="W118" s="260">
        <f t="shared" si="51"/>
        <v>126.05277777778247</v>
      </c>
      <c r="X118" s="256" t="s">
        <v>765</v>
      </c>
      <c r="Y118" s="261">
        <f t="shared" si="45"/>
        <v>5</v>
      </c>
      <c r="Z118" s="242"/>
      <c r="AA118" s="262"/>
      <c r="AB118" s="262"/>
      <c r="AC118" s="262"/>
      <c r="AD118" s="264"/>
      <c r="AE118" s="265"/>
      <c r="AF118" s="265"/>
    </row>
    <row r="119" spans="1:32" ht="51.75" customHeight="1" x14ac:dyDescent="0.25">
      <c r="A119" s="4">
        <v>1</v>
      </c>
      <c r="B119" s="264" t="s">
        <v>730</v>
      </c>
      <c r="C119" s="251" t="s">
        <v>447</v>
      </c>
      <c r="D119" s="256" t="s">
        <v>352</v>
      </c>
      <c r="E119" s="256" t="s">
        <v>59</v>
      </c>
      <c r="F119" s="256" t="s">
        <v>448</v>
      </c>
      <c r="G119" s="256" t="s">
        <v>449</v>
      </c>
      <c r="H119" s="256" t="s">
        <v>450</v>
      </c>
      <c r="I119" s="256" t="s">
        <v>400</v>
      </c>
      <c r="J119" s="256" t="s">
        <v>33</v>
      </c>
      <c r="K119" s="263">
        <f t="shared" si="42"/>
        <v>42055.75</v>
      </c>
      <c r="L119" s="258">
        <v>41914.742361111108</v>
      </c>
      <c r="M119" s="269">
        <v>42037</v>
      </c>
      <c r="N119" s="259">
        <f t="shared" si="43"/>
        <v>122.25763888889196</v>
      </c>
      <c r="O119" s="258">
        <f t="shared" si="44"/>
        <v>42042</v>
      </c>
      <c r="P119" s="258"/>
      <c r="Q119" s="259">
        <f t="shared" si="46"/>
        <v>13</v>
      </c>
      <c r="R119" s="259" t="str">
        <f t="shared" si="47"/>
        <v>Sin Fecha</v>
      </c>
      <c r="S119" s="260">
        <f t="shared" si="48"/>
        <v>141.00763888889196</v>
      </c>
      <c r="T119" s="257"/>
      <c r="U119" s="257" t="str">
        <f t="shared" si="49"/>
        <v>No Cumplió</v>
      </c>
      <c r="V119" s="257" t="str">
        <f t="shared" si="50"/>
        <v>Sin Fecha</v>
      </c>
      <c r="W119" s="260">
        <f t="shared" si="51"/>
        <v>141.00763888889196</v>
      </c>
      <c r="X119" s="256" t="s">
        <v>766</v>
      </c>
      <c r="Y119" s="261">
        <f t="shared" si="45"/>
        <v>5</v>
      </c>
      <c r="Z119" s="242"/>
      <c r="AA119" s="262"/>
      <c r="AB119" s="262"/>
      <c r="AC119" s="262"/>
      <c r="AD119" s="264"/>
      <c r="AE119" s="265"/>
      <c r="AF119" s="265"/>
    </row>
    <row r="120" spans="1:32" ht="51.75" customHeight="1" x14ac:dyDescent="0.25">
      <c r="A120" s="4">
        <v>1</v>
      </c>
      <c r="B120" s="264" t="s">
        <v>729</v>
      </c>
      <c r="C120" s="251" t="s">
        <v>451</v>
      </c>
      <c r="D120" s="256" t="s">
        <v>352</v>
      </c>
      <c r="E120" s="256" t="s">
        <v>51</v>
      </c>
      <c r="F120" s="256" t="s">
        <v>12</v>
      </c>
      <c r="G120" s="256" t="s">
        <v>452</v>
      </c>
      <c r="H120" s="256" t="s">
        <v>178</v>
      </c>
      <c r="I120" s="256" t="s">
        <v>141</v>
      </c>
      <c r="J120" s="256" t="s">
        <v>131</v>
      </c>
      <c r="K120" s="263">
        <f t="shared" si="42"/>
        <v>42055.75</v>
      </c>
      <c r="L120" s="258">
        <v>41911.817361111112</v>
      </c>
      <c r="M120" s="269">
        <v>42037</v>
      </c>
      <c r="N120" s="259">
        <f t="shared" si="43"/>
        <v>125.1826388888876</v>
      </c>
      <c r="O120" s="258">
        <f t="shared" si="44"/>
        <v>42042</v>
      </c>
      <c r="P120" s="258"/>
      <c r="Q120" s="259">
        <f t="shared" si="46"/>
        <v>13</v>
      </c>
      <c r="R120" s="259" t="str">
        <f t="shared" si="47"/>
        <v>Sin Fecha</v>
      </c>
      <c r="S120" s="260">
        <f t="shared" si="48"/>
        <v>143.9326388888876</v>
      </c>
      <c r="T120" s="257"/>
      <c r="U120" s="257" t="str">
        <f t="shared" si="49"/>
        <v>No Cumplió</v>
      </c>
      <c r="V120" s="257" t="str">
        <f t="shared" si="50"/>
        <v>Sin Fecha</v>
      </c>
      <c r="W120" s="260">
        <f t="shared" si="51"/>
        <v>143.9326388888876</v>
      </c>
      <c r="X120" s="256" t="s">
        <v>767</v>
      </c>
      <c r="Y120" s="261">
        <f t="shared" si="45"/>
        <v>5</v>
      </c>
      <c r="Z120" s="242"/>
      <c r="AA120" s="262"/>
      <c r="AB120" s="262"/>
      <c r="AC120" s="262"/>
      <c r="AD120" s="264"/>
      <c r="AE120" s="265"/>
      <c r="AF120" s="265"/>
    </row>
    <row r="121" spans="1:32" ht="51.75" customHeight="1" x14ac:dyDescent="0.25">
      <c r="A121" s="4" t="s">
        <v>945</v>
      </c>
      <c r="B121" s="264" t="s">
        <v>730</v>
      </c>
      <c r="C121" s="251" t="s">
        <v>453</v>
      </c>
      <c r="D121" s="256" t="s">
        <v>352</v>
      </c>
      <c r="E121" s="256" t="s">
        <v>817</v>
      </c>
      <c r="F121" s="256" t="s">
        <v>12</v>
      </c>
      <c r="G121" s="256" t="s">
        <v>454</v>
      </c>
      <c r="H121" s="256" t="s">
        <v>455</v>
      </c>
      <c r="I121" s="256" t="s">
        <v>22</v>
      </c>
      <c r="J121" s="256" t="s">
        <v>456</v>
      </c>
      <c r="K121" s="263">
        <f t="shared" si="42"/>
        <v>42055.75</v>
      </c>
      <c r="L121" s="258">
        <v>41907.827777777777</v>
      </c>
      <c r="M121" s="269">
        <v>42037</v>
      </c>
      <c r="N121" s="259">
        <f t="shared" si="43"/>
        <v>129.17222222222335</v>
      </c>
      <c r="O121" s="258">
        <f t="shared" si="44"/>
        <v>42042</v>
      </c>
      <c r="P121" s="258">
        <v>42040</v>
      </c>
      <c r="Q121" s="259">
        <f t="shared" si="46"/>
        <v>3</v>
      </c>
      <c r="R121" s="259">
        <f t="shared" si="47"/>
        <v>5</v>
      </c>
      <c r="S121" s="260">
        <f t="shared" si="48"/>
        <v>147.92222222222335</v>
      </c>
      <c r="T121" s="257">
        <v>42045.409722222219</v>
      </c>
      <c r="U121" s="257" t="str">
        <f t="shared" si="49"/>
        <v>No Cumplió</v>
      </c>
      <c r="V121" s="257" t="str">
        <f t="shared" si="50"/>
        <v>No Cumplió</v>
      </c>
      <c r="W121" s="260">
        <f t="shared" si="51"/>
        <v>137.58194444444234</v>
      </c>
      <c r="X121" s="256" t="s">
        <v>768</v>
      </c>
      <c r="Y121" s="261">
        <f t="shared" si="45"/>
        <v>5</v>
      </c>
      <c r="Z121" s="242"/>
      <c r="AA121" s="262"/>
      <c r="AB121" s="262"/>
      <c r="AC121" s="262"/>
      <c r="AD121" s="264"/>
      <c r="AE121" s="265"/>
      <c r="AF121" s="265"/>
    </row>
    <row r="122" spans="1:32" s="135" customFormat="1" ht="51.75" customHeight="1" x14ac:dyDescent="0.25">
      <c r="A122" s="136">
        <v>1</v>
      </c>
      <c r="B122" s="264" t="s">
        <v>730</v>
      </c>
      <c r="C122" s="251" t="s">
        <v>457</v>
      </c>
      <c r="D122" s="256" t="s">
        <v>352</v>
      </c>
      <c r="E122" s="256" t="s">
        <v>59</v>
      </c>
      <c r="F122" s="256" t="s">
        <v>12</v>
      </c>
      <c r="G122" s="256" t="s">
        <v>458</v>
      </c>
      <c r="H122" s="256" t="s">
        <v>459</v>
      </c>
      <c r="I122" s="256" t="s">
        <v>38</v>
      </c>
      <c r="J122" s="256" t="s">
        <v>38</v>
      </c>
      <c r="K122" s="263">
        <f t="shared" si="42"/>
        <v>42055.75</v>
      </c>
      <c r="L122" s="258">
        <v>41899.432638888888</v>
      </c>
      <c r="M122" s="269">
        <f>+T123</f>
        <v>42052.726388888892</v>
      </c>
      <c r="N122" s="259">
        <f t="shared" si="43"/>
        <v>153.29375000000437</v>
      </c>
      <c r="O122" s="258">
        <f t="shared" si="44"/>
        <v>42057.726388888892</v>
      </c>
      <c r="P122" s="258"/>
      <c r="Q122" s="259">
        <f t="shared" si="46"/>
        <v>-1</v>
      </c>
      <c r="R122" s="259" t="str">
        <f t="shared" si="47"/>
        <v>Sin Fecha</v>
      </c>
      <c r="S122" s="260">
        <f t="shared" si="48"/>
        <v>156.3173611111124</v>
      </c>
      <c r="T122" s="257"/>
      <c r="U122" s="257" t="str">
        <f t="shared" si="49"/>
        <v>No Cumplió</v>
      </c>
      <c r="V122" s="257" t="str">
        <f t="shared" si="50"/>
        <v>Sin Fecha</v>
      </c>
      <c r="W122" s="260">
        <f t="shared" si="51"/>
        <v>156.3173611111124</v>
      </c>
      <c r="X122" s="256" t="s">
        <v>769</v>
      </c>
      <c r="Y122" s="261">
        <f t="shared" si="45"/>
        <v>5</v>
      </c>
      <c r="Z122" s="242"/>
      <c r="AA122" s="262"/>
      <c r="AB122" s="262"/>
      <c r="AC122" s="262"/>
      <c r="AD122" s="264"/>
      <c r="AE122" s="265"/>
      <c r="AF122" s="265"/>
    </row>
    <row r="123" spans="1:32" ht="51.75" customHeight="1" x14ac:dyDescent="0.25">
      <c r="B123" s="264" t="s">
        <v>730</v>
      </c>
      <c r="C123" s="251" t="s">
        <v>457</v>
      </c>
      <c r="D123" s="256" t="s">
        <v>352</v>
      </c>
      <c r="E123" s="256" t="s">
        <v>59</v>
      </c>
      <c r="F123" s="256" t="s">
        <v>12</v>
      </c>
      <c r="G123" s="256" t="s">
        <v>458</v>
      </c>
      <c r="H123" s="256" t="s">
        <v>459</v>
      </c>
      <c r="I123" s="256" t="s">
        <v>22</v>
      </c>
      <c r="J123" s="256" t="s">
        <v>16</v>
      </c>
      <c r="K123" s="263">
        <f t="shared" si="42"/>
        <v>42055.75</v>
      </c>
      <c r="L123" s="258">
        <v>41899.432638888888</v>
      </c>
      <c r="M123" s="269">
        <v>42037</v>
      </c>
      <c r="N123" s="259">
        <f t="shared" si="43"/>
        <v>137.5673611111124</v>
      </c>
      <c r="O123" s="258">
        <f t="shared" si="44"/>
        <v>42042</v>
      </c>
      <c r="P123" s="258">
        <v>42039</v>
      </c>
      <c r="Q123" s="259">
        <f t="shared" si="46"/>
        <v>10</v>
      </c>
      <c r="R123" s="259">
        <f t="shared" si="47"/>
        <v>13</v>
      </c>
      <c r="S123" s="260">
        <f t="shared" si="48"/>
        <v>156.3173611111124</v>
      </c>
      <c r="T123" s="257">
        <v>42052.726388888892</v>
      </c>
      <c r="U123" s="257" t="str">
        <f t="shared" si="49"/>
        <v>No Cumplió</v>
      </c>
      <c r="V123" s="257" t="str">
        <f t="shared" si="50"/>
        <v>No Cumplió</v>
      </c>
      <c r="W123" s="260">
        <f t="shared" si="51"/>
        <v>153.29375000000437</v>
      </c>
      <c r="X123" s="256" t="s">
        <v>769</v>
      </c>
      <c r="Y123" s="261">
        <f t="shared" si="45"/>
        <v>5</v>
      </c>
      <c r="Z123" s="242"/>
      <c r="AA123" s="262"/>
      <c r="AB123" s="262"/>
      <c r="AC123" s="262"/>
      <c r="AD123" s="264"/>
      <c r="AE123" s="265"/>
      <c r="AF123" s="265"/>
    </row>
    <row r="124" spans="1:32" ht="51.75" customHeight="1" x14ac:dyDescent="0.25">
      <c r="A124" s="4">
        <v>1</v>
      </c>
      <c r="B124" s="264" t="s">
        <v>730</v>
      </c>
      <c r="C124" s="251" t="s">
        <v>460</v>
      </c>
      <c r="D124" s="256" t="s">
        <v>352</v>
      </c>
      <c r="E124" s="256" t="s">
        <v>59</v>
      </c>
      <c r="F124" s="256" t="s">
        <v>12</v>
      </c>
      <c r="G124" s="256" t="s">
        <v>461</v>
      </c>
      <c r="H124" s="256" t="s">
        <v>462</v>
      </c>
      <c r="I124" s="256" t="s">
        <v>155</v>
      </c>
      <c r="J124" s="256" t="s">
        <v>22</v>
      </c>
      <c r="K124" s="263">
        <f t="shared" si="42"/>
        <v>42055.75</v>
      </c>
      <c r="L124" s="258">
        <v>41893.708333333336</v>
      </c>
      <c r="M124" s="269">
        <f>+T125</f>
        <v>42044.495138888888</v>
      </c>
      <c r="N124" s="259">
        <f t="shared" si="43"/>
        <v>150.78680555555184</v>
      </c>
      <c r="O124" s="258">
        <f t="shared" si="44"/>
        <v>42049.495138888888</v>
      </c>
      <c r="P124" s="258">
        <v>42039</v>
      </c>
      <c r="Q124" s="259">
        <f t="shared" si="46"/>
        <v>6</v>
      </c>
      <c r="R124" s="259">
        <f t="shared" si="47"/>
        <v>16</v>
      </c>
      <c r="S124" s="260">
        <f t="shared" si="48"/>
        <v>162.04166666666424</v>
      </c>
      <c r="T124" s="257"/>
      <c r="U124" s="257" t="str">
        <f t="shared" si="49"/>
        <v>No Cumplió</v>
      </c>
      <c r="V124" s="257" t="str">
        <f t="shared" si="50"/>
        <v>No Cumplió</v>
      </c>
      <c r="W124" s="260">
        <f t="shared" si="51"/>
        <v>162.04166666666424</v>
      </c>
      <c r="X124" s="256" t="s">
        <v>769</v>
      </c>
      <c r="Y124" s="261">
        <f t="shared" si="45"/>
        <v>5</v>
      </c>
      <c r="Z124" s="242"/>
      <c r="AA124" s="262"/>
      <c r="AB124" s="262"/>
      <c r="AC124" s="262"/>
      <c r="AD124" s="264"/>
      <c r="AE124" s="265"/>
      <c r="AF124" s="265"/>
    </row>
    <row r="125" spans="1:32" ht="51.75" customHeight="1" x14ac:dyDescent="0.25">
      <c r="B125" s="264" t="s">
        <v>730</v>
      </c>
      <c r="C125" s="251" t="s">
        <v>460</v>
      </c>
      <c r="D125" s="256" t="s">
        <v>352</v>
      </c>
      <c r="E125" s="256" t="s">
        <v>59</v>
      </c>
      <c r="F125" s="256" t="s">
        <v>12</v>
      </c>
      <c r="G125" s="256" t="s">
        <v>461</v>
      </c>
      <c r="H125" s="256" t="s">
        <v>462</v>
      </c>
      <c r="I125" s="256" t="s">
        <v>155</v>
      </c>
      <c r="J125" s="256" t="s">
        <v>38</v>
      </c>
      <c r="K125" s="263">
        <f t="shared" si="42"/>
        <v>42055.75</v>
      </c>
      <c r="L125" s="258">
        <v>41893.708333333336</v>
      </c>
      <c r="M125" s="269">
        <v>42037</v>
      </c>
      <c r="N125" s="259">
        <f t="shared" si="43"/>
        <v>143.29166666666424</v>
      </c>
      <c r="O125" s="258">
        <f t="shared" si="44"/>
        <v>42042</v>
      </c>
      <c r="P125" s="258">
        <v>42039</v>
      </c>
      <c r="Q125" s="259">
        <f t="shared" si="46"/>
        <v>2</v>
      </c>
      <c r="R125" s="259">
        <f t="shared" si="47"/>
        <v>5</v>
      </c>
      <c r="S125" s="260">
        <f t="shared" si="48"/>
        <v>162.04166666666424</v>
      </c>
      <c r="T125" s="257">
        <v>42044.495138888888</v>
      </c>
      <c r="U125" s="257" t="str">
        <f t="shared" si="49"/>
        <v>No Cumplió</v>
      </c>
      <c r="V125" s="257" t="str">
        <f t="shared" si="50"/>
        <v>No Cumplió</v>
      </c>
      <c r="W125" s="260">
        <f t="shared" si="51"/>
        <v>150.78680555555184</v>
      </c>
      <c r="X125" s="256" t="s">
        <v>769</v>
      </c>
      <c r="Y125" s="261">
        <f t="shared" si="45"/>
        <v>5</v>
      </c>
      <c r="Z125" s="242"/>
      <c r="AA125" s="262"/>
      <c r="AB125" s="262"/>
      <c r="AC125" s="262"/>
      <c r="AD125" s="264"/>
      <c r="AE125" s="265"/>
      <c r="AF125" s="265"/>
    </row>
    <row r="126" spans="1:32" s="255" customFormat="1" ht="51.75" customHeight="1" x14ac:dyDescent="0.25">
      <c r="A126" s="255">
        <v>1</v>
      </c>
      <c r="B126" s="264" t="s">
        <v>730</v>
      </c>
      <c r="C126" s="251" t="s">
        <v>463</v>
      </c>
      <c r="D126" s="256" t="s">
        <v>352</v>
      </c>
      <c r="E126" s="256" t="s">
        <v>59</v>
      </c>
      <c r="F126" s="256" t="s">
        <v>12</v>
      </c>
      <c r="G126" s="256" t="s">
        <v>464</v>
      </c>
      <c r="H126" s="256" t="s">
        <v>465</v>
      </c>
      <c r="I126" s="256" t="s">
        <v>22</v>
      </c>
      <c r="J126" s="256" t="s">
        <v>22</v>
      </c>
      <c r="K126" s="263">
        <f t="shared" si="42"/>
        <v>42055.75</v>
      </c>
      <c r="L126" s="258">
        <v>41891.475694444445</v>
      </c>
      <c r="M126" s="269">
        <f>+T127</f>
        <v>42055.722916666666</v>
      </c>
      <c r="N126" s="259">
        <f t="shared" ref="N126" si="68">M126-L126</f>
        <v>164.24722222222044</v>
      </c>
      <c r="O126" s="258">
        <f t="shared" ref="O126" si="69">+M126+Y126</f>
        <v>42060.722916666666</v>
      </c>
      <c r="P126" s="258">
        <v>42040</v>
      </c>
      <c r="Q126" s="259">
        <f t="shared" ref="Q126" si="70">IF(T126="",(ROUNDDOWN(K126-O126,0)),ROUNDDOWN(T126-O126,0))</f>
        <v>-4</v>
      </c>
      <c r="R126" s="259">
        <f t="shared" ref="R126" si="71">IF(P126="","Sin Fecha",IF(T126="",(ROUNDDOWN(K126-P126,0)),ROUNDDOWN(T126-P126,0)))</f>
        <v>15</v>
      </c>
      <c r="S126" s="260">
        <f t="shared" ref="S126" si="72">K126-L126</f>
        <v>164.27430555555475</v>
      </c>
      <c r="T126" s="257"/>
      <c r="U126" s="257" t="str">
        <f t="shared" ref="U126" si="73">IF(AND(T126&lt;&gt;"",Q126&lt;=0),"Cumplió","No Cumplió")</f>
        <v>No Cumplió</v>
      </c>
      <c r="V126" s="257" t="str">
        <f t="shared" ref="V126" si="74">IF(AND(T126&lt;&gt;"",R126&lt;=0),"Cumplió",IF(P126="","Sin Fecha","No Cumplió"))</f>
        <v>No Cumplió</v>
      </c>
      <c r="W126" s="260">
        <f t="shared" ref="W126" si="75">IF(T126="",K126-L126,T126-L126)</f>
        <v>164.27430555555475</v>
      </c>
      <c r="X126" s="256" t="s">
        <v>768</v>
      </c>
      <c r="Y126" s="261">
        <f t="shared" si="45"/>
        <v>5</v>
      </c>
      <c r="Z126" s="242"/>
      <c r="AA126" s="262"/>
      <c r="AB126" s="262"/>
      <c r="AC126" s="262"/>
      <c r="AD126" s="264"/>
      <c r="AE126" s="265"/>
      <c r="AF126" s="265"/>
    </row>
    <row r="127" spans="1:32" ht="51.75" customHeight="1" x14ac:dyDescent="0.25">
      <c r="B127" s="264" t="s">
        <v>730</v>
      </c>
      <c r="C127" s="251" t="s">
        <v>463</v>
      </c>
      <c r="D127" s="256" t="s">
        <v>352</v>
      </c>
      <c r="E127" s="256" t="s">
        <v>59</v>
      </c>
      <c r="F127" s="256" t="s">
        <v>12</v>
      </c>
      <c r="G127" s="256" t="s">
        <v>464</v>
      </c>
      <c r="H127" s="256" t="s">
        <v>465</v>
      </c>
      <c r="I127" s="256" t="s">
        <v>22</v>
      </c>
      <c r="J127" s="256" t="s">
        <v>22</v>
      </c>
      <c r="K127" s="263">
        <f t="shared" si="42"/>
        <v>42055.75</v>
      </c>
      <c r="L127" s="258">
        <v>41891.475694444445</v>
      </c>
      <c r="M127" s="269">
        <f>+T128</f>
        <v>42044.70208333333</v>
      </c>
      <c r="N127" s="259">
        <f t="shared" si="43"/>
        <v>153.22638888888469</v>
      </c>
      <c r="O127" s="258">
        <f t="shared" si="44"/>
        <v>42049.70208333333</v>
      </c>
      <c r="P127" s="258">
        <v>42040</v>
      </c>
      <c r="Q127" s="259">
        <f t="shared" si="46"/>
        <v>6</v>
      </c>
      <c r="R127" s="259">
        <f t="shared" si="47"/>
        <v>15</v>
      </c>
      <c r="S127" s="260">
        <f t="shared" si="48"/>
        <v>164.27430555555475</v>
      </c>
      <c r="T127" s="257">
        <v>42055.722916666666</v>
      </c>
      <c r="U127" s="257" t="str">
        <f t="shared" si="49"/>
        <v>No Cumplió</v>
      </c>
      <c r="V127" s="257" t="str">
        <f t="shared" si="50"/>
        <v>No Cumplió</v>
      </c>
      <c r="W127" s="260">
        <f t="shared" si="51"/>
        <v>164.24722222222044</v>
      </c>
      <c r="X127" s="256" t="s">
        <v>768</v>
      </c>
      <c r="Y127" s="261">
        <f t="shared" si="45"/>
        <v>5</v>
      </c>
      <c r="Z127" s="242"/>
      <c r="AA127" s="262"/>
      <c r="AB127" s="262"/>
      <c r="AC127" s="262"/>
      <c r="AD127" s="264"/>
      <c r="AE127" s="265"/>
      <c r="AF127" s="265"/>
    </row>
    <row r="128" spans="1:32" ht="51.75" customHeight="1" x14ac:dyDescent="0.25">
      <c r="B128" s="264" t="s">
        <v>730</v>
      </c>
      <c r="C128" s="251" t="s">
        <v>463</v>
      </c>
      <c r="D128" s="256" t="s">
        <v>352</v>
      </c>
      <c r="E128" s="256" t="s">
        <v>59</v>
      </c>
      <c r="F128" s="256" t="s">
        <v>12</v>
      </c>
      <c r="G128" s="256" t="s">
        <v>464</v>
      </c>
      <c r="H128" s="256" t="s">
        <v>465</v>
      </c>
      <c r="I128" s="256" t="s">
        <v>22</v>
      </c>
      <c r="J128" s="256" t="s">
        <v>49</v>
      </c>
      <c r="K128" s="263">
        <f t="shared" si="42"/>
        <v>42055.75</v>
      </c>
      <c r="L128" s="258">
        <v>41891.475694444445</v>
      </c>
      <c r="M128" s="269">
        <v>42037</v>
      </c>
      <c r="N128" s="259">
        <f t="shared" si="43"/>
        <v>145.52430555555475</v>
      </c>
      <c r="O128" s="258">
        <f t="shared" si="44"/>
        <v>42042</v>
      </c>
      <c r="P128" s="258">
        <v>42040</v>
      </c>
      <c r="Q128" s="259">
        <f t="shared" si="46"/>
        <v>2</v>
      </c>
      <c r="R128" s="259">
        <f t="shared" si="47"/>
        <v>4</v>
      </c>
      <c r="S128" s="260">
        <f t="shared" si="48"/>
        <v>164.27430555555475</v>
      </c>
      <c r="T128" s="257">
        <v>42044.70208333333</v>
      </c>
      <c r="U128" s="257" t="str">
        <f t="shared" si="49"/>
        <v>No Cumplió</v>
      </c>
      <c r="V128" s="257" t="str">
        <f t="shared" si="50"/>
        <v>No Cumplió</v>
      </c>
      <c r="W128" s="260">
        <f t="shared" si="51"/>
        <v>153.22638888888469</v>
      </c>
      <c r="X128" s="256" t="s">
        <v>768</v>
      </c>
      <c r="Y128" s="261">
        <f t="shared" si="45"/>
        <v>5</v>
      </c>
      <c r="Z128" s="242"/>
      <c r="AA128" s="262"/>
      <c r="AB128" s="262"/>
      <c r="AC128" s="262"/>
      <c r="AD128" s="264"/>
      <c r="AE128" s="265"/>
      <c r="AF128" s="265"/>
    </row>
    <row r="129" spans="1:32" ht="51.75" customHeight="1" x14ac:dyDescent="0.25">
      <c r="A129" s="4" t="s">
        <v>945</v>
      </c>
      <c r="B129" s="264" t="s">
        <v>730</v>
      </c>
      <c r="C129" s="251" t="s">
        <v>886</v>
      </c>
      <c r="D129" s="256" t="s">
        <v>352</v>
      </c>
      <c r="E129" s="256" t="s">
        <v>817</v>
      </c>
      <c r="F129" s="256" t="s">
        <v>12</v>
      </c>
      <c r="G129" s="256" t="s">
        <v>887</v>
      </c>
      <c r="H129" s="256" t="s">
        <v>888</v>
      </c>
      <c r="I129" s="256" t="s">
        <v>127</v>
      </c>
      <c r="J129" s="256" t="s">
        <v>127</v>
      </c>
      <c r="K129" s="263">
        <f t="shared" si="42"/>
        <v>42055.75</v>
      </c>
      <c r="L129" s="258">
        <v>42045.833333333336</v>
      </c>
      <c r="M129" s="269">
        <v>42045.833333333336</v>
      </c>
      <c r="N129" s="259">
        <f t="shared" si="43"/>
        <v>0</v>
      </c>
      <c r="O129" s="258">
        <f t="shared" si="44"/>
        <v>42050.833333333336</v>
      </c>
      <c r="P129" s="258"/>
      <c r="Q129" s="259">
        <f t="shared" si="46"/>
        <v>-18</v>
      </c>
      <c r="R129" s="259" t="str">
        <f t="shared" si="47"/>
        <v>Sin Fecha</v>
      </c>
      <c r="S129" s="260">
        <f t="shared" si="48"/>
        <v>9.9166666666642413</v>
      </c>
      <c r="T129" s="257">
        <v>42032.753472222219</v>
      </c>
      <c r="U129" s="257" t="str">
        <f t="shared" si="49"/>
        <v>Cumplió</v>
      </c>
      <c r="V129" s="257" t="str">
        <f t="shared" si="50"/>
        <v>Sin Fecha</v>
      </c>
      <c r="W129" s="260">
        <f t="shared" si="51"/>
        <v>-13.07986111111677</v>
      </c>
      <c r="X129" s="256" t="s">
        <v>889</v>
      </c>
      <c r="Y129" s="261">
        <f t="shared" si="45"/>
        <v>5</v>
      </c>
      <c r="Z129" s="242"/>
      <c r="AA129" s="262"/>
      <c r="AB129" s="262"/>
      <c r="AC129" s="262"/>
      <c r="AD129" s="264"/>
      <c r="AE129" s="265"/>
      <c r="AF129" s="265"/>
    </row>
    <row r="130" spans="1:32" ht="51.75" customHeight="1" x14ac:dyDescent="0.25">
      <c r="A130" s="4">
        <v>1</v>
      </c>
      <c r="B130" s="264" t="s">
        <v>730</v>
      </c>
      <c r="C130" s="267" t="s">
        <v>466</v>
      </c>
      <c r="D130" s="267" t="s">
        <v>352</v>
      </c>
      <c r="E130" s="267" t="s">
        <v>24</v>
      </c>
      <c r="F130" s="267" t="s">
        <v>12</v>
      </c>
      <c r="G130" s="256" t="s">
        <v>467</v>
      </c>
      <c r="H130" s="256" t="s">
        <v>468</v>
      </c>
      <c r="I130" s="267" t="s">
        <v>49</v>
      </c>
      <c r="J130" s="267" t="s">
        <v>69</v>
      </c>
      <c r="K130" s="263">
        <f t="shared" si="42"/>
        <v>42055.75</v>
      </c>
      <c r="L130" s="268">
        <v>41876.563888888886</v>
      </c>
      <c r="M130" s="269">
        <f>+T131</f>
        <v>42052.600694444445</v>
      </c>
      <c r="N130" s="259">
        <f t="shared" si="43"/>
        <v>176.03680555555911</v>
      </c>
      <c r="O130" s="258">
        <f t="shared" si="44"/>
        <v>42057.600694444445</v>
      </c>
      <c r="P130" s="258"/>
      <c r="Q130" s="259">
        <f t="shared" si="46"/>
        <v>-1</v>
      </c>
      <c r="R130" s="259" t="str">
        <f t="shared" si="47"/>
        <v>Sin Fecha</v>
      </c>
      <c r="S130" s="260">
        <f t="shared" si="48"/>
        <v>179.18611111111386</v>
      </c>
      <c r="T130" s="266"/>
      <c r="U130" s="257" t="str">
        <f t="shared" si="49"/>
        <v>No Cumplió</v>
      </c>
      <c r="V130" s="257" t="str">
        <f t="shared" si="50"/>
        <v>Sin Fecha</v>
      </c>
      <c r="W130" s="260">
        <f t="shared" si="51"/>
        <v>179.18611111111386</v>
      </c>
      <c r="X130" s="267" t="s">
        <v>770</v>
      </c>
      <c r="Y130" s="261">
        <f t="shared" si="45"/>
        <v>5</v>
      </c>
      <c r="Z130" s="242"/>
      <c r="AA130" s="262"/>
      <c r="AB130" s="262"/>
      <c r="AC130" s="262"/>
      <c r="AD130" s="264"/>
      <c r="AE130" s="265"/>
      <c r="AF130" s="265"/>
    </row>
    <row r="131" spans="1:32" ht="51.75" customHeight="1" x14ac:dyDescent="0.25">
      <c r="B131" s="264" t="s">
        <v>730</v>
      </c>
      <c r="C131" s="267" t="s">
        <v>466</v>
      </c>
      <c r="D131" s="267" t="s">
        <v>352</v>
      </c>
      <c r="E131" s="267" t="s">
        <v>59</v>
      </c>
      <c r="F131" s="267" t="s">
        <v>12</v>
      </c>
      <c r="G131" s="256" t="s">
        <v>467</v>
      </c>
      <c r="H131" s="256" t="s">
        <v>468</v>
      </c>
      <c r="I131" s="267" t="s">
        <v>49</v>
      </c>
      <c r="J131" s="267" t="s">
        <v>69</v>
      </c>
      <c r="K131" s="263">
        <f t="shared" si="42"/>
        <v>42055.75</v>
      </c>
      <c r="L131" s="268">
        <v>41876.563888888886</v>
      </c>
      <c r="M131" s="269">
        <v>42052</v>
      </c>
      <c r="N131" s="259">
        <f t="shared" si="43"/>
        <v>175.43611111111386</v>
      </c>
      <c r="O131" s="258">
        <f t="shared" si="44"/>
        <v>42057</v>
      </c>
      <c r="P131" s="258"/>
      <c r="Q131" s="259">
        <f t="shared" si="46"/>
        <v>-4</v>
      </c>
      <c r="R131" s="259" t="str">
        <f t="shared" si="47"/>
        <v>Sin Fecha</v>
      </c>
      <c r="S131" s="260">
        <f t="shared" si="48"/>
        <v>179.18611111111386</v>
      </c>
      <c r="T131" s="266">
        <v>42052.600694444445</v>
      </c>
      <c r="U131" s="257" t="str">
        <f t="shared" si="49"/>
        <v>Cumplió</v>
      </c>
      <c r="V131" s="257" t="str">
        <f t="shared" si="50"/>
        <v>Sin Fecha</v>
      </c>
      <c r="W131" s="260">
        <f t="shared" si="51"/>
        <v>176.03680555555911</v>
      </c>
      <c r="X131" s="267" t="s">
        <v>770</v>
      </c>
      <c r="Y131" s="261">
        <f t="shared" si="45"/>
        <v>5</v>
      </c>
      <c r="Z131" s="242"/>
      <c r="AA131" s="262"/>
      <c r="AB131" s="262"/>
      <c r="AC131" s="262"/>
      <c r="AD131" s="264"/>
      <c r="AE131" s="265"/>
      <c r="AF131" s="265"/>
    </row>
    <row r="132" spans="1:32" s="250" customFormat="1" ht="51.75" customHeight="1" x14ac:dyDescent="0.25">
      <c r="A132" s="254">
        <v>1</v>
      </c>
      <c r="B132" s="264" t="s">
        <v>730</v>
      </c>
      <c r="C132" s="267" t="s">
        <v>469</v>
      </c>
      <c r="D132" s="267" t="s">
        <v>352</v>
      </c>
      <c r="E132" s="267" t="s">
        <v>24</v>
      </c>
      <c r="F132" s="267" t="s">
        <v>12</v>
      </c>
      <c r="G132" s="256" t="s">
        <v>470</v>
      </c>
      <c r="H132" s="256" t="s">
        <v>471</v>
      </c>
      <c r="I132" s="267" t="s">
        <v>28</v>
      </c>
      <c r="J132" s="267" t="s">
        <v>264</v>
      </c>
      <c r="K132" s="263">
        <f t="shared" si="42"/>
        <v>42055.75</v>
      </c>
      <c r="L132" s="268">
        <v>41872.859027777777</v>
      </c>
      <c r="M132" s="269">
        <v>42054.55972222222</v>
      </c>
      <c r="N132" s="259">
        <f t="shared" si="43"/>
        <v>181.7006944444438</v>
      </c>
      <c r="O132" s="258">
        <f t="shared" si="44"/>
        <v>42059.55972222222</v>
      </c>
      <c r="P132" s="258"/>
      <c r="Q132" s="259">
        <f t="shared" si="46"/>
        <v>-3</v>
      </c>
      <c r="R132" s="259" t="str">
        <f t="shared" si="47"/>
        <v>Sin Fecha</v>
      </c>
      <c r="S132" s="260">
        <f t="shared" si="48"/>
        <v>182.89097222222335</v>
      </c>
      <c r="T132" s="266"/>
      <c r="U132" s="257" t="str">
        <f t="shared" si="49"/>
        <v>No Cumplió</v>
      </c>
      <c r="V132" s="257" t="str">
        <f t="shared" si="50"/>
        <v>Sin Fecha</v>
      </c>
      <c r="W132" s="260">
        <f t="shared" si="51"/>
        <v>182.89097222222335</v>
      </c>
      <c r="X132" s="256" t="s">
        <v>573</v>
      </c>
      <c r="Y132" s="261">
        <f t="shared" si="45"/>
        <v>5</v>
      </c>
      <c r="Z132" s="242"/>
      <c r="AA132" s="262"/>
      <c r="AB132" s="262"/>
      <c r="AC132" s="262"/>
      <c r="AD132" s="264"/>
      <c r="AE132" s="265"/>
      <c r="AF132" s="265"/>
    </row>
    <row r="133" spans="1:32" ht="51.75" customHeight="1" x14ac:dyDescent="0.25">
      <c r="B133" s="264" t="s">
        <v>730</v>
      </c>
      <c r="C133" s="267" t="s">
        <v>469</v>
      </c>
      <c r="D133" s="267" t="s">
        <v>352</v>
      </c>
      <c r="E133" s="267" t="s">
        <v>51</v>
      </c>
      <c r="F133" s="267" t="s">
        <v>12</v>
      </c>
      <c r="G133" s="256" t="s">
        <v>470</v>
      </c>
      <c r="H133" s="256" t="s">
        <v>471</v>
      </c>
      <c r="I133" s="267" t="s">
        <v>141</v>
      </c>
      <c r="J133" s="267" t="s">
        <v>16</v>
      </c>
      <c r="K133" s="263">
        <f t="shared" si="42"/>
        <v>42055.75</v>
      </c>
      <c r="L133" s="268">
        <v>41872.859027777777</v>
      </c>
      <c r="M133" s="269">
        <v>42037</v>
      </c>
      <c r="N133" s="259">
        <f t="shared" si="43"/>
        <v>164.14097222222335</v>
      </c>
      <c r="O133" s="258">
        <f t="shared" si="44"/>
        <v>42042</v>
      </c>
      <c r="P133" s="258">
        <v>42040</v>
      </c>
      <c r="Q133" s="259">
        <f t="shared" si="46"/>
        <v>13</v>
      </c>
      <c r="R133" s="259">
        <f t="shared" si="47"/>
        <v>15</v>
      </c>
      <c r="S133" s="260">
        <f t="shared" si="48"/>
        <v>182.89097222222335</v>
      </c>
      <c r="T133" s="266"/>
      <c r="U133" s="257" t="str">
        <f t="shared" si="49"/>
        <v>No Cumplió</v>
      </c>
      <c r="V133" s="257" t="str">
        <f t="shared" si="50"/>
        <v>No Cumplió</v>
      </c>
      <c r="W133" s="260">
        <f t="shared" si="51"/>
        <v>182.89097222222335</v>
      </c>
      <c r="X133" s="256" t="s">
        <v>573</v>
      </c>
      <c r="Y133" s="261">
        <f t="shared" si="45"/>
        <v>5</v>
      </c>
      <c r="Z133" s="242"/>
      <c r="AA133" s="262"/>
      <c r="AB133" s="262"/>
      <c r="AC133" s="262"/>
      <c r="AD133" s="264"/>
      <c r="AE133" s="265"/>
      <c r="AF133" s="265"/>
    </row>
    <row r="134" spans="1:32" ht="51.75" customHeight="1" x14ac:dyDescent="0.25">
      <c r="A134" s="4" t="s">
        <v>945</v>
      </c>
      <c r="B134" s="264" t="s">
        <v>730</v>
      </c>
      <c r="C134" s="267" t="s">
        <v>472</v>
      </c>
      <c r="D134" s="267" t="s">
        <v>352</v>
      </c>
      <c r="E134" s="267" t="s">
        <v>817</v>
      </c>
      <c r="F134" s="267" t="s">
        <v>12</v>
      </c>
      <c r="G134" s="256" t="s">
        <v>473</v>
      </c>
      <c r="H134" s="256" t="s">
        <v>474</v>
      </c>
      <c r="I134" s="267" t="s">
        <v>16</v>
      </c>
      <c r="J134" s="267" t="s">
        <v>80</v>
      </c>
      <c r="K134" s="263">
        <f t="shared" si="42"/>
        <v>42055.75</v>
      </c>
      <c r="L134" s="268">
        <v>41872.614583333336</v>
      </c>
      <c r="M134" s="269">
        <v>42037</v>
      </c>
      <c r="N134" s="259">
        <f t="shared" si="43"/>
        <v>164.38541666666424</v>
      </c>
      <c r="O134" s="258">
        <f t="shared" si="44"/>
        <v>42042</v>
      </c>
      <c r="P134" s="258"/>
      <c r="Q134" s="259">
        <f t="shared" si="46"/>
        <v>5</v>
      </c>
      <c r="R134" s="259" t="str">
        <f t="shared" si="47"/>
        <v>Sin Fecha</v>
      </c>
      <c r="S134" s="260">
        <f t="shared" si="48"/>
        <v>183.13541666666424</v>
      </c>
      <c r="T134" s="266">
        <v>42047.840277777781</v>
      </c>
      <c r="U134" s="257" t="str">
        <f t="shared" si="49"/>
        <v>No Cumplió</v>
      </c>
      <c r="V134" s="257" t="str">
        <f t="shared" si="50"/>
        <v>Sin Fecha</v>
      </c>
      <c r="W134" s="260">
        <f t="shared" si="51"/>
        <v>175.22569444444525</v>
      </c>
      <c r="X134" s="256" t="s">
        <v>771</v>
      </c>
      <c r="Y134" s="261">
        <f t="shared" si="45"/>
        <v>5</v>
      </c>
      <c r="Z134" s="242"/>
      <c r="AA134" s="262"/>
      <c r="AB134" s="262"/>
      <c r="AC134" s="262"/>
      <c r="AD134" s="264"/>
      <c r="AE134" s="265"/>
      <c r="AF134" s="265"/>
    </row>
    <row r="135" spans="1:32" ht="51.75" customHeight="1" x14ac:dyDescent="0.25">
      <c r="A135" s="4">
        <v>1</v>
      </c>
      <c r="B135" s="264" t="s">
        <v>729</v>
      </c>
      <c r="C135" s="267" t="s">
        <v>475</v>
      </c>
      <c r="D135" s="267" t="s">
        <v>352</v>
      </c>
      <c r="E135" s="267" t="s">
        <v>51</v>
      </c>
      <c r="F135" s="267" t="s">
        <v>12</v>
      </c>
      <c r="G135" s="256" t="s">
        <v>476</v>
      </c>
      <c r="H135" s="256" t="s">
        <v>477</v>
      </c>
      <c r="I135" s="267" t="s">
        <v>182</v>
      </c>
      <c r="J135" s="267" t="s">
        <v>42</v>
      </c>
      <c r="K135" s="263">
        <f t="shared" si="42"/>
        <v>42055.75</v>
      </c>
      <c r="L135" s="268">
        <v>41870.591666666667</v>
      </c>
      <c r="M135" s="269">
        <v>42038</v>
      </c>
      <c r="N135" s="259">
        <f t="shared" si="43"/>
        <v>167.40833333333285</v>
      </c>
      <c r="O135" s="258">
        <f t="shared" si="44"/>
        <v>42043</v>
      </c>
      <c r="P135" s="258"/>
      <c r="Q135" s="259">
        <f t="shared" si="46"/>
        <v>12</v>
      </c>
      <c r="R135" s="259" t="str">
        <f t="shared" si="47"/>
        <v>Sin Fecha</v>
      </c>
      <c r="S135" s="260">
        <f t="shared" si="48"/>
        <v>185.15833333333285</v>
      </c>
      <c r="T135" s="266"/>
      <c r="U135" s="257" t="str">
        <f t="shared" si="49"/>
        <v>No Cumplió</v>
      </c>
      <c r="V135" s="257" t="str">
        <f t="shared" si="50"/>
        <v>Sin Fecha</v>
      </c>
      <c r="W135" s="260">
        <f t="shared" si="51"/>
        <v>185.15833333333285</v>
      </c>
      <c r="X135" s="256" t="s">
        <v>771</v>
      </c>
      <c r="Y135" s="261">
        <f t="shared" si="45"/>
        <v>5</v>
      </c>
      <c r="Z135" s="242"/>
      <c r="AA135" s="262"/>
      <c r="AB135" s="262"/>
      <c r="AC135" s="262"/>
      <c r="AD135" s="264"/>
      <c r="AE135" s="265"/>
      <c r="AF135" s="265"/>
    </row>
    <row r="136" spans="1:32" ht="51.75" customHeight="1" x14ac:dyDescent="0.25">
      <c r="A136" s="4" t="s">
        <v>945</v>
      </c>
      <c r="B136" s="264" t="s">
        <v>730</v>
      </c>
      <c r="C136" s="267" t="s">
        <v>478</v>
      </c>
      <c r="D136" s="267" t="s">
        <v>352</v>
      </c>
      <c r="E136" s="267" t="s">
        <v>817</v>
      </c>
      <c r="F136" s="267" t="s">
        <v>12</v>
      </c>
      <c r="G136" s="256" t="s">
        <v>479</v>
      </c>
      <c r="H136" s="256" t="s">
        <v>480</v>
      </c>
      <c r="I136" s="267" t="s">
        <v>131</v>
      </c>
      <c r="J136" s="267" t="s">
        <v>80</v>
      </c>
      <c r="K136" s="263">
        <f t="shared" si="42"/>
        <v>42055.75</v>
      </c>
      <c r="L136" s="268">
        <v>41851.767361111109</v>
      </c>
      <c r="M136" s="269">
        <v>42037</v>
      </c>
      <c r="N136" s="259">
        <f t="shared" si="43"/>
        <v>185.23263888889051</v>
      </c>
      <c r="O136" s="258">
        <f t="shared" si="44"/>
        <v>42042</v>
      </c>
      <c r="P136" s="258"/>
      <c r="Q136" s="259">
        <f t="shared" si="46"/>
        <v>9</v>
      </c>
      <c r="R136" s="259" t="str">
        <f t="shared" si="47"/>
        <v>Sin Fecha</v>
      </c>
      <c r="S136" s="260">
        <f t="shared" si="48"/>
        <v>203.98263888889051</v>
      </c>
      <c r="T136" s="266">
        <v>42051.606249999997</v>
      </c>
      <c r="U136" s="257" t="str">
        <f t="shared" si="49"/>
        <v>No Cumplió</v>
      </c>
      <c r="V136" s="257" t="str">
        <f t="shared" si="50"/>
        <v>Sin Fecha</v>
      </c>
      <c r="W136" s="260">
        <f t="shared" si="51"/>
        <v>199.8388888888876</v>
      </c>
      <c r="X136" s="256" t="s">
        <v>771</v>
      </c>
      <c r="Y136" s="261">
        <f t="shared" si="45"/>
        <v>5</v>
      </c>
      <c r="Z136" s="242"/>
      <c r="AA136" s="262"/>
      <c r="AB136" s="262"/>
      <c r="AC136" s="262"/>
      <c r="AD136" s="264"/>
      <c r="AE136" s="265"/>
      <c r="AF136" s="265"/>
    </row>
    <row r="137" spans="1:32" ht="51.75" customHeight="1" x14ac:dyDescent="0.25">
      <c r="A137" s="4" t="s">
        <v>945</v>
      </c>
      <c r="B137" s="264" t="s">
        <v>729</v>
      </c>
      <c r="C137" s="267" t="s">
        <v>481</v>
      </c>
      <c r="D137" s="267" t="s">
        <v>352</v>
      </c>
      <c r="E137" s="267" t="s">
        <v>817</v>
      </c>
      <c r="F137" s="267" t="s">
        <v>12</v>
      </c>
      <c r="G137" s="256" t="s">
        <v>482</v>
      </c>
      <c r="H137" s="256" t="s">
        <v>483</v>
      </c>
      <c r="I137" s="267" t="s">
        <v>65</v>
      </c>
      <c r="J137" s="267" t="s">
        <v>131</v>
      </c>
      <c r="K137" s="263">
        <f t="shared" si="42"/>
        <v>42055.75</v>
      </c>
      <c r="L137" s="268">
        <v>41842.693749999999</v>
      </c>
      <c r="M137" s="269">
        <v>42037</v>
      </c>
      <c r="N137" s="259">
        <f t="shared" si="43"/>
        <v>194.30625000000146</v>
      </c>
      <c r="O137" s="258">
        <f t="shared" si="44"/>
        <v>42042</v>
      </c>
      <c r="P137" s="258"/>
      <c r="Q137" s="259">
        <f t="shared" si="46"/>
        <v>-4</v>
      </c>
      <c r="R137" s="259" t="str">
        <f t="shared" si="47"/>
        <v>Sin Fecha</v>
      </c>
      <c r="S137" s="260">
        <f t="shared" si="48"/>
        <v>213.05625000000146</v>
      </c>
      <c r="T137" s="266">
        <v>42038</v>
      </c>
      <c r="U137" s="257" t="str">
        <f t="shared" si="49"/>
        <v>Cumplió</v>
      </c>
      <c r="V137" s="257" t="str">
        <f t="shared" si="50"/>
        <v>Sin Fecha</v>
      </c>
      <c r="W137" s="260">
        <f t="shared" si="51"/>
        <v>195.30625000000146</v>
      </c>
      <c r="X137" s="256" t="s">
        <v>574</v>
      </c>
      <c r="Y137" s="261">
        <f t="shared" si="45"/>
        <v>5</v>
      </c>
      <c r="Z137" s="242"/>
      <c r="AA137" s="262"/>
      <c r="AB137" s="262"/>
      <c r="AC137" s="262"/>
      <c r="AD137" s="264"/>
      <c r="AE137" s="265"/>
      <c r="AF137" s="265"/>
    </row>
    <row r="138" spans="1:32" s="254" customFormat="1" ht="51.75" customHeight="1" x14ac:dyDescent="0.25">
      <c r="A138" s="255">
        <v>1</v>
      </c>
      <c r="B138" s="264" t="s">
        <v>730</v>
      </c>
      <c r="C138" s="267" t="s">
        <v>484</v>
      </c>
      <c r="D138" s="267" t="s">
        <v>352</v>
      </c>
      <c r="E138" s="267" t="s">
        <v>51</v>
      </c>
      <c r="F138" s="267" t="s">
        <v>12</v>
      </c>
      <c r="G138" s="256" t="s">
        <v>485</v>
      </c>
      <c r="H138" s="256" t="s">
        <v>486</v>
      </c>
      <c r="I138" s="267" t="s">
        <v>264</v>
      </c>
      <c r="J138" s="267" t="s">
        <v>131</v>
      </c>
      <c r="K138" s="263">
        <f t="shared" si="42"/>
        <v>42055.75</v>
      </c>
      <c r="L138" s="268">
        <v>41837.754861111112</v>
      </c>
      <c r="M138" s="269">
        <f>+T139</f>
        <v>42053</v>
      </c>
      <c r="N138" s="259">
        <f t="shared" si="43"/>
        <v>215.2451388888876</v>
      </c>
      <c r="O138" s="258">
        <f t="shared" si="44"/>
        <v>42058</v>
      </c>
      <c r="P138" s="258">
        <v>42039</v>
      </c>
      <c r="Q138" s="259">
        <f t="shared" si="46"/>
        <v>-2</v>
      </c>
      <c r="R138" s="259">
        <f t="shared" si="47"/>
        <v>16</v>
      </c>
      <c r="S138" s="260">
        <f t="shared" si="48"/>
        <v>217.9951388888876</v>
      </c>
      <c r="T138" s="266"/>
      <c r="U138" s="257" t="str">
        <f t="shared" si="49"/>
        <v>No Cumplió</v>
      </c>
      <c r="V138" s="257" t="str">
        <f t="shared" si="50"/>
        <v>No Cumplió</v>
      </c>
      <c r="W138" s="260">
        <f t="shared" si="51"/>
        <v>217.9951388888876</v>
      </c>
      <c r="X138" s="256" t="s">
        <v>769</v>
      </c>
      <c r="Y138" s="261">
        <f t="shared" si="45"/>
        <v>5</v>
      </c>
      <c r="Z138" s="242"/>
      <c r="AA138" s="262"/>
      <c r="AB138" s="262"/>
      <c r="AC138" s="262"/>
      <c r="AD138" s="264"/>
      <c r="AE138" s="265"/>
      <c r="AF138" s="265"/>
    </row>
    <row r="139" spans="1:32" ht="51.75" customHeight="1" x14ac:dyDescent="0.25">
      <c r="B139" s="264" t="s">
        <v>730</v>
      </c>
      <c r="C139" s="267" t="s">
        <v>484</v>
      </c>
      <c r="D139" s="267" t="s">
        <v>352</v>
      </c>
      <c r="E139" s="267" t="s">
        <v>59</v>
      </c>
      <c r="F139" s="267" t="s">
        <v>12</v>
      </c>
      <c r="G139" s="256" t="s">
        <v>485</v>
      </c>
      <c r="H139" s="256" t="s">
        <v>486</v>
      </c>
      <c r="I139" s="267" t="s">
        <v>16</v>
      </c>
      <c r="J139" s="267" t="s">
        <v>264</v>
      </c>
      <c r="K139" s="263">
        <f t="shared" si="42"/>
        <v>42055.75</v>
      </c>
      <c r="L139" s="268">
        <v>41837.754861111112</v>
      </c>
      <c r="M139" s="269">
        <v>42037</v>
      </c>
      <c r="N139" s="259">
        <f t="shared" si="43"/>
        <v>199.2451388888876</v>
      </c>
      <c r="O139" s="258">
        <f t="shared" si="44"/>
        <v>42042</v>
      </c>
      <c r="P139" s="258">
        <v>42039</v>
      </c>
      <c r="Q139" s="259">
        <f t="shared" si="46"/>
        <v>11</v>
      </c>
      <c r="R139" s="259">
        <f t="shared" si="47"/>
        <v>14</v>
      </c>
      <c r="S139" s="260">
        <f t="shared" si="48"/>
        <v>217.9951388888876</v>
      </c>
      <c r="T139" s="266">
        <v>42053</v>
      </c>
      <c r="U139" s="257" t="str">
        <f t="shared" si="49"/>
        <v>No Cumplió</v>
      </c>
      <c r="V139" s="257" t="str">
        <f t="shared" si="50"/>
        <v>No Cumplió</v>
      </c>
      <c r="W139" s="260">
        <f t="shared" si="51"/>
        <v>215.2451388888876</v>
      </c>
      <c r="X139" s="256" t="s">
        <v>769</v>
      </c>
      <c r="Y139" s="261">
        <f t="shared" si="45"/>
        <v>5</v>
      </c>
      <c r="Z139" s="242"/>
      <c r="AA139" s="262"/>
      <c r="AB139" s="262"/>
      <c r="AC139" s="262"/>
      <c r="AD139" s="264"/>
      <c r="AE139" s="265"/>
      <c r="AF139" s="265"/>
    </row>
    <row r="140" spans="1:32" ht="51.75" customHeight="1" x14ac:dyDescent="0.25">
      <c r="A140" s="4">
        <v>1</v>
      </c>
      <c r="B140" s="264" t="s">
        <v>727</v>
      </c>
      <c r="C140" s="267" t="s">
        <v>487</v>
      </c>
      <c r="D140" s="267" t="s">
        <v>352</v>
      </c>
      <c r="E140" s="267" t="s">
        <v>11</v>
      </c>
      <c r="F140" s="267" t="s">
        <v>12</v>
      </c>
      <c r="G140" s="256" t="s">
        <v>488</v>
      </c>
      <c r="H140" s="256" t="s">
        <v>489</v>
      </c>
      <c r="I140" s="267" t="s">
        <v>16</v>
      </c>
      <c r="J140" s="267" t="s">
        <v>32</v>
      </c>
      <c r="K140" s="263">
        <f t="shared" si="42"/>
        <v>42055.75</v>
      </c>
      <c r="L140" s="268">
        <v>41829.620833333334</v>
      </c>
      <c r="M140" s="269">
        <f>+T141</f>
        <v>42051.722222222219</v>
      </c>
      <c r="N140" s="259">
        <f t="shared" si="43"/>
        <v>222.10138888888469</v>
      </c>
      <c r="O140" s="258">
        <f t="shared" si="44"/>
        <v>42056.722222222219</v>
      </c>
      <c r="P140" s="258"/>
      <c r="Q140" s="259">
        <f t="shared" si="46"/>
        <v>0</v>
      </c>
      <c r="R140" s="259" t="str">
        <f t="shared" si="47"/>
        <v>Sin Fecha</v>
      </c>
      <c r="S140" s="260">
        <f t="shared" si="48"/>
        <v>226.1291666666657</v>
      </c>
      <c r="T140" s="272"/>
      <c r="U140" s="257" t="str">
        <f t="shared" si="49"/>
        <v>No Cumplió</v>
      </c>
      <c r="V140" s="257" t="str">
        <f t="shared" si="50"/>
        <v>Sin Fecha</v>
      </c>
      <c r="W140" s="260">
        <f t="shared" si="51"/>
        <v>226.1291666666657</v>
      </c>
      <c r="X140" s="256" t="s">
        <v>768</v>
      </c>
      <c r="Y140" s="261">
        <f t="shared" si="45"/>
        <v>5</v>
      </c>
      <c r="Z140" s="242"/>
      <c r="AA140" s="262"/>
      <c r="AB140" s="262"/>
      <c r="AC140" s="262"/>
      <c r="AD140" s="264"/>
      <c r="AE140" s="265"/>
      <c r="AF140" s="265"/>
    </row>
    <row r="141" spans="1:32" ht="51.75" customHeight="1" x14ac:dyDescent="0.25">
      <c r="B141" s="264" t="s">
        <v>727</v>
      </c>
      <c r="C141" s="267" t="s">
        <v>487</v>
      </c>
      <c r="D141" s="267" t="s">
        <v>352</v>
      </c>
      <c r="E141" s="267" t="s">
        <v>11</v>
      </c>
      <c r="F141" s="267" t="s">
        <v>12</v>
      </c>
      <c r="G141" s="256" t="s">
        <v>488</v>
      </c>
      <c r="H141" s="256" t="s">
        <v>489</v>
      </c>
      <c r="I141" s="267" t="s">
        <v>16</v>
      </c>
      <c r="J141" s="267" t="s">
        <v>88</v>
      </c>
      <c r="K141" s="263">
        <f t="shared" si="42"/>
        <v>42055.75</v>
      </c>
      <c r="L141" s="268">
        <v>41829.620833333334</v>
      </c>
      <c r="M141" s="269">
        <v>42037</v>
      </c>
      <c r="N141" s="259">
        <f t="shared" si="43"/>
        <v>207.3791666666657</v>
      </c>
      <c r="O141" s="258">
        <f t="shared" si="44"/>
        <v>42042</v>
      </c>
      <c r="P141" s="258">
        <v>42048</v>
      </c>
      <c r="Q141" s="259">
        <f t="shared" si="46"/>
        <v>9</v>
      </c>
      <c r="R141" s="259">
        <f t="shared" si="47"/>
        <v>3</v>
      </c>
      <c r="S141" s="260">
        <f t="shared" si="48"/>
        <v>226.1291666666657</v>
      </c>
      <c r="T141" s="274">
        <v>42051.722222222219</v>
      </c>
      <c r="U141" s="257" t="str">
        <f t="shared" si="49"/>
        <v>No Cumplió</v>
      </c>
      <c r="V141" s="257" t="str">
        <f t="shared" si="50"/>
        <v>No Cumplió</v>
      </c>
      <c r="W141" s="260">
        <f t="shared" si="51"/>
        <v>222.10138888888469</v>
      </c>
      <c r="X141" s="256" t="s">
        <v>768</v>
      </c>
      <c r="Y141" s="261">
        <f t="shared" si="45"/>
        <v>5</v>
      </c>
      <c r="Z141" s="242"/>
      <c r="AA141" s="262"/>
      <c r="AB141" s="262"/>
      <c r="AC141" s="262"/>
      <c r="AD141" s="264"/>
      <c r="AE141" s="265"/>
      <c r="AF141" s="265"/>
    </row>
    <row r="142" spans="1:32" ht="51.75" customHeight="1" x14ac:dyDescent="0.25">
      <c r="A142" s="4">
        <v>1</v>
      </c>
      <c r="B142" s="264" t="s">
        <v>731</v>
      </c>
      <c r="C142" s="267" t="s">
        <v>490</v>
      </c>
      <c r="D142" s="267" t="s">
        <v>352</v>
      </c>
      <c r="E142" s="267" t="s">
        <v>158</v>
      </c>
      <c r="F142" s="267" t="s">
        <v>12</v>
      </c>
      <c r="G142" s="256" t="s">
        <v>491</v>
      </c>
      <c r="H142" s="256" t="s">
        <v>492</v>
      </c>
      <c r="I142" s="267" t="s">
        <v>16</v>
      </c>
      <c r="J142" s="267" t="s">
        <v>132</v>
      </c>
      <c r="K142" s="263">
        <f t="shared" si="42"/>
        <v>42055.75</v>
      </c>
      <c r="L142" s="268">
        <v>41829.493055555555</v>
      </c>
      <c r="M142" s="269">
        <v>42037</v>
      </c>
      <c r="N142" s="259">
        <f t="shared" si="43"/>
        <v>207.50694444444525</v>
      </c>
      <c r="O142" s="258">
        <f t="shared" si="44"/>
        <v>42042</v>
      </c>
      <c r="P142" s="258">
        <v>42039</v>
      </c>
      <c r="Q142" s="259">
        <f t="shared" si="46"/>
        <v>13</v>
      </c>
      <c r="R142" s="259">
        <f t="shared" si="47"/>
        <v>16</v>
      </c>
      <c r="S142" s="260">
        <f t="shared" si="48"/>
        <v>226.25694444444525</v>
      </c>
      <c r="T142" s="266"/>
      <c r="U142" s="257" t="str">
        <f t="shared" si="49"/>
        <v>No Cumplió</v>
      </c>
      <c r="V142" s="257" t="str">
        <f t="shared" si="50"/>
        <v>No Cumplió</v>
      </c>
      <c r="W142" s="260">
        <f t="shared" si="51"/>
        <v>226.25694444444525</v>
      </c>
      <c r="X142" s="256" t="s">
        <v>769</v>
      </c>
      <c r="Y142" s="261">
        <f t="shared" si="45"/>
        <v>5</v>
      </c>
      <c r="Z142" s="242">
        <v>42038</v>
      </c>
      <c r="AA142" s="262"/>
      <c r="AB142" s="262"/>
      <c r="AC142" s="262"/>
      <c r="AD142" s="264"/>
      <c r="AE142" s="265"/>
      <c r="AF142" s="265"/>
    </row>
    <row r="143" spans="1:32" ht="51.75" customHeight="1" x14ac:dyDescent="0.25">
      <c r="A143" s="4">
        <v>1</v>
      </c>
      <c r="B143" s="264" t="s">
        <v>729</v>
      </c>
      <c r="C143" s="267" t="s">
        <v>493</v>
      </c>
      <c r="D143" s="267" t="s">
        <v>352</v>
      </c>
      <c r="E143" s="267" t="s">
        <v>59</v>
      </c>
      <c r="F143" s="267" t="s">
        <v>12</v>
      </c>
      <c r="G143" s="256" t="s">
        <v>494</v>
      </c>
      <c r="H143" s="256" t="s">
        <v>495</v>
      </c>
      <c r="I143" s="267" t="s">
        <v>22</v>
      </c>
      <c r="J143" s="267" t="s">
        <v>264</v>
      </c>
      <c r="K143" s="263">
        <f t="shared" si="42"/>
        <v>42055.75</v>
      </c>
      <c r="L143" s="268">
        <v>41823.602083333331</v>
      </c>
      <c r="M143" s="269">
        <f>+T144</f>
        <v>42051.593055555553</v>
      </c>
      <c r="N143" s="259">
        <f t="shared" si="43"/>
        <v>227.9909722222219</v>
      </c>
      <c r="O143" s="258">
        <f t="shared" si="44"/>
        <v>42056.593055555553</v>
      </c>
      <c r="P143" s="258"/>
      <c r="Q143" s="259">
        <f t="shared" si="46"/>
        <v>0</v>
      </c>
      <c r="R143" s="259" t="str">
        <f t="shared" si="47"/>
        <v>Sin Fecha</v>
      </c>
      <c r="S143" s="260">
        <f t="shared" si="48"/>
        <v>232.14791666666861</v>
      </c>
      <c r="T143" s="266"/>
      <c r="U143" s="257" t="str">
        <f t="shared" si="49"/>
        <v>No Cumplió</v>
      </c>
      <c r="V143" s="257" t="str">
        <f t="shared" si="50"/>
        <v>Sin Fecha</v>
      </c>
      <c r="W143" s="260">
        <f t="shared" si="51"/>
        <v>232.14791666666861</v>
      </c>
      <c r="X143" s="256" t="s">
        <v>771</v>
      </c>
      <c r="Y143" s="261">
        <f t="shared" si="45"/>
        <v>5</v>
      </c>
      <c r="Z143" s="242"/>
      <c r="AA143" s="262"/>
      <c r="AB143" s="262"/>
      <c r="AC143" s="262"/>
      <c r="AD143" s="264"/>
      <c r="AE143" s="265"/>
      <c r="AF143" s="265"/>
    </row>
    <row r="144" spans="1:32" ht="51.75" customHeight="1" x14ac:dyDescent="0.25">
      <c r="B144" s="264" t="s">
        <v>729</v>
      </c>
      <c r="C144" s="267" t="s">
        <v>493</v>
      </c>
      <c r="D144" s="267" t="s">
        <v>352</v>
      </c>
      <c r="E144" s="267" t="s">
        <v>51</v>
      </c>
      <c r="F144" s="267" t="s">
        <v>12</v>
      </c>
      <c r="G144" s="256" t="s">
        <v>494</v>
      </c>
      <c r="H144" s="256" t="s">
        <v>495</v>
      </c>
      <c r="I144" s="267" t="s">
        <v>22</v>
      </c>
      <c r="J144" s="267" t="s">
        <v>22</v>
      </c>
      <c r="K144" s="263">
        <f t="shared" si="42"/>
        <v>42055.75</v>
      </c>
      <c r="L144" s="268">
        <v>41823.602083333331</v>
      </c>
      <c r="M144" s="269">
        <v>42037</v>
      </c>
      <c r="N144" s="259">
        <f t="shared" si="43"/>
        <v>213.39791666666861</v>
      </c>
      <c r="O144" s="258">
        <f t="shared" si="44"/>
        <v>42042</v>
      </c>
      <c r="P144" s="258"/>
      <c r="Q144" s="259">
        <f t="shared" si="46"/>
        <v>9</v>
      </c>
      <c r="R144" s="259" t="str">
        <f t="shared" si="47"/>
        <v>Sin Fecha</v>
      </c>
      <c r="S144" s="260">
        <f t="shared" si="48"/>
        <v>232.14791666666861</v>
      </c>
      <c r="T144" s="266">
        <v>42051.593055555553</v>
      </c>
      <c r="U144" s="257" t="str">
        <f t="shared" si="49"/>
        <v>No Cumplió</v>
      </c>
      <c r="V144" s="257" t="str">
        <f t="shared" si="50"/>
        <v>Sin Fecha</v>
      </c>
      <c r="W144" s="260">
        <f t="shared" si="51"/>
        <v>227.9909722222219</v>
      </c>
      <c r="X144" s="256" t="s">
        <v>771</v>
      </c>
      <c r="Y144" s="261">
        <f t="shared" si="45"/>
        <v>5</v>
      </c>
      <c r="Z144" s="242"/>
      <c r="AA144" s="262"/>
      <c r="AB144" s="262"/>
      <c r="AC144" s="262"/>
      <c r="AD144" s="264"/>
      <c r="AE144" s="265"/>
      <c r="AF144" s="265"/>
    </row>
    <row r="145" spans="1:32" ht="51.75" customHeight="1" x14ac:dyDescent="0.25">
      <c r="A145" s="4">
        <v>1</v>
      </c>
      <c r="B145" s="264" t="s">
        <v>729</v>
      </c>
      <c r="C145" s="267" t="s">
        <v>496</v>
      </c>
      <c r="D145" s="267" t="s">
        <v>352</v>
      </c>
      <c r="E145" s="267" t="s">
        <v>158</v>
      </c>
      <c r="F145" s="267" t="s">
        <v>12</v>
      </c>
      <c r="G145" s="256" t="s">
        <v>497</v>
      </c>
      <c r="H145" s="256" t="s">
        <v>498</v>
      </c>
      <c r="I145" s="267" t="s">
        <v>251</v>
      </c>
      <c r="J145" s="267" t="s">
        <v>65</v>
      </c>
      <c r="K145" s="263">
        <f t="shared" ref="K145:K178" si="76">$D$2</f>
        <v>42055.75</v>
      </c>
      <c r="L145" s="268">
        <v>41815.720833333333</v>
      </c>
      <c r="M145" s="269">
        <f>+T146</f>
        <v>42048.711805555555</v>
      </c>
      <c r="N145" s="259">
        <f t="shared" ref="N145:N178" si="77">M145-L145</f>
        <v>232.9909722222219</v>
      </c>
      <c r="O145" s="258">
        <f t="shared" ref="O145:O178" si="78">+M145+Y145</f>
        <v>42053.711805555555</v>
      </c>
      <c r="P145" s="258"/>
      <c r="Q145" s="259">
        <f t="shared" si="46"/>
        <v>2</v>
      </c>
      <c r="R145" s="259" t="str">
        <f t="shared" si="47"/>
        <v>Sin Fecha</v>
      </c>
      <c r="S145" s="260">
        <f t="shared" si="48"/>
        <v>240.02916666666715</v>
      </c>
      <c r="T145" s="266"/>
      <c r="U145" s="257" t="str">
        <f t="shared" si="49"/>
        <v>No Cumplió</v>
      </c>
      <c r="V145" s="257" t="str">
        <f t="shared" si="50"/>
        <v>Sin Fecha</v>
      </c>
      <c r="W145" s="260">
        <f t="shared" si="51"/>
        <v>240.02916666666715</v>
      </c>
      <c r="X145" s="256" t="s">
        <v>771</v>
      </c>
      <c r="Y145" s="261">
        <f t="shared" ref="Y145:Y178" si="79">$D$3</f>
        <v>5</v>
      </c>
      <c r="Z145" s="242"/>
      <c r="AA145" s="262"/>
      <c r="AB145" s="262"/>
      <c r="AC145" s="262"/>
      <c r="AD145" s="264"/>
      <c r="AE145" s="265"/>
      <c r="AF145" s="265"/>
    </row>
    <row r="146" spans="1:32" ht="51.75" customHeight="1" x14ac:dyDescent="0.25">
      <c r="B146" s="264" t="s">
        <v>729</v>
      </c>
      <c r="C146" s="267" t="s">
        <v>496</v>
      </c>
      <c r="D146" s="267" t="s">
        <v>352</v>
      </c>
      <c r="E146" s="267" t="s">
        <v>59</v>
      </c>
      <c r="F146" s="267" t="s">
        <v>12</v>
      </c>
      <c r="G146" s="256" t="s">
        <v>497</v>
      </c>
      <c r="H146" s="256" t="s">
        <v>498</v>
      </c>
      <c r="I146" s="267" t="s">
        <v>251</v>
      </c>
      <c r="J146" s="267" t="s">
        <v>38</v>
      </c>
      <c r="K146" s="263">
        <f t="shared" si="76"/>
        <v>42055.75</v>
      </c>
      <c r="L146" s="268">
        <v>41815.720833333333</v>
      </c>
      <c r="M146" s="269">
        <f>+T147</f>
        <v>42038.406944444447</v>
      </c>
      <c r="N146" s="259">
        <f t="shared" si="77"/>
        <v>222.68611111111386</v>
      </c>
      <c r="O146" s="258">
        <f t="shared" si="78"/>
        <v>42043.406944444447</v>
      </c>
      <c r="P146" s="258"/>
      <c r="Q146" s="259">
        <f t="shared" ref="Q146:Q178" si="80">IF(T146="",(ROUNDDOWN(K146-O146,0)),ROUNDDOWN(T146-O146,0))</f>
        <v>5</v>
      </c>
      <c r="R146" s="259" t="str">
        <f t="shared" ref="R146:R178" si="81">IF(P146="","Sin Fecha",IF(T146="",(ROUNDDOWN(K146-P146,0)),ROUNDDOWN(T146-P146,0)))</f>
        <v>Sin Fecha</v>
      </c>
      <c r="S146" s="260">
        <f t="shared" ref="S146:S178" si="82">K146-L146</f>
        <v>240.02916666666715</v>
      </c>
      <c r="T146" s="266">
        <v>42048.711805555555</v>
      </c>
      <c r="U146" s="257" t="str">
        <f t="shared" ref="U146:U178" si="83">IF(AND(T146&lt;&gt;"",Q146&lt;=0),"Cumplió","No Cumplió")</f>
        <v>No Cumplió</v>
      </c>
      <c r="V146" s="257" t="str">
        <f t="shared" ref="V146:V178" si="84">IF(AND(T146&lt;&gt;"",R146&lt;=0),"Cumplió",IF(P146="","Sin Fecha","No Cumplió"))</f>
        <v>Sin Fecha</v>
      </c>
      <c r="W146" s="260">
        <f t="shared" ref="W146:W178" si="85">IF(T146="",K146-L146,T146-L146)</f>
        <v>232.9909722222219</v>
      </c>
      <c r="X146" s="256" t="s">
        <v>771</v>
      </c>
      <c r="Y146" s="261">
        <f t="shared" si="79"/>
        <v>5</v>
      </c>
      <c r="Z146" s="242"/>
      <c r="AA146" s="262"/>
      <c r="AB146" s="262"/>
      <c r="AC146" s="262"/>
      <c r="AD146" s="264"/>
      <c r="AE146" s="265"/>
      <c r="AF146" s="265"/>
    </row>
    <row r="147" spans="1:32" ht="51.75" customHeight="1" x14ac:dyDescent="0.25">
      <c r="B147" s="264" t="s">
        <v>729</v>
      </c>
      <c r="C147" s="267" t="s">
        <v>496</v>
      </c>
      <c r="D147" s="267" t="s">
        <v>352</v>
      </c>
      <c r="E147" s="267" t="s">
        <v>51</v>
      </c>
      <c r="F147" s="267" t="s">
        <v>12</v>
      </c>
      <c r="G147" s="256" t="s">
        <v>497</v>
      </c>
      <c r="H147" s="256" t="s">
        <v>498</v>
      </c>
      <c r="I147" s="267" t="s">
        <v>251</v>
      </c>
      <c r="J147" s="267" t="s">
        <v>38</v>
      </c>
      <c r="K147" s="263">
        <f t="shared" si="76"/>
        <v>42055.75</v>
      </c>
      <c r="L147" s="268">
        <v>41815.720833333333</v>
      </c>
      <c r="M147" s="269">
        <v>42038</v>
      </c>
      <c r="N147" s="259">
        <f t="shared" si="77"/>
        <v>222.27916666666715</v>
      </c>
      <c r="O147" s="258">
        <f t="shared" si="78"/>
        <v>42043</v>
      </c>
      <c r="P147" s="258"/>
      <c r="Q147" s="259">
        <f t="shared" si="80"/>
        <v>-4</v>
      </c>
      <c r="R147" s="259" t="str">
        <f t="shared" si="81"/>
        <v>Sin Fecha</v>
      </c>
      <c r="S147" s="260">
        <f t="shared" si="82"/>
        <v>240.02916666666715</v>
      </c>
      <c r="T147" s="266">
        <v>42038.406944444447</v>
      </c>
      <c r="U147" s="257" t="str">
        <f t="shared" si="83"/>
        <v>Cumplió</v>
      </c>
      <c r="V147" s="257" t="str">
        <f t="shared" si="84"/>
        <v>Sin Fecha</v>
      </c>
      <c r="W147" s="260">
        <f t="shared" si="85"/>
        <v>222.68611111111386</v>
      </c>
      <c r="X147" s="256" t="s">
        <v>771</v>
      </c>
      <c r="Y147" s="261">
        <f t="shared" si="79"/>
        <v>5</v>
      </c>
      <c r="Z147" s="242"/>
      <c r="AA147" s="262"/>
      <c r="AB147" s="262"/>
      <c r="AC147" s="262"/>
      <c r="AD147" s="264"/>
      <c r="AE147" s="265"/>
      <c r="AF147" s="265"/>
    </row>
    <row r="148" spans="1:32" ht="51.75" customHeight="1" x14ac:dyDescent="0.25">
      <c r="A148" s="4" t="s">
        <v>945</v>
      </c>
      <c r="B148" s="264" t="s">
        <v>730</v>
      </c>
      <c r="C148" s="267" t="s">
        <v>499</v>
      </c>
      <c r="D148" s="267" t="s">
        <v>352</v>
      </c>
      <c r="E148" s="267" t="s">
        <v>817</v>
      </c>
      <c r="F148" s="267" t="s">
        <v>12</v>
      </c>
      <c r="G148" s="256" t="s">
        <v>500</v>
      </c>
      <c r="H148" s="256" t="s">
        <v>501</v>
      </c>
      <c r="I148" s="267" t="s">
        <v>70</v>
      </c>
      <c r="J148" s="267" t="s">
        <v>80</v>
      </c>
      <c r="K148" s="263">
        <f t="shared" si="76"/>
        <v>42055.75</v>
      </c>
      <c r="L148" s="268">
        <v>41807.821527777778</v>
      </c>
      <c r="M148" s="269">
        <v>42037</v>
      </c>
      <c r="N148" s="259">
        <f t="shared" si="77"/>
        <v>229.1784722222219</v>
      </c>
      <c r="O148" s="258">
        <f t="shared" si="78"/>
        <v>42042</v>
      </c>
      <c r="P148" s="258">
        <v>42040</v>
      </c>
      <c r="Q148" s="259">
        <f t="shared" si="80"/>
        <v>3</v>
      </c>
      <c r="R148" s="259">
        <f t="shared" si="81"/>
        <v>5</v>
      </c>
      <c r="S148" s="260">
        <f t="shared" si="82"/>
        <v>247.9284722222219</v>
      </c>
      <c r="T148" s="266">
        <v>42045.743750000001</v>
      </c>
      <c r="U148" s="257" t="str">
        <f t="shared" si="83"/>
        <v>No Cumplió</v>
      </c>
      <c r="V148" s="257" t="str">
        <f t="shared" si="84"/>
        <v>No Cumplió</v>
      </c>
      <c r="W148" s="260">
        <f t="shared" si="85"/>
        <v>237.92222222222335</v>
      </c>
      <c r="X148" s="256" t="s">
        <v>772</v>
      </c>
      <c r="Y148" s="261">
        <f t="shared" si="79"/>
        <v>5</v>
      </c>
      <c r="Z148" s="242"/>
      <c r="AA148" s="262"/>
      <c r="AB148" s="262"/>
      <c r="AC148" s="262"/>
      <c r="AD148" s="264"/>
      <c r="AE148" s="265"/>
      <c r="AF148" s="265"/>
    </row>
    <row r="149" spans="1:32" ht="51.75" customHeight="1" x14ac:dyDescent="0.25">
      <c r="A149" s="4">
        <v>1</v>
      </c>
      <c r="B149" s="264" t="s">
        <v>731</v>
      </c>
      <c r="C149" s="267" t="s">
        <v>502</v>
      </c>
      <c r="D149" s="267" t="s">
        <v>352</v>
      </c>
      <c r="E149" s="267" t="s">
        <v>158</v>
      </c>
      <c r="F149" s="267" t="s">
        <v>12</v>
      </c>
      <c r="G149" s="256" t="s">
        <v>503</v>
      </c>
      <c r="H149" s="256" t="s">
        <v>504</v>
      </c>
      <c r="I149" s="267" t="s">
        <v>96</v>
      </c>
      <c r="J149" s="267" t="s">
        <v>505</v>
      </c>
      <c r="K149" s="263">
        <f t="shared" si="76"/>
        <v>42055.75</v>
      </c>
      <c r="L149" s="268">
        <v>41801.777083333334</v>
      </c>
      <c r="M149" s="269">
        <v>42037</v>
      </c>
      <c r="N149" s="259">
        <f t="shared" si="77"/>
        <v>235.2229166666657</v>
      </c>
      <c r="O149" s="258">
        <f t="shared" si="78"/>
        <v>42042</v>
      </c>
      <c r="P149" s="258"/>
      <c r="Q149" s="259">
        <f t="shared" si="80"/>
        <v>13</v>
      </c>
      <c r="R149" s="259" t="str">
        <f t="shared" si="81"/>
        <v>Sin Fecha</v>
      </c>
      <c r="S149" s="260">
        <f t="shared" si="82"/>
        <v>253.9729166666657</v>
      </c>
      <c r="T149" s="266"/>
      <c r="U149" s="257" t="str">
        <f t="shared" si="83"/>
        <v>No Cumplió</v>
      </c>
      <c r="V149" s="257" t="str">
        <f t="shared" si="84"/>
        <v>Sin Fecha</v>
      </c>
      <c r="W149" s="260">
        <f t="shared" si="85"/>
        <v>253.9729166666657</v>
      </c>
      <c r="X149" s="256" t="s">
        <v>771</v>
      </c>
      <c r="Y149" s="261">
        <f t="shared" si="79"/>
        <v>5</v>
      </c>
      <c r="Z149" s="242"/>
      <c r="AA149" s="262"/>
      <c r="AB149" s="262"/>
      <c r="AC149" s="262"/>
      <c r="AD149" s="264"/>
      <c r="AE149" s="265"/>
      <c r="AF149" s="265"/>
    </row>
    <row r="150" spans="1:32" ht="51.75" customHeight="1" x14ac:dyDescent="0.25">
      <c r="A150" s="4" t="s">
        <v>945</v>
      </c>
      <c r="B150" s="264" t="s">
        <v>731</v>
      </c>
      <c r="C150" s="267" t="s">
        <v>506</v>
      </c>
      <c r="D150" s="267" t="s">
        <v>352</v>
      </c>
      <c r="E150" s="267" t="s">
        <v>158</v>
      </c>
      <c r="F150" s="267" t="s">
        <v>12</v>
      </c>
      <c r="G150" s="256" t="s">
        <v>507</v>
      </c>
      <c r="H150" s="256" t="s">
        <v>508</v>
      </c>
      <c r="I150" s="267" t="s">
        <v>141</v>
      </c>
      <c r="J150" s="267" t="s">
        <v>69</v>
      </c>
      <c r="K150" s="263">
        <f t="shared" si="76"/>
        <v>42055.75</v>
      </c>
      <c r="L150" s="268">
        <v>41725.888888888891</v>
      </c>
      <c r="M150" s="269">
        <v>42037</v>
      </c>
      <c r="N150" s="259">
        <f t="shared" si="77"/>
        <v>311.11111111110949</v>
      </c>
      <c r="O150" s="258">
        <f t="shared" si="78"/>
        <v>42042</v>
      </c>
      <c r="P150" s="258">
        <v>42040</v>
      </c>
      <c r="Q150" s="259">
        <f t="shared" si="80"/>
        <v>5</v>
      </c>
      <c r="R150" s="259">
        <f t="shared" si="81"/>
        <v>7</v>
      </c>
      <c r="S150" s="260">
        <f t="shared" si="82"/>
        <v>329.86111111110949</v>
      </c>
      <c r="T150" s="266">
        <v>42047.618750000001</v>
      </c>
      <c r="U150" s="257" t="str">
        <f t="shared" si="83"/>
        <v>No Cumplió</v>
      </c>
      <c r="V150" s="257" t="str">
        <f t="shared" si="84"/>
        <v>No Cumplió</v>
      </c>
      <c r="W150" s="260">
        <f t="shared" si="85"/>
        <v>321.72986111111095</v>
      </c>
      <c r="X150" s="256" t="s">
        <v>773</v>
      </c>
      <c r="Y150" s="261">
        <f t="shared" si="79"/>
        <v>5</v>
      </c>
      <c r="Z150" s="242"/>
      <c r="AA150" s="262"/>
      <c r="AB150" s="262"/>
      <c r="AC150" s="262"/>
      <c r="AD150" s="264"/>
      <c r="AE150" s="265"/>
      <c r="AF150" s="265"/>
    </row>
    <row r="151" spans="1:32" ht="51.75" customHeight="1" x14ac:dyDescent="0.25">
      <c r="A151" s="4">
        <v>1</v>
      </c>
      <c r="B151" s="264" t="s">
        <v>732</v>
      </c>
      <c r="C151" s="267" t="s">
        <v>509</v>
      </c>
      <c r="D151" s="267" t="s">
        <v>352</v>
      </c>
      <c r="E151" s="267" t="s">
        <v>137</v>
      </c>
      <c r="F151" s="267" t="s">
        <v>448</v>
      </c>
      <c r="G151" s="256" t="s">
        <v>510</v>
      </c>
      <c r="H151" s="256" t="s">
        <v>511</v>
      </c>
      <c r="I151" s="267" t="s">
        <v>282</v>
      </c>
      <c r="J151" s="267" t="s">
        <v>512</v>
      </c>
      <c r="K151" s="263">
        <f t="shared" si="76"/>
        <v>42055.75</v>
      </c>
      <c r="L151" s="268">
        <v>41663.597916666666</v>
      </c>
      <c r="M151" s="269">
        <v>42037</v>
      </c>
      <c r="N151" s="259">
        <f t="shared" si="77"/>
        <v>373.4020833333343</v>
      </c>
      <c r="O151" s="258">
        <f t="shared" si="78"/>
        <v>42042</v>
      </c>
      <c r="P151" s="258"/>
      <c r="Q151" s="259">
        <f t="shared" si="80"/>
        <v>13</v>
      </c>
      <c r="R151" s="259" t="str">
        <f t="shared" si="81"/>
        <v>Sin Fecha</v>
      </c>
      <c r="S151" s="260">
        <f t="shared" si="82"/>
        <v>392.1520833333343</v>
      </c>
      <c r="T151" s="266"/>
      <c r="U151" s="257" t="str">
        <f t="shared" si="83"/>
        <v>No Cumplió</v>
      </c>
      <c r="V151" s="257" t="str">
        <f t="shared" si="84"/>
        <v>Sin Fecha</v>
      </c>
      <c r="W151" s="260">
        <f t="shared" si="85"/>
        <v>392.1520833333343</v>
      </c>
      <c r="X151" s="256" t="s">
        <v>575</v>
      </c>
      <c r="Y151" s="261">
        <f t="shared" si="79"/>
        <v>5</v>
      </c>
      <c r="Z151" s="242"/>
      <c r="AA151" s="262"/>
      <c r="AB151" s="262"/>
      <c r="AC151" s="262"/>
      <c r="AD151" s="264"/>
      <c r="AE151" s="265"/>
      <c r="AF151" s="265"/>
    </row>
    <row r="152" spans="1:32" ht="51.75" customHeight="1" x14ac:dyDescent="0.25">
      <c r="A152" s="4">
        <v>1</v>
      </c>
      <c r="B152" s="264" t="s">
        <v>728</v>
      </c>
      <c r="C152" s="267" t="s">
        <v>513</v>
      </c>
      <c r="D152" s="267" t="s">
        <v>352</v>
      </c>
      <c r="E152" s="267" t="s">
        <v>24</v>
      </c>
      <c r="F152" s="267" t="s">
        <v>12</v>
      </c>
      <c r="G152" s="256" t="s">
        <v>514</v>
      </c>
      <c r="H152" s="256" t="s">
        <v>515</v>
      </c>
      <c r="I152" s="267" t="s">
        <v>282</v>
      </c>
      <c r="J152" s="267" t="s">
        <v>16</v>
      </c>
      <c r="K152" s="263">
        <f t="shared" si="76"/>
        <v>42055.75</v>
      </c>
      <c r="L152" s="268">
        <v>41659.573611111111</v>
      </c>
      <c r="M152" s="269">
        <v>42037</v>
      </c>
      <c r="N152" s="259">
        <f t="shared" si="77"/>
        <v>377.42638888888905</v>
      </c>
      <c r="O152" s="258">
        <f t="shared" si="78"/>
        <v>42042</v>
      </c>
      <c r="P152" s="258"/>
      <c r="Q152" s="259">
        <f t="shared" si="80"/>
        <v>13</v>
      </c>
      <c r="R152" s="259" t="str">
        <f t="shared" si="81"/>
        <v>Sin Fecha</v>
      </c>
      <c r="S152" s="260">
        <f t="shared" si="82"/>
        <v>396.17638888888905</v>
      </c>
      <c r="T152" s="266"/>
      <c r="U152" s="257" t="str">
        <f t="shared" si="83"/>
        <v>No Cumplió</v>
      </c>
      <c r="V152" s="257" t="str">
        <f t="shared" si="84"/>
        <v>Sin Fecha</v>
      </c>
      <c r="W152" s="260">
        <f t="shared" si="85"/>
        <v>396.17638888888905</v>
      </c>
      <c r="X152" s="256" t="s">
        <v>774</v>
      </c>
      <c r="Y152" s="261">
        <f t="shared" si="79"/>
        <v>5</v>
      </c>
      <c r="Z152" s="242"/>
      <c r="AA152" s="262"/>
      <c r="AB152" s="262"/>
      <c r="AC152" s="262"/>
      <c r="AD152" s="264"/>
      <c r="AE152" s="265"/>
      <c r="AF152" s="265"/>
    </row>
    <row r="153" spans="1:32" ht="51.75" customHeight="1" x14ac:dyDescent="0.25">
      <c r="A153" s="4">
        <v>1</v>
      </c>
      <c r="B153" s="264" t="s">
        <v>730</v>
      </c>
      <c r="C153" s="267" t="s">
        <v>516</v>
      </c>
      <c r="D153" s="267" t="s">
        <v>352</v>
      </c>
      <c r="E153" s="267" t="s">
        <v>158</v>
      </c>
      <c r="F153" s="267" t="s">
        <v>12</v>
      </c>
      <c r="G153" s="256" t="s">
        <v>517</v>
      </c>
      <c r="H153" s="256" t="s">
        <v>518</v>
      </c>
      <c r="I153" s="267" t="s">
        <v>282</v>
      </c>
      <c r="J153" s="267" t="s">
        <v>55</v>
      </c>
      <c r="K153" s="263">
        <f t="shared" si="76"/>
        <v>42055.75</v>
      </c>
      <c r="L153" s="268">
        <v>41659.502083333333</v>
      </c>
      <c r="M153" s="269">
        <f>+T154</f>
        <v>42051.645833333336</v>
      </c>
      <c r="N153" s="259">
        <f t="shared" si="77"/>
        <v>392.14375000000291</v>
      </c>
      <c r="O153" s="258">
        <f t="shared" si="78"/>
        <v>42056.645833333336</v>
      </c>
      <c r="P153" s="258"/>
      <c r="Q153" s="259">
        <f t="shared" si="80"/>
        <v>0</v>
      </c>
      <c r="R153" s="259" t="str">
        <f t="shared" si="81"/>
        <v>Sin Fecha</v>
      </c>
      <c r="S153" s="260">
        <f t="shared" si="82"/>
        <v>396.24791666666715</v>
      </c>
      <c r="T153" s="266"/>
      <c r="U153" s="257" t="str">
        <f t="shared" si="83"/>
        <v>No Cumplió</v>
      </c>
      <c r="V153" s="257" t="str">
        <f t="shared" si="84"/>
        <v>Sin Fecha</v>
      </c>
      <c r="W153" s="260">
        <f t="shared" si="85"/>
        <v>396.24791666666715</v>
      </c>
      <c r="X153" s="256" t="s">
        <v>775</v>
      </c>
      <c r="Y153" s="261">
        <f t="shared" si="79"/>
        <v>5</v>
      </c>
      <c r="Z153" s="242"/>
      <c r="AA153" s="262"/>
      <c r="AB153" s="262"/>
      <c r="AC153" s="262"/>
      <c r="AD153" s="264"/>
      <c r="AE153" s="265"/>
      <c r="AF153" s="265"/>
    </row>
    <row r="154" spans="1:32" ht="51.75" customHeight="1" x14ac:dyDescent="0.25">
      <c r="B154" s="264" t="s">
        <v>730</v>
      </c>
      <c r="C154" s="267" t="s">
        <v>516</v>
      </c>
      <c r="D154" s="267" t="s">
        <v>352</v>
      </c>
      <c r="E154" s="267" t="s">
        <v>59</v>
      </c>
      <c r="F154" s="267" t="s">
        <v>12</v>
      </c>
      <c r="G154" s="256" t="s">
        <v>517</v>
      </c>
      <c r="H154" s="256" t="s">
        <v>518</v>
      </c>
      <c r="I154" s="267" t="s">
        <v>282</v>
      </c>
      <c r="J154" s="267" t="s">
        <v>55</v>
      </c>
      <c r="K154" s="263">
        <f t="shared" si="76"/>
        <v>42055.75</v>
      </c>
      <c r="L154" s="268">
        <v>41659.502083333333</v>
      </c>
      <c r="M154" s="269">
        <v>42037</v>
      </c>
      <c r="N154" s="259">
        <f t="shared" si="77"/>
        <v>377.49791666666715</v>
      </c>
      <c r="O154" s="258">
        <f t="shared" si="78"/>
        <v>42042</v>
      </c>
      <c r="P154" s="258"/>
      <c r="Q154" s="259">
        <f t="shared" si="80"/>
        <v>9</v>
      </c>
      <c r="R154" s="259" t="str">
        <f t="shared" si="81"/>
        <v>Sin Fecha</v>
      </c>
      <c r="S154" s="260">
        <f t="shared" si="82"/>
        <v>396.24791666666715</v>
      </c>
      <c r="T154" s="266">
        <v>42051.645833333336</v>
      </c>
      <c r="U154" s="257" t="str">
        <f t="shared" si="83"/>
        <v>No Cumplió</v>
      </c>
      <c r="V154" s="257" t="str">
        <f t="shared" si="84"/>
        <v>Sin Fecha</v>
      </c>
      <c r="W154" s="260">
        <f t="shared" si="85"/>
        <v>392.14375000000291</v>
      </c>
      <c r="X154" s="256" t="s">
        <v>775</v>
      </c>
      <c r="Y154" s="261">
        <f t="shared" si="79"/>
        <v>5</v>
      </c>
      <c r="Z154" s="266">
        <v>42051.645833333336</v>
      </c>
      <c r="AA154" s="262"/>
      <c r="AB154" s="262"/>
      <c r="AC154" s="262"/>
      <c r="AD154" s="264"/>
      <c r="AE154" s="265"/>
      <c r="AF154" s="265"/>
    </row>
    <row r="155" spans="1:32" ht="51.75" customHeight="1" x14ac:dyDescent="0.25">
      <c r="A155" s="4">
        <v>1</v>
      </c>
      <c r="B155" s="264" t="s">
        <v>732</v>
      </c>
      <c r="C155" s="267" t="s">
        <v>519</v>
      </c>
      <c r="D155" s="267" t="s">
        <v>352</v>
      </c>
      <c r="E155" s="267" t="s">
        <v>137</v>
      </c>
      <c r="F155" s="267" t="s">
        <v>12</v>
      </c>
      <c r="G155" s="256" t="s">
        <v>520</v>
      </c>
      <c r="H155" s="256" t="s">
        <v>521</v>
      </c>
      <c r="I155" s="267" t="s">
        <v>282</v>
      </c>
      <c r="J155" s="267" t="s">
        <v>512</v>
      </c>
      <c r="K155" s="263">
        <f t="shared" si="76"/>
        <v>42055.75</v>
      </c>
      <c r="L155" s="268">
        <v>41659.500694444447</v>
      </c>
      <c r="M155" s="269">
        <v>42037</v>
      </c>
      <c r="N155" s="259">
        <f t="shared" si="77"/>
        <v>377.49930555555329</v>
      </c>
      <c r="O155" s="258">
        <f t="shared" si="78"/>
        <v>42042</v>
      </c>
      <c r="P155" s="258"/>
      <c r="Q155" s="259">
        <f t="shared" si="80"/>
        <v>13</v>
      </c>
      <c r="R155" s="259" t="str">
        <f t="shared" si="81"/>
        <v>Sin Fecha</v>
      </c>
      <c r="S155" s="260">
        <f t="shared" si="82"/>
        <v>396.24930555555329</v>
      </c>
      <c r="T155" s="266"/>
      <c r="U155" s="257" t="str">
        <f t="shared" si="83"/>
        <v>No Cumplió</v>
      </c>
      <c r="V155" s="257" t="str">
        <f t="shared" si="84"/>
        <v>Sin Fecha</v>
      </c>
      <c r="W155" s="260">
        <f t="shared" si="85"/>
        <v>396.24930555555329</v>
      </c>
      <c r="X155" s="256" t="s">
        <v>776</v>
      </c>
      <c r="Y155" s="261">
        <f t="shared" si="79"/>
        <v>5</v>
      </c>
      <c r="Z155" s="242"/>
      <c r="AA155" s="262"/>
      <c r="AB155" s="262"/>
      <c r="AC155" s="262"/>
      <c r="AD155" s="264"/>
      <c r="AE155" s="265"/>
      <c r="AF155" s="265"/>
    </row>
    <row r="156" spans="1:32" s="137" customFormat="1" ht="51.75" customHeight="1" x14ac:dyDescent="0.25">
      <c r="A156" s="138">
        <v>1</v>
      </c>
      <c r="B156" s="264" t="s">
        <v>730</v>
      </c>
      <c r="C156" s="267" t="s">
        <v>522</v>
      </c>
      <c r="D156" s="267" t="s">
        <v>352</v>
      </c>
      <c r="E156" s="267" t="s">
        <v>158</v>
      </c>
      <c r="F156" s="267" t="s">
        <v>12</v>
      </c>
      <c r="G156" s="256" t="s">
        <v>523</v>
      </c>
      <c r="H156" s="256" t="s">
        <v>524</v>
      </c>
      <c r="I156" s="267" t="s">
        <v>28</v>
      </c>
      <c r="J156" s="267" t="s">
        <v>96</v>
      </c>
      <c r="K156" s="263">
        <f t="shared" si="76"/>
        <v>42055.75</v>
      </c>
      <c r="L156" s="268">
        <v>41659.499305555553</v>
      </c>
      <c r="M156" s="269">
        <v>42052.770138888889</v>
      </c>
      <c r="N156" s="259">
        <f t="shared" si="77"/>
        <v>393.27083333333576</v>
      </c>
      <c r="O156" s="258">
        <f t="shared" si="78"/>
        <v>42057.770138888889</v>
      </c>
      <c r="P156" s="258"/>
      <c r="Q156" s="259">
        <f t="shared" si="80"/>
        <v>-2</v>
      </c>
      <c r="R156" s="259" t="str">
        <f t="shared" si="81"/>
        <v>Sin Fecha</v>
      </c>
      <c r="S156" s="260">
        <f t="shared" si="82"/>
        <v>396.25069444444671</v>
      </c>
      <c r="T156" s="266"/>
      <c r="U156" s="257" t="str">
        <f t="shared" si="83"/>
        <v>No Cumplió</v>
      </c>
      <c r="V156" s="257" t="str">
        <f t="shared" si="84"/>
        <v>Sin Fecha</v>
      </c>
      <c r="W156" s="260">
        <f t="shared" si="85"/>
        <v>396.25069444444671</v>
      </c>
      <c r="X156" s="256" t="s">
        <v>576</v>
      </c>
      <c r="Y156" s="261">
        <f t="shared" si="79"/>
        <v>5</v>
      </c>
      <c r="Z156" s="242">
        <v>42051.772222222222</v>
      </c>
      <c r="AA156" s="262"/>
      <c r="AB156" s="262"/>
      <c r="AC156" s="262"/>
      <c r="AD156" s="264"/>
      <c r="AE156" s="265"/>
      <c r="AF156" s="265"/>
    </row>
    <row r="157" spans="1:32" ht="51.75" customHeight="1" x14ac:dyDescent="0.25">
      <c r="B157" s="264" t="s">
        <v>730</v>
      </c>
      <c r="C157" s="267" t="s">
        <v>522</v>
      </c>
      <c r="D157" s="267" t="s">
        <v>352</v>
      </c>
      <c r="E157" s="267" t="s">
        <v>158</v>
      </c>
      <c r="F157" s="267" t="s">
        <v>12</v>
      </c>
      <c r="G157" s="256" t="s">
        <v>523</v>
      </c>
      <c r="H157" s="256" t="s">
        <v>524</v>
      </c>
      <c r="I157" s="267" t="s">
        <v>282</v>
      </c>
      <c r="J157" s="267" t="s">
        <v>42</v>
      </c>
      <c r="K157" s="263">
        <f t="shared" si="76"/>
        <v>42055.75</v>
      </c>
      <c r="L157" s="268">
        <v>41659.499305555553</v>
      </c>
      <c r="M157" s="269">
        <v>42037</v>
      </c>
      <c r="N157" s="259">
        <f t="shared" si="77"/>
        <v>377.50069444444671</v>
      </c>
      <c r="O157" s="258">
        <f t="shared" si="78"/>
        <v>42042</v>
      </c>
      <c r="P157" s="258">
        <v>42039</v>
      </c>
      <c r="Q157" s="259">
        <f t="shared" si="80"/>
        <v>10</v>
      </c>
      <c r="R157" s="259">
        <f t="shared" si="81"/>
        <v>13</v>
      </c>
      <c r="S157" s="260">
        <f t="shared" si="82"/>
        <v>396.25069444444671</v>
      </c>
      <c r="T157" s="266">
        <v>42052.770138888889</v>
      </c>
      <c r="U157" s="257" t="str">
        <f t="shared" si="83"/>
        <v>No Cumplió</v>
      </c>
      <c r="V157" s="257" t="str">
        <f t="shared" si="84"/>
        <v>No Cumplió</v>
      </c>
      <c r="W157" s="260">
        <f t="shared" si="85"/>
        <v>393.27083333333576</v>
      </c>
      <c r="X157" s="256" t="s">
        <v>576</v>
      </c>
      <c r="Y157" s="261">
        <f t="shared" si="79"/>
        <v>5</v>
      </c>
      <c r="Z157" s="242">
        <v>42051.772222222222</v>
      </c>
      <c r="AA157" s="262"/>
      <c r="AB157" s="262"/>
      <c r="AC157" s="262"/>
      <c r="AD157" s="264"/>
      <c r="AE157" s="265"/>
      <c r="AF157" s="265"/>
    </row>
    <row r="158" spans="1:32" ht="51.75" customHeight="1" x14ac:dyDescent="0.25">
      <c r="A158" s="4">
        <v>1</v>
      </c>
      <c r="B158" s="264" t="s">
        <v>732</v>
      </c>
      <c r="C158" s="267" t="s">
        <v>525</v>
      </c>
      <c r="D158" s="267" t="s">
        <v>352</v>
      </c>
      <c r="E158" s="267" t="s">
        <v>137</v>
      </c>
      <c r="F158" s="267" t="s">
        <v>448</v>
      </c>
      <c r="G158" s="256" t="s">
        <v>526</v>
      </c>
      <c r="H158" s="256" t="s">
        <v>527</v>
      </c>
      <c r="I158" s="267" t="s">
        <v>282</v>
      </c>
      <c r="J158" s="267" t="s">
        <v>512</v>
      </c>
      <c r="K158" s="263">
        <f t="shared" si="76"/>
        <v>42055.75</v>
      </c>
      <c r="L158" s="268">
        <v>41618.73541666667</v>
      </c>
      <c r="M158" s="269">
        <v>42037</v>
      </c>
      <c r="N158" s="259">
        <f t="shared" si="77"/>
        <v>418.26458333332994</v>
      </c>
      <c r="O158" s="258">
        <f t="shared" si="78"/>
        <v>42042</v>
      </c>
      <c r="P158" s="258"/>
      <c r="Q158" s="259">
        <f t="shared" si="80"/>
        <v>13</v>
      </c>
      <c r="R158" s="259" t="str">
        <f t="shared" si="81"/>
        <v>Sin Fecha</v>
      </c>
      <c r="S158" s="260">
        <f t="shared" si="82"/>
        <v>437.01458333332994</v>
      </c>
      <c r="T158" s="266"/>
      <c r="U158" s="257" t="str">
        <f t="shared" si="83"/>
        <v>No Cumplió</v>
      </c>
      <c r="V158" s="257" t="str">
        <f t="shared" si="84"/>
        <v>Sin Fecha</v>
      </c>
      <c r="W158" s="260">
        <f t="shared" si="85"/>
        <v>437.01458333332994</v>
      </c>
      <c r="X158" s="256" t="s">
        <v>777</v>
      </c>
      <c r="Y158" s="261">
        <f t="shared" si="79"/>
        <v>5</v>
      </c>
      <c r="Z158" s="242"/>
      <c r="AA158" s="262"/>
      <c r="AB158" s="262"/>
      <c r="AC158" s="262"/>
      <c r="AD158" s="264"/>
      <c r="AE158" s="265"/>
      <c r="AF158" s="265"/>
    </row>
    <row r="159" spans="1:32" ht="51.75" customHeight="1" x14ac:dyDescent="0.25">
      <c r="A159" s="4" t="s">
        <v>945</v>
      </c>
      <c r="B159" s="264" t="s">
        <v>730</v>
      </c>
      <c r="C159" s="267" t="s">
        <v>528</v>
      </c>
      <c r="D159" s="267" t="s">
        <v>352</v>
      </c>
      <c r="E159" s="267" t="s">
        <v>817</v>
      </c>
      <c r="F159" s="267" t="s">
        <v>12</v>
      </c>
      <c r="G159" s="256" t="s">
        <v>529</v>
      </c>
      <c r="H159" s="256" t="s">
        <v>530</v>
      </c>
      <c r="I159" s="267" t="s">
        <v>282</v>
      </c>
      <c r="J159" s="267" t="s">
        <v>80</v>
      </c>
      <c r="K159" s="263">
        <f t="shared" si="76"/>
        <v>42055.75</v>
      </c>
      <c r="L159" s="268">
        <v>41618.706944444442</v>
      </c>
      <c r="M159" s="269">
        <v>42037</v>
      </c>
      <c r="N159" s="259">
        <f t="shared" si="77"/>
        <v>418.29305555555766</v>
      </c>
      <c r="O159" s="258">
        <f t="shared" si="78"/>
        <v>42042</v>
      </c>
      <c r="P159" s="258"/>
      <c r="Q159" s="259">
        <f t="shared" si="80"/>
        <v>5</v>
      </c>
      <c r="R159" s="259" t="str">
        <f t="shared" si="81"/>
        <v>Sin Fecha</v>
      </c>
      <c r="S159" s="260">
        <f t="shared" si="82"/>
        <v>437.04305555555766</v>
      </c>
      <c r="T159" s="266">
        <v>42047.839583333334</v>
      </c>
      <c r="U159" s="257" t="str">
        <f t="shared" si="83"/>
        <v>No Cumplió</v>
      </c>
      <c r="V159" s="257" t="str">
        <f t="shared" si="84"/>
        <v>Sin Fecha</v>
      </c>
      <c r="W159" s="260">
        <f t="shared" si="85"/>
        <v>429.13263888889196</v>
      </c>
      <c r="X159" s="256" t="s">
        <v>778</v>
      </c>
      <c r="Y159" s="261">
        <f t="shared" si="79"/>
        <v>5</v>
      </c>
      <c r="Z159" s="242"/>
      <c r="AA159" s="262"/>
      <c r="AB159" s="262"/>
      <c r="AC159" s="262"/>
      <c r="AD159" s="264"/>
      <c r="AE159" s="265"/>
      <c r="AF159" s="265"/>
    </row>
    <row r="160" spans="1:32" ht="51.75" customHeight="1" x14ac:dyDescent="0.25">
      <c r="A160" s="4" t="s">
        <v>945</v>
      </c>
      <c r="B160" s="264" t="s">
        <v>730</v>
      </c>
      <c r="C160" s="267" t="s">
        <v>531</v>
      </c>
      <c r="D160" s="267" t="s">
        <v>352</v>
      </c>
      <c r="E160" s="267" t="s">
        <v>817</v>
      </c>
      <c r="F160" s="267" t="s">
        <v>448</v>
      </c>
      <c r="G160" s="256" t="s">
        <v>532</v>
      </c>
      <c r="H160" s="256" t="s">
        <v>533</v>
      </c>
      <c r="I160" s="267" t="s">
        <v>65</v>
      </c>
      <c r="J160" s="267" t="s">
        <v>38</v>
      </c>
      <c r="K160" s="263">
        <f t="shared" si="76"/>
        <v>42055.75</v>
      </c>
      <c r="L160" s="268">
        <v>41593.720138888886</v>
      </c>
      <c r="M160" s="269">
        <v>42037</v>
      </c>
      <c r="N160" s="259">
        <f t="shared" si="77"/>
        <v>443.27986111111386</v>
      </c>
      <c r="O160" s="258">
        <f t="shared" si="78"/>
        <v>42042</v>
      </c>
      <c r="P160" s="258">
        <v>42040</v>
      </c>
      <c r="Q160" s="259">
        <f t="shared" si="80"/>
        <v>4</v>
      </c>
      <c r="R160" s="259">
        <f t="shared" si="81"/>
        <v>6</v>
      </c>
      <c r="S160" s="260">
        <f t="shared" si="82"/>
        <v>462.02986111111386</v>
      </c>
      <c r="T160" s="266">
        <v>42046.614583333336</v>
      </c>
      <c r="U160" s="257" t="str">
        <f t="shared" si="83"/>
        <v>No Cumplió</v>
      </c>
      <c r="V160" s="257" t="str">
        <f t="shared" si="84"/>
        <v>No Cumplió</v>
      </c>
      <c r="W160" s="260">
        <f t="shared" si="85"/>
        <v>452.89444444444962</v>
      </c>
      <c r="X160" s="256" t="s">
        <v>779</v>
      </c>
      <c r="Y160" s="261">
        <f t="shared" si="79"/>
        <v>5</v>
      </c>
      <c r="Z160" s="242"/>
      <c r="AA160" s="262"/>
      <c r="AB160" s="262"/>
      <c r="AC160" s="262"/>
      <c r="AD160" s="264"/>
      <c r="AE160" s="265"/>
      <c r="AF160" s="265"/>
    </row>
    <row r="161" spans="1:32" ht="51.75" customHeight="1" x14ac:dyDescent="0.25">
      <c r="A161" s="4" t="s">
        <v>945</v>
      </c>
      <c r="B161" s="264" t="s">
        <v>730</v>
      </c>
      <c r="C161" s="267" t="s">
        <v>534</v>
      </c>
      <c r="D161" s="267" t="s">
        <v>352</v>
      </c>
      <c r="E161" s="267" t="s">
        <v>817</v>
      </c>
      <c r="F161" s="267" t="s">
        <v>12</v>
      </c>
      <c r="G161" s="256" t="s">
        <v>535</v>
      </c>
      <c r="H161" s="256" t="s">
        <v>536</v>
      </c>
      <c r="I161" s="267" t="s">
        <v>70</v>
      </c>
      <c r="J161" s="267" t="s">
        <v>80</v>
      </c>
      <c r="K161" s="263">
        <f t="shared" si="76"/>
        <v>42055.75</v>
      </c>
      <c r="L161" s="268">
        <v>41593.615277777775</v>
      </c>
      <c r="M161" s="269">
        <f>+T162</f>
        <v>42041.774305555555</v>
      </c>
      <c r="N161" s="259">
        <f t="shared" si="77"/>
        <v>448.15902777777956</v>
      </c>
      <c r="O161" s="258">
        <f t="shared" si="78"/>
        <v>42046.774305555555</v>
      </c>
      <c r="P161" s="258"/>
      <c r="Q161" s="259">
        <f t="shared" si="80"/>
        <v>0</v>
      </c>
      <c r="R161" s="259" t="str">
        <f t="shared" si="81"/>
        <v>Sin Fecha</v>
      </c>
      <c r="S161" s="260">
        <f t="shared" si="82"/>
        <v>462.13472222222481</v>
      </c>
      <c r="T161" s="266">
        <v>42046.618750000001</v>
      </c>
      <c r="U161" s="257" t="str">
        <f t="shared" si="83"/>
        <v>Cumplió</v>
      </c>
      <c r="V161" s="257" t="str">
        <f t="shared" si="84"/>
        <v>Sin Fecha</v>
      </c>
      <c r="W161" s="260">
        <f t="shared" si="85"/>
        <v>453.00347222222626</v>
      </c>
      <c r="X161" s="256" t="s">
        <v>780</v>
      </c>
      <c r="Y161" s="261">
        <f t="shared" si="79"/>
        <v>5</v>
      </c>
      <c r="Z161" s="242"/>
      <c r="AA161" s="262"/>
      <c r="AB161" s="262"/>
      <c r="AC161" s="262"/>
      <c r="AD161" s="264"/>
      <c r="AE161" s="265"/>
      <c r="AF161" s="265"/>
    </row>
    <row r="162" spans="1:32" ht="51.75" customHeight="1" x14ac:dyDescent="0.25">
      <c r="B162" s="264" t="s">
        <v>730</v>
      </c>
      <c r="C162" s="267" t="s">
        <v>534</v>
      </c>
      <c r="D162" s="267" t="s">
        <v>352</v>
      </c>
      <c r="E162" s="267" t="s">
        <v>59</v>
      </c>
      <c r="F162" s="267" t="s">
        <v>12</v>
      </c>
      <c r="G162" s="256" t="s">
        <v>535</v>
      </c>
      <c r="H162" s="256" t="s">
        <v>536</v>
      </c>
      <c r="I162" s="267" t="s">
        <v>70</v>
      </c>
      <c r="J162" s="267" t="s">
        <v>338</v>
      </c>
      <c r="K162" s="263">
        <f t="shared" si="76"/>
        <v>42055.75</v>
      </c>
      <c r="L162" s="268">
        <v>41593.615277777775</v>
      </c>
      <c r="M162" s="269">
        <v>42037</v>
      </c>
      <c r="N162" s="259">
        <f t="shared" si="77"/>
        <v>443.38472222222481</v>
      </c>
      <c r="O162" s="258">
        <f t="shared" si="78"/>
        <v>42042</v>
      </c>
      <c r="P162" s="258"/>
      <c r="Q162" s="259">
        <f t="shared" si="80"/>
        <v>0</v>
      </c>
      <c r="R162" s="259" t="str">
        <f t="shared" si="81"/>
        <v>Sin Fecha</v>
      </c>
      <c r="S162" s="260">
        <f t="shared" si="82"/>
        <v>462.13472222222481</v>
      </c>
      <c r="T162" s="266">
        <v>42041.774305555555</v>
      </c>
      <c r="U162" s="257" t="str">
        <f t="shared" si="83"/>
        <v>Cumplió</v>
      </c>
      <c r="V162" s="257" t="str">
        <f t="shared" si="84"/>
        <v>Sin Fecha</v>
      </c>
      <c r="W162" s="260">
        <f t="shared" si="85"/>
        <v>448.15902777777956</v>
      </c>
      <c r="X162" s="256" t="s">
        <v>780</v>
      </c>
      <c r="Y162" s="261">
        <f t="shared" si="79"/>
        <v>5</v>
      </c>
      <c r="Z162" s="242"/>
      <c r="AA162" s="262"/>
      <c r="AB162" s="262"/>
      <c r="AC162" s="262"/>
      <c r="AD162" s="264"/>
      <c r="AE162" s="265"/>
      <c r="AF162" s="265"/>
    </row>
    <row r="163" spans="1:32" ht="51.75" customHeight="1" x14ac:dyDescent="0.25">
      <c r="A163" s="4" t="s">
        <v>945</v>
      </c>
      <c r="B163" s="264" t="s">
        <v>730</v>
      </c>
      <c r="C163" s="267" t="s">
        <v>537</v>
      </c>
      <c r="D163" s="267" t="s">
        <v>352</v>
      </c>
      <c r="E163" s="267" t="s">
        <v>817</v>
      </c>
      <c r="F163" s="267" t="s">
        <v>12</v>
      </c>
      <c r="G163" s="256" t="s">
        <v>538</v>
      </c>
      <c r="H163" s="256" t="s">
        <v>539</v>
      </c>
      <c r="I163" s="267" t="s">
        <v>70</v>
      </c>
      <c r="J163" s="267" t="s">
        <v>80</v>
      </c>
      <c r="K163" s="263">
        <f t="shared" si="76"/>
        <v>42055.75</v>
      </c>
      <c r="L163" s="268">
        <v>41593.588888888888</v>
      </c>
      <c r="M163" s="269">
        <v>42037</v>
      </c>
      <c r="N163" s="259">
        <f t="shared" si="77"/>
        <v>443.4111111111124</v>
      </c>
      <c r="O163" s="258">
        <f t="shared" si="78"/>
        <v>42042</v>
      </c>
      <c r="P163" s="258"/>
      <c r="Q163" s="259">
        <f t="shared" si="80"/>
        <v>5</v>
      </c>
      <c r="R163" s="259" t="str">
        <f t="shared" si="81"/>
        <v>Sin Fecha</v>
      </c>
      <c r="S163" s="260">
        <f t="shared" si="82"/>
        <v>462.1611111111124</v>
      </c>
      <c r="T163" s="266">
        <v>42047.811111111114</v>
      </c>
      <c r="U163" s="257" t="str">
        <f t="shared" si="83"/>
        <v>No Cumplió</v>
      </c>
      <c r="V163" s="257" t="str">
        <f t="shared" si="84"/>
        <v>Sin Fecha</v>
      </c>
      <c r="W163" s="260">
        <f t="shared" si="85"/>
        <v>454.22222222222626</v>
      </c>
      <c r="X163" s="256" t="s">
        <v>781</v>
      </c>
      <c r="Y163" s="261">
        <f t="shared" si="79"/>
        <v>5</v>
      </c>
      <c r="Z163" s="242"/>
      <c r="AA163" s="262"/>
      <c r="AB163" s="262"/>
      <c r="AC163" s="262"/>
      <c r="AD163" s="264"/>
      <c r="AE163" s="265"/>
      <c r="AF163" s="265"/>
    </row>
    <row r="164" spans="1:32" ht="51.75" customHeight="1" x14ac:dyDescent="0.25">
      <c r="A164" s="4" t="s">
        <v>945</v>
      </c>
      <c r="B164" s="264" t="s">
        <v>730</v>
      </c>
      <c r="C164" s="267" t="s">
        <v>540</v>
      </c>
      <c r="D164" s="267" t="s">
        <v>352</v>
      </c>
      <c r="E164" s="267" t="s">
        <v>817</v>
      </c>
      <c r="F164" s="267" t="s">
        <v>12</v>
      </c>
      <c r="G164" s="256" t="s">
        <v>541</v>
      </c>
      <c r="H164" s="256" t="s">
        <v>542</v>
      </c>
      <c r="I164" s="267" t="s">
        <v>282</v>
      </c>
      <c r="J164" s="267" t="s">
        <v>338</v>
      </c>
      <c r="K164" s="263">
        <f t="shared" si="76"/>
        <v>42055.75</v>
      </c>
      <c r="L164" s="268">
        <v>41592.990277777775</v>
      </c>
      <c r="M164" s="269">
        <v>42037</v>
      </c>
      <c r="N164" s="259">
        <f t="shared" si="77"/>
        <v>444.00972222222481</v>
      </c>
      <c r="O164" s="258">
        <f t="shared" si="78"/>
        <v>42042</v>
      </c>
      <c r="P164" s="258"/>
      <c r="Q164" s="259">
        <f t="shared" si="80"/>
        <v>3</v>
      </c>
      <c r="R164" s="259" t="str">
        <f t="shared" si="81"/>
        <v>Sin Fecha</v>
      </c>
      <c r="S164" s="260">
        <f t="shared" si="82"/>
        <v>462.75972222222481</v>
      </c>
      <c r="T164" s="266">
        <v>42045.75</v>
      </c>
      <c r="U164" s="257" t="str">
        <f t="shared" si="83"/>
        <v>No Cumplió</v>
      </c>
      <c r="V164" s="257" t="str">
        <f t="shared" si="84"/>
        <v>Sin Fecha</v>
      </c>
      <c r="W164" s="260">
        <f t="shared" si="85"/>
        <v>452.75972222222481</v>
      </c>
      <c r="X164" s="256" t="s">
        <v>782</v>
      </c>
      <c r="Y164" s="261">
        <f t="shared" si="79"/>
        <v>5</v>
      </c>
      <c r="Z164" s="242"/>
      <c r="AA164" s="262"/>
      <c r="AB164" s="262"/>
      <c r="AC164" s="262"/>
      <c r="AD164" s="264"/>
      <c r="AE164" s="265"/>
      <c r="AF164" s="265"/>
    </row>
    <row r="165" spans="1:32" ht="51.75" customHeight="1" x14ac:dyDescent="0.25">
      <c r="A165" s="4">
        <v>1</v>
      </c>
      <c r="B165" s="264" t="s">
        <v>730</v>
      </c>
      <c r="C165" s="267" t="s">
        <v>543</v>
      </c>
      <c r="D165" s="267" t="s">
        <v>352</v>
      </c>
      <c r="E165" s="267" t="s">
        <v>137</v>
      </c>
      <c r="F165" s="267" t="s">
        <v>12</v>
      </c>
      <c r="G165" s="256" t="s">
        <v>544</v>
      </c>
      <c r="H165" s="256" t="s">
        <v>545</v>
      </c>
      <c r="I165" s="267" t="s">
        <v>282</v>
      </c>
      <c r="J165" s="267" t="s">
        <v>512</v>
      </c>
      <c r="K165" s="263">
        <f t="shared" si="76"/>
        <v>42055.75</v>
      </c>
      <c r="L165" s="268">
        <v>41586.759027777778</v>
      </c>
      <c r="M165" s="269">
        <v>42037</v>
      </c>
      <c r="N165" s="259">
        <f t="shared" si="77"/>
        <v>450.2409722222219</v>
      </c>
      <c r="O165" s="258">
        <f t="shared" si="78"/>
        <v>42042</v>
      </c>
      <c r="P165" s="258">
        <v>42040</v>
      </c>
      <c r="Q165" s="259">
        <f t="shared" si="80"/>
        <v>13</v>
      </c>
      <c r="R165" s="259">
        <f t="shared" si="81"/>
        <v>15</v>
      </c>
      <c r="S165" s="260">
        <f t="shared" si="82"/>
        <v>468.9909722222219</v>
      </c>
      <c r="T165" s="266"/>
      <c r="U165" s="257" t="str">
        <f t="shared" si="83"/>
        <v>No Cumplió</v>
      </c>
      <c r="V165" s="257" t="str">
        <f t="shared" si="84"/>
        <v>No Cumplió</v>
      </c>
      <c r="W165" s="260">
        <f t="shared" si="85"/>
        <v>468.9909722222219</v>
      </c>
      <c r="X165" s="256" t="s">
        <v>783</v>
      </c>
      <c r="Y165" s="261">
        <f t="shared" si="79"/>
        <v>5</v>
      </c>
      <c r="Z165" s="242"/>
      <c r="AA165" s="262"/>
      <c r="AB165" s="262"/>
      <c r="AC165" s="262"/>
      <c r="AD165" s="264"/>
      <c r="AE165" s="265"/>
      <c r="AF165" s="265"/>
    </row>
    <row r="166" spans="1:32" ht="51.75" customHeight="1" x14ac:dyDescent="0.25">
      <c r="A166" s="4" t="s">
        <v>945</v>
      </c>
      <c r="B166" s="264" t="s">
        <v>730</v>
      </c>
      <c r="C166" s="267" t="s">
        <v>546</v>
      </c>
      <c r="D166" s="267" t="s">
        <v>352</v>
      </c>
      <c r="E166" s="267" t="s">
        <v>59</v>
      </c>
      <c r="F166" s="267" t="s">
        <v>12</v>
      </c>
      <c r="G166" s="256" t="s">
        <v>547</v>
      </c>
      <c r="H166" s="256" t="s">
        <v>548</v>
      </c>
      <c r="I166" s="267" t="s">
        <v>282</v>
      </c>
      <c r="J166" s="267" t="s">
        <v>21</v>
      </c>
      <c r="K166" s="263">
        <f t="shared" si="76"/>
        <v>42055.75</v>
      </c>
      <c r="L166" s="268">
        <v>41584.49722222222</v>
      </c>
      <c r="M166" s="269">
        <v>42037</v>
      </c>
      <c r="N166" s="259">
        <f t="shared" si="77"/>
        <v>452.50277777777956</v>
      </c>
      <c r="O166" s="258">
        <f t="shared" si="78"/>
        <v>42042</v>
      </c>
      <c r="P166" s="258">
        <v>42040</v>
      </c>
      <c r="Q166" s="259">
        <f t="shared" si="80"/>
        <v>5</v>
      </c>
      <c r="R166" s="259">
        <f t="shared" si="81"/>
        <v>7</v>
      </c>
      <c r="S166" s="260">
        <f t="shared" si="82"/>
        <v>471.25277777777956</v>
      </c>
      <c r="T166" s="266">
        <v>42047.838194444441</v>
      </c>
      <c r="U166" s="257" t="str">
        <f t="shared" si="83"/>
        <v>No Cumplió</v>
      </c>
      <c r="V166" s="257" t="str">
        <f t="shared" si="84"/>
        <v>No Cumplió</v>
      </c>
      <c r="W166" s="260">
        <f t="shared" si="85"/>
        <v>463.34097222222044</v>
      </c>
      <c r="X166" s="256" t="s">
        <v>784</v>
      </c>
      <c r="Y166" s="261">
        <f t="shared" si="79"/>
        <v>5</v>
      </c>
      <c r="Z166" s="242"/>
      <c r="AA166" s="262"/>
      <c r="AB166" s="262"/>
      <c r="AC166" s="262"/>
      <c r="AD166" s="264"/>
      <c r="AE166" s="265"/>
      <c r="AF166" s="265"/>
    </row>
    <row r="167" spans="1:32" ht="51.75" customHeight="1" x14ac:dyDescent="0.25">
      <c r="A167" s="4">
        <v>1</v>
      </c>
      <c r="B167" s="264" t="s">
        <v>730</v>
      </c>
      <c r="C167" s="267" t="s">
        <v>549</v>
      </c>
      <c r="D167" s="267" t="s">
        <v>352</v>
      </c>
      <c r="E167" s="267" t="s">
        <v>59</v>
      </c>
      <c r="F167" s="267" t="s">
        <v>12</v>
      </c>
      <c r="G167" s="256" t="s">
        <v>550</v>
      </c>
      <c r="H167" s="256" t="s">
        <v>551</v>
      </c>
      <c r="I167" s="267" t="s">
        <v>65</v>
      </c>
      <c r="J167" s="267" t="s">
        <v>264</v>
      </c>
      <c r="K167" s="263">
        <f t="shared" si="76"/>
        <v>42055.75</v>
      </c>
      <c r="L167" s="268">
        <v>41577.726388888892</v>
      </c>
      <c r="M167" s="269">
        <v>42037</v>
      </c>
      <c r="N167" s="259">
        <f t="shared" si="77"/>
        <v>459.27361111110804</v>
      </c>
      <c r="O167" s="258">
        <f t="shared" si="78"/>
        <v>42042</v>
      </c>
      <c r="P167" s="258">
        <v>42040</v>
      </c>
      <c r="Q167" s="259">
        <f t="shared" si="80"/>
        <v>13</v>
      </c>
      <c r="R167" s="259">
        <f t="shared" si="81"/>
        <v>15</v>
      </c>
      <c r="S167" s="260">
        <f t="shared" si="82"/>
        <v>478.02361111110804</v>
      </c>
      <c r="T167" s="266"/>
      <c r="U167" s="257" t="str">
        <f t="shared" si="83"/>
        <v>No Cumplió</v>
      </c>
      <c r="V167" s="257" t="str">
        <f t="shared" si="84"/>
        <v>No Cumplió</v>
      </c>
      <c r="W167" s="260">
        <f t="shared" si="85"/>
        <v>478.02361111110804</v>
      </c>
      <c r="X167" s="256" t="s">
        <v>783</v>
      </c>
      <c r="Y167" s="261">
        <f t="shared" si="79"/>
        <v>5</v>
      </c>
      <c r="Z167" s="242"/>
      <c r="AA167" s="262"/>
      <c r="AB167" s="262"/>
      <c r="AC167" s="262"/>
      <c r="AD167" s="264"/>
      <c r="AE167" s="265"/>
      <c r="AF167" s="265"/>
    </row>
    <row r="168" spans="1:32" ht="51.75" customHeight="1" x14ac:dyDescent="0.25">
      <c r="A168" s="4" t="s">
        <v>945</v>
      </c>
      <c r="B168" s="264" t="s">
        <v>730</v>
      </c>
      <c r="C168" s="267" t="s">
        <v>552</v>
      </c>
      <c r="D168" s="267" t="s">
        <v>352</v>
      </c>
      <c r="E168" s="267" t="s">
        <v>817</v>
      </c>
      <c r="F168" s="267" t="s">
        <v>12</v>
      </c>
      <c r="G168" s="256" t="s">
        <v>553</v>
      </c>
      <c r="H168" s="256" t="s">
        <v>554</v>
      </c>
      <c r="I168" s="267" t="s">
        <v>65</v>
      </c>
      <c r="J168" s="267" t="s">
        <v>80</v>
      </c>
      <c r="K168" s="263">
        <f t="shared" si="76"/>
        <v>42055.75</v>
      </c>
      <c r="L168" s="268">
        <v>41570.59375</v>
      </c>
      <c r="M168" s="269">
        <v>42037</v>
      </c>
      <c r="N168" s="259">
        <f t="shared" si="77"/>
        <v>466.40625</v>
      </c>
      <c r="O168" s="258">
        <f t="shared" si="78"/>
        <v>42042</v>
      </c>
      <c r="P168" s="258">
        <v>42039</v>
      </c>
      <c r="Q168" s="259">
        <f t="shared" si="80"/>
        <v>9</v>
      </c>
      <c r="R168" s="259">
        <f t="shared" si="81"/>
        <v>12</v>
      </c>
      <c r="S168" s="260">
        <f t="shared" si="82"/>
        <v>485.15625</v>
      </c>
      <c r="T168" s="266">
        <v>42051.620833333334</v>
      </c>
      <c r="U168" s="257" t="str">
        <f t="shared" si="83"/>
        <v>No Cumplió</v>
      </c>
      <c r="V168" s="257" t="str">
        <f t="shared" si="84"/>
        <v>No Cumplió</v>
      </c>
      <c r="W168" s="260">
        <f t="shared" si="85"/>
        <v>481.0270833333343</v>
      </c>
      <c r="X168" s="256" t="s">
        <v>785</v>
      </c>
      <c r="Y168" s="261">
        <f t="shared" si="79"/>
        <v>5</v>
      </c>
      <c r="Z168" s="242"/>
      <c r="AA168" s="262"/>
      <c r="AB168" s="262"/>
      <c r="AC168" s="262"/>
      <c r="AD168" s="264"/>
      <c r="AE168" s="265"/>
      <c r="AF168" s="265"/>
    </row>
    <row r="169" spans="1:32" s="139" customFormat="1" ht="51.75" customHeight="1" x14ac:dyDescent="0.25">
      <c r="A169" s="140">
        <v>1</v>
      </c>
      <c r="B169" s="264" t="s">
        <v>730</v>
      </c>
      <c r="C169" s="267" t="s">
        <v>555</v>
      </c>
      <c r="D169" s="267" t="s">
        <v>352</v>
      </c>
      <c r="E169" s="267" t="s">
        <v>51</v>
      </c>
      <c r="F169" s="267" t="s">
        <v>12</v>
      </c>
      <c r="G169" s="256" t="s">
        <v>556</v>
      </c>
      <c r="H169" s="256" t="s">
        <v>557</v>
      </c>
      <c r="I169" s="267" t="s">
        <v>264</v>
      </c>
      <c r="J169" s="267" t="s">
        <v>65</v>
      </c>
      <c r="K169" s="263">
        <f t="shared" si="76"/>
        <v>42055.75</v>
      </c>
      <c r="L169" s="268">
        <v>41569.642361111109</v>
      </c>
      <c r="M169" s="269">
        <f>+T170</f>
        <v>42052.609722222223</v>
      </c>
      <c r="N169" s="259">
        <f t="shared" si="77"/>
        <v>482.96736111111386</v>
      </c>
      <c r="O169" s="258">
        <f t="shared" si="78"/>
        <v>42057.609722222223</v>
      </c>
      <c r="P169" s="258"/>
      <c r="Q169" s="259">
        <f t="shared" si="80"/>
        <v>-1</v>
      </c>
      <c r="R169" s="259" t="str">
        <f t="shared" si="81"/>
        <v>Sin Fecha</v>
      </c>
      <c r="S169" s="260">
        <f t="shared" si="82"/>
        <v>486.10763888889051</v>
      </c>
      <c r="T169" s="266"/>
      <c r="U169" s="257" t="str">
        <f t="shared" si="83"/>
        <v>No Cumplió</v>
      </c>
      <c r="V169" s="257" t="str">
        <f t="shared" si="84"/>
        <v>Sin Fecha</v>
      </c>
      <c r="W169" s="260">
        <f t="shared" si="85"/>
        <v>486.10763888889051</v>
      </c>
      <c r="X169" s="256" t="s">
        <v>786</v>
      </c>
      <c r="Y169" s="261">
        <f t="shared" si="79"/>
        <v>5</v>
      </c>
      <c r="Z169" s="242"/>
      <c r="AA169" s="262"/>
      <c r="AB169" s="262"/>
      <c r="AC169" s="262"/>
      <c r="AD169" s="264"/>
      <c r="AE169" s="265"/>
      <c r="AF169" s="265"/>
    </row>
    <row r="170" spans="1:32" ht="51.75" customHeight="1" x14ac:dyDescent="0.25">
      <c r="B170" s="264" t="s">
        <v>730</v>
      </c>
      <c r="C170" s="267" t="s">
        <v>555</v>
      </c>
      <c r="D170" s="267" t="s">
        <v>352</v>
      </c>
      <c r="E170" s="267" t="s">
        <v>59</v>
      </c>
      <c r="F170" s="267" t="s">
        <v>12</v>
      </c>
      <c r="G170" s="256" t="s">
        <v>556</v>
      </c>
      <c r="H170" s="256" t="s">
        <v>557</v>
      </c>
      <c r="I170" s="267" t="s">
        <v>65</v>
      </c>
      <c r="J170" s="267" t="s">
        <v>16</v>
      </c>
      <c r="K170" s="263">
        <f t="shared" si="76"/>
        <v>42055.75</v>
      </c>
      <c r="L170" s="268">
        <v>41569.642361111109</v>
      </c>
      <c r="M170" s="269">
        <v>42037</v>
      </c>
      <c r="N170" s="259">
        <f t="shared" si="77"/>
        <v>467.35763888889051</v>
      </c>
      <c r="O170" s="258">
        <f t="shared" si="78"/>
        <v>42042</v>
      </c>
      <c r="P170" s="258"/>
      <c r="Q170" s="259">
        <f t="shared" si="80"/>
        <v>10</v>
      </c>
      <c r="R170" s="259" t="str">
        <f t="shared" si="81"/>
        <v>Sin Fecha</v>
      </c>
      <c r="S170" s="260">
        <f t="shared" si="82"/>
        <v>486.10763888889051</v>
      </c>
      <c r="T170" s="266">
        <v>42052.609722222223</v>
      </c>
      <c r="U170" s="257" t="str">
        <f t="shared" si="83"/>
        <v>No Cumplió</v>
      </c>
      <c r="V170" s="257" t="str">
        <f t="shared" si="84"/>
        <v>Sin Fecha</v>
      </c>
      <c r="W170" s="260">
        <f t="shared" si="85"/>
        <v>482.96736111111386</v>
      </c>
      <c r="X170" s="256" t="s">
        <v>786</v>
      </c>
      <c r="Y170" s="261">
        <f t="shared" si="79"/>
        <v>5</v>
      </c>
      <c r="Z170" s="242"/>
      <c r="AA170" s="262"/>
      <c r="AB170" s="262"/>
      <c r="AC170" s="262"/>
      <c r="AD170" s="264"/>
      <c r="AE170" s="265"/>
      <c r="AF170" s="265"/>
    </row>
    <row r="171" spans="1:32" ht="51.75" customHeight="1" x14ac:dyDescent="0.25">
      <c r="B171" s="264" t="s">
        <v>730</v>
      </c>
      <c r="C171" s="267" t="s">
        <v>555</v>
      </c>
      <c r="D171" s="267" t="s">
        <v>352</v>
      </c>
      <c r="E171" s="267" t="s">
        <v>59</v>
      </c>
      <c r="F171" s="267" t="s">
        <v>12</v>
      </c>
      <c r="G171" s="256" t="s">
        <v>556</v>
      </c>
      <c r="H171" s="256" t="s">
        <v>557</v>
      </c>
      <c r="I171" s="267" t="s">
        <v>65</v>
      </c>
      <c r="J171" s="267" t="s">
        <v>264</v>
      </c>
      <c r="K171" s="263">
        <f t="shared" si="76"/>
        <v>42055.75</v>
      </c>
      <c r="L171" s="268">
        <v>41569.642361111109</v>
      </c>
      <c r="M171" s="269">
        <v>42037</v>
      </c>
      <c r="N171" s="259">
        <f t="shared" si="77"/>
        <v>467.35763888889051</v>
      </c>
      <c r="O171" s="258">
        <f t="shared" si="78"/>
        <v>42042</v>
      </c>
      <c r="P171" s="258">
        <v>42039</v>
      </c>
      <c r="Q171" s="259">
        <f t="shared" si="80"/>
        <v>13</v>
      </c>
      <c r="R171" s="259">
        <f t="shared" si="81"/>
        <v>16</v>
      </c>
      <c r="S171" s="260">
        <f t="shared" si="82"/>
        <v>486.10763888889051</v>
      </c>
      <c r="T171" s="266"/>
      <c r="U171" s="257" t="str">
        <f t="shared" si="83"/>
        <v>No Cumplió</v>
      </c>
      <c r="V171" s="257" t="str">
        <f t="shared" si="84"/>
        <v>No Cumplió</v>
      </c>
      <c r="W171" s="260">
        <f t="shared" si="85"/>
        <v>486.10763888889051</v>
      </c>
      <c r="X171" s="256" t="s">
        <v>787</v>
      </c>
      <c r="Y171" s="261">
        <f t="shared" si="79"/>
        <v>5</v>
      </c>
      <c r="Z171" s="242"/>
      <c r="AA171" s="262"/>
      <c r="AB171" s="262"/>
      <c r="AC171" s="262"/>
      <c r="AD171" s="264"/>
      <c r="AE171" s="265"/>
      <c r="AF171" s="265"/>
    </row>
    <row r="172" spans="1:32" ht="51.75" customHeight="1" x14ac:dyDescent="0.25">
      <c r="A172" s="4">
        <v>1</v>
      </c>
      <c r="B172" s="264" t="s">
        <v>730</v>
      </c>
      <c r="C172" s="267" t="s">
        <v>558</v>
      </c>
      <c r="D172" s="267" t="s">
        <v>352</v>
      </c>
      <c r="E172" s="267" t="s">
        <v>51</v>
      </c>
      <c r="F172" s="267" t="s">
        <v>12</v>
      </c>
      <c r="G172" s="256" t="s">
        <v>559</v>
      </c>
      <c r="H172" s="256" t="s">
        <v>560</v>
      </c>
      <c r="I172" s="267" t="s">
        <v>282</v>
      </c>
      <c r="J172" s="267" t="s">
        <v>96</v>
      </c>
      <c r="K172" s="263">
        <f t="shared" si="76"/>
        <v>42055.75</v>
      </c>
      <c r="L172" s="268">
        <v>41566.638194444444</v>
      </c>
      <c r="M172" s="269">
        <v>42037</v>
      </c>
      <c r="N172" s="259">
        <f t="shared" si="77"/>
        <v>470.3618055555562</v>
      </c>
      <c r="O172" s="258">
        <f t="shared" si="78"/>
        <v>42042</v>
      </c>
      <c r="P172" s="258">
        <v>42039</v>
      </c>
      <c r="Q172" s="259">
        <f t="shared" si="80"/>
        <v>13</v>
      </c>
      <c r="R172" s="259">
        <f t="shared" si="81"/>
        <v>16</v>
      </c>
      <c r="S172" s="260">
        <f t="shared" si="82"/>
        <v>489.1118055555562</v>
      </c>
      <c r="T172" s="266"/>
      <c r="U172" s="257" t="str">
        <f t="shared" si="83"/>
        <v>No Cumplió</v>
      </c>
      <c r="V172" s="257" t="str">
        <f t="shared" si="84"/>
        <v>No Cumplió</v>
      </c>
      <c r="W172" s="260">
        <f t="shared" si="85"/>
        <v>489.1118055555562</v>
      </c>
      <c r="X172" s="256" t="s">
        <v>787</v>
      </c>
      <c r="Y172" s="261">
        <f t="shared" si="79"/>
        <v>5</v>
      </c>
      <c r="Z172" s="242"/>
      <c r="AA172" s="262"/>
      <c r="AB172" s="262"/>
      <c r="AC172" s="262"/>
      <c r="AD172" s="264"/>
      <c r="AE172" s="265"/>
      <c r="AF172" s="265"/>
    </row>
    <row r="173" spans="1:32" s="141" customFormat="1" ht="51.75" customHeight="1" x14ac:dyDescent="0.25">
      <c r="A173" s="142">
        <v>1</v>
      </c>
      <c r="B173" s="264" t="s">
        <v>730</v>
      </c>
      <c r="C173" s="267" t="s">
        <v>561</v>
      </c>
      <c r="D173" s="267" t="s">
        <v>352</v>
      </c>
      <c r="E173" s="267" t="s">
        <v>51</v>
      </c>
      <c r="F173" s="267" t="s">
        <v>12</v>
      </c>
      <c r="G173" s="256" t="s">
        <v>562</v>
      </c>
      <c r="H173" s="256" t="s">
        <v>563</v>
      </c>
      <c r="I173" s="267" t="s">
        <v>149</v>
      </c>
      <c r="J173" s="267" t="s">
        <v>131</v>
      </c>
      <c r="K173" s="263">
        <f t="shared" si="76"/>
        <v>42055.75</v>
      </c>
      <c r="L173" s="268">
        <v>41565.77847222222</v>
      </c>
      <c r="M173" s="269">
        <f>+T174</f>
        <v>42052.777777777781</v>
      </c>
      <c r="N173" s="259">
        <f t="shared" si="77"/>
        <v>486.99930555556057</v>
      </c>
      <c r="O173" s="258">
        <f t="shared" si="78"/>
        <v>42057.777777777781</v>
      </c>
      <c r="P173" s="258"/>
      <c r="Q173" s="259">
        <f t="shared" si="80"/>
        <v>-2</v>
      </c>
      <c r="R173" s="259" t="str">
        <f t="shared" si="81"/>
        <v>Sin Fecha</v>
      </c>
      <c r="S173" s="260">
        <f t="shared" si="82"/>
        <v>489.97152777777956</v>
      </c>
      <c r="T173" s="266"/>
      <c r="U173" s="257" t="str">
        <f t="shared" si="83"/>
        <v>No Cumplió</v>
      </c>
      <c r="V173" s="257" t="str">
        <f t="shared" si="84"/>
        <v>Sin Fecha</v>
      </c>
      <c r="W173" s="260">
        <f t="shared" si="85"/>
        <v>489.97152777777956</v>
      </c>
      <c r="X173" s="256" t="s">
        <v>181</v>
      </c>
      <c r="Y173" s="261">
        <f t="shared" si="79"/>
        <v>5</v>
      </c>
      <c r="Z173" s="242"/>
      <c r="AA173" s="262"/>
      <c r="AB173" s="262"/>
      <c r="AC173" s="262"/>
      <c r="AD173" s="264"/>
      <c r="AE173" s="265"/>
      <c r="AF173" s="265"/>
    </row>
    <row r="174" spans="1:32" ht="51.75" customHeight="1" x14ac:dyDescent="0.25">
      <c r="B174" s="264" t="s">
        <v>730</v>
      </c>
      <c r="C174" s="267" t="s">
        <v>561</v>
      </c>
      <c r="D174" s="267" t="s">
        <v>352</v>
      </c>
      <c r="E174" s="267" t="s">
        <v>51</v>
      </c>
      <c r="F174" s="267" t="s">
        <v>12</v>
      </c>
      <c r="G174" s="256" t="s">
        <v>562</v>
      </c>
      <c r="H174" s="256" t="s">
        <v>563</v>
      </c>
      <c r="I174" s="267" t="s">
        <v>282</v>
      </c>
      <c r="J174" s="267" t="s">
        <v>149</v>
      </c>
      <c r="K174" s="263">
        <f t="shared" si="76"/>
        <v>42055.75</v>
      </c>
      <c r="L174" s="268">
        <v>41565.77847222222</v>
      </c>
      <c r="M174" s="269">
        <v>42037</v>
      </c>
      <c r="N174" s="259">
        <f t="shared" si="77"/>
        <v>471.22152777777956</v>
      </c>
      <c r="O174" s="258">
        <f t="shared" si="78"/>
        <v>42042</v>
      </c>
      <c r="P174" s="258">
        <v>42039</v>
      </c>
      <c r="Q174" s="259">
        <f t="shared" si="80"/>
        <v>10</v>
      </c>
      <c r="R174" s="259">
        <f t="shared" si="81"/>
        <v>13</v>
      </c>
      <c r="S174" s="260">
        <f t="shared" si="82"/>
        <v>489.97152777777956</v>
      </c>
      <c r="T174" s="266">
        <v>42052.777777777781</v>
      </c>
      <c r="U174" s="257" t="str">
        <f t="shared" si="83"/>
        <v>No Cumplió</v>
      </c>
      <c r="V174" s="257" t="str">
        <f t="shared" si="84"/>
        <v>No Cumplió</v>
      </c>
      <c r="W174" s="260">
        <f t="shared" si="85"/>
        <v>486.99930555556057</v>
      </c>
      <c r="X174" s="256" t="s">
        <v>181</v>
      </c>
      <c r="Y174" s="261">
        <f t="shared" si="79"/>
        <v>5</v>
      </c>
      <c r="Z174" s="242"/>
      <c r="AA174" s="262"/>
      <c r="AB174" s="262"/>
      <c r="AC174" s="262"/>
      <c r="AD174" s="264"/>
      <c r="AE174" s="265"/>
      <c r="AF174" s="265"/>
    </row>
    <row r="175" spans="1:32" ht="51.75" customHeight="1" x14ac:dyDescent="0.25">
      <c r="A175" s="4">
        <v>1</v>
      </c>
      <c r="B175" s="264" t="s">
        <v>730</v>
      </c>
      <c r="C175" s="267" t="s">
        <v>564</v>
      </c>
      <c r="D175" s="267" t="s">
        <v>352</v>
      </c>
      <c r="E175" s="267" t="s">
        <v>158</v>
      </c>
      <c r="F175" s="267" t="s">
        <v>12</v>
      </c>
      <c r="G175" s="256" t="s">
        <v>565</v>
      </c>
      <c r="H175" s="256" t="s">
        <v>566</v>
      </c>
      <c r="I175" s="267" t="s">
        <v>65</v>
      </c>
      <c r="J175" s="267" t="s">
        <v>363</v>
      </c>
      <c r="K175" s="263">
        <f t="shared" si="76"/>
        <v>42055.75</v>
      </c>
      <c r="L175" s="268">
        <v>41565.611805555556</v>
      </c>
      <c r="M175" s="269">
        <f>+T176</f>
        <v>42049.651388888888</v>
      </c>
      <c r="N175" s="259">
        <f t="shared" si="77"/>
        <v>484.03958333333139</v>
      </c>
      <c r="O175" s="258">
        <f t="shared" si="78"/>
        <v>42054.651388888888</v>
      </c>
      <c r="P175" s="258">
        <v>42039</v>
      </c>
      <c r="Q175" s="259">
        <f t="shared" si="80"/>
        <v>1</v>
      </c>
      <c r="R175" s="259">
        <f t="shared" si="81"/>
        <v>16</v>
      </c>
      <c r="S175" s="260">
        <f t="shared" si="82"/>
        <v>490.1381944444438</v>
      </c>
      <c r="T175" s="266"/>
      <c r="U175" s="257" t="str">
        <f t="shared" si="83"/>
        <v>No Cumplió</v>
      </c>
      <c r="V175" s="257" t="str">
        <f t="shared" si="84"/>
        <v>No Cumplió</v>
      </c>
      <c r="W175" s="260">
        <f t="shared" si="85"/>
        <v>490.1381944444438</v>
      </c>
      <c r="X175" s="256" t="s">
        <v>577</v>
      </c>
      <c r="Y175" s="261">
        <f t="shared" si="79"/>
        <v>5</v>
      </c>
      <c r="Z175" s="242"/>
      <c r="AA175" s="262"/>
      <c r="AB175" s="262"/>
      <c r="AC175" s="262"/>
      <c r="AD175" s="264"/>
      <c r="AE175" s="265"/>
      <c r="AF175" s="265"/>
    </row>
    <row r="176" spans="1:32" ht="51.75" customHeight="1" x14ac:dyDescent="0.25">
      <c r="B176" s="264" t="s">
        <v>730</v>
      </c>
      <c r="C176" s="267" t="s">
        <v>564</v>
      </c>
      <c r="D176" s="267" t="s">
        <v>352</v>
      </c>
      <c r="E176" s="267" t="s">
        <v>59</v>
      </c>
      <c r="F176" s="267" t="s">
        <v>12</v>
      </c>
      <c r="G176" s="256" t="s">
        <v>565</v>
      </c>
      <c r="H176" s="256" t="s">
        <v>566</v>
      </c>
      <c r="I176" s="267" t="s">
        <v>65</v>
      </c>
      <c r="J176" s="267" t="s">
        <v>148</v>
      </c>
      <c r="K176" s="263">
        <f t="shared" si="76"/>
        <v>42055.75</v>
      </c>
      <c r="L176" s="268">
        <v>41565.611805555556</v>
      </c>
      <c r="M176" s="269">
        <v>42037</v>
      </c>
      <c r="N176" s="259">
        <f t="shared" si="77"/>
        <v>471.3881944444438</v>
      </c>
      <c r="O176" s="258">
        <f t="shared" si="78"/>
        <v>42042</v>
      </c>
      <c r="P176" s="258">
        <v>42039</v>
      </c>
      <c r="Q176" s="259">
        <f t="shared" si="80"/>
        <v>7</v>
      </c>
      <c r="R176" s="259">
        <f t="shared" si="81"/>
        <v>10</v>
      </c>
      <c r="S176" s="260">
        <f t="shared" si="82"/>
        <v>490.1381944444438</v>
      </c>
      <c r="T176" s="266">
        <v>42049.651388888888</v>
      </c>
      <c r="U176" s="257" t="str">
        <f t="shared" si="83"/>
        <v>No Cumplió</v>
      </c>
      <c r="V176" s="257" t="str">
        <f t="shared" si="84"/>
        <v>No Cumplió</v>
      </c>
      <c r="W176" s="260">
        <f t="shared" si="85"/>
        <v>484.03958333333139</v>
      </c>
      <c r="X176" s="256" t="s">
        <v>577</v>
      </c>
      <c r="Y176" s="261">
        <f t="shared" si="79"/>
        <v>5</v>
      </c>
      <c r="Z176" s="242"/>
      <c r="AA176" s="262"/>
      <c r="AB176" s="262"/>
      <c r="AC176" s="262"/>
      <c r="AD176" s="264"/>
      <c r="AE176" s="265"/>
      <c r="AF176" s="265"/>
    </row>
    <row r="177" spans="1:32" ht="51.75" customHeight="1" x14ac:dyDescent="0.25">
      <c r="A177" s="4">
        <v>1</v>
      </c>
      <c r="B177" s="264" t="s">
        <v>730</v>
      </c>
      <c r="C177" s="267" t="s">
        <v>567</v>
      </c>
      <c r="D177" s="267" t="s">
        <v>352</v>
      </c>
      <c r="E177" s="267" t="s">
        <v>59</v>
      </c>
      <c r="F177" s="267" t="s">
        <v>12</v>
      </c>
      <c r="G177" s="256" t="s">
        <v>568</v>
      </c>
      <c r="H177" s="256" t="s">
        <v>569</v>
      </c>
      <c r="I177" s="267" t="s">
        <v>282</v>
      </c>
      <c r="J177" s="267" t="s">
        <v>80</v>
      </c>
      <c r="K177" s="263">
        <f t="shared" si="76"/>
        <v>42055.75</v>
      </c>
      <c r="L177" s="268">
        <v>41564.566666666666</v>
      </c>
      <c r="M177" s="269">
        <f>+T178</f>
        <v>42048.659722222219</v>
      </c>
      <c r="N177" s="259">
        <f t="shared" si="77"/>
        <v>484.09305555555329</v>
      </c>
      <c r="O177" s="258">
        <f t="shared" si="78"/>
        <v>42053.659722222219</v>
      </c>
      <c r="P177" s="258">
        <v>42039</v>
      </c>
      <c r="Q177" s="259">
        <f t="shared" si="80"/>
        <v>2</v>
      </c>
      <c r="R177" s="259">
        <f t="shared" si="81"/>
        <v>16</v>
      </c>
      <c r="S177" s="260">
        <f t="shared" si="82"/>
        <v>491.1833333333343</v>
      </c>
      <c r="T177" s="266"/>
      <c r="U177" s="257" t="str">
        <f t="shared" si="83"/>
        <v>No Cumplió</v>
      </c>
      <c r="V177" s="257" t="str">
        <f t="shared" si="84"/>
        <v>No Cumplió</v>
      </c>
      <c r="W177" s="260">
        <f t="shared" si="85"/>
        <v>491.1833333333343</v>
      </c>
      <c r="X177" s="256" t="s">
        <v>577</v>
      </c>
      <c r="Y177" s="261">
        <f t="shared" si="79"/>
        <v>5</v>
      </c>
      <c r="Z177" s="242"/>
      <c r="AA177" s="262"/>
      <c r="AB177" s="262"/>
      <c r="AC177" s="262"/>
      <c r="AD177" s="264"/>
      <c r="AE177" s="265"/>
      <c r="AF177" s="265"/>
    </row>
    <row r="178" spans="1:32" ht="51.75" customHeight="1" x14ac:dyDescent="0.25">
      <c r="B178" s="264" t="s">
        <v>730</v>
      </c>
      <c r="C178" s="267" t="s">
        <v>567</v>
      </c>
      <c r="D178" s="267" t="s">
        <v>352</v>
      </c>
      <c r="E178" s="267" t="s">
        <v>59</v>
      </c>
      <c r="F178" s="267" t="s">
        <v>12</v>
      </c>
      <c r="G178" s="256" t="s">
        <v>568</v>
      </c>
      <c r="H178" s="256" t="s">
        <v>569</v>
      </c>
      <c r="I178" s="267" t="s">
        <v>282</v>
      </c>
      <c r="J178" s="267" t="s">
        <v>55</v>
      </c>
      <c r="K178" s="263">
        <f t="shared" si="76"/>
        <v>42055.75</v>
      </c>
      <c r="L178" s="268">
        <v>41564.566666666666</v>
      </c>
      <c r="M178" s="269">
        <v>42037</v>
      </c>
      <c r="N178" s="259">
        <f t="shared" si="77"/>
        <v>472.4333333333343</v>
      </c>
      <c r="O178" s="258">
        <f t="shared" si="78"/>
        <v>42042</v>
      </c>
      <c r="P178" s="258">
        <v>42039</v>
      </c>
      <c r="Q178" s="259">
        <f t="shared" si="80"/>
        <v>6</v>
      </c>
      <c r="R178" s="259">
        <f t="shared" si="81"/>
        <v>9</v>
      </c>
      <c r="S178" s="260">
        <f t="shared" si="82"/>
        <v>491.1833333333343</v>
      </c>
      <c r="T178" s="266">
        <v>42048.659722222219</v>
      </c>
      <c r="U178" s="257" t="str">
        <f t="shared" si="83"/>
        <v>No Cumplió</v>
      </c>
      <c r="V178" s="257" t="str">
        <f t="shared" si="84"/>
        <v>No Cumplió</v>
      </c>
      <c r="W178" s="260">
        <f t="shared" si="85"/>
        <v>484.09305555555329</v>
      </c>
      <c r="X178" s="256" t="s">
        <v>577</v>
      </c>
      <c r="Y178" s="261">
        <f t="shared" si="79"/>
        <v>5</v>
      </c>
      <c r="Z178" s="242"/>
      <c r="AA178" s="262"/>
      <c r="AB178" s="262"/>
      <c r="AC178" s="262"/>
      <c r="AD178" s="264"/>
      <c r="AE178" s="265"/>
      <c r="AF178" s="265"/>
    </row>
    <row r="179" spans="1:32" ht="51.75" customHeight="1" x14ac:dyDescent="0.25"/>
    <row r="180" spans="1:32" ht="51.75" customHeight="1" x14ac:dyDescent="0.25"/>
    <row r="181" spans="1:32" ht="51.75" customHeight="1" x14ac:dyDescent="0.25"/>
    <row r="182" spans="1:32" ht="51.75" customHeight="1" x14ac:dyDescent="0.25"/>
    <row r="183" spans="1:32" ht="51.75" customHeight="1" x14ac:dyDescent="0.25"/>
  </sheetData>
  <autoFilter ref="A5:AF178"/>
  <hyperlinks>
    <hyperlink ref="C94" r:id="rId1" display="https://support.finsoftware.com/jira/browse/BXMPRJ-1021"/>
    <hyperlink ref="C23" r:id="rId2" display="https://support.finsoftware.com/jira/browse/BXMPRJ-1254"/>
    <hyperlink ref="C7" r:id="rId3" display="https://support.finsoftware.com/jira/browse/BXMPRJ-1323"/>
  </hyperlinks>
  <printOptions horizontalCentered="1" verticalCentered="1"/>
  <pageMargins left="0.25" right="0.25" top="0.25" bottom="0.5" header="0.5" footer="0.25"/>
  <headerFooter>
    <oddFooter>&amp;Z&amp;P of &amp;F</oddFooter>
  </headerFooter>
  <legacyDrawing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2"/>
  <sheetViews>
    <sheetView workbookViewId="0">
      <selection activeCell="C2" sqref="C2"/>
    </sheetView>
  </sheetViews>
  <sheetFormatPr baseColWidth="10" defaultRowHeight="15" x14ac:dyDescent="0.25"/>
  <cols>
    <col min="3" max="3" width="13.42578125" customWidth="1"/>
    <col min="4" max="4" width="12.42578125" customWidth="1"/>
    <col min="8" max="8" width="13.28515625" customWidth="1"/>
    <col min="11" max="11" width="14.7109375" customWidth="1"/>
    <col min="12" max="12" width="27.7109375" customWidth="1"/>
    <col min="13" max="13" width="16.28515625" customWidth="1"/>
    <col min="14" max="14" width="24.28515625" customWidth="1"/>
    <col min="15" max="15" width="23.5703125" customWidth="1"/>
    <col min="16" max="16" width="28.85546875" customWidth="1"/>
    <col min="17" max="17" width="34" customWidth="1"/>
    <col min="18" max="18" width="41.140625" customWidth="1"/>
    <col min="19" max="19" width="20.28515625" customWidth="1"/>
    <col min="20" max="20" width="26.5703125" customWidth="1"/>
    <col min="21" max="21" width="13.42578125" customWidth="1"/>
    <col min="22" max="22" width="13.140625" customWidth="1"/>
    <col min="23" max="23" width="15.42578125" customWidth="1"/>
    <col min="25" max="25" width="17.85546875" customWidth="1"/>
    <col min="26" max="29" width="21" customWidth="1"/>
  </cols>
  <sheetData>
    <row r="1" spans="1:29" x14ac:dyDescent="0.25">
      <c r="A1" t="s">
        <v>738</v>
      </c>
      <c r="B1" t="s">
        <v>734</v>
      </c>
      <c r="C1" t="s">
        <v>0</v>
      </c>
      <c r="D1" t="s">
        <v>1</v>
      </c>
      <c r="E1" t="s">
        <v>2</v>
      </c>
      <c r="F1" t="s">
        <v>3</v>
      </c>
      <c r="G1" t="s">
        <v>4</v>
      </c>
      <c r="H1" t="s">
        <v>5</v>
      </c>
      <c r="I1" t="s">
        <v>6</v>
      </c>
      <c r="J1" t="s">
        <v>7</v>
      </c>
      <c r="K1" t="s">
        <v>188</v>
      </c>
      <c r="L1" t="s">
        <v>189</v>
      </c>
      <c r="M1" t="s">
        <v>697</v>
      </c>
      <c r="N1" t="s">
        <v>190</v>
      </c>
      <c r="O1" t="s">
        <v>739</v>
      </c>
      <c r="P1" t="s">
        <v>740</v>
      </c>
      <c r="Q1" t="s">
        <v>924</v>
      </c>
      <c r="R1" t="s">
        <v>923</v>
      </c>
      <c r="S1" t="s">
        <v>187</v>
      </c>
      <c r="T1" t="s">
        <v>191</v>
      </c>
      <c r="U1" t="s">
        <v>943</v>
      </c>
      <c r="V1" t="s">
        <v>944</v>
      </c>
      <c r="W1" t="s">
        <v>192</v>
      </c>
      <c r="X1" t="s">
        <v>8</v>
      </c>
      <c r="Y1" t="s">
        <v>193</v>
      </c>
      <c r="Z1" t="s">
        <v>194</v>
      </c>
      <c r="AA1" t="s">
        <v>195</v>
      </c>
      <c r="AB1" t="s">
        <v>196</v>
      </c>
      <c r="AC1" t="s">
        <v>197</v>
      </c>
    </row>
    <row r="2" spans="1:29" x14ac:dyDescent="0.25">
      <c r="A2">
        <v>1</v>
      </c>
      <c r="B2" t="s">
        <v>700</v>
      </c>
      <c r="C2" t="s">
        <v>960</v>
      </c>
      <c r="D2" t="s">
        <v>10</v>
      </c>
      <c r="E2" t="s">
        <v>24</v>
      </c>
      <c r="F2" t="s">
        <v>25</v>
      </c>
      <c r="G2" t="s">
        <v>961</v>
      </c>
      <c r="H2" t="s">
        <v>962</v>
      </c>
      <c r="I2" t="s">
        <v>905</v>
      </c>
      <c r="J2" t="s">
        <v>16</v>
      </c>
      <c r="K2" s="275">
        <v>42055.75</v>
      </c>
      <c r="L2" s="275">
        <v>42051.575694444444</v>
      </c>
      <c r="M2" s="275">
        <v>42051.813888888886</v>
      </c>
      <c r="N2">
        <v>3.9361111111138598</v>
      </c>
      <c r="O2" s="275">
        <v>42051.813888888886</v>
      </c>
      <c r="Q2">
        <v>-6.3888888886140194E-2</v>
      </c>
      <c r="R2" t="s">
        <v>963</v>
      </c>
      <c r="S2">
        <v>0.17430555555620231</v>
      </c>
      <c r="U2" t="s">
        <v>964</v>
      </c>
      <c r="V2" t="s">
        <v>963</v>
      </c>
      <c r="W2">
        <v>4.1743055555562023</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W25"/>
  <sheetViews>
    <sheetView tabSelected="1" topLeftCell="A3" workbookViewId="0">
      <selection activeCell="D3" sqref="D3"/>
    </sheetView>
  </sheetViews>
  <sheetFormatPr baseColWidth="10" defaultRowHeight="15" x14ac:dyDescent="0.25"/>
  <cols>
    <col min="1" max="1" width="25.42578125" customWidth="1"/>
    <col min="2" max="2" width="13.7109375" customWidth="1"/>
    <col min="3" max="3" width="2" customWidth="1"/>
    <col min="4" max="4" width="19.85546875" customWidth="1"/>
    <col min="5" max="5" width="22.42578125" customWidth="1"/>
    <col min="6" max="7" width="2.7109375" customWidth="1"/>
    <col min="8" max="8" width="3" customWidth="1"/>
    <col min="9" max="9" width="2" customWidth="1"/>
    <col min="10" max="10" width="3" customWidth="1"/>
    <col min="11" max="17" width="2" customWidth="1"/>
    <col min="18" max="22" width="3" customWidth="1"/>
    <col min="23" max="23" width="14.28515625" customWidth="1"/>
    <col min="24" max="24" width="3" customWidth="1"/>
    <col min="25" max="25" width="12.5703125" bestFit="1" customWidth="1"/>
    <col min="26" max="31" width="2" customWidth="1"/>
    <col min="32" max="39" width="3" customWidth="1"/>
    <col min="40" max="40" width="7.7109375" customWidth="1"/>
  </cols>
  <sheetData>
    <row r="2" spans="1:23" x14ac:dyDescent="0.25">
      <c r="A2" s="195" t="s">
        <v>194</v>
      </c>
      <c r="B2" s="249" t="s">
        <v>737</v>
      </c>
      <c r="D2" s="195" t="s">
        <v>194</v>
      </c>
      <c r="E2" s="249" t="s">
        <v>737</v>
      </c>
    </row>
    <row r="3" spans="1:23" x14ac:dyDescent="0.25">
      <c r="A3" s="195" t="s">
        <v>738</v>
      </c>
      <c r="B3" s="204">
        <v>1</v>
      </c>
      <c r="D3" s="195" t="s">
        <v>1</v>
      </c>
      <c r="E3" s="249" t="s">
        <v>737</v>
      </c>
    </row>
    <row r="5" spans="1:23" x14ac:dyDescent="0.25">
      <c r="A5" s="50" t="s">
        <v>623</v>
      </c>
      <c r="B5" s="48" t="s">
        <v>788</v>
      </c>
      <c r="D5" s="195" t="s">
        <v>788</v>
      </c>
      <c r="E5" s="195" t="s">
        <v>625</v>
      </c>
    </row>
    <row r="6" spans="1:23" x14ac:dyDescent="0.25">
      <c r="A6" s="197" t="s">
        <v>80</v>
      </c>
      <c r="B6" s="198">
        <v>6</v>
      </c>
      <c r="D6" s="50" t="s">
        <v>623</v>
      </c>
      <c r="E6" s="207">
        <v>-10</v>
      </c>
      <c r="F6" s="207">
        <v>-5</v>
      </c>
      <c r="G6" s="207">
        <v>-1</v>
      </c>
      <c r="H6" s="207">
        <v>0</v>
      </c>
      <c r="I6" s="207">
        <v>1</v>
      </c>
      <c r="J6" s="207">
        <v>2</v>
      </c>
      <c r="K6" s="207">
        <v>3</v>
      </c>
      <c r="L6" s="207">
        <v>4</v>
      </c>
      <c r="M6" s="207">
        <v>5</v>
      </c>
      <c r="N6" s="207">
        <v>6</v>
      </c>
      <c r="O6" s="207">
        <v>7</v>
      </c>
      <c r="P6" s="207">
        <v>8</v>
      </c>
      <c r="Q6" s="207">
        <v>9</v>
      </c>
      <c r="R6" s="207">
        <v>10</v>
      </c>
      <c r="S6" s="207">
        <v>11</v>
      </c>
      <c r="T6" s="207">
        <v>12</v>
      </c>
      <c r="U6" s="207">
        <v>15</v>
      </c>
      <c r="V6" s="207">
        <v>16</v>
      </c>
      <c r="W6" s="57" t="s">
        <v>624</v>
      </c>
    </row>
    <row r="7" spans="1:23" x14ac:dyDescent="0.25">
      <c r="A7" s="197" t="s">
        <v>65</v>
      </c>
      <c r="B7" s="198">
        <v>3</v>
      </c>
      <c r="D7" s="204" t="s">
        <v>993</v>
      </c>
      <c r="E7" s="198">
        <v>1</v>
      </c>
      <c r="F7" s="198"/>
      <c r="G7" s="198">
        <v>1</v>
      </c>
      <c r="H7" s="198">
        <v>3</v>
      </c>
      <c r="I7" s="198">
        <v>2</v>
      </c>
      <c r="J7" s="198">
        <v>5</v>
      </c>
      <c r="K7" s="198">
        <v>4</v>
      </c>
      <c r="L7" s="198"/>
      <c r="M7" s="198">
        <v>1</v>
      </c>
      <c r="N7" s="198">
        <v>2</v>
      </c>
      <c r="O7" s="198">
        <v>1</v>
      </c>
      <c r="P7" s="198">
        <v>2</v>
      </c>
      <c r="Q7" s="198">
        <v>1</v>
      </c>
      <c r="R7" s="198">
        <v>8</v>
      </c>
      <c r="S7" s="198"/>
      <c r="T7" s="198"/>
      <c r="U7" s="198">
        <v>4</v>
      </c>
      <c r="V7" s="198">
        <v>9</v>
      </c>
      <c r="W7" s="198">
        <v>44</v>
      </c>
    </row>
    <row r="8" spans="1:23" x14ac:dyDescent="0.25">
      <c r="A8" s="197" t="s">
        <v>49</v>
      </c>
      <c r="B8" s="198">
        <v>2</v>
      </c>
      <c r="D8" s="204" t="s">
        <v>992</v>
      </c>
      <c r="E8" s="198"/>
      <c r="F8" s="198">
        <v>1</v>
      </c>
      <c r="G8" s="198">
        <v>4</v>
      </c>
      <c r="H8" s="198">
        <v>11</v>
      </c>
      <c r="I8" s="198">
        <v>4</v>
      </c>
      <c r="J8" s="198">
        <v>9</v>
      </c>
      <c r="K8" s="198"/>
      <c r="L8" s="198">
        <v>4</v>
      </c>
      <c r="M8" s="198">
        <v>2</v>
      </c>
      <c r="N8" s="198">
        <v>2</v>
      </c>
      <c r="O8" s="198">
        <v>1</v>
      </c>
      <c r="P8" s="198">
        <v>1</v>
      </c>
      <c r="Q8" s="198">
        <v>4</v>
      </c>
      <c r="R8" s="198"/>
      <c r="S8" s="198">
        <v>1</v>
      </c>
      <c r="T8" s="198">
        <v>5</v>
      </c>
      <c r="U8" s="198">
        <v>1</v>
      </c>
      <c r="V8" s="198">
        <v>4</v>
      </c>
      <c r="W8" s="198">
        <v>54</v>
      </c>
    </row>
    <row r="9" spans="1:23" x14ac:dyDescent="0.25">
      <c r="A9" s="197" t="s">
        <v>22</v>
      </c>
      <c r="B9" s="198">
        <v>4</v>
      </c>
      <c r="D9" s="204" t="s">
        <v>994</v>
      </c>
      <c r="E9" s="198"/>
      <c r="F9" s="198"/>
      <c r="G9" s="198"/>
      <c r="H9" s="198"/>
      <c r="I9" s="198"/>
      <c r="J9" s="198">
        <v>1</v>
      </c>
      <c r="K9" s="198"/>
      <c r="L9" s="198"/>
      <c r="M9" s="198"/>
      <c r="N9" s="198">
        <v>1</v>
      </c>
      <c r="O9" s="198"/>
      <c r="P9" s="198">
        <v>1</v>
      </c>
      <c r="Q9" s="198">
        <v>1</v>
      </c>
      <c r="R9" s="198"/>
      <c r="S9" s="198"/>
      <c r="T9" s="198">
        <v>2</v>
      </c>
      <c r="U9" s="198"/>
      <c r="V9" s="198"/>
      <c r="W9" s="198">
        <v>6</v>
      </c>
    </row>
    <row r="10" spans="1:23" x14ac:dyDescent="0.25">
      <c r="A10" s="197" t="s">
        <v>33</v>
      </c>
      <c r="B10" s="198">
        <v>2</v>
      </c>
      <c r="D10" s="197" t="s">
        <v>624</v>
      </c>
      <c r="E10" s="198">
        <v>1</v>
      </c>
      <c r="F10" s="198">
        <v>1</v>
      </c>
      <c r="G10" s="198">
        <v>5</v>
      </c>
      <c r="H10" s="198">
        <v>14</v>
      </c>
      <c r="I10" s="198">
        <v>6</v>
      </c>
      <c r="J10" s="198">
        <v>15</v>
      </c>
      <c r="K10" s="198">
        <v>4</v>
      </c>
      <c r="L10" s="198">
        <v>4</v>
      </c>
      <c r="M10" s="198">
        <v>3</v>
      </c>
      <c r="N10" s="198">
        <v>5</v>
      </c>
      <c r="O10" s="198">
        <v>2</v>
      </c>
      <c r="P10" s="198">
        <v>4</v>
      </c>
      <c r="Q10" s="198">
        <v>6</v>
      </c>
      <c r="R10" s="198">
        <v>8</v>
      </c>
      <c r="S10" s="198">
        <v>1</v>
      </c>
      <c r="T10" s="198">
        <v>7</v>
      </c>
      <c r="U10" s="198">
        <v>5</v>
      </c>
      <c r="V10" s="198">
        <v>13</v>
      </c>
      <c r="W10" s="198">
        <v>104</v>
      </c>
    </row>
    <row r="11" spans="1:23" x14ac:dyDescent="0.25">
      <c r="A11" s="197" t="s">
        <v>16</v>
      </c>
      <c r="B11" s="198">
        <v>6</v>
      </c>
    </row>
    <row r="12" spans="1:23" x14ac:dyDescent="0.25">
      <c r="A12" s="197" t="s">
        <v>42</v>
      </c>
      <c r="B12" s="198">
        <v>3</v>
      </c>
    </row>
    <row r="13" spans="1:23" x14ac:dyDescent="0.25">
      <c r="A13" s="197" t="s">
        <v>70</v>
      </c>
      <c r="B13" s="198">
        <v>1</v>
      </c>
    </row>
    <row r="14" spans="1:23" x14ac:dyDescent="0.25">
      <c r="A14" s="197" t="s">
        <v>38</v>
      </c>
      <c r="B14" s="198">
        <v>1</v>
      </c>
    </row>
    <row r="15" spans="1:23" x14ac:dyDescent="0.25">
      <c r="A15" s="197" t="s">
        <v>96</v>
      </c>
      <c r="B15" s="198">
        <v>1</v>
      </c>
    </row>
    <row r="16" spans="1:23" x14ac:dyDescent="0.25">
      <c r="A16" s="197" t="s">
        <v>32</v>
      </c>
      <c r="B16" s="198">
        <v>1</v>
      </c>
    </row>
    <row r="17" spans="1:2" x14ac:dyDescent="0.25">
      <c r="A17" s="197" t="s">
        <v>55</v>
      </c>
      <c r="B17" s="198">
        <v>2</v>
      </c>
    </row>
    <row r="18" spans="1:2" x14ac:dyDescent="0.25">
      <c r="A18" s="197" t="s">
        <v>131</v>
      </c>
      <c r="B18" s="198">
        <v>1</v>
      </c>
    </row>
    <row r="19" spans="1:2" x14ac:dyDescent="0.25">
      <c r="A19" s="197" t="s">
        <v>264</v>
      </c>
      <c r="B19" s="198">
        <v>2</v>
      </c>
    </row>
    <row r="20" spans="1:2" x14ac:dyDescent="0.25">
      <c r="A20" s="197" t="s">
        <v>300</v>
      </c>
      <c r="B20" s="198">
        <v>1</v>
      </c>
    </row>
    <row r="21" spans="1:2" x14ac:dyDescent="0.25">
      <c r="A21" s="197" t="s">
        <v>127</v>
      </c>
      <c r="B21" s="198">
        <v>4</v>
      </c>
    </row>
    <row r="22" spans="1:2" x14ac:dyDescent="0.25">
      <c r="A22" s="197" t="s">
        <v>363</v>
      </c>
      <c r="B22" s="198">
        <v>1</v>
      </c>
    </row>
    <row r="23" spans="1:2" x14ac:dyDescent="0.25">
      <c r="A23" s="197" t="s">
        <v>696</v>
      </c>
      <c r="B23" s="198">
        <v>2</v>
      </c>
    </row>
    <row r="24" spans="1:2" x14ac:dyDescent="0.25">
      <c r="A24" s="197" t="s">
        <v>338</v>
      </c>
      <c r="B24" s="198">
        <v>1</v>
      </c>
    </row>
    <row r="25" spans="1:2" x14ac:dyDescent="0.25">
      <c r="A25" s="197" t="s">
        <v>624</v>
      </c>
      <c r="B25" s="198">
        <v>44</v>
      </c>
    </row>
  </sheetData>
  <pageMargins left="0.7" right="0.7" top="0.75" bottom="0.75" header="0.3" footer="0.3"/>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B59"/>
  <sheetViews>
    <sheetView workbookViewId="0">
      <selection activeCell="AB8" sqref="AB8"/>
    </sheetView>
  </sheetViews>
  <sheetFormatPr baseColWidth="10" defaultRowHeight="15" x14ac:dyDescent="0.25"/>
  <cols>
    <col min="1" max="1" width="26.5703125" customWidth="1"/>
    <col min="2" max="2" width="13.7109375" customWidth="1"/>
    <col min="3" max="3" width="1.140625" customWidth="1"/>
    <col min="4" max="4" width="37.5703125" customWidth="1"/>
    <col min="5" max="5" width="5.140625" customWidth="1"/>
    <col min="6" max="9" width="2.7109375" customWidth="1"/>
    <col min="10" max="10" width="3" bestFit="1" customWidth="1"/>
    <col min="11" max="11" width="2" bestFit="1" customWidth="1"/>
    <col min="12" max="13" width="3" bestFit="1" customWidth="1"/>
    <col min="14" max="14" width="2" bestFit="1" customWidth="1"/>
    <col min="15" max="17" width="2" customWidth="1"/>
    <col min="18" max="19" width="2" bestFit="1" customWidth="1"/>
    <col min="20" max="20" width="3" bestFit="1" customWidth="1"/>
    <col min="21" max="22" width="3" customWidth="1"/>
    <col min="23" max="27" width="3" bestFit="1" customWidth="1"/>
    <col min="28" max="28" width="13.85546875" customWidth="1"/>
    <col min="29" max="29" width="12.5703125" bestFit="1" customWidth="1"/>
    <col min="30" max="30" width="8.28515625" customWidth="1"/>
    <col min="31" max="31" width="11" customWidth="1"/>
    <col min="32" max="32" width="8.28515625" customWidth="1"/>
    <col min="33" max="33" width="3" bestFit="1" customWidth="1"/>
    <col min="34" max="34" width="11" bestFit="1" customWidth="1"/>
    <col min="35" max="35" width="8.28515625" customWidth="1"/>
    <col min="36" max="36" width="11" customWidth="1"/>
    <col min="37" max="37" width="8.28515625" bestFit="1" customWidth="1"/>
    <col min="38" max="38" width="11" bestFit="1" customWidth="1"/>
    <col min="39" max="39" width="8.28515625" customWidth="1"/>
    <col min="40" max="40" width="3" customWidth="1"/>
    <col min="41" max="41" width="8.28515625" customWidth="1"/>
    <col min="42" max="42" width="3" bestFit="1" customWidth="1"/>
    <col min="43" max="43" width="8.28515625" bestFit="1" customWidth="1"/>
    <col min="44" max="44" width="12.5703125" bestFit="1" customWidth="1"/>
    <col min="45" max="47" width="3" bestFit="1" customWidth="1"/>
    <col min="48" max="48" width="3" customWidth="1"/>
    <col min="49" max="49" width="3" bestFit="1" customWidth="1"/>
    <col min="50" max="50" width="3" customWidth="1"/>
    <col min="51" max="51" width="6" customWidth="1"/>
    <col min="52" max="52" width="2" customWidth="1"/>
    <col min="53" max="53" width="12.5703125" bestFit="1" customWidth="1"/>
  </cols>
  <sheetData>
    <row r="2" spans="1:28" x14ac:dyDescent="0.25">
      <c r="D2" s="195" t="s">
        <v>194</v>
      </c>
      <c r="E2" s="249" t="s">
        <v>737</v>
      </c>
    </row>
    <row r="3" spans="1:28" x14ac:dyDescent="0.25">
      <c r="A3" s="195" t="s">
        <v>194</v>
      </c>
      <c r="B3" s="249" t="s">
        <v>737</v>
      </c>
      <c r="D3" s="195" t="s">
        <v>1</v>
      </c>
      <c r="E3" s="249" t="s">
        <v>737</v>
      </c>
    </row>
    <row r="4" spans="1:28" x14ac:dyDescent="0.25">
      <c r="A4" s="195" t="s">
        <v>738</v>
      </c>
      <c r="B4" s="204">
        <v>1</v>
      </c>
    </row>
    <row r="5" spans="1:28" x14ac:dyDescent="0.25">
      <c r="D5" s="195" t="s">
        <v>788</v>
      </c>
      <c r="E5" s="195" t="s">
        <v>625</v>
      </c>
    </row>
    <row r="6" spans="1:28" x14ac:dyDescent="0.25">
      <c r="A6" s="201" t="s">
        <v>623</v>
      </c>
      <c r="B6" s="202" t="s">
        <v>788</v>
      </c>
      <c r="D6" s="201" t="s">
        <v>623</v>
      </c>
      <c r="E6" s="207">
        <v>-10</v>
      </c>
      <c r="F6" s="207">
        <v>-8</v>
      </c>
      <c r="G6" s="207">
        <v>-4</v>
      </c>
      <c r="H6" s="207">
        <v>-3</v>
      </c>
      <c r="I6" s="207">
        <v>-1</v>
      </c>
      <c r="J6" s="207">
        <v>0</v>
      </c>
      <c r="K6" s="207">
        <v>1</v>
      </c>
      <c r="L6" s="207">
        <v>2</v>
      </c>
      <c r="M6" s="207">
        <v>3</v>
      </c>
      <c r="N6" s="207">
        <v>4</v>
      </c>
      <c r="O6" s="207">
        <v>5</v>
      </c>
      <c r="P6" s="207">
        <v>6</v>
      </c>
      <c r="Q6" s="207">
        <v>7</v>
      </c>
      <c r="R6" s="207">
        <v>8</v>
      </c>
      <c r="S6" s="207">
        <v>9</v>
      </c>
      <c r="T6" s="207">
        <v>10</v>
      </c>
      <c r="U6" s="207">
        <v>11</v>
      </c>
      <c r="V6" s="207">
        <v>12</v>
      </c>
      <c r="W6" s="207">
        <v>13</v>
      </c>
      <c r="X6" s="207">
        <v>14</v>
      </c>
      <c r="Y6" s="207">
        <v>16</v>
      </c>
      <c r="Z6" s="207">
        <v>17</v>
      </c>
      <c r="AA6" s="207">
        <v>18</v>
      </c>
      <c r="AB6" s="206" t="s">
        <v>624</v>
      </c>
    </row>
    <row r="7" spans="1:28" x14ac:dyDescent="0.25">
      <c r="A7" s="200" t="s">
        <v>80</v>
      </c>
      <c r="B7" s="203">
        <v>1</v>
      </c>
      <c r="D7" s="204" t="s">
        <v>993</v>
      </c>
      <c r="E7" s="203"/>
      <c r="F7" s="203"/>
      <c r="G7" s="203"/>
      <c r="H7" s="203"/>
      <c r="I7" s="203">
        <v>2</v>
      </c>
      <c r="J7" s="203">
        <v>4</v>
      </c>
      <c r="K7" s="203">
        <v>1</v>
      </c>
      <c r="L7" s="203">
        <v>5</v>
      </c>
      <c r="M7" s="203">
        <v>5</v>
      </c>
      <c r="N7" s="203"/>
      <c r="O7" s="203"/>
      <c r="P7" s="203">
        <v>3</v>
      </c>
      <c r="Q7" s="203"/>
      <c r="R7" s="203">
        <v>2</v>
      </c>
      <c r="S7" s="203">
        <v>1</v>
      </c>
      <c r="T7" s="203">
        <v>1</v>
      </c>
      <c r="U7" s="203"/>
      <c r="V7" s="203">
        <v>1</v>
      </c>
      <c r="W7" s="203">
        <v>2</v>
      </c>
      <c r="X7" s="203"/>
      <c r="Y7" s="203">
        <v>1</v>
      </c>
      <c r="Z7" s="203">
        <v>2</v>
      </c>
      <c r="AA7" s="203">
        <v>1</v>
      </c>
      <c r="AB7" s="203">
        <v>31</v>
      </c>
    </row>
    <row r="8" spans="1:28" x14ac:dyDescent="0.25">
      <c r="A8" s="200" t="s">
        <v>65</v>
      </c>
      <c r="B8" s="203">
        <v>2</v>
      </c>
      <c r="D8" s="205" t="s">
        <v>96</v>
      </c>
      <c r="E8" s="203"/>
      <c r="F8" s="203"/>
      <c r="G8" s="203"/>
      <c r="H8" s="203"/>
      <c r="I8" s="203">
        <v>1</v>
      </c>
      <c r="J8" s="203">
        <v>2</v>
      </c>
      <c r="K8" s="203"/>
      <c r="L8" s="203"/>
      <c r="M8" s="203">
        <v>1</v>
      </c>
      <c r="N8" s="203"/>
      <c r="O8" s="203"/>
      <c r="P8" s="203"/>
      <c r="Q8" s="203"/>
      <c r="R8" s="203"/>
      <c r="S8" s="203">
        <v>1</v>
      </c>
      <c r="T8" s="203"/>
      <c r="U8" s="203"/>
      <c r="V8" s="203"/>
      <c r="W8" s="203"/>
      <c r="X8" s="203"/>
      <c r="Y8" s="203"/>
      <c r="Z8" s="203"/>
      <c r="AA8" s="203"/>
      <c r="AB8" s="203">
        <v>5</v>
      </c>
    </row>
    <row r="9" spans="1:28" x14ac:dyDescent="0.25">
      <c r="A9" s="200" t="s">
        <v>22</v>
      </c>
      <c r="B9" s="203">
        <v>2</v>
      </c>
      <c r="D9" s="205" t="s">
        <v>54</v>
      </c>
      <c r="E9" s="203"/>
      <c r="F9" s="203"/>
      <c r="G9" s="203"/>
      <c r="H9" s="203"/>
      <c r="I9" s="203"/>
      <c r="J9" s="203">
        <v>1</v>
      </c>
      <c r="K9" s="203"/>
      <c r="L9" s="203"/>
      <c r="M9" s="203"/>
      <c r="N9" s="203"/>
      <c r="O9" s="203"/>
      <c r="P9" s="203"/>
      <c r="Q9" s="203"/>
      <c r="R9" s="203"/>
      <c r="S9" s="203"/>
      <c r="T9" s="203">
        <v>1</v>
      </c>
      <c r="U9" s="203"/>
      <c r="V9" s="203"/>
      <c r="W9" s="203"/>
      <c r="X9" s="203"/>
      <c r="Y9" s="203">
        <v>1</v>
      </c>
      <c r="Z9" s="203"/>
      <c r="AA9" s="203"/>
      <c r="AB9" s="203">
        <v>3</v>
      </c>
    </row>
    <row r="10" spans="1:28" x14ac:dyDescent="0.25">
      <c r="A10" s="200" t="s">
        <v>132</v>
      </c>
      <c r="B10" s="203">
        <v>2</v>
      </c>
      <c r="D10" s="205" t="s">
        <v>87</v>
      </c>
      <c r="E10" s="203"/>
      <c r="F10" s="203"/>
      <c r="G10" s="203"/>
      <c r="H10" s="203"/>
      <c r="I10" s="203"/>
      <c r="J10" s="203"/>
      <c r="K10" s="203"/>
      <c r="L10" s="203">
        <v>2</v>
      </c>
      <c r="M10" s="203"/>
      <c r="N10" s="203"/>
      <c r="O10" s="203"/>
      <c r="P10" s="203"/>
      <c r="Q10" s="203"/>
      <c r="R10" s="203"/>
      <c r="S10" s="203"/>
      <c r="T10" s="203"/>
      <c r="U10" s="203"/>
      <c r="V10" s="203"/>
      <c r="W10" s="203"/>
      <c r="X10" s="203"/>
      <c r="Y10" s="203"/>
      <c r="Z10" s="203"/>
      <c r="AA10" s="203"/>
      <c r="AB10" s="203">
        <v>2</v>
      </c>
    </row>
    <row r="11" spans="1:28" x14ac:dyDescent="0.25">
      <c r="A11" s="200" t="s">
        <v>15</v>
      </c>
      <c r="B11" s="203">
        <v>1</v>
      </c>
      <c r="D11" s="205" t="s">
        <v>32</v>
      </c>
      <c r="E11" s="203"/>
      <c r="F11" s="203"/>
      <c r="G11" s="203"/>
      <c r="H11" s="203"/>
      <c r="I11" s="203"/>
      <c r="J11" s="203"/>
      <c r="K11" s="203"/>
      <c r="L11" s="203">
        <v>1</v>
      </c>
      <c r="M11" s="203">
        <v>1</v>
      </c>
      <c r="N11" s="203"/>
      <c r="O11" s="203"/>
      <c r="P11" s="203"/>
      <c r="Q11" s="203"/>
      <c r="R11" s="203"/>
      <c r="S11" s="203"/>
      <c r="T11" s="203"/>
      <c r="U11" s="203"/>
      <c r="V11" s="203"/>
      <c r="W11" s="203"/>
      <c r="X11" s="203"/>
      <c r="Y11" s="203"/>
      <c r="Z11" s="203"/>
      <c r="AA11" s="203"/>
      <c r="AB11" s="203">
        <v>2</v>
      </c>
    </row>
    <row r="12" spans="1:28" x14ac:dyDescent="0.25">
      <c r="A12" s="200" t="s">
        <v>16</v>
      </c>
      <c r="B12" s="203">
        <v>1</v>
      </c>
      <c r="D12" s="205" t="s">
        <v>22</v>
      </c>
      <c r="E12" s="203"/>
      <c r="F12" s="203"/>
      <c r="G12" s="203"/>
      <c r="H12" s="203"/>
      <c r="I12" s="203">
        <v>1</v>
      </c>
      <c r="J12" s="203"/>
      <c r="K12" s="203"/>
      <c r="L12" s="203"/>
      <c r="M12" s="203"/>
      <c r="N12" s="203"/>
      <c r="O12" s="203"/>
      <c r="P12" s="203"/>
      <c r="Q12" s="203"/>
      <c r="R12" s="203"/>
      <c r="S12" s="203"/>
      <c r="T12" s="203"/>
      <c r="U12" s="203"/>
      <c r="V12" s="203"/>
      <c r="W12" s="203">
        <v>1</v>
      </c>
      <c r="X12" s="203"/>
      <c r="Y12" s="203"/>
      <c r="Z12" s="203"/>
      <c r="AA12" s="203"/>
      <c r="AB12" s="203">
        <v>2</v>
      </c>
    </row>
    <row r="13" spans="1:28" x14ac:dyDescent="0.25">
      <c r="A13" s="200" t="s">
        <v>28</v>
      </c>
      <c r="B13" s="203">
        <v>1</v>
      </c>
      <c r="D13" s="205" t="s">
        <v>132</v>
      </c>
      <c r="E13" s="203"/>
      <c r="F13" s="203"/>
      <c r="G13" s="203"/>
      <c r="H13" s="203"/>
      <c r="I13" s="203"/>
      <c r="J13" s="203"/>
      <c r="K13" s="203"/>
      <c r="L13" s="203"/>
      <c r="M13" s="203">
        <v>1</v>
      </c>
      <c r="N13" s="203"/>
      <c r="O13" s="203"/>
      <c r="P13" s="203"/>
      <c r="Q13" s="203"/>
      <c r="R13" s="203"/>
      <c r="S13" s="203"/>
      <c r="T13" s="203"/>
      <c r="U13" s="203"/>
      <c r="V13" s="203"/>
      <c r="W13" s="203"/>
      <c r="X13" s="203"/>
      <c r="Y13" s="203"/>
      <c r="Z13" s="203">
        <v>1</v>
      </c>
      <c r="AA13" s="203"/>
      <c r="AB13" s="203">
        <v>2</v>
      </c>
    </row>
    <row r="14" spans="1:28" x14ac:dyDescent="0.25">
      <c r="A14" s="200" t="s">
        <v>96</v>
      </c>
      <c r="B14" s="203">
        <v>5</v>
      </c>
      <c r="D14" s="205" t="s">
        <v>65</v>
      </c>
      <c r="E14" s="203"/>
      <c r="F14" s="203"/>
      <c r="G14" s="203"/>
      <c r="H14" s="203"/>
      <c r="I14" s="203"/>
      <c r="J14" s="203"/>
      <c r="K14" s="203"/>
      <c r="L14" s="203"/>
      <c r="M14" s="203"/>
      <c r="N14" s="203"/>
      <c r="O14" s="203"/>
      <c r="P14" s="203"/>
      <c r="Q14" s="203"/>
      <c r="R14" s="203"/>
      <c r="S14" s="203"/>
      <c r="T14" s="203"/>
      <c r="U14" s="203"/>
      <c r="V14" s="203"/>
      <c r="W14" s="203"/>
      <c r="X14" s="203"/>
      <c r="Y14" s="203"/>
      <c r="Z14" s="203">
        <v>1</v>
      </c>
      <c r="AA14" s="203">
        <v>1</v>
      </c>
      <c r="AB14" s="203">
        <v>2</v>
      </c>
    </row>
    <row r="15" spans="1:28" x14ac:dyDescent="0.25">
      <c r="A15" s="200" t="s">
        <v>359</v>
      </c>
      <c r="B15" s="203">
        <v>2</v>
      </c>
      <c r="D15" s="205" t="s">
        <v>359</v>
      </c>
      <c r="E15" s="203"/>
      <c r="F15" s="203"/>
      <c r="G15" s="203"/>
      <c r="H15" s="203"/>
      <c r="I15" s="203"/>
      <c r="J15" s="203"/>
      <c r="K15" s="203"/>
      <c r="L15" s="203"/>
      <c r="M15" s="203"/>
      <c r="N15" s="203"/>
      <c r="O15" s="203"/>
      <c r="P15" s="203"/>
      <c r="Q15" s="203"/>
      <c r="R15" s="203">
        <v>2</v>
      </c>
      <c r="S15" s="203"/>
      <c r="T15" s="203"/>
      <c r="U15" s="203"/>
      <c r="V15" s="203"/>
      <c r="W15" s="203"/>
      <c r="X15" s="203"/>
      <c r="Y15" s="203"/>
      <c r="Z15" s="203"/>
      <c r="AA15" s="203"/>
      <c r="AB15" s="203">
        <v>2</v>
      </c>
    </row>
    <row r="16" spans="1:28" x14ac:dyDescent="0.25">
      <c r="A16" s="200" t="s">
        <v>54</v>
      </c>
      <c r="B16" s="203">
        <v>3</v>
      </c>
      <c r="D16" s="205" t="s">
        <v>456</v>
      </c>
      <c r="E16" s="203"/>
      <c r="F16" s="203"/>
      <c r="G16" s="203"/>
      <c r="H16" s="203"/>
      <c r="I16" s="203"/>
      <c r="J16" s="203"/>
      <c r="K16" s="203"/>
      <c r="L16" s="203"/>
      <c r="M16" s="203">
        <v>1</v>
      </c>
      <c r="N16" s="203"/>
      <c r="O16" s="203"/>
      <c r="P16" s="203"/>
      <c r="Q16" s="203"/>
      <c r="R16" s="203"/>
      <c r="S16" s="203"/>
      <c r="T16" s="203"/>
      <c r="U16" s="203"/>
      <c r="V16" s="203"/>
      <c r="W16" s="203"/>
      <c r="X16" s="203"/>
      <c r="Y16" s="203"/>
      <c r="Z16" s="203"/>
      <c r="AA16" s="203"/>
      <c r="AB16" s="203">
        <v>1</v>
      </c>
    </row>
    <row r="17" spans="1:28" x14ac:dyDescent="0.25">
      <c r="A17" s="200" t="s">
        <v>127</v>
      </c>
      <c r="B17" s="203">
        <v>1</v>
      </c>
      <c r="D17" s="205" t="s">
        <v>838</v>
      </c>
      <c r="E17" s="203"/>
      <c r="F17" s="203"/>
      <c r="G17" s="203"/>
      <c r="H17" s="203"/>
      <c r="I17" s="203"/>
      <c r="J17" s="203"/>
      <c r="K17" s="203"/>
      <c r="L17" s="203"/>
      <c r="M17" s="203">
        <v>1</v>
      </c>
      <c r="N17" s="203"/>
      <c r="O17" s="203"/>
      <c r="P17" s="203"/>
      <c r="Q17" s="203"/>
      <c r="R17" s="203"/>
      <c r="S17" s="203"/>
      <c r="T17" s="203"/>
      <c r="U17" s="203"/>
      <c r="V17" s="203"/>
      <c r="W17" s="203"/>
      <c r="X17" s="203"/>
      <c r="Y17" s="203"/>
      <c r="Z17" s="203"/>
      <c r="AA17" s="203"/>
      <c r="AB17" s="203">
        <v>1</v>
      </c>
    </row>
    <row r="18" spans="1:28" x14ac:dyDescent="0.25">
      <c r="A18" s="200" t="s">
        <v>88</v>
      </c>
      <c r="B18" s="203">
        <v>1</v>
      </c>
      <c r="D18" s="205" t="s">
        <v>15</v>
      </c>
      <c r="E18" s="203"/>
      <c r="F18" s="203"/>
      <c r="G18" s="203"/>
      <c r="H18" s="203"/>
      <c r="I18" s="203"/>
      <c r="J18" s="203"/>
      <c r="K18" s="203"/>
      <c r="L18" s="203">
        <v>1</v>
      </c>
      <c r="M18" s="203"/>
      <c r="N18" s="203"/>
      <c r="O18" s="203"/>
      <c r="P18" s="203"/>
      <c r="Q18" s="203"/>
      <c r="R18" s="203"/>
      <c r="S18" s="203"/>
      <c r="T18" s="203"/>
      <c r="U18" s="203"/>
      <c r="V18" s="203"/>
      <c r="W18" s="203"/>
      <c r="X18" s="203"/>
      <c r="Y18" s="203"/>
      <c r="Z18" s="203"/>
      <c r="AA18" s="203"/>
      <c r="AB18" s="203">
        <v>1</v>
      </c>
    </row>
    <row r="19" spans="1:28" x14ac:dyDescent="0.25">
      <c r="A19" s="200" t="s">
        <v>32</v>
      </c>
      <c r="B19" s="203">
        <v>2</v>
      </c>
      <c r="D19" s="205" t="s">
        <v>16</v>
      </c>
      <c r="E19" s="203"/>
      <c r="F19" s="203"/>
      <c r="G19" s="203"/>
      <c r="H19" s="203"/>
      <c r="I19" s="203"/>
      <c r="J19" s="203">
        <v>1</v>
      </c>
      <c r="K19" s="203"/>
      <c r="L19" s="203"/>
      <c r="M19" s="203"/>
      <c r="N19" s="203"/>
      <c r="O19" s="203"/>
      <c r="P19" s="203"/>
      <c r="Q19" s="203"/>
      <c r="R19" s="203"/>
      <c r="S19" s="203"/>
      <c r="T19" s="203"/>
      <c r="U19" s="203"/>
      <c r="V19" s="203"/>
      <c r="W19" s="203"/>
      <c r="X19" s="203"/>
      <c r="Y19" s="203"/>
      <c r="Z19" s="203"/>
      <c r="AA19" s="203"/>
      <c r="AB19" s="203">
        <v>1</v>
      </c>
    </row>
    <row r="20" spans="1:28" x14ac:dyDescent="0.25">
      <c r="A20" s="200" t="s">
        <v>838</v>
      </c>
      <c r="B20" s="203">
        <v>1</v>
      </c>
      <c r="D20" s="205" t="s">
        <v>696</v>
      </c>
      <c r="E20" s="203"/>
      <c r="F20" s="203"/>
      <c r="G20" s="203"/>
      <c r="H20" s="203"/>
      <c r="I20" s="203"/>
      <c r="J20" s="203"/>
      <c r="K20" s="203"/>
      <c r="L20" s="203"/>
      <c r="M20" s="203"/>
      <c r="N20" s="203"/>
      <c r="O20" s="203"/>
      <c r="P20" s="203">
        <v>1</v>
      </c>
      <c r="Q20" s="203"/>
      <c r="R20" s="203"/>
      <c r="S20" s="203"/>
      <c r="T20" s="203"/>
      <c r="U20" s="203"/>
      <c r="V20" s="203"/>
      <c r="W20" s="203"/>
      <c r="X20" s="203"/>
      <c r="Y20" s="203"/>
      <c r="Z20" s="203"/>
      <c r="AA20" s="203"/>
      <c r="AB20" s="203">
        <v>1</v>
      </c>
    </row>
    <row r="21" spans="1:28" x14ac:dyDescent="0.25">
      <c r="A21" s="200" t="s">
        <v>696</v>
      </c>
      <c r="B21" s="203">
        <v>1</v>
      </c>
      <c r="D21" s="205" t="s">
        <v>28</v>
      </c>
      <c r="E21" s="203"/>
      <c r="F21" s="203"/>
      <c r="G21" s="203"/>
      <c r="H21" s="203"/>
      <c r="I21" s="203"/>
      <c r="J21" s="203"/>
      <c r="K21" s="203"/>
      <c r="L21" s="203">
        <v>1</v>
      </c>
      <c r="M21" s="203"/>
      <c r="N21" s="203"/>
      <c r="O21" s="203"/>
      <c r="P21" s="203"/>
      <c r="Q21" s="203"/>
      <c r="R21" s="203"/>
      <c r="S21" s="203"/>
      <c r="T21" s="203"/>
      <c r="U21" s="203"/>
      <c r="V21" s="203"/>
      <c r="W21" s="203"/>
      <c r="X21" s="203"/>
      <c r="Y21" s="203"/>
      <c r="Z21" s="203"/>
      <c r="AA21" s="203"/>
      <c r="AB21" s="203">
        <v>1</v>
      </c>
    </row>
    <row r="22" spans="1:28" x14ac:dyDescent="0.25">
      <c r="A22" s="200" t="s">
        <v>456</v>
      </c>
      <c r="B22" s="203">
        <v>1</v>
      </c>
      <c r="D22" s="205" t="s">
        <v>21</v>
      </c>
      <c r="E22" s="203"/>
      <c r="F22" s="203"/>
      <c r="G22" s="203"/>
      <c r="H22" s="203"/>
      <c r="I22" s="203"/>
      <c r="J22" s="203"/>
      <c r="K22" s="203"/>
      <c r="L22" s="203"/>
      <c r="M22" s="203"/>
      <c r="N22" s="203"/>
      <c r="O22" s="203"/>
      <c r="P22" s="203">
        <v>1</v>
      </c>
      <c r="Q22" s="203"/>
      <c r="R22" s="203"/>
      <c r="S22" s="203"/>
      <c r="T22" s="203"/>
      <c r="U22" s="203"/>
      <c r="V22" s="203"/>
      <c r="W22" s="203"/>
      <c r="X22" s="203"/>
      <c r="Y22" s="203"/>
      <c r="Z22" s="203"/>
      <c r="AA22" s="203"/>
      <c r="AB22" s="203">
        <v>1</v>
      </c>
    </row>
    <row r="23" spans="1:28" x14ac:dyDescent="0.25">
      <c r="A23" s="200" t="s">
        <v>21</v>
      </c>
      <c r="B23" s="203">
        <v>1</v>
      </c>
      <c r="D23" s="205" t="s">
        <v>88</v>
      </c>
      <c r="E23" s="203"/>
      <c r="F23" s="203"/>
      <c r="G23" s="203"/>
      <c r="H23" s="203"/>
      <c r="I23" s="203"/>
      <c r="J23" s="203"/>
      <c r="K23" s="203"/>
      <c r="L23" s="203"/>
      <c r="M23" s="203"/>
      <c r="N23" s="203"/>
      <c r="O23" s="203"/>
      <c r="P23" s="203"/>
      <c r="Q23" s="203"/>
      <c r="R23" s="203"/>
      <c r="S23" s="203"/>
      <c r="T23" s="203"/>
      <c r="U23" s="203"/>
      <c r="V23" s="203"/>
      <c r="W23" s="203">
        <v>1</v>
      </c>
      <c r="X23" s="203"/>
      <c r="Y23" s="203"/>
      <c r="Z23" s="203"/>
      <c r="AA23" s="203"/>
      <c r="AB23" s="203">
        <v>1</v>
      </c>
    </row>
    <row r="24" spans="1:28" x14ac:dyDescent="0.25">
      <c r="A24" s="200" t="s">
        <v>87</v>
      </c>
      <c r="B24" s="203">
        <v>2</v>
      </c>
      <c r="D24" s="205" t="s">
        <v>131</v>
      </c>
      <c r="E24" s="203"/>
      <c r="F24" s="203"/>
      <c r="G24" s="203"/>
      <c r="H24" s="203"/>
      <c r="I24" s="203"/>
      <c r="J24" s="203"/>
      <c r="K24" s="203"/>
      <c r="L24" s="203"/>
      <c r="M24" s="203"/>
      <c r="N24" s="203"/>
      <c r="O24" s="203"/>
      <c r="P24" s="203"/>
      <c r="Q24" s="203"/>
      <c r="R24" s="203"/>
      <c r="S24" s="203"/>
      <c r="T24" s="203"/>
      <c r="U24" s="203"/>
      <c r="V24" s="203">
        <v>1</v>
      </c>
      <c r="W24" s="203"/>
      <c r="X24" s="203"/>
      <c r="Y24" s="203"/>
      <c r="Z24" s="203"/>
      <c r="AA24" s="203"/>
      <c r="AB24" s="203">
        <v>1</v>
      </c>
    </row>
    <row r="25" spans="1:28" x14ac:dyDescent="0.25">
      <c r="A25" s="200" t="s">
        <v>131</v>
      </c>
      <c r="B25" s="203">
        <v>1</v>
      </c>
      <c r="D25" s="205" t="s">
        <v>80</v>
      </c>
      <c r="E25" s="203"/>
      <c r="F25" s="203"/>
      <c r="G25" s="203"/>
      <c r="H25" s="203"/>
      <c r="I25" s="203"/>
      <c r="J25" s="203"/>
      <c r="K25" s="203">
        <v>1</v>
      </c>
      <c r="L25" s="203"/>
      <c r="M25" s="203"/>
      <c r="N25" s="203"/>
      <c r="O25" s="203"/>
      <c r="P25" s="203"/>
      <c r="Q25" s="203"/>
      <c r="R25" s="203"/>
      <c r="S25" s="203"/>
      <c r="T25" s="203"/>
      <c r="U25" s="203"/>
      <c r="V25" s="203"/>
      <c r="W25" s="203"/>
      <c r="X25" s="203"/>
      <c r="Y25" s="203"/>
      <c r="Z25" s="203"/>
      <c r="AA25" s="203"/>
      <c r="AB25" s="203">
        <v>1</v>
      </c>
    </row>
    <row r="26" spans="1:28" x14ac:dyDescent="0.25">
      <c r="A26" s="202" t="s">
        <v>624</v>
      </c>
      <c r="B26" s="203">
        <v>31</v>
      </c>
      <c r="D26" s="205" t="s">
        <v>127</v>
      </c>
      <c r="E26" s="203"/>
      <c r="F26" s="203"/>
      <c r="G26" s="203"/>
      <c r="H26" s="203"/>
      <c r="I26" s="203"/>
      <c r="J26" s="203"/>
      <c r="K26" s="203"/>
      <c r="L26" s="203"/>
      <c r="M26" s="203"/>
      <c r="N26" s="203"/>
      <c r="O26" s="203"/>
      <c r="P26" s="203">
        <v>1</v>
      </c>
      <c r="Q26" s="203"/>
      <c r="R26" s="203"/>
      <c r="S26" s="203"/>
      <c r="T26" s="203"/>
      <c r="U26" s="203"/>
      <c r="V26" s="203"/>
      <c r="W26" s="203"/>
      <c r="X26" s="203"/>
      <c r="Y26" s="203"/>
      <c r="Z26" s="203"/>
      <c r="AA26" s="203"/>
      <c r="AB26" s="203">
        <v>1</v>
      </c>
    </row>
    <row r="27" spans="1:28" x14ac:dyDescent="0.25">
      <c r="D27" s="204" t="s">
        <v>992</v>
      </c>
      <c r="E27" s="203">
        <v>1</v>
      </c>
      <c r="F27" s="203">
        <v>1</v>
      </c>
      <c r="G27" s="203">
        <v>1</v>
      </c>
      <c r="H27" s="203"/>
      <c r="I27" s="203">
        <v>1</v>
      </c>
      <c r="J27" s="203">
        <v>9</v>
      </c>
      <c r="K27" s="203">
        <v>2</v>
      </c>
      <c r="L27" s="203">
        <v>3</v>
      </c>
      <c r="M27" s="203">
        <v>6</v>
      </c>
      <c r="N27" s="203">
        <v>1</v>
      </c>
      <c r="O27" s="203"/>
      <c r="P27" s="203">
        <v>1</v>
      </c>
      <c r="Q27" s="203">
        <v>2</v>
      </c>
      <c r="R27" s="203">
        <v>3</v>
      </c>
      <c r="S27" s="203">
        <v>1</v>
      </c>
      <c r="T27" s="203">
        <v>1</v>
      </c>
      <c r="U27" s="203">
        <v>2</v>
      </c>
      <c r="V27" s="203">
        <v>1</v>
      </c>
      <c r="W27" s="203">
        <v>4</v>
      </c>
      <c r="X27" s="203">
        <v>1</v>
      </c>
      <c r="Y27" s="203"/>
      <c r="Z27" s="203"/>
      <c r="AA27" s="203"/>
      <c r="AB27" s="203">
        <v>41</v>
      </c>
    </row>
    <row r="28" spans="1:28" x14ac:dyDescent="0.25">
      <c r="D28" s="205" t="s">
        <v>55</v>
      </c>
      <c r="E28" s="203"/>
      <c r="F28" s="203"/>
      <c r="G28" s="203"/>
      <c r="H28" s="203"/>
      <c r="I28" s="203"/>
      <c r="J28" s="203">
        <v>1</v>
      </c>
      <c r="K28" s="203">
        <v>1</v>
      </c>
      <c r="L28" s="203">
        <v>1</v>
      </c>
      <c r="M28" s="203"/>
      <c r="N28" s="203"/>
      <c r="O28" s="203"/>
      <c r="P28" s="203"/>
      <c r="Q28" s="203"/>
      <c r="R28" s="203"/>
      <c r="S28" s="203"/>
      <c r="T28" s="203"/>
      <c r="U28" s="203"/>
      <c r="V28" s="203"/>
      <c r="W28" s="203">
        <v>2</v>
      </c>
      <c r="X28" s="203"/>
      <c r="Y28" s="203"/>
      <c r="Z28" s="203"/>
      <c r="AA28" s="203"/>
      <c r="AB28" s="203">
        <v>5</v>
      </c>
    </row>
    <row r="29" spans="1:28" x14ac:dyDescent="0.25">
      <c r="D29" s="205" t="s">
        <v>16</v>
      </c>
      <c r="E29" s="203">
        <v>1</v>
      </c>
      <c r="F29" s="203"/>
      <c r="G29" s="203"/>
      <c r="H29" s="203"/>
      <c r="I29" s="203"/>
      <c r="J29" s="203"/>
      <c r="K29" s="203">
        <v>1</v>
      </c>
      <c r="L29" s="203"/>
      <c r="M29" s="203"/>
      <c r="N29" s="203"/>
      <c r="O29" s="203"/>
      <c r="P29" s="203">
        <v>1</v>
      </c>
      <c r="Q29" s="203"/>
      <c r="R29" s="203">
        <v>1</v>
      </c>
      <c r="S29" s="203"/>
      <c r="T29" s="203"/>
      <c r="U29" s="203"/>
      <c r="V29" s="203"/>
      <c r="W29" s="203"/>
      <c r="X29" s="203"/>
      <c r="Y29" s="203"/>
      <c r="Z29" s="203"/>
      <c r="AA29" s="203"/>
      <c r="AB29" s="203">
        <v>4</v>
      </c>
    </row>
    <row r="30" spans="1:28" x14ac:dyDescent="0.25">
      <c r="D30" s="205" t="s">
        <v>359</v>
      </c>
      <c r="E30" s="203"/>
      <c r="F30" s="203"/>
      <c r="G30" s="203"/>
      <c r="H30" s="203"/>
      <c r="I30" s="203"/>
      <c r="J30" s="203"/>
      <c r="K30" s="203"/>
      <c r="L30" s="203"/>
      <c r="M30" s="203"/>
      <c r="N30" s="203"/>
      <c r="O30" s="203"/>
      <c r="P30" s="203"/>
      <c r="Q30" s="203"/>
      <c r="R30" s="203">
        <v>1</v>
      </c>
      <c r="S30" s="203"/>
      <c r="T30" s="203"/>
      <c r="U30" s="203">
        <v>1</v>
      </c>
      <c r="V30" s="203"/>
      <c r="W30" s="203">
        <v>1</v>
      </c>
      <c r="X30" s="203"/>
      <c r="Y30" s="203"/>
      <c r="Z30" s="203"/>
      <c r="AA30" s="203"/>
      <c r="AB30" s="203">
        <v>3</v>
      </c>
    </row>
    <row r="31" spans="1:28" x14ac:dyDescent="0.25">
      <c r="D31" s="205" t="s">
        <v>32</v>
      </c>
      <c r="E31" s="203"/>
      <c r="F31" s="203"/>
      <c r="G31" s="203"/>
      <c r="H31" s="203"/>
      <c r="I31" s="203"/>
      <c r="J31" s="203"/>
      <c r="K31" s="203"/>
      <c r="L31" s="203"/>
      <c r="M31" s="203">
        <v>1</v>
      </c>
      <c r="N31" s="203"/>
      <c r="O31" s="203"/>
      <c r="P31" s="203"/>
      <c r="Q31" s="203"/>
      <c r="R31" s="203">
        <v>1</v>
      </c>
      <c r="S31" s="203"/>
      <c r="T31" s="203"/>
      <c r="U31" s="203"/>
      <c r="V31" s="203">
        <v>1</v>
      </c>
      <c r="W31" s="203"/>
      <c r="X31" s="203"/>
      <c r="Y31" s="203"/>
      <c r="Z31" s="203"/>
      <c r="AA31" s="203"/>
      <c r="AB31" s="203">
        <v>3</v>
      </c>
    </row>
    <row r="32" spans="1:28" x14ac:dyDescent="0.25">
      <c r="D32" s="205" t="s">
        <v>54</v>
      </c>
      <c r="E32" s="203"/>
      <c r="F32" s="203"/>
      <c r="G32" s="203"/>
      <c r="H32" s="203"/>
      <c r="I32" s="203"/>
      <c r="J32" s="203">
        <v>1</v>
      </c>
      <c r="K32" s="203"/>
      <c r="L32" s="203"/>
      <c r="M32" s="203"/>
      <c r="N32" s="203">
        <v>1</v>
      </c>
      <c r="O32" s="203"/>
      <c r="P32" s="203"/>
      <c r="Q32" s="203">
        <v>1</v>
      </c>
      <c r="R32" s="203"/>
      <c r="S32" s="203"/>
      <c r="T32" s="203"/>
      <c r="U32" s="203"/>
      <c r="V32" s="203"/>
      <c r="W32" s="203"/>
      <c r="X32" s="203"/>
      <c r="Y32" s="203"/>
      <c r="Z32" s="203"/>
      <c r="AA32" s="203"/>
      <c r="AB32" s="203">
        <v>3</v>
      </c>
    </row>
    <row r="33" spans="4:28" x14ac:dyDescent="0.25">
      <c r="D33" s="205" t="s">
        <v>22</v>
      </c>
      <c r="E33" s="203"/>
      <c r="F33" s="203"/>
      <c r="G33" s="203"/>
      <c r="H33" s="203"/>
      <c r="I33" s="203"/>
      <c r="J33" s="203"/>
      <c r="K33" s="203"/>
      <c r="L33" s="203">
        <v>1</v>
      </c>
      <c r="M33" s="203">
        <v>1</v>
      </c>
      <c r="N33" s="203"/>
      <c r="O33" s="203"/>
      <c r="P33" s="203"/>
      <c r="Q33" s="203"/>
      <c r="R33" s="203"/>
      <c r="S33" s="203"/>
      <c r="T33" s="203"/>
      <c r="U33" s="203"/>
      <c r="V33" s="203"/>
      <c r="W33" s="203"/>
      <c r="X33" s="203">
        <v>1</v>
      </c>
      <c r="Y33" s="203"/>
      <c r="Z33" s="203"/>
      <c r="AA33" s="203"/>
      <c r="AB33" s="203">
        <v>3</v>
      </c>
    </row>
    <row r="34" spans="4:28" x14ac:dyDescent="0.25">
      <c r="D34" s="205" t="s">
        <v>96</v>
      </c>
      <c r="E34" s="203"/>
      <c r="F34" s="203"/>
      <c r="G34" s="203"/>
      <c r="H34" s="203"/>
      <c r="I34" s="203"/>
      <c r="J34" s="203">
        <v>3</v>
      </c>
      <c r="K34" s="203"/>
      <c r="L34" s="203"/>
      <c r="M34" s="203"/>
      <c r="N34" s="203"/>
      <c r="O34" s="203"/>
      <c r="P34" s="203"/>
      <c r="Q34" s="203"/>
      <c r="R34" s="203"/>
      <c r="S34" s="203"/>
      <c r="T34" s="203"/>
      <c r="U34" s="203"/>
      <c r="V34" s="203"/>
      <c r="W34" s="203"/>
      <c r="X34" s="203"/>
      <c r="Y34" s="203"/>
      <c r="Z34" s="203"/>
      <c r="AA34" s="203"/>
      <c r="AB34" s="203">
        <v>3</v>
      </c>
    </row>
    <row r="35" spans="4:28" x14ac:dyDescent="0.25">
      <c r="D35" s="205" t="s">
        <v>42</v>
      </c>
      <c r="E35" s="203"/>
      <c r="F35" s="203">
        <v>1</v>
      </c>
      <c r="G35" s="203"/>
      <c r="H35" s="203"/>
      <c r="I35" s="203"/>
      <c r="J35" s="203">
        <v>1</v>
      </c>
      <c r="K35" s="203"/>
      <c r="L35" s="203"/>
      <c r="M35" s="203"/>
      <c r="N35" s="203"/>
      <c r="O35" s="203"/>
      <c r="P35" s="203"/>
      <c r="Q35" s="203"/>
      <c r="R35" s="203"/>
      <c r="S35" s="203">
        <v>1</v>
      </c>
      <c r="T35" s="203"/>
      <c r="U35" s="203"/>
      <c r="V35" s="203"/>
      <c r="W35" s="203"/>
      <c r="X35" s="203"/>
      <c r="Y35" s="203"/>
      <c r="Z35" s="203"/>
      <c r="AA35" s="203"/>
      <c r="AB35" s="203">
        <v>3</v>
      </c>
    </row>
    <row r="36" spans="4:28" x14ac:dyDescent="0.25">
      <c r="D36" s="205" t="s">
        <v>132</v>
      </c>
      <c r="E36" s="203"/>
      <c r="F36" s="203"/>
      <c r="G36" s="203"/>
      <c r="H36" s="203"/>
      <c r="I36" s="203"/>
      <c r="J36" s="203">
        <v>2</v>
      </c>
      <c r="K36" s="203"/>
      <c r="L36" s="203"/>
      <c r="M36" s="203"/>
      <c r="N36" s="203"/>
      <c r="O36" s="203"/>
      <c r="P36" s="203"/>
      <c r="Q36" s="203"/>
      <c r="R36" s="203"/>
      <c r="S36" s="203"/>
      <c r="T36" s="203"/>
      <c r="U36" s="203"/>
      <c r="V36" s="203"/>
      <c r="W36" s="203"/>
      <c r="X36" s="203"/>
      <c r="Y36" s="203"/>
      <c r="Z36" s="203"/>
      <c r="AA36" s="203"/>
      <c r="AB36" s="203">
        <v>2</v>
      </c>
    </row>
    <row r="37" spans="4:28" x14ac:dyDescent="0.25">
      <c r="D37" s="205" t="s">
        <v>65</v>
      </c>
      <c r="E37" s="203"/>
      <c r="F37" s="203"/>
      <c r="G37" s="203"/>
      <c r="H37" s="203"/>
      <c r="I37" s="203"/>
      <c r="J37" s="203"/>
      <c r="K37" s="203"/>
      <c r="L37" s="203"/>
      <c r="M37" s="203">
        <v>2</v>
      </c>
      <c r="N37" s="203"/>
      <c r="O37" s="203"/>
      <c r="P37" s="203"/>
      <c r="Q37" s="203"/>
      <c r="R37" s="203"/>
      <c r="S37" s="203"/>
      <c r="T37" s="203"/>
      <c r="U37" s="203"/>
      <c r="V37" s="203"/>
      <c r="W37" s="203"/>
      <c r="X37" s="203"/>
      <c r="Y37" s="203"/>
      <c r="Z37" s="203"/>
      <c r="AA37" s="203"/>
      <c r="AB37" s="203">
        <v>2</v>
      </c>
    </row>
    <row r="38" spans="4:28" x14ac:dyDescent="0.25">
      <c r="D38" s="205" t="s">
        <v>49</v>
      </c>
      <c r="E38" s="203"/>
      <c r="F38" s="203"/>
      <c r="G38" s="203"/>
      <c r="H38" s="203"/>
      <c r="I38" s="203"/>
      <c r="J38" s="203">
        <v>1</v>
      </c>
      <c r="K38" s="203"/>
      <c r="L38" s="203"/>
      <c r="M38" s="203">
        <v>1</v>
      </c>
      <c r="N38" s="203"/>
      <c r="O38" s="203"/>
      <c r="P38" s="203"/>
      <c r="Q38" s="203"/>
      <c r="R38" s="203"/>
      <c r="S38" s="203"/>
      <c r="T38" s="203"/>
      <c r="U38" s="203"/>
      <c r="V38" s="203"/>
      <c r="W38" s="203"/>
      <c r="X38" s="203"/>
      <c r="Y38" s="203"/>
      <c r="Z38" s="203"/>
      <c r="AA38" s="203"/>
      <c r="AB38" s="203">
        <v>2</v>
      </c>
    </row>
    <row r="39" spans="4:28" x14ac:dyDescent="0.25">
      <c r="D39" s="205" t="s">
        <v>363</v>
      </c>
      <c r="E39" s="203"/>
      <c r="F39" s="203"/>
      <c r="G39" s="203">
        <v>1</v>
      </c>
      <c r="H39" s="203"/>
      <c r="I39" s="203"/>
      <c r="J39" s="203"/>
      <c r="K39" s="203"/>
      <c r="L39" s="203">
        <v>1</v>
      </c>
      <c r="M39" s="203"/>
      <c r="N39" s="203"/>
      <c r="O39" s="203"/>
      <c r="P39" s="203"/>
      <c r="Q39" s="203"/>
      <c r="R39" s="203"/>
      <c r="S39" s="203"/>
      <c r="T39" s="203"/>
      <c r="U39" s="203"/>
      <c r="V39" s="203"/>
      <c r="W39" s="203"/>
      <c r="X39" s="203"/>
      <c r="Y39" s="203"/>
      <c r="Z39" s="203"/>
      <c r="AA39" s="203"/>
      <c r="AB39" s="203">
        <v>2</v>
      </c>
    </row>
    <row r="40" spans="4:28" x14ac:dyDescent="0.25">
      <c r="D40" s="205" t="s">
        <v>127</v>
      </c>
      <c r="E40" s="203"/>
      <c r="F40" s="203"/>
      <c r="G40" s="203"/>
      <c r="H40" s="203"/>
      <c r="I40" s="203"/>
      <c r="J40" s="203"/>
      <c r="K40" s="203"/>
      <c r="L40" s="203"/>
      <c r="M40" s="203"/>
      <c r="N40" s="203"/>
      <c r="O40" s="203"/>
      <c r="P40" s="203"/>
      <c r="Q40" s="203"/>
      <c r="R40" s="203"/>
      <c r="S40" s="203"/>
      <c r="T40" s="203"/>
      <c r="U40" s="203">
        <v>1</v>
      </c>
      <c r="V40" s="203"/>
      <c r="W40" s="203"/>
      <c r="X40" s="203"/>
      <c r="Y40" s="203"/>
      <c r="Z40" s="203"/>
      <c r="AA40" s="203"/>
      <c r="AB40" s="203">
        <v>1</v>
      </c>
    </row>
    <row r="41" spans="4:28" x14ac:dyDescent="0.25">
      <c r="D41" s="205" t="s">
        <v>80</v>
      </c>
      <c r="E41" s="203"/>
      <c r="F41" s="203"/>
      <c r="G41" s="203"/>
      <c r="H41" s="203"/>
      <c r="I41" s="203"/>
      <c r="J41" s="203"/>
      <c r="K41" s="203"/>
      <c r="L41" s="203"/>
      <c r="M41" s="203">
        <v>1</v>
      </c>
      <c r="N41" s="203"/>
      <c r="O41" s="203"/>
      <c r="P41" s="203"/>
      <c r="Q41" s="203"/>
      <c r="R41" s="203"/>
      <c r="S41" s="203"/>
      <c r="T41" s="203"/>
      <c r="U41" s="203"/>
      <c r="V41" s="203"/>
      <c r="W41" s="203"/>
      <c r="X41" s="203"/>
      <c r="Y41" s="203"/>
      <c r="Z41" s="203"/>
      <c r="AA41" s="203"/>
      <c r="AB41" s="203">
        <v>1</v>
      </c>
    </row>
    <row r="42" spans="4:28" x14ac:dyDescent="0.25">
      <c r="D42" s="205" t="s">
        <v>88</v>
      </c>
      <c r="E42" s="203"/>
      <c r="F42" s="203"/>
      <c r="G42" s="203"/>
      <c r="H42" s="203"/>
      <c r="I42" s="203"/>
      <c r="J42" s="203"/>
      <c r="K42" s="203"/>
      <c r="L42" s="203"/>
      <c r="M42" s="203"/>
      <c r="N42" s="203"/>
      <c r="O42" s="203"/>
      <c r="P42" s="203"/>
      <c r="Q42" s="203">
        <v>1</v>
      </c>
      <c r="R42" s="203"/>
      <c r="S42" s="203"/>
      <c r="T42" s="203"/>
      <c r="U42" s="203"/>
      <c r="V42" s="203"/>
      <c r="W42" s="203"/>
      <c r="X42" s="203"/>
      <c r="Y42" s="203"/>
      <c r="Z42" s="203"/>
      <c r="AA42" s="203"/>
      <c r="AB42" s="203">
        <v>1</v>
      </c>
    </row>
    <row r="43" spans="4:28" x14ac:dyDescent="0.25">
      <c r="D43" s="205" t="s">
        <v>300</v>
      </c>
      <c r="E43" s="203"/>
      <c r="F43" s="203"/>
      <c r="G43" s="203"/>
      <c r="H43" s="203"/>
      <c r="I43" s="203">
        <v>1</v>
      </c>
      <c r="J43" s="203"/>
      <c r="K43" s="203"/>
      <c r="L43" s="203"/>
      <c r="M43" s="203"/>
      <c r="N43" s="203"/>
      <c r="O43" s="203"/>
      <c r="P43" s="203"/>
      <c r="Q43" s="203"/>
      <c r="R43" s="203"/>
      <c r="S43" s="203"/>
      <c r="T43" s="203"/>
      <c r="U43" s="203"/>
      <c r="V43" s="203"/>
      <c r="W43" s="203"/>
      <c r="X43" s="203"/>
      <c r="Y43" s="203"/>
      <c r="Z43" s="203"/>
      <c r="AA43" s="203"/>
      <c r="AB43" s="203">
        <v>1</v>
      </c>
    </row>
    <row r="44" spans="4:28" x14ac:dyDescent="0.25">
      <c r="D44" s="205" t="s">
        <v>149</v>
      </c>
      <c r="E44" s="203"/>
      <c r="F44" s="203"/>
      <c r="G44" s="203"/>
      <c r="H44" s="203"/>
      <c r="I44" s="203"/>
      <c r="J44" s="203"/>
      <c r="K44" s="203"/>
      <c r="L44" s="203"/>
      <c r="M44" s="203"/>
      <c r="N44" s="203"/>
      <c r="O44" s="203"/>
      <c r="P44" s="203"/>
      <c r="Q44" s="203"/>
      <c r="R44" s="203"/>
      <c r="S44" s="203"/>
      <c r="T44" s="203">
        <v>1</v>
      </c>
      <c r="U44" s="203"/>
      <c r="V44" s="203"/>
      <c r="W44" s="203"/>
      <c r="X44" s="203"/>
      <c r="Y44" s="203"/>
      <c r="Z44" s="203"/>
      <c r="AA44" s="203"/>
      <c r="AB44" s="203">
        <v>1</v>
      </c>
    </row>
    <row r="45" spans="4:28" x14ac:dyDescent="0.25">
      <c r="D45" s="205" t="s">
        <v>272</v>
      </c>
      <c r="E45" s="203"/>
      <c r="F45" s="203"/>
      <c r="G45" s="203"/>
      <c r="H45" s="203"/>
      <c r="I45" s="203"/>
      <c r="J45" s="203"/>
      <c r="K45" s="203"/>
      <c r="L45" s="203"/>
      <c r="M45" s="203"/>
      <c r="N45" s="203"/>
      <c r="O45" s="203"/>
      <c r="P45" s="203"/>
      <c r="Q45" s="203"/>
      <c r="R45" s="203"/>
      <c r="S45" s="203"/>
      <c r="T45" s="203"/>
      <c r="U45" s="203"/>
      <c r="V45" s="203"/>
      <c r="W45" s="203">
        <v>1</v>
      </c>
      <c r="X45" s="203"/>
      <c r="Y45" s="203"/>
      <c r="Z45" s="203"/>
      <c r="AA45" s="203"/>
      <c r="AB45" s="203">
        <v>1</v>
      </c>
    </row>
    <row r="46" spans="4:28" x14ac:dyDescent="0.25">
      <c r="D46" s="204" t="s">
        <v>994</v>
      </c>
      <c r="E46" s="203"/>
      <c r="F46" s="203"/>
      <c r="G46" s="203"/>
      <c r="H46" s="203">
        <v>1</v>
      </c>
      <c r="I46" s="203"/>
      <c r="J46" s="203">
        <v>4</v>
      </c>
      <c r="K46" s="203">
        <v>1</v>
      </c>
      <c r="L46" s="203">
        <v>4</v>
      </c>
      <c r="M46" s="203">
        <v>2</v>
      </c>
      <c r="N46" s="203">
        <v>1</v>
      </c>
      <c r="O46" s="203">
        <v>2</v>
      </c>
      <c r="P46" s="203">
        <v>2</v>
      </c>
      <c r="Q46" s="203">
        <v>1</v>
      </c>
      <c r="R46" s="203"/>
      <c r="S46" s="203"/>
      <c r="T46" s="203">
        <v>1</v>
      </c>
      <c r="U46" s="203"/>
      <c r="V46" s="203"/>
      <c r="W46" s="203"/>
      <c r="X46" s="203"/>
      <c r="Y46" s="203"/>
      <c r="Z46" s="203"/>
      <c r="AA46" s="203"/>
      <c r="AB46" s="203">
        <v>19</v>
      </c>
    </row>
    <row r="47" spans="4:28" x14ac:dyDescent="0.25">
      <c r="D47" s="205" t="s">
        <v>55</v>
      </c>
      <c r="E47" s="203"/>
      <c r="F47" s="203"/>
      <c r="G47" s="203"/>
      <c r="H47" s="203">
        <v>1</v>
      </c>
      <c r="I47" s="203"/>
      <c r="J47" s="203">
        <v>1</v>
      </c>
      <c r="K47" s="203">
        <v>1</v>
      </c>
      <c r="L47" s="203"/>
      <c r="M47" s="203"/>
      <c r="N47" s="203"/>
      <c r="O47" s="203"/>
      <c r="P47" s="203"/>
      <c r="Q47" s="203"/>
      <c r="R47" s="203"/>
      <c r="S47" s="203"/>
      <c r="T47" s="203"/>
      <c r="U47" s="203"/>
      <c r="V47" s="203"/>
      <c r="W47" s="203"/>
      <c r="X47" s="203"/>
      <c r="Y47" s="203"/>
      <c r="Z47" s="203"/>
      <c r="AA47" s="203"/>
      <c r="AB47" s="203">
        <v>3</v>
      </c>
    </row>
    <row r="48" spans="4:28" x14ac:dyDescent="0.25">
      <c r="D48" s="205" t="s">
        <v>49</v>
      </c>
      <c r="E48" s="203"/>
      <c r="F48" s="203"/>
      <c r="G48" s="203"/>
      <c r="H48" s="203"/>
      <c r="I48" s="203"/>
      <c r="J48" s="203"/>
      <c r="K48" s="203"/>
      <c r="L48" s="203"/>
      <c r="M48" s="203"/>
      <c r="N48" s="203">
        <v>1</v>
      </c>
      <c r="O48" s="203">
        <v>2</v>
      </c>
      <c r="P48" s="203"/>
      <c r="Q48" s="203"/>
      <c r="R48" s="203"/>
      <c r="S48" s="203"/>
      <c r="T48" s="203"/>
      <c r="U48" s="203"/>
      <c r="V48" s="203"/>
      <c r="W48" s="203"/>
      <c r="X48" s="203"/>
      <c r="Y48" s="203"/>
      <c r="Z48" s="203"/>
      <c r="AA48" s="203"/>
      <c r="AB48" s="203">
        <v>3</v>
      </c>
    </row>
    <row r="49" spans="4:28" x14ac:dyDescent="0.25">
      <c r="D49" s="205" t="s">
        <v>148</v>
      </c>
      <c r="E49" s="203"/>
      <c r="F49" s="203"/>
      <c r="G49" s="203"/>
      <c r="H49" s="203"/>
      <c r="I49" s="203"/>
      <c r="J49" s="203"/>
      <c r="K49" s="203"/>
      <c r="L49" s="203">
        <v>2</v>
      </c>
      <c r="M49" s="203"/>
      <c r="N49" s="203"/>
      <c r="O49" s="203"/>
      <c r="P49" s="203"/>
      <c r="Q49" s="203"/>
      <c r="R49" s="203"/>
      <c r="S49" s="203"/>
      <c r="T49" s="203"/>
      <c r="U49" s="203"/>
      <c r="V49" s="203"/>
      <c r="W49" s="203"/>
      <c r="X49" s="203"/>
      <c r="Y49" s="203"/>
      <c r="Z49" s="203"/>
      <c r="AA49" s="203"/>
      <c r="AB49" s="203">
        <v>2</v>
      </c>
    </row>
    <row r="50" spans="4:28" x14ac:dyDescent="0.25">
      <c r="D50" s="205" t="s">
        <v>15</v>
      </c>
      <c r="E50" s="203"/>
      <c r="F50" s="203"/>
      <c r="G50" s="203"/>
      <c r="H50" s="203"/>
      <c r="I50" s="203"/>
      <c r="J50" s="203"/>
      <c r="K50" s="203"/>
      <c r="L50" s="203">
        <v>1</v>
      </c>
      <c r="M50" s="203">
        <v>1</v>
      </c>
      <c r="N50" s="203"/>
      <c r="O50" s="203"/>
      <c r="P50" s="203"/>
      <c r="Q50" s="203"/>
      <c r="R50" s="203"/>
      <c r="S50" s="203"/>
      <c r="T50" s="203"/>
      <c r="U50" s="203"/>
      <c r="V50" s="203"/>
      <c r="W50" s="203"/>
      <c r="X50" s="203"/>
      <c r="Y50" s="203"/>
      <c r="Z50" s="203"/>
      <c r="AA50" s="203"/>
      <c r="AB50" s="203">
        <v>2</v>
      </c>
    </row>
    <row r="51" spans="4:28" x14ac:dyDescent="0.25">
      <c r="D51" s="205" t="s">
        <v>16</v>
      </c>
      <c r="E51" s="203"/>
      <c r="F51" s="203"/>
      <c r="G51" s="203"/>
      <c r="H51" s="203"/>
      <c r="I51" s="203"/>
      <c r="J51" s="203">
        <v>1</v>
      </c>
      <c r="K51" s="203"/>
      <c r="L51" s="203"/>
      <c r="M51" s="203"/>
      <c r="N51" s="203"/>
      <c r="O51" s="203"/>
      <c r="P51" s="203"/>
      <c r="Q51" s="203">
        <v>1</v>
      </c>
      <c r="R51" s="203"/>
      <c r="S51" s="203"/>
      <c r="T51" s="203"/>
      <c r="U51" s="203"/>
      <c r="V51" s="203"/>
      <c r="W51" s="203"/>
      <c r="X51" s="203"/>
      <c r="Y51" s="203"/>
      <c r="Z51" s="203"/>
      <c r="AA51" s="203"/>
      <c r="AB51" s="203">
        <v>2</v>
      </c>
    </row>
    <row r="52" spans="4:28" x14ac:dyDescent="0.25">
      <c r="D52" s="205" t="s">
        <v>33</v>
      </c>
      <c r="E52" s="203"/>
      <c r="F52" s="203"/>
      <c r="G52" s="203"/>
      <c r="H52" s="203"/>
      <c r="I52" s="203"/>
      <c r="J52" s="203"/>
      <c r="K52" s="203"/>
      <c r="L52" s="203"/>
      <c r="M52" s="203"/>
      <c r="N52" s="203"/>
      <c r="O52" s="203"/>
      <c r="P52" s="203">
        <v>1</v>
      </c>
      <c r="Q52" s="203"/>
      <c r="R52" s="203"/>
      <c r="S52" s="203"/>
      <c r="T52" s="203"/>
      <c r="U52" s="203"/>
      <c r="V52" s="203"/>
      <c r="W52" s="203"/>
      <c r="X52" s="203"/>
      <c r="Y52" s="203"/>
      <c r="Z52" s="203"/>
      <c r="AA52" s="203"/>
      <c r="AB52" s="203">
        <v>1</v>
      </c>
    </row>
    <row r="53" spans="4:28" x14ac:dyDescent="0.25">
      <c r="D53" s="205" t="s">
        <v>147</v>
      </c>
      <c r="E53" s="203"/>
      <c r="F53" s="203"/>
      <c r="G53" s="203"/>
      <c r="H53" s="203"/>
      <c r="I53" s="203"/>
      <c r="J53" s="203">
        <v>1</v>
      </c>
      <c r="K53" s="203"/>
      <c r="L53" s="203"/>
      <c r="M53" s="203"/>
      <c r="N53" s="203"/>
      <c r="O53" s="203"/>
      <c r="P53" s="203"/>
      <c r="Q53" s="203"/>
      <c r="R53" s="203"/>
      <c r="S53" s="203"/>
      <c r="T53" s="203"/>
      <c r="U53" s="203"/>
      <c r="V53" s="203"/>
      <c r="W53" s="203"/>
      <c r="X53" s="203"/>
      <c r="Y53" s="203"/>
      <c r="Z53" s="203"/>
      <c r="AA53" s="203"/>
      <c r="AB53" s="203">
        <v>1</v>
      </c>
    </row>
    <row r="54" spans="4:28" x14ac:dyDescent="0.25">
      <c r="D54" s="205" t="s">
        <v>54</v>
      </c>
      <c r="E54" s="203"/>
      <c r="F54" s="203"/>
      <c r="G54" s="203"/>
      <c r="H54" s="203"/>
      <c r="I54" s="203"/>
      <c r="J54" s="203"/>
      <c r="K54" s="203"/>
      <c r="L54" s="203"/>
      <c r="M54" s="203"/>
      <c r="N54" s="203"/>
      <c r="O54" s="203"/>
      <c r="P54" s="203">
        <v>1</v>
      </c>
      <c r="Q54" s="203"/>
      <c r="R54" s="203"/>
      <c r="S54" s="203"/>
      <c r="T54" s="203"/>
      <c r="U54" s="203"/>
      <c r="V54" s="203"/>
      <c r="W54" s="203"/>
      <c r="X54" s="203"/>
      <c r="Y54" s="203"/>
      <c r="Z54" s="203"/>
      <c r="AA54" s="203"/>
      <c r="AB54" s="203">
        <v>1</v>
      </c>
    </row>
    <row r="55" spans="4:28" x14ac:dyDescent="0.25">
      <c r="D55" s="205" t="s">
        <v>28</v>
      </c>
      <c r="E55" s="203"/>
      <c r="F55" s="203"/>
      <c r="G55" s="203"/>
      <c r="H55" s="203"/>
      <c r="I55" s="203"/>
      <c r="J55" s="203"/>
      <c r="K55" s="203"/>
      <c r="L55" s="203"/>
      <c r="M55" s="203"/>
      <c r="N55" s="203"/>
      <c r="O55" s="203"/>
      <c r="P55" s="203"/>
      <c r="Q55" s="203"/>
      <c r="R55" s="203"/>
      <c r="S55" s="203"/>
      <c r="T55" s="203">
        <v>1</v>
      </c>
      <c r="U55" s="203"/>
      <c r="V55" s="203"/>
      <c r="W55" s="203"/>
      <c r="X55" s="203"/>
      <c r="Y55" s="203"/>
      <c r="Z55" s="203"/>
      <c r="AA55" s="203"/>
      <c r="AB55" s="203">
        <v>1</v>
      </c>
    </row>
    <row r="56" spans="4:28" x14ac:dyDescent="0.25">
      <c r="D56" s="205" t="s">
        <v>32</v>
      </c>
      <c r="E56" s="203"/>
      <c r="F56" s="203"/>
      <c r="G56" s="203"/>
      <c r="H56" s="203"/>
      <c r="I56" s="203"/>
      <c r="J56" s="203">
        <v>1</v>
      </c>
      <c r="K56" s="203"/>
      <c r="L56" s="203"/>
      <c r="M56" s="203"/>
      <c r="N56" s="203"/>
      <c r="O56" s="203"/>
      <c r="P56" s="203"/>
      <c r="Q56" s="203"/>
      <c r="R56" s="203"/>
      <c r="S56" s="203"/>
      <c r="T56" s="203"/>
      <c r="U56" s="203"/>
      <c r="V56" s="203"/>
      <c r="W56" s="203"/>
      <c r="X56" s="203"/>
      <c r="Y56" s="203"/>
      <c r="Z56" s="203"/>
      <c r="AA56" s="203"/>
      <c r="AB56" s="203">
        <v>1</v>
      </c>
    </row>
    <row r="57" spans="4:28" x14ac:dyDescent="0.25">
      <c r="D57" s="205" t="s">
        <v>96</v>
      </c>
      <c r="E57" s="203"/>
      <c r="F57" s="203"/>
      <c r="G57" s="203"/>
      <c r="H57" s="203"/>
      <c r="I57" s="203"/>
      <c r="J57" s="203"/>
      <c r="K57" s="203"/>
      <c r="L57" s="203"/>
      <c r="M57" s="203">
        <v>1</v>
      </c>
      <c r="N57" s="203"/>
      <c r="O57" s="203"/>
      <c r="P57" s="203"/>
      <c r="Q57" s="203"/>
      <c r="R57" s="203"/>
      <c r="S57" s="203"/>
      <c r="T57" s="203"/>
      <c r="U57" s="203"/>
      <c r="V57" s="203"/>
      <c r="W57" s="203"/>
      <c r="X57" s="203"/>
      <c r="Y57" s="203"/>
      <c r="Z57" s="203"/>
      <c r="AA57" s="203"/>
      <c r="AB57" s="203">
        <v>1</v>
      </c>
    </row>
    <row r="58" spans="4:28" x14ac:dyDescent="0.25">
      <c r="D58" s="205" t="s">
        <v>75</v>
      </c>
      <c r="E58" s="203"/>
      <c r="F58" s="203"/>
      <c r="G58" s="203"/>
      <c r="H58" s="203"/>
      <c r="I58" s="203"/>
      <c r="J58" s="203"/>
      <c r="K58" s="203"/>
      <c r="L58" s="203">
        <v>1</v>
      </c>
      <c r="M58" s="203"/>
      <c r="N58" s="203"/>
      <c r="O58" s="203"/>
      <c r="P58" s="203"/>
      <c r="Q58" s="203"/>
      <c r="R58" s="203"/>
      <c r="S58" s="203"/>
      <c r="T58" s="203"/>
      <c r="U58" s="203"/>
      <c r="V58" s="203"/>
      <c r="W58" s="203"/>
      <c r="X58" s="203"/>
      <c r="Y58" s="203"/>
      <c r="Z58" s="203"/>
      <c r="AA58" s="203"/>
      <c r="AB58" s="203">
        <v>1</v>
      </c>
    </row>
    <row r="59" spans="4:28" x14ac:dyDescent="0.25">
      <c r="D59" s="202" t="s">
        <v>624</v>
      </c>
      <c r="E59" s="203">
        <v>1</v>
      </c>
      <c r="F59" s="203">
        <v>1</v>
      </c>
      <c r="G59" s="203">
        <v>1</v>
      </c>
      <c r="H59" s="203">
        <v>1</v>
      </c>
      <c r="I59" s="203">
        <v>3</v>
      </c>
      <c r="J59" s="203">
        <v>17</v>
      </c>
      <c r="K59" s="203">
        <v>4</v>
      </c>
      <c r="L59" s="203">
        <v>12</v>
      </c>
      <c r="M59" s="203">
        <v>13</v>
      </c>
      <c r="N59" s="203">
        <v>2</v>
      </c>
      <c r="O59" s="203">
        <v>2</v>
      </c>
      <c r="P59" s="203">
        <v>6</v>
      </c>
      <c r="Q59" s="203">
        <v>3</v>
      </c>
      <c r="R59" s="203">
        <v>5</v>
      </c>
      <c r="S59" s="203">
        <v>2</v>
      </c>
      <c r="T59" s="203">
        <v>3</v>
      </c>
      <c r="U59" s="203">
        <v>2</v>
      </c>
      <c r="V59" s="203">
        <v>2</v>
      </c>
      <c r="W59" s="203">
        <v>6</v>
      </c>
      <c r="X59" s="203">
        <v>1</v>
      </c>
      <c r="Y59" s="203">
        <v>1</v>
      </c>
      <c r="Z59" s="203">
        <v>2</v>
      </c>
      <c r="AA59" s="203">
        <v>1</v>
      </c>
      <c r="AB59" s="203">
        <v>91</v>
      </c>
    </row>
  </sheetData>
  <pageMargins left="0.7" right="0.7" top="0.75" bottom="0.75" header="0.3" footer="0.3"/>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15</vt:i4>
      </vt:variant>
    </vt:vector>
  </HeadingPairs>
  <TitlesOfParts>
    <vt:vector size="15" baseType="lpstr">
      <vt:lpstr>Nomenclatura</vt:lpstr>
      <vt:lpstr>Abiertos</vt:lpstr>
      <vt:lpstr>Bug's</vt:lpstr>
      <vt:lpstr>Migración</vt:lpstr>
      <vt:lpstr>Parametrización</vt:lpstr>
      <vt:lpstr>Brecha</vt:lpstr>
      <vt:lpstr>Hoja2</vt:lpstr>
      <vt:lpstr>detalle abiertos</vt:lpstr>
      <vt:lpstr>detalle Bug's</vt:lpstr>
      <vt:lpstr>Detalle Migración</vt:lpstr>
      <vt:lpstr>Detalle Parametrización</vt:lpstr>
      <vt:lpstr>Detalle Brechas</vt:lpstr>
      <vt:lpstr>Resumen</vt:lpstr>
      <vt:lpstr>Instrucciones</vt:lpstr>
      <vt:lpstr>Hoja3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Financial Software Systems</dc:title>
  <dc:creator>clct</dc:creator>
  <cp:lastModifiedBy>Francisco Javier Hernández Valadez</cp:lastModifiedBy>
  <dcterms:created xsi:type="dcterms:W3CDTF">2015-01-31T17:38:02Z</dcterms:created>
  <dcterms:modified xsi:type="dcterms:W3CDTF">2015-02-24T00:20:56Z</dcterms:modified>
</cp:coreProperties>
</file>