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odriguez\Desktop\"/>
    </mc:Choice>
  </mc:AlternateContent>
  <bookViews>
    <workbookView xWindow="0" yWindow="0" windowWidth="20490" windowHeight="7905" firstSheet="1" activeTab="4"/>
  </bookViews>
  <sheets>
    <sheet name="Hoja1" sheetId="3" r:id="rId1"/>
    <sheet name="Jose luis Cambio" sheetId="4" r:id="rId2"/>
    <sheet name="Roberto Cambio" sheetId="5" r:id="rId3"/>
    <sheet name="Bety Cambio 09022015" sheetId="6" r:id="rId4"/>
    <sheet name="Bety cambios 10022015" sheetId="8" r:id="rId5"/>
    <sheet name="Hoja2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8" l="1"/>
  <c r="M22" i="8"/>
  <c r="M21" i="8"/>
  <c r="I40" i="8" l="1"/>
  <c r="I39" i="8"/>
  <c r="N12" i="8"/>
  <c r="K12" i="8"/>
  <c r="E12" i="8"/>
  <c r="A12" i="8" s="1"/>
  <c r="I34" i="8" l="1"/>
  <c r="I35" i="8"/>
  <c r="I36" i="8"/>
  <c r="I37" i="8"/>
  <c r="I38" i="8"/>
  <c r="I32" i="8"/>
  <c r="I33" i="8"/>
  <c r="N11" i="8"/>
  <c r="I26" i="8" l="1"/>
  <c r="K8" i="8" l="1"/>
  <c r="N16" i="8"/>
  <c r="O16" i="8" s="1"/>
  <c r="N15" i="8"/>
  <c r="I28" i="8"/>
  <c r="I27" i="8"/>
  <c r="N8" i="8"/>
  <c r="N9" i="8"/>
  <c r="N10" i="8"/>
  <c r="K9" i="8"/>
  <c r="K10" i="8"/>
  <c r="K11" i="8"/>
  <c r="I31" i="8"/>
  <c r="I30" i="8"/>
  <c r="I29" i="8"/>
  <c r="N7" i="8"/>
  <c r="K7" i="8"/>
  <c r="N6" i="8"/>
  <c r="K6" i="8"/>
  <c r="N5" i="8"/>
  <c r="K5" i="8"/>
  <c r="N4" i="8"/>
  <c r="K4" i="8"/>
  <c r="N3" i="8"/>
  <c r="A3" i="8" l="1"/>
  <c r="E4" i="8"/>
  <c r="E5" i="8" s="1"/>
  <c r="E6" i="8" s="1"/>
  <c r="E7" i="8" s="1"/>
  <c r="E8" i="8" s="1"/>
  <c r="E9" i="8" s="1"/>
  <c r="E10" i="8" s="1"/>
  <c r="E11" i="8" s="1"/>
  <c r="O18" i="8"/>
  <c r="J18" i="8"/>
  <c r="K18" i="8" s="1"/>
  <c r="J19" i="8"/>
  <c r="K19" i="8" s="1"/>
  <c r="A4" i="8" l="1"/>
  <c r="A5" i="8"/>
  <c r="H4" i="6"/>
  <c r="H3" i="6"/>
  <c r="A6" i="8" l="1"/>
  <c r="H21" i="5"/>
  <c r="H20" i="5"/>
  <c r="H3" i="5"/>
  <c r="H19" i="5"/>
  <c r="H18" i="5"/>
  <c r="H17" i="5"/>
  <c r="H4" i="5"/>
  <c r="H4" i="4"/>
  <c r="H5" i="4"/>
  <c r="H3" i="4"/>
  <c r="H9" i="5"/>
  <c r="H8" i="5"/>
  <c r="H7" i="5"/>
  <c r="H6" i="5"/>
  <c r="H5" i="5"/>
  <c r="H20" i="4"/>
  <c r="H19" i="4"/>
  <c r="H21" i="4"/>
  <c r="H22" i="4"/>
  <c r="H23" i="4"/>
  <c r="H24" i="4"/>
  <c r="H18" i="4"/>
  <c r="H7" i="4"/>
  <c r="H8" i="4"/>
  <c r="H6" i="4"/>
  <c r="H17" i="4"/>
  <c r="A7" i="8" l="1"/>
  <c r="K16" i="3"/>
  <c r="A8" i="8" l="1"/>
  <c r="K15" i="3"/>
  <c r="K14" i="3"/>
  <c r="A9" i="8" l="1"/>
  <c r="K12" i="3"/>
  <c r="A10" i="8" l="1"/>
  <c r="K11" i="3"/>
  <c r="A11" i="8" l="1"/>
  <c r="K8" i="3"/>
  <c r="K7" i="3"/>
  <c r="K9" i="3"/>
  <c r="J17" i="8" l="1"/>
</calcChain>
</file>

<file path=xl/comments1.xml><?xml version="1.0" encoding="utf-8"?>
<comments xmlns="http://schemas.openxmlformats.org/spreadsheetml/2006/main">
  <authors>
    <author>Leo Hernández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comments2.xml><?xml version="1.0" encoding="utf-8"?>
<comments xmlns="http://schemas.openxmlformats.org/spreadsheetml/2006/main">
  <authors>
    <author>Leo Hernández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comments3.xml><?xml version="1.0" encoding="utf-8"?>
<comments xmlns="http://schemas.openxmlformats.org/spreadsheetml/2006/main">
  <authors>
    <author>Leo Hernández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comments4.xml><?xml version="1.0" encoding="utf-8"?>
<comments xmlns="http://schemas.openxmlformats.org/spreadsheetml/2006/main">
  <authors>
    <author>Leo Hernández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sharedStrings.xml><?xml version="1.0" encoding="utf-8"?>
<sst xmlns="http://schemas.openxmlformats.org/spreadsheetml/2006/main" count="405" uniqueCount="194">
  <si>
    <t xml:space="preserve">Tiempo ejecución </t>
  </si>
  <si>
    <t>Planeado</t>
  </si>
  <si>
    <t>Real</t>
  </si>
  <si>
    <t>Ciclo</t>
  </si>
  <si>
    <t>Dia prueba</t>
  </si>
  <si>
    <t>Etapa</t>
  </si>
  <si>
    <t>Evento</t>
  </si>
  <si>
    <t>JIRA relacionado</t>
  </si>
  <si>
    <t>Incidente</t>
  </si>
  <si>
    <t>Escenario de prueba</t>
  </si>
  <si>
    <t>Impacto en tiempo del incidente</t>
  </si>
  <si>
    <t>Responsable</t>
  </si>
  <si>
    <t>Causa</t>
  </si>
  <si>
    <t>Acción correctiva</t>
  </si>
  <si>
    <t>Fecha</t>
  </si>
  <si>
    <t>Sin incidentes</t>
  </si>
  <si>
    <t>N/A</t>
  </si>
  <si>
    <t xml:space="preserve">Fecha de prueba </t>
  </si>
  <si>
    <t xml:space="preserve">Escenarios de prueba </t>
  </si>
  <si>
    <t xml:space="preserve">Incidentes </t>
  </si>
  <si>
    <t xml:space="preserve"> </t>
  </si>
  <si>
    <t xml:space="preserve">Responsable </t>
  </si>
  <si>
    <t>Agustin Gutierrez</t>
  </si>
  <si>
    <t xml:space="preserve">Area </t>
  </si>
  <si>
    <t xml:space="preserve">Alejandra González </t>
  </si>
  <si>
    <t xml:space="preserve">Riesgos </t>
  </si>
  <si>
    <t xml:space="preserve">Control Registro de Pruebas </t>
  </si>
  <si>
    <t xml:space="preserve">Azucena Gudiño </t>
  </si>
  <si>
    <t xml:space="preserve">Promoción </t>
  </si>
  <si>
    <t>Tiempo Total 
Planeado ( min )</t>
  </si>
  <si>
    <t>Tiempo Total 
Real ( min )</t>
  </si>
  <si>
    <t>Impacto en tiempo del incidente ( min )</t>
  </si>
  <si>
    <t>JIRA´s</t>
  </si>
  <si>
    <t>Observaciones</t>
  </si>
  <si>
    <t>Daniel Garces</t>
  </si>
  <si>
    <t>Operaciones</t>
  </si>
  <si>
    <t>1210, 1212</t>
  </si>
  <si>
    <t>Gabriela Ledezma</t>
  </si>
  <si>
    <t>Isela Martínez</t>
  </si>
  <si>
    <t>Juan Carlos Fernandez</t>
  </si>
  <si>
    <t xml:space="preserve">Martin Cruz </t>
  </si>
  <si>
    <t xml:space="preserve">Dinero </t>
  </si>
  <si>
    <t xml:space="preserve">Pablo German </t>
  </si>
  <si>
    <t xml:space="preserve">Jose Luis </t>
  </si>
  <si>
    <t xml:space="preserve">05 de febrero </t>
  </si>
  <si>
    <t>Cambios</t>
  </si>
  <si>
    <t>Derivados</t>
  </si>
  <si>
    <t>Ximena Roldan</t>
  </si>
  <si>
    <t>Liquidaciones y Valores</t>
  </si>
  <si>
    <t>2 incidentes no fueron JIRAS</t>
  </si>
  <si>
    <t>Error con el ISIN, Error en la definición para el cálculo de PPP</t>
  </si>
  <si>
    <t>Tas no reconoce los clientes que estan marcados como institucionales en fiable</t>
  </si>
  <si>
    <t xml:space="preserve">no se tiene el detalle, Martin no lo proporciono, trabaja productivo y pruebas al mismo tiempo </t>
  </si>
  <si>
    <t xml:space="preserve">Captura de operaciones de Divisas </t>
  </si>
  <si>
    <t xml:space="preserve">Roberto Carlos </t>
  </si>
  <si>
    <t xml:space="preserve">Ventanilla </t>
  </si>
  <si>
    <t>1231, 1232</t>
  </si>
  <si>
    <t xml:space="preserve">No cuadra posicion global, Cambio de perfil, deposito titulos </t>
  </si>
  <si>
    <t>Mañana se termina de liquidar en su totalidad para dar cierre al JIRA 644</t>
  </si>
  <si>
    <t xml:space="preserve">Captura de matriz de operaciones </t>
  </si>
  <si>
    <t>trivial</t>
  </si>
  <si>
    <t>Tipo de incidencia</t>
  </si>
  <si>
    <t>Solo le da aceptar el mensaje</t>
  </si>
  <si>
    <t>Diagnostico Validacion de datos previa a carga</t>
  </si>
  <si>
    <t xml:space="preserve">Producción </t>
  </si>
  <si>
    <t>mensaje no esperado al realizar captura</t>
  </si>
  <si>
    <t xml:space="preserve">Atencón a Producción </t>
  </si>
  <si>
    <t>mensaje de error datos en matriz de pruebas</t>
  </si>
  <si>
    <t>Correccion en matriz de prueba</t>
  </si>
  <si>
    <t>media</t>
  </si>
  <si>
    <t xml:space="preserve">Regla en TAS solicitada </t>
  </si>
  <si>
    <t xml:space="preserve">Error en captura </t>
  </si>
  <si>
    <t>Apertura de banda para tipo de cambio en metales</t>
  </si>
  <si>
    <t>Solicitar a pablo la apertura de las bandas para dichas divisas</t>
  </si>
  <si>
    <t>Detener</t>
  </si>
  <si>
    <t>Actualizacion tipos de cambio</t>
  </si>
  <si>
    <t>Desviaciones de prueba</t>
  </si>
  <si>
    <t>Desviacion de prueba</t>
  </si>
  <si>
    <t>personal</t>
  </si>
  <si>
    <t xml:space="preserve">Atencion de producción </t>
  </si>
  <si>
    <t>atención de llamada celular</t>
  </si>
  <si>
    <t>Llamada personal</t>
  </si>
  <si>
    <t>llamada personal</t>
  </si>
  <si>
    <t>Diagnostico validación de datos matriz de prueba</t>
  </si>
  <si>
    <t>Roberto</t>
  </si>
  <si>
    <t xml:space="preserve">correccion a matriz de pruebas </t>
  </si>
  <si>
    <t>Sin datos para continuar el escenario de prueba</t>
  </si>
  <si>
    <t>liquidaciion deal de  operaciones en ventanilla</t>
  </si>
  <si>
    <t xml:space="preserve">Dependecia con el proceso de captura de Francisco </t>
  </si>
  <si>
    <t>Roberto 3hrs</t>
  </si>
  <si>
    <t>Salida  a comer se detuvieron actividades</t>
  </si>
  <si>
    <t>correccion de matriz</t>
  </si>
  <si>
    <t xml:space="preserve">ayuda en acuerdo en cambio en la matriz de prueba </t>
  </si>
  <si>
    <t>Validacion en informacion de la matriz y correccion en tipo de cambio y metales</t>
  </si>
  <si>
    <t>ajuste de tipo de cambio y divisa otras</t>
  </si>
  <si>
    <t>Correccion a matriz</t>
  </si>
  <si>
    <t>Correccion de datos en metales tipo de cambio</t>
  </si>
  <si>
    <t>Correccion</t>
  </si>
  <si>
    <t>no existia el alta en el portafolio de tas</t>
  </si>
  <si>
    <t>generar alta en portafolio</t>
  </si>
  <si>
    <t>No se esta pasando informacion de metales a TAS</t>
  </si>
  <si>
    <t>difucion de cambios y acuerdo con involucrados en la matriz de prueba</t>
  </si>
  <si>
    <t>Roberto 1hrs</t>
  </si>
  <si>
    <t>Roberto 3hrs bis</t>
  </si>
  <si>
    <t xml:space="preserve">revision de operación </t>
  </si>
  <si>
    <t>Bety</t>
  </si>
  <si>
    <t>Diagnostico Reporte Salo inicial MN</t>
  </si>
  <si>
    <t xml:space="preserve">Informacion en reporte Control de flujo </t>
  </si>
  <si>
    <t>informacion en reporte de saldo inicial MN</t>
  </si>
  <si>
    <t xml:space="preserve">Limpieza de tablas </t>
  </si>
  <si>
    <t>Bloqueadora</t>
  </si>
  <si>
    <t>clave</t>
  </si>
  <si>
    <t>Tarea</t>
  </si>
  <si>
    <t>Planeado (minutos)</t>
  </si>
  <si>
    <t>Hora Inicio</t>
  </si>
  <si>
    <t>Hora Fin</t>
  </si>
  <si>
    <t>Real (minutos)</t>
  </si>
  <si>
    <t xml:space="preserve">Tipo de desviación </t>
  </si>
  <si>
    <t>Inicio</t>
  </si>
  <si>
    <t>Fin</t>
  </si>
  <si>
    <t>Día prueba</t>
  </si>
  <si>
    <t>Desviación de prueba</t>
  </si>
  <si>
    <t>Área</t>
  </si>
  <si>
    <t>Cambio</t>
  </si>
  <si>
    <t>Consecutivo</t>
  </si>
  <si>
    <t xml:space="preserve">Tipos de Desviación </t>
  </si>
  <si>
    <t>clave ciclo-día-área-consecutivo</t>
  </si>
  <si>
    <t>Planeado Hrs</t>
  </si>
  <si>
    <t xml:space="preserve">Totales </t>
  </si>
  <si>
    <t>Escenarios de prueba</t>
  </si>
  <si>
    <t>Incidencia </t>
  </si>
  <si>
    <t>Tiempo de prueba Planeados</t>
  </si>
  <si>
    <t>Desconocimiento del sistema </t>
  </si>
  <si>
    <t>Tiempo de prueba Reales</t>
  </si>
  <si>
    <t>Personal </t>
  </si>
  <si>
    <t>Otro</t>
  </si>
  <si>
    <t>Tiempo en incidencias</t>
  </si>
  <si>
    <t xml:space="preserve">Totales por </t>
  </si>
  <si>
    <t>Cobro de divisas</t>
  </si>
  <si>
    <t xml:space="preserve">72 operaciones </t>
  </si>
  <si>
    <t>44Cambio5</t>
  </si>
  <si>
    <t>44Cambio6</t>
  </si>
  <si>
    <t>x</t>
  </si>
  <si>
    <t>30 operaciones</t>
  </si>
  <si>
    <t>Liquidación de pagos</t>
  </si>
  <si>
    <t>Validación Spei</t>
  </si>
  <si>
    <t>Pagos de dólares (transferencia de dólares)</t>
  </si>
  <si>
    <t> Concurrencia con la operación </t>
  </si>
  <si>
    <t>información mostrada en TAS  no era completa</t>
  </si>
  <si>
    <t>la información que mostraba la pantalla n era la esperada</t>
  </si>
  <si>
    <t>solicitado con gente de soporte y realizaron cambios en la mascara en el valores</t>
  </si>
  <si>
    <t>Atención de cliente urgente</t>
  </si>
  <si>
    <t>llamada urgente de atención a cliente</t>
  </si>
  <si>
    <t>Asignación pesos</t>
  </si>
  <si>
    <t>44Cambio2</t>
  </si>
  <si>
    <t>Datos de pago no se refleja en eTAS</t>
  </si>
  <si>
    <t>se libero una operación  donde el cliente es un intermediario y la interface regresa el mensaje que el cliente es un proveedor y no se puede realizar la operación realizando un descuadre en las chequeras</t>
  </si>
  <si>
    <t>enrega de impresión para resolucion de incidencia</t>
  </si>
  <si>
    <t>Incidencia</t>
  </si>
  <si>
    <t>1270, 1271</t>
  </si>
  <si>
    <t>conciliacion de divisas(multidivisas)</t>
  </si>
  <si>
    <t>conciliacion de divisas(Pesos)</t>
  </si>
  <si>
    <t>Atencion de celular personal</t>
  </si>
  <si>
    <t>Corrección en datos de matriz para realizar ajustes en deal</t>
  </si>
  <si>
    <t>X</t>
  </si>
  <si>
    <t>44Cambio9</t>
  </si>
  <si>
    <t>44Cambio7</t>
  </si>
  <si>
    <t xml:space="preserve">Limpieza de informacion de liquidaciones que no pasaron de fiable a tas para realizar la conciliacion  </t>
  </si>
  <si>
    <t>ligado a el jira 1271,1272</t>
  </si>
  <si>
    <t>junta de para ver avance dia 4</t>
  </si>
  <si>
    <t>el proceso conlleva la validacion entre fiable -tas, se realiza en paralelo no se puede cuantificar el tiempo por actividad</t>
  </si>
  <si>
    <t>se realizara el cierre el dia de hoy</t>
  </si>
  <si>
    <t>diferencia de deposito fiable -tas por depuracion de tablas por jira 1271,1272</t>
  </si>
  <si>
    <t xml:space="preserve">Deposito de diferencia en el cuadre </t>
  </si>
  <si>
    <t>Se solicito ajustes en deal para asignación de montos</t>
  </si>
  <si>
    <t>una liquidacion no se podia realizar por falta de fondos</t>
  </si>
  <si>
    <t>Personal</t>
  </si>
  <si>
    <t xml:space="preserve">Tiempo total </t>
  </si>
  <si>
    <t>4 min</t>
  </si>
  <si>
    <t xml:space="preserve">Salida a comer </t>
  </si>
  <si>
    <t>personla</t>
  </si>
  <si>
    <t xml:space="preserve">Tiempo no se detuvo por explicacion de javier </t>
  </si>
  <si>
    <t>Validación banca electrónica</t>
  </si>
  <si>
    <t>Conciliacion de divisas(Dollar)</t>
  </si>
  <si>
    <t>Correccion de registro de jira 1272</t>
  </si>
  <si>
    <t>44Cambio8</t>
  </si>
  <si>
    <t>recuperacion de registro al limpiar tabla de pagos en jira 1272</t>
  </si>
  <si>
    <t>el pago se elimino al generarr la correccion del jira 1272</t>
  </si>
  <si>
    <t>Cierre de cambios</t>
  </si>
  <si>
    <t>44Cambio10</t>
  </si>
  <si>
    <t>Confirmacionde movimientos</t>
  </si>
  <si>
    <t>muestra que movimientos faltan confirmación</t>
  </si>
  <si>
    <t>Faltan fechas de tipo de cambio</t>
  </si>
  <si>
    <t>en esta ocacion realizo el cierre Antonio Laija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</si>
</sst>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h:mm:ss;@"/>
    <numFmt numFmtId="165" formatCode="hh:mm:ss;@"/>
    <numFmt numFmtId="166" formatCode="0.0"/>
    <numFmt numFmtId="167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2" tint="-0.49998474074526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1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0" fillId="0" borderId="0" xfId="0" applyFont="1"/>
    <xf numFmtId="0" fontId="8" fillId="0" borderId="1" xfId="0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/>
    <xf numFmtId="20" fontId="0" fillId="0" borderId="1" xfId="0" applyNumberFormat="1" applyBorder="1"/>
    <xf numFmtId="14" fontId="12" fillId="0" borderId="1" xfId="0" applyNumberFormat="1" applyFont="1" applyBorder="1"/>
    <xf numFmtId="0" fontId="12" fillId="0" borderId="1" xfId="0" applyFont="1" applyBorder="1"/>
    <xf numFmtId="20" fontId="12" fillId="0" borderId="1" xfId="0" applyNumberFormat="1" applyFont="1" applyBorder="1"/>
    <xf numFmtId="0" fontId="12" fillId="0" borderId="1" xfId="0" quotePrefix="1" applyFont="1" applyBorder="1"/>
    <xf numFmtId="0" fontId="12" fillId="0" borderId="0" xfId="0" applyFont="1"/>
    <xf numFmtId="14" fontId="13" fillId="0" borderId="1" xfId="0" applyNumberFormat="1" applyFont="1" applyBorder="1"/>
    <xf numFmtId="0" fontId="13" fillId="0" borderId="1" xfId="0" applyFont="1" applyBorder="1"/>
    <xf numFmtId="20" fontId="13" fillId="0" borderId="1" xfId="0" applyNumberFormat="1" applyFont="1" applyBorder="1"/>
    <xf numFmtId="0" fontId="13" fillId="0" borderId="1" xfId="0" quotePrefix="1" applyFont="1" applyBorder="1"/>
    <xf numFmtId="0" fontId="13" fillId="0" borderId="0" xfId="0" applyFont="1"/>
    <xf numFmtId="0" fontId="0" fillId="0" borderId="0" xfId="1" applyNumberFormat="1" applyFont="1"/>
    <xf numFmtId="0" fontId="1" fillId="2" borderId="1" xfId="0" applyFont="1" applyFill="1" applyBorder="1" applyAlignment="1">
      <alignment horizontal="center"/>
    </xf>
    <xf numFmtId="0" fontId="12" fillId="0" borderId="4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15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8" borderId="1" xfId="0" applyFill="1" applyBorder="1"/>
    <xf numFmtId="0" fontId="1" fillId="0" borderId="0" xfId="0" applyFont="1"/>
    <xf numFmtId="0" fontId="1" fillId="8" borderId="1" xfId="0" applyFont="1" applyFill="1" applyBorder="1"/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wrapText="1"/>
    </xf>
    <xf numFmtId="2" fontId="0" fillId="3" borderId="1" xfId="0" applyNumberFormat="1" applyFill="1" applyBorder="1" applyAlignment="1">
      <alignment horizontal="center" vertical="center"/>
    </xf>
    <xf numFmtId="165" fontId="0" fillId="0" borderId="0" xfId="0" applyNumberFormat="1" applyBorder="1"/>
    <xf numFmtId="1" fontId="0" fillId="0" borderId="1" xfId="0" applyNumberFormat="1" applyBorder="1"/>
    <xf numFmtId="166" fontId="0" fillId="3" borderId="1" xfId="0" applyNumberFormat="1" applyFill="1" applyBorder="1" applyAlignment="1">
      <alignment horizontal="center" vertical="center"/>
    </xf>
    <xf numFmtId="3" fontId="13" fillId="0" borderId="1" xfId="0" quotePrefix="1" applyNumberFormat="1" applyFont="1" applyBorder="1"/>
    <xf numFmtId="0" fontId="1" fillId="0" borderId="1" xfId="0" applyFont="1" applyBorder="1"/>
    <xf numFmtId="167" fontId="11" fillId="0" borderId="8" xfId="1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11" fillId="0" borderId="11" xfId="1" applyNumberFormat="1" applyFont="1" applyBorder="1" applyAlignment="1">
      <alignment horizontal="center" vertical="center"/>
    </xf>
    <xf numFmtId="43" fontId="0" fillId="0" borderId="12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7" fontId="0" fillId="0" borderId="15" xfId="0" applyNumberFormat="1" applyBorder="1"/>
    <xf numFmtId="15" fontId="0" fillId="3" borderId="1" xfId="0" applyNumberFormat="1" applyFont="1" applyFill="1" applyBorder="1"/>
    <xf numFmtId="20" fontId="0" fillId="0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E01EBB"/>
      <color rgb="FFED7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" sqref="H10"/>
    </sheetView>
  </sheetViews>
  <sheetFormatPr baseColWidth="10" defaultRowHeight="15" x14ac:dyDescent="0.25"/>
  <cols>
    <col min="1" max="1" width="0.85546875" customWidth="1"/>
    <col min="2" max="2" width="4.140625" customWidth="1"/>
    <col min="3" max="3" width="7" customWidth="1"/>
    <col min="4" max="4" width="5.85546875" customWidth="1"/>
    <col min="5" max="5" width="13.140625" customWidth="1"/>
    <col min="6" max="6" width="16.28515625" customWidth="1"/>
    <col min="7" max="7" width="13.28515625" bestFit="1" customWidth="1"/>
    <col min="8" max="8" width="14.85546875" customWidth="1"/>
    <col min="9" max="10" width="15.42578125" customWidth="1"/>
    <col min="11" max="11" width="22" customWidth="1"/>
    <col min="12" max="12" width="12.140625" customWidth="1"/>
    <col min="13" max="13" width="12" customWidth="1"/>
    <col min="14" max="14" width="34.7109375" customWidth="1"/>
  </cols>
  <sheetData>
    <row r="1" spans="2:14" ht="6.75" customHeight="1" x14ac:dyDescent="0.25"/>
    <row r="2" spans="2:14" ht="21" x14ac:dyDescent="0.35">
      <c r="B2" s="21" t="s">
        <v>26</v>
      </c>
    </row>
    <row r="3" spans="2:14" ht="30" customHeight="1" x14ac:dyDescent="0.25">
      <c r="B3" s="6" t="s">
        <v>3</v>
      </c>
      <c r="C3" s="7" t="s">
        <v>4</v>
      </c>
      <c r="D3" s="6" t="s">
        <v>5</v>
      </c>
      <c r="E3" s="8" t="s">
        <v>17</v>
      </c>
      <c r="F3" s="9" t="s">
        <v>21</v>
      </c>
      <c r="G3" s="9" t="s">
        <v>23</v>
      </c>
      <c r="H3" s="8" t="s">
        <v>18</v>
      </c>
      <c r="I3" s="8" t="s">
        <v>29</v>
      </c>
      <c r="J3" s="8" t="s">
        <v>30</v>
      </c>
      <c r="K3" s="8" t="s">
        <v>31</v>
      </c>
      <c r="L3" s="9" t="s">
        <v>19</v>
      </c>
      <c r="M3" s="9" t="s">
        <v>32</v>
      </c>
      <c r="N3" s="8" t="s">
        <v>33</v>
      </c>
    </row>
    <row r="4" spans="2:14" ht="6.75" customHeight="1" x14ac:dyDescent="0.25">
      <c r="B4" s="4"/>
      <c r="C4" s="4"/>
      <c r="D4" s="4"/>
      <c r="E4" s="3"/>
      <c r="F4" s="3" t="s">
        <v>20</v>
      </c>
      <c r="G4" s="3"/>
      <c r="H4" s="3"/>
      <c r="I4" s="3"/>
      <c r="J4" s="3"/>
      <c r="K4" s="5"/>
      <c r="L4" s="3"/>
      <c r="M4" s="3"/>
      <c r="N4" s="3"/>
    </row>
    <row r="5" spans="2:14" s="12" customFormat="1" ht="34.5" customHeight="1" x14ac:dyDescent="0.25">
      <c r="B5" s="10">
        <v>4</v>
      </c>
      <c r="C5" s="10">
        <v>1</v>
      </c>
      <c r="D5" s="10">
        <v>3</v>
      </c>
      <c r="E5" s="25" t="s">
        <v>44</v>
      </c>
      <c r="F5" s="26" t="s">
        <v>22</v>
      </c>
      <c r="G5" s="28" t="s">
        <v>48</v>
      </c>
      <c r="H5" s="25"/>
      <c r="I5" s="25"/>
      <c r="J5" s="25"/>
      <c r="K5" s="25"/>
      <c r="L5" s="25"/>
      <c r="M5" s="25"/>
      <c r="N5" s="27"/>
    </row>
    <row r="6" spans="2:14" s="12" customFormat="1" ht="34.5" customHeight="1" x14ac:dyDescent="0.25">
      <c r="B6" s="10">
        <v>4</v>
      </c>
      <c r="C6" s="10">
        <v>1</v>
      </c>
      <c r="D6" s="10">
        <v>3</v>
      </c>
      <c r="E6" s="25" t="s">
        <v>44</v>
      </c>
      <c r="F6" s="28" t="s">
        <v>24</v>
      </c>
      <c r="G6" s="26" t="s">
        <v>25</v>
      </c>
      <c r="H6" s="25"/>
      <c r="I6" s="25"/>
      <c r="J6" s="25"/>
      <c r="K6" s="25"/>
      <c r="L6" s="25"/>
      <c r="M6" s="25"/>
      <c r="N6" s="25"/>
    </row>
    <row r="7" spans="2:14" s="12" customFormat="1" ht="34.5" customHeight="1" x14ac:dyDescent="0.25">
      <c r="B7" s="10">
        <v>4</v>
      </c>
      <c r="C7" s="10">
        <v>1</v>
      </c>
      <c r="D7" s="10">
        <v>3</v>
      </c>
      <c r="E7" s="11" t="s">
        <v>44</v>
      </c>
      <c r="F7" s="18" t="s">
        <v>27</v>
      </c>
      <c r="G7" s="18" t="s">
        <v>28</v>
      </c>
      <c r="H7" s="11">
        <v>11</v>
      </c>
      <c r="I7" s="11">
        <v>7</v>
      </c>
      <c r="J7" s="11">
        <v>132</v>
      </c>
      <c r="K7" s="11">
        <f t="shared" ref="K7:K8" si="0">+J7-I7</f>
        <v>125</v>
      </c>
      <c r="L7" s="11">
        <v>3</v>
      </c>
      <c r="M7" s="11">
        <v>1234</v>
      </c>
      <c r="N7" s="11" t="s">
        <v>49</v>
      </c>
    </row>
    <row r="8" spans="2:14" s="12" customFormat="1" ht="34.5" customHeight="1" x14ac:dyDescent="0.25">
      <c r="B8" s="10">
        <v>4</v>
      </c>
      <c r="C8" s="10">
        <v>1</v>
      </c>
      <c r="D8" s="10">
        <v>3</v>
      </c>
      <c r="E8" s="11" t="s">
        <v>44</v>
      </c>
      <c r="F8" s="18" t="s">
        <v>34</v>
      </c>
      <c r="G8" s="18" t="s">
        <v>35</v>
      </c>
      <c r="H8" s="11">
        <v>3</v>
      </c>
      <c r="I8" s="11">
        <v>90</v>
      </c>
      <c r="J8" s="11">
        <v>180</v>
      </c>
      <c r="K8" s="11">
        <f t="shared" si="0"/>
        <v>90</v>
      </c>
      <c r="L8" s="11">
        <v>2</v>
      </c>
      <c r="M8" s="19" t="s">
        <v>36</v>
      </c>
      <c r="N8" s="19" t="s">
        <v>50</v>
      </c>
    </row>
    <row r="9" spans="2:14" s="12" customFormat="1" ht="41.25" customHeight="1" x14ac:dyDescent="0.25">
      <c r="B9" s="10">
        <v>4</v>
      </c>
      <c r="C9" s="10">
        <v>1</v>
      </c>
      <c r="D9" s="10">
        <v>3</v>
      </c>
      <c r="E9" s="11" t="s">
        <v>44</v>
      </c>
      <c r="F9" s="22" t="s">
        <v>37</v>
      </c>
      <c r="G9" s="20" t="s">
        <v>28</v>
      </c>
      <c r="H9" s="11">
        <v>5</v>
      </c>
      <c r="I9" s="11">
        <v>60</v>
      </c>
      <c r="J9" s="11">
        <v>210</v>
      </c>
      <c r="K9" s="11">
        <f>+J9-I9</f>
        <v>150</v>
      </c>
      <c r="L9" s="11">
        <v>1</v>
      </c>
      <c r="M9" s="11">
        <v>1233</v>
      </c>
      <c r="N9" s="19" t="s">
        <v>51</v>
      </c>
    </row>
    <row r="10" spans="2:14" s="12" customFormat="1" ht="34.5" customHeight="1" x14ac:dyDescent="0.25">
      <c r="B10" s="10">
        <v>4</v>
      </c>
      <c r="C10" s="10">
        <v>1</v>
      </c>
      <c r="D10" s="10">
        <v>3</v>
      </c>
      <c r="E10" s="25" t="s">
        <v>44</v>
      </c>
      <c r="F10" s="26" t="s">
        <v>38</v>
      </c>
      <c r="G10" s="26" t="s">
        <v>48</v>
      </c>
      <c r="H10" s="25" t="s">
        <v>20</v>
      </c>
      <c r="I10" s="25" t="s">
        <v>20</v>
      </c>
      <c r="J10" s="25" t="s">
        <v>20</v>
      </c>
      <c r="K10" s="25" t="s">
        <v>20</v>
      </c>
      <c r="L10" s="25" t="s">
        <v>20</v>
      </c>
      <c r="M10" s="25" t="s">
        <v>20</v>
      </c>
      <c r="N10" s="25"/>
    </row>
    <row r="11" spans="2:14" s="12" customFormat="1" ht="34.5" customHeight="1" x14ac:dyDescent="0.25">
      <c r="B11" s="10">
        <v>4</v>
      </c>
      <c r="C11" s="10">
        <v>1</v>
      </c>
      <c r="D11" s="10">
        <v>3</v>
      </c>
      <c r="E11" s="11" t="s">
        <v>44</v>
      </c>
      <c r="F11" s="22" t="s">
        <v>39</v>
      </c>
      <c r="G11" s="18" t="s">
        <v>35</v>
      </c>
      <c r="H11" s="11">
        <v>1</v>
      </c>
      <c r="I11" s="11">
        <v>0.4</v>
      </c>
      <c r="J11" s="11">
        <v>1</v>
      </c>
      <c r="K11" s="11">
        <f>+J11-I11</f>
        <v>0.6</v>
      </c>
      <c r="L11" s="11" t="s">
        <v>20</v>
      </c>
      <c r="M11" s="11"/>
      <c r="N11" s="11" t="s">
        <v>15</v>
      </c>
    </row>
    <row r="12" spans="2:14" s="12" customFormat="1" ht="42" customHeight="1" x14ac:dyDescent="0.25">
      <c r="B12" s="10">
        <v>4</v>
      </c>
      <c r="C12" s="10">
        <v>1</v>
      </c>
      <c r="D12" s="10">
        <v>3</v>
      </c>
      <c r="E12" s="11" t="s">
        <v>44</v>
      </c>
      <c r="F12" s="18" t="s">
        <v>40</v>
      </c>
      <c r="G12" s="18" t="s">
        <v>41</v>
      </c>
      <c r="H12" s="11">
        <v>1</v>
      </c>
      <c r="I12" s="11">
        <v>3</v>
      </c>
      <c r="J12" s="11">
        <v>260</v>
      </c>
      <c r="K12" s="11">
        <f>+J12-I12</f>
        <v>257</v>
      </c>
      <c r="L12" s="11" t="s">
        <v>20</v>
      </c>
      <c r="M12" s="11"/>
      <c r="N12" s="19" t="s">
        <v>52</v>
      </c>
    </row>
    <row r="13" spans="2:14" s="12" customFormat="1" ht="34.5" customHeight="1" x14ac:dyDescent="0.25">
      <c r="B13" s="10">
        <v>4</v>
      </c>
      <c r="C13" s="10">
        <v>1</v>
      </c>
      <c r="D13" s="10">
        <v>3</v>
      </c>
      <c r="E13" s="25" t="s">
        <v>44</v>
      </c>
      <c r="F13" s="26" t="s">
        <v>42</v>
      </c>
      <c r="G13" s="26" t="s">
        <v>46</v>
      </c>
      <c r="H13" s="25"/>
      <c r="I13" s="25"/>
      <c r="J13" s="25"/>
      <c r="K13" s="25"/>
      <c r="L13" s="25"/>
      <c r="M13" s="25"/>
      <c r="N13" s="27"/>
    </row>
    <row r="14" spans="2:14" s="12" customFormat="1" ht="34.5" customHeight="1" x14ac:dyDescent="0.25">
      <c r="B14" s="10">
        <v>4</v>
      </c>
      <c r="C14" s="10">
        <v>1</v>
      </c>
      <c r="D14" s="10">
        <v>3</v>
      </c>
      <c r="E14" s="11" t="s">
        <v>44</v>
      </c>
      <c r="F14" s="18" t="s">
        <v>43</v>
      </c>
      <c r="G14" s="18" t="s">
        <v>45</v>
      </c>
      <c r="H14" s="11">
        <v>1</v>
      </c>
      <c r="I14" s="11">
        <v>101</v>
      </c>
      <c r="J14" s="11">
        <v>128</v>
      </c>
      <c r="K14" s="11">
        <f>+J14-I14</f>
        <v>27</v>
      </c>
      <c r="L14" s="11"/>
      <c r="M14" s="11"/>
      <c r="N14" s="19" t="s">
        <v>53</v>
      </c>
    </row>
    <row r="15" spans="2:14" s="12" customFormat="1" ht="34.5" customHeight="1" x14ac:dyDescent="0.25">
      <c r="B15" s="10">
        <v>4</v>
      </c>
      <c r="C15" s="10">
        <v>1</v>
      </c>
      <c r="D15" s="10">
        <v>3</v>
      </c>
      <c r="E15" s="11" t="s">
        <v>44</v>
      </c>
      <c r="F15" s="18" t="s">
        <v>47</v>
      </c>
      <c r="G15" s="18" t="s">
        <v>28</v>
      </c>
      <c r="H15" s="11">
        <v>4</v>
      </c>
      <c r="I15" s="11">
        <v>183</v>
      </c>
      <c r="J15" s="11">
        <v>530</v>
      </c>
      <c r="K15" s="11">
        <f>+J15-I15</f>
        <v>347</v>
      </c>
      <c r="L15" s="11">
        <v>5</v>
      </c>
      <c r="M15" s="11" t="s">
        <v>56</v>
      </c>
      <c r="N15" s="19" t="s">
        <v>57</v>
      </c>
    </row>
    <row r="16" spans="2:14" s="12" customFormat="1" ht="30.75" customHeight="1" x14ac:dyDescent="0.25">
      <c r="B16" s="10">
        <v>4</v>
      </c>
      <c r="C16" s="10">
        <v>1</v>
      </c>
      <c r="D16" s="10">
        <v>3</v>
      </c>
      <c r="E16" s="11" t="s">
        <v>44</v>
      </c>
      <c r="F16" s="18" t="s">
        <v>54</v>
      </c>
      <c r="G16" s="11" t="s">
        <v>55</v>
      </c>
      <c r="H16" s="11">
        <v>2</v>
      </c>
      <c r="I16" s="23">
        <v>210</v>
      </c>
      <c r="J16" s="23">
        <v>245</v>
      </c>
      <c r="K16" s="11">
        <f>+J16-I16</f>
        <v>35</v>
      </c>
      <c r="L16" s="11">
        <v>1</v>
      </c>
      <c r="M16" s="11">
        <v>644</v>
      </c>
      <c r="N16" s="19" t="s">
        <v>58</v>
      </c>
    </row>
    <row r="17" spans="2:14" s="12" customFormat="1" ht="19.5" customHeight="1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14"/>
      <c r="N17" s="14"/>
    </row>
    <row r="18" spans="2:14" s="12" customFormat="1" ht="19.5" customHeight="1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14"/>
      <c r="N18" s="14"/>
    </row>
    <row r="19" spans="2:14" s="12" customFormat="1" ht="19.5" customHeight="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/>
      <c r="M19" s="14"/>
      <c r="N19" s="14"/>
    </row>
    <row r="20" spans="2:14" s="12" customFormat="1" ht="19.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  <c r="M20" s="14"/>
      <c r="N20" s="14"/>
    </row>
    <row r="21" spans="2:14" s="12" customFormat="1" ht="19.5" customHeight="1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4"/>
    </row>
    <row r="22" spans="2:14" s="12" customFormat="1" ht="19.5" customHeight="1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  <c r="M22" s="14"/>
      <c r="N22" s="14"/>
    </row>
    <row r="23" spans="2:14" s="12" customFormat="1" ht="19.5" customHeight="1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4"/>
      <c r="N23" s="14"/>
    </row>
    <row r="24" spans="2:14" s="12" customFormat="1" ht="19.5" customHeight="1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/>
      <c r="M24" s="14"/>
      <c r="N24" s="14"/>
    </row>
    <row r="25" spans="2:14" s="12" customFormat="1" ht="19.5" customHeight="1" x14ac:dyDescent="0.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4"/>
      <c r="M25" s="14"/>
      <c r="N25" s="14"/>
    </row>
    <row r="26" spans="2:14" s="12" customFormat="1" ht="19.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4"/>
      <c r="M26" s="14"/>
      <c r="N26" s="14"/>
    </row>
    <row r="27" spans="2:14" s="12" customFormat="1" ht="19.5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4"/>
      <c r="M27" s="14"/>
      <c r="N27" s="14"/>
    </row>
    <row r="28" spans="2:14" s="17" customFormat="1" ht="19.5" customHeight="1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2:14" s="17" customFormat="1" ht="19.5" customHeight="1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2:14" s="17" customFormat="1" ht="19.5" customHeight="1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2:14" s="17" customFormat="1" ht="19.5" customHeight="1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2:14" s="17" customFormat="1" ht="19.5" customHeight="1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2:14" s="17" customFormat="1" ht="19.5" customHeight="1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2:14" s="17" customFormat="1" ht="19.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2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x14ac:dyDescent="0.25">
      <c r="I36" s="3"/>
      <c r="J36" s="3"/>
      <c r="K36" s="3"/>
      <c r="L36" s="3"/>
    </row>
  </sheetData>
  <dataConsolidate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K35"/>
  <sheetViews>
    <sheetView topLeftCell="A11" zoomScale="55" zoomScaleNormal="55" workbookViewId="0">
      <selection activeCell="G17" sqref="G17:G18"/>
    </sheetView>
  </sheetViews>
  <sheetFormatPr baseColWidth="10" defaultRowHeight="15" x14ac:dyDescent="0.25"/>
  <cols>
    <col min="1" max="1" width="24" bestFit="1" customWidth="1"/>
    <col min="2" max="2" width="46.85546875" bestFit="1" customWidth="1"/>
    <col min="3" max="3" width="17.28515625" bestFit="1" customWidth="1"/>
    <col min="4" max="4" width="12.85546875" bestFit="1" customWidth="1"/>
    <col min="5" max="5" width="7.42578125" bestFit="1" customWidth="1"/>
    <col min="6" max="6" width="43.7109375" bestFit="1" customWidth="1"/>
    <col min="7" max="7" width="22.7109375" bestFit="1" customWidth="1"/>
    <col min="8" max="8" width="40.42578125" bestFit="1" customWidth="1"/>
    <col min="9" max="9" width="49.7109375" bestFit="1" customWidth="1"/>
    <col min="10" max="10" width="60.42578125" bestFit="1" customWidth="1"/>
    <col min="11" max="11" width="24" bestFit="1" customWidth="1"/>
  </cols>
  <sheetData>
    <row r="1" spans="1:11" x14ac:dyDescent="0.25">
      <c r="A1" s="80" t="s">
        <v>14</v>
      </c>
      <c r="B1" s="82" t="s">
        <v>9</v>
      </c>
      <c r="C1" s="80" t="s">
        <v>11</v>
      </c>
      <c r="D1" s="83" t="s">
        <v>0</v>
      </c>
      <c r="E1" s="83"/>
      <c r="F1" s="83" t="s">
        <v>8</v>
      </c>
      <c r="G1" s="83"/>
      <c r="H1" s="84" t="s">
        <v>10</v>
      </c>
      <c r="I1" s="85" t="s">
        <v>12</v>
      </c>
      <c r="J1" s="82" t="s">
        <v>13</v>
      </c>
      <c r="K1" s="82" t="s">
        <v>61</v>
      </c>
    </row>
    <row r="2" spans="1:11" x14ac:dyDescent="0.25">
      <c r="A2" s="81"/>
      <c r="B2" s="82"/>
      <c r="C2" s="81"/>
      <c r="D2" s="24" t="s">
        <v>1</v>
      </c>
      <c r="E2" s="24" t="s">
        <v>2</v>
      </c>
      <c r="F2" s="24" t="s">
        <v>6</v>
      </c>
      <c r="G2" s="2" t="s">
        <v>7</v>
      </c>
      <c r="H2" s="84"/>
      <c r="I2" s="85"/>
      <c r="J2" s="82"/>
      <c r="K2" s="82"/>
    </row>
    <row r="3" spans="1:11" s="42" customFormat="1" ht="41.25" customHeight="1" x14ac:dyDescent="0.25">
      <c r="A3" s="38">
        <v>42044</v>
      </c>
      <c r="B3" s="39" t="s">
        <v>63</v>
      </c>
      <c r="C3" s="39" t="s">
        <v>43</v>
      </c>
      <c r="D3" s="40">
        <v>0.48749999999999999</v>
      </c>
      <c r="E3" s="40">
        <v>0.53055555555555556</v>
      </c>
      <c r="F3" s="39"/>
      <c r="G3" s="41"/>
      <c r="H3" s="40">
        <f t="shared" ref="H3:H8" si="0">+E3-D3</f>
        <v>4.3055555555555569E-2</v>
      </c>
      <c r="I3" s="39"/>
      <c r="J3" s="39"/>
    </row>
    <row r="4" spans="1:11" s="42" customFormat="1" ht="41.25" customHeight="1" x14ac:dyDescent="0.25">
      <c r="A4" s="38">
        <v>42044</v>
      </c>
      <c r="B4" s="39" t="s">
        <v>59</v>
      </c>
      <c r="C4" s="39" t="s">
        <v>43</v>
      </c>
      <c r="D4" s="40">
        <v>0.54305555555555551</v>
      </c>
      <c r="E4" s="40">
        <v>0.63194444444444442</v>
      </c>
      <c r="F4" s="39" t="s">
        <v>65</v>
      </c>
      <c r="G4" s="41"/>
      <c r="H4" s="40">
        <f t="shared" si="0"/>
        <v>8.8888888888888906E-2</v>
      </c>
      <c r="I4" s="39"/>
      <c r="J4" s="39"/>
    </row>
    <row r="5" spans="1:11" s="37" customFormat="1" ht="41.25" customHeight="1" x14ac:dyDescent="0.25">
      <c r="A5" s="33">
        <v>42044</v>
      </c>
      <c r="B5" s="34"/>
      <c r="C5" s="34" t="s">
        <v>43</v>
      </c>
      <c r="D5" s="35">
        <v>0.54583333333333328</v>
      </c>
      <c r="E5" s="35">
        <v>0.54722222222222217</v>
      </c>
      <c r="F5" s="34" t="s">
        <v>65</v>
      </c>
      <c r="G5" s="36"/>
      <c r="H5" s="35">
        <f t="shared" si="0"/>
        <v>1.388888888888884E-3</v>
      </c>
      <c r="I5" s="34"/>
      <c r="J5" s="34" t="s">
        <v>62</v>
      </c>
      <c r="K5" s="37" t="s">
        <v>60</v>
      </c>
    </row>
    <row r="6" spans="1:11" s="37" customFormat="1" ht="41.25" customHeight="1" x14ac:dyDescent="0.25">
      <c r="A6" s="33">
        <v>42044</v>
      </c>
      <c r="B6" s="34"/>
      <c r="C6" s="34" t="s">
        <v>43</v>
      </c>
      <c r="D6" s="35">
        <v>0.6</v>
      </c>
      <c r="E6" s="35">
        <v>0.6020833333333333</v>
      </c>
      <c r="F6" s="34" t="s">
        <v>67</v>
      </c>
      <c r="G6" s="36"/>
      <c r="H6" s="35">
        <f t="shared" si="0"/>
        <v>2.0833333333333259E-3</v>
      </c>
      <c r="I6" s="34" t="s">
        <v>70</v>
      </c>
      <c r="J6" s="34" t="s">
        <v>68</v>
      </c>
      <c r="K6" s="37" t="s">
        <v>69</v>
      </c>
    </row>
    <row r="7" spans="1:11" s="37" customFormat="1" ht="41.25" customHeight="1" x14ac:dyDescent="0.25">
      <c r="A7" s="33">
        <v>42044</v>
      </c>
      <c r="B7" s="34"/>
      <c r="C7" s="34" t="s">
        <v>43</v>
      </c>
      <c r="D7" s="35">
        <v>0.6</v>
      </c>
      <c r="E7" s="35">
        <v>0.6020833333333333</v>
      </c>
      <c r="F7" s="34" t="s">
        <v>67</v>
      </c>
      <c r="G7" s="36"/>
      <c r="H7" s="35">
        <f t="shared" si="0"/>
        <v>2.0833333333333259E-3</v>
      </c>
      <c r="I7" s="34" t="s">
        <v>71</v>
      </c>
      <c r="J7" s="34" t="s">
        <v>68</v>
      </c>
      <c r="K7" s="37" t="s">
        <v>69</v>
      </c>
    </row>
    <row r="8" spans="1:11" s="37" customFormat="1" ht="41.25" customHeight="1" x14ac:dyDescent="0.25">
      <c r="A8" s="33">
        <v>42044</v>
      </c>
      <c r="B8" s="34"/>
      <c r="C8" s="34" t="s">
        <v>43</v>
      </c>
      <c r="D8" s="35">
        <v>0.6166666666666667</v>
      </c>
      <c r="E8" s="35">
        <v>0.63194444444444442</v>
      </c>
      <c r="F8" s="34" t="s">
        <v>75</v>
      </c>
      <c r="G8" s="36"/>
      <c r="H8" s="35">
        <f t="shared" si="0"/>
        <v>1.5277777777777724E-2</v>
      </c>
      <c r="I8" s="34" t="s">
        <v>72</v>
      </c>
      <c r="J8" s="34" t="s">
        <v>73</v>
      </c>
      <c r="K8" s="37" t="s">
        <v>74</v>
      </c>
    </row>
    <row r="9" spans="1:11" ht="41.25" customHeight="1" x14ac:dyDescent="0.25">
      <c r="A9" s="30" t="s">
        <v>90</v>
      </c>
      <c r="B9" s="1"/>
      <c r="C9" s="1"/>
      <c r="D9" s="32"/>
      <c r="E9" s="32"/>
      <c r="F9" s="1"/>
      <c r="G9" s="31"/>
      <c r="H9" s="32"/>
      <c r="I9" s="1"/>
      <c r="J9" s="1"/>
    </row>
    <row r="10" spans="1:11" ht="41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1" ht="41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1" ht="41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1" ht="41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1" x14ac:dyDescent="0.25">
      <c r="A14" t="s">
        <v>76</v>
      </c>
    </row>
    <row r="15" spans="1:11" x14ac:dyDescent="0.25">
      <c r="A15" s="80" t="s">
        <v>14</v>
      </c>
      <c r="B15" s="82" t="s">
        <v>77</v>
      </c>
      <c r="C15" s="80" t="s">
        <v>11</v>
      </c>
      <c r="D15" s="83" t="s">
        <v>0</v>
      </c>
      <c r="E15" s="83"/>
      <c r="F15" s="83" t="s">
        <v>8</v>
      </c>
      <c r="G15" s="83"/>
      <c r="H15" s="84" t="s">
        <v>10</v>
      </c>
      <c r="I15" s="85" t="s">
        <v>12</v>
      </c>
      <c r="J15" s="82" t="s">
        <v>13</v>
      </c>
    </row>
    <row r="16" spans="1:11" x14ac:dyDescent="0.25">
      <c r="A16" s="81"/>
      <c r="B16" s="82"/>
      <c r="C16" s="81"/>
      <c r="D16" s="29" t="s">
        <v>1</v>
      </c>
      <c r="E16" s="29" t="s">
        <v>2</v>
      </c>
      <c r="F16" s="29" t="s">
        <v>6</v>
      </c>
      <c r="G16" s="2" t="s">
        <v>7</v>
      </c>
      <c r="H16" s="84"/>
      <c r="I16" s="85"/>
      <c r="J16" s="82"/>
    </row>
    <row r="17" spans="1:10" ht="41.25" customHeight="1" x14ac:dyDescent="0.25">
      <c r="A17" s="30">
        <v>42044</v>
      </c>
      <c r="B17" s="1" t="s">
        <v>64</v>
      </c>
      <c r="C17" s="1" t="s">
        <v>43</v>
      </c>
      <c r="D17" s="32">
        <v>0.53263888888888888</v>
      </c>
      <c r="E17" s="32">
        <v>0.53402777777777777</v>
      </c>
      <c r="F17" s="1"/>
      <c r="G17" s="31"/>
      <c r="H17" s="32">
        <f>+E17-D17</f>
        <v>1.388888888888884E-3</v>
      </c>
      <c r="I17" s="1" t="s">
        <v>66</v>
      </c>
      <c r="J17" s="1"/>
    </row>
    <row r="18" spans="1:10" ht="41.25" customHeight="1" x14ac:dyDescent="0.25">
      <c r="A18" s="30">
        <v>42044</v>
      </c>
      <c r="B18" s="1" t="s">
        <v>64</v>
      </c>
      <c r="C18" s="1" t="s">
        <v>43</v>
      </c>
      <c r="D18" s="32">
        <v>0.53402777777777777</v>
      </c>
      <c r="E18" s="32">
        <v>0.54305555555555551</v>
      </c>
      <c r="G18" s="31"/>
      <c r="H18" s="32">
        <f>+E18-D18</f>
        <v>9.0277777777777457E-3</v>
      </c>
      <c r="I18" s="1" t="s">
        <v>66</v>
      </c>
      <c r="J18" s="1"/>
    </row>
    <row r="19" spans="1:10" ht="41.25" customHeight="1" x14ac:dyDescent="0.25">
      <c r="A19" s="30">
        <v>42044</v>
      </c>
      <c r="B19" s="1" t="s">
        <v>64</v>
      </c>
      <c r="C19" s="1" t="s">
        <v>43</v>
      </c>
      <c r="D19" s="32">
        <v>0.54791666666666672</v>
      </c>
      <c r="E19" s="32">
        <v>0.54791666666666672</v>
      </c>
      <c r="F19" s="1"/>
      <c r="G19" s="1"/>
      <c r="H19" s="32">
        <f t="shared" ref="H19:H24" si="1">+E19-D19</f>
        <v>0</v>
      </c>
      <c r="I19" s="1" t="s">
        <v>79</v>
      </c>
      <c r="J19" s="1"/>
    </row>
    <row r="20" spans="1:10" ht="41.25" customHeight="1" x14ac:dyDescent="0.25">
      <c r="A20" s="30">
        <v>42044</v>
      </c>
      <c r="B20" s="1" t="s">
        <v>64</v>
      </c>
      <c r="C20" s="1" t="s">
        <v>43</v>
      </c>
      <c r="D20" s="32">
        <v>0.55138888888888882</v>
      </c>
      <c r="E20" s="32">
        <v>0.55138888888888882</v>
      </c>
      <c r="F20" s="1"/>
      <c r="G20" s="1"/>
      <c r="H20" s="32">
        <f>+E20-D20</f>
        <v>0</v>
      </c>
      <c r="I20" s="1" t="s">
        <v>79</v>
      </c>
      <c r="J20" s="1"/>
    </row>
    <row r="21" spans="1:10" ht="41.25" customHeight="1" x14ac:dyDescent="0.25">
      <c r="A21" s="30">
        <v>42044</v>
      </c>
      <c r="B21" s="1" t="s">
        <v>64</v>
      </c>
      <c r="C21" s="1" t="s">
        <v>43</v>
      </c>
      <c r="D21" s="32">
        <v>0.55486111111111114</v>
      </c>
      <c r="E21" s="32">
        <v>0.55486111111111114</v>
      </c>
      <c r="F21" s="1"/>
      <c r="G21" s="1"/>
      <c r="H21" s="32">
        <f t="shared" si="1"/>
        <v>0</v>
      </c>
      <c r="I21" s="1" t="s">
        <v>80</v>
      </c>
      <c r="J21" s="1"/>
    </row>
    <row r="22" spans="1:10" ht="41.25" customHeight="1" x14ac:dyDescent="0.25">
      <c r="A22" s="30">
        <v>42044</v>
      </c>
      <c r="B22" s="1" t="s">
        <v>78</v>
      </c>
      <c r="C22" s="1" t="s">
        <v>43</v>
      </c>
      <c r="D22" s="32">
        <v>0.5708333333333333</v>
      </c>
      <c r="E22" s="32">
        <v>0.57222222222222219</v>
      </c>
      <c r="F22" s="1"/>
      <c r="G22" s="1"/>
      <c r="H22" s="32">
        <f t="shared" si="1"/>
        <v>1.388888888888884E-3</v>
      </c>
      <c r="I22" s="1" t="s">
        <v>81</v>
      </c>
      <c r="J22" s="1"/>
    </row>
    <row r="23" spans="1:10" ht="41.25" customHeight="1" x14ac:dyDescent="0.25">
      <c r="A23" s="30">
        <v>42044</v>
      </c>
      <c r="B23" s="1" t="s">
        <v>78</v>
      </c>
      <c r="C23" s="1" t="s">
        <v>43</v>
      </c>
      <c r="D23" s="32">
        <v>0.58888888888888891</v>
      </c>
      <c r="E23" s="32">
        <v>0.58958333333333335</v>
      </c>
      <c r="F23" s="1"/>
      <c r="G23" s="1"/>
      <c r="H23" s="32">
        <f t="shared" si="1"/>
        <v>6.9444444444444198E-4</v>
      </c>
      <c r="I23" s="1" t="s">
        <v>78</v>
      </c>
      <c r="J23" s="1"/>
    </row>
    <row r="24" spans="1:10" ht="41.25" customHeight="1" x14ac:dyDescent="0.25">
      <c r="A24" s="30">
        <v>42044</v>
      </c>
      <c r="B24" s="1" t="s">
        <v>78</v>
      </c>
      <c r="C24" s="1" t="s">
        <v>43</v>
      </c>
      <c r="D24" s="32">
        <v>0.62291666666666667</v>
      </c>
      <c r="E24" s="32">
        <v>0.62361111111111112</v>
      </c>
      <c r="F24" s="1"/>
      <c r="G24" s="1"/>
      <c r="H24" s="32">
        <f t="shared" si="1"/>
        <v>6.9444444444444198E-4</v>
      </c>
      <c r="I24" s="1" t="s">
        <v>82</v>
      </c>
      <c r="J24" s="1"/>
    </row>
    <row r="25" spans="1:10" ht="41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41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41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41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41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41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41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41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41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41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41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</sheetData>
  <mergeCells count="17">
    <mergeCell ref="H15:H16"/>
    <mergeCell ref="I15:I16"/>
    <mergeCell ref="J15:J16"/>
    <mergeCell ref="F1:G1"/>
    <mergeCell ref="H1:H2"/>
    <mergeCell ref="I1:I2"/>
    <mergeCell ref="J1:J2"/>
    <mergeCell ref="A15:A16"/>
    <mergeCell ref="B15:B16"/>
    <mergeCell ref="C15:C16"/>
    <mergeCell ref="D15:E15"/>
    <mergeCell ref="F15:G15"/>
    <mergeCell ref="A1:A2"/>
    <mergeCell ref="B1:B2"/>
    <mergeCell ref="C1:C2"/>
    <mergeCell ref="D1:E1"/>
    <mergeCell ref="K1:K2"/>
  </mergeCells>
  <pageMargins left="0.25" right="0.25" top="0.25" bottom="0.38" header="0.3" footer="0.39"/>
  <pageSetup scale="5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M35"/>
  <sheetViews>
    <sheetView topLeftCell="A15" zoomScale="55" zoomScaleNormal="55" workbookViewId="0">
      <selection activeCell="H8" activeCellId="1" sqref="H3:H6 H8"/>
    </sheetView>
  </sheetViews>
  <sheetFormatPr baseColWidth="10" defaultRowHeight="15" x14ac:dyDescent="0.25"/>
  <cols>
    <col min="1" max="1" width="12.85546875" bestFit="1" customWidth="1"/>
    <col min="2" max="2" width="48.140625" bestFit="1" customWidth="1"/>
    <col min="3" max="3" width="25.85546875" customWidth="1"/>
    <col min="6" max="6" width="46.5703125" bestFit="1" customWidth="1"/>
    <col min="7" max="7" width="15.5703125" bestFit="1" customWidth="1"/>
    <col min="8" max="8" width="17.28515625" customWidth="1"/>
    <col min="9" max="9" width="52.140625" bestFit="1" customWidth="1"/>
    <col min="10" max="10" width="34.7109375" customWidth="1"/>
    <col min="11" max="11" width="22.85546875" bestFit="1" customWidth="1"/>
  </cols>
  <sheetData>
    <row r="1" spans="1:13" x14ac:dyDescent="0.25">
      <c r="A1" s="80" t="s">
        <v>14</v>
      </c>
      <c r="B1" s="82" t="s">
        <v>9</v>
      </c>
      <c r="C1" s="80" t="s">
        <v>11</v>
      </c>
      <c r="D1" s="83" t="s">
        <v>0</v>
      </c>
      <c r="E1" s="83"/>
      <c r="F1" s="83" t="s">
        <v>8</v>
      </c>
      <c r="G1" s="83"/>
      <c r="H1" s="84" t="s">
        <v>10</v>
      </c>
      <c r="I1" s="85" t="s">
        <v>12</v>
      </c>
      <c r="J1" s="82" t="s">
        <v>13</v>
      </c>
      <c r="K1" s="82" t="s">
        <v>61</v>
      </c>
    </row>
    <row r="2" spans="1:13" x14ac:dyDescent="0.25">
      <c r="A2" s="81"/>
      <c r="B2" s="82"/>
      <c r="C2" s="81"/>
      <c r="D2" s="29" t="s">
        <v>1</v>
      </c>
      <c r="E2" s="29" t="s">
        <v>2</v>
      </c>
      <c r="F2" s="29" t="s">
        <v>6</v>
      </c>
      <c r="G2" s="2" t="s">
        <v>7</v>
      </c>
      <c r="H2" s="84"/>
      <c r="I2" s="85"/>
      <c r="J2" s="82"/>
      <c r="K2" s="82"/>
    </row>
    <row r="3" spans="1:13" ht="41.25" customHeight="1" x14ac:dyDescent="0.25">
      <c r="A3" s="30">
        <v>42044</v>
      </c>
      <c r="B3" s="1" t="s">
        <v>83</v>
      </c>
      <c r="C3" s="1" t="s">
        <v>102</v>
      </c>
      <c r="D3" s="32">
        <v>0.41666666666666669</v>
      </c>
      <c r="E3" s="32">
        <v>0.48055555555555557</v>
      </c>
      <c r="F3" s="1"/>
      <c r="G3" s="41"/>
      <c r="H3" s="32">
        <f>+E3-D3</f>
        <v>6.3888888888888884E-2</v>
      </c>
      <c r="I3" s="1"/>
      <c r="J3" s="1"/>
      <c r="M3" s="43"/>
    </row>
    <row r="4" spans="1:13" s="42" customFormat="1" ht="41.25" customHeight="1" x14ac:dyDescent="0.25">
      <c r="A4" s="38">
        <v>42044</v>
      </c>
      <c r="B4" s="39" t="s">
        <v>93</v>
      </c>
      <c r="C4" s="39" t="s">
        <v>84</v>
      </c>
      <c r="D4" s="40">
        <v>0.48749999999999999</v>
      </c>
      <c r="E4" s="40">
        <v>0.53055555555555556</v>
      </c>
      <c r="F4" s="39"/>
      <c r="G4" s="41"/>
      <c r="H4" s="40">
        <f>+E4-D4</f>
        <v>4.3055555555555569E-2</v>
      </c>
      <c r="I4" s="39" t="s">
        <v>94</v>
      </c>
      <c r="J4" s="39"/>
    </row>
    <row r="5" spans="1:13" s="42" customFormat="1" ht="41.25" customHeight="1" x14ac:dyDescent="0.25">
      <c r="A5" s="38">
        <v>42044</v>
      </c>
      <c r="B5" s="39" t="s">
        <v>85</v>
      </c>
      <c r="C5" s="39" t="s">
        <v>84</v>
      </c>
      <c r="D5" s="40">
        <v>0.53055555555555556</v>
      </c>
      <c r="E5" s="40">
        <v>0.55625000000000002</v>
      </c>
      <c r="F5" s="39"/>
      <c r="G5" s="41"/>
      <c r="H5" s="40">
        <f>+E5-D5</f>
        <v>2.5694444444444464E-2</v>
      </c>
      <c r="I5" s="60" t="s">
        <v>101</v>
      </c>
      <c r="J5" s="39"/>
    </row>
    <row r="6" spans="1:13" s="42" customFormat="1" ht="41.25" customHeight="1" x14ac:dyDescent="0.25">
      <c r="A6" s="38">
        <v>42044</v>
      </c>
      <c r="B6" s="39" t="s">
        <v>87</v>
      </c>
      <c r="C6" s="39" t="s">
        <v>89</v>
      </c>
      <c r="D6" s="40">
        <v>0.55625000000000002</v>
      </c>
      <c r="E6" s="40">
        <v>0.56319444444444444</v>
      </c>
      <c r="F6" s="39"/>
      <c r="G6" s="41"/>
      <c r="H6" s="40">
        <f t="shared" ref="H6:H9" si="0">+E6-D6</f>
        <v>6.9444444444444198E-3</v>
      </c>
      <c r="I6" s="39"/>
      <c r="J6" s="39"/>
    </row>
    <row r="7" spans="1:13" s="37" customFormat="1" ht="41.25" customHeight="1" x14ac:dyDescent="0.25">
      <c r="A7" s="33">
        <v>42044</v>
      </c>
      <c r="B7" s="34"/>
      <c r="C7" s="34" t="s">
        <v>84</v>
      </c>
      <c r="D7" s="35">
        <v>0.56319444444444444</v>
      </c>
      <c r="E7" s="35">
        <v>0.58750000000000002</v>
      </c>
      <c r="F7" s="34" t="s">
        <v>86</v>
      </c>
      <c r="G7" s="36"/>
      <c r="H7" s="35">
        <f t="shared" si="0"/>
        <v>2.430555555555558E-2</v>
      </c>
      <c r="I7" s="34" t="s">
        <v>88</v>
      </c>
      <c r="J7" s="34" t="s">
        <v>16</v>
      </c>
    </row>
    <row r="8" spans="1:13" s="42" customFormat="1" ht="41.25" customHeight="1" x14ac:dyDescent="0.25">
      <c r="A8" s="38">
        <v>42044</v>
      </c>
      <c r="B8" s="39" t="s">
        <v>87</v>
      </c>
      <c r="C8" s="39" t="s">
        <v>103</v>
      </c>
      <c r="D8" s="40">
        <v>0.60555555555555551</v>
      </c>
      <c r="E8" s="40">
        <v>0.78472222222222221</v>
      </c>
      <c r="F8" s="39"/>
      <c r="G8" s="41"/>
      <c r="H8" s="40">
        <f t="shared" si="0"/>
        <v>0.1791666666666667</v>
      </c>
      <c r="I8" s="39"/>
      <c r="J8" s="39"/>
    </row>
    <row r="9" spans="1:13" s="37" customFormat="1" ht="41.25" customHeight="1" x14ac:dyDescent="0.25">
      <c r="A9" s="33">
        <v>42044</v>
      </c>
      <c r="B9" s="34"/>
      <c r="C9" s="34" t="s">
        <v>84</v>
      </c>
      <c r="D9" s="35">
        <v>0.62152777777777779</v>
      </c>
      <c r="E9" s="35">
        <v>0.62222222222222223</v>
      </c>
      <c r="F9" s="34" t="s">
        <v>91</v>
      </c>
      <c r="G9" s="41"/>
      <c r="H9" s="35">
        <f t="shared" si="0"/>
        <v>6.9444444444444198E-4</v>
      </c>
      <c r="I9" s="34" t="s">
        <v>92</v>
      </c>
      <c r="J9" s="34" t="s">
        <v>16</v>
      </c>
    </row>
    <row r="10" spans="1:13" ht="41.25" customHeight="1" x14ac:dyDescent="0.25">
      <c r="A10" s="30" t="s">
        <v>90</v>
      </c>
      <c r="B10" s="1"/>
      <c r="C10" s="1"/>
      <c r="D10" s="32"/>
      <c r="E10" s="32"/>
      <c r="F10" s="1"/>
      <c r="G10" s="31"/>
      <c r="H10" s="32"/>
      <c r="I10" s="1"/>
      <c r="J10" s="1"/>
    </row>
    <row r="11" spans="1:13" s="37" customFormat="1" ht="41.25" customHeight="1" x14ac:dyDescent="0.25">
      <c r="A11" s="33"/>
      <c r="B11" s="34"/>
      <c r="C11" s="34"/>
      <c r="D11" s="34"/>
      <c r="E11" s="34"/>
      <c r="F11" s="34"/>
      <c r="G11" s="34"/>
      <c r="H11" s="35"/>
      <c r="I11" s="34"/>
      <c r="J11" s="34"/>
    </row>
    <row r="12" spans="1:13" s="37" customFormat="1" ht="41.25" customHeight="1" x14ac:dyDescent="0.25">
      <c r="A12" s="33"/>
      <c r="B12" s="34"/>
      <c r="C12" s="34"/>
      <c r="D12" s="34"/>
      <c r="E12" s="34"/>
      <c r="F12" s="34"/>
      <c r="G12" s="34"/>
      <c r="H12" s="35"/>
      <c r="I12" s="34"/>
      <c r="J12" s="34"/>
    </row>
    <row r="13" spans="1:13" ht="41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3" x14ac:dyDescent="0.25">
      <c r="A14" t="s">
        <v>76</v>
      </c>
    </row>
    <row r="15" spans="1:13" x14ac:dyDescent="0.25">
      <c r="A15" s="80" t="s">
        <v>14</v>
      </c>
      <c r="B15" s="82" t="s">
        <v>77</v>
      </c>
      <c r="C15" s="80" t="s">
        <v>11</v>
      </c>
      <c r="D15" s="83" t="s">
        <v>0</v>
      </c>
      <c r="E15" s="83"/>
      <c r="F15" s="83" t="s">
        <v>8</v>
      </c>
      <c r="G15" s="83"/>
      <c r="H15" s="84" t="s">
        <v>10</v>
      </c>
      <c r="I15" s="85" t="s">
        <v>12</v>
      </c>
      <c r="J15" s="82" t="s">
        <v>13</v>
      </c>
    </row>
    <row r="16" spans="1:13" x14ac:dyDescent="0.25">
      <c r="A16" s="81"/>
      <c r="B16" s="82"/>
      <c r="C16" s="81"/>
      <c r="D16" s="29" t="s">
        <v>1</v>
      </c>
      <c r="E16" s="29" t="s">
        <v>2</v>
      </c>
      <c r="F16" s="29" t="s">
        <v>6</v>
      </c>
      <c r="G16" s="2" t="s">
        <v>7</v>
      </c>
      <c r="H16" s="84"/>
      <c r="I16" s="85"/>
      <c r="J16" s="82"/>
    </row>
    <row r="17" spans="1:10" s="42" customFormat="1" ht="41.25" customHeight="1" x14ac:dyDescent="0.25">
      <c r="A17" s="38">
        <v>42044</v>
      </c>
      <c r="B17" s="39" t="s">
        <v>95</v>
      </c>
      <c r="C17" s="39" t="s">
        <v>84</v>
      </c>
      <c r="D17" s="40">
        <v>0.55208333333333337</v>
      </c>
      <c r="E17" s="40">
        <v>0.55347222222222225</v>
      </c>
      <c r="F17" s="57" t="s">
        <v>142</v>
      </c>
      <c r="G17" s="41"/>
      <c r="H17" s="40">
        <f t="shared" ref="H17:H21" si="1">+E17-D17</f>
        <v>1.388888888888884E-3</v>
      </c>
      <c r="I17" s="39" t="s">
        <v>96</v>
      </c>
      <c r="J17" s="39"/>
    </row>
    <row r="18" spans="1:10" s="42" customFormat="1" ht="41.25" customHeight="1" x14ac:dyDescent="0.25">
      <c r="A18" s="38">
        <v>42044</v>
      </c>
      <c r="B18" s="39" t="s">
        <v>78</v>
      </c>
      <c r="C18" s="39" t="s">
        <v>84</v>
      </c>
      <c r="D18" s="40">
        <v>0.58819444444444446</v>
      </c>
      <c r="E18" s="40">
        <v>0.6020833333333333</v>
      </c>
      <c r="F18" s="58" t="s">
        <v>142</v>
      </c>
      <c r="G18" s="41"/>
      <c r="H18" s="40">
        <f t="shared" si="1"/>
        <v>1.388888888888884E-2</v>
      </c>
      <c r="I18" s="39"/>
      <c r="J18" s="39"/>
    </row>
    <row r="19" spans="1:10" s="42" customFormat="1" ht="41.25" customHeight="1" x14ac:dyDescent="0.25">
      <c r="A19" s="38">
        <v>42044</v>
      </c>
      <c r="B19" s="39" t="s">
        <v>97</v>
      </c>
      <c r="C19" s="39" t="s">
        <v>84</v>
      </c>
      <c r="D19" s="40">
        <v>0.60277777777777775</v>
      </c>
      <c r="E19" s="40">
        <v>0.60486111111111118</v>
      </c>
      <c r="F19" s="57" t="s">
        <v>142</v>
      </c>
      <c r="G19" s="41"/>
      <c r="H19" s="40">
        <f t="shared" si="1"/>
        <v>2.083333333333437E-3</v>
      </c>
      <c r="I19" s="39"/>
      <c r="J19" s="39"/>
    </row>
    <row r="20" spans="1:10" s="42" customFormat="1" ht="41.25" customHeight="1" x14ac:dyDescent="0.25">
      <c r="A20" s="38">
        <v>42044</v>
      </c>
      <c r="B20" s="39" t="s">
        <v>100</v>
      </c>
      <c r="C20" s="39" t="s">
        <v>84</v>
      </c>
      <c r="D20" s="40">
        <v>0.68472222222222223</v>
      </c>
      <c r="E20" s="40">
        <v>0.73541666666666661</v>
      </c>
      <c r="F20" s="58" t="s">
        <v>142</v>
      </c>
      <c r="G20" s="41"/>
      <c r="H20" s="40">
        <f t="shared" si="1"/>
        <v>5.0694444444444375E-2</v>
      </c>
      <c r="I20" s="39" t="s">
        <v>98</v>
      </c>
      <c r="J20" s="39" t="s">
        <v>99</v>
      </c>
    </row>
    <row r="21" spans="1:10" s="42" customFormat="1" ht="41.25" customHeight="1" x14ac:dyDescent="0.25">
      <c r="A21" s="38">
        <v>42044</v>
      </c>
      <c r="B21" s="39" t="s">
        <v>158</v>
      </c>
      <c r="C21" s="39" t="s">
        <v>84</v>
      </c>
      <c r="D21" s="40">
        <v>0.7416666666666667</v>
      </c>
      <c r="E21" s="40">
        <v>0.74791666666666667</v>
      </c>
      <c r="F21" s="57" t="s">
        <v>142</v>
      </c>
      <c r="G21" s="41"/>
      <c r="H21" s="40">
        <f t="shared" si="1"/>
        <v>6.2499999999999778E-3</v>
      </c>
      <c r="I21" s="39" t="s">
        <v>157</v>
      </c>
      <c r="J21" s="39"/>
    </row>
    <row r="22" spans="1:10" ht="41.25" customHeight="1" x14ac:dyDescent="0.25">
      <c r="A22" s="30"/>
      <c r="B22" s="1"/>
      <c r="C22" s="1"/>
      <c r="D22" s="32"/>
      <c r="E22" s="32"/>
      <c r="F22" s="1"/>
      <c r="G22" s="1"/>
      <c r="H22" s="32"/>
      <c r="I22" s="1"/>
      <c r="J22" s="1"/>
    </row>
    <row r="23" spans="1:10" ht="41.25" customHeight="1" x14ac:dyDescent="0.25">
      <c r="A23" s="30"/>
      <c r="B23" s="1"/>
      <c r="C23" s="1"/>
      <c r="D23" s="32"/>
      <c r="E23" s="32"/>
      <c r="F23" s="1"/>
      <c r="G23" s="1"/>
      <c r="H23" s="32"/>
      <c r="I23" s="1"/>
      <c r="J23" s="1"/>
    </row>
    <row r="24" spans="1:10" ht="41.25" customHeight="1" x14ac:dyDescent="0.25">
      <c r="A24" s="30"/>
      <c r="B24" s="1"/>
      <c r="C24" s="1"/>
      <c r="D24" s="32"/>
      <c r="E24" s="32"/>
      <c r="F24" s="1"/>
      <c r="G24" s="1"/>
      <c r="H24" s="32"/>
      <c r="I24" s="1"/>
      <c r="J24" s="1"/>
    </row>
    <row r="25" spans="1:10" ht="41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41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41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41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41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41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41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41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41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41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41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</sheetData>
  <mergeCells count="17">
    <mergeCell ref="H1:H2"/>
    <mergeCell ref="J15:J16"/>
    <mergeCell ref="I1:I2"/>
    <mergeCell ref="J1:J2"/>
    <mergeCell ref="K1:K2"/>
    <mergeCell ref="H15:H16"/>
    <mergeCell ref="I15:I16"/>
    <mergeCell ref="A15:A16"/>
    <mergeCell ref="B15:B16"/>
    <mergeCell ref="C15:C16"/>
    <mergeCell ref="D15:E15"/>
    <mergeCell ref="F15:G15"/>
    <mergeCell ref="A1:A2"/>
    <mergeCell ref="B1:B2"/>
    <mergeCell ref="C1:C2"/>
    <mergeCell ref="D1:E1"/>
    <mergeCell ref="F1:G1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D77D7"/>
  </sheetPr>
  <dimension ref="A1:K34"/>
  <sheetViews>
    <sheetView zoomScale="55" zoomScaleNormal="55" workbookViewId="0">
      <selection activeCell="K18" sqref="K18"/>
    </sheetView>
  </sheetViews>
  <sheetFormatPr baseColWidth="10" defaultRowHeight="15" x14ac:dyDescent="0.25"/>
  <cols>
    <col min="1" max="1" width="12.85546875" bestFit="1" customWidth="1"/>
    <col min="2" max="2" width="31.42578125" customWidth="1"/>
    <col min="3" max="3" width="25.85546875" customWidth="1"/>
    <col min="6" max="6" width="42.5703125" customWidth="1"/>
    <col min="7" max="7" width="15.5703125" bestFit="1" customWidth="1"/>
    <col min="8" max="8" width="17.28515625" customWidth="1"/>
    <col min="9" max="9" width="30.140625" customWidth="1"/>
    <col min="10" max="10" width="34.7109375" customWidth="1"/>
    <col min="11" max="11" width="22.85546875" bestFit="1" customWidth="1"/>
  </cols>
  <sheetData>
    <row r="1" spans="1:11" x14ac:dyDescent="0.25">
      <c r="A1" s="80" t="s">
        <v>14</v>
      </c>
      <c r="B1" s="82" t="s">
        <v>9</v>
      </c>
      <c r="C1" s="80" t="s">
        <v>11</v>
      </c>
      <c r="D1" s="83" t="s">
        <v>0</v>
      </c>
      <c r="E1" s="83"/>
      <c r="F1" s="83" t="s">
        <v>8</v>
      </c>
      <c r="G1" s="83"/>
      <c r="H1" s="84" t="s">
        <v>10</v>
      </c>
      <c r="I1" s="85" t="s">
        <v>12</v>
      </c>
      <c r="J1" s="82" t="s">
        <v>13</v>
      </c>
      <c r="K1" s="82" t="s">
        <v>61</v>
      </c>
    </row>
    <row r="2" spans="1:11" x14ac:dyDescent="0.25">
      <c r="A2" s="81"/>
      <c r="B2" s="82"/>
      <c r="C2" s="81"/>
      <c r="D2" s="29" t="s">
        <v>1</v>
      </c>
      <c r="E2" s="29" t="s">
        <v>2</v>
      </c>
      <c r="F2" s="29" t="s">
        <v>6</v>
      </c>
      <c r="G2" s="2" t="s">
        <v>7</v>
      </c>
      <c r="H2" s="84"/>
      <c r="I2" s="85"/>
      <c r="J2" s="82"/>
      <c r="K2" s="82"/>
    </row>
    <row r="3" spans="1:11" s="37" customFormat="1" ht="41.25" customHeight="1" x14ac:dyDescent="0.25">
      <c r="A3" s="33">
        <v>42044</v>
      </c>
      <c r="B3" s="34" t="s">
        <v>106</v>
      </c>
      <c r="C3" s="34" t="s">
        <v>105</v>
      </c>
      <c r="D3" s="35">
        <v>0.50347222222222221</v>
      </c>
      <c r="E3" s="35">
        <v>0.85416666666666663</v>
      </c>
      <c r="F3" s="34" t="s">
        <v>107</v>
      </c>
      <c r="G3" s="36">
        <v>1273</v>
      </c>
      <c r="H3" s="35">
        <f>+E3-D3</f>
        <v>0.35069444444444442</v>
      </c>
      <c r="I3" s="34" t="s">
        <v>108</v>
      </c>
      <c r="J3" s="34" t="s">
        <v>109</v>
      </c>
      <c r="K3" s="45" t="s">
        <v>110</v>
      </c>
    </row>
    <row r="4" spans="1:11" ht="41.25" customHeight="1" x14ac:dyDescent="0.25">
      <c r="A4" s="30">
        <v>42044</v>
      </c>
      <c r="B4" s="1" t="s">
        <v>104</v>
      </c>
      <c r="C4" s="1" t="s">
        <v>105</v>
      </c>
      <c r="D4" s="32">
        <v>0.59236111111111112</v>
      </c>
      <c r="E4" s="32">
        <v>0.65486111111111112</v>
      </c>
      <c r="F4" s="1"/>
      <c r="G4" s="31"/>
      <c r="H4" s="32">
        <f>+E4-D4</f>
        <v>6.25E-2</v>
      </c>
      <c r="I4" s="1"/>
      <c r="J4" s="1"/>
    </row>
    <row r="5" spans="1:11" s="37" customFormat="1" ht="41.25" customHeight="1" x14ac:dyDescent="0.25">
      <c r="A5" s="33"/>
      <c r="B5" s="34"/>
      <c r="C5" s="34"/>
      <c r="D5" s="35"/>
      <c r="E5" s="35"/>
      <c r="F5" s="34"/>
      <c r="G5" s="36"/>
      <c r="H5" s="35"/>
      <c r="I5" s="34"/>
      <c r="J5" s="34"/>
    </row>
    <row r="6" spans="1:11" s="37" customFormat="1" ht="41.25" customHeight="1" x14ac:dyDescent="0.25">
      <c r="A6" s="33"/>
      <c r="B6" s="34"/>
      <c r="C6" s="34"/>
      <c r="D6" s="35"/>
      <c r="E6" s="35"/>
      <c r="F6" s="34"/>
      <c r="G6" s="36"/>
      <c r="H6" s="35"/>
      <c r="I6" s="34"/>
      <c r="J6" s="34"/>
    </row>
    <row r="7" spans="1:11" s="37" customFormat="1" ht="41.25" customHeight="1" x14ac:dyDescent="0.25">
      <c r="A7" s="33"/>
      <c r="B7" s="34"/>
      <c r="C7" s="34"/>
      <c r="D7" s="35"/>
      <c r="E7" s="35"/>
      <c r="F7" s="34"/>
      <c r="G7" s="36"/>
      <c r="H7" s="35"/>
      <c r="I7" s="34"/>
      <c r="J7" s="34"/>
    </row>
    <row r="8" spans="1:11" ht="41.25" customHeight="1" x14ac:dyDescent="0.25">
      <c r="A8" s="30"/>
      <c r="B8" s="1"/>
      <c r="C8" s="1"/>
      <c r="D8" s="32"/>
      <c r="E8" s="32"/>
      <c r="F8" s="1"/>
      <c r="G8" s="31"/>
      <c r="H8" s="32"/>
      <c r="I8" s="1"/>
      <c r="J8" s="1"/>
    </row>
    <row r="9" spans="1:11" ht="41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1" ht="41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1" ht="41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1" ht="41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1" x14ac:dyDescent="0.25">
      <c r="A13" t="s">
        <v>76</v>
      </c>
    </row>
    <row r="14" spans="1:11" x14ac:dyDescent="0.25">
      <c r="A14" s="80" t="s">
        <v>14</v>
      </c>
      <c r="B14" s="82" t="s">
        <v>77</v>
      </c>
      <c r="C14" s="80" t="s">
        <v>11</v>
      </c>
      <c r="D14" s="83" t="s">
        <v>0</v>
      </c>
      <c r="E14" s="83"/>
      <c r="F14" s="83" t="s">
        <v>8</v>
      </c>
      <c r="G14" s="83"/>
      <c r="H14" s="84" t="s">
        <v>10</v>
      </c>
      <c r="I14" s="85" t="s">
        <v>12</v>
      </c>
      <c r="J14" s="82" t="s">
        <v>13</v>
      </c>
    </row>
    <row r="15" spans="1:11" x14ac:dyDescent="0.25">
      <c r="A15" s="81"/>
      <c r="B15" s="82"/>
      <c r="C15" s="81"/>
      <c r="D15" s="29" t="s">
        <v>1</v>
      </c>
      <c r="E15" s="29" t="s">
        <v>2</v>
      </c>
      <c r="F15" s="29" t="s">
        <v>6</v>
      </c>
      <c r="G15" s="2" t="s">
        <v>7</v>
      </c>
      <c r="H15" s="84"/>
      <c r="I15" s="85"/>
      <c r="J15" s="82"/>
    </row>
    <row r="16" spans="1:11" ht="41.25" customHeight="1" x14ac:dyDescent="0.25">
      <c r="A16" s="30"/>
      <c r="B16" s="1"/>
      <c r="C16" s="1"/>
      <c r="D16" s="32"/>
      <c r="E16" s="32"/>
      <c r="F16" s="1"/>
      <c r="G16" s="31"/>
      <c r="H16" s="32"/>
      <c r="I16" s="1"/>
      <c r="J16" s="1"/>
    </row>
    <row r="17" spans="1:10" ht="41.25" customHeight="1" x14ac:dyDescent="0.25">
      <c r="A17" s="30"/>
      <c r="B17" s="1"/>
      <c r="C17" s="1"/>
      <c r="D17" s="32"/>
      <c r="E17" s="32"/>
      <c r="G17" s="31"/>
      <c r="H17" s="32"/>
      <c r="I17" s="1"/>
      <c r="J17" s="1"/>
    </row>
    <row r="18" spans="1:10" ht="41.25" customHeight="1" x14ac:dyDescent="0.25">
      <c r="A18" s="30"/>
      <c r="B18" s="1"/>
      <c r="C18" s="1"/>
      <c r="D18" s="32"/>
      <c r="E18" s="32"/>
      <c r="F18" s="1"/>
      <c r="G18" s="1"/>
      <c r="H18" s="32"/>
      <c r="I18" s="1"/>
      <c r="J18" s="1"/>
    </row>
    <row r="19" spans="1:10" ht="41.25" customHeight="1" x14ac:dyDescent="0.25">
      <c r="A19" s="30"/>
      <c r="B19" s="1"/>
      <c r="C19" s="1"/>
      <c r="D19" s="32"/>
      <c r="E19" s="32"/>
      <c r="F19" s="1"/>
      <c r="G19" s="1"/>
      <c r="H19" s="32"/>
      <c r="I19" s="1"/>
      <c r="J19" s="1"/>
    </row>
    <row r="20" spans="1:10" ht="41.25" customHeight="1" x14ac:dyDescent="0.25">
      <c r="A20" s="30"/>
      <c r="B20" s="1"/>
      <c r="C20" s="1"/>
      <c r="D20" s="32"/>
      <c r="E20" s="32"/>
      <c r="F20" s="1"/>
      <c r="G20" s="1"/>
      <c r="H20" s="32"/>
      <c r="I20" s="1"/>
      <c r="J20" s="1"/>
    </row>
    <row r="21" spans="1:10" ht="41.25" customHeight="1" x14ac:dyDescent="0.25">
      <c r="A21" s="30"/>
      <c r="B21" s="1"/>
      <c r="C21" s="1"/>
      <c r="D21" s="32"/>
      <c r="E21" s="32"/>
      <c r="F21" s="1"/>
      <c r="G21" s="1"/>
      <c r="H21" s="32"/>
      <c r="I21" s="1"/>
      <c r="J21" s="1"/>
    </row>
    <row r="22" spans="1:10" ht="41.25" customHeight="1" x14ac:dyDescent="0.25">
      <c r="A22" s="30"/>
      <c r="B22" s="1"/>
      <c r="C22" s="1"/>
      <c r="D22" s="32"/>
      <c r="E22" s="32"/>
      <c r="F22" s="1"/>
      <c r="G22" s="1"/>
      <c r="H22" s="32"/>
      <c r="I22" s="1"/>
      <c r="J22" s="1"/>
    </row>
    <row r="23" spans="1:10" ht="41.25" customHeight="1" x14ac:dyDescent="0.25">
      <c r="A23" s="30"/>
      <c r="B23" s="1"/>
      <c r="C23" s="1"/>
      <c r="D23" s="32"/>
      <c r="E23" s="32"/>
      <c r="F23" s="1"/>
      <c r="G23" s="1"/>
      <c r="H23" s="32"/>
      <c r="I23" s="1"/>
      <c r="J23" s="1"/>
    </row>
    <row r="24" spans="1:10" ht="4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41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41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41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41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41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41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41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41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41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41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17">
    <mergeCell ref="H1:H2"/>
    <mergeCell ref="J14:J15"/>
    <mergeCell ref="I1:I2"/>
    <mergeCell ref="J1:J2"/>
    <mergeCell ref="K1:K2"/>
    <mergeCell ref="H14:H15"/>
    <mergeCell ref="I14:I15"/>
    <mergeCell ref="A14:A15"/>
    <mergeCell ref="B14:B15"/>
    <mergeCell ref="C14:C15"/>
    <mergeCell ref="D14:E14"/>
    <mergeCell ref="F14:G14"/>
    <mergeCell ref="A1:A2"/>
    <mergeCell ref="B1:B2"/>
    <mergeCell ref="C1:C2"/>
    <mergeCell ref="D1:E1"/>
    <mergeCell ref="F1:G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01EBB"/>
  </sheetPr>
  <dimension ref="A1:Q1048551"/>
  <sheetViews>
    <sheetView tabSelected="1" topLeftCell="D37" zoomScale="55" zoomScaleNormal="55" workbookViewId="0">
      <selection activeCell="N9" sqref="N9"/>
    </sheetView>
  </sheetViews>
  <sheetFormatPr baseColWidth="10" defaultColWidth="35.7109375" defaultRowHeight="15" x14ac:dyDescent="0.25"/>
  <cols>
    <col min="1" max="1" width="33.140625" customWidth="1"/>
    <col min="2" max="2" width="20.7109375" bestFit="1" customWidth="1"/>
    <col min="3" max="4" width="31.5703125" bestFit="1" customWidth="1"/>
    <col min="5" max="5" width="34.5703125" bestFit="1" customWidth="1"/>
    <col min="6" max="6" width="11.85546875" bestFit="1" customWidth="1"/>
    <col min="7" max="7" width="12.85546875" bestFit="1" customWidth="1"/>
    <col min="8" max="8" width="22.7109375" bestFit="1" customWidth="1"/>
    <col min="9" max="9" width="40.42578125" bestFit="1" customWidth="1"/>
    <col min="10" max="10" width="54.140625" bestFit="1" customWidth="1"/>
    <col min="11" max="11" width="23.85546875" bestFit="1" customWidth="1"/>
    <col min="12" max="12" width="25.140625" bestFit="1" customWidth="1"/>
    <col min="13" max="13" width="15" bestFit="1" customWidth="1"/>
    <col min="14" max="14" width="39.42578125" bestFit="1" customWidth="1"/>
    <col min="15" max="16" width="19.42578125" bestFit="1" customWidth="1"/>
  </cols>
  <sheetData>
    <row r="1" spans="1:17" x14ac:dyDescent="0.25">
      <c r="A1" s="88" t="s">
        <v>126</v>
      </c>
      <c r="B1" s="82" t="s">
        <v>3</v>
      </c>
      <c r="C1" s="82" t="s">
        <v>120</v>
      </c>
      <c r="D1" s="80" t="s">
        <v>122</v>
      </c>
      <c r="E1" s="80" t="s">
        <v>124</v>
      </c>
      <c r="F1" s="80" t="s">
        <v>5</v>
      </c>
      <c r="G1" s="80" t="s">
        <v>14</v>
      </c>
      <c r="H1" s="82" t="s">
        <v>112</v>
      </c>
      <c r="I1" s="80" t="s">
        <v>11</v>
      </c>
      <c r="J1" s="90" t="s">
        <v>0</v>
      </c>
      <c r="K1" s="91"/>
      <c r="L1" s="91"/>
      <c r="M1" s="91"/>
      <c r="N1" s="92"/>
      <c r="O1" s="82" t="s">
        <v>33</v>
      </c>
    </row>
    <row r="2" spans="1:17" x14ac:dyDescent="0.25">
      <c r="A2" s="89"/>
      <c r="B2" s="82"/>
      <c r="C2" s="82"/>
      <c r="D2" s="81"/>
      <c r="E2" s="81"/>
      <c r="F2" s="81"/>
      <c r="G2" s="81"/>
      <c r="H2" s="82"/>
      <c r="I2" s="81"/>
      <c r="J2" s="44" t="s">
        <v>127</v>
      </c>
      <c r="K2" s="44" t="s">
        <v>113</v>
      </c>
      <c r="L2" s="44" t="s">
        <v>114</v>
      </c>
      <c r="M2" s="44" t="s">
        <v>115</v>
      </c>
      <c r="N2" s="44" t="s">
        <v>116</v>
      </c>
      <c r="O2" s="82"/>
    </row>
    <row r="3" spans="1:17" ht="35.25" customHeight="1" x14ac:dyDescent="0.25">
      <c r="A3" s="1" t="str">
        <f>CONCATENATE(B3,C3,D3,E3)</f>
        <v>44Cambio1</v>
      </c>
      <c r="B3" s="46">
        <v>4</v>
      </c>
      <c r="C3" s="46">
        <v>4</v>
      </c>
      <c r="D3" s="46" t="s">
        <v>123</v>
      </c>
      <c r="E3" s="46">
        <v>1</v>
      </c>
      <c r="F3" s="47">
        <v>3</v>
      </c>
      <c r="G3" s="48">
        <v>42045</v>
      </c>
      <c r="H3" s="47" t="s">
        <v>153</v>
      </c>
      <c r="I3" s="47" t="s">
        <v>105</v>
      </c>
      <c r="J3" s="50">
        <v>2.2222222222222223E-2</v>
      </c>
      <c r="K3" s="49">
        <v>30</v>
      </c>
      <c r="L3" s="50">
        <v>0.5180555555555556</v>
      </c>
      <c r="M3" s="50">
        <v>0.52916666666666667</v>
      </c>
      <c r="N3" s="49">
        <f>(M3-L3)*24*60</f>
        <v>15.999999999999943</v>
      </c>
      <c r="O3" s="51"/>
      <c r="P3" s="52"/>
    </row>
    <row r="4" spans="1:17" x14ac:dyDescent="0.25">
      <c r="A4" s="1" t="str">
        <f>CONCATENATE(B4,C4,D4,E4)</f>
        <v>44Cambio2</v>
      </c>
      <c r="B4" s="46">
        <v>4</v>
      </c>
      <c r="C4" s="46">
        <v>4</v>
      </c>
      <c r="D4" s="46" t="s">
        <v>123</v>
      </c>
      <c r="E4" s="46">
        <f t="shared" ref="E4:E11" si="0">+E3+1</f>
        <v>2</v>
      </c>
      <c r="F4" s="47">
        <v>3</v>
      </c>
      <c r="G4" s="48">
        <v>42045</v>
      </c>
      <c r="H4" s="47" t="s">
        <v>144</v>
      </c>
      <c r="I4" s="47" t="s">
        <v>105</v>
      </c>
      <c r="J4" s="50">
        <v>1.8518518518518517E-3</v>
      </c>
      <c r="K4" s="64">
        <f t="shared" ref="K4:K12" si="1">J4*24*60</f>
        <v>2.6666666666666665</v>
      </c>
      <c r="L4" s="50">
        <v>0.52916666666666667</v>
      </c>
      <c r="M4" s="50">
        <v>0.530787037037037</v>
      </c>
      <c r="N4" s="61">
        <f t="shared" ref="N4:N12" si="2">(M4-L4)*24*60</f>
        <v>2.3333333333332718</v>
      </c>
      <c r="O4" s="1"/>
    </row>
    <row r="5" spans="1:17" x14ac:dyDescent="0.25">
      <c r="A5" s="1" t="str">
        <f t="shared" ref="A5:A11" si="3">CONCATENATE(B5,C5,D5,E5)</f>
        <v>44Cambio3</v>
      </c>
      <c r="B5" s="46">
        <v>4</v>
      </c>
      <c r="C5" s="46">
        <v>4</v>
      </c>
      <c r="D5" s="46" t="s">
        <v>123</v>
      </c>
      <c r="E5" s="46">
        <f t="shared" si="0"/>
        <v>3</v>
      </c>
      <c r="F5" s="47">
        <v>3</v>
      </c>
      <c r="G5" s="48">
        <v>42045</v>
      </c>
      <c r="H5" s="47" t="s">
        <v>145</v>
      </c>
      <c r="I5" s="47" t="s">
        <v>105</v>
      </c>
      <c r="J5" s="50">
        <v>6.9444444444444447E-4</v>
      </c>
      <c r="K5" s="64">
        <f t="shared" si="1"/>
        <v>1</v>
      </c>
      <c r="L5" s="50">
        <v>0.53125</v>
      </c>
      <c r="M5" s="50">
        <v>0.53194444444444444</v>
      </c>
      <c r="N5" s="49">
        <f t="shared" si="2"/>
        <v>0.99999999999999645</v>
      </c>
      <c r="O5" s="1"/>
    </row>
    <row r="6" spans="1:17" ht="30" x14ac:dyDescent="0.25">
      <c r="A6" s="1" t="str">
        <f t="shared" si="3"/>
        <v>44Cambio4</v>
      </c>
      <c r="B6" s="46">
        <v>4</v>
      </c>
      <c r="C6" s="46">
        <v>4</v>
      </c>
      <c r="D6" s="46" t="s">
        <v>123</v>
      </c>
      <c r="E6" s="46">
        <f t="shared" si="0"/>
        <v>4</v>
      </c>
      <c r="F6" s="47">
        <v>3</v>
      </c>
      <c r="G6" s="48">
        <v>42045</v>
      </c>
      <c r="H6" s="47" t="s">
        <v>182</v>
      </c>
      <c r="I6" s="47" t="s">
        <v>105</v>
      </c>
      <c r="J6" s="50">
        <v>6.9444444444444447E-4</v>
      </c>
      <c r="K6" s="64">
        <f t="shared" si="1"/>
        <v>1</v>
      </c>
      <c r="L6" s="50">
        <v>0.53263888888888888</v>
      </c>
      <c r="M6" s="50">
        <v>0.53333333333333333</v>
      </c>
      <c r="N6" s="49">
        <f t="shared" si="2"/>
        <v>0.99999999999999645</v>
      </c>
      <c r="O6" s="1"/>
    </row>
    <row r="7" spans="1:17" x14ac:dyDescent="0.25">
      <c r="A7" s="1" t="str">
        <f t="shared" si="3"/>
        <v>44Cambio5</v>
      </c>
      <c r="B7" s="46">
        <v>4</v>
      </c>
      <c r="C7" s="46">
        <v>4</v>
      </c>
      <c r="D7" s="46" t="s">
        <v>123</v>
      </c>
      <c r="E7" s="46">
        <f t="shared" si="0"/>
        <v>5</v>
      </c>
      <c r="F7" s="47">
        <v>3</v>
      </c>
      <c r="G7" s="48">
        <v>42045</v>
      </c>
      <c r="H7" s="47" t="s">
        <v>138</v>
      </c>
      <c r="I7" s="47" t="s">
        <v>105</v>
      </c>
      <c r="J7" s="50">
        <v>2.0833333333333332E-2</v>
      </c>
      <c r="K7" s="64">
        <f t="shared" si="1"/>
        <v>30</v>
      </c>
      <c r="L7" s="50">
        <v>0.52569444444444446</v>
      </c>
      <c r="M7" s="50">
        <v>0.53472222222222221</v>
      </c>
      <c r="N7" s="49">
        <f t="shared" si="2"/>
        <v>12.999999999999954</v>
      </c>
      <c r="O7" s="1" t="s">
        <v>139</v>
      </c>
      <c r="Q7" s="52"/>
    </row>
    <row r="8" spans="1:17" ht="45" x14ac:dyDescent="0.25">
      <c r="A8" s="1" t="str">
        <f t="shared" si="3"/>
        <v>44Cambio6</v>
      </c>
      <c r="B8" s="46">
        <v>4</v>
      </c>
      <c r="C8" s="46">
        <v>4</v>
      </c>
      <c r="D8" s="46" t="s">
        <v>123</v>
      </c>
      <c r="E8" s="46">
        <f t="shared" si="0"/>
        <v>6</v>
      </c>
      <c r="F8" s="47">
        <v>3</v>
      </c>
      <c r="G8" s="48">
        <v>42045</v>
      </c>
      <c r="H8" s="47" t="s">
        <v>146</v>
      </c>
      <c r="I8" s="47" t="s">
        <v>105</v>
      </c>
      <c r="J8" s="50">
        <v>4.1666666666666664E-2</v>
      </c>
      <c r="K8" s="64">
        <f t="shared" si="1"/>
        <v>60</v>
      </c>
      <c r="L8" s="50">
        <v>0.53819444444444442</v>
      </c>
      <c r="M8" s="50">
        <v>0.57361111111111118</v>
      </c>
      <c r="N8" s="49">
        <f t="shared" si="2"/>
        <v>51.000000000000142</v>
      </c>
      <c r="O8" s="1" t="s">
        <v>143</v>
      </c>
      <c r="Q8" s="52"/>
    </row>
    <row r="9" spans="1:17" ht="90" x14ac:dyDescent="0.25">
      <c r="A9" s="1" t="str">
        <f t="shared" si="3"/>
        <v>44Cambio7</v>
      </c>
      <c r="B9" s="46">
        <v>4</v>
      </c>
      <c r="C9" s="46">
        <v>4</v>
      </c>
      <c r="D9" s="46" t="s">
        <v>123</v>
      </c>
      <c r="E9" s="46">
        <f t="shared" si="0"/>
        <v>7</v>
      </c>
      <c r="F9" s="47">
        <v>5</v>
      </c>
      <c r="G9" s="77">
        <v>42046</v>
      </c>
      <c r="H9" s="47" t="s">
        <v>183</v>
      </c>
      <c r="I9" s="47" t="s">
        <v>105</v>
      </c>
      <c r="J9" s="50">
        <v>2.0833333333333332E-2</v>
      </c>
      <c r="K9" s="64">
        <f t="shared" si="1"/>
        <v>30</v>
      </c>
      <c r="L9" s="50">
        <v>0.57638888888888895</v>
      </c>
      <c r="M9" s="50">
        <v>0.69097222222222221</v>
      </c>
      <c r="N9" s="49">
        <f t="shared" si="2"/>
        <v>164.99999999999989</v>
      </c>
      <c r="O9" s="51" t="s">
        <v>170</v>
      </c>
      <c r="P9" s="52" t="s">
        <v>181</v>
      </c>
      <c r="Q9" s="52" t="s">
        <v>178</v>
      </c>
    </row>
    <row r="10" spans="1:17" ht="90" x14ac:dyDescent="0.25">
      <c r="A10" s="1" t="str">
        <f t="shared" si="3"/>
        <v>44Cambio8</v>
      </c>
      <c r="B10" s="46">
        <v>4</v>
      </c>
      <c r="C10" s="46">
        <v>4</v>
      </c>
      <c r="D10" s="46" t="s">
        <v>123</v>
      </c>
      <c r="E10" s="46">
        <f t="shared" si="0"/>
        <v>8</v>
      </c>
      <c r="F10" s="47">
        <v>5</v>
      </c>
      <c r="G10" s="48">
        <v>42046</v>
      </c>
      <c r="H10" s="47" t="s">
        <v>160</v>
      </c>
      <c r="I10" s="47" t="s">
        <v>105</v>
      </c>
      <c r="J10" s="50">
        <v>2.0833333333333332E-2</v>
      </c>
      <c r="K10" s="64">
        <f t="shared" si="1"/>
        <v>30</v>
      </c>
      <c r="L10" s="79">
        <v>0.69166666666666676</v>
      </c>
      <c r="M10" s="79">
        <v>0.73541666666666661</v>
      </c>
      <c r="N10" s="49">
        <f t="shared" si="2"/>
        <v>62.999999999999773</v>
      </c>
      <c r="O10" s="51" t="s">
        <v>170</v>
      </c>
      <c r="Q10" s="52"/>
    </row>
    <row r="11" spans="1:17" ht="90" x14ac:dyDescent="0.25">
      <c r="A11" s="1" t="str">
        <f t="shared" si="3"/>
        <v>44Cambio9</v>
      </c>
      <c r="B11" s="46">
        <v>4</v>
      </c>
      <c r="C11" s="46">
        <v>4</v>
      </c>
      <c r="D11" s="46" t="s">
        <v>123</v>
      </c>
      <c r="E11" s="46">
        <f t="shared" si="0"/>
        <v>9</v>
      </c>
      <c r="F11" s="47">
        <v>5</v>
      </c>
      <c r="G11" s="48">
        <v>42046</v>
      </c>
      <c r="H11" s="47" t="s">
        <v>161</v>
      </c>
      <c r="I11" s="47" t="s">
        <v>105</v>
      </c>
      <c r="J11" s="50">
        <v>2.0833333333333332E-2</v>
      </c>
      <c r="K11" s="64">
        <f t="shared" si="1"/>
        <v>30</v>
      </c>
      <c r="L11" s="50">
        <v>0.54999999999999993</v>
      </c>
      <c r="M11" s="50">
        <v>0.5756944444444444</v>
      </c>
      <c r="N11" s="49">
        <f t="shared" si="2"/>
        <v>37.000000000000028</v>
      </c>
      <c r="O11" s="51" t="s">
        <v>170</v>
      </c>
      <c r="Q11" s="52"/>
    </row>
    <row r="12" spans="1:17" ht="45" x14ac:dyDescent="0.25">
      <c r="A12" s="1" t="str">
        <f>CONCATENATE(B12,C12,D12,E12)</f>
        <v>44Cambio10</v>
      </c>
      <c r="B12" s="46">
        <v>4</v>
      </c>
      <c r="C12" s="46">
        <v>4</v>
      </c>
      <c r="D12" s="46" t="s">
        <v>123</v>
      </c>
      <c r="E12" s="46">
        <f>+E11+1</f>
        <v>10</v>
      </c>
      <c r="F12" s="47">
        <v>7</v>
      </c>
      <c r="G12" s="48">
        <v>42046</v>
      </c>
      <c r="H12" s="47" t="s">
        <v>188</v>
      </c>
      <c r="I12" s="47" t="s">
        <v>105</v>
      </c>
      <c r="J12" s="50">
        <v>3.472222222222222E-3</v>
      </c>
      <c r="K12" s="49">
        <f t="shared" si="1"/>
        <v>5</v>
      </c>
      <c r="L12" s="50">
        <v>0.78055555555555556</v>
      </c>
      <c r="M12" s="50">
        <v>0.79236111111111107</v>
      </c>
      <c r="N12" s="49">
        <f t="shared" si="2"/>
        <v>16.99999999999994</v>
      </c>
      <c r="O12" s="51" t="s">
        <v>193</v>
      </c>
    </row>
    <row r="13" spans="1:17" x14ac:dyDescent="0.25">
      <c r="A13" s="1"/>
      <c r="B13" s="46"/>
      <c r="C13" s="46"/>
      <c r="D13" s="46"/>
      <c r="E13" s="46"/>
      <c r="F13" s="47"/>
      <c r="G13" s="48"/>
      <c r="H13" s="47"/>
      <c r="I13" s="47"/>
      <c r="J13" s="50"/>
      <c r="K13" s="64"/>
      <c r="L13" s="50"/>
      <c r="M13" s="50"/>
      <c r="N13" s="49"/>
      <c r="O13" s="1"/>
    </row>
    <row r="14" spans="1:17" ht="15.75" thickBot="1" x14ac:dyDescent="0.3"/>
    <row r="15" spans="1:17" x14ac:dyDescent="0.25">
      <c r="L15" s="67">
        <v>2</v>
      </c>
      <c r="M15" s="68">
        <v>30</v>
      </c>
      <c r="N15" s="68">
        <f>+L15*M15</f>
        <v>60</v>
      </c>
      <c r="O15" s="69"/>
    </row>
    <row r="16" spans="1:17" s="54" customFormat="1" x14ac:dyDescent="0.25">
      <c r="A16"/>
      <c r="B16"/>
      <c r="D16" s="86" t="s">
        <v>125</v>
      </c>
      <c r="E16" s="87"/>
      <c r="I16" s="86" t="s">
        <v>128</v>
      </c>
      <c r="J16" s="87"/>
      <c r="K16" s="3"/>
      <c r="L16" s="70">
        <v>2</v>
      </c>
      <c r="M16" s="66"/>
      <c r="N16" s="1">
        <f>+L16*M15</f>
        <v>60</v>
      </c>
      <c r="O16" s="71">
        <f>+N16/60</f>
        <v>1</v>
      </c>
    </row>
    <row r="17" spans="1:15" x14ac:dyDescent="0.25">
      <c r="D17" s="53">
        <v>1</v>
      </c>
      <c r="E17" s="1" t="s">
        <v>147</v>
      </c>
      <c r="I17" s="55" t="s">
        <v>129</v>
      </c>
      <c r="J17" s="1">
        <f>+COUNT(E3:E13)</f>
        <v>10</v>
      </c>
      <c r="K17" s="3"/>
      <c r="L17" s="72"/>
      <c r="M17" s="1"/>
      <c r="N17" s="1"/>
      <c r="O17" s="73"/>
    </row>
    <row r="18" spans="1:15" ht="15.75" thickBot="1" x14ac:dyDescent="0.3">
      <c r="D18" s="53">
        <v>2</v>
      </c>
      <c r="E18" s="1" t="s">
        <v>130</v>
      </c>
      <c r="I18" s="55" t="s">
        <v>131</v>
      </c>
      <c r="J18" s="63">
        <f>+SUM(K3:K13)</f>
        <v>219.66666666666666</v>
      </c>
      <c r="K18" s="62">
        <f>+J18/24/60</f>
        <v>0.15254629629629629</v>
      </c>
      <c r="L18" s="74"/>
      <c r="M18" s="75"/>
      <c r="N18" s="75"/>
      <c r="O18" s="76">
        <f>+N15+O16</f>
        <v>61</v>
      </c>
    </row>
    <row r="19" spans="1:15" x14ac:dyDescent="0.25">
      <c r="D19" s="53">
        <v>3</v>
      </c>
      <c r="E19" s="1" t="s">
        <v>132</v>
      </c>
      <c r="I19" s="55" t="s">
        <v>133</v>
      </c>
      <c r="J19" s="63">
        <f>+SUM(N3:N13)</f>
        <v>366.33333333333297</v>
      </c>
      <c r="K19" s="62">
        <f>+J19/24/60</f>
        <v>0.25439814814814787</v>
      </c>
      <c r="L19" s="3"/>
    </row>
    <row r="20" spans="1:15" x14ac:dyDescent="0.25">
      <c r="D20" s="53">
        <v>4</v>
      </c>
      <c r="E20" s="1" t="s">
        <v>134</v>
      </c>
      <c r="I20" s="55" t="s">
        <v>177</v>
      </c>
      <c r="J20" s="1"/>
      <c r="K20" s="3"/>
      <c r="L20" s="3"/>
    </row>
    <row r="21" spans="1:15" x14ac:dyDescent="0.25">
      <c r="D21" s="53">
        <v>5</v>
      </c>
      <c r="E21" s="1" t="s">
        <v>135</v>
      </c>
      <c r="I21" s="55" t="s">
        <v>136</v>
      </c>
      <c r="J21" s="1"/>
      <c r="K21" s="3"/>
      <c r="M21">
        <f>+N9</f>
        <v>164.99999999999989</v>
      </c>
      <c r="N21" s="32">
        <f>(M21-M22)/24/60</f>
        <v>1.5972222222222381E-2</v>
      </c>
    </row>
    <row r="22" spans="1:15" x14ac:dyDescent="0.25">
      <c r="M22">
        <f>SUM(I31:I37)</f>
        <v>141.99999999999966</v>
      </c>
    </row>
    <row r="23" spans="1:15" x14ac:dyDescent="0.25">
      <c r="A23" t="s">
        <v>76</v>
      </c>
    </row>
    <row r="24" spans="1:15" x14ac:dyDescent="0.25">
      <c r="A24" s="80" t="s">
        <v>111</v>
      </c>
      <c r="B24" s="80" t="s">
        <v>14</v>
      </c>
      <c r="C24" s="80" t="s">
        <v>117</v>
      </c>
      <c r="D24" s="82" t="s">
        <v>121</v>
      </c>
      <c r="E24" s="83" t="s">
        <v>0</v>
      </c>
      <c r="F24" s="83"/>
      <c r="G24" s="83" t="s">
        <v>8</v>
      </c>
      <c r="H24" s="83"/>
      <c r="I24" s="84" t="s">
        <v>10</v>
      </c>
      <c r="J24" s="85" t="s">
        <v>12</v>
      </c>
      <c r="K24" s="82" t="s">
        <v>13</v>
      </c>
    </row>
    <row r="25" spans="1:15" x14ac:dyDescent="0.25">
      <c r="A25" s="81"/>
      <c r="B25" s="81"/>
      <c r="C25" s="81"/>
      <c r="D25" s="82"/>
      <c r="E25" s="44" t="s">
        <v>118</v>
      </c>
      <c r="F25" s="44" t="s">
        <v>119</v>
      </c>
      <c r="G25" s="44" t="s">
        <v>6</v>
      </c>
      <c r="H25" s="2" t="s">
        <v>7</v>
      </c>
      <c r="I25" s="84"/>
      <c r="J25" s="85"/>
      <c r="K25" s="82"/>
    </row>
    <row r="26" spans="1:15" ht="60" x14ac:dyDescent="0.25">
      <c r="A26" s="1" t="s">
        <v>154</v>
      </c>
      <c r="B26" s="38">
        <v>42045</v>
      </c>
      <c r="C26" s="38" t="s">
        <v>130</v>
      </c>
      <c r="D26" s="39" t="s">
        <v>155</v>
      </c>
      <c r="E26" s="40">
        <v>0.57916666666666672</v>
      </c>
      <c r="F26" s="40">
        <v>0.75</v>
      </c>
      <c r="G26" s="57"/>
      <c r="H26" s="65" t="s">
        <v>159</v>
      </c>
      <c r="I26" s="49">
        <f>(F26-E26)*24*60</f>
        <v>245.99999999999991</v>
      </c>
      <c r="J26" s="60" t="s">
        <v>156</v>
      </c>
      <c r="K26" s="39"/>
    </row>
    <row r="27" spans="1:15" ht="60" x14ac:dyDescent="0.25">
      <c r="A27" s="1" t="s">
        <v>140</v>
      </c>
      <c r="B27" s="38">
        <v>42045</v>
      </c>
      <c r="C27" s="38" t="s">
        <v>130</v>
      </c>
      <c r="D27" s="39" t="s">
        <v>148</v>
      </c>
      <c r="E27" s="40">
        <v>0.53888888888888886</v>
      </c>
      <c r="F27" s="40">
        <v>0.5395833333333333</v>
      </c>
      <c r="G27" s="49" t="s">
        <v>164</v>
      </c>
      <c r="H27" s="41"/>
      <c r="I27" s="49">
        <f t="shared" ref="I27:I31" si="4">(F27-E27)*24*60</f>
        <v>0.99999999999999645</v>
      </c>
      <c r="J27" s="60" t="s">
        <v>149</v>
      </c>
      <c r="K27" s="60" t="s">
        <v>150</v>
      </c>
    </row>
    <row r="28" spans="1:15" x14ac:dyDescent="0.25">
      <c r="A28" s="1" t="s">
        <v>141</v>
      </c>
      <c r="B28" s="38">
        <v>42045</v>
      </c>
      <c r="C28" s="38" t="s">
        <v>147</v>
      </c>
      <c r="D28" s="39" t="s">
        <v>151</v>
      </c>
      <c r="E28" s="40">
        <v>0.54097222222222219</v>
      </c>
      <c r="F28" s="40">
        <v>0.56180555555555556</v>
      </c>
      <c r="G28" s="57" t="s">
        <v>164</v>
      </c>
      <c r="H28" s="41"/>
      <c r="I28" s="49">
        <f t="shared" si="4"/>
        <v>30.000000000000053</v>
      </c>
      <c r="J28" s="60" t="s">
        <v>152</v>
      </c>
      <c r="K28" s="39" t="s">
        <v>16</v>
      </c>
    </row>
    <row r="29" spans="1:15" x14ac:dyDescent="0.25">
      <c r="A29" s="1" t="s">
        <v>165</v>
      </c>
      <c r="B29" s="38">
        <v>42046</v>
      </c>
      <c r="C29" s="38" t="s">
        <v>134</v>
      </c>
      <c r="D29" s="39" t="s">
        <v>162</v>
      </c>
      <c r="E29" s="40">
        <v>0.55763888888888891</v>
      </c>
      <c r="F29" s="40">
        <v>0.55833333333333335</v>
      </c>
      <c r="G29" s="58" t="s">
        <v>164</v>
      </c>
      <c r="H29" s="41"/>
      <c r="I29" s="49">
        <f t="shared" si="4"/>
        <v>0.99999999999999645</v>
      </c>
      <c r="J29" s="39"/>
      <c r="K29" s="39"/>
    </row>
    <row r="30" spans="1:15" ht="45" x14ac:dyDescent="0.25">
      <c r="A30" s="1" t="s">
        <v>165</v>
      </c>
      <c r="B30" s="38">
        <v>42046</v>
      </c>
      <c r="C30" s="38" t="s">
        <v>135</v>
      </c>
      <c r="D30" s="60" t="s">
        <v>163</v>
      </c>
      <c r="E30" s="40">
        <v>0.56874999999999998</v>
      </c>
      <c r="F30" s="40">
        <v>0.57430555555555551</v>
      </c>
      <c r="G30" s="57" t="s">
        <v>164</v>
      </c>
      <c r="H30" s="41"/>
      <c r="I30" s="49">
        <f t="shared" si="4"/>
        <v>7.9999999999999716</v>
      </c>
      <c r="J30" s="51" t="s">
        <v>175</v>
      </c>
      <c r="K30" s="60" t="s">
        <v>174</v>
      </c>
    </row>
    <row r="31" spans="1:15" ht="75" x14ac:dyDescent="0.25">
      <c r="A31" s="1" t="s">
        <v>166</v>
      </c>
      <c r="B31" s="38">
        <v>42046</v>
      </c>
      <c r="C31" s="38" t="s">
        <v>135</v>
      </c>
      <c r="D31" s="1"/>
      <c r="E31" s="32">
        <v>0.57916666666666672</v>
      </c>
      <c r="F31" s="32">
        <v>0.59444444444444444</v>
      </c>
      <c r="G31" s="57" t="s">
        <v>164</v>
      </c>
      <c r="H31" s="41"/>
      <c r="I31" s="49">
        <f t="shared" si="4"/>
        <v>21.999999999999922</v>
      </c>
      <c r="J31" s="1" t="s">
        <v>168</v>
      </c>
      <c r="K31" s="51" t="s">
        <v>167</v>
      </c>
    </row>
    <row r="32" spans="1:15" ht="30" x14ac:dyDescent="0.25">
      <c r="A32" s="1" t="s">
        <v>166</v>
      </c>
      <c r="B32" s="38">
        <v>42046</v>
      </c>
      <c r="C32" s="38" t="s">
        <v>130</v>
      </c>
      <c r="D32" s="51" t="s">
        <v>173</v>
      </c>
      <c r="E32" s="78">
        <v>0.66666666666666663</v>
      </c>
      <c r="F32" s="78">
        <v>0.68541666666666667</v>
      </c>
      <c r="G32" s="57" t="s">
        <v>164</v>
      </c>
      <c r="H32" s="41"/>
      <c r="I32" s="49">
        <f t="shared" ref="I32:I38" si="5">(F32-E32)*24*60</f>
        <v>27.000000000000064</v>
      </c>
      <c r="J32" s="51" t="s">
        <v>172</v>
      </c>
      <c r="K32" s="51"/>
    </row>
    <row r="33" spans="1:11" ht="30" x14ac:dyDescent="0.25">
      <c r="A33" s="1" t="s">
        <v>166</v>
      </c>
      <c r="B33" s="38">
        <v>42046</v>
      </c>
      <c r="C33" s="38" t="s">
        <v>135</v>
      </c>
      <c r="D33" s="1" t="s">
        <v>169</v>
      </c>
      <c r="E33" s="32">
        <v>0.58333333333333337</v>
      </c>
      <c r="F33" s="32">
        <v>0.59444444444444444</v>
      </c>
      <c r="G33" s="57" t="s">
        <v>164</v>
      </c>
      <c r="H33" s="41"/>
      <c r="I33" s="49">
        <f t="shared" si="5"/>
        <v>15.999999999999943</v>
      </c>
      <c r="J33" s="1" t="s">
        <v>169</v>
      </c>
      <c r="K33" s="51" t="s">
        <v>171</v>
      </c>
    </row>
    <row r="34" spans="1:11" x14ac:dyDescent="0.25">
      <c r="A34" s="1" t="s">
        <v>166</v>
      </c>
      <c r="B34" s="38">
        <v>42046</v>
      </c>
      <c r="C34" s="38" t="s">
        <v>134</v>
      </c>
      <c r="D34" s="1" t="s">
        <v>176</v>
      </c>
      <c r="E34" s="32">
        <v>0.60625000000000007</v>
      </c>
      <c r="F34" s="32">
        <v>0.61388888888888882</v>
      </c>
      <c r="G34" s="59" t="s">
        <v>164</v>
      </c>
      <c r="H34" s="41"/>
      <c r="I34" s="49">
        <f t="shared" si="5"/>
        <v>10.999999999999801</v>
      </c>
      <c r="J34" s="1"/>
      <c r="K34" s="51"/>
    </row>
    <row r="35" spans="1:11" x14ac:dyDescent="0.25">
      <c r="A35" s="1" t="s">
        <v>166</v>
      </c>
      <c r="B35" s="38">
        <v>42046</v>
      </c>
      <c r="C35" s="38" t="s">
        <v>147</v>
      </c>
      <c r="D35" s="1" t="s">
        <v>173</v>
      </c>
      <c r="E35" s="32">
        <v>0.62361111111111112</v>
      </c>
      <c r="F35" s="32">
        <v>0.625</v>
      </c>
      <c r="G35" s="59" t="s">
        <v>164</v>
      </c>
      <c r="H35" s="41"/>
      <c r="I35" s="49">
        <f t="shared" si="5"/>
        <v>1.9999999999999929</v>
      </c>
      <c r="J35" s="1"/>
      <c r="K35" s="51"/>
    </row>
    <row r="36" spans="1:11" x14ac:dyDescent="0.25">
      <c r="A36" s="1" t="s">
        <v>166</v>
      </c>
      <c r="B36" s="38">
        <v>42046</v>
      </c>
      <c r="C36" s="38" t="s">
        <v>135</v>
      </c>
      <c r="D36" s="1" t="s">
        <v>179</v>
      </c>
      <c r="E36" s="32">
        <v>0.625</v>
      </c>
      <c r="F36" s="32">
        <v>0.66666666666666663</v>
      </c>
      <c r="G36" s="59" t="s">
        <v>164</v>
      </c>
      <c r="H36" s="41"/>
      <c r="I36" s="49">
        <f t="shared" si="5"/>
        <v>59.999999999999943</v>
      </c>
      <c r="J36" s="1"/>
      <c r="K36" s="51"/>
    </row>
    <row r="37" spans="1:11" x14ac:dyDescent="0.25">
      <c r="A37" s="1" t="s">
        <v>166</v>
      </c>
      <c r="B37" s="38">
        <v>42046</v>
      </c>
      <c r="C37" s="38" t="s">
        <v>134</v>
      </c>
      <c r="D37" s="1" t="s">
        <v>180</v>
      </c>
      <c r="E37" s="32">
        <v>0.6875</v>
      </c>
      <c r="F37" s="32">
        <v>0.69027777777777777</v>
      </c>
      <c r="G37" s="59" t="s">
        <v>164</v>
      </c>
      <c r="H37" s="41"/>
      <c r="I37" s="49">
        <f t="shared" si="5"/>
        <v>3.9999999999999858</v>
      </c>
      <c r="J37" s="1"/>
      <c r="K37" s="51"/>
    </row>
    <row r="38" spans="1:11" ht="45" x14ac:dyDescent="0.25">
      <c r="A38" s="1" t="s">
        <v>185</v>
      </c>
      <c r="B38" s="38">
        <v>42046</v>
      </c>
      <c r="C38" s="38" t="s">
        <v>130</v>
      </c>
      <c r="D38" s="1" t="s">
        <v>184</v>
      </c>
      <c r="E38" s="32">
        <v>0.71805555555555556</v>
      </c>
      <c r="F38" s="32">
        <v>0.72638888888888886</v>
      </c>
      <c r="G38" s="59" t="s">
        <v>164</v>
      </c>
      <c r="H38" s="41"/>
      <c r="I38" s="49">
        <f t="shared" si="5"/>
        <v>11.999999999999957</v>
      </c>
      <c r="J38" s="1" t="s">
        <v>187</v>
      </c>
      <c r="K38" s="51" t="s">
        <v>186</v>
      </c>
    </row>
    <row r="39" spans="1:11" x14ac:dyDescent="0.25">
      <c r="A39" s="1" t="s">
        <v>189</v>
      </c>
      <c r="B39" s="38">
        <v>42046</v>
      </c>
      <c r="C39" s="38" t="s">
        <v>130</v>
      </c>
      <c r="D39" s="1" t="s">
        <v>191</v>
      </c>
      <c r="E39" s="32">
        <v>0.78402777777777777</v>
      </c>
      <c r="F39" s="32">
        <v>0.78472222222222221</v>
      </c>
      <c r="G39" s="59" t="s">
        <v>164</v>
      </c>
      <c r="H39" s="41"/>
      <c r="I39" s="49">
        <f t="shared" ref="I39" si="6">(F39-E39)*24*60</f>
        <v>0.99999999999999645</v>
      </c>
      <c r="J39" s="1" t="s">
        <v>190</v>
      </c>
      <c r="K39" s="51"/>
    </row>
    <row r="40" spans="1:11" x14ac:dyDescent="0.25">
      <c r="A40" s="1" t="s">
        <v>189</v>
      </c>
      <c r="B40" s="38">
        <v>42046</v>
      </c>
      <c r="C40" s="38" t="s">
        <v>130</v>
      </c>
      <c r="D40" s="1" t="s">
        <v>192</v>
      </c>
      <c r="E40" s="32">
        <v>0.78680555555555554</v>
      </c>
      <c r="F40" s="32">
        <v>0.79236111111111107</v>
      </c>
      <c r="G40" s="59" t="s">
        <v>164</v>
      </c>
      <c r="H40" s="41"/>
      <c r="I40" s="49">
        <f t="shared" ref="I40" si="7">(F40-E40)*24*60</f>
        <v>7.9999999999999716</v>
      </c>
      <c r="J40" s="1" t="s">
        <v>192</v>
      </c>
      <c r="K40" s="51"/>
    </row>
    <row r="42" spans="1:11" x14ac:dyDescent="0.25">
      <c r="D42" s="86" t="s">
        <v>137</v>
      </c>
      <c r="E42" s="87"/>
    </row>
    <row r="43" spans="1:11" x14ac:dyDescent="0.25">
      <c r="D43" s="53" t="s">
        <v>147</v>
      </c>
      <c r="E43" s="1"/>
    </row>
    <row r="44" spans="1:11" x14ac:dyDescent="0.25">
      <c r="D44" s="53" t="s">
        <v>130</v>
      </c>
      <c r="E44" s="1"/>
    </row>
    <row r="45" spans="1:11" x14ac:dyDescent="0.25">
      <c r="D45" s="53" t="s">
        <v>132</v>
      </c>
      <c r="E45" s="1"/>
    </row>
    <row r="46" spans="1:11" x14ac:dyDescent="0.25">
      <c r="D46" s="53" t="s">
        <v>134</v>
      </c>
      <c r="E46" s="1"/>
    </row>
    <row r="47" spans="1:11" x14ac:dyDescent="0.25">
      <c r="D47" s="53" t="s">
        <v>135</v>
      </c>
      <c r="E47" s="1"/>
    </row>
    <row r="48" spans="1:11" x14ac:dyDescent="0.25">
      <c r="D48" s="56"/>
    </row>
    <row r="1048551" spans="17:17" x14ac:dyDescent="0.25">
      <c r="Q1048551" s="1"/>
    </row>
  </sheetData>
  <mergeCells count="23">
    <mergeCell ref="I16:J16"/>
    <mergeCell ref="D1:D2"/>
    <mergeCell ref="E1:E2"/>
    <mergeCell ref="D16:E16"/>
    <mergeCell ref="I1:I2"/>
    <mergeCell ref="O1:O2"/>
    <mergeCell ref="A1:A2"/>
    <mergeCell ref="B1:B2"/>
    <mergeCell ref="C1:C2"/>
    <mergeCell ref="F1:F2"/>
    <mergeCell ref="G1:G2"/>
    <mergeCell ref="H1:H2"/>
    <mergeCell ref="J1:N1"/>
    <mergeCell ref="A24:A25"/>
    <mergeCell ref="B24:B25"/>
    <mergeCell ref="C24:C25"/>
    <mergeCell ref="D24:D25"/>
    <mergeCell ref="E24:F24"/>
    <mergeCell ref="G24:H24"/>
    <mergeCell ref="I24:I25"/>
    <mergeCell ref="J24:J25"/>
    <mergeCell ref="K24:K25"/>
    <mergeCell ref="D42:E42"/>
  </mergeCells>
  <dataValidations count="3">
    <dataValidation type="list" allowBlank="1" showInputMessage="1" showErrorMessage="1" sqref="C27 C29:C40">
      <formula1>$E$17:$E$21</formula1>
    </dataValidation>
    <dataValidation type="list" allowBlank="1" showInputMessage="1" showErrorMessage="1" sqref="A26:A40">
      <formula1>$A$3:$A$14</formula1>
    </dataValidation>
    <dataValidation type="list" allowBlank="1" showInputMessage="1" showErrorMessage="1" sqref="C26 C28">
      <formula1>$E$17:$E$19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Jose luis Cambio</vt:lpstr>
      <vt:lpstr>Roberto Cambio</vt:lpstr>
      <vt:lpstr>Bety Cambio 09022015</vt:lpstr>
      <vt:lpstr>Bety cambios 10022015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Hernández</dc:creator>
  <cp:lastModifiedBy>4bx rod</cp:lastModifiedBy>
  <cp:lastPrinted>2015-02-09T16:34:08Z</cp:lastPrinted>
  <dcterms:created xsi:type="dcterms:W3CDTF">2014-12-04T19:08:30Z</dcterms:created>
  <dcterms:modified xsi:type="dcterms:W3CDTF">2015-02-13T20:28:29Z</dcterms:modified>
</cp:coreProperties>
</file>