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odriguez\Desktop\proyectos\BX+\"/>
    </mc:Choice>
  </mc:AlternateContent>
  <bookViews>
    <workbookView xWindow="0" yWindow="0" windowWidth="19200" windowHeight="8235" firstSheet="1" activeTab="1"/>
  </bookViews>
  <sheets>
    <sheet name="ÁreaUsuario" sheetId="2" r:id="rId1"/>
    <sheet name="Concentrado" sheetId="11" r:id="rId2"/>
    <sheet name="Hoja1" sheetId="12" r:id="rId3"/>
    <sheet name="LiquidacionesYValores" sheetId="1" state="hidden" r:id="rId4"/>
    <sheet name="Cambios" sheetId="3" state="hidden" r:id="rId5"/>
    <sheet name="Promoción" sheetId="4" state="hidden" r:id="rId6"/>
    <sheet name="Riesgos" sheetId="5" state="hidden" r:id="rId7"/>
    <sheet name="Fondos" sheetId="6" state="hidden" r:id="rId8"/>
    <sheet name="Dinero" sheetId="7" state="hidden" r:id="rId9"/>
    <sheet name="MesaCtrl" sheetId="9" state="hidden" r:id="rId10"/>
  </sheets>
  <externalReferences>
    <externalReference r:id="rId11"/>
  </externalReferences>
  <definedNames>
    <definedName name="_xlnm._FilterDatabase" localSheetId="0" hidden="1">ÁreaUsuario!$A$1:$D$21</definedName>
  </definedNames>
  <calcPr calcId="152511"/>
</workbook>
</file>

<file path=xl/calcChain.xml><?xml version="1.0" encoding="utf-8"?>
<calcChain xmlns="http://schemas.openxmlformats.org/spreadsheetml/2006/main">
  <c r="G110" i="11" l="1"/>
  <c r="B50" i="12"/>
  <c r="C49" i="12"/>
  <c r="B49" i="12"/>
  <c r="C48" i="12"/>
  <c r="D48" i="12" s="1"/>
  <c r="B48" i="12"/>
  <c r="B47" i="12"/>
  <c r="C46" i="12"/>
  <c r="D46" i="12" s="1"/>
  <c r="B46" i="12"/>
  <c r="C47" i="12"/>
  <c r="C50" i="12"/>
  <c r="E17" i="12"/>
  <c r="E18" i="12"/>
  <c r="B51" i="12" l="1"/>
  <c r="E16" i="12"/>
  <c r="F18" i="12"/>
  <c r="C51" i="12"/>
  <c r="D51" i="12" l="1"/>
  <c r="E20" i="12"/>
  <c r="F20" i="12" s="1"/>
  <c r="E19" i="12"/>
  <c r="F19" i="12" s="1"/>
  <c r="D49" i="12"/>
  <c r="D50" i="12"/>
  <c r="D47" i="12"/>
  <c r="N124" i="11" l="1"/>
  <c r="M124" i="11"/>
  <c r="L124" i="11"/>
  <c r="K124" i="11"/>
  <c r="J124" i="11"/>
  <c r="I124" i="11"/>
  <c r="H124" i="11"/>
  <c r="G124" i="11"/>
  <c r="F124" i="11"/>
  <c r="I125" i="11" l="1"/>
  <c r="I126" i="11" s="1"/>
  <c r="K125" i="11"/>
  <c r="K126" i="11" s="1"/>
  <c r="M125" i="11"/>
  <c r="M126" i="11" s="1"/>
  <c r="G125" i="11"/>
  <c r="G126" i="11" s="1"/>
  <c r="E124" i="11" l="1"/>
  <c r="E125" i="11" s="1"/>
  <c r="E126" i="11" l="1"/>
  <c r="F128" i="11" s="1"/>
  <c r="E127" i="11"/>
  <c r="E128" i="11" l="1"/>
  <c r="E129" i="11" s="1"/>
  <c r="F129" i="11"/>
</calcChain>
</file>

<file path=xl/comments1.xml><?xml version="1.0" encoding="utf-8"?>
<comments xmlns="http://schemas.openxmlformats.org/spreadsheetml/2006/main">
  <authors>
    <author>Leo Hernández</author>
  </authors>
  <commentList>
    <comment ref="G22" authorId="0" shapeId="0">
      <text>
        <r>
          <rPr>
            <b/>
            <sz val="9"/>
            <color indexed="81"/>
            <rFont val="Tahoma"/>
            <family val="2"/>
          </rPr>
          <t>Leo Hernández:</t>
        </r>
        <r>
          <rPr>
            <sz val="9"/>
            <color indexed="81"/>
            <rFont val="Tahoma"/>
            <family val="2"/>
          </rPr>
          <t xml:space="preserve">
Se refiere a que hay incidencias que detengan pruebas, son JIRAS.  Si no detienen pruebas y no son JIRAS son "eventos"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Leo Hernández:</t>
        </r>
        <r>
          <rPr>
            <sz val="9"/>
            <color indexed="81"/>
            <rFont val="Tahoma"/>
            <family val="2"/>
          </rPr>
          <t xml:space="preserve">
impacto en HR:MIN</t>
        </r>
      </text>
    </comment>
  </commentList>
</comments>
</file>

<file path=xl/sharedStrings.xml><?xml version="1.0" encoding="utf-8"?>
<sst xmlns="http://schemas.openxmlformats.org/spreadsheetml/2006/main" count="1061" uniqueCount="246">
  <si>
    <t xml:space="preserve">Actividades </t>
  </si>
  <si>
    <t>Horario inicio</t>
  </si>
  <si>
    <t xml:space="preserve">Dia - Dia </t>
  </si>
  <si>
    <t xml:space="preserve">Horario Fin </t>
  </si>
  <si>
    <t>TAS</t>
  </si>
  <si>
    <t>FIABLE</t>
  </si>
  <si>
    <t xml:space="preserve"> </t>
  </si>
  <si>
    <t xml:space="preserve">Tipo </t>
  </si>
  <si>
    <t>Area</t>
  </si>
  <si>
    <t xml:space="preserve">Isela </t>
  </si>
  <si>
    <t xml:space="preserve">Usuario </t>
  </si>
  <si>
    <t xml:space="preserve">Consultor </t>
  </si>
  <si>
    <t xml:space="preserve">Azucena </t>
  </si>
  <si>
    <t xml:space="preserve">Gaby </t>
  </si>
  <si>
    <t xml:space="preserve">Daniel </t>
  </si>
  <si>
    <t xml:space="preserve">Anamayte </t>
  </si>
  <si>
    <t xml:space="preserve">Pablo </t>
  </si>
  <si>
    <t xml:space="preserve">Juan Carlos </t>
  </si>
  <si>
    <t xml:space="preserve">Christian </t>
  </si>
  <si>
    <t xml:space="preserve">Bety </t>
  </si>
  <si>
    <t xml:space="preserve">Jose Luis </t>
  </si>
  <si>
    <t>Roberto</t>
  </si>
  <si>
    <t xml:space="preserve">Agustin </t>
  </si>
  <si>
    <t xml:space="preserve">Martin </t>
  </si>
  <si>
    <t>Cesar</t>
  </si>
  <si>
    <t xml:space="preserve">Jocelyn </t>
  </si>
  <si>
    <t xml:space="preserve">Jackelin </t>
  </si>
  <si>
    <t xml:space="preserve">Alejandra </t>
  </si>
  <si>
    <t xml:space="preserve">Mauricio </t>
  </si>
  <si>
    <t xml:space="preserve">Erick </t>
  </si>
  <si>
    <t xml:space="preserve">Num </t>
  </si>
  <si>
    <t>Mike</t>
  </si>
  <si>
    <t xml:space="preserve">Jorge </t>
  </si>
  <si>
    <t xml:space="preserve">Angel </t>
  </si>
  <si>
    <t>Rene</t>
  </si>
  <si>
    <t xml:space="preserve">Derivados </t>
  </si>
  <si>
    <t xml:space="preserve">Fondos </t>
  </si>
  <si>
    <t xml:space="preserve">Control de cuentas </t>
  </si>
  <si>
    <t xml:space="preserve">Cambios </t>
  </si>
  <si>
    <t>Liquidación y valores</t>
  </si>
  <si>
    <t xml:space="preserve">Dinero </t>
  </si>
  <si>
    <t xml:space="preserve">Mesa de control </t>
  </si>
  <si>
    <t>Contabilidad</t>
  </si>
  <si>
    <t xml:space="preserve">Riesgos </t>
  </si>
  <si>
    <t xml:space="preserve">Fiscal </t>
  </si>
  <si>
    <t>Regulatorios</t>
  </si>
  <si>
    <t>Liquidaciones y Valores</t>
  </si>
  <si>
    <t>Valores 
- Cargar Archivo VALPRE (Archivo emisoras autorizadas)</t>
  </si>
  <si>
    <t>Valores 
- Captura de valores disponibles en préstamo</t>
  </si>
  <si>
    <t>Valores 
- Captura de garantías caución</t>
  </si>
  <si>
    <t>Valores 
- Capturar op. de arbitraje</t>
  </si>
  <si>
    <t>Valores
** - Aplicación y liquidación de derechos</t>
  </si>
  <si>
    <t>Valores
 - Préstamo de Valores y vencimientos</t>
  </si>
  <si>
    <t>Valores
- Liquidación de operaciones con custodia externa</t>
  </si>
  <si>
    <t>CAMBIOS</t>
  </si>
  <si>
    <t>Liquidaciones
Fondeo clientes</t>
  </si>
  <si>
    <t>Liquidaciones
Aplicación de barredora.</t>
  </si>
  <si>
    <t>Liquidaciones Cambios
Liquidaciones Derivados.</t>
  </si>
  <si>
    <t>Derechos Patrimoniales</t>
  </si>
  <si>
    <t>Liquidaciones
Fondeo posición propia</t>
  </si>
  <si>
    <t>Valores
- Amortización</t>
  </si>
  <si>
    <t>Valores
- Cortes de cupón</t>
  </si>
  <si>
    <t>Valores
- Asignación de op.</t>
  </si>
  <si>
    <t>Valores
 -Cierre administrativo</t>
  </si>
  <si>
    <t>X</t>
  </si>
  <si>
    <t>Liquidaciones Derivados
Validación de posición inicial y cuentas</t>
  </si>
  <si>
    <t>Liquidaciones Derivados
Conciliación de operaciones TAS.</t>
  </si>
  <si>
    <t>Liquidaciones
Generación de cifras de control.
Revisión de edo. de cta. de liquidación.</t>
  </si>
  <si>
    <t xml:space="preserve">Área </t>
  </si>
  <si>
    <t>Inicio de día Validación de saldos(Nacional)</t>
  </si>
  <si>
    <t>Bety</t>
  </si>
  <si>
    <t>Inicio de día Validación de saldos(Dólares)</t>
  </si>
  <si>
    <t>Inicio de día Validación de saldos(divisas)</t>
  </si>
  <si>
    <t>Revisión de las operaciones capturadas (operaciones por posiciones)</t>
  </si>
  <si>
    <t>Revisión de las operaciones capturadas(interbancarios)</t>
  </si>
  <si>
    <t>Solicitar a mesa de control las cuentas no integradas</t>
  </si>
  <si>
    <t>liberación  de cobros de dólares</t>
  </si>
  <si>
    <t>x</t>
  </si>
  <si>
    <t>liberación de  cobro de divisas (Validación de afectación de saldos)</t>
  </si>
  <si>
    <t>liberar pago de transferencias al extranjero</t>
  </si>
  <si>
    <t xml:space="preserve">Se actualiza el reporte de flujo para conciliación </t>
  </si>
  <si>
    <t>Asignación en moneda nacional</t>
  </si>
  <si>
    <t>se separan depósitos sin referencia</t>
  </si>
  <si>
    <t>se realizan traspasos entre clientes separan depósitos sin referencia (DNIS - documentos)</t>
  </si>
  <si>
    <t>Seguimiento y verificación  de los retiros por concepto de vía spei</t>
  </si>
  <si>
    <t>Seguimiento y verificación  de los retiros por concepto de vía banca electrónica</t>
  </si>
  <si>
    <t>conciliación de Moneda nacional</t>
  </si>
  <si>
    <t>conciliación de Dólares</t>
  </si>
  <si>
    <t>conciliación de divisas</t>
  </si>
  <si>
    <t>Cierre de dia</t>
  </si>
  <si>
    <t>Validar saldos de operación ventanilla</t>
  </si>
  <si>
    <t>liquidación de operaciones</t>
  </si>
  <si>
    <t xml:space="preserve">Jose luis </t>
  </si>
  <si>
    <t>Carga de posiciones</t>
  </si>
  <si>
    <t>Pablo</t>
  </si>
  <si>
    <t>Chequeo de posiciones fiable - tas</t>
  </si>
  <si>
    <t>DERIVADOS</t>
  </si>
  <si>
    <t>Validación posiciones inicial/Carga de operaciones/Validacion de operación</t>
  </si>
  <si>
    <t>Cambios</t>
  </si>
  <si>
    <t>Área</t>
  </si>
  <si>
    <t xml:space="preserve">Promoción </t>
  </si>
  <si>
    <t>XXXXXXXXXXXXXXXXX</t>
  </si>
  <si>
    <t>Promoción</t>
  </si>
  <si>
    <t>Captura de operaciones</t>
  </si>
  <si>
    <t>Riesgos</t>
  </si>
  <si>
    <t>Validación Archivos interfase SIGNAR</t>
  </si>
  <si>
    <t>ok</t>
  </si>
  <si>
    <t>Validación Semáforo de Tasas en cualquier momento 10 seg</t>
  </si>
  <si>
    <t>Fondos</t>
  </si>
  <si>
    <t>Revisión de precios y apertura de  Fondos de Inversión</t>
  </si>
  <si>
    <t>si</t>
  </si>
  <si>
    <t>Revisión de edo. de cta. de liquidación</t>
  </si>
  <si>
    <t>Cierre de horario op. fondos (semáforo)</t>
  </si>
  <si>
    <t xml:space="preserve">Generación de cifras de control y revisión de edo. de cta. de liquidación </t>
  </si>
  <si>
    <t>Dinero</t>
  </si>
  <si>
    <t xml:space="preserve">Preparar posicion de cierre </t>
  </si>
  <si>
    <t>OK</t>
  </si>
  <si>
    <t xml:space="preserve">Valuaciones </t>
  </si>
  <si>
    <t xml:space="preserve">Bandas </t>
  </si>
  <si>
    <t xml:space="preserve">Validando posiscion inicial </t>
  </si>
  <si>
    <t xml:space="preserve">Ajustar costos </t>
  </si>
  <si>
    <t xml:space="preserve">Control de Efectivo </t>
  </si>
  <si>
    <t>Autorización de op. clientes</t>
  </si>
  <si>
    <t>Revisar demanda de papeles</t>
  </si>
  <si>
    <t>Compras para demanda de clientes</t>
  </si>
  <si>
    <t>Captura de operaciones en directo y reporto de posición propia</t>
  </si>
  <si>
    <t>Liquidaciones Derivados
 -Cierre administrativo</t>
  </si>
  <si>
    <t>Valores
- Carga de tasas de referencia
y vector de precios</t>
  </si>
  <si>
    <t>LIQUIDACIONES Y VALORES</t>
  </si>
  <si>
    <t>PROMOCIÓN</t>
  </si>
  <si>
    <t>RIESGOS</t>
  </si>
  <si>
    <t xml:space="preserve">FONDOS </t>
  </si>
  <si>
    <t xml:space="preserve">DINERO </t>
  </si>
  <si>
    <t>Mesa de Control</t>
  </si>
  <si>
    <t>Generación del Rep.  Detalle posición en custodia x Eemisor V.2 (DTRAW130)</t>
  </si>
  <si>
    <t>Generación del reporte Posición x emisora / Cliente (CPECW100)</t>
  </si>
  <si>
    <t>Generación del reporte de órdenes de Compras Ventas (CORDR101)</t>
  </si>
  <si>
    <t>Generación del reporte de ordenes a al Mesa (CELER101I)</t>
  </si>
  <si>
    <t>Generación del reporte de asignación de Capitales (CORDR131)</t>
  </si>
  <si>
    <t>Generación del reporte  de Hechos (CORDR111)</t>
  </si>
  <si>
    <t>Generación del reporte desglose de Globales (CORDR171)</t>
  </si>
  <si>
    <t>Generación del reporte desglose  de Paquetes (copar101)</t>
  </si>
  <si>
    <t>Generación del reporte de Sobrantes (CASSR101)</t>
  </si>
  <si>
    <t>Generación del reporte de cacelaciones (CORDR151)</t>
  </si>
  <si>
    <t>Traspasos de Capitales</t>
  </si>
  <si>
    <t>Procesar reporte de compras ventas (mcrordcv)</t>
  </si>
  <si>
    <t>Procesar reporte de Asignación (mcrasig)</t>
  </si>
  <si>
    <t>Procesar reporte de Operaciones realizadas en Bolsa(mcrorb)</t>
  </si>
  <si>
    <t>Procesar reporte de asignación de globales (mcrasiglob)</t>
  </si>
  <si>
    <t>Procesar reporte de asignación de paquetes (mcrasipa)</t>
  </si>
  <si>
    <t>Procesar reporte de sobrantes (mcrsob)</t>
  </si>
  <si>
    <t>Procesar reporte de modificaciones (mcromodi)</t>
  </si>
  <si>
    <t xml:space="preserve">Conciliación de custodias VS Indeval </t>
  </si>
  <si>
    <t>Conciliación de posiciones de Capitales MD, 24, 48 y 72 hrs</t>
  </si>
  <si>
    <t>Conciliación de reportes de Asignación  (CORDR131) vs  (mcrasig)</t>
  </si>
  <si>
    <t>Conciliación de Hechos  (CORDR111) vs (mcrorb)</t>
  </si>
  <si>
    <t>Conciliacion de operaciones Globales (CORDR171) vs (mcrasiglob)</t>
  </si>
  <si>
    <t>Conciliacion de operaciones de Paquete  (copar101) vs  (mcrasipa)</t>
  </si>
  <si>
    <t>Conciliación de sobrantes (CASSR101)</t>
  </si>
  <si>
    <t>Conciliación de modificaciones y cancelaciones  (CORDR151) vs (mcromodi)</t>
  </si>
  <si>
    <t>Verificar que el reporte de cortos funciona</t>
  </si>
  <si>
    <t>Generación del Rep. De operaciones (FOPEW100) / Liquidacion/ Ordenes de clientes (FORDP101)</t>
  </si>
  <si>
    <t>Generación del Rep. De operaciones (FOPEW100)/ Operación/ Ordenes de clientes (FORDR102)</t>
  </si>
  <si>
    <t>Generación del Rep. De operaciones (FOPEW100) / Solicitudes/ Ordenes de clientes (FORDR103)</t>
  </si>
  <si>
    <t>Generación del Reporte  de valuación de fondos (FPOSW100)/ por emisora (FPOSR102).</t>
  </si>
  <si>
    <t>Generación del Rep. Diario de operación(DOPEW100)</t>
  </si>
  <si>
    <t>Revisión de matriz de pruebas Vs capturas en sistema de todos los mercados</t>
  </si>
  <si>
    <t xml:space="preserve"> - Captura de Operaciones   Gaby</t>
  </si>
  <si>
    <t xml:space="preserve"> - Captura de Operaciones Daniel</t>
  </si>
  <si>
    <t xml:space="preserve"> - Captura de Operaciones  Anamayte</t>
  </si>
  <si>
    <t xml:space="preserve">Ximena </t>
  </si>
  <si>
    <t>Validación posiciones inicial/Carga de operaciones/Validación de operación</t>
  </si>
  <si>
    <t>Validación Archivos interface SIGNAR</t>
  </si>
  <si>
    <t xml:space="preserve">Preparar posición de cierre </t>
  </si>
  <si>
    <t xml:space="preserve">Validando posición inicial </t>
  </si>
  <si>
    <t xml:space="preserve">Día - Día </t>
  </si>
  <si>
    <t xml:space="preserve"> - Captura de Operaciones  (Azucena, Ximena, Gaby, Daniel, Anamayte )</t>
  </si>
  <si>
    <t>Generación del Rep.  Detalle posición en custodia x Emisor V.2 (DTRAW130)</t>
  </si>
  <si>
    <t>Generación del reporte de cancelaciones (CORDR151)</t>
  </si>
  <si>
    <t>Conciliación de operaciones Globales (CORDR171) vs (mcrasiglob)</t>
  </si>
  <si>
    <t>Conciliación de operaciones de Paquete  (copar101) vs  (mcrasipa)</t>
  </si>
  <si>
    <t>Generación del Rep. De operaciones (FOPEW100) / Liquidación/ Ordenes de clientes (FORDP101)</t>
  </si>
  <si>
    <t>Captura de Operaciones  Azucena</t>
  </si>
  <si>
    <t>Captura de Operaciones   Xiemna</t>
  </si>
  <si>
    <t>flujo 1</t>
  </si>
  <si>
    <t>flujo 2</t>
  </si>
  <si>
    <t>flujo 3</t>
  </si>
  <si>
    <t>flujo 4</t>
  </si>
  <si>
    <t>flujo 5</t>
  </si>
  <si>
    <t>inicio</t>
  </si>
  <si>
    <t>fin</t>
  </si>
  <si>
    <t>Tiempo por flujo</t>
  </si>
  <si>
    <t>Minutos</t>
  </si>
  <si>
    <t>Horas</t>
  </si>
  <si>
    <t>Captura de Operaciones   Ximena</t>
  </si>
  <si>
    <t>Captura de Operaciones   Gaby</t>
  </si>
  <si>
    <t>Captura de Operaciones Daniel</t>
  </si>
  <si>
    <t>Captura de Operaciones  Anamayte</t>
  </si>
  <si>
    <t>Cierre Administrativo</t>
  </si>
  <si>
    <t>Flujo</t>
  </si>
  <si>
    <t>Inicio</t>
  </si>
  <si>
    <t>Fin</t>
  </si>
  <si>
    <t>Actividad</t>
  </si>
  <si>
    <t>clave ciclo-día-área-consecutivo</t>
  </si>
  <si>
    <t>Ciclo</t>
  </si>
  <si>
    <t>Día prueba</t>
  </si>
  <si>
    <t>Consecutivo</t>
  </si>
  <si>
    <t>Etapa</t>
  </si>
  <si>
    <t>Fecha</t>
  </si>
  <si>
    <t>Tarea</t>
  </si>
  <si>
    <t>Responsable</t>
  </si>
  <si>
    <t xml:space="preserve">Tiempo ejecución </t>
  </si>
  <si>
    <t>Observaciones</t>
  </si>
  <si>
    <t>Planeado Hrs</t>
  </si>
  <si>
    <t>Planeado
 (minutos)</t>
  </si>
  <si>
    <t>Hora 
Inicio</t>
  </si>
  <si>
    <t>Hora Fin</t>
  </si>
  <si>
    <t>Real (minutos)</t>
  </si>
  <si>
    <t xml:space="preserve">Totales </t>
  </si>
  <si>
    <t>%</t>
  </si>
  <si>
    <t xml:space="preserve">Tipos de Desviación </t>
  </si>
  <si>
    <t>Escenarios de prueba</t>
  </si>
  <si>
    <t>Concurrencia con la operacion</t>
  </si>
  <si>
    <t>Tiempo de prueba Reales</t>
  </si>
  <si>
    <t>Incidencia </t>
  </si>
  <si>
    <t>Tiempo de prueba Planeados</t>
  </si>
  <si>
    <t>Desconocimiento del sistema </t>
  </si>
  <si>
    <t>Tiempo de prueba sin incidencias</t>
  </si>
  <si>
    <t>Personal </t>
  </si>
  <si>
    <t>insidencias</t>
  </si>
  <si>
    <t>Otro</t>
  </si>
  <si>
    <t>Desviaciones de prueba</t>
  </si>
  <si>
    <t>clave</t>
  </si>
  <si>
    <t xml:space="preserve">Tipo de 
desviación </t>
  </si>
  <si>
    <t>Desviación 
de prueba</t>
  </si>
  <si>
    <t>Incidente</t>
  </si>
  <si>
    <t>Impacto en tiempo 
del incidente</t>
  </si>
  <si>
    <t>Causa</t>
  </si>
  <si>
    <t>Acción correctiva</t>
  </si>
  <si>
    <t>Evento</t>
  </si>
  <si>
    <t>JIRA relacionado</t>
  </si>
  <si>
    <t>Totales por  desviación</t>
  </si>
  <si>
    <t>Tipo</t>
  </si>
  <si>
    <t>Tiempo</t>
  </si>
  <si>
    <t> Concurrencia con la operacion </t>
  </si>
  <si>
    <t>Nombre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</si>
</sst>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hh:mm:ss;@"/>
    <numFmt numFmtId="165" formatCode="h:mm:ss;@"/>
    <numFmt numFmtId="166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theme="1"/>
      <name val="Arial Unicode MS"/>
      <family val="2"/>
    </font>
    <font>
      <sz val="10"/>
      <color rgb="FF222222"/>
      <name val="Arial"/>
      <family val="2"/>
    </font>
    <font>
      <sz val="11"/>
      <color theme="0" tint="-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E877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2" borderId="1" xfId="0" applyNumberForma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20" fontId="1" fillId="2" borderId="1" xfId="0" applyNumberFormat="1" applyFont="1" applyFill="1" applyBorder="1"/>
    <xf numFmtId="20" fontId="0" fillId="0" borderId="0" xfId="0" applyNumberFormat="1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15" fontId="0" fillId="5" borderId="1" xfId="0" applyNumberFormat="1" applyFont="1" applyFill="1" applyBorder="1"/>
    <xf numFmtId="165" fontId="0" fillId="5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5" fontId="0" fillId="5" borderId="1" xfId="0" applyNumberFormat="1" applyFill="1" applyBorder="1"/>
    <xf numFmtId="165" fontId="0" fillId="0" borderId="1" xfId="0" applyNumberFormat="1" applyFill="1" applyBorder="1" applyAlignment="1">
      <alignment horizontal="center" vertical="center"/>
    </xf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0" xfId="0" applyBorder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14" fontId="5" fillId="0" borderId="1" xfId="0" applyNumberFormat="1" applyFont="1" applyBorder="1"/>
    <xf numFmtId="0" fontId="5" fillId="0" borderId="1" xfId="0" applyFont="1" applyBorder="1"/>
    <xf numFmtId="20" fontId="5" fillId="0" borderId="1" xfId="0" applyNumberFormat="1" applyFont="1" applyBorder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Fill="1" applyBorder="1"/>
    <xf numFmtId="14" fontId="0" fillId="0" borderId="1" xfId="0" applyNumberFormat="1" applyBorder="1"/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0" fillId="10" borderId="1" xfId="0" applyFill="1" applyBorder="1"/>
    <xf numFmtId="0" fontId="7" fillId="0" borderId="1" xfId="0" applyFont="1" applyBorder="1"/>
    <xf numFmtId="0" fontId="8" fillId="0" borderId="0" xfId="0" applyFont="1" applyAlignment="1">
      <alignment vertical="center" wrapText="1"/>
    </xf>
    <xf numFmtId="0" fontId="9" fillId="8" borderId="1" xfId="0" applyFont="1" applyFill="1" applyBorder="1"/>
    <xf numFmtId="165" fontId="0" fillId="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Incidencias</a:t>
            </a:r>
          </a:p>
          <a:p>
            <a:pPr>
              <a:defRPr/>
            </a:pP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7.8608436888524966E-18"/>
                  <c:y val="2.374892709079379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4011581739313601E-2"/>
                  <c:y val="-5.541416321185227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5372863405377138E-2"/>
                  <c:y val="3.177186420994137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'[1]Martín Crúz'!$A$46:$A$50</c:f>
              <c:strCache>
                <c:ptCount val="5"/>
                <c:pt idx="0">
                  <c:v> Concurrencia con la operacion </c:v>
                </c:pt>
                <c:pt idx="1">
                  <c:v>Incidencia </c:v>
                </c:pt>
                <c:pt idx="2">
                  <c:v>Desconocimiento del sistema </c:v>
                </c:pt>
                <c:pt idx="3">
                  <c:v>Personal </c:v>
                </c:pt>
                <c:pt idx="4">
                  <c:v>Otro</c:v>
                </c:pt>
              </c:strCache>
            </c:strRef>
          </c:cat>
          <c:val>
            <c:numRef>
              <c:f>'[1]Martín Crúz'!$C$46:$C$50</c:f>
              <c:numCache>
                <c:formatCode>General</c:formatCode>
                <c:ptCount val="5"/>
                <c:pt idx="0">
                  <c:v>0</c:v>
                </c:pt>
                <c:pt idx="1">
                  <c:v>39.000000000000021</c:v>
                </c:pt>
                <c:pt idx="2">
                  <c:v>0</c:v>
                </c:pt>
                <c:pt idx="3">
                  <c:v>15.999999999999783</c:v>
                </c:pt>
                <c:pt idx="4">
                  <c:v>105.99999999999977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total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C7B7039-B853-4786-83B9-2EBAEE0B5FE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 </a:t>
                    </a:r>
                    <a:fld id="{40A416E0-A220-423D-B8F5-D785961ED0AA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0235952-6A3B-4FC5-B144-D6ADC9AB525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 </a:t>
                    </a:r>
                    <a:fld id="{4EB07D61-7384-4645-992F-8E7478CF1C05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4ADD9D3-3C22-4FB1-8DD2-AB59E96DD5E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 </a:t>
                    </a:r>
                    <a:fld id="{0D220DBC-CA76-477C-8536-9E514C78B091}" type="PERCENTAGE">
                      <a:rPr lang="en-US" baseline="0"/>
                      <a:pPr/>
                      <a:t>[PORCENTAJE]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'[1]Martín Crúz'!$D$18:$D$20</c:f>
              <c:strCache>
                <c:ptCount val="3"/>
                <c:pt idx="0">
                  <c:v>Tiempo de prueba Planeados</c:v>
                </c:pt>
                <c:pt idx="1">
                  <c:v>Tiempo de prueba sin incidencias</c:v>
                </c:pt>
                <c:pt idx="2">
                  <c:v>insidencias</c:v>
                </c:pt>
              </c:strCache>
            </c:strRef>
          </c:cat>
          <c:val>
            <c:numRef>
              <c:f>'[1]Martín Crúz'!$E$18:$E$20</c:f>
              <c:numCache>
                <c:formatCode>General</c:formatCode>
                <c:ptCount val="3"/>
                <c:pt idx="0">
                  <c:v>90</c:v>
                </c:pt>
                <c:pt idx="1">
                  <c:v>14.000000000000085</c:v>
                </c:pt>
                <c:pt idx="2">
                  <c:v>160.99999999999957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'[1]Martín Crúz'!$D$18:$D$20</c15:f>
                <c15:dlblRangeCache>
                  <c:ptCount val="3"/>
                  <c:pt idx="0">
                    <c:v>Tiempo de prueba Planeados</c:v>
                  </c:pt>
                  <c:pt idx="1">
                    <c:v>Tiempo de prueba sin incidencias</c:v>
                  </c:pt>
                  <c:pt idx="2">
                    <c:v>insidencias</c:v>
                  </c:pt>
                </c15:dlblRangeCache>
              </c15:datalabelsRange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'[1]Martín Crúz'!$D$18:$D$20</c:f>
              <c:strCache>
                <c:ptCount val="3"/>
                <c:pt idx="0">
                  <c:v>Tiempo de prueba Planeados</c:v>
                </c:pt>
                <c:pt idx="1">
                  <c:v>Tiempo de prueba sin incidencias</c:v>
                </c:pt>
                <c:pt idx="2">
                  <c:v>insidencias</c:v>
                </c:pt>
              </c:strCache>
            </c:strRef>
          </c:cat>
          <c:val>
            <c:numRef>
              <c:f>'[1]Martín Crúz'!$F$18:$F$20</c:f>
              <c:numCache>
                <c:formatCode>General</c:formatCode>
                <c:ptCount val="3"/>
                <c:pt idx="0">
                  <c:v>33.96226415094344</c:v>
                </c:pt>
                <c:pt idx="1">
                  <c:v>5.283018867924568</c:v>
                </c:pt>
                <c:pt idx="2">
                  <c:v>60.754716981131999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1011636</xdr:colOff>
      <xdr:row>42</xdr:row>
      <xdr:rowOff>72910</xdr:rowOff>
    </xdr:from>
    <xdr:to>
      <xdr:col>7</xdr:col>
      <xdr:colOff>1942908</xdr:colOff>
      <xdr:row>59</xdr:row>
      <xdr:rowOff>65243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279606</xdr:colOff>
      <xdr:row>42</xdr:row>
      <xdr:rowOff>141644</xdr:rowOff>
    </xdr:from>
    <xdr:to>
      <xdr:col>11</xdr:col>
      <xdr:colOff>1013951</xdr:colOff>
      <xdr:row>59</xdr:row>
      <xdr:rowOff>122902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odriguez/Desktop/propuesta%20repor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tín Crúz"/>
      <sheetName val="Hoja1"/>
      <sheetName val="Hoja2"/>
    </sheetNames>
    <sheetDataSet>
      <sheetData sheetId="0">
        <row r="18">
          <cell r="D18" t="str">
            <v>Tiempo de prueba Planeados</v>
          </cell>
          <cell r="E18">
            <v>90</v>
          </cell>
          <cell r="F18">
            <v>33.96226415094344</v>
          </cell>
        </row>
        <row r="19">
          <cell r="D19" t="str">
            <v>Tiempo de prueba sin incidencias</v>
          </cell>
          <cell r="E19">
            <v>14.000000000000085</v>
          </cell>
          <cell r="F19">
            <v>5.283018867924568</v>
          </cell>
        </row>
        <row r="20">
          <cell r="D20" t="str">
            <v>insidencias</v>
          </cell>
          <cell r="E20">
            <v>160.99999999999957</v>
          </cell>
          <cell r="F20">
            <v>60.754716981131999</v>
          </cell>
        </row>
        <row r="46">
          <cell r="A46" t="str">
            <v> Concurrencia con la operacion </v>
          </cell>
          <cell r="C46">
            <v>0</v>
          </cell>
        </row>
        <row r="47">
          <cell r="A47" t="str">
            <v>Incidencia </v>
          </cell>
          <cell r="C47">
            <v>39.000000000000021</v>
          </cell>
        </row>
        <row r="48">
          <cell r="A48" t="str">
            <v>Desconocimiento del sistema </v>
          </cell>
          <cell r="C48">
            <v>0</v>
          </cell>
        </row>
        <row r="49">
          <cell r="A49" t="str">
            <v>Personal </v>
          </cell>
          <cell r="C49">
            <v>15.999999999999783</v>
          </cell>
        </row>
        <row r="50">
          <cell r="A50" t="str">
            <v>Otro</v>
          </cell>
          <cell r="C50">
            <v>105.99999999999977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4" sqref="E4"/>
    </sheetView>
  </sheetViews>
  <sheetFormatPr baseColWidth="10" defaultRowHeight="15" x14ac:dyDescent="0.25"/>
  <cols>
    <col min="2" max="2" width="21.28515625" customWidth="1"/>
  </cols>
  <sheetData>
    <row r="1" spans="1:5" x14ac:dyDescent="0.25">
      <c r="A1" s="6" t="s">
        <v>30</v>
      </c>
      <c r="B1" s="6" t="s">
        <v>68</v>
      </c>
      <c r="C1" s="6" t="s">
        <v>10</v>
      </c>
      <c r="D1" s="6" t="s">
        <v>11</v>
      </c>
    </row>
    <row r="2" spans="1:5" x14ac:dyDescent="0.25">
      <c r="A2" s="7">
        <v>1</v>
      </c>
      <c r="B2" t="s">
        <v>100</v>
      </c>
      <c r="C2" t="s">
        <v>12</v>
      </c>
      <c r="D2" t="s">
        <v>31</v>
      </c>
    </row>
    <row r="3" spans="1:5" x14ac:dyDescent="0.25">
      <c r="A3" s="7">
        <v>2</v>
      </c>
      <c r="B3" t="s">
        <v>100</v>
      </c>
      <c r="C3" t="s">
        <v>170</v>
      </c>
      <c r="D3" t="s">
        <v>31</v>
      </c>
      <c r="E3" t="s">
        <v>6</v>
      </c>
    </row>
    <row r="4" spans="1:5" x14ac:dyDescent="0.25">
      <c r="A4" s="7">
        <v>3</v>
      </c>
      <c r="B4" t="s">
        <v>100</v>
      </c>
      <c r="C4" t="s">
        <v>13</v>
      </c>
      <c r="D4" t="s">
        <v>31</v>
      </c>
    </row>
    <row r="5" spans="1:5" x14ac:dyDescent="0.25">
      <c r="A5" s="7">
        <v>4</v>
      </c>
      <c r="B5" t="s">
        <v>100</v>
      </c>
      <c r="C5" t="s">
        <v>14</v>
      </c>
      <c r="D5" t="s">
        <v>31</v>
      </c>
    </row>
    <row r="6" spans="1:5" x14ac:dyDescent="0.25">
      <c r="A6" s="7">
        <v>5</v>
      </c>
      <c r="B6" t="s">
        <v>100</v>
      </c>
      <c r="C6" t="s">
        <v>15</v>
      </c>
      <c r="D6" t="s">
        <v>32</v>
      </c>
    </row>
    <row r="7" spans="1:5" x14ac:dyDescent="0.25">
      <c r="A7" s="7">
        <v>6</v>
      </c>
      <c r="B7" t="s">
        <v>35</v>
      </c>
      <c r="C7" t="s">
        <v>16</v>
      </c>
      <c r="D7" t="s">
        <v>29</v>
      </c>
    </row>
    <row r="8" spans="1:5" x14ac:dyDescent="0.25">
      <c r="A8" s="7">
        <v>7</v>
      </c>
      <c r="B8" t="s">
        <v>36</v>
      </c>
      <c r="C8" t="s">
        <v>17</v>
      </c>
      <c r="D8" t="s">
        <v>32</v>
      </c>
    </row>
    <row r="9" spans="1:5" x14ac:dyDescent="0.25">
      <c r="A9" s="7">
        <v>8</v>
      </c>
      <c r="B9" t="s">
        <v>37</v>
      </c>
      <c r="C9" t="s">
        <v>18</v>
      </c>
      <c r="D9" t="s">
        <v>31</v>
      </c>
    </row>
    <row r="10" spans="1:5" x14ac:dyDescent="0.25">
      <c r="A10" s="7">
        <v>9</v>
      </c>
      <c r="B10" t="s">
        <v>38</v>
      </c>
      <c r="C10" t="s">
        <v>19</v>
      </c>
      <c r="D10" t="s">
        <v>29</v>
      </c>
    </row>
    <row r="11" spans="1:5" x14ac:dyDescent="0.25">
      <c r="A11" s="7">
        <v>10</v>
      </c>
      <c r="B11" t="s">
        <v>38</v>
      </c>
      <c r="C11" t="s">
        <v>20</v>
      </c>
      <c r="D11" t="s">
        <v>29</v>
      </c>
    </row>
    <row r="12" spans="1:5" x14ac:dyDescent="0.25">
      <c r="A12" s="7">
        <v>11</v>
      </c>
      <c r="B12" t="s">
        <v>38</v>
      </c>
      <c r="C12" t="s">
        <v>21</v>
      </c>
      <c r="D12" t="s">
        <v>29</v>
      </c>
    </row>
    <row r="13" spans="1:5" x14ac:dyDescent="0.25">
      <c r="A13" s="7">
        <v>12</v>
      </c>
      <c r="B13" t="s">
        <v>39</v>
      </c>
      <c r="C13" t="s">
        <v>9</v>
      </c>
      <c r="D13" t="s">
        <v>33</v>
      </c>
    </row>
    <row r="14" spans="1:5" x14ac:dyDescent="0.25">
      <c r="A14" s="7">
        <v>13</v>
      </c>
      <c r="B14" t="s">
        <v>39</v>
      </c>
      <c r="C14" t="s">
        <v>22</v>
      </c>
      <c r="D14" t="s">
        <v>33</v>
      </c>
    </row>
    <row r="15" spans="1:5" x14ac:dyDescent="0.25">
      <c r="A15" s="7">
        <v>14</v>
      </c>
      <c r="B15" t="s">
        <v>40</v>
      </c>
      <c r="C15" t="s">
        <v>23</v>
      </c>
      <c r="D15" t="s">
        <v>32</v>
      </c>
    </row>
    <row r="16" spans="1:5" x14ac:dyDescent="0.25">
      <c r="A16" s="7">
        <v>15</v>
      </c>
      <c r="B16" t="s">
        <v>41</v>
      </c>
      <c r="C16" t="s">
        <v>24</v>
      </c>
      <c r="D16" t="s">
        <v>33</v>
      </c>
    </row>
    <row r="17" spans="1:4" x14ac:dyDescent="0.25">
      <c r="A17" s="7">
        <v>16</v>
      </c>
      <c r="B17" t="s">
        <v>42</v>
      </c>
      <c r="C17" t="s">
        <v>25</v>
      </c>
      <c r="D17" t="s">
        <v>34</v>
      </c>
    </row>
    <row r="18" spans="1:4" x14ac:dyDescent="0.25">
      <c r="A18" s="7">
        <v>17</v>
      </c>
      <c r="B18" t="s">
        <v>42</v>
      </c>
      <c r="C18" t="s">
        <v>26</v>
      </c>
      <c r="D18" t="s">
        <v>34</v>
      </c>
    </row>
    <row r="19" spans="1:4" x14ac:dyDescent="0.25">
      <c r="A19" s="7">
        <v>18</v>
      </c>
      <c r="B19" t="s">
        <v>43</v>
      </c>
      <c r="C19" t="s">
        <v>27</v>
      </c>
      <c r="D19" t="s">
        <v>32</v>
      </c>
    </row>
    <row r="20" spans="1:4" x14ac:dyDescent="0.25">
      <c r="A20" s="7">
        <v>19</v>
      </c>
      <c r="B20" t="s">
        <v>44</v>
      </c>
      <c r="C20" t="s">
        <v>28</v>
      </c>
      <c r="D20" t="s">
        <v>34</v>
      </c>
    </row>
    <row r="21" spans="1:4" x14ac:dyDescent="0.25">
      <c r="A21" s="7">
        <v>20</v>
      </c>
      <c r="B21" t="s">
        <v>45</v>
      </c>
      <c r="C21" t="s">
        <v>29</v>
      </c>
      <c r="D21" t="s">
        <v>34</v>
      </c>
    </row>
  </sheetData>
  <autoFilter ref="A1:D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69" zoomScale="55" zoomScaleNormal="55" workbookViewId="0">
      <selection activeCell="M80" sqref="M80"/>
    </sheetView>
  </sheetViews>
  <sheetFormatPr baseColWidth="10" defaultRowHeight="15" x14ac:dyDescent="0.25"/>
  <cols>
    <col min="1" max="1" width="30.85546875" bestFit="1" customWidth="1"/>
    <col min="2" max="2" width="96.28515625" bestFit="1" customWidth="1"/>
    <col min="3" max="3" width="14.140625" bestFit="1" customWidth="1"/>
    <col min="4" max="4" width="17.28515625" bestFit="1" customWidth="1"/>
    <col min="5" max="5" width="20.140625" customWidth="1"/>
    <col min="6" max="6" width="10.5703125" bestFit="1" customWidth="1"/>
    <col min="7" max="7" width="20.140625" bestFit="1" customWidth="1"/>
    <col min="8" max="8" width="10.5703125" bestFit="1" customWidth="1"/>
    <col min="9" max="11" width="20.140625" bestFit="1" customWidth="1"/>
    <col min="12" max="12" width="10.5703125" bestFit="1" customWidth="1"/>
    <col min="13" max="13" width="20.140625" bestFit="1" customWidth="1"/>
    <col min="14" max="14" width="10.5703125" bestFit="1" customWidth="1"/>
  </cols>
  <sheetData>
    <row r="1" spans="1:10" x14ac:dyDescent="0.25">
      <c r="A1" t="s">
        <v>6</v>
      </c>
    </row>
    <row r="3" spans="1:10" x14ac:dyDescent="0.25">
      <c r="C3" s="5" t="s">
        <v>175</v>
      </c>
      <c r="D3" s="5"/>
      <c r="E3" s="5"/>
      <c r="F3" s="5" t="s">
        <v>202</v>
      </c>
      <c r="G3" s="5"/>
      <c r="H3" s="5"/>
      <c r="I3" s="5"/>
      <c r="J3" s="5"/>
    </row>
    <row r="4" spans="1:10" x14ac:dyDescent="0.25">
      <c r="A4" s="4" t="s">
        <v>99</v>
      </c>
      <c r="B4" s="5" t="s">
        <v>0</v>
      </c>
      <c r="C4" s="5" t="s">
        <v>1</v>
      </c>
      <c r="D4" s="5" t="s">
        <v>3</v>
      </c>
      <c r="E4" s="5" t="s">
        <v>199</v>
      </c>
      <c r="F4" s="5" t="s">
        <v>200</v>
      </c>
      <c r="G4" s="5" t="s">
        <v>201</v>
      </c>
      <c r="H4" s="5" t="s">
        <v>4</v>
      </c>
      <c r="I4" s="5" t="s">
        <v>5</v>
      </c>
      <c r="J4" s="5" t="s">
        <v>245</v>
      </c>
    </row>
    <row r="5" spans="1:10" ht="30" x14ac:dyDescent="0.25">
      <c r="A5" s="1" t="s">
        <v>128</v>
      </c>
      <c r="B5" s="2" t="s">
        <v>47</v>
      </c>
      <c r="C5" s="8">
        <v>0.35416666666666669</v>
      </c>
      <c r="D5" s="8">
        <v>0.36458333333333331</v>
      </c>
      <c r="E5" s="1"/>
      <c r="F5" s="1"/>
      <c r="G5" s="1"/>
      <c r="H5" s="11"/>
      <c r="I5" s="11" t="s">
        <v>64</v>
      </c>
      <c r="J5" s="11"/>
    </row>
    <row r="6" spans="1:10" ht="30" x14ac:dyDescent="0.25">
      <c r="A6" s="1" t="s">
        <v>128</v>
      </c>
      <c r="B6" s="2" t="s">
        <v>48</v>
      </c>
      <c r="C6" s="8">
        <v>0.35416666666666669</v>
      </c>
      <c r="D6" s="8">
        <v>0.36458333333333331</v>
      </c>
      <c r="E6" s="1"/>
      <c r="F6" s="1"/>
      <c r="G6" s="1"/>
      <c r="H6" s="11"/>
      <c r="I6" s="11" t="s">
        <v>64</v>
      </c>
      <c r="J6" s="11"/>
    </row>
    <row r="7" spans="1:10" ht="30" x14ac:dyDescent="0.25">
      <c r="A7" s="1" t="s">
        <v>128</v>
      </c>
      <c r="B7" s="2" t="s">
        <v>49</v>
      </c>
      <c r="C7" s="8">
        <v>0.35416666666666669</v>
      </c>
      <c r="D7" s="8">
        <v>0.54166666666666663</v>
      </c>
      <c r="E7" s="1"/>
      <c r="F7" s="1"/>
      <c r="G7" s="1"/>
      <c r="H7" s="11"/>
      <c r="I7" s="11" t="s">
        <v>64</v>
      </c>
      <c r="J7" s="11"/>
    </row>
    <row r="8" spans="1:10" ht="30" x14ac:dyDescent="0.25">
      <c r="A8" s="1" t="s">
        <v>128</v>
      </c>
      <c r="B8" s="2" t="s">
        <v>50</v>
      </c>
      <c r="C8" s="8">
        <v>0.35416666666666669</v>
      </c>
      <c r="D8" s="8">
        <v>0.625</v>
      </c>
      <c r="E8" s="1"/>
      <c r="F8" s="1"/>
      <c r="G8" s="1"/>
      <c r="H8" s="11" t="s">
        <v>64</v>
      </c>
      <c r="I8" s="11" t="s">
        <v>64</v>
      </c>
      <c r="J8" s="11"/>
    </row>
    <row r="9" spans="1:10" ht="30" x14ac:dyDescent="0.25">
      <c r="A9" s="1" t="s">
        <v>128</v>
      </c>
      <c r="B9" s="2" t="s">
        <v>51</v>
      </c>
      <c r="C9" s="8">
        <v>0.35416666666666669</v>
      </c>
      <c r="D9" s="8">
        <v>0.625</v>
      </c>
      <c r="E9" s="1"/>
      <c r="F9" s="1"/>
      <c r="G9" s="1"/>
      <c r="H9" s="11" t="s">
        <v>64</v>
      </c>
      <c r="I9" s="11"/>
      <c r="J9" s="11" t="s">
        <v>6</v>
      </c>
    </row>
    <row r="10" spans="1:10" ht="30" x14ac:dyDescent="0.25">
      <c r="A10" s="1" t="s">
        <v>128</v>
      </c>
      <c r="B10" s="2" t="s">
        <v>52</v>
      </c>
      <c r="C10" s="8">
        <v>0.35416666666666669</v>
      </c>
      <c r="D10" s="8">
        <v>0.625</v>
      </c>
      <c r="E10" s="1"/>
      <c r="F10" s="1"/>
      <c r="G10" s="1"/>
      <c r="H10" s="11"/>
      <c r="I10" s="11" t="s">
        <v>64</v>
      </c>
      <c r="J10" s="11" t="s">
        <v>6</v>
      </c>
    </row>
    <row r="11" spans="1:10" ht="30" x14ac:dyDescent="0.25">
      <c r="A11" s="1" t="s">
        <v>128</v>
      </c>
      <c r="B11" s="2" t="s">
        <v>53</v>
      </c>
      <c r="C11" s="8">
        <v>0.35416666666666669</v>
      </c>
      <c r="D11" s="8">
        <v>0.625</v>
      </c>
      <c r="E11" s="1"/>
      <c r="F11" s="1"/>
      <c r="G11" s="1"/>
      <c r="H11" s="11" t="s">
        <v>64</v>
      </c>
      <c r="I11" s="11"/>
      <c r="J11" s="11"/>
    </row>
    <row r="12" spans="1:10" ht="30" x14ac:dyDescent="0.25">
      <c r="A12" s="1" t="s">
        <v>128</v>
      </c>
      <c r="B12" s="2" t="s">
        <v>65</v>
      </c>
      <c r="C12" s="8">
        <v>0.58333333333333337</v>
      </c>
      <c r="D12" s="8">
        <v>0.60416666666666663</v>
      </c>
      <c r="E12" s="1"/>
      <c r="F12" s="1"/>
      <c r="G12" s="1"/>
      <c r="H12" s="11" t="s">
        <v>64</v>
      </c>
      <c r="I12" s="11"/>
      <c r="J12" s="11"/>
    </row>
    <row r="13" spans="1:10" ht="30" x14ac:dyDescent="0.25">
      <c r="A13" s="1" t="s">
        <v>128</v>
      </c>
      <c r="B13" s="2" t="s">
        <v>66</v>
      </c>
      <c r="C13" s="8">
        <v>0.58333333333333337</v>
      </c>
      <c r="D13" s="8">
        <v>0.60416666666666663</v>
      </c>
      <c r="E13" s="1"/>
      <c r="F13" s="1"/>
      <c r="G13" s="1"/>
      <c r="H13" s="11" t="s">
        <v>64</v>
      </c>
      <c r="I13" s="11"/>
      <c r="J13" s="11"/>
    </row>
    <row r="14" spans="1:10" ht="30" x14ac:dyDescent="0.25">
      <c r="A14" s="1" t="s">
        <v>128</v>
      </c>
      <c r="B14" s="2" t="s">
        <v>57</v>
      </c>
      <c r="C14" s="8">
        <v>0.35416666666666669</v>
      </c>
      <c r="D14" s="8">
        <v>0.58333333333333337</v>
      </c>
      <c r="E14" s="1"/>
      <c r="F14" s="1"/>
      <c r="G14" s="1"/>
      <c r="H14" s="11" t="s">
        <v>64</v>
      </c>
      <c r="I14" s="11"/>
      <c r="J14" s="11"/>
    </row>
    <row r="15" spans="1:10" ht="30" x14ac:dyDescent="0.25">
      <c r="A15" s="1" t="s">
        <v>128</v>
      </c>
      <c r="B15" s="2" t="s">
        <v>126</v>
      </c>
      <c r="C15" s="8">
        <v>0.60416666666666663</v>
      </c>
      <c r="D15" s="8">
        <v>0.625</v>
      </c>
      <c r="E15" s="1"/>
      <c r="F15" s="1"/>
      <c r="G15" s="1"/>
      <c r="H15" s="11" t="s">
        <v>64</v>
      </c>
      <c r="I15" s="11"/>
      <c r="J15" s="11"/>
    </row>
    <row r="16" spans="1:10" ht="30" x14ac:dyDescent="0.25">
      <c r="A16" s="1" t="s">
        <v>128</v>
      </c>
      <c r="B16" s="2" t="s">
        <v>55</v>
      </c>
      <c r="C16" s="8">
        <v>0.35416666666666669</v>
      </c>
      <c r="D16" s="8">
        <v>0.625</v>
      </c>
      <c r="E16" s="1"/>
      <c r="F16" s="1"/>
      <c r="G16" s="1"/>
      <c r="H16" s="11" t="s">
        <v>64</v>
      </c>
      <c r="I16" s="11"/>
      <c r="J16" s="11"/>
    </row>
    <row r="17" spans="1:10" ht="30" x14ac:dyDescent="0.25">
      <c r="A17" s="1" t="s">
        <v>128</v>
      </c>
      <c r="B17" s="2" t="s">
        <v>56</v>
      </c>
      <c r="C17" s="8">
        <v>0.5625</v>
      </c>
      <c r="D17" s="8">
        <v>0.56944444444444442</v>
      </c>
      <c r="E17" s="1"/>
      <c r="F17" s="1"/>
      <c r="G17" s="1"/>
      <c r="H17" s="11" t="s">
        <v>64</v>
      </c>
      <c r="I17" s="11"/>
      <c r="J17" s="11" t="s">
        <v>6</v>
      </c>
    </row>
    <row r="18" spans="1:10" ht="45" x14ac:dyDescent="0.25">
      <c r="A18" s="1" t="s">
        <v>128</v>
      </c>
      <c r="B18" s="2" t="s">
        <v>67</v>
      </c>
      <c r="C18" s="8">
        <v>0.6875</v>
      </c>
      <c r="D18" s="8">
        <v>0.70833333333333337</v>
      </c>
      <c r="E18" s="1"/>
      <c r="F18" s="1"/>
      <c r="G18" s="1"/>
      <c r="H18" s="11" t="s">
        <v>64</v>
      </c>
      <c r="I18" s="11"/>
      <c r="J18" s="11" t="s">
        <v>6</v>
      </c>
    </row>
    <row r="19" spans="1:10" x14ac:dyDescent="0.25">
      <c r="A19" s="1" t="s">
        <v>128</v>
      </c>
      <c r="B19" s="3" t="s">
        <v>58</v>
      </c>
      <c r="C19" s="8">
        <v>0.35416666666666669</v>
      </c>
      <c r="D19" s="8">
        <v>0.625</v>
      </c>
      <c r="E19" s="1"/>
      <c r="F19" s="1"/>
      <c r="G19" s="1"/>
      <c r="H19" s="11" t="s">
        <v>64</v>
      </c>
      <c r="I19" s="11"/>
      <c r="J19" s="11" t="s">
        <v>6</v>
      </c>
    </row>
    <row r="20" spans="1:10" ht="30" x14ac:dyDescent="0.25">
      <c r="A20" s="1" t="s">
        <v>128</v>
      </c>
      <c r="B20" s="2" t="s">
        <v>59</v>
      </c>
      <c r="C20" s="8">
        <v>0.375</v>
      </c>
      <c r="D20" s="8">
        <v>0.625</v>
      </c>
      <c r="E20" s="1"/>
      <c r="F20" s="1"/>
      <c r="G20" s="1"/>
      <c r="H20" s="11" t="s">
        <v>64</v>
      </c>
      <c r="I20" s="11"/>
      <c r="J20" s="11" t="s">
        <v>6</v>
      </c>
    </row>
    <row r="21" spans="1:10" ht="30" x14ac:dyDescent="0.25">
      <c r="A21" s="1" t="s">
        <v>128</v>
      </c>
      <c r="B21" s="2" t="s">
        <v>61</v>
      </c>
      <c r="C21" s="8">
        <v>0.35416666666666669</v>
      </c>
      <c r="D21" s="8">
        <v>0.625</v>
      </c>
      <c r="E21" s="1"/>
      <c r="F21" s="1"/>
      <c r="G21" s="1"/>
      <c r="H21" s="11" t="s">
        <v>64</v>
      </c>
      <c r="I21" s="11"/>
      <c r="J21" s="11"/>
    </row>
    <row r="22" spans="1:10" ht="30" x14ac:dyDescent="0.25">
      <c r="A22" s="1" t="s">
        <v>128</v>
      </c>
      <c r="B22" s="2" t="s">
        <v>60</v>
      </c>
      <c r="C22" s="8">
        <v>0.35416666666666669</v>
      </c>
      <c r="D22" s="8">
        <v>0.625</v>
      </c>
      <c r="E22" s="1"/>
      <c r="F22" s="1"/>
      <c r="G22" s="1"/>
      <c r="H22" s="11" t="s">
        <v>64</v>
      </c>
      <c r="I22" s="11"/>
      <c r="J22" s="11"/>
    </row>
    <row r="23" spans="1:10" ht="30" x14ac:dyDescent="0.25">
      <c r="A23" s="1" t="s">
        <v>128</v>
      </c>
      <c r="B23" s="2" t="s">
        <v>62</v>
      </c>
      <c r="C23" s="8">
        <v>0.5625</v>
      </c>
      <c r="D23" s="8">
        <v>0.60416666666666663</v>
      </c>
      <c r="E23" s="1"/>
      <c r="F23" s="1"/>
      <c r="G23" s="1"/>
      <c r="H23" s="11" t="s">
        <v>64</v>
      </c>
      <c r="I23" s="11"/>
      <c r="J23" s="11"/>
    </row>
    <row r="24" spans="1:10" ht="45" x14ac:dyDescent="0.25">
      <c r="A24" s="1" t="s">
        <v>128</v>
      </c>
      <c r="B24" s="2" t="s">
        <v>127</v>
      </c>
      <c r="C24" s="8">
        <v>0.73958333333333337</v>
      </c>
      <c r="D24" s="8">
        <v>0.75</v>
      </c>
      <c r="E24" s="1"/>
      <c r="F24" s="1"/>
      <c r="G24" s="1"/>
      <c r="H24" s="11" t="s">
        <v>64</v>
      </c>
      <c r="I24" s="11"/>
      <c r="J24" s="11"/>
    </row>
    <row r="25" spans="1:10" ht="30" x14ac:dyDescent="0.25">
      <c r="A25" s="1" t="s">
        <v>128</v>
      </c>
      <c r="B25" s="2" t="s">
        <v>63</v>
      </c>
      <c r="C25" s="8">
        <v>0.75</v>
      </c>
      <c r="D25" s="8">
        <v>0.77083333333333337</v>
      </c>
      <c r="E25" s="1"/>
      <c r="F25" s="1"/>
      <c r="G25" s="1"/>
      <c r="H25" s="11" t="s">
        <v>64</v>
      </c>
      <c r="I25" s="11"/>
      <c r="J25" s="11"/>
    </row>
    <row r="26" spans="1:10" x14ac:dyDescent="0.25">
      <c r="A26" s="1" t="s">
        <v>129</v>
      </c>
      <c r="B26" s="2" t="s">
        <v>176</v>
      </c>
      <c r="C26" s="8">
        <v>0.33333333333333331</v>
      </c>
      <c r="D26" s="8">
        <v>0.625</v>
      </c>
      <c r="E26" s="1"/>
      <c r="F26" s="1"/>
      <c r="G26" s="1"/>
      <c r="H26" s="11" t="s">
        <v>64</v>
      </c>
      <c r="I26" s="11" t="s">
        <v>64</v>
      </c>
      <c r="J26" s="11"/>
    </row>
    <row r="27" spans="1:10" x14ac:dyDescent="0.25">
      <c r="A27" s="1" t="s">
        <v>130</v>
      </c>
      <c r="B27" s="2" t="s">
        <v>172</v>
      </c>
      <c r="C27" s="8">
        <v>0.66666666666666663</v>
      </c>
      <c r="D27" s="8">
        <v>0.72916666666666663</v>
      </c>
      <c r="E27" s="1"/>
      <c r="F27" s="1"/>
      <c r="G27" s="1"/>
      <c r="H27" s="11" t="s">
        <v>64</v>
      </c>
      <c r="I27" s="11" t="s">
        <v>64</v>
      </c>
      <c r="J27" s="11"/>
    </row>
    <row r="28" spans="1:10" x14ac:dyDescent="0.25">
      <c r="A28" s="1" t="s">
        <v>130</v>
      </c>
      <c r="B28" s="2" t="s">
        <v>107</v>
      </c>
      <c r="C28" s="8">
        <v>0.29166666666666669</v>
      </c>
      <c r="D28" s="8">
        <v>0.70833333333333337</v>
      </c>
      <c r="E28" s="1"/>
      <c r="F28" s="1"/>
      <c r="G28" s="1"/>
      <c r="H28" s="11" t="s">
        <v>64</v>
      </c>
      <c r="I28" s="11" t="s">
        <v>64</v>
      </c>
      <c r="J28" s="11"/>
    </row>
    <row r="29" spans="1:10" x14ac:dyDescent="0.25">
      <c r="A29" s="1" t="s">
        <v>131</v>
      </c>
      <c r="B29" s="13" t="s">
        <v>109</v>
      </c>
      <c r="C29" s="8">
        <v>0.29166666666666669</v>
      </c>
      <c r="D29" s="8">
        <v>0.33333333333333331</v>
      </c>
      <c r="E29" s="1"/>
      <c r="F29" s="1"/>
      <c r="G29" s="1"/>
      <c r="H29" s="11" t="s">
        <v>64</v>
      </c>
      <c r="I29" s="11" t="s">
        <v>64</v>
      </c>
      <c r="J29" s="11"/>
    </row>
    <row r="30" spans="1:10" x14ac:dyDescent="0.25">
      <c r="A30" s="1" t="s">
        <v>131</v>
      </c>
      <c r="B30" s="13" t="s">
        <v>111</v>
      </c>
      <c r="C30" s="8">
        <v>0.33333333333333331</v>
      </c>
      <c r="D30" s="8">
        <v>0.45833333333333331</v>
      </c>
      <c r="E30" s="1"/>
      <c r="F30" s="1"/>
      <c r="G30" s="1"/>
      <c r="H30" s="11" t="s">
        <v>64</v>
      </c>
      <c r="I30" s="11" t="s">
        <v>64</v>
      </c>
      <c r="J30" s="11"/>
    </row>
    <row r="31" spans="1:10" x14ac:dyDescent="0.25">
      <c r="A31" s="1" t="s">
        <v>131</v>
      </c>
      <c r="B31" s="13" t="s">
        <v>112</v>
      </c>
      <c r="C31" s="8">
        <v>0.48958333333333331</v>
      </c>
      <c r="D31" s="8">
        <v>0.58333333333333337</v>
      </c>
      <c r="E31" s="1"/>
      <c r="F31" s="1"/>
      <c r="G31" s="1"/>
      <c r="H31" s="11" t="s">
        <v>64</v>
      </c>
      <c r="I31" s="11" t="s">
        <v>64</v>
      </c>
      <c r="J31" s="11"/>
    </row>
    <row r="32" spans="1:10" x14ac:dyDescent="0.25">
      <c r="A32" s="1" t="s">
        <v>131</v>
      </c>
      <c r="B32" s="14" t="s">
        <v>113</v>
      </c>
      <c r="C32" s="8">
        <v>0.48958333333333331</v>
      </c>
      <c r="D32" s="8">
        <v>0.58333333333333337</v>
      </c>
      <c r="E32" s="1"/>
      <c r="F32" s="1"/>
      <c r="G32" s="1"/>
      <c r="H32" s="11" t="s">
        <v>64</v>
      </c>
      <c r="I32" s="11" t="s">
        <v>64</v>
      </c>
      <c r="J32" s="11"/>
    </row>
    <row r="33" spans="1:10" x14ac:dyDescent="0.25">
      <c r="A33" s="1" t="s">
        <v>132</v>
      </c>
      <c r="B33" s="2" t="s">
        <v>173</v>
      </c>
      <c r="C33" s="8">
        <v>0.64583333333333337</v>
      </c>
      <c r="D33" s="8">
        <v>0.70833333333333337</v>
      </c>
      <c r="E33" s="1" t="s">
        <v>6</v>
      </c>
      <c r="F33" s="1"/>
      <c r="G33" s="1"/>
      <c r="H33" s="11" t="s">
        <v>64</v>
      </c>
      <c r="I33" s="11" t="s">
        <v>64</v>
      </c>
      <c r="J33" s="11"/>
    </row>
    <row r="34" spans="1:10" x14ac:dyDescent="0.25">
      <c r="A34" s="1" t="s">
        <v>132</v>
      </c>
      <c r="B34" s="2" t="s">
        <v>117</v>
      </c>
      <c r="C34" s="8">
        <v>0.64583333333333337</v>
      </c>
      <c r="D34" s="8">
        <v>0.70833333333333337</v>
      </c>
      <c r="E34" s="1"/>
      <c r="F34" s="1"/>
      <c r="G34" s="1"/>
      <c r="H34" s="11" t="s">
        <v>64</v>
      </c>
      <c r="I34" s="11" t="s">
        <v>64</v>
      </c>
      <c r="J34" s="11"/>
    </row>
    <row r="35" spans="1:10" x14ac:dyDescent="0.25">
      <c r="A35" s="1" t="s">
        <v>132</v>
      </c>
      <c r="B35" s="2" t="s">
        <v>118</v>
      </c>
      <c r="C35" s="8">
        <v>0.33333333333333331</v>
      </c>
      <c r="D35" s="8">
        <v>0.35416666666666669</v>
      </c>
      <c r="E35" s="1"/>
      <c r="F35" s="1"/>
      <c r="G35" s="1"/>
      <c r="H35" s="11" t="s">
        <v>64</v>
      </c>
      <c r="I35" s="11" t="s">
        <v>64</v>
      </c>
      <c r="J35" s="11"/>
    </row>
    <row r="36" spans="1:10" x14ac:dyDescent="0.25">
      <c r="A36" s="1" t="s">
        <v>132</v>
      </c>
      <c r="B36" s="2" t="s">
        <v>174</v>
      </c>
      <c r="C36" s="8">
        <v>0.3125</v>
      </c>
      <c r="D36" s="8">
        <v>0.33333333333333331</v>
      </c>
      <c r="E36" s="1"/>
      <c r="F36" s="1"/>
      <c r="G36" s="1"/>
      <c r="H36" s="11" t="s">
        <v>64</v>
      </c>
      <c r="I36" s="11" t="s">
        <v>64</v>
      </c>
      <c r="J36" s="11"/>
    </row>
    <row r="37" spans="1:10" x14ac:dyDescent="0.25">
      <c r="A37" s="1" t="s">
        <v>132</v>
      </c>
      <c r="B37" s="2" t="s">
        <v>120</v>
      </c>
      <c r="C37" s="8">
        <v>0.33333333333333331</v>
      </c>
      <c r="D37" s="8">
        <v>0.34375</v>
      </c>
      <c r="E37" s="1"/>
      <c r="F37" s="1"/>
      <c r="G37" s="1"/>
      <c r="H37" s="11" t="s">
        <v>64</v>
      </c>
      <c r="I37" s="11" t="s">
        <v>64</v>
      </c>
      <c r="J37" s="11"/>
    </row>
    <row r="38" spans="1:10" x14ac:dyDescent="0.25">
      <c r="A38" s="1" t="s">
        <v>132</v>
      </c>
      <c r="B38" s="2" t="s">
        <v>121</v>
      </c>
      <c r="C38" s="8">
        <v>0.29166666666666669</v>
      </c>
      <c r="D38" s="8">
        <v>0.66666666666666663</v>
      </c>
      <c r="E38" s="1"/>
      <c r="F38" s="1"/>
      <c r="G38" s="1"/>
      <c r="H38" s="11" t="s">
        <v>64</v>
      </c>
      <c r="I38" s="11" t="s">
        <v>64</v>
      </c>
      <c r="J38" s="11"/>
    </row>
    <row r="39" spans="1:10" x14ac:dyDescent="0.25">
      <c r="A39" s="1" t="s">
        <v>132</v>
      </c>
      <c r="B39" s="3" t="s">
        <v>122</v>
      </c>
      <c r="C39" s="8">
        <v>0.35416666666666669</v>
      </c>
      <c r="D39" s="8">
        <v>0.64583333333333337</v>
      </c>
      <c r="E39" s="1"/>
      <c r="F39" s="1"/>
      <c r="G39" s="1"/>
      <c r="H39" s="11" t="s">
        <v>64</v>
      </c>
      <c r="I39" s="11" t="s">
        <v>64</v>
      </c>
      <c r="J39" s="11"/>
    </row>
    <row r="40" spans="1:10" x14ac:dyDescent="0.25">
      <c r="A40" s="1" t="s">
        <v>132</v>
      </c>
      <c r="B40" s="3" t="s">
        <v>123</v>
      </c>
      <c r="C40" s="8">
        <v>0.35416666666666669</v>
      </c>
      <c r="D40" s="8">
        <v>0.64583333333333337</v>
      </c>
      <c r="E40" s="1"/>
      <c r="F40" s="1"/>
      <c r="G40" s="1"/>
      <c r="H40" s="11" t="s">
        <v>64</v>
      </c>
      <c r="I40" s="11" t="s">
        <v>64</v>
      </c>
      <c r="J40" s="11"/>
    </row>
    <row r="41" spans="1:10" x14ac:dyDescent="0.25">
      <c r="A41" s="1" t="s">
        <v>132</v>
      </c>
      <c r="B41" s="3" t="s">
        <v>124</v>
      </c>
      <c r="C41" s="8">
        <v>0.35416666666666669</v>
      </c>
      <c r="D41" s="8">
        <v>0.64583333333333337</v>
      </c>
      <c r="E41" s="1"/>
      <c r="F41" s="1"/>
      <c r="G41" s="1"/>
      <c r="H41" s="11" t="s">
        <v>64</v>
      </c>
      <c r="I41" s="11" t="s">
        <v>64</v>
      </c>
      <c r="J41" s="11"/>
    </row>
    <row r="42" spans="1:10" x14ac:dyDescent="0.25">
      <c r="A42" s="1" t="s">
        <v>132</v>
      </c>
      <c r="B42" s="3" t="s">
        <v>125</v>
      </c>
      <c r="C42" s="8">
        <v>0.35416666666666669</v>
      </c>
      <c r="D42" s="8">
        <v>0.64583333333333337</v>
      </c>
      <c r="E42" s="1"/>
      <c r="F42" s="1"/>
      <c r="G42" s="1"/>
      <c r="H42" s="11" t="s">
        <v>64</v>
      </c>
      <c r="I42" s="11" t="s">
        <v>64</v>
      </c>
      <c r="J42" s="11"/>
    </row>
    <row r="43" spans="1:10" x14ac:dyDescent="0.25">
      <c r="A43" s="1" t="s">
        <v>133</v>
      </c>
      <c r="B43" s="2" t="s">
        <v>177</v>
      </c>
      <c r="C43" s="8">
        <v>0.46388888888888885</v>
      </c>
      <c r="D43" s="8">
        <v>0.46875</v>
      </c>
      <c r="E43" s="1"/>
      <c r="F43" s="1"/>
      <c r="G43" s="1"/>
      <c r="H43" s="11" t="s">
        <v>64</v>
      </c>
      <c r="I43" s="11" t="s">
        <v>64</v>
      </c>
      <c r="J43" s="11"/>
    </row>
    <row r="44" spans="1:10" x14ac:dyDescent="0.25">
      <c r="A44" s="1" t="s">
        <v>133</v>
      </c>
      <c r="B44" s="2" t="s">
        <v>135</v>
      </c>
      <c r="C44" s="8">
        <v>0.46875</v>
      </c>
      <c r="D44" s="8">
        <v>0.47222222222222227</v>
      </c>
      <c r="E44" s="1"/>
      <c r="F44" s="1"/>
      <c r="G44" s="1"/>
      <c r="H44" s="11" t="s">
        <v>64</v>
      </c>
      <c r="I44" s="11" t="s">
        <v>64</v>
      </c>
      <c r="J44" s="11"/>
    </row>
    <row r="45" spans="1:10" x14ac:dyDescent="0.25">
      <c r="A45" s="1" t="s">
        <v>133</v>
      </c>
      <c r="B45" s="2" t="s">
        <v>136</v>
      </c>
      <c r="C45" s="8">
        <v>0.47222222222222227</v>
      </c>
      <c r="D45" s="8">
        <v>0.47361111111111115</v>
      </c>
      <c r="E45" s="1"/>
      <c r="F45" s="1"/>
      <c r="G45" s="1"/>
      <c r="H45" s="11" t="s">
        <v>64</v>
      </c>
      <c r="I45" s="11" t="s">
        <v>64</v>
      </c>
      <c r="J45" s="11"/>
    </row>
    <row r="46" spans="1:10" x14ac:dyDescent="0.25">
      <c r="A46" s="1" t="s">
        <v>133</v>
      </c>
      <c r="B46" s="2" t="s">
        <v>137</v>
      </c>
      <c r="C46" s="8">
        <v>0.47361111111111115</v>
      </c>
      <c r="D46" s="8">
        <v>0.47500000000000003</v>
      </c>
      <c r="E46" s="1"/>
      <c r="F46" s="1"/>
      <c r="G46" s="1"/>
      <c r="H46" s="11" t="s">
        <v>64</v>
      </c>
      <c r="I46" s="11" t="s">
        <v>64</v>
      </c>
      <c r="J46" s="11"/>
    </row>
    <row r="47" spans="1:10" x14ac:dyDescent="0.25">
      <c r="A47" s="1" t="s">
        <v>133</v>
      </c>
      <c r="B47" s="2" t="s">
        <v>138</v>
      </c>
      <c r="C47" s="8">
        <v>0.47500000000000003</v>
      </c>
      <c r="D47" s="8">
        <v>0.47638888888888892</v>
      </c>
      <c r="E47" s="1"/>
      <c r="F47" s="1"/>
      <c r="G47" s="1"/>
      <c r="H47" s="11" t="s">
        <v>64</v>
      </c>
      <c r="I47" s="11" t="s">
        <v>64</v>
      </c>
      <c r="J47" s="11"/>
    </row>
    <row r="48" spans="1:10" x14ac:dyDescent="0.25">
      <c r="A48" s="1" t="s">
        <v>133</v>
      </c>
      <c r="B48" s="2" t="s">
        <v>139</v>
      </c>
      <c r="C48" s="8">
        <v>0.47638888888888892</v>
      </c>
      <c r="D48" s="8">
        <v>0.4777777777777778</v>
      </c>
      <c r="E48" s="1"/>
      <c r="F48" s="1"/>
      <c r="G48" s="1"/>
      <c r="H48" s="11" t="s">
        <v>64</v>
      </c>
      <c r="I48" s="11" t="s">
        <v>64</v>
      </c>
      <c r="J48" s="11"/>
    </row>
    <row r="49" spans="1:10" x14ac:dyDescent="0.25">
      <c r="A49" s="1" t="s">
        <v>133</v>
      </c>
      <c r="B49" s="2" t="s">
        <v>140</v>
      </c>
      <c r="C49" s="8">
        <v>0.4777777777777778</v>
      </c>
      <c r="D49" s="8">
        <v>0.47916666666666669</v>
      </c>
      <c r="E49" s="1"/>
      <c r="F49" s="1"/>
      <c r="G49" s="1"/>
      <c r="H49" s="11" t="s">
        <v>64</v>
      </c>
      <c r="I49" s="11" t="s">
        <v>64</v>
      </c>
      <c r="J49" s="11"/>
    </row>
    <row r="50" spans="1:10" x14ac:dyDescent="0.25">
      <c r="A50" s="1" t="s">
        <v>133</v>
      </c>
      <c r="B50" s="2" t="s">
        <v>141</v>
      </c>
      <c r="C50" s="8">
        <v>0.47916666666666669</v>
      </c>
      <c r="D50" s="8">
        <v>0.48055555555555557</v>
      </c>
      <c r="E50" s="1"/>
      <c r="F50" s="1"/>
      <c r="G50" s="1"/>
      <c r="H50" s="11" t="s">
        <v>64</v>
      </c>
      <c r="I50" s="11" t="s">
        <v>64</v>
      </c>
      <c r="J50" s="11"/>
    </row>
    <row r="51" spans="1:10" x14ac:dyDescent="0.25">
      <c r="A51" s="1" t="s">
        <v>133</v>
      </c>
      <c r="B51" s="2" t="s">
        <v>142</v>
      </c>
      <c r="C51" s="8">
        <v>0.48055555555555557</v>
      </c>
      <c r="D51" s="8">
        <v>0.48194444444444445</v>
      </c>
      <c r="E51" s="1"/>
      <c r="F51" s="1"/>
      <c r="G51" s="1"/>
      <c r="H51" s="11" t="s">
        <v>64</v>
      </c>
      <c r="I51" s="11" t="s">
        <v>64</v>
      </c>
      <c r="J51" s="11"/>
    </row>
    <row r="52" spans="1:10" x14ac:dyDescent="0.25">
      <c r="A52" s="1" t="s">
        <v>133</v>
      </c>
      <c r="B52" s="2" t="s">
        <v>178</v>
      </c>
      <c r="C52" s="8">
        <v>0.48194444444444445</v>
      </c>
      <c r="D52" s="8">
        <v>0.48333333333333334</v>
      </c>
      <c r="E52" s="1"/>
      <c r="F52" s="1"/>
      <c r="G52" s="1"/>
      <c r="H52" s="11" t="s">
        <v>64</v>
      </c>
      <c r="I52" s="11" t="s">
        <v>64</v>
      </c>
      <c r="J52" s="11"/>
    </row>
    <row r="53" spans="1:10" x14ac:dyDescent="0.25">
      <c r="A53" s="1" t="s">
        <v>133</v>
      </c>
      <c r="B53" s="2" t="s">
        <v>144</v>
      </c>
      <c r="C53" s="8">
        <v>0.48333333333333334</v>
      </c>
      <c r="D53" s="8">
        <v>0.49236111111111108</v>
      </c>
      <c r="E53" s="1"/>
      <c r="F53" s="1"/>
      <c r="G53" s="1"/>
      <c r="H53" s="11" t="s">
        <v>64</v>
      </c>
      <c r="I53" s="11" t="s">
        <v>64</v>
      </c>
      <c r="J53" s="11"/>
    </row>
    <row r="54" spans="1:10" x14ac:dyDescent="0.25">
      <c r="A54" s="1" t="s">
        <v>133</v>
      </c>
      <c r="B54" s="2" t="s">
        <v>145</v>
      </c>
      <c r="C54" s="8">
        <v>0.40625</v>
      </c>
      <c r="D54" s="8">
        <v>0.4375</v>
      </c>
      <c r="E54" s="1"/>
      <c r="F54" s="1"/>
      <c r="G54" s="1"/>
      <c r="H54" s="11" t="s">
        <v>64</v>
      </c>
      <c r="I54" s="11" t="s">
        <v>64</v>
      </c>
      <c r="J54" s="11"/>
    </row>
    <row r="55" spans="1:10" x14ac:dyDescent="0.25">
      <c r="A55" s="1" t="s">
        <v>133</v>
      </c>
      <c r="B55" s="2" t="s">
        <v>146</v>
      </c>
      <c r="C55" s="8">
        <v>0.40625</v>
      </c>
      <c r="D55" s="8">
        <v>0.4375</v>
      </c>
      <c r="E55" s="1"/>
      <c r="F55" s="1"/>
      <c r="G55" s="1"/>
      <c r="H55" s="11" t="s">
        <v>64</v>
      </c>
      <c r="I55" s="11" t="s">
        <v>64</v>
      </c>
      <c r="J55" s="11"/>
    </row>
    <row r="56" spans="1:10" x14ac:dyDescent="0.25">
      <c r="A56" s="1" t="s">
        <v>133</v>
      </c>
      <c r="B56" s="2" t="s">
        <v>147</v>
      </c>
      <c r="C56" s="8">
        <v>0.40625</v>
      </c>
      <c r="D56" s="8">
        <v>0.4375</v>
      </c>
      <c r="E56" s="1"/>
      <c r="F56" s="1"/>
      <c r="G56" s="1"/>
      <c r="H56" s="11" t="s">
        <v>64</v>
      </c>
      <c r="I56" s="11" t="s">
        <v>64</v>
      </c>
      <c r="J56" s="11"/>
    </row>
    <row r="57" spans="1:10" x14ac:dyDescent="0.25">
      <c r="A57" s="1" t="s">
        <v>133</v>
      </c>
      <c r="B57" s="2" t="s">
        <v>148</v>
      </c>
      <c r="C57" s="8">
        <v>0.40625</v>
      </c>
      <c r="D57" s="8">
        <v>0.4375</v>
      </c>
      <c r="E57" s="1"/>
      <c r="F57" s="1"/>
      <c r="G57" s="1"/>
      <c r="H57" s="11" t="s">
        <v>64</v>
      </c>
      <c r="I57" s="11" t="s">
        <v>64</v>
      </c>
      <c r="J57" s="11"/>
    </row>
    <row r="58" spans="1:10" x14ac:dyDescent="0.25">
      <c r="A58" s="1" t="s">
        <v>133</v>
      </c>
      <c r="B58" s="2" t="s">
        <v>149</v>
      </c>
      <c r="C58" s="8">
        <v>0.40625</v>
      </c>
      <c r="D58" s="8">
        <v>0.4375</v>
      </c>
      <c r="E58" s="1"/>
      <c r="F58" s="1"/>
      <c r="G58" s="1"/>
      <c r="H58" s="11" t="s">
        <v>64</v>
      </c>
      <c r="I58" s="11" t="s">
        <v>64</v>
      </c>
      <c r="J58" s="11"/>
    </row>
    <row r="59" spans="1:10" x14ac:dyDescent="0.25">
      <c r="A59" s="1" t="s">
        <v>133</v>
      </c>
      <c r="B59" s="2" t="s">
        <v>150</v>
      </c>
      <c r="C59" s="8">
        <v>0.40625</v>
      </c>
      <c r="D59" s="8">
        <v>0.4375</v>
      </c>
      <c r="E59" s="1"/>
      <c r="F59" s="1"/>
      <c r="G59" s="1"/>
      <c r="H59" s="11" t="s">
        <v>64</v>
      </c>
      <c r="I59" s="11" t="s">
        <v>64</v>
      </c>
      <c r="J59" s="11"/>
    </row>
    <row r="60" spans="1:10" x14ac:dyDescent="0.25">
      <c r="A60" s="1" t="s">
        <v>133</v>
      </c>
      <c r="B60" s="2" t="s">
        <v>151</v>
      </c>
      <c r="C60" s="8">
        <v>0.40625</v>
      </c>
      <c r="D60" s="8">
        <v>0.4375</v>
      </c>
      <c r="E60" s="1"/>
      <c r="F60" s="1"/>
      <c r="G60" s="1"/>
      <c r="H60" s="11" t="s">
        <v>64</v>
      </c>
      <c r="I60" s="11" t="s">
        <v>64</v>
      </c>
      <c r="J60" s="11"/>
    </row>
    <row r="61" spans="1:10" x14ac:dyDescent="0.25">
      <c r="A61" s="1" t="s">
        <v>133</v>
      </c>
      <c r="B61" s="2" t="s">
        <v>152</v>
      </c>
      <c r="C61" s="8">
        <v>0.4375</v>
      </c>
      <c r="D61" s="8">
        <v>0.50138888888888888</v>
      </c>
      <c r="E61" s="1"/>
      <c r="F61" s="1"/>
      <c r="G61" s="1"/>
      <c r="H61" s="11" t="s">
        <v>64</v>
      </c>
      <c r="I61" s="11" t="s">
        <v>64</v>
      </c>
      <c r="J61" s="11"/>
    </row>
    <row r="62" spans="1:10" x14ac:dyDescent="0.25">
      <c r="A62" s="1" t="s">
        <v>133</v>
      </c>
      <c r="B62" s="2" t="s">
        <v>153</v>
      </c>
      <c r="C62" s="8">
        <v>0.50694444444444442</v>
      </c>
      <c r="D62" s="8">
        <v>0.60138888888888886</v>
      </c>
      <c r="E62" s="1"/>
      <c r="F62" s="1"/>
      <c r="G62" s="1"/>
      <c r="H62" s="11" t="s">
        <v>64</v>
      </c>
      <c r="I62" s="11" t="s">
        <v>64</v>
      </c>
      <c r="J62" s="11"/>
    </row>
    <row r="63" spans="1:10" x14ac:dyDescent="0.25">
      <c r="A63" s="1" t="s">
        <v>133</v>
      </c>
      <c r="B63" s="2" t="s">
        <v>154</v>
      </c>
      <c r="C63" s="8">
        <v>0.69791666666666663</v>
      </c>
      <c r="D63" s="8">
        <v>0.72916666666666663</v>
      </c>
      <c r="E63" s="1"/>
      <c r="F63" s="1"/>
      <c r="G63" s="1"/>
      <c r="H63" s="11" t="s">
        <v>64</v>
      </c>
      <c r="I63" s="11" t="s">
        <v>64</v>
      </c>
      <c r="J63" s="11"/>
    </row>
    <row r="64" spans="1:10" x14ac:dyDescent="0.25">
      <c r="A64" s="1" t="s">
        <v>133</v>
      </c>
      <c r="B64" s="2" t="s">
        <v>155</v>
      </c>
      <c r="C64" s="8">
        <v>0.69791666666666663</v>
      </c>
      <c r="D64" s="8">
        <v>0.72916666666666663</v>
      </c>
      <c r="E64" s="1"/>
      <c r="F64" s="1"/>
      <c r="G64" s="1"/>
      <c r="H64" s="11" t="s">
        <v>64</v>
      </c>
      <c r="I64" s="11" t="s">
        <v>64</v>
      </c>
      <c r="J64" s="11"/>
    </row>
    <row r="65" spans="1:10" x14ac:dyDescent="0.25">
      <c r="A65" s="1" t="s">
        <v>133</v>
      </c>
      <c r="B65" s="2" t="s">
        <v>179</v>
      </c>
      <c r="C65" s="8">
        <v>0.69791666666666663</v>
      </c>
      <c r="D65" s="8">
        <v>0.72916666666666663</v>
      </c>
      <c r="E65" s="1"/>
      <c r="F65" s="1"/>
      <c r="G65" s="1"/>
      <c r="H65" s="11" t="s">
        <v>64</v>
      </c>
      <c r="I65" s="11" t="s">
        <v>64</v>
      </c>
      <c r="J65" s="11"/>
    </row>
    <row r="66" spans="1:10" x14ac:dyDescent="0.25">
      <c r="A66" s="1" t="s">
        <v>133</v>
      </c>
      <c r="B66" s="2" t="s">
        <v>180</v>
      </c>
      <c r="C66" s="8">
        <v>0.69791666666666663</v>
      </c>
      <c r="D66" s="8">
        <v>0.72916666666666663</v>
      </c>
      <c r="E66" s="1"/>
      <c r="F66" s="1"/>
      <c r="G66" s="1"/>
      <c r="H66" s="11" t="s">
        <v>64</v>
      </c>
      <c r="I66" s="11" t="s">
        <v>64</v>
      </c>
      <c r="J66" s="11"/>
    </row>
    <row r="67" spans="1:10" x14ac:dyDescent="0.25">
      <c r="A67" s="1" t="s">
        <v>133</v>
      </c>
      <c r="B67" s="2" t="s">
        <v>158</v>
      </c>
      <c r="C67" s="8">
        <v>0.69791666666666663</v>
      </c>
      <c r="D67" s="8">
        <v>0.72916666666666663</v>
      </c>
      <c r="E67" s="1"/>
      <c r="F67" s="1"/>
      <c r="G67" s="1"/>
      <c r="H67" s="11" t="s">
        <v>64</v>
      </c>
      <c r="I67" s="11" t="s">
        <v>64</v>
      </c>
      <c r="J67" s="11"/>
    </row>
    <row r="68" spans="1:10" x14ac:dyDescent="0.25">
      <c r="A68" s="1" t="s">
        <v>133</v>
      </c>
      <c r="B68" s="2" t="s">
        <v>159</v>
      </c>
      <c r="C68" s="8">
        <v>0.69791666666666663</v>
      </c>
      <c r="D68" s="8">
        <v>0.72916666666666663</v>
      </c>
      <c r="E68" s="1"/>
      <c r="F68" s="1"/>
      <c r="G68" s="1"/>
      <c r="H68" s="11" t="s">
        <v>64</v>
      </c>
      <c r="I68" s="11" t="s">
        <v>64</v>
      </c>
      <c r="J68" s="11"/>
    </row>
    <row r="69" spans="1:10" x14ac:dyDescent="0.25">
      <c r="A69" s="1" t="s">
        <v>133</v>
      </c>
      <c r="B69" s="2" t="s">
        <v>160</v>
      </c>
      <c r="C69" s="8">
        <v>0.69791666666666663</v>
      </c>
      <c r="D69" s="8">
        <v>0.72916666666666663</v>
      </c>
      <c r="E69" s="1"/>
      <c r="F69" s="1"/>
      <c r="G69" s="1"/>
      <c r="H69" s="11" t="s">
        <v>64</v>
      </c>
      <c r="I69" s="11" t="s">
        <v>64</v>
      </c>
      <c r="J69" s="11"/>
    </row>
    <row r="70" spans="1:10" x14ac:dyDescent="0.25">
      <c r="A70" s="1" t="s">
        <v>133</v>
      </c>
      <c r="B70" s="2" t="s">
        <v>181</v>
      </c>
      <c r="C70" s="8">
        <v>0.49236111111111108</v>
      </c>
      <c r="D70" s="8">
        <v>0.49583333333333335</v>
      </c>
      <c r="E70" s="1"/>
      <c r="F70" s="1"/>
      <c r="G70" s="1"/>
      <c r="H70" s="11" t="s">
        <v>64</v>
      </c>
      <c r="I70" s="11" t="s">
        <v>64</v>
      </c>
      <c r="J70" s="11"/>
    </row>
    <row r="71" spans="1:10" x14ac:dyDescent="0.25">
      <c r="A71" s="1" t="s">
        <v>133</v>
      </c>
      <c r="B71" s="2" t="s">
        <v>162</v>
      </c>
      <c r="C71" s="8">
        <v>0.49583333333333335</v>
      </c>
      <c r="D71" s="8">
        <v>0.4993055555555555</v>
      </c>
      <c r="E71" s="1"/>
      <c r="F71" s="1"/>
      <c r="G71" s="1"/>
      <c r="H71" s="11" t="s">
        <v>64</v>
      </c>
      <c r="I71" s="11" t="s">
        <v>64</v>
      </c>
      <c r="J71" s="11"/>
    </row>
    <row r="72" spans="1:10" x14ac:dyDescent="0.25">
      <c r="A72" s="1" t="s">
        <v>133</v>
      </c>
      <c r="B72" s="2" t="s">
        <v>163</v>
      </c>
      <c r="C72" s="8">
        <v>0.4993055555555555</v>
      </c>
      <c r="D72" s="8">
        <v>0.50277777777777777</v>
      </c>
      <c r="E72" s="1"/>
      <c r="F72" s="1"/>
      <c r="G72" s="1"/>
      <c r="H72" s="11" t="s">
        <v>64</v>
      </c>
      <c r="I72" s="11" t="s">
        <v>64</v>
      </c>
      <c r="J72" s="11"/>
    </row>
    <row r="73" spans="1:10" x14ac:dyDescent="0.25">
      <c r="A73" s="1" t="s">
        <v>133</v>
      </c>
      <c r="B73" s="2" t="s">
        <v>164</v>
      </c>
      <c r="C73" s="8">
        <v>0.50277777777777777</v>
      </c>
      <c r="D73" s="8">
        <v>0.50624999999999998</v>
      </c>
      <c r="E73" s="1"/>
      <c r="F73" s="1"/>
      <c r="G73" s="1"/>
      <c r="H73" s="11" t="s">
        <v>64</v>
      </c>
      <c r="I73" s="11" t="s">
        <v>64</v>
      </c>
      <c r="J73" s="11"/>
    </row>
    <row r="74" spans="1:10" x14ac:dyDescent="0.25">
      <c r="A74" s="1" t="s">
        <v>133</v>
      </c>
      <c r="B74" s="2" t="s">
        <v>152</v>
      </c>
      <c r="C74" s="8">
        <v>0.5756944444444444</v>
      </c>
      <c r="D74" s="8">
        <v>0.59027777777777779</v>
      </c>
      <c r="E74" s="1"/>
      <c r="F74" s="1"/>
      <c r="G74" s="1"/>
      <c r="H74" s="11" t="s">
        <v>64</v>
      </c>
      <c r="I74" s="11" t="s">
        <v>64</v>
      </c>
      <c r="J74" s="11"/>
    </row>
    <row r="75" spans="1:10" x14ac:dyDescent="0.25">
      <c r="A75" s="1" t="s">
        <v>133</v>
      </c>
      <c r="B75" s="2" t="s">
        <v>165</v>
      </c>
      <c r="C75" s="8">
        <v>0.50624999999999998</v>
      </c>
      <c r="D75" s="8">
        <v>0.51111111111111118</v>
      </c>
      <c r="E75" s="1" t="s">
        <v>6</v>
      </c>
      <c r="F75" s="1"/>
      <c r="G75" s="1"/>
      <c r="H75" s="11" t="s">
        <v>64</v>
      </c>
      <c r="I75" s="11" t="s">
        <v>64</v>
      </c>
      <c r="J75" s="11"/>
    </row>
    <row r="76" spans="1:10" x14ac:dyDescent="0.25">
      <c r="A76" s="1" t="s">
        <v>133</v>
      </c>
      <c r="B76" s="2" t="s">
        <v>166</v>
      </c>
      <c r="C76" s="8">
        <v>0.67013888888888884</v>
      </c>
      <c r="D76" s="8">
        <v>0.68888888888888899</v>
      </c>
      <c r="E76" s="1"/>
      <c r="F76" s="1"/>
      <c r="G76" s="1"/>
      <c r="H76" s="11" t="s">
        <v>64</v>
      </c>
      <c r="I76" s="11" t="s">
        <v>64</v>
      </c>
      <c r="J76" s="11"/>
    </row>
    <row r="77" spans="1:10" x14ac:dyDescent="0.25">
      <c r="A77" s="1" t="s">
        <v>54</v>
      </c>
      <c r="B77" s="2" t="s">
        <v>69</v>
      </c>
      <c r="C77" s="8">
        <v>0.33333333333333331</v>
      </c>
      <c r="D77" s="8">
        <v>0.58333333333333337</v>
      </c>
      <c r="E77" s="1"/>
      <c r="F77" s="1"/>
      <c r="G77" s="1"/>
      <c r="H77" s="11"/>
      <c r="I77" s="11"/>
      <c r="J77" s="11" t="s">
        <v>70</v>
      </c>
    </row>
    <row r="78" spans="1:10" x14ac:dyDescent="0.25">
      <c r="A78" s="1" t="s">
        <v>54</v>
      </c>
      <c r="B78" s="2" t="s">
        <v>71</v>
      </c>
      <c r="C78" s="8">
        <v>0.33333333333333331</v>
      </c>
      <c r="D78" s="8">
        <v>0.58333333333333337</v>
      </c>
      <c r="E78" s="1"/>
      <c r="F78" s="1"/>
      <c r="G78" s="1"/>
      <c r="H78" s="11"/>
      <c r="I78" s="11"/>
      <c r="J78" s="11" t="s">
        <v>70</v>
      </c>
    </row>
    <row r="79" spans="1:10" x14ac:dyDescent="0.25">
      <c r="A79" s="1" t="s">
        <v>54</v>
      </c>
      <c r="B79" s="2" t="s">
        <v>72</v>
      </c>
      <c r="C79" s="8">
        <v>0.33333333333333331</v>
      </c>
      <c r="D79" s="8">
        <v>0.58333333333333337</v>
      </c>
      <c r="E79" s="1"/>
      <c r="F79" s="1"/>
      <c r="G79" s="1"/>
      <c r="H79" s="11"/>
      <c r="I79" s="11"/>
      <c r="J79" s="11" t="s">
        <v>70</v>
      </c>
    </row>
    <row r="80" spans="1:10" x14ac:dyDescent="0.25">
      <c r="A80" s="1" t="s">
        <v>54</v>
      </c>
      <c r="B80" s="2" t="s">
        <v>73</v>
      </c>
      <c r="C80" s="8">
        <v>0.33333333333333331</v>
      </c>
      <c r="D80" s="8">
        <v>0.58333333333333337</v>
      </c>
      <c r="E80" s="1"/>
      <c r="F80" s="1"/>
      <c r="G80" s="1"/>
      <c r="H80" s="11"/>
      <c r="I80" s="11"/>
      <c r="J80" s="11" t="s">
        <v>70</v>
      </c>
    </row>
    <row r="81" spans="1:10" x14ac:dyDescent="0.25">
      <c r="A81" s="1" t="s">
        <v>54</v>
      </c>
      <c r="B81" s="2" t="s">
        <v>74</v>
      </c>
      <c r="C81" s="8">
        <v>0.33333333333333331</v>
      </c>
      <c r="D81" s="8">
        <v>0.58333333333333337</v>
      </c>
      <c r="E81" s="1"/>
      <c r="F81" s="1"/>
      <c r="G81" s="1"/>
      <c r="H81" s="11"/>
      <c r="I81" s="11"/>
      <c r="J81" s="11" t="s">
        <v>70</v>
      </c>
    </row>
    <row r="82" spans="1:10" x14ac:dyDescent="0.25">
      <c r="A82" s="1" t="s">
        <v>54</v>
      </c>
      <c r="B82" s="2" t="s">
        <v>75</v>
      </c>
      <c r="C82" s="8">
        <v>0.33333333333333331</v>
      </c>
      <c r="D82" s="8">
        <v>0.58333333333333337</v>
      </c>
      <c r="E82" s="1"/>
      <c r="F82" s="1"/>
      <c r="G82" s="1"/>
      <c r="H82" s="11"/>
      <c r="I82" s="11"/>
      <c r="J82" s="11" t="s">
        <v>70</v>
      </c>
    </row>
    <row r="83" spans="1:10" x14ac:dyDescent="0.25">
      <c r="A83" s="1" t="s">
        <v>54</v>
      </c>
      <c r="B83" s="2" t="s">
        <v>76</v>
      </c>
      <c r="C83" s="8">
        <v>0.375</v>
      </c>
      <c r="D83" s="8">
        <v>0.6875</v>
      </c>
      <c r="E83" s="1"/>
      <c r="F83" s="1"/>
      <c r="G83" s="1"/>
      <c r="H83" s="11" t="s">
        <v>64</v>
      </c>
      <c r="I83" s="11" t="s">
        <v>64</v>
      </c>
      <c r="J83" s="11" t="s">
        <v>70</v>
      </c>
    </row>
    <row r="84" spans="1:10" x14ac:dyDescent="0.25">
      <c r="A84" s="1" t="s">
        <v>54</v>
      </c>
      <c r="B84" s="2" t="s">
        <v>78</v>
      </c>
      <c r="C84" s="8">
        <v>0.375</v>
      </c>
      <c r="D84" s="8">
        <v>0.6875</v>
      </c>
      <c r="E84" s="1"/>
      <c r="F84" s="1"/>
      <c r="G84" s="1"/>
      <c r="H84" s="11" t="s">
        <v>64</v>
      </c>
      <c r="I84" s="11" t="s">
        <v>64</v>
      </c>
      <c r="J84" s="11" t="s">
        <v>70</v>
      </c>
    </row>
    <row r="85" spans="1:10" x14ac:dyDescent="0.25">
      <c r="A85" s="1" t="s">
        <v>54</v>
      </c>
      <c r="B85" s="2" t="s">
        <v>79</v>
      </c>
      <c r="C85" s="8">
        <v>0.375</v>
      </c>
      <c r="D85" s="8">
        <v>0.6875</v>
      </c>
      <c r="E85" s="1"/>
      <c r="F85" s="1"/>
      <c r="G85" s="1"/>
      <c r="H85" s="11" t="s">
        <v>64</v>
      </c>
      <c r="I85" s="11" t="s">
        <v>64</v>
      </c>
      <c r="J85" s="11" t="s">
        <v>70</v>
      </c>
    </row>
    <row r="86" spans="1:10" x14ac:dyDescent="0.25">
      <c r="A86" s="1" t="s">
        <v>54</v>
      </c>
      <c r="B86" s="2" t="s">
        <v>80</v>
      </c>
      <c r="C86" s="8">
        <v>0.58333333333333337</v>
      </c>
      <c r="D86" s="8">
        <v>0.6875</v>
      </c>
      <c r="E86" s="1"/>
      <c r="F86" s="1"/>
      <c r="G86" s="1"/>
      <c r="H86" s="11" t="s">
        <v>64</v>
      </c>
      <c r="I86" s="11" t="s">
        <v>64</v>
      </c>
      <c r="J86" s="11" t="s">
        <v>70</v>
      </c>
    </row>
    <row r="87" spans="1:10" x14ac:dyDescent="0.25">
      <c r="A87" s="1" t="s">
        <v>54</v>
      </c>
      <c r="B87" s="2" t="s">
        <v>81</v>
      </c>
      <c r="C87" s="8">
        <v>0.58333333333333337</v>
      </c>
      <c r="D87" s="8">
        <v>0.6875</v>
      </c>
      <c r="E87" s="1"/>
      <c r="F87" s="1"/>
      <c r="G87" s="1"/>
      <c r="H87" s="11" t="s">
        <v>64</v>
      </c>
      <c r="I87" s="11" t="s">
        <v>64</v>
      </c>
      <c r="J87" s="11" t="s">
        <v>70</v>
      </c>
    </row>
    <row r="88" spans="1:10" x14ac:dyDescent="0.25">
      <c r="A88" s="1" t="s">
        <v>54</v>
      </c>
      <c r="B88" s="2" t="s">
        <v>82</v>
      </c>
      <c r="C88" s="8">
        <v>0.33333333333333331</v>
      </c>
      <c r="D88" s="8">
        <v>0.58333333333333337</v>
      </c>
      <c r="E88" s="1"/>
      <c r="F88" s="1"/>
      <c r="G88" s="1"/>
      <c r="H88" s="11"/>
      <c r="I88" s="11"/>
      <c r="J88" s="11" t="s">
        <v>70</v>
      </c>
    </row>
    <row r="89" spans="1:10" x14ac:dyDescent="0.25">
      <c r="A89" s="1" t="s">
        <v>54</v>
      </c>
      <c r="B89" s="2" t="s">
        <v>83</v>
      </c>
      <c r="C89" s="8">
        <v>0.33333333333333331</v>
      </c>
      <c r="D89" s="8">
        <v>0.58333333333333337</v>
      </c>
      <c r="E89" s="1"/>
      <c r="F89" s="1"/>
      <c r="G89" s="1"/>
      <c r="H89" s="11"/>
      <c r="I89" s="11"/>
      <c r="J89" s="11" t="s">
        <v>70</v>
      </c>
    </row>
    <row r="90" spans="1:10" x14ac:dyDescent="0.25">
      <c r="A90" s="1" t="s">
        <v>54</v>
      </c>
      <c r="B90" s="2" t="s">
        <v>84</v>
      </c>
      <c r="C90" s="8">
        <v>0.33333333333333331</v>
      </c>
      <c r="D90" s="8">
        <v>0.58333333333333337</v>
      </c>
      <c r="E90" s="1"/>
      <c r="F90" s="1"/>
      <c r="G90" s="1"/>
      <c r="H90" s="11"/>
      <c r="I90" s="11"/>
      <c r="J90" s="11" t="s">
        <v>70</v>
      </c>
    </row>
    <row r="91" spans="1:10" x14ac:dyDescent="0.25">
      <c r="A91" s="1" t="s">
        <v>54</v>
      </c>
      <c r="B91" s="2" t="s">
        <v>85</v>
      </c>
      <c r="C91" s="8">
        <v>0.33333333333333331</v>
      </c>
      <c r="D91" s="8">
        <v>0.58333333333333337</v>
      </c>
      <c r="E91" s="1"/>
      <c r="F91" s="1"/>
      <c r="G91" s="1"/>
      <c r="H91" s="11"/>
      <c r="I91" s="11"/>
      <c r="J91" s="11" t="s">
        <v>70</v>
      </c>
    </row>
    <row r="92" spans="1:10" x14ac:dyDescent="0.25">
      <c r="A92" s="1" t="s">
        <v>54</v>
      </c>
      <c r="B92" s="2" t="s">
        <v>86</v>
      </c>
      <c r="C92" s="8">
        <v>0.33333333333333331</v>
      </c>
      <c r="D92" s="8">
        <v>0.58333333333333337</v>
      </c>
      <c r="E92" s="1"/>
      <c r="F92" s="1"/>
      <c r="G92" s="1"/>
      <c r="H92" s="11" t="s">
        <v>64</v>
      </c>
      <c r="I92" s="11" t="s">
        <v>64</v>
      </c>
      <c r="J92" s="11" t="s">
        <v>70</v>
      </c>
    </row>
    <row r="93" spans="1:10" x14ac:dyDescent="0.25">
      <c r="A93" s="1" t="s">
        <v>54</v>
      </c>
      <c r="B93" s="2" t="s">
        <v>87</v>
      </c>
      <c r="C93" s="8">
        <v>0.33333333333333331</v>
      </c>
      <c r="D93" s="8">
        <v>0.58333333333333337</v>
      </c>
      <c r="E93" s="1"/>
      <c r="F93" s="1"/>
      <c r="G93" s="1"/>
      <c r="H93" s="11" t="s">
        <v>64</v>
      </c>
      <c r="I93" s="11" t="s">
        <v>64</v>
      </c>
      <c r="J93" s="11" t="s">
        <v>70</v>
      </c>
    </row>
    <row r="94" spans="1:10" x14ac:dyDescent="0.25">
      <c r="A94" s="1" t="s">
        <v>54</v>
      </c>
      <c r="B94" s="2" t="s">
        <v>88</v>
      </c>
      <c r="C94" s="8">
        <v>0.33333333333333331</v>
      </c>
      <c r="D94" s="8">
        <v>0.58333333333333337</v>
      </c>
      <c r="E94" s="1"/>
      <c r="F94" s="1"/>
      <c r="G94" s="1"/>
      <c r="H94" s="11" t="s">
        <v>64</v>
      </c>
      <c r="I94" s="11" t="s">
        <v>64</v>
      </c>
      <c r="J94" s="11" t="s">
        <v>70</v>
      </c>
    </row>
    <row r="95" spans="1:10" x14ac:dyDescent="0.25">
      <c r="A95" s="1" t="s">
        <v>54</v>
      </c>
      <c r="B95" s="2" t="s">
        <v>86</v>
      </c>
      <c r="C95" s="8">
        <v>0.33333333333333331</v>
      </c>
      <c r="D95" s="8">
        <v>0.58333333333333337</v>
      </c>
      <c r="E95" s="1"/>
      <c r="F95" s="1"/>
      <c r="G95" s="1"/>
      <c r="H95" s="11" t="s">
        <v>64</v>
      </c>
      <c r="I95" s="11" t="s">
        <v>64</v>
      </c>
      <c r="J95" s="11" t="s">
        <v>70</v>
      </c>
    </row>
    <row r="96" spans="1:10" x14ac:dyDescent="0.25">
      <c r="A96" s="1" t="s">
        <v>54</v>
      </c>
      <c r="B96" s="2" t="s">
        <v>198</v>
      </c>
      <c r="C96" s="8">
        <v>0.6875</v>
      </c>
      <c r="D96" s="8">
        <v>0.72916666666666663</v>
      </c>
      <c r="E96" s="1"/>
      <c r="F96" s="1"/>
      <c r="G96" s="1"/>
      <c r="H96" s="11" t="s">
        <v>64</v>
      </c>
      <c r="I96" s="11"/>
      <c r="J96" s="11" t="s">
        <v>70</v>
      </c>
    </row>
    <row r="97" spans="1:10" x14ac:dyDescent="0.25">
      <c r="A97" s="1" t="s">
        <v>54</v>
      </c>
      <c r="B97" s="2" t="s">
        <v>90</v>
      </c>
      <c r="C97" s="8">
        <v>0.33333333333333331</v>
      </c>
      <c r="D97" s="8">
        <v>0.58333333333333337</v>
      </c>
      <c r="E97" s="1"/>
      <c r="F97" s="1"/>
      <c r="G97" s="1"/>
      <c r="H97" s="11"/>
      <c r="I97" s="11"/>
      <c r="J97" s="11"/>
    </row>
    <row r="98" spans="1:10" x14ac:dyDescent="0.25">
      <c r="A98" s="1" t="s">
        <v>54</v>
      </c>
      <c r="B98" s="2" t="s">
        <v>91</v>
      </c>
      <c r="C98" s="8">
        <v>0.33333333333333331</v>
      </c>
      <c r="D98" s="8">
        <v>0.58333333333333337</v>
      </c>
      <c r="E98" s="1"/>
      <c r="F98" s="1"/>
      <c r="G98" s="1"/>
      <c r="H98" s="11" t="s">
        <v>64</v>
      </c>
      <c r="I98" s="11" t="s">
        <v>64</v>
      </c>
      <c r="J98" s="11"/>
    </row>
    <row r="99" spans="1:10" x14ac:dyDescent="0.25">
      <c r="A99" s="1" t="s">
        <v>54</v>
      </c>
      <c r="B99" s="2" t="s">
        <v>103</v>
      </c>
      <c r="C99" s="8">
        <v>0.33333333333333331</v>
      </c>
      <c r="D99" s="8">
        <v>0.58333333333333337</v>
      </c>
      <c r="E99" s="1"/>
      <c r="F99" s="1"/>
      <c r="G99" s="1"/>
      <c r="H99" s="11" t="s">
        <v>64</v>
      </c>
      <c r="I99" s="11" t="s">
        <v>64</v>
      </c>
      <c r="J99" s="11"/>
    </row>
    <row r="100" spans="1:10" x14ac:dyDescent="0.25">
      <c r="A100" s="1" t="s">
        <v>54</v>
      </c>
      <c r="B100" s="2" t="s">
        <v>93</v>
      </c>
      <c r="C100" s="8">
        <v>0.33333333333333331</v>
      </c>
      <c r="D100" s="8">
        <v>0.58333333333333337</v>
      </c>
      <c r="E100" s="1"/>
      <c r="F100" s="1"/>
      <c r="G100" s="1"/>
      <c r="H100" s="11" t="s">
        <v>64</v>
      </c>
      <c r="I100" s="11" t="s">
        <v>64</v>
      </c>
      <c r="J100" s="11"/>
    </row>
    <row r="101" spans="1:10" x14ac:dyDescent="0.25">
      <c r="A101" s="1" t="s">
        <v>54</v>
      </c>
      <c r="B101" s="2" t="s">
        <v>95</v>
      </c>
      <c r="C101" s="8">
        <v>0.33333333333333331</v>
      </c>
      <c r="D101" s="8">
        <v>0.58333333333333337</v>
      </c>
      <c r="E101" s="1"/>
      <c r="F101" s="1"/>
      <c r="G101" s="1"/>
      <c r="H101" s="11"/>
      <c r="I101" s="11"/>
      <c r="J101" s="11"/>
    </row>
    <row r="102" spans="1:10" x14ac:dyDescent="0.25">
      <c r="A102" s="1" t="s">
        <v>96</v>
      </c>
      <c r="B102" s="2" t="s">
        <v>171</v>
      </c>
      <c r="C102" s="8">
        <v>0.33333333333333331</v>
      </c>
      <c r="D102" s="8">
        <v>0.58333333333333337</v>
      </c>
      <c r="E102" s="1"/>
      <c r="F102" s="1"/>
      <c r="G102" s="1"/>
      <c r="H102" s="11"/>
      <c r="I102" s="11"/>
      <c r="J102" s="11"/>
    </row>
    <row r="103" spans="1:10" x14ac:dyDescent="0.25">
      <c r="A103" s="1" t="s">
        <v>102</v>
      </c>
      <c r="B103" s="2" t="s">
        <v>182</v>
      </c>
      <c r="C103" s="8">
        <v>0.33333333333333331</v>
      </c>
      <c r="D103" s="8">
        <v>0.625</v>
      </c>
      <c r="E103" s="1"/>
      <c r="F103" s="1"/>
      <c r="G103" s="1"/>
      <c r="H103" s="11" t="s">
        <v>64</v>
      </c>
      <c r="I103" s="11" t="s">
        <v>64</v>
      </c>
      <c r="J103" s="11"/>
    </row>
    <row r="104" spans="1:10" x14ac:dyDescent="0.25">
      <c r="A104" s="1" t="s">
        <v>102</v>
      </c>
      <c r="B104" s="2" t="s">
        <v>194</v>
      </c>
      <c r="C104" s="8">
        <v>0.33333333333333331</v>
      </c>
      <c r="D104" s="8">
        <v>0.625</v>
      </c>
      <c r="E104" s="1"/>
      <c r="F104" s="1"/>
      <c r="G104" s="1"/>
      <c r="H104" s="11" t="s">
        <v>64</v>
      </c>
      <c r="I104" s="11" t="s">
        <v>64</v>
      </c>
      <c r="J104" s="11"/>
    </row>
    <row r="105" spans="1:10" x14ac:dyDescent="0.25">
      <c r="A105" s="1" t="s">
        <v>102</v>
      </c>
      <c r="B105" s="2" t="s">
        <v>195</v>
      </c>
      <c r="C105" s="8">
        <v>0.33333333333333331</v>
      </c>
      <c r="D105" s="8">
        <v>0.625</v>
      </c>
      <c r="E105" s="1"/>
      <c r="F105" s="1"/>
      <c r="G105" s="1"/>
      <c r="H105" s="11" t="s">
        <v>64</v>
      </c>
      <c r="I105" s="11" t="s">
        <v>64</v>
      </c>
      <c r="J105" s="11"/>
    </row>
    <row r="106" spans="1:10" x14ac:dyDescent="0.25">
      <c r="A106" s="1" t="s">
        <v>102</v>
      </c>
      <c r="B106" s="2" t="s">
        <v>196</v>
      </c>
      <c r="C106" s="8">
        <v>0.33333333333333331</v>
      </c>
      <c r="D106" s="8">
        <v>0.625</v>
      </c>
      <c r="E106" s="1"/>
      <c r="F106" s="1"/>
      <c r="G106" s="1"/>
      <c r="H106" s="11" t="s">
        <v>64</v>
      </c>
      <c r="I106" s="11" t="s">
        <v>64</v>
      </c>
      <c r="J106" s="11"/>
    </row>
    <row r="107" spans="1:10" x14ac:dyDescent="0.25">
      <c r="A107" s="1" t="s">
        <v>102</v>
      </c>
      <c r="B107" s="2" t="s">
        <v>197</v>
      </c>
      <c r="C107" s="8">
        <v>0.33333333333333331</v>
      </c>
      <c r="D107" s="8">
        <v>0.625</v>
      </c>
      <c r="E107" s="1"/>
      <c r="F107" s="1"/>
      <c r="G107" s="1"/>
      <c r="H107" s="11" t="s">
        <v>64</v>
      </c>
      <c r="I107" s="11" t="s">
        <v>64</v>
      </c>
      <c r="J107" s="11"/>
    </row>
    <row r="108" spans="1:10" x14ac:dyDescent="0.25">
      <c r="A108" s="1" t="s">
        <v>104</v>
      </c>
      <c r="B108" s="2" t="s">
        <v>172</v>
      </c>
      <c r="C108" s="8">
        <v>0.66666666666666663</v>
      </c>
      <c r="D108" s="8">
        <v>0.72916666666666663</v>
      </c>
      <c r="E108" s="1"/>
      <c r="F108" s="1"/>
      <c r="G108" s="1"/>
      <c r="H108" s="11" t="s">
        <v>116</v>
      </c>
      <c r="I108" s="11" t="s">
        <v>116</v>
      </c>
      <c r="J108" s="11"/>
    </row>
    <row r="109" spans="1:10" x14ac:dyDescent="0.25">
      <c r="A109" s="1" t="s">
        <v>104</v>
      </c>
      <c r="B109" s="2" t="s">
        <v>107</v>
      </c>
      <c r="C109" s="8">
        <v>0.29166666666666669</v>
      </c>
      <c r="D109" s="8">
        <v>0.70833333333333337</v>
      </c>
      <c r="E109" s="1"/>
      <c r="F109" s="1"/>
      <c r="G109" s="1"/>
      <c r="H109" s="11" t="s">
        <v>116</v>
      </c>
      <c r="I109" s="11" t="s">
        <v>116</v>
      </c>
      <c r="J109" s="11"/>
    </row>
    <row r="110" spans="1:10" x14ac:dyDescent="0.25">
      <c r="A110" s="1" t="s">
        <v>114</v>
      </c>
      <c r="B110" s="2" t="s">
        <v>173</v>
      </c>
      <c r="C110" s="8">
        <v>0.64583333333333337</v>
      </c>
      <c r="D110" s="8">
        <v>0.70833333333333337</v>
      </c>
      <c r="E110" s="1">
        <v>1</v>
      </c>
      <c r="F110" s="70">
        <v>0.33333333333333331</v>
      </c>
      <c r="G110" s="70">
        <f>+Hoja1!M5</f>
        <v>0.41666666666666669</v>
      </c>
      <c r="H110" s="11" t="s">
        <v>116</v>
      </c>
      <c r="I110" s="11" t="s">
        <v>116</v>
      </c>
      <c r="J110" s="11"/>
    </row>
    <row r="111" spans="1:10" x14ac:dyDescent="0.25">
      <c r="A111" s="1" t="s">
        <v>114</v>
      </c>
      <c r="B111" s="2" t="s">
        <v>117</v>
      </c>
      <c r="C111" s="8">
        <v>0.64583333333333337</v>
      </c>
      <c r="D111" s="8">
        <v>0.70833333333333337</v>
      </c>
      <c r="E111" s="1"/>
      <c r="F111" s="70">
        <v>0.375</v>
      </c>
      <c r="G111" s="70">
        <v>0.45833333333333331</v>
      </c>
      <c r="H111" s="11" t="s">
        <v>116</v>
      </c>
      <c r="I111" s="11" t="s">
        <v>116</v>
      </c>
      <c r="J111" s="11"/>
    </row>
    <row r="112" spans="1:10" x14ac:dyDescent="0.25">
      <c r="A112" s="1" t="s">
        <v>114</v>
      </c>
      <c r="B112" s="2" t="s">
        <v>118</v>
      </c>
      <c r="C112" s="8">
        <v>0.33333333333333331</v>
      </c>
      <c r="D112" s="8">
        <v>0.35416666666666669</v>
      </c>
      <c r="E112" s="1"/>
      <c r="F112" s="1"/>
      <c r="G112" s="1"/>
      <c r="H112" s="11" t="s">
        <v>116</v>
      </c>
      <c r="I112" s="11" t="s">
        <v>116</v>
      </c>
      <c r="J112" s="11"/>
    </row>
    <row r="113" spans="1:15" x14ac:dyDescent="0.25">
      <c r="A113" s="1" t="s">
        <v>114</v>
      </c>
      <c r="B113" s="2" t="s">
        <v>174</v>
      </c>
      <c r="C113" s="8">
        <v>0.3125</v>
      </c>
      <c r="D113" s="8">
        <v>0.33333333333333331</v>
      </c>
      <c r="E113" s="1"/>
      <c r="F113" s="1"/>
      <c r="G113" s="1"/>
      <c r="H113" s="11" t="s">
        <v>116</v>
      </c>
      <c r="I113" s="11" t="s">
        <v>116</v>
      </c>
      <c r="J113" s="11"/>
    </row>
    <row r="114" spans="1:15" x14ac:dyDescent="0.25">
      <c r="A114" s="1" t="s">
        <v>114</v>
      </c>
      <c r="B114" s="2" t="s">
        <v>120</v>
      </c>
      <c r="C114" s="8">
        <v>0.33333333333333331</v>
      </c>
      <c r="D114" s="8">
        <v>0.34375</v>
      </c>
      <c r="E114" s="1"/>
      <c r="F114" s="1"/>
      <c r="G114" s="1"/>
      <c r="H114" s="11" t="s">
        <v>116</v>
      </c>
      <c r="I114" s="11" t="s">
        <v>116</v>
      </c>
      <c r="J114" s="11"/>
    </row>
    <row r="115" spans="1:15" x14ac:dyDescent="0.25">
      <c r="A115" s="1" t="s">
        <v>114</v>
      </c>
      <c r="B115" s="2" t="s">
        <v>121</v>
      </c>
      <c r="C115" s="8">
        <v>0.29166666666666669</v>
      </c>
      <c r="D115" s="8">
        <v>0.66666666666666663</v>
      </c>
      <c r="E115" s="1"/>
      <c r="F115" s="8"/>
      <c r="G115" s="8"/>
      <c r="H115" s="11" t="s">
        <v>116</v>
      </c>
      <c r="I115" s="11" t="s">
        <v>116</v>
      </c>
      <c r="J115" s="11"/>
    </row>
    <row r="116" spans="1:15" x14ac:dyDescent="0.25">
      <c r="A116" s="1" t="s">
        <v>114</v>
      </c>
      <c r="B116" s="3" t="s">
        <v>122</v>
      </c>
      <c r="C116" s="8">
        <v>0.35416666666666669</v>
      </c>
      <c r="D116" s="8">
        <v>0.64583333333333337</v>
      </c>
      <c r="E116" s="1"/>
      <c r="F116" s="8"/>
      <c r="G116" s="8"/>
      <c r="H116" s="11" t="s">
        <v>116</v>
      </c>
      <c r="I116" s="11" t="s">
        <v>116</v>
      </c>
      <c r="J116" s="11"/>
    </row>
    <row r="117" spans="1:15" x14ac:dyDescent="0.25">
      <c r="A117" s="1" t="s">
        <v>114</v>
      </c>
      <c r="B117" s="3" t="s">
        <v>123</v>
      </c>
      <c r="C117" s="8">
        <v>0.35416666666666669</v>
      </c>
      <c r="D117" s="8">
        <v>0.64583333333333337</v>
      </c>
      <c r="E117" s="1"/>
      <c r="F117" s="8"/>
      <c r="G117" s="8"/>
      <c r="H117" s="11" t="s">
        <v>116</v>
      </c>
      <c r="I117" s="11" t="s">
        <v>116</v>
      </c>
      <c r="J117" s="11"/>
    </row>
    <row r="118" spans="1:15" x14ac:dyDescent="0.25">
      <c r="A118" s="1" t="s">
        <v>114</v>
      </c>
      <c r="B118" s="3" t="s">
        <v>124</v>
      </c>
      <c r="C118" s="8">
        <v>0.35416666666666669</v>
      </c>
      <c r="D118" s="8">
        <v>0.64583333333333337</v>
      </c>
      <c r="E118" s="1"/>
      <c r="F118" s="8"/>
      <c r="G118" s="8"/>
      <c r="H118" s="11" t="s">
        <v>116</v>
      </c>
      <c r="I118" s="11" t="s">
        <v>116</v>
      </c>
      <c r="J118" s="11"/>
    </row>
    <row r="119" spans="1:15" x14ac:dyDescent="0.25">
      <c r="A119" s="1" t="s">
        <v>114</v>
      </c>
      <c r="B119" s="3" t="s">
        <v>125</v>
      </c>
      <c r="C119" s="8">
        <v>0.35416666666666669</v>
      </c>
      <c r="D119" s="8">
        <v>0.64583333333333337</v>
      </c>
      <c r="E119" s="1"/>
      <c r="F119" s="8"/>
      <c r="G119" s="8"/>
      <c r="H119" s="11" t="s">
        <v>116</v>
      </c>
      <c r="I119" s="11" t="s">
        <v>116</v>
      </c>
      <c r="J119" s="11"/>
    </row>
    <row r="122" spans="1:15" x14ac:dyDescent="0.25">
      <c r="E122" s="16" t="s">
        <v>184</v>
      </c>
      <c r="F122" s="16"/>
      <c r="G122" s="16" t="s">
        <v>185</v>
      </c>
      <c r="H122" s="16"/>
      <c r="I122" s="16" t="s">
        <v>186</v>
      </c>
      <c r="J122" s="16"/>
      <c r="K122" s="16" t="s">
        <v>187</v>
      </c>
      <c r="M122" s="16" t="s">
        <v>188</v>
      </c>
    </row>
    <row r="123" spans="1:15" x14ac:dyDescent="0.25">
      <c r="E123" s="8" t="s">
        <v>189</v>
      </c>
      <c r="F123" t="s">
        <v>190</v>
      </c>
      <c r="G123" s="8" t="s">
        <v>189</v>
      </c>
      <c r="H123" t="s">
        <v>190</v>
      </c>
      <c r="I123" s="8" t="s">
        <v>189</v>
      </c>
      <c r="J123" t="s">
        <v>190</v>
      </c>
      <c r="K123" s="8" t="s">
        <v>189</v>
      </c>
      <c r="L123" t="s">
        <v>190</v>
      </c>
      <c r="M123" s="8" t="s">
        <v>189</v>
      </c>
      <c r="N123" t="s">
        <v>190</v>
      </c>
    </row>
    <row r="124" spans="1:15" x14ac:dyDescent="0.25">
      <c r="E124" s="17">
        <f>MIN(IF($E$5=1,$F5,999999),IF($E$6=1,$F6,999999),IF($E$7=1,$F7,999999),IF($E$8=1,$F8,999999),IF($E$9=1,$F9,999999),IF($E$10=1,$F10,999999),IF($E$11=1,$F11,999999),IF($E$12=1,$F12,999999),IF($E$13=1,$F13,999999),IF($E$14=1,$F14,999999),IF($E$15=1,$F15,999999),IF($E$16=1,$F16,999999),IF($E$17=1,$F17,999999),IF($E$18=1,$F18,999999),IF($E$19=1,$F19,999999),IF($E$20=1,$F20,999999),IF($E$21=1,$F21,999999),IF($E$22=1,$F22,999999),IF($E$23=1,$F23,999999),IF($E$24=1,$F24,999999),IF($E$25=1,$F25,999999),IF($E$26=1,$F26,999999),IF($E$27=1,$F27,999999),IF($E$28=1,$F28,999999),IF($E$29=1,$F29,999999),IF($E$30=1,$F30,999999),IF($E$31=1,$F31,999999),IF($E$32=1,$F32,999999),IF($E$33=1,$F33,999999),IF($E$34=1,$F34,999999),IF($E$35=1,$F35,999999),IF($E$36=1,$F36,999999),IF($E$37=1,$F37,999999),IF($E$38=1,$F38,999999),IF($E$39=1,$F39,999999),IF($E$40=1,$F40,999999),IF($E$41=1,$F41,999999),IF($E$42=1,$F42,999999),IF($E$43=1,$F43,999999),IF($E$44=1,$F44,999999),IF($E$45=1,$F45,999999),IF($E$46=1,$F46,999999),IF($E$47=1,$F47,999999),IF($E$48=1,$F48,999999),IF($E$49=1,$F49,999999),IF($E$50=1,$F50,999999),IF($E$51=1,$F51,999999),IF($E$52=1,$F52,999999),IF($E$53=1,$F53,999999),IF($E$54=1,$F54,999999),IF($E$55=1,$F55,999999),IF($E$56=1,$F56,999999),IF($E$57=1,$F57,999999),IF($E$58=1,$F58,999999),IF($E$59=1,$F59,999999),IF($E$60=1,$F60,999999),IF($E$61=1,$F61,999999),IF($E$62=1,$F62,999999),IF($E$63=1,$F63,999999),IF($E$64=1,$F64,999999),IF($E$65=1,$F65,999999),IF($E$66=1,$F66,999999),IF($E$67=1,$F67,999999),IF($E$68=1,$F68,999999),IF($E$69=1,$F69,999999),IF($E$70=1,$F70,999999),IF($E$71=1,$F71,999999),IF($E$72=1,$F72,999999),IF($E$73=1,$F73,999999),IF($E$74=1,$F74,999999),IF($E$75=1,$F75,999999),IF($E$76=1,$F76,999999)*IF($E$77=1,$F77,999999),IF($E$78=1,$F78,999999),IF($E$79=1,$F79,999999),IF($E$80=1,$F80,999999),IF($E$81=1,$F81,999999),IF($E$82=1,$F82,999999),IF($E$83=1,$F83,999999),IF($E$84=1,$F84,999999),IF($E$85=1,$F85,999999),IF($E$86=1,$F86,999999),IF($E$87=1,$F87,999999),IF($E$88=1,$F88,999999),IF($E$89=1,$F89,999999),IF($E$90=1,$F90,999999),IF($E$91=1,$F91,999999),IF($E$92=1,$F92,999999),IF($E$93=1,$F93,999999),IF($E$94=1,$F94,999999),IF($E$95=1,$F95,999999),IF($E$96=1,$F96,999999),IF($E$97=1,$F97,999999),IF($E$98=1,$F98,999999),IF($E$99=1,$F99,999999),IF($E$100=1,$F100,999999),IF($E$101=1,$F101,999999),IF($E$102=1,$F102,999999),IF($E$103=1,$F103,999999),IF($E$104=1,$F104,999999),IF($E$105=1,$F105,999999),IF($E$106=1,$F106,999999),IF($E$107=1,$F107,999999),IF($E$108=1,$F108,999999),IF($E$109=1,$F109,999999),IF($E$110=1,$F110,999999),IF($E$111=1,$F111,999999),IF($E$112=1,$F112,999999),IF($E$113=1,$F113,999999),IF($E$114=1,$F114,999999),IF($E$115=1,$F115,999999),IF($E$116=1,$F116,999999),IF($E$117=1,$F117,999999),IF($E$118=1,$F118,999999),IF($E$119=1,$F119,999999))</f>
        <v>0.33333333333333331</v>
      </c>
      <c r="F124" s="17">
        <f>MAX(IF($E$5=1,$G5,0),IF($E$6=1,$G6,0),IF($E$7=1,$G7,0),IF($E$8=1,$G8,0),IF($E$9=1,$G9,0),IF($E$10=1,$G10,0),IF($E$11=1,$G11,0),IF($E$12=1,$G12,0),IF($E$13=1,$G13,0),IF($E$14=1,$G14,0),IF($E$15=1,$G15,0),IF($E$16=1,$G16,0),IF($E$17=1,$G17,0),IF($E$18=1,$G18,0),IF($E$19=1,$G19,0),IF($E$20=1,$G20,0),IF($E$21=1,$G21,0),IF($E$22=1,$G22,0),IF($E$23=1,$G23,0),IF($E$24=1,$G24,0),IF($E$25=1,$G25,0),IF($E$26=1,$G26,0),IF($E$27=1,$G27,0),IF($E$28=1,$G28,0),IF($E$29=1,$G29,0),IF($E$30=1,$G30,0),IF($E$31=1,$G31,0),IF($E$32=1,$G32,0),IF($E$33=1,$G33,0),IF($E$34=1,$G34,0),IF($E$35=1,$G35,0),IF($E$36=1,$G36,0),IF($E$37=1,$G37,0),IF($E$38=1,$G38,0),IF($E$39=1,$G39,0),IF($E$40=1,$G40,0),IF($E$41=1,$G41,0),IF($E$42=1,$G42,0),IF($E$43=1,$G43,0),IF($E$44=1,$G44,0),IF($E$45=1,$G45,0),IF($E$46=1,$G46,0),IF($E$47=1,$G47,0),IF($E$48=1,$G48,0),IF($E$49=1,$G49,0),IF($E$50=1,$G50,0),IF($E$51=1,$G51,0),IF($E$52=1,$G52,0),IF($E$53=1,$G53,0),IF($E$54=1,$G54,0),IF($E$55=1,$G55,0),IF($E$56=1,$G56,0),IF($E$57=1,$G57,0),IF($E$58=1,$G58,0),IF($E$59=1,$G59,0),IF($E$60=1,$G60,0),IF($E$61=1,$G61,0),IF($E$62=1,$G62,0),IF($E$63=1,$G63,0),IF($E$64=1,$G64,0),IF($E$65=1,$G65,0),IF($E$66=1,$G66,0),IF($E$67=1,$G67,0),IF($E$68=1,$G68,0),IF($E$69=1,$G69,0),IF($E$70=1,$G70,0),IF($E$71=1,$G71,0),IF($E$72=1,$G72,0),IF($E$73=1,$G73,0),IF($E$74=1,$G74,0),IF($E$75=1,$G75,0),IF($E$76=1,$G76,0),IF($E$77=1,$G77,0),IF($E$78=1,$G78,0),IF($E$79=1,$G79,0),IF($E$80=1,$G80,0),IF($E$81=1,$G81,0),IF($E$82=1,$G82,0),IF($E$83=1,$G83,0),IF($E$84=1,$G84,0),IF($E$85=1,$G85,0),IF($E$86=1,$G86,0),IF($E$87=1,$G87,0),IF($E$88=1,$G88,0),IF($E$89=1,$G89,0),IF($E$90=1,$G90,0),IF($E$91=1,$G91,0),IF($E$92=1,$G92,0),IF($E$93=1,$G93,0),IF($E$94=1,$G94,0),IF($E$95=1,$G95,0),IF($E$96=1,$G96,0),IF($E$97=1,$G97,0),IF($E$98=1,$G98,0),IF($E$99=1,$G99,0),IF($E$100=1,$G100,0),IF($E$101=1,$G101,0),IF($E$102=1,$G102,0),IF($E$103=1,$G103,0),IF($E$104=1,$G104,0),IF($E$105=1,$G105,0),IF($E$106=1,$G106,0),IF($E$107=1,$G107,0),IF($E$108=1,$G108,0),IF($E$109=1,$G109,0),IF($E$110=1,$G110,0),IF($E$111=1,$G111,0),IF($E$112=1,$G112,0),IF($E$113=1,$G113,0),IF($E$114=1,$G114,0),IF($E$115=1,$G115,0),IF($E$116=1,$G116,0),IF($E$117=1,$G117,0),IF($E$118=1,$G118,0),IF($E$119=1,$G119,0))</f>
        <v>0.41666666666666669</v>
      </c>
      <c r="G124" s="17">
        <f>MIN(IF($E$5=2,$F5,999999),IF($E$6=2,$F6,999999),IF($E$7=2,$F7,999999),IF($E$8=2,$F8,999999),IF($E$9=2,$F9,999999),IF($E$10=2,$F10,999999),IF($E$11=2,$F11,999999),IF($E$12=2,$F12,999999),IF($E$13=2,$F13,999999),IF($E$14=2,$F14,999999),IF($E$15=2,$F15,999999),IF($E$16=2,$F16,999999),IF($E$17=2,$F17,999999),IF($E$18=2,$F18,999999),IF($E$19=2,$F19,999999),IF($E$20=2,$F20,999999),IF($E$21=2,$F21,999999),IF($E$22=2,$F22,999999),IF($E$23=2,$F23,999999),IF($E$24=2,$F24,999999),IF($E$25=2,$F25,999999),IF($E$26=2,$F26,999999),IF($E$27=2,$F27,999999),IF($E$28=2,$F28,999999),IF($E$29=2,$F29,999999),IF($E$30=2,$F30,999999),IF($E$31=2,$F31,999999),IF($E$32=2,$F32,999999),IF($E$33=2,$F33,999999),IF($E$34=2,$F34,999999),IF($E$35=2,$F35,999999),IF($E$36=2,$F36,999999),IF($E$37=2,$F37,999999),IF($E$38=2,$F38,999999),IF($E$39=2,$F39,999999),IF($E$40=2,$F40,999999),IF($E$41=2,$F41,999999),IF($E$42=2,$F42,999999),IF($E$43=2,$F43,999999),IF($E$44=2,$F44,999999),IF($E$45=2,$F45,999999),IF($E$46=2,$F46,999999),IF($E$47=2,$F47,999999),IF($E$48=2,$F48,999999),IF($E$49=2,$F49,999999),IF($E$50=2,$F50,999999),IF($E$51=2,$F51,999999),IF($E$52=2,$F52,999999),IF($E$53=2,$F53,999999),IF($E$54=2,$F54,999999),IF($E$55=2,$F55,999999),IF($E$56=2,$F56,999999),IF($E$57=2,$F57,999999),IF($E$58=2,$F58,999999),IF($E$59=2,$F59,999999),IF($E$60=2,$F60,999999),IF($E$61=2,$F61,999999),IF($E$62=2,$F62,999999),IF($E$63=2,$F63,999999),IF($E$64=2,$F64,999999),IF($E$65=2,$F65,999999),IF($E$66=2,$F66,999999),IF($E$67=2,$F67,999999),IF($E$68=2,$F68,999999),IF($E$69=2,$F69,999999),IF($E$70=2,$F70,999999),IF($E$71=2,$F71,999999),IF($E$72=2,$F72,999999),IF($E$73=2,$F73,999999),IF($E$74=2,$F74,999999),IF($E$75=2,$F75,999999),IF($E$76=2,$F76,999999),IF($E$77=2,$F77,999999),IF($E$78=2,$F78,999999),IF($E$79=2,$F79,999999),IF($E$80=2,$F80,999999),IF($E$81=2,$F81,999999),IF($E$82=2,$F82,999999),IF($E$83=2,$F83,999999),IF($E$84=2,$F84,999999),IF($E$85=2,$F85,999999),IF($E$86=2,$F86,999999),IF($E$87=2,$F87,999999),IF($E$88=2,$F88,999999),IF($E$89=2,$F89,999999),IF($E$90=2,$F90,999999),IF($E$91=2,$F91,999999),IF($E$92=2,$F92,999999),IF($E$93=2,$F93,999999),IF($E$94=2,$F94,999999),IF($E$95=2,$F95,999999),IF($E$96=2,$F96,999999),IF($E$97=2,$F97,999999),IF($E$98=2,$F98,999999),IF($E$99=2,$F99,999999),IF($E$100=2,$F100,999999),IF($E$101=2,$F101,999999),IF($E$102=2,$F102,999999),IF($E$103=2,$F103,999999),IF($E$104=2,$F104,999999),IF($E$105=2,$F105,999999),IF($E$106=2,$F106,999999),IF($E$107=2,$F107,999999),IF($E$108=2,$F108,999999),IF($E$109=2,$F109,999999),IF($E$110=2,$F110,999999),IF($E$111=2,$F111,999999),IF($E$112=2,$F112,999999),IF($E$113=2,$F113,999999),IF($E$114=2,$F114,999999),IF($E$115=2,$F115,999999),IF($E$116=2,$F116,999999),IF($E$117=2,$F117,999999),IF($E$118=2,$F118,999999),IF($E$119=2,$F119,999999))</f>
        <v>999999</v>
      </c>
      <c r="H124" s="17">
        <f>MAX(IF($E$5=2,$G5,0),IF($E$6=2,$G6,0),IF($E$7=2,$G7,0),IF($E$8=2,$G8,0),IF($E$9=2,$G9,0),IF($E$10=2,$G10,0),IF($E$11=2,$G11,0),IF($E$12=2,$G12,0),IF($E$13=2,$G13,0),IF($E$14=2,$G14,0),IF($E$15=2,$G15,0),IF($E$16=2,$G16,0),IF($E$17=2,$G17,0),IF($E$18=2,$G18,0),IF($E$19=2,$G19,0),IF($E$20=2,$G20,0),IF($E$21=2,$G21,0),IF($E$22=2,$G22,0),IF($E$23=2,$G23,0),IF($E$24=2,$G24,0),IF($E$25=2,$G25,0),IF($E$26=2,$G26,0),IF($E$27=2,$G27,0),IF($E$28=2,$G28,0),IF($E$29=2,$G29,0),IF($E$30=2,$G30,0),IF($E$31=2,$G31,0),IF($E$32=2,$G32,0),IF($E$33=2,$G33,0),IF($E$34=2,$G34,0),IF($E$35=2,$G35,0),IF($E$36=2,$G36,0),IF($E$37=2,$G37,0),IF($E$38=2,$G38,0),IF($E$39=2,$G39,0),IF($E$40=2,$G40,0),IF($E$41=2,$G41,0),IF($E$42=2,$G42,0),IF($E$43=2,$G43,0),IF($E$44=2,$G44,0),IF($E$45=2,$G45,0),IF($E$46=2,$G46,0),IF($E$47=2,$G47,0),IF($E$48=2,$G48,0),IF($E$49=2,$G49,0),IF($E$50=2,$G50,0),IF($E$51=2,$G51,0),IF($E$52=2,$G52,0),IF($E$53=2,$G53,0),IF($E$54=2,$G54,0),IF($E$55=2,$G55,0),IF($E$56=2,$G56,0),IF($E$57=2,$G57,0),IF($E$58=2,$G58,0),IF($E$59=2,$G59,0),IF($E$60=2,$G60,0),IF($E$61=2,$G61,0),IF($E$62=2,$G62,0),IF($E$63=2,$G63,0),IF($E$64=2,$G64,0),IF($E$65=2,$G65,0),IF($E$66=2,$G66,0),IF($E$67=2,$G67,0),IF($E$68=2,$G68,0),IF($E$69=2,$G69,0),IF($E$70=2,$G70,0),IF($E$71=2,$G71,0),IF($E$72=2,$G72,0),IF($E$73=2,$G73,0),IF($E$74=2,$G74,0),IF($E$75=2,$G75,0),IF($E$76=2,$G76,0),IF($E$77=2,$G77,0),IF($E$78=2,$G78,0),IF($E$79=2,$G79,0),IF($E$80=2,$G80,0),IF($E$81=2,$G81,0),IF($E$82=2,$G82,0),IF($E$83=2,$G83,0),IF($E$84=2,$G84,0),IF($E$85=2,$G85,0),IF($E$86=2,$G86,0),IF($E$87=2,$G87,0),IF($E$88=2,$G88,0),IF($E$89=2,$G89,0),IF($E$90=2,$G90,0),IF($E$91=2,$G91,0),IF($E$92=2,$G92,0),IF($E$93=2,$G93,0),IF($E$94=2,$G94,0),IF($E$95=2,$G95,0),IF($E$96=2,$G96,0),IF($E$97=2,$G97,0),IF($E$98=2,$G98,0),IF($E$99=2,$G99,0),IF($E$100=2,$G100,0),IF($E$101=2,$G101,0),IF($E$102=2,$G102,0),IF($E$103=2,$G103,0),IF($E$104=2,$G104,0),IF($E$105=2,$G105,0),IF($E$106=2,$G106,0),IF($E$107=2,$G107,0),IF($E$108=2,$G108,0),IF($E$109=2,$G109,0),IF($E$110=2,$G110,0),IF($E$111=2,$G111,0),IF($E$112=2,$G112,0),IF($E$113=2,$G113,0),IF($E$114=2,$G114,0),IF($E$115=2,$G115,0),IF($E$116=2,$G116,0),IF($E$117=2,$G117,0),IF($E$118=2,$G118,0),IF($E$119=2,$G119,0))</f>
        <v>0</v>
      </c>
      <c r="I124" s="17">
        <f>MIN(IF($E$5=3,$F5,999999),IF($E$6=3,$F6,999999),IF($E$7=3,$F7,999999),IF($E$8=3,$F8,999999),IF($E$9=3,$F9,999999),IF($E$10=3,$F10,999999),IF($E$11=3,$F11,999999),IF($E$12=3,$F12,999999),IF($E$13=3,$F13,999999),IF($E$14=3,$F14,999999),IF($E$15=3,$F15,999999),IF($E$16=3,$F16,999999),IF($E$17=3,$F17,999999),IF($E$18=3,$F18,999999),IF($E$19=3,$F19,999999),IF($E$20=3,$F20,999999),IF($E$21=3,$F21,999999),IF($E$22=3,$F22,999999),IF($E$23=3,$F23,999999),IF($E$24=3,$F24,999999),IF($E$25=3,$F25,999999),IF($E$26=3,$F26,999999),IF($E$27=3,$F27,999999),IF($E$28=3,$F28,999999),IF($E$29=3,$F29,999999),IF($E$30=3,$F30,999999),IF($E$31=3,$F31,999999),IF($E$32=3,$F32,999999),IF($E$33=3,$F33,999999),IF($E$34=3,$F34,999999),IF($E$35=3,$F35,999999),IF($E$36=3,$F36,999999),IF($E$37=3,$F37,999999),IF($E$38=3,$F38,999999),IF($E$39=3,$F39,999999),IF($E$40=3,$F40,999999),IF($E$41=3,$F41,999999),IF($E$42=3,$F42,999999),IF($E$43=3,$F43,999999),IF($E$44=3,$F44,999999),IF($E$45=3,$F45,999999),IF($E$46=3,$F46,999999),IF($E$47=3,$F47,999999),IF($E$48=3,$F48,999999),IF($E$49=3,$F49,999999),IF($E$50=3,$F50,999999),IF($E$51=3,$F51,999999),IF($E$52=3,$F52,999999),IF($E$53=3,$F53,999999),IF($E$54=3,$F54,999999),IF($E$55=3,$F55,999999),IF($E$56=3,$F56,999999),IF($E$57=3,$F57,999999),IF($E$58=3,$F58,999999),IF($E$59=3,$F59,999999),IF($E$60=3,$F60,999999),IF($E$61=3,$F61,999999),IF($E$62=3,$F62,999999),IF($E$63=3,$F63,999999),IF($E$64=3,$F64,999999),IF($E$65=3,$F65,999999),IF($E$66=3,$F66,999999),IF($E$67=3,$F67,999999),IF($E$68=3,$F68,999999),IF($E$69=3,$F69,999999),IF($E$70=3,$F70,999999),IF($E$71=3,$F71,999999),IF($E$72=3,$F72,999999),IF($E$73=3,$F73,999999),IF($E$74=3,$F74,999999),IF($E$75=3,$F75,999999),IF($E$76=3,$F76,999999),IF($E$77=3,$F77,999999),IF($E$78=3,$F78,999999),IF($E$79=3,$F79,999999),IF($E$80=3,$F80,999999),IF($E$81=3,$F81,999999),IF($E$82=3,$F82,999999),IF($E$83=3,$F83,999999),IF($E$84=3,$F84,999999),IF($E$85=3,$F85,999999),IF($E$86=3,$F86,999999),IF($E$87=3,$F87,999999),IF($E$88=3,$F88,999999),IF($E$89=3,$F89,999999),IF($E$90=3,$F90,999999),IF($E$91=3,$F91,999999),IF($E$92=3,$F92,999999),IF($E$93=3,$F93,999999),IF($E$94=3,$F94,999999),IF($E$95=3,$F95,999999),IF($E$96=3,$F96,999999),IF($E$97=3,$F97,999999),IF($E$98=3,$F98,999999),IF($E$99=3,$F99,999999),IF($E$100=3,$F100,999999),IF($E$101=3,$F101,999999),IF($E$102=3,$F102,999999),IF($E$103=3,$F103,999999),IF($E$104=3,$F104,999999),IF($E$105=3,$F105,999999),IF($E$106=3,$F106,999999),IF($E$107=3,$F107,999999),IF($E$108=3,$F108,999999),IF($E$109=3,$F109,999999),IF($E$110=3,$F110,999999),IF($E$111=3,$F111,999999),IF($E$112=3,$F112,999999),IF($E$113=3,$F113,999999),IF($E$114=3,$F114,999999),IF($E$115=3,$F115,999999),IF($E$116=3,$F116,999999),IF($E$117=3,$F117,999999),IF($E$118=3,$F118,999999),IF($E$119=3,$F119,999999))</f>
        <v>999999</v>
      </c>
      <c r="J124" s="17">
        <f>MAX(IF($E$5=3,$G5,0),IF($E$6=3,$G6,0),IF($E$7=3,$G7,0),IF($E$8=3,$G8,0),IF($E$9=3,$G9,0),IF($E$10=3,$G10,0),IF($E$11=3,$G11,0),IF($E$12=3,$G12,0),IF($E$13=3,$G13,0),IF($E$14=3,$G14,0),IF($E$15=3,$G15,0),IF($E$16=3,$G16,0),IF($E$17=3,$G17,0),IF($E$18=3,$G18,0),IF($E$19=3,$G19,0),IF($E$20=3,$G20,0),IF($E$21=3,$G21,0),IF($E$22=3,$G22,0),IF($E$23=3,$G23,0),IF($E$24=3,$G24,0),IF($E$25=3,$G25,0),IF($E$26=3,$G26,0),IF($E$27=3,$G27,0),IF($E$28=3,$G28,0),IF($E$29=3,$G29,0),IF($E$30=3,$G30,0),IF($E$31=3,$G31,0),IF($E$32=3,$G32,0),IF($E$33=3,$G33,0),IF($E$34=3,$G34,0),IF($E$35=3,$G35,0),IF($E$36=3,$G36,0),IF($E$37=3,$G37,0),IF($E$38=3,$G38,0),IF($E$39=3,$G39,0),IF($E$40=3,$G40,0),IF($E$41=3,$G41,0),IF($E$42=3,$G42,0),IF($E$43=3,$G43,0),IF($E$44=3,$G44,0),IF($E$45=3,$G45,0),IF($E$46=3,$G46,0),IF($E$47=3,$G47,0),IF($E$48=3,$G48,0),IF($E$49=3,$G49,0),IF($E$50=3,$G50,0),IF($E$51=3,$G51,0),IF($E$52=3,$G52,0),IF($E$53=3,$G53,0),IF($E$54=3,$G54,0),IF($E$55=3,$G55,0),IF($E$56=3,$G56,0),IF($E$57=3,$G57,0),IF($E$58=3,$G58,0),IF($E$59=3,$G59,0),IF($E$60=3,$G60,0),IF($E$61=3,$G61,0),IF($E$62=3,$G62,0),IF($E$63=3,$G63,0),IF($E$64=3,$G64,0),IF($E$65=3,$G65,0),IF($E$66=3,$G66,0),IF($E$67=3,$G67,0),IF($E$68=3,$G68,0),IF($E$69=3,$G69,0),IF($E$70=3,$G70,0),IF($E$71=3,$G71,0),IF($E$72=3,$G72,0),IF($E$73=3,$G73,0),IF($E$74=3,$G74,0),IF($E$75=3,$G75,0),IF($E$76=3,$G76,0),IF($E$77=3,$G77,0),IF($E$78=3,$G78,0),IF($E$79=3,$G79,0),IF($E$80=3,$G80,0),IF($E$81=3,$G81,0),IF($E$82=3,$G82,0),IF($E$83=3,$G83,0),IF($E$84=3,$G84,0),IF($E$85=3,$G85,0),IF($E$86=3,$G86,0),IF($E$87=3,$G87,0),IF($E$88=3,$G88,0),IF($E$89=3,$G89,0),IF($E$90=3,$G90,0),IF($E$91=3,$G91,0),IF($E$92=3,$G92,0),IF($E$93=3,$G93,0),IF($E$94=3,$G94,0),IF($E$95=3,$G95,0),IF($E$96=3,$G96,0),IF($E$97=3,$G97,0),IF($E$98=3,$G98,0),IF($E$99=3,$G99,0),IF($E$100=3,$G100,0),IF($E$101=3,$G101,0),IF($E$102=3,$G102,0),IF($E$103=3,$G103,0),IF($E$104=3,$G104,0),IF($E$105=3,$G105,0),IF($E$106=3,$G106,0),IF($E$107=3,$G107,0),IF($E$108=3,$G108,0),IF($E$109=3,$G109,0),IF($E$110=3,$G110,0),IF($E$111=3,$G111,0),IF($E$112=3,$G112,0),IF($E$113=3,$G113,0),IF($E$114=3,$G114,0),IF($E$115=3,$G115,0),IF($E$116=3,$G116,0),IF($E$117=3,$G117,0),IF($E$118=3,$G118,0),IF($E$119=3,$G119,0))</f>
        <v>0</v>
      </c>
      <c r="K124" s="17">
        <f>MIN(IF($E$5=4,$F5,999999),IF($E$6=4,$F6,999999),IF($E$7=4,$F7,999999),IF($E$8=4,$F8,999999),IF($E$9=4,$F9,999999),IF($E$10=4,$F10,999999),IF($E$11=4,$F11,999999),IF($E$12=4,$F12,999999),IF($E$13=4,$F13,999999),IF($E$14=4,$F14,999999),IF($E$15=4,$F15,999999),IF($E$16=4,$F16,999999),IF($E$17=4,$F17,999999),IF($E$18=4,$F18,999999),IF($E$19=4,$F19,999999),IF($E$20=4,$F20,999999),IF($E$21=4,$F21,999999),IF($E$22=4,$F22,999999),IF($E$23=4,$F23,999999),IF($E$24=4,$F24,999999),IF($E$25=4,$F25,999999),IF($E$26=4,$F26,999999),IF($E$27=4,$F27,999999),IF($E$28=4,$F28,999999),IF($E$29=4,$F29,999999),IF($E$30=4,$F30,999999),IF($E$31=4,$F31,999999),IF($E$32=4,$F32,999999),IF($E$33=4,$F33,999999),IF($E$34=4,$F34,999999),IF($E$35=4,$F35,999999),IF($E$36=4,$F36,999999),IF($E$37=4,$F37,999999),IF($E$38=4,$F38,999999),IF($E$39=4,$F39,999999),IF($E$40=4,$F40,999999),IF($E$41=4,$F41,999999),IF($E$42=4,$F42,999999),IF($E$43=4,$F43,999999),IF($E$44=4,$F44,999999),IF($E$45=4,$F45,999999),IF($E$46=4,$F46,999999),IF($E$47=4,$F47,999999),IF($E$48=4,$F48,999999),IF($E$49=4,$F49,999999),IF($E$50=4,$F50,999999),IF($E$51=4,$F51,999999),IF($E$52=4,$F52,999999),IF($E$53=4,$F53,999999),IF($E$54=4,$F54,999999),IF($E$55=4,$F55,999999),IF($E$56=4,$F56,999999),IF($E$57=4,$F57,999999),IF($E$58=4,$F58,999999),IF($E$59=4,$F59,999999),IF($E$60=4,$F60,999999),IF($E$61=4,$F61,999999),IF($E$62=4,$F62,999999),IF($E$63=4,$F63,999999),IF($E$64=4,$F64,999999),IF($E$65=4,$F65,999999),IF($E$66=4,$F66,999999),IF($E$67=4,$F67,999999),IF($E$68=4,$F68,999999),IF($E$69=4,$F69,999999),IF($E$70=4,$F70,999999),IF($E$71=4,$F71,999999),IF($E$72=4,$F72,999999),IF($E$73=4,$F73,999999),IF($E$74=4,$F74,999999),IF($E$75=4,$F75,999999),IF($E$76=4,$F76,999999),IF($E$77=4,$F77,999999),IF($E$78=4,$F78,999999),IF($E$79=4,$F79,999999),IF($E$80=4,$F80,999999),IF($E$81=4,$F81,999999),IF($E$82=4,$F82,999999),IF($E$83=4,$F83,999999),IF($E$84=4,$F84,999999),IF($E$85=4,$F85,999999),IF($E$86=4,$F86,999999),IF($E$87=4,$F87,999999),IF($E$88=4,$F88,999999),IF($E$89=4,$F89,999999),IF($E$90=4,$F90,999999),IF($E$91=4,$F91,999999),IF($E$92=4,$F92,999999),IF($E$93=4,$F93,999999),IF($E$94=4,$F94,999999),IF($E$95=4,$F95,999999),IF($E$96=4,$F96,999999),IF($E$97=4,$F97,999999),IF($E$98=4,$F98,999999),IF($E$99=4,$F99,999999),IF($E$100=4,$F100,999999),IF($E$101=4,$F101,999999),IF($E$102=4,$F102,999999),IF($E$103=4,$F103,999999),IF($E$104=4,$F104,999999),IF($E$105=4,$F105,999999),IF($E$106=4,$F106,999999),IF($E$107=4,$F107,999999),IF($E$108=4,$F108,999999),IF($E$109=4,$F109,999999),IF($E$110=4,$F110,999999),IF($E$111=4,$F111,999999),IF($E$112=4,$F112,999999),IF($E$113=4,$F113,999999),IF($E$114=4,$F114,999999),IF($E$115=4,$F115,999999),IF($E$116=4,$F116,999999),IF($E$117=4,$F117,999999),IF($E$118=4,$F118,999999),IF($E$119=4,$F119,999999))</f>
        <v>999999</v>
      </c>
      <c r="L124" s="17">
        <f>MAX(IF($E$5=4,$G5,0),IF($E$6=4,$G6,0),IF($E$7=4,$G7,0),IF($E$8=4,$G8,0),IF($E$9=4,$G9,0),IF($E$10=4,$G10,0),IF($E$11=4,$G11,0),IF($E$12=4,$G12,0),IF($E$13=4,$G13,0),IF($E$14=4,$G14,0),IF($E$15=4,$G15,0),IF($E$16=4,$G16,0),IF($E$17=4,$G17,0),IF($E$18=4,$G18,0),IF($E$19=4,$G19,0),IF($E$20=4,$G20,0),IF($E$21=4,$G21,0),IF($E$22=4,$G22,0),IF($E$23=4,$G23,0),IF($E$24=4,$G24,0),IF($E$25=4,$G25,0),IF($E$26=4,$G26,0),IF($E$27=4,$G27,0),IF($E$28=4,$G28,0),IF($E$29=4,$G29,0),IF($E$30=4,$G30,0),IF($E$31=4,$G31,0),IF($E$32=4,$G32,0),IF($E$33=4,$G33,0),IF($E$34=4,$G34,0),IF($E$35=4,$G35,0),IF($E$36=4,$G36,0),IF($E$37=4,$G37,0),IF($E$38=4,$G38,0),IF($E$39=4,$G39,0),IF($E$40=4,$G40,0),IF($E$41=4,$G41,0),IF($E$42=4,$G42,0),IF($E$43=4,$G43,0),IF($E$44=4,$G44,0),IF($E$45=4,$G45,0),IF($E$46=4,$G46,0),IF($E$47=4,$G47,0),IF($E$48=4,$G48,0),IF($E$49=4,$G49,0),IF($E$50=4,$G50,0),IF($E$51=4,$G51,0),IF($E$52=4,$G52,0),IF($E$53=4,$G53,0),IF($E$54=4,$G54,0),IF($E$55=4,$G55,0),IF($E$56=4,$G56,0),IF($E$57=4,$G57,0),IF($E$58=4,$G58,0),IF($E$59=4,$G59,0),IF($E$60=4,$G60,0),IF($E$61=4,$G61,0),IF($E$62=4,$G62,0),IF($E$63=4,$G63,0),IF($E$64=4,$G64,0),IF($E$65=4,$G65,0),IF($E$66=4,$G66,0),IF($E$67=4,$G67,0),IF($E$68=4,$G68,0),IF($E$69=4,$G69,0),IF($E$70=4,$G70,0),IF($E$71=4,$G71,0),IF($E$72=4,$G72,0),IF($E$73=4,$G73,0),IF($E$74=4,$G74,0),IF($E$75=4,$G75,0),IF($E$76=4,$G76,0),IF($E$77=4,$G77,0),IF($E$78=4,$G78,0),IF($E$79=4,$G79,0),IF($E$80=4,$G80,0),IF($E$81=4,$G81,0),IF($E$82=4,$G82,0),IF($E$83=4,$G83,0),IF($E$84=4,$G84,0),IF($E$85=4,$G85,0),IF($E$86=4,$G86,0),IF($E$87=4,$G87,0),IF($E$88=4,$G88,0),IF($E$89=4,$G89,0),IF($E$90=4,$G90,0),IF($E$91=4,$G91,0),IF($E$92=4,$G92,0),IF($E$93=4,$G93,0),IF($E$94=4,$G94,0),IF($E$95=4,$G95,0),IF($E$96=4,$G96,0),IF($E$97=4,$G97,0),IF($E$98=4,$G98,0),IF($E$99=4,$G99,0),IF($E$100=4,$G100,0),IF($E$101=4,$G101,0),IF($E$102=4,$G102,0),IF($E$103=4,$G103,0),IF($E$104=4,$G104,0),IF($E$105=4,$G105,0),IF($E$106=4,$G106,0),IF($E$107=4,$G107,0),IF($E$108=4,$G108,0),IF($E$109=4,$G109,0),IF($E$110=4,$G110,0),IF($E$111=4,$G111,0),IF($E$112=4,$G112,0),IF($E$113=4,$G113,0),IF($E$114=4,$G114,0),IF($E$115=4,$G115,0),IF($E$116=4,$G116,0),IF($E$117=4,$G117,0),IF($E$118=4,$G118,0),IF($E$119=4,$G119,0))</f>
        <v>0</v>
      </c>
      <c r="M124" s="17">
        <f>MIN(IF($E$5=5,$F5,999999),IF($E$6=5,$F6,999999),IF($E$7=5,$F7,999999),IF($E$8=5,$F8,999999),IF($E$9=5,$F9,999999),IF($E$10=5,$F10,999999),IF($E$11=5,$F11,999999),IF($E$12=5,$F12,999999),IF($E$13=5,$F13,999999),IF($E$14=5,$F14,999999),IF($E$15=5,$F15,999999),IF($E$16=5,$F16,999999),IF($E$17=5,$F17,999999),IF($E$18=5,$F18,999999),IF($E$19=5,$F19,999999),IF($E$20=5,$F20,999999),IF($E$21=5,$F21,999999),IF($E$22=5,$F22,999999),IF($E$23=5,$F23,999999),IF($E$24=5,$F24,999999),IF($E$25=5,$F25,999999),IF($E$26=5,$F26,999999),IF($E$27=5,$F27,999999),IF($E$28=5,$F28,999999),IF($E$29=5,$F29,999999),IF($E$30=5,$F30,999999),IF($E$31=5,$F31,999999),IF($E$32=5,$F32,999999),IF($E$33=5,$F33,999999),IF($E$34=5,$F34,999999),IF($E$35=5,$F35,999999),IF($E$36=5,$F36,999999),IF($E$37=5,$F37,999999),IF($E$38=5,$F38,999999),IF($E$39=5,$F39,999999),IF($E$40=5,$F40,999999),IF($E$41=5,$F41,999999),IF($E$42=5,$F42,999999),IF($E$43=5,$F43,999999),IF($E$44=5,$F44,999999),IF($E$45=5,$F45,999999),IF($E$46=5,$F46,999999),IF($E$47=5,$F47,999999),IF($E$48=5,$F48,999999),IF($E$49=5,$F49,999999),IF($E$50=5,$F50,999999),IF($E$51=5,$F51,999999),IF($E$52=5,$F52,999999),IF($E$53=5,$F53,999999),IF($E$54=5,$F54,999999),IF($E$55=5,$F55,999999),IF($E$56=5,$F56,999999),IF($E$57=5,$F57,999999),IF($E$58=5,$F58,999999),IF($E$59=5,$F59,999999),IF($E$60=5,$F60,999999),IF($E$61=5,$F61,999999),IF($E$62=5,$F62,999999),IF($E$63=5,$F63,999999),IF($E$64=5,$F64,999999),IF($E$65=5,$F65,999999),IF($E$66=5,$F66,999999),IF($E$67=5,$F67,999999),IF($E$68=5,$F68,999999),IF($E$69=5,$F69,999999),IF($E$70=5,$F70,999999),IF($E$71=5,$F71,999999),IF($E$72=5,$F72,999999),IF($E$73=5,$F73,999999),IF($E$74=5,$F74,999999),IF($E$75=5,$F75,999999),IF($E$76=5,$F76,999999),IF($E$77=5,$F77,999999),IF($E$78=5,$F78,999999),IF($E$79=5,$F79,999999),IF($E$80=5,$F80,999999),IF($E$81=5,$F81,999999),IF($E$82=5,$F82,999999),IF($E$83=5,$F83,999999),IF($E$84=5,$F84,999999),IF($E$85=5,$F85,999999),IF($E$86=5,$F86,999999),IF($E$87=5,$F87,999999),IF($E$88=5,$F88,999999),IF($E$89=5,$F89,999999),IF($E$90=5,$F90,999999),IF($E$91=5,$F91,999999),IF($E$92=5,$F92,999999),IF($E$93=5,$F93,999999),IF($E$94=5,$F94,999999),IF($E$95=5,$F95,999999),IF($E$96=5,$F96,999999),IF($E$97=5,$F97,999999),IF($E$98=5,$F98,999999),IF($E$99=5,$F99,999999),IF($E$100=5,$F100,999999),IF($E$101=5,$F101,999999),IF($E$102=5,$F102,999999),IF($E$103=5,$F103,999999),IF($E$104=5,$F104,999999),IF($E$105=5,$F105,999999),IF($E$106=5,$F106,999999),IF($E$107=5,$F107,999999),IF($E$108=5,$F108,999999),IF($E$109=5,$F109,999999),IF($E$110=5,$F110,999999),IF($E$111=5,$F111,999999),IF($E$112=5,$F112,999999),IF($E$113=5,$F113,999999),IF($E$114=5,$F114,999999),IF($E$115=5,$F115,999999),IF($E$116=5,$F116,999999),IF($E$117=5,$F117,999999),IF($E$118=5,$F118,999999),IF($E$119=5,$F119,999999))</f>
        <v>999999</v>
      </c>
      <c r="N124" s="17">
        <f>MAX(IF($E$5=5,$G5,0),IF($E$6=5,$G6,0),IF($E$7=5,$G7,0),IF($E$8=5,$G8,0),IF($E$9=5,$G9,0),IF($E$10=5,$G10,0),IF($E$11=5,$G11,0),IF($E$12=5,$G12,0),IF($E$13=5,$G13,0),IF($E$14=5,$G14,0),IF($E$15=5,$G15,0),IF($E$16=5,$G16,0),IF($E$17=5,$G17,0),IF($E$18=5,$G18,0),IF($E$19=5,$G19,0),IF($E$20=5,$G20,0),IF($E$21=5,$G21,0),IF($E$22=5,$G22,0),IF($E$23=5,$G23,0),IF($E$24=5,$G24,0),IF($E$25=5,$G25,0),IF($E$26=5,$G26,0),IF($E$27=5,$G27,0),IF($E$28=5,$G28,0),IF($E$29=5,$G29,0),IF($E$30=5,$G30,0),IF($E$31=5,$G31,0),IF($E$32=5,$G32,0),IF($E$33=5,$G33,0),IF($E$34=5,$G34,0),IF($E$35=5,$G35,0),IF($E$36=5,$G36,0),IF($E$37=5,$G37,0),IF($E$38=5,$G38,0),IF($E$39=5,$G39,0),IF($E$40=5,$G40,0),IF($E$41=5,$G41,0),IF($E$42=5,$G42,0),IF($E$43=5,$G43,0),IF($E$44=5,$G44,0),IF($E$45=5,$G45,0),IF($E$46=5,$G46,0),IF($E$47=5,$G47,0),IF($E$48=5,$G48,0),IF($E$49=5,$G49,0),IF($E$50=5,$G50,0),IF($E$51=5,$G51,0),IF($E$52=5,$G52,0),IF($E$53=5,$G53,0),IF($E$54=5,$G54,0),IF($E$55=5,$G55,0),IF($E$56=5,$G56,0),IF($E$57=5,$G57,0),IF($E$58=5,$G58,0),IF($E$59=5,$G59,0),IF($E$60=5,$G60,0),IF($E$61=5,$G61,0),IF($E$62=5,$G62,0),IF($E$63=5,$G63,0),IF($E$64=5,$G64,0),IF($E$65=5,$G65,0),IF($E$66=5,$G66,0),IF($E$67=5,$G67,0),IF($E$68=5,$G68,0),IF($E$69=5,$G69,0),IF($E$70=5,$G70,0),IF($E$71=5,$G71,0),IF($E$72=5,$G72,0),IF($E$73=5,$G73,0),IF($E$74=5,$G74,0),IF($E$75=5,$G75,0),IF($E$76=5,$G76,0),IF($E$77=5,$G77,0),IF($E$78=5,$G78,0),IF($E$79=5,$G79,0),IF($E$80=5,$G80,0),IF($E$81=5,$G81,0),IF($E$82=5,$G82,0),IF($E$83=5,$G83,0),IF($E$84=5,$G84,0),IF($E$85=5,$G85,0),IF($E$86=5,$G86,0),IF($E$87=5,$G87,0),IF($E$88=5,$G88,0),IF($E$89=5,$G89,0),IF($E$90=5,$G90,0),IF($E$91=5,$G91,0),IF($E$92=5,$G92,0),IF($E$93=5,$G93,0),IF($E$94=5,$G94,0),IF($E$95=5,$G95,0),IF($E$96=5,$G96,0),IF($E$97=5,$G97,0),IF($E$98=5,$G98,0),IF($E$99=5,$G99,0),IF($E$100=5,$G100,0),IF($E$101=5,$G101,0),IF($E$102=5,$G102,0),IF($E$103=5,$G103,0),IF($E$104=5,$G104,0),IF($E$105=5,$G105,0),IF($E$106=5,$G106,0),IF($E$107=5,$G107,0),IF($E$108=5,$G108,0),IF($E$109=5,$G109,0),IF($E$110=5,$G110,0),IF($E$111=5,$G111,0),IF($E$112=5,$G112,0),IF($E$113=5,$G113,0),IF($E$114=5,$G114,0),IF($E$115=5,$G115,0),IF($E$116=5,$G116,0),IF($E$117=5,$G117,0),IF($E$118=5,$G118,0),IF($E$119=5,$G119,0))</f>
        <v>0</v>
      </c>
      <c r="O124" s="17"/>
    </row>
    <row r="125" spans="1:15" x14ac:dyDescent="0.25">
      <c r="E125" s="18">
        <f>(F124-E124)*24*60</f>
        <v>120.00000000000006</v>
      </c>
      <c r="F125" s="17"/>
      <c r="G125" s="18">
        <f>(H124-G124)*24*60</f>
        <v>-1439998560</v>
      </c>
      <c r="I125" s="18">
        <f>(J124-I124)*24*60</f>
        <v>-1439998560</v>
      </c>
      <c r="J125" s="18"/>
      <c r="K125" s="18">
        <f>(L124-K124)*24*60</f>
        <v>-1439998560</v>
      </c>
      <c r="M125" s="18">
        <f>(N124-M124)*24*60</f>
        <v>-1439998560</v>
      </c>
    </row>
    <row r="126" spans="1:15" x14ac:dyDescent="0.25">
      <c r="D126" t="s">
        <v>191</v>
      </c>
      <c r="E126" s="17">
        <f>+E125/24/60</f>
        <v>8.3333333333333384E-2</v>
      </c>
      <c r="G126" s="17">
        <f>+G125/24/60</f>
        <v>-999999</v>
      </c>
      <c r="I126" s="17">
        <f>+I125/24/60</f>
        <v>-999999</v>
      </c>
      <c r="J126" s="17"/>
      <c r="K126" s="17">
        <f>+K125/24/60</f>
        <v>-999999</v>
      </c>
      <c r="M126" s="17">
        <f>+M125/24/60</f>
        <v>-999999</v>
      </c>
    </row>
    <row r="127" spans="1:15" x14ac:dyDescent="0.25">
      <c r="D127" t="s">
        <v>192</v>
      </c>
      <c r="E127" s="19">
        <f>E125+G125+I125+K125+M125</f>
        <v>-5759994120</v>
      </c>
    </row>
    <row r="128" spans="1:15" x14ac:dyDescent="0.25">
      <c r="D128" t="s">
        <v>193</v>
      </c>
      <c r="E128" s="17">
        <f>+E127/60/24</f>
        <v>-3999995.9166666665</v>
      </c>
      <c r="F128" s="17">
        <f>+E126+G126+I126+K126+M126</f>
        <v>-3999995.9166666665</v>
      </c>
    </row>
    <row r="129" spans="4:6" x14ac:dyDescent="0.25">
      <c r="D129" t="s">
        <v>193</v>
      </c>
      <c r="E129" s="17">
        <f>+E128/60/24</f>
        <v>-2777.7749421296298</v>
      </c>
      <c r="F129" s="17">
        <f>+E127+G127+I127+K127+M127</f>
        <v>-5759994120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8553"/>
  <sheetViews>
    <sheetView topLeftCell="G1" zoomScale="55" zoomScaleNormal="55" workbookViewId="0">
      <selection activeCell="L5" sqref="L5"/>
    </sheetView>
  </sheetViews>
  <sheetFormatPr baseColWidth="10" defaultColWidth="35.7109375" defaultRowHeight="15" x14ac:dyDescent="0.25"/>
  <cols>
    <col min="1" max="1" width="29.7109375" bestFit="1" customWidth="1"/>
    <col min="2" max="2" width="10.7109375" bestFit="1" customWidth="1"/>
    <col min="3" max="3" width="30.28515625" bestFit="1" customWidth="1"/>
    <col min="4" max="4" width="40.28515625" bestFit="1" customWidth="1"/>
    <col min="5" max="5" width="16.42578125" bestFit="1" customWidth="1"/>
    <col min="6" max="6" width="14.28515625" customWidth="1"/>
    <col min="7" max="7" width="10.85546875" bestFit="1" customWidth="1"/>
    <col min="8" max="8" width="40.28515625" bestFit="1" customWidth="1"/>
    <col min="9" max="9" width="31.42578125" bestFit="1" customWidth="1"/>
    <col min="10" max="10" width="16.42578125" bestFit="1" customWidth="1"/>
    <col min="11" max="11" width="23.85546875" bestFit="1" customWidth="1"/>
    <col min="12" max="12" width="25.140625" bestFit="1" customWidth="1"/>
    <col min="13" max="13" width="15" bestFit="1" customWidth="1"/>
    <col min="14" max="14" width="12.140625" bestFit="1" customWidth="1"/>
    <col min="15" max="16" width="19.42578125" bestFit="1" customWidth="1"/>
    <col min="17" max="17" width="2.5703125" bestFit="1" customWidth="1"/>
  </cols>
  <sheetData>
    <row r="1" spans="1:17" x14ac:dyDescent="0.25">
      <c r="A1" s="20" t="s">
        <v>203</v>
      </c>
      <c r="B1" s="21" t="s">
        <v>204</v>
      </c>
      <c r="C1" s="21" t="s">
        <v>205</v>
      </c>
      <c r="D1" s="22" t="s">
        <v>99</v>
      </c>
      <c r="E1" s="22" t="s">
        <v>206</v>
      </c>
      <c r="F1" s="22" t="s">
        <v>207</v>
      </c>
      <c r="G1" s="22" t="s">
        <v>208</v>
      </c>
      <c r="H1" s="21" t="s">
        <v>209</v>
      </c>
      <c r="I1" s="22" t="s">
        <v>210</v>
      </c>
      <c r="J1" s="23" t="s">
        <v>211</v>
      </c>
      <c r="K1" s="24"/>
      <c r="L1" s="24"/>
      <c r="M1" s="24"/>
      <c r="N1" s="25"/>
      <c r="O1" s="21" t="s">
        <v>212</v>
      </c>
    </row>
    <row r="2" spans="1:17" ht="30" x14ac:dyDescent="0.25">
      <c r="A2" s="26"/>
      <c r="B2" s="21"/>
      <c r="C2" s="21"/>
      <c r="D2" s="27"/>
      <c r="E2" s="27"/>
      <c r="F2" s="27"/>
      <c r="G2" s="27"/>
      <c r="H2" s="21"/>
      <c r="I2" s="27"/>
      <c r="J2" s="28" t="s">
        <v>213</v>
      </c>
      <c r="K2" s="29" t="s">
        <v>214</v>
      </c>
      <c r="L2" s="29" t="s">
        <v>215</v>
      </c>
      <c r="M2" s="28" t="s">
        <v>216</v>
      </c>
      <c r="N2" s="28" t="s">
        <v>217</v>
      </c>
      <c r="O2" s="21"/>
    </row>
    <row r="3" spans="1:17" x14ac:dyDescent="0.25">
      <c r="A3" s="30"/>
      <c r="B3" s="31"/>
      <c r="C3" s="31"/>
      <c r="D3" s="31"/>
      <c r="E3" s="31"/>
      <c r="F3" s="32"/>
      <c r="G3" s="38"/>
      <c r="H3" s="2" t="s">
        <v>117</v>
      </c>
      <c r="I3" s="32"/>
      <c r="J3" s="34"/>
      <c r="K3" s="35"/>
      <c r="L3" s="39"/>
      <c r="M3" s="39"/>
      <c r="N3" s="36"/>
      <c r="O3" s="37"/>
      <c r="Q3" s="9"/>
    </row>
    <row r="4" spans="1:17" x14ac:dyDescent="0.25">
      <c r="A4" s="30"/>
      <c r="B4" s="31"/>
      <c r="C4" s="31"/>
      <c r="D4" s="31"/>
      <c r="E4" s="31"/>
      <c r="F4" s="32"/>
      <c r="G4" s="38"/>
      <c r="H4" s="2" t="s">
        <v>118</v>
      </c>
      <c r="I4" s="32"/>
      <c r="J4" s="34"/>
      <c r="K4" s="35"/>
      <c r="L4" s="34"/>
      <c r="M4" s="34"/>
      <c r="N4" s="36"/>
      <c r="O4" s="37"/>
      <c r="Q4" s="9"/>
    </row>
    <row r="5" spans="1:17" x14ac:dyDescent="0.25">
      <c r="A5" s="30"/>
      <c r="B5" s="31"/>
      <c r="C5" s="31"/>
      <c r="D5" s="31"/>
      <c r="E5" s="31"/>
      <c r="F5" s="32"/>
      <c r="G5" s="33"/>
      <c r="H5" s="2" t="s">
        <v>173</v>
      </c>
      <c r="I5" s="32"/>
      <c r="J5" s="34"/>
      <c r="K5" s="35"/>
      <c r="L5" s="34">
        <v>0.33333333333333331</v>
      </c>
      <c r="M5" s="34">
        <v>0.41666666666666669</v>
      </c>
      <c r="N5" s="36"/>
      <c r="O5" s="37"/>
      <c r="P5" s="9"/>
      <c r="Q5" s="9"/>
    </row>
    <row r="6" spans="1:17" x14ac:dyDescent="0.25">
      <c r="A6" s="30"/>
      <c r="B6" s="31"/>
      <c r="C6" s="31"/>
      <c r="D6" s="31"/>
      <c r="E6" s="31"/>
      <c r="F6" s="32"/>
      <c r="G6" s="38"/>
      <c r="H6" s="2" t="s">
        <v>174</v>
      </c>
      <c r="I6" s="32"/>
      <c r="J6" s="34"/>
      <c r="K6" s="36"/>
      <c r="L6" s="34"/>
      <c r="M6" s="34"/>
      <c r="N6" s="36"/>
      <c r="O6" s="30"/>
    </row>
    <row r="7" spans="1:17" x14ac:dyDescent="0.25">
      <c r="A7" s="30"/>
      <c r="B7" s="31"/>
      <c r="C7" s="31"/>
      <c r="D7" s="31"/>
      <c r="E7" s="31"/>
      <c r="F7" s="32"/>
      <c r="G7" s="38"/>
      <c r="H7" s="2" t="s">
        <v>120</v>
      </c>
      <c r="I7" s="32"/>
      <c r="J7" s="34"/>
      <c r="K7" s="36"/>
      <c r="L7" s="34"/>
      <c r="M7" s="34"/>
      <c r="N7" s="36"/>
      <c r="O7" s="30"/>
    </row>
    <row r="8" spans="1:17" x14ac:dyDescent="0.25">
      <c r="A8" s="30"/>
      <c r="B8" s="31"/>
      <c r="C8" s="31"/>
      <c r="D8" s="31"/>
      <c r="E8" s="31"/>
      <c r="F8" s="32"/>
      <c r="G8" s="38"/>
      <c r="H8" s="2" t="s">
        <v>121</v>
      </c>
      <c r="I8" s="32"/>
      <c r="J8" s="34"/>
      <c r="K8" s="36"/>
      <c r="L8" s="34"/>
      <c r="M8" s="34"/>
      <c r="N8" s="36"/>
      <c r="O8" s="30"/>
    </row>
    <row r="9" spans="1:17" x14ac:dyDescent="0.25">
      <c r="A9" s="30"/>
      <c r="B9" s="31"/>
      <c r="C9" s="31"/>
      <c r="D9" s="31"/>
      <c r="E9" s="31"/>
      <c r="F9" s="32"/>
      <c r="G9" s="38"/>
      <c r="H9" s="3" t="s">
        <v>122</v>
      </c>
      <c r="I9" s="32"/>
      <c r="J9" s="34"/>
      <c r="K9" s="36"/>
      <c r="L9" s="34"/>
      <c r="M9" s="34"/>
      <c r="N9" s="36"/>
      <c r="O9" s="30"/>
    </row>
    <row r="10" spans="1:17" x14ac:dyDescent="0.25">
      <c r="A10" s="30"/>
      <c r="B10" s="31"/>
      <c r="C10" s="31"/>
      <c r="D10" s="31"/>
      <c r="E10" s="31"/>
      <c r="F10" s="32"/>
      <c r="G10" s="38"/>
      <c r="H10" s="3" t="s">
        <v>123</v>
      </c>
      <c r="I10" s="32"/>
      <c r="J10" s="34"/>
      <c r="K10" s="36"/>
      <c r="L10" s="34"/>
      <c r="M10" s="34"/>
      <c r="N10" s="36"/>
      <c r="O10" s="30"/>
      <c r="Q10" s="9"/>
    </row>
    <row r="11" spans="1:17" x14ac:dyDescent="0.25">
      <c r="A11" s="30"/>
      <c r="B11" s="31"/>
      <c r="C11" s="31"/>
      <c r="D11" s="31"/>
      <c r="E11" s="31"/>
      <c r="F11" s="32"/>
      <c r="G11" s="38"/>
      <c r="H11" s="3" t="s">
        <v>124</v>
      </c>
      <c r="I11" s="32"/>
      <c r="J11" s="34"/>
      <c r="K11" s="36"/>
      <c r="L11" s="34"/>
      <c r="M11" s="34"/>
      <c r="N11" s="36"/>
      <c r="O11" s="30"/>
      <c r="Q11" s="9"/>
    </row>
    <row r="12" spans="1:17" x14ac:dyDescent="0.25">
      <c r="A12" s="30"/>
      <c r="B12" s="31"/>
      <c r="C12" s="31"/>
      <c r="D12" s="31"/>
      <c r="E12" s="31"/>
      <c r="F12" s="32"/>
      <c r="G12" s="38"/>
      <c r="H12" s="3" t="s">
        <v>125</v>
      </c>
      <c r="I12" s="32"/>
      <c r="J12" s="34"/>
      <c r="K12" s="36"/>
      <c r="L12" s="34"/>
      <c r="M12" s="34"/>
      <c r="N12" s="36"/>
      <c r="O12" s="30"/>
    </row>
    <row r="15" spans="1:17" s="40" customFormat="1" x14ac:dyDescent="0.25">
      <c r="A15"/>
      <c r="D15" s="41" t="s">
        <v>218</v>
      </c>
      <c r="E15" s="42"/>
      <c r="F15" s="40" t="s">
        <v>219</v>
      </c>
      <c r="H15" s="43" t="s">
        <v>220</v>
      </c>
      <c r="I15" s="44"/>
      <c r="K15" s="45"/>
    </row>
    <row r="16" spans="1:17" x14ac:dyDescent="0.25">
      <c r="D16" s="46" t="s">
        <v>221</v>
      </c>
      <c r="E16" s="30">
        <f>+COUNT(E2:E11)</f>
        <v>0</v>
      </c>
      <c r="F16" s="30"/>
      <c r="H16" s="47">
        <v>1</v>
      </c>
      <c r="I16" s="30" t="s">
        <v>222</v>
      </c>
      <c r="K16" s="45"/>
    </row>
    <row r="17" spans="1:12" x14ac:dyDescent="0.25">
      <c r="D17" s="46" t="s">
        <v>223</v>
      </c>
      <c r="E17" s="30">
        <f>+SUM(N3:N12)</f>
        <v>0</v>
      </c>
      <c r="F17" s="30"/>
      <c r="H17" s="47">
        <v>2</v>
      </c>
      <c r="I17" s="30" t="s">
        <v>224</v>
      </c>
      <c r="K17" s="45"/>
    </row>
    <row r="18" spans="1:12" x14ac:dyDescent="0.25">
      <c r="D18" s="46" t="s">
        <v>225</v>
      </c>
      <c r="E18" s="30">
        <f>+SUM(K3:K12)</f>
        <v>0</v>
      </c>
      <c r="F18" s="30">
        <f>IF(E17=0,0,(E18*100)/E17)</f>
        <v>0</v>
      </c>
      <c r="H18" s="47">
        <v>3</v>
      </c>
      <c r="I18" s="30" t="s">
        <v>226</v>
      </c>
      <c r="K18" s="45"/>
      <c r="L18" s="45"/>
    </row>
    <row r="19" spans="1:12" x14ac:dyDescent="0.25">
      <c r="D19" s="46" t="s">
        <v>227</v>
      </c>
      <c r="E19" s="30">
        <f>IF(C51=0,0,(E17-C51-E18))</f>
        <v>0</v>
      </c>
      <c r="F19" s="30">
        <f>IF(E17=0,0,(E19*100)/E17)</f>
        <v>0</v>
      </c>
      <c r="H19" s="47">
        <v>4</v>
      </c>
      <c r="I19" s="30" t="s">
        <v>228</v>
      </c>
      <c r="K19" s="45"/>
      <c r="L19" s="45"/>
    </row>
    <row r="20" spans="1:12" x14ac:dyDescent="0.25">
      <c r="D20" s="46" t="s">
        <v>229</v>
      </c>
      <c r="E20" s="30">
        <f>C51</f>
        <v>0</v>
      </c>
      <c r="F20" s="30">
        <f>IF(E17=0,0,(E20*100)/E17)</f>
        <v>0</v>
      </c>
      <c r="H20" s="47">
        <v>5</v>
      </c>
      <c r="I20" s="30" t="s">
        <v>230</v>
      </c>
      <c r="K20" s="45"/>
    </row>
    <row r="21" spans="1:12" x14ac:dyDescent="0.25">
      <c r="A21" t="s">
        <v>231</v>
      </c>
    </row>
    <row r="22" spans="1:12" x14ac:dyDescent="0.25">
      <c r="A22" s="22" t="s">
        <v>232</v>
      </c>
      <c r="B22" s="22" t="s">
        <v>208</v>
      </c>
      <c r="C22" s="20" t="s">
        <v>233</v>
      </c>
      <c r="D22" s="48" t="s">
        <v>234</v>
      </c>
      <c r="E22" s="23" t="s">
        <v>211</v>
      </c>
      <c r="F22" s="25"/>
      <c r="G22" s="49" t="s">
        <v>235</v>
      </c>
      <c r="H22" s="49"/>
      <c r="I22" s="50" t="s">
        <v>236</v>
      </c>
      <c r="J22" s="48" t="s">
        <v>237</v>
      </c>
      <c r="K22" s="21" t="s">
        <v>238</v>
      </c>
    </row>
    <row r="23" spans="1:12" x14ac:dyDescent="0.25">
      <c r="A23" s="27"/>
      <c r="B23" s="27"/>
      <c r="C23" s="27"/>
      <c r="D23" s="21"/>
      <c r="E23" s="28" t="s">
        <v>200</v>
      </c>
      <c r="F23" s="28" t="s">
        <v>201</v>
      </c>
      <c r="G23" s="28" t="s">
        <v>239</v>
      </c>
      <c r="H23" s="51" t="s">
        <v>240</v>
      </c>
      <c r="I23" s="50"/>
      <c r="J23" s="48"/>
      <c r="K23" s="21"/>
    </row>
    <row r="24" spans="1:12" x14ac:dyDescent="0.25">
      <c r="A24" s="30"/>
      <c r="B24" s="52"/>
      <c r="C24" s="52"/>
      <c r="D24" s="53"/>
      <c r="E24" s="54"/>
      <c r="F24" s="54"/>
      <c r="G24" s="55"/>
      <c r="H24" s="56"/>
      <c r="I24" s="36"/>
      <c r="J24" s="53"/>
      <c r="K24" s="53"/>
    </row>
    <row r="25" spans="1:12" x14ac:dyDescent="0.25">
      <c r="A25" s="30"/>
      <c r="B25" s="52"/>
      <c r="C25" s="52"/>
      <c r="D25" s="57"/>
      <c r="E25" s="54"/>
      <c r="F25" s="54"/>
      <c r="G25" s="58"/>
      <c r="H25" s="56"/>
      <c r="I25" s="36"/>
      <c r="J25" s="37"/>
      <c r="K25" s="57"/>
    </row>
    <row r="26" spans="1:12" x14ac:dyDescent="0.25">
      <c r="A26" s="30"/>
      <c r="B26" s="52"/>
      <c r="C26" s="52"/>
      <c r="D26" s="30"/>
      <c r="E26" s="59"/>
      <c r="F26" s="59"/>
      <c r="G26" s="58"/>
      <c r="H26" s="56"/>
      <c r="I26" s="36"/>
      <c r="J26" s="30"/>
      <c r="K26" s="37"/>
    </row>
    <row r="27" spans="1:12" x14ac:dyDescent="0.25">
      <c r="A27" s="30"/>
      <c r="B27" s="52"/>
      <c r="C27" s="52"/>
      <c r="D27" s="37"/>
      <c r="E27" s="60"/>
      <c r="F27" s="60"/>
      <c r="G27" s="58"/>
      <c r="H27" s="56"/>
      <c r="I27" s="36"/>
      <c r="J27" s="37"/>
      <c r="K27" s="37"/>
    </row>
    <row r="28" spans="1:12" x14ac:dyDescent="0.25">
      <c r="A28" s="30"/>
      <c r="B28" s="52"/>
      <c r="C28" s="52"/>
      <c r="D28" s="30"/>
      <c r="E28" s="59"/>
      <c r="F28" s="59"/>
      <c r="G28" s="58"/>
      <c r="H28" s="56"/>
      <c r="I28" s="36"/>
      <c r="J28" s="30"/>
      <c r="K28" s="37"/>
    </row>
    <row r="29" spans="1:12" x14ac:dyDescent="0.25">
      <c r="A29" s="30"/>
      <c r="B29" s="52"/>
      <c r="C29" s="52"/>
      <c r="D29" s="30"/>
      <c r="E29" s="59"/>
      <c r="F29" s="59"/>
      <c r="G29" s="4"/>
      <c r="H29" s="56"/>
      <c r="I29" s="36"/>
      <c r="J29" s="30"/>
      <c r="K29" s="37"/>
    </row>
    <row r="30" spans="1:12" x14ac:dyDescent="0.25">
      <c r="A30" s="30"/>
      <c r="B30" s="52"/>
      <c r="C30" s="52"/>
      <c r="D30" s="30"/>
      <c r="E30" s="59"/>
      <c r="F30" s="59"/>
      <c r="G30" s="4"/>
      <c r="H30" s="56"/>
      <c r="I30" s="36"/>
      <c r="J30" s="30"/>
      <c r="K30" s="37"/>
    </row>
    <row r="31" spans="1:12" x14ac:dyDescent="0.25">
      <c r="A31" s="30"/>
      <c r="B31" s="52"/>
      <c r="C31" s="52"/>
      <c r="D31" s="30"/>
      <c r="E31" s="59"/>
      <c r="F31" s="59"/>
      <c r="G31" s="4"/>
      <c r="H31" s="56"/>
      <c r="I31" s="36"/>
      <c r="J31" s="30"/>
      <c r="K31" s="37"/>
    </row>
    <row r="32" spans="1:12" x14ac:dyDescent="0.25">
      <c r="A32" s="30"/>
      <c r="B32" s="52"/>
      <c r="C32" s="52"/>
      <c r="D32" s="30"/>
      <c r="E32" s="59"/>
      <c r="F32" s="59"/>
      <c r="G32" s="4"/>
      <c r="H32" s="56"/>
      <c r="I32" s="36"/>
      <c r="J32" s="30"/>
      <c r="K32" s="37"/>
    </row>
    <row r="33" spans="1:11" x14ac:dyDescent="0.25">
      <c r="A33" s="30"/>
      <c r="B33" s="52"/>
      <c r="C33" s="52"/>
      <c r="D33" s="30"/>
      <c r="E33" s="59"/>
      <c r="F33" s="59"/>
      <c r="G33" s="4"/>
      <c r="H33" s="56"/>
      <c r="I33" s="36"/>
      <c r="K33" s="37"/>
    </row>
    <row r="34" spans="1:11" x14ac:dyDescent="0.25">
      <c r="A34" s="30"/>
      <c r="B34" s="52"/>
      <c r="C34" s="52"/>
      <c r="D34" s="53"/>
      <c r="E34" s="54"/>
      <c r="F34" s="54"/>
      <c r="G34" s="53"/>
      <c r="H34" s="56"/>
      <c r="I34" s="36"/>
      <c r="J34" s="53"/>
      <c r="K34" s="57"/>
    </row>
    <row r="35" spans="1:11" x14ac:dyDescent="0.25">
      <c r="A35" s="30"/>
      <c r="B35" s="52"/>
      <c r="C35" s="52"/>
      <c r="D35" s="53"/>
      <c r="E35" s="54"/>
      <c r="F35" s="54"/>
      <c r="G35" s="53"/>
      <c r="H35" s="56"/>
      <c r="I35" s="36"/>
      <c r="J35" s="53"/>
      <c r="K35" s="57"/>
    </row>
    <row r="36" spans="1:11" x14ac:dyDescent="0.25">
      <c r="A36" s="30"/>
      <c r="B36" s="52"/>
      <c r="C36" s="52"/>
      <c r="D36" s="53"/>
      <c r="E36" s="54"/>
      <c r="F36" s="54"/>
      <c r="G36" s="53"/>
      <c r="H36" s="56"/>
      <c r="I36" s="36"/>
      <c r="J36" s="53"/>
      <c r="K36" s="57"/>
    </row>
    <row r="37" spans="1:11" x14ac:dyDescent="0.25">
      <c r="A37" s="30"/>
      <c r="B37" s="52"/>
      <c r="C37" s="52"/>
      <c r="D37" s="53"/>
      <c r="E37" s="54"/>
      <c r="F37" s="54"/>
      <c r="G37" s="53"/>
      <c r="H37" s="56"/>
      <c r="I37" s="36"/>
      <c r="J37" s="53"/>
      <c r="K37" s="57"/>
    </row>
    <row r="38" spans="1:11" x14ac:dyDescent="0.25">
      <c r="A38" s="30"/>
      <c r="B38" s="52"/>
      <c r="C38" s="52"/>
      <c r="D38" s="53"/>
      <c r="E38" s="54"/>
      <c r="F38" s="54"/>
      <c r="G38" s="53"/>
      <c r="H38" s="56"/>
      <c r="I38" s="36"/>
      <c r="J38" s="53"/>
      <c r="K38" s="57"/>
    </row>
    <row r="39" spans="1:11" x14ac:dyDescent="0.25">
      <c r="A39" s="30"/>
      <c r="B39" s="52"/>
      <c r="C39" s="52"/>
      <c r="D39" s="53"/>
      <c r="E39" s="54"/>
      <c r="F39" s="54"/>
      <c r="G39" s="53"/>
      <c r="H39" s="56"/>
      <c r="I39" s="36"/>
      <c r="J39" s="53"/>
      <c r="K39" s="57"/>
    </row>
    <row r="40" spans="1:11" x14ac:dyDescent="0.25">
      <c r="A40" s="30"/>
      <c r="B40" s="61"/>
      <c r="C40" s="61"/>
      <c r="D40" s="30"/>
      <c r="E40" s="59"/>
      <c r="F40" s="59"/>
      <c r="G40" s="30"/>
      <c r="H40" s="56"/>
      <c r="I40" s="36"/>
      <c r="J40" s="30"/>
      <c r="K40" s="57"/>
    </row>
    <row r="43" spans="1:11" ht="15" customHeight="1" x14ac:dyDescent="0.25"/>
    <row r="44" spans="1:11" ht="15" customHeight="1" x14ac:dyDescent="0.25">
      <c r="A44" s="62" t="s">
        <v>241</v>
      </c>
      <c r="B44" s="63"/>
      <c r="C44" s="63"/>
      <c r="D44" s="64"/>
    </row>
    <row r="45" spans="1:11" x14ac:dyDescent="0.25">
      <c r="A45" s="65" t="s">
        <v>242</v>
      </c>
      <c r="B45" s="65"/>
      <c r="C45" s="65" t="s">
        <v>243</v>
      </c>
      <c r="D45" s="65" t="s">
        <v>219</v>
      </c>
    </row>
    <row r="46" spans="1:11" ht="15.75" x14ac:dyDescent="0.3">
      <c r="A46" s="66" t="s">
        <v>244</v>
      </c>
      <c r="B46" s="67">
        <f>COUNTIF(C24:C40, "Concurrencia con la operacion")</f>
        <v>0</v>
      </c>
      <c r="C46" s="30">
        <f>SUMIF(C24:C40, "Concurrencia con la operacion",I24:I40)</f>
        <v>0</v>
      </c>
      <c r="D46" s="30">
        <f>IF(C46&gt;0,(C46*100)/C51,0)</f>
        <v>0</v>
      </c>
    </row>
    <row r="47" spans="1:11" ht="15.75" x14ac:dyDescent="0.3">
      <c r="A47" s="66" t="s">
        <v>224</v>
      </c>
      <c r="B47" s="67">
        <f>COUNTIF(C25:C41, "Incidencia ")</f>
        <v>0</v>
      </c>
      <c r="C47" s="67">
        <f>SUMIF(C24:C40, "Incidencia ",I24:I40)</f>
        <v>0</v>
      </c>
      <c r="D47" s="30">
        <f>IF(C47&gt;0,(C47*100)/C51,0)</f>
        <v>0</v>
      </c>
    </row>
    <row r="48" spans="1:11" ht="15.75" x14ac:dyDescent="0.3">
      <c r="A48" s="66" t="s">
        <v>226</v>
      </c>
      <c r="B48" s="67">
        <f>COUNTIF(C26:C42, "Desconocimiento del sistema ")</f>
        <v>0</v>
      </c>
      <c r="C48" s="67">
        <f>SUMIF(C24:C40, "Desconocimiento del sistema ",I24:I40)</f>
        <v>0</v>
      </c>
      <c r="D48" s="30">
        <f>IF(C48&gt;0,(C48*100)/C51,0)</f>
        <v>0</v>
      </c>
    </row>
    <row r="49" spans="1:4" ht="15.75" x14ac:dyDescent="0.3">
      <c r="A49" s="66" t="s">
        <v>228</v>
      </c>
      <c r="B49" s="67">
        <f>COUNTIF(C27:C43, "Personal ")</f>
        <v>0</v>
      </c>
      <c r="C49" s="67">
        <f>SUMIF(C24:C40, "Personal ",I24:I40)</f>
        <v>0</v>
      </c>
      <c r="D49" s="30">
        <f>IF(C49&gt;0,(C49*100)/C51,0)</f>
        <v>0</v>
      </c>
    </row>
    <row r="50" spans="1:4" ht="15.75" x14ac:dyDescent="0.3">
      <c r="A50" s="66" t="s">
        <v>230</v>
      </c>
      <c r="B50" s="67">
        <f>COUNTIF(C24:C40, "Otro")</f>
        <v>0</v>
      </c>
      <c r="C50" s="67">
        <f>SUMIF(C24:C40, "Otro",I24:I40)</f>
        <v>0</v>
      </c>
      <c r="D50" s="30">
        <f>IF(C50&gt;0,(C50*100)/C51,0)</f>
        <v>0</v>
      </c>
    </row>
    <row r="51" spans="1:4" x14ac:dyDescent="0.25">
      <c r="A51" s="68"/>
      <c r="B51" s="69">
        <f>SUM(B46:B50)</f>
        <v>0</v>
      </c>
      <c r="C51" s="69">
        <f>SUM(C46:C50)</f>
        <v>0</v>
      </c>
      <c r="D51" s="69">
        <f>IF(C51&gt;0,(C51*100)/C51,0)</f>
        <v>0</v>
      </c>
    </row>
    <row r="1048553" spans="17:17" x14ac:dyDescent="0.25">
      <c r="Q1048553" s="30"/>
    </row>
  </sheetData>
  <mergeCells count="23">
    <mergeCell ref="I22:I23"/>
    <mergeCell ref="J22:J23"/>
    <mergeCell ref="K22:K23"/>
    <mergeCell ref="A44:D44"/>
    <mergeCell ref="A22:A23"/>
    <mergeCell ref="B22:B23"/>
    <mergeCell ref="C22:C23"/>
    <mergeCell ref="D22:D23"/>
    <mergeCell ref="E22:F22"/>
    <mergeCell ref="G22:H22"/>
    <mergeCell ref="G1:G2"/>
    <mergeCell ref="H1:H2"/>
    <mergeCell ref="I1:I2"/>
    <mergeCell ref="J1:N1"/>
    <mergeCell ref="O1:O2"/>
    <mergeCell ref="D15:E15"/>
    <mergeCell ref="H15:I15"/>
    <mergeCell ref="A1:A2"/>
    <mergeCell ref="B1:B2"/>
    <mergeCell ref="C1:C2"/>
    <mergeCell ref="D1:D2"/>
    <mergeCell ref="E1:E2"/>
    <mergeCell ref="F1:F2"/>
  </mergeCells>
  <dataValidations count="4">
    <dataValidation type="list" allowBlank="1" showInputMessage="1" showErrorMessage="1" sqref="C24:C33">
      <formula1>$E$17:$E$21</formula1>
    </dataValidation>
    <dataValidation type="list" allowBlank="1" showInputMessage="1" showErrorMessage="1" sqref="C22:C23 C34:C40">
      <formula1>$I$16:$I$20</formula1>
    </dataValidation>
    <dataValidation type="list" allowBlank="1" showInputMessage="1" showErrorMessage="1" sqref="A24:A33">
      <formula1>$A$3:$A$14</formula1>
    </dataValidation>
    <dataValidation type="list" allowBlank="1" showInputMessage="1" showErrorMessage="1" sqref="A34:A40">
      <formula1>$A$3:$A$13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51" sqref="A4:G51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46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45" x14ac:dyDescent="0.25">
      <c r="A5" s="1" t="s">
        <v>128</v>
      </c>
      <c r="B5" s="2" t="s">
        <v>47</v>
      </c>
      <c r="C5" s="8">
        <v>0.35416666666666669</v>
      </c>
      <c r="D5" s="8">
        <v>0.36458333333333331</v>
      </c>
      <c r="E5" s="1"/>
      <c r="F5" s="1"/>
      <c r="G5" s="1" t="s">
        <v>64</v>
      </c>
    </row>
    <row r="6" spans="1:7" ht="30" x14ac:dyDescent="0.25">
      <c r="A6" s="1" t="s">
        <v>128</v>
      </c>
      <c r="B6" s="2" t="s">
        <v>48</v>
      </c>
      <c r="C6" s="8">
        <v>0.35416666666666669</v>
      </c>
      <c r="D6" s="8">
        <v>0.36458333333333331</v>
      </c>
      <c r="E6" s="1"/>
      <c r="F6" s="1"/>
      <c r="G6" s="1" t="s">
        <v>64</v>
      </c>
    </row>
    <row r="7" spans="1:7" ht="30" x14ac:dyDescent="0.25">
      <c r="A7" s="1" t="s">
        <v>128</v>
      </c>
      <c r="B7" s="2" t="s">
        <v>49</v>
      </c>
      <c r="C7" s="8">
        <v>0.35416666666666669</v>
      </c>
      <c r="D7" s="8">
        <v>0.54166666666666663</v>
      </c>
      <c r="E7" s="1"/>
      <c r="F7" s="1"/>
      <c r="G7" s="1" t="s">
        <v>64</v>
      </c>
    </row>
    <row r="8" spans="1:7" ht="30" x14ac:dyDescent="0.25">
      <c r="A8" s="1" t="s">
        <v>128</v>
      </c>
      <c r="B8" s="2" t="s">
        <v>50</v>
      </c>
      <c r="C8" s="8">
        <v>0.35416666666666669</v>
      </c>
      <c r="D8" s="8">
        <v>0.625</v>
      </c>
      <c r="E8" s="1"/>
      <c r="F8" s="1" t="s">
        <v>64</v>
      </c>
      <c r="G8" s="1" t="s">
        <v>64</v>
      </c>
    </row>
    <row r="9" spans="1:7" ht="30" x14ac:dyDescent="0.25">
      <c r="A9" s="1" t="s">
        <v>128</v>
      </c>
      <c r="B9" s="2" t="s">
        <v>51</v>
      </c>
      <c r="C9" s="8">
        <v>0.35416666666666669</v>
      </c>
      <c r="D9" s="8">
        <v>0.625</v>
      </c>
      <c r="E9" s="1"/>
      <c r="F9" s="1" t="s">
        <v>64</v>
      </c>
      <c r="G9" s="1"/>
    </row>
    <row r="10" spans="1:7" ht="30" x14ac:dyDescent="0.25">
      <c r="A10" s="1" t="s">
        <v>128</v>
      </c>
      <c r="B10" s="2" t="s">
        <v>52</v>
      </c>
      <c r="C10" s="8">
        <v>0.35416666666666669</v>
      </c>
      <c r="D10" s="8">
        <v>0.625</v>
      </c>
      <c r="E10" s="1"/>
      <c r="F10" s="1"/>
      <c r="G10" s="1" t="s">
        <v>64</v>
      </c>
    </row>
    <row r="11" spans="1:7" ht="30" x14ac:dyDescent="0.25">
      <c r="A11" s="1" t="s">
        <v>128</v>
      </c>
      <c r="B11" s="2" t="s">
        <v>53</v>
      </c>
      <c r="C11" s="8">
        <v>0.35416666666666669</v>
      </c>
      <c r="D11" s="8">
        <v>0.625</v>
      </c>
      <c r="E11" s="1"/>
      <c r="F11" s="1" t="s">
        <v>64</v>
      </c>
      <c r="G11" s="1"/>
    </row>
    <row r="12" spans="1:7" ht="30" x14ac:dyDescent="0.25">
      <c r="A12" s="1" t="s">
        <v>128</v>
      </c>
      <c r="B12" s="2" t="s">
        <v>65</v>
      </c>
      <c r="C12" s="8">
        <v>0.58333333333333337</v>
      </c>
      <c r="D12" s="8">
        <v>0.60416666666666663</v>
      </c>
      <c r="E12" s="1"/>
      <c r="F12" s="1" t="s">
        <v>64</v>
      </c>
      <c r="G12" s="1"/>
    </row>
    <row r="13" spans="1:7" ht="30" x14ac:dyDescent="0.25">
      <c r="A13" s="1" t="s">
        <v>128</v>
      </c>
      <c r="B13" s="2" t="s">
        <v>66</v>
      </c>
      <c r="C13" s="8">
        <v>0.58333333333333337</v>
      </c>
      <c r="D13" s="8">
        <v>0.60416666666666663</v>
      </c>
      <c r="E13" s="1"/>
      <c r="F13" s="1" t="s">
        <v>64</v>
      </c>
      <c r="G13" s="1"/>
    </row>
    <row r="14" spans="1:7" ht="30" x14ac:dyDescent="0.25">
      <c r="A14" s="1" t="s">
        <v>128</v>
      </c>
      <c r="B14" s="2" t="s">
        <v>57</v>
      </c>
      <c r="C14" s="8">
        <v>0.35416666666666669</v>
      </c>
      <c r="D14" s="8">
        <v>0.58333333333333337</v>
      </c>
      <c r="E14" s="1"/>
      <c r="F14" s="1" t="s">
        <v>64</v>
      </c>
      <c r="G14" s="1"/>
    </row>
    <row r="15" spans="1:7" ht="30" x14ac:dyDescent="0.25">
      <c r="A15" s="1" t="s">
        <v>128</v>
      </c>
      <c r="B15" s="2" t="s">
        <v>126</v>
      </c>
      <c r="C15" s="8">
        <v>0.60416666666666663</v>
      </c>
      <c r="D15" s="8">
        <v>0.625</v>
      </c>
      <c r="E15" s="1"/>
      <c r="F15" s="1" t="s">
        <v>64</v>
      </c>
      <c r="G15" s="1"/>
    </row>
    <row r="16" spans="1:7" ht="30" x14ac:dyDescent="0.25">
      <c r="A16" s="1" t="s">
        <v>128</v>
      </c>
      <c r="B16" s="2" t="s">
        <v>55</v>
      </c>
      <c r="C16" s="8">
        <v>0.35416666666666669</v>
      </c>
      <c r="D16" s="8">
        <v>0.625</v>
      </c>
      <c r="E16" s="1"/>
      <c r="F16" s="1" t="s">
        <v>64</v>
      </c>
      <c r="G16" s="1"/>
    </row>
    <row r="17" spans="1:7" ht="30" x14ac:dyDescent="0.25">
      <c r="A17" s="1" t="s">
        <v>128</v>
      </c>
      <c r="B17" s="2" t="s">
        <v>56</v>
      </c>
      <c r="C17" s="8">
        <v>0.5625</v>
      </c>
      <c r="D17" s="8">
        <v>0.56944444444444442</v>
      </c>
      <c r="E17" s="1"/>
      <c r="F17" s="1" t="s">
        <v>64</v>
      </c>
      <c r="G17" s="1"/>
    </row>
    <row r="18" spans="1:7" ht="45" x14ac:dyDescent="0.25">
      <c r="A18" s="1" t="s">
        <v>128</v>
      </c>
      <c r="B18" s="2" t="s">
        <v>67</v>
      </c>
      <c r="C18" s="8">
        <v>0.6875</v>
      </c>
      <c r="D18" s="8">
        <v>0.70833333333333337</v>
      </c>
      <c r="E18" s="1"/>
      <c r="F18" s="1" t="s">
        <v>64</v>
      </c>
      <c r="G18" s="1"/>
    </row>
    <row r="19" spans="1:7" ht="18" customHeight="1" x14ac:dyDescent="0.25">
      <c r="A19" s="1" t="s">
        <v>128</v>
      </c>
      <c r="B19" s="3" t="s">
        <v>58</v>
      </c>
      <c r="C19" s="8">
        <v>0.35416666666666669</v>
      </c>
      <c r="D19" s="8">
        <v>0.625</v>
      </c>
      <c r="E19" s="1"/>
      <c r="F19" s="1" t="s">
        <v>64</v>
      </c>
      <c r="G19" s="1"/>
    </row>
    <row r="20" spans="1:7" ht="30" x14ac:dyDescent="0.25">
      <c r="A20" s="1" t="s">
        <v>128</v>
      </c>
      <c r="B20" s="2" t="s">
        <v>59</v>
      </c>
      <c r="C20" s="8">
        <v>0.375</v>
      </c>
      <c r="D20" s="8">
        <v>0.625</v>
      </c>
      <c r="E20" s="1"/>
      <c r="F20" s="1" t="s">
        <v>64</v>
      </c>
      <c r="G20" s="1"/>
    </row>
    <row r="21" spans="1:7" ht="30" x14ac:dyDescent="0.25">
      <c r="A21" s="1" t="s">
        <v>128</v>
      </c>
      <c r="B21" s="2" t="s">
        <v>61</v>
      </c>
      <c r="C21" s="8">
        <v>0.35416666666666669</v>
      </c>
      <c r="D21" s="8">
        <v>0.625</v>
      </c>
      <c r="E21" s="1"/>
      <c r="F21" s="1" t="s">
        <v>64</v>
      </c>
      <c r="G21" s="1"/>
    </row>
    <row r="22" spans="1:7" ht="30" x14ac:dyDescent="0.25">
      <c r="A22" s="1" t="s">
        <v>128</v>
      </c>
      <c r="B22" s="2" t="s">
        <v>60</v>
      </c>
      <c r="C22" s="8">
        <v>0.35416666666666669</v>
      </c>
      <c r="D22" s="8">
        <v>0.625</v>
      </c>
      <c r="E22" s="1"/>
      <c r="F22" s="1" t="s">
        <v>64</v>
      </c>
      <c r="G22" s="1"/>
    </row>
    <row r="23" spans="1:7" ht="30" x14ac:dyDescent="0.25">
      <c r="A23" s="1" t="s">
        <v>128</v>
      </c>
      <c r="B23" s="2" t="s">
        <v>62</v>
      </c>
      <c r="C23" s="8">
        <v>0.5625</v>
      </c>
      <c r="D23" s="8">
        <v>0.60416666666666663</v>
      </c>
      <c r="E23" s="1"/>
      <c r="F23" s="1" t="s">
        <v>64</v>
      </c>
      <c r="G23" s="1"/>
    </row>
    <row r="24" spans="1:7" ht="45" x14ac:dyDescent="0.25">
      <c r="A24" s="1" t="s">
        <v>128</v>
      </c>
      <c r="B24" s="2" t="s">
        <v>127</v>
      </c>
      <c r="C24" s="8">
        <v>0.73958333333333337</v>
      </c>
      <c r="D24" s="8">
        <v>0.75</v>
      </c>
      <c r="E24" s="1"/>
      <c r="F24" s="1" t="s">
        <v>64</v>
      </c>
      <c r="G24" s="1"/>
    </row>
    <row r="25" spans="1:7" ht="30" x14ac:dyDescent="0.25">
      <c r="A25" s="1" t="s">
        <v>128</v>
      </c>
      <c r="B25" s="2" t="s">
        <v>63</v>
      </c>
      <c r="C25" s="8">
        <v>0.75</v>
      </c>
      <c r="D25" s="8">
        <v>0.77083333333333337</v>
      </c>
      <c r="E25" s="1"/>
      <c r="F25" s="1" t="s">
        <v>64</v>
      </c>
      <c r="G25" s="1"/>
    </row>
    <row r="26" spans="1:7" x14ac:dyDescent="0.25">
      <c r="A26" s="1" t="s">
        <v>54</v>
      </c>
      <c r="B26" s="2" t="s">
        <v>69</v>
      </c>
      <c r="C26" s="1">
        <v>8</v>
      </c>
      <c r="D26" s="1">
        <v>14</v>
      </c>
      <c r="E26" s="1"/>
      <c r="F26" s="1"/>
      <c r="G26" s="1"/>
    </row>
    <row r="27" spans="1:7" x14ac:dyDescent="0.25">
      <c r="A27" s="1" t="s">
        <v>54</v>
      </c>
      <c r="B27" s="2" t="s">
        <v>71</v>
      </c>
      <c r="C27" s="1">
        <v>8</v>
      </c>
      <c r="D27" s="1">
        <v>14</v>
      </c>
      <c r="E27" s="1"/>
      <c r="F27" s="1"/>
      <c r="G27" s="1"/>
    </row>
    <row r="28" spans="1:7" x14ac:dyDescent="0.25">
      <c r="A28" s="1" t="s">
        <v>54</v>
      </c>
      <c r="B28" s="2" t="s">
        <v>72</v>
      </c>
      <c r="C28" s="1">
        <v>8</v>
      </c>
      <c r="D28" s="1">
        <v>14</v>
      </c>
      <c r="E28" s="1"/>
      <c r="F28" s="1"/>
      <c r="G28" s="1"/>
    </row>
    <row r="29" spans="1:7" ht="30" x14ac:dyDescent="0.25">
      <c r="A29" s="1" t="s">
        <v>54</v>
      </c>
      <c r="B29" s="2" t="s">
        <v>73</v>
      </c>
      <c r="C29" s="1">
        <v>8</v>
      </c>
      <c r="D29" s="1">
        <v>14</v>
      </c>
      <c r="E29" s="1"/>
      <c r="F29" s="1"/>
      <c r="G29" s="1"/>
    </row>
    <row r="30" spans="1:7" ht="30" x14ac:dyDescent="0.25">
      <c r="A30" s="1" t="s">
        <v>54</v>
      </c>
      <c r="B30" s="2" t="s">
        <v>74</v>
      </c>
      <c r="C30" s="1">
        <v>8</v>
      </c>
      <c r="D30" s="1">
        <v>14</v>
      </c>
      <c r="E30" s="1"/>
      <c r="F30" s="1"/>
      <c r="G30" s="1"/>
    </row>
    <row r="31" spans="1:7" x14ac:dyDescent="0.25">
      <c r="A31" s="1" t="s">
        <v>54</v>
      </c>
      <c r="B31" s="2" t="s">
        <v>75</v>
      </c>
      <c r="C31" s="1">
        <v>8</v>
      </c>
      <c r="D31" s="1">
        <v>14</v>
      </c>
      <c r="E31" s="1"/>
      <c r="F31" s="1"/>
      <c r="G31" s="1"/>
    </row>
    <row r="32" spans="1:7" x14ac:dyDescent="0.25">
      <c r="A32" s="1" t="s">
        <v>54</v>
      </c>
      <c r="B32" s="2" t="s">
        <v>76</v>
      </c>
      <c r="C32" s="1">
        <v>9</v>
      </c>
      <c r="D32" s="8">
        <v>0.6875</v>
      </c>
      <c r="E32" s="1"/>
      <c r="F32" s="1" t="s">
        <v>77</v>
      </c>
      <c r="G32" s="1" t="s">
        <v>77</v>
      </c>
    </row>
    <row r="33" spans="1:7" ht="30" x14ac:dyDescent="0.25">
      <c r="A33" s="1" t="s">
        <v>54</v>
      </c>
      <c r="B33" s="2" t="s">
        <v>78</v>
      </c>
      <c r="C33" s="1">
        <v>9</v>
      </c>
      <c r="D33" s="8">
        <v>0.6875</v>
      </c>
      <c r="E33" s="1"/>
      <c r="F33" s="1" t="s">
        <v>77</v>
      </c>
      <c r="G33" s="1" t="s">
        <v>77</v>
      </c>
    </row>
    <row r="34" spans="1:7" x14ac:dyDescent="0.25">
      <c r="A34" s="1" t="s">
        <v>54</v>
      </c>
      <c r="B34" s="2" t="s">
        <v>79</v>
      </c>
      <c r="C34" s="1">
        <v>9</v>
      </c>
      <c r="D34" s="8">
        <v>0.6875</v>
      </c>
      <c r="E34" s="1"/>
      <c r="F34" s="1" t="s">
        <v>77</v>
      </c>
      <c r="G34" s="1" t="s">
        <v>77</v>
      </c>
    </row>
    <row r="35" spans="1:7" x14ac:dyDescent="0.25">
      <c r="A35" s="1" t="s">
        <v>54</v>
      </c>
      <c r="B35" s="2" t="s">
        <v>80</v>
      </c>
      <c r="C35" s="1">
        <v>14</v>
      </c>
      <c r="D35" s="8">
        <v>0.6875</v>
      </c>
      <c r="E35" s="1"/>
      <c r="F35" s="1" t="s">
        <v>77</v>
      </c>
      <c r="G35" s="1" t="s">
        <v>77</v>
      </c>
    </row>
    <row r="36" spans="1:7" x14ac:dyDescent="0.25">
      <c r="A36" s="1" t="s">
        <v>54</v>
      </c>
      <c r="B36" s="2" t="s">
        <v>81</v>
      </c>
      <c r="C36" s="1">
        <v>14</v>
      </c>
      <c r="D36" s="8">
        <v>0.6875</v>
      </c>
      <c r="E36" s="1"/>
      <c r="F36" s="1" t="s">
        <v>77</v>
      </c>
      <c r="G36" s="1" t="s">
        <v>77</v>
      </c>
    </row>
    <row r="37" spans="1:7" x14ac:dyDescent="0.25">
      <c r="A37" s="1" t="s">
        <v>54</v>
      </c>
      <c r="B37" s="2" t="s">
        <v>82</v>
      </c>
      <c r="C37" s="1">
        <v>8</v>
      </c>
      <c r="D37" s="1">
        <v>14</v>
      </c>
      <c r="E37" s="1"/>
      <c r="F37" s="1"/>
      <c r="G37" s="1"/>
    </row>
    <row r="38" spans="1:7" ht="30" x14ac:dyDescent="0.25">
      <c r="A38" s="1" t="s">
        <v>54</v>
      </c>
      <c r="B38" s="2" t="s">
        <v>83</v>
      </c>
      <c r="C38" s="1">
        <v>8</v>
      </c>
      <c r="D38" s="1">
        <v>14</v>
      </c>
      <c r="E38" s="1"/>
      <c r="F38" s="1"/>
      <c r="G38" s="1"/>
    </row>
    <row r="39" spans="1:7" ht="30" x14ac:dyDescent="0.25">
      <c r="A39" s="1" t="s">
        <v>54</v>
      </c>
      <c r="B39" s="2" t="s">
        <v>84</v>
      </c>
      <c r="C39" s="1">
        <v>8</v>
      </c>
      <c r="D39" s="1">
        <v>14</v>
      </c>
      <c r="E39" s="1"/>
      <c r="F39" s="1"/>
      <c r="G39" s="1"/>
    </row>
    <row r="40" spans="1:7" ht="30" x14ac:dyDescent="0.25">
      <c r="A40" s="1" t="s">
        <v>54</v>
      </c>
      <c r="B40" s="2" t="s">
        <v>85</v>
      </c>
      <c r="C40" s="1">
        <v>8</v>
      </c>
      <c r="D40" s="1">
        <v>14</v>
      </c>
      <c r="E40" s="1"/>
      <c r="F40" s="1"/>
      <c r="G40" s="1"/>
    </row>
    <row r="41" spans="1:7" x14ac:dyDescent="0.25">
      <c r="A41" s="1" t="s">
        <v>54</v>
      </c>
      <c r="B41" s="2" t="s">
        <v>86</v>
      </c>
      <c r="C41" s="1">
        <v>8</v>
      </c>
      <c r="D41" s="1">
        <v>14</v>
      </c>
      <c r="E41" s="1"/>
      <c r="F41" s="1" t="s">
        <v>77</v>
      </c>
      <c r="G41" s="1" t="s">
        <v>77</v>
      </c>
    </row>
    <row r="42" spans="1:7" x14ac:dyDescent="0.25">
      <c r="A42" s="1" t="s">
        <v>54</v>
      </c>
      <c r="B42" s="2" t="s">
        <v>87</v>
      </c>
      <c r="C42" s="1">
        <v>8</v>
      </c>
      <c r="D42" s="1">
        <v>14</v>
      </c>
      <c r="E42" s="1"/>
      <c r="F42" s="1" t="s">
        <v>77</v>
      </c>
      <c r="G42" s="1" t="s">
        <v>77</v>
      </c>
    </row>
    <row r="43" spans="1:7" x14ac:dyDescent="0.25">
      <c r="A43" s="1" t="s">
        <v>54</v>
      </c>
      <c r="B43" s="2" t="s">
        <v>88</v>
      </c>
      <c r="C43" s="1">
        <v>8</v>
      </c>
      <c r="D43" s="1">
        <v>14</v>
      </c>
      <c r="E43" s="1"/>
      <c r="F43" s="1" t="s">
        <v>77</v>
      </c>
      <c r="G43" s="1" t="s">
        <v>77</v>
      </c>
    </row>
    <row r="44" spans="1:7" x14ac:dyDescent="0.25">
      <c r="A44" s="1" t="s">
        <v>54</v>
      </c>
      <c r="B44" s="2" t="s">
        <v>86</v>
      </c>
      <c r="C44" s="1">
        <v>8</v>
      </c>
      <c r="D44" s="1">
        <v>14</v>
      </c>
      <c r="E44" s="1"/>
      <c r="F44" s="1" t="s">
        <v>77</v>
      </c>
      <c r="G44" s="1" t="s">
        <v>77</v>
      </c>
    </row>
    <row r="45" spans="1:7" x14ac:dyDescent="0.25">
      <c r="A45" s="1" t="s">
        <v>54</v>
      </c>
      <c r="B45" s="2" t="s">
        <v>89</v>
      </c>
      <c r="C45" s="8">
        <v>0.6875</v>
      </c>
      <c r="D45" s="8">
        <v>0.72916666666666663</v>
      </c>
      <c r="E45" s="1"/>
      <c r="F45" s="1" t="s">
        <v>77</v>
      </c>
      <c r="G45" s="1"/>
    </row>
    <row r="46" spans="1:7" x14ac:dyDescent="0.25">
      <c r="A46" s="1" t="s">
        <v>54</v>
      </c>
      <c r="B46" s="2" t="s">
        <v>90</v>
      </c>
      <c r="C46" s="1">
        <v>8</v>
      </c>
      <c r="D46" s="1">
        <v>14</v>
      </c>
      <c r="E46" s="1"/>
      <c r="F46" s="1"/>
      <c r="G46" s="1"/>
    </row>
    <row r="47" spans="1:7" x14ac:dyDescent="0.25">
      <c r="A47" s="1" t="s">
        <v>54</v>
      </c>
      <c r="B47" s="2" t="s">
        <v>91</v>
      </c>
      <c r="C47" s="1">
        <v>8</v>
      </c>
      <c r="D47" s="1">
        <v>14</v>
      </c>
      <c r="E47" s="1"/>
      <c r="F47" s="1" t="s">
        <v>77</v>
      </c>
      <c r="G47" s="1" t="s">
        <v>77</v>
      </c>
    </row>
    <row r="48" spans="1:7" x14ac:dyDescent="0.25">
      <c r="A48" s="1" t="s">
        <v>54</v>
      </c>
      <c r="B48" s="2" t="s">
        <v>103</v>
      </c>
      <c r="C48" s="1">
        <v>8</v>
      </c>
      <c r="D48" s="1">
        <v>14</v>
      </c>
      <c r="E48" s="1"/>
      <c r="F48" s="1" t="s">
        <v>77</v>
      </c>
      <c r="G48" s="1" t="s">
        <v>77</v>
      </c>
    </row>
    <row r="49" spans="1:7" x14ac:dyDescent="0.25">
      <c r="A49" s="1" t="s">
        <v>54</v>
      </c>
      <c r="B49" s="2" t="s">
        <v>93</v>
      </c>
      <c r="C49" s="1">
        <v>8</v>
      </c>
      <c r="D49" s="1">
        <v>14</v>
      </c>
      <c r="E49" s="1"/>
      <c r="F49" s="1" t="s">
        <v>77</v>
      </c>
      <c r="G49" s="1" t="s">
        <v>77</v>
      </c>
    </row>
    <row r="50" spans="1:7" x14ac:dyDescent="0.25">
      <c r="A50" s="1" t="s">
        <v>54</v>
      </c>
      <c r="B50" s="2" t="s">
        <v>95</v>
      </c>
      <c r="C50" s="1">
        <v>8</v>
      </c>
      <c r="D50" s="1">
        <v>14</v>
      </c>
      <c r="E50" s="1"/>
      <c r="F50" s="1"/>
      <c r="G50" s="1"/>
    </row>
    <row r="51" spans="1:7" ht="30" x14ac:dyDescent="0.25">
      <c r="A51" s="1" t="s">
        <v>96</v>
      </c>
      <c r="B51" s="2" t="s">
        <v>97</v>
      </c>
      <c r="C51" s="1">
        <v>8</v>
      </c>
      <c r="D51" s="1">
        <v>14</v>
      </c>
      <c r="E51" s="1"/>
      <c r="F51" s="1"/>
      <c r="G51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8" workbookViewId="0">
      <selection activeCell="A31" sqref="A31:XFD35"/>
    </sheetView>
  </sheetViews>
  <sheetFormatPr baseColWidth="10" defaultRowHeight="15" x14ac:dyDescent="0.25"/>
  <cols>
    <col min="2" max="2" width="50.85546875" style="9" customWidth="1"/>
    <col min="3" max="3" width="13" customWidth="1"/>
  </cols>
  <sheetData>
    <row r="1" spans="1:8" x14ac:dyDescent="0.25">
      <c r="A1" t="s">
        <v>98</v>
      </c>
    </row>
    <row r="3" spans="1:8" x14ac:dyDescent="0.25">
      <c r="C3" s="5" t="s">
        <v>2</v>
      </c>
      <c r="D3" s="5"/>
      <c r="E3" s="5"/>
      <c r="F3" s="5"/>
      <c r="G3" s="5"/>
    </row>
    <row r="4" spans="1:8" x14ac:dyDescent="0.25">
      <c r="A4" s="4" t="s">
        <v>99</v>
      </c>
      <c r="B4" s="10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8" x14ac:dyDescent="0.25">
      <c r="A5" s="1" t="s">
        <v>54</v>
      </c>
      <c r="B5" s="2" t="s">
        <v>69</v>
      </c>
      <c r="C5" s="1">
        <v>8</v>
      </c>
      <c r="D5" s="1">
        <v>14</v>
      </c>
      <c r="E5" s="1"/>
      <c r="F5" s="1"/>
      <c r="G5" s="1"/>
      <c r="H5" s="1" t="s">
        <v>70</v>
      </c>
    </row>
    <row r="6" spans="1:8" x14ac:dyDescent="0.25">
      <c r="A6" s="1" t="s">
        <v>54</v>
      </c>
      <c r="B6" s="2" t="s">
        <v>71</v>
      </c>
      <c r="C6" s="1">
        <v>8</v>
      </c>
      <c r="D6" s="1">
        <v>14</v>
      </c>
      <c r="E6" s="1"/>
      <c r="F6" s="1"/>
      <c r="G6" s="1"/>
      <c r="H6" s="1" t="s">
        <v>70</v>
      </c>
    </row>
    <row r="7" spans="1:8" x14ac:dyDescent="0.25">
      <c r="A7" s="1" t="s">
        <v>54</v>
      </c>
      <c r="B7" s="2" t="s">
        <v>72</v>
      </c>
      <c r="C7" s="1">
        <v>8</v>
      </c>
      <c r="D7" s="1">
        <v>14</v>
      </c>
      <c r="E7" s="1"/>
      <c r="F7" s="1"/>
      <c r="G7" s="1"/>
      <c r="H7" s="1" t="s">
        <v>70</v>
      </c>
    </row>
    <row r="8" spans="1:8" ht="30" x14ac:dyDescent="0.25">
      <c r="A8" s="1" t="s">
        <v>54</v>
      </c>
      <c r="B8" s="2" t="s">
        <v>73</v>
      </c>
      <c r="C8" s="1">
        <v>8</v>
      </c>
      <c r="D8" s="1">
        <v>14</v>
      </c>
      <c r="E8" s="1"/>
      <c r="F8" s="1"/>
      <c r="G8" s="1"/>
      <c r="H8" s="1" t="s">
        <v>70</v>
      </c>
    </row>
    <row r="9" spans="1:8" x14ac:dyDescent="0.25">
      <c r="A9" s="1" t="s">
        <v>54</v>
      </c>
      <c r="B9" s="2" t="s">
        <v>74</v>
      </c>
      <c r="C9" s="1">
        <v>8</v>
      </c>
      <c r="D9" s="1">
        <v>14</v>
      </c>
      <c r="E9" s="1"/>
      <c r="F9" s="1"/>
      <c r="G9" s="1"/>
      <c r="H9" s="1" t="s">
        <v>70</v>
      </c>
    </row>
    <row r="10" spans="1:8" x14ac:dyDescent="0.25">
      <c r="A10" s="1" t="s">
        <v>54</v>
      </c>
      <c r="B10" s="2" t="s">
        <v>75</v>
      </c>
      <c r="C10" s="1">
        <v>8</v>
      </c>
      <c r="D10" s="1">
        <v>14</v>
      </c>
      <c r="E10" s="1"/>
      <c r="F10" s="1"/>
      <c r="G10" s="1"/>
      <c r="H10" s="1" t="s">
        <v>70</v>
      </c>
    </row>
    <row r="11" spans="1:8" x14ac:dyDescent="0.25">
      <c r="A11" s="1" t="s">
        <v>54</v>
      </c>
      <c r="B11" s="2" t="s">
        <v>76</v>
      </c>
      <c r="C11" s="1">
        <v>9</v>
      </c>
      <c r="D11" s="8">
        <v>0.6875</v>
      </c>
      <c r="E11" s="1"/>
      <c r="F11" s="1" t="s">
        <v>77</v>
      </c>
      <c r="G11" s="1" t="s">
        <v>77</v>
      </c>
      <c r="H11" s="1" t="s">
        <v>70</v>
      </c>
    </row>
    <row r="12" spans="1:8" ht="30" x14ac:dyDescent="0.25">
      <c r="A12" s="1" t="s">
        <v>54</v>
      </c>
      <c r="B12" s="2" t="s">
        <v>78</v>
      </c>
      <c r="C12" s="1">
        <v>9</v>
      </c>
      <c r="D12" s="8">
        <v>0.6875</v>
      </c>
      <c r="E12" s="1"/>
      <c r="F12" s="1" t="s">
        <v>77</v>
      </c>
      <c r="G12" s="1" t="s">
        <v>77</v>
      </c>
      <c r="H12" s="1" t="s">
        <v>70</v>
      </c>
    </row>
    <row r="13" spans="1:8" x14ac:dyDescent="0.25">
      <c r="A13" s="1" t="s">
        <v>54</v>
      </c>
      <c r="B13" s="2" t="s">
        <v>79</v>
      </c>
      <c r="C13" s="1">
        <v>9</v>
      </c>
      <c r="D13" s="8">
        <v>0.6875</v>
      </c>
      <c r="E13" s="1"/>
      <c r="F13" s="1" t="s">
        <v>77</v>
      </c>
      <c r="G13" s="1" t="s">
        <v>77</v>
      </c>
      <c r="H13" s="1" t="s">
        <v>70</v>
      </c>
    </row>
    <row r="14" spans="1:8" x14ac:dyDescent="0.25">
      <c r="A14" s="1" t="s">
        <v>54</v>
      </c>
      <c r="B14" s="2" t="s">
        <v>80</v>
      </c>
      <c r="C14" s="1">
        <v>14</v>
      </c>
      <c r="D14" s="8">
        <v>0.6875</v>
      </c>
      <c r="E14" s="1"/>
      <c r="F14" s="1" t="s">
        <v>77</v>
      </c>
      <c r="G14" s="1" t="s">
        <v>77</v>
      </c>
      <c r="H14" s="1" t="s">
        <v>70</v>
      </c>
    </row>
    <row r="15" spans="1:8" x14ac:dyDescent="0.25">
      <c r="A15" s="1" t="s">
        <v>54</v>
      </c>
      <c r="B15" s="2" t="s">
        <v>81</v>
      </c>
      <c r="C15" s="1">
        <v>14</v>
      </c>
      <c r="D15" s="8">
        <v>0.6875</v>
      </c>
      <c r="E15" s="1"/>
      <c r="F15" s="1" t="s">
        <v>77</v>
      </c>
      <c r="G15" s="1" t="s">
        <v>77</v>
      </c>
      <c r="H15" s="1" t="s">
        <v>70</v>
      </c>
    </row>
    <row r="16" spans="1:8" x14ac:dyDescent="0.25">
      <c r="A16" s="1" t="s">
        <v>54</v>
      </c>
      <c r="B16" s="2" t="s">
        <v>82</v>
      </c>
      <c r="C16" s="1">
        <v>8</v>
      </c>
      <c r="D16" s="1">
        <v>14</v>
      </c>
      <c r="E16" s="1"/>
      <c r="F16" s="1"/>
      <c r="G16" s="1"/>
      <c r="H16" s="1" t="s">
        <v>70</v>
      </c>
    </row>
    <row r="17" spans="1:9" ht="30" x14ac:dyDescent="0.25">
      <c r="A17" s="1" t="s">
        <v>54</v>
      </c>
      <c r="B17" s="2" t="s">
        <v>83</v>
      </c>
      <c r="C17" s="1">
        <v>8</v>
      </c>
      <c r="D17" s="1">
        <v>14</v>
      </c>
      <c r="E17" s="1"/>
      <c r="F17" s="1"/>
      <c r="G17" s="1"/>
      <c r="H17" s="1" t="s">
        <v>70</v>
      </c>
    </row>
    <row r="18" spans="1:9" ht="30" x14ac:dyDescent="0.25">
      <c r="A18" s="1" t="s">
        <v>54</v>
      </c>
      <c r="B18" s="2" t="s">
        <v>84</v>
      </c>
      <c r="C18" s="1">
        <v>8</v>
      </c>
      <c r="D18" s="1">
        <v>14</v>
      </c>
      <c r="E18" s="1"/>
      <c r="F18" s="1"/>
      <c r="G18" s="1"/>
      <c r="H18" s="1" t="s">
        <v>70</v>
      </c>
    </row>
    <row r="19" spans="1:9" ht="30" x14ac:dyDescent="0.25">
      <c r="A19" s="1" t="s">
        <v>54</v>
      </c>
      <c r="B19" s="2" t="s">
        <v>85</v>
      </c>
      <c r="C19" s="1">
        <v>8</v>
      </c>
      <c r="D19" s="1">
        <v>14</v>
      </c>
      <c r="E19" s="1"/>
      <c r="F19" s="1"/>
      <c r="G19" s="1"/>
      <c r="H19" s="1" t="s">
        <v>70</v>
      </c>
    </row>
    <row r="20" spans="1:9" x14ac:dyDescent="0.25">
      <c r="A20" s="1" t="s">
        <v>54</v>
      </c>
      <c r="B20" s="2" t="s">
        <v>86</v>
      </c>
      <c r="C20" s="1">
        <v>8</v>
      </c>
      <c r="D20" s="1">
        <v>14</v>
      </c>
      <c r="E20" s="1"/>
      <c r="F20" s="1" t="s">
        <v>77</v>
      </c>
      <c r="G20" s="1" t="s">
        <v>77</v>
      </c>
      <c r="H20" s="1" t="s">
        <v>70</v>
      </c>
    </row>
    <row r="21" spans="1:9" x14ac:dyDescent="0.25">
      <c r="A21" s="1" t="s">
        <v>54</v>
      </c>
      <c r="B21" s="2" t="s">
        <v>87</v>
      </c>
      <c r="C21" s="1">
        <v>8</v>
      </c>
      <c r="D21" s="1">
        <v>14</v>
      </c>
      <c r="E21" s="1"/>
      <c r="F21" s="1" t="s">
        <v>77</v>
      </c>
      <c r="G21" s="1" t="s">
        <v>77</v>
      </c>
      <c r="H21" s="1" t="s">
        <v>70</v>
      </c>
    </row>
    <row r="22" spans="1:9" x14ac:dyDescent="0.25">
      <c r="A22" s="1" t="s">
        <v>54</v>
      </c>
      <c r="B22" s="2" t="s">
        <v>88</v>
      </c>
      <c r="C22" s="1">
        <v>8</v>
      </c>
      <c r="D22" s="1">
        <v>14</v>
      </c>
      <c r="E22" s="1"/>
      <c r="F22" s="1" t="s">
        <v>77</v>
      </c>
      <c r="G22" s="1" t="s">
        <v>77</v>
      </c>
      <c r="H22" s="1" t="s">
        <v>70</v>
      </c>
    </row>
    <row r="23" spans="1:9" x14ac:dyDescent="0.25">
      <c r="A23" s="1" t="s">
        <v>54</v>
      </c>
      <c r="B23" s="2" t="s">
        <v>86</v>
      </c>
      <c r="C23" s="1">
        <v>8</v>
      </c>
      <c r="D23" s="1">
        <v>14</v>
      </c>
      <c r="E23" s="1"/>
      <c r="F23" s="1" t="s">
        <v>77</v>
      </c>
      <c r="G23" s="1" t="s">
        <v>77</v>
      </c>
      <c r="H23" s="1" t="s">
        <v>70</v>
      </c>
    </row>
    <row r="24" spans="1:9" x14ac:dyDescent="0.25">
      <c r="A24" s="1" t="s">
        <v>54</v>
      </c>
      <c r="B24" s="2" t="s">
        <v>89</v>
      </c>
      <c r="C24" s="8">
        <v>0.6875</v>
      </c>
      <c r="D24" s="8">
        <v>0.72916666666666663</v>
      </c>
      <c r="E24" s="1"/>
      <c r="F24" s="1" t="s">
        <v>77</v>
      </c>
      <c r="G24" s="1"/>
      <c r="H24" s="1" t="s">
        <v>70</v>
      </c>
    </row>
    <row r="25" spans="1:9" x14ac:dyDescent="0.25">
      <c r="A25" s="1" t="s">
        <v>54</v>
      </c>
      <c r="B25" s="2" t="s">
        <v>90</v>
      </c>
      <c r="C25" s="1">
        <v>8</v>
      </c>
      <c r="D25" s="1">
        <v>14</v>
      </c>
      <c r="E25" s="1"/>
      <c r="F25" s="1"/>
      <c r="G25" s="1"/>
      <c r="H25" s="1" t="s">
        <v>21</v>
      </c>
    </row>
    <row r="26" spans="1:9" x14ac:dyDescent="0.25">
      <c r="A26" s="1" t="s">
        <v>54</v>
      </c>
      <c r="B26" s="2" t="s">
        <v>91</v>
      </c>
      <c r="C26" s="1">
        <v>8</v>
      </c>
      <c r="D26" s="1">
        <v>14</v>
      </c>
      <c r="E26" s="1"/>
      <c r="F26" s="1" t="s">
        <v>77</v>
      </c>
      <c r="G26" s="1" t="s">
        <v>77</v>
      </c>
      <c r="H26" s="1" t="s">
        <v>21</v>
      </c>
    </row>
    <row r="27" spans="1:9" x14ac:dyDescent="0.25">
      <c r="A27" s="1" t="s">
        <v>54</v>
      </c>
      <c r="B27" s="2" t="s">
        <v>103</v>
      </c>
      <c r="C27" s="1">
        <v>8</v>
      </c>
      <c r="D27" s="1">
        <v>14</v>
      </c>
      <c r="E27" s="1"/>
      <c r="F27" s="1" t="s">
        <v>77</v>
      </c>
      <c r="G27" s="1" t="s">
        <v>77</v>
      </c>
      <c r="H27" s="1" t="s">
        <v>92</v>
      </c>
      <c r="I27" s="12"/>
    </row>
    <row r="28" spans="1:9" x14ac:dyDescent="0.25">
      <c r="A28" s="1" t="s">
        <v>54</v>
      </c>
      <c r="B28" s="2" t="s">
        <v>93</v>
      </c>
      <c r="C28" s="1">
        <v>8</v>
      </c>
      <c r="D28" s="1">
        <v>14</v>
      </c>
      <c r="E28" s="1"/>
      <c r="F28" s="1" t="s">
        <v>77</v>
      </c>
      <c r="G28" s="1" t="s">
        <v>77</v>
      </c>
      <c r="H28" s="1" t="s">
        <v>94</v>
      </c>
    </row>
    <row r="29" spans="1:9" x14ac:dyDescent="0.25">
      <c r="A29" s="1" t="s">
        <v>54</v>
      </c>
      <c r="B29" s="2" t="s">
        <v>95</v>
      </c>
      <c r="C29" s="1">
        <v>8</v>
      </c>
      <c r="D29" s="1">
        <v>14</v>
      </c>
      <c r="E29" s="1"/>
      <c r="F29" s="1"/>
      <c r="G29" s="1"/>
      <c r="H29" s="1" t="s">
        <v>94</v>
      </c>
    </row>
    <row r="30" spans="1:9" ht="30" x14ac:dyDescent="0.25">
      <c r="A30" s="1" t="s">
        <v>96</v>
      </c>
      <c r="B30" s="2" t="s">
        <v>97</v>
      </c>
      <c r="C30" s="1">
        <v>8</v>
      </c>
      <c r="D30" s="1">
        <v>14</v>
      </c>
      <c r="E30" s="1"/>
      <c r="F30" s="1"/>
      <c r="G30" s="1"/>
      <c r="H30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7" sqref="B7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102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102</v>
      </c>
      <c r="B5" s="2" t="s">
        <v>182</v>
      </c>
      <c r="C5" s="8">
        <v>0.33333333333333331</v>
      </c>
      <c r="D5" s="8">
        <v>0.625</v>
      </c>
      <c r="E5" s="1"/>
      <c r="F5" s="11" t="s">
        <v>64</v>
      </c>
      <c r="G5" s="11" t="s">
        <v>64</v>
      </c>
    </row>
    <row r="6" spans="1:7" x14ac:dyDescent="0.25">
      <c r="A6" s="1" t="s">
        <v>102</v>
      </c>
      <c r="B6" s="2" t="s">
        <v>183</v>
      </c>
      <c r="C6" s="8">
        <v>0.33333333333333331</v>
      </c>
      <c r="D6" s="8">
        <v>0.625</v>
      </c>
      <c r="E6" s="1"/>
      <c r="F6" s="11" t="s">
        <v>64</v>
      </c>
      <c r="G6" s="11" t="s">
        <v>64</v>
      </c>
    </row>
    <row r="7" spans="1:7" x14ac:dyDescent="0.25">
      <c r="A7" s="1" t="s">
        <v>102</v>
      </c>
      <c r="B7" s="2" t="s">
        <v>167</v>
      </c>
      <c r="C7" s="8">
        <v>0.33333333333333331</v>
      </c>
      <c r="D7" s="8">
        <v>0.625</v>
      </c>
      <c r="E7" s="1"/>
      <c r="F7" s="11" t="s">
        <v>64</v>
      </c>
      <c r="G7" s="11" t="s">
        <v>64</v>
      </c>
    </row>
    <row r="8" spans="1:7" x14ac:dyDescent="0.25">
      <c r="A8" s="1" t="s">
        <v>102</v>
      </c>
      <c r="B8" s="2" t="s">
        <v>168</v>
      </c>
      <c r="C8" s="8">
        <v>0.33333333333333331</v>
      </c>
      <c r="D8" s="8">
        <v>0.625</v>
      </c>
      <c r="E8" s="1"/>
      <c r="F8" s="11" t="s">
        <v>64</v>
      </c>
      <c r="G8" s="11" t="s">
        <v>64</v>
      </c>
    </row>
    <row r="9" spans="1:7" x14ac:dyDescent="0.25">
      <c r="A9" s="1" t="s">
        <v>102</v>
      </c>
      <c r="B9" s="2" t="s">
        <v>169</v>
      </c>
      <c r="C9" s="8">
        <v>0.33333333333333331</v>
      </c>
      <c r="D9" s="8">
        <v>0.625</v>
      </c>
      <c r="E9" s="1"/>
      <c r="F9" s="11" t="s">
        <v>64</v>
      </c>
      <c r="G9" s="11" t="s">
        <v>64</v>
      </c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5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104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12.75" customHeight="1" x14ac:dyDescent="0.25">
      <c r="A5" s="1" t="s">
        <v>104</v>
      </c>
      <c r="B5" s="2" t="s">
        <v>105</v>
      </c>
      <c r="C5" s="8">
        <v>0.66666666666666663</v>
      </c>
      <c r="D5" s="8">
        <v>0.72916666666666663</v>
      </c>
      <c r="E5" s="1"/>
      <c r="F5" s="1" t="s">
        <v>106</v>
      </c>
      <c r="G5" s="1" t="s">
        <v>106</v>
      </c>
    </row>
    <row r="6" spans="1:7" ht="30" x14ac:dyDescent="0.25">
      <c r="A6" s="1" t="s">
        <v>104</v>
      </c>
      <c r="B6" s="2" t="s">
        <v>107</v>
      </c>
      <c r="C6" s="8">
        <v>0.29166666666666669</v>
      </c>
      <c r="D6" s="8">
        <v>0.70833333333333337</v>
      </c>
      <c r="E6" s="1"/>
      <c r="F6" s="1" t="s">
        <v>106</v>
      </c>
      <c r="G6" s="1" t="s">
        <v>106</v>
      </c>
    </row>
    <row r="7" spans="1:7" x14ac:dyDescent="0.25">
      <c r="A7" s="1"/>
      <c r="B7" s="2"/>
      <c r="C7" s="8"/>
      <c r="D7" s="8"/>
      <c r="E7" s="1"/>
      <c r="F7" s="1"/>
      <c r="G7" s="1"/>
    </row>
    <row r="8" spans="1:7" x14ac:dyDescent="0.25">
      <c r="A8" s="1"/>
      <c r="B8" s="2"/>
      <c r="C8" s="8"/>
      <c r="D8" s="8"/>
      <c r="E8" s="1"/>
      <c r="F8" s="1"/>
      <c r="G8" s="1"/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1" sqref="A31:XFD35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108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36</v>
      </c>
      <c r="B5" s="13" t="s">
        <v>109</v>
      </c>
      <c r="C5" s="8">
        <v>0.29166666666666669</v>
      </c>
      <c r="D5" s="8">
        <v>0.33333333333333331</v>
      </c>
      <c r="E5" s="1"/>
      <c r="F5" s="11" t="s">
        <v>110</v>
      </c>
      <c r="G5" s="11" t="s">
        <v>110</v>
      </c>
    </row>
    <row r="6" spans="1:7" x14ac:dyDescent="0.25">
      <c r="A6" s="1" t="s">
        <v>36</v>
      </c>
      <c r="B6" s="13" t="s">
        <v>111</v>
      </c>
      <c r="C6" s="8">
        <v>0.33333333333333331</v>
      </c>
      <c r="D6" s="8">
        <v>0.45833333333333331</v>
      </c>
      <c r="E6" s="1"/>
      <c r="F6" s="11" t="s">
        <v>110</v>
      </c>
      <c r="G6" s="11" t="s">
        <v>110</v>
      </c>
    </row>
    <row r="7" spans="1:7" x14ac:dyDescent="0.25">
      <c r="A7" s="1" t="s">
        <v>36</v>
      </c>
      <c r="B7" s="13" t="s">
        <v>112</v>
      </c>
      <c r="C7" s="8">
        <v>0.48958333333333331</v>
      </c>
      <c r="D7" s="8">
        <v>0.58333333333333337</v>
      </c>
      <c r="E7" s="1"/>
      <c r="F7" s="11" t="s">
        <v>110</v>
      </c>
      <c r="G7" s="11" t="s">
        <v>110</v>
      </c>
    </row>
    <row r="8" spans="1:7" x14ac:dyDescent="0.25">
      <c r="A8" s="1" t="s">
        <v>36</v>
      </c>
      <c r="B8" s="14" t="s">
        <v>113</v>
      </c>
      <c r="C8" s="8">
        <v>0.48958333333333331</v>
      </c>
      <c r="D8" s="8">
        <v>0.58333333333333337</v>
      </c>
      <c r="E8" s="1"/>
      <c r="F8" s="11" t="s">
        <v>110</v>
      </c>
      <c r="G8" s="11" t="s">
        <v>110</v>
      </c>
    </row>
    <row r="9" spans="1:7" x14ac:dyDescent="0.25">
      <c r="A9" s="1"/>
      <c r="B9" s="2"/>
      <c r="C9" s="8"/>
      <c r="D9" s="8"/>
      <c r="E9" s="1"/>
      <c r="F9" s="1"/>
      <c r="G9" s="1"/>
    </row>
    <row r="10" spans="1:7" x14ac:dyDescent="0.25">
      <c r="A10" s="1"/>
      <c r="B10" s="2"/>
      <c r="C10" s="8"/>
      <c r="D10" s="8"/>
      <c r="E10" s="1"/>
      <c r="F10" s="1"/>
      <c r="G10" s="1"/>
    </row>
    <row r="11" spans="1:7" x14ac:dyDescent="0.25">
      <c r="A11" s="1"/>
      <c r="B11" s="2"/>
      <c r="C11" s="8"/>
      <c r="D11" s="8"/>
      <c r="E11" s="1"/>
      <c r="F11" s="1"/>
      <c r="G11" s="1"/>
    </row>
    <row r="12" spans="1:7" x14ac:dyDescent="0.25">
      <c r="A12" s="1"/>
      <c r="B12" s="2"/>
      <c r="C12" s="8"/>
      <c r="D12" s="8"/>
      <c r="E12" s="1"/>
      <c r="F12" s="1"/>
      <c r="G12" s="1"/>
    </row>
    <row r="13" spans="1:7" x14ac:dyDescent="0.25">
      <c r="A13" s="1"/>
      <c r="B13" s="2"/>
      <c r="C13" s="8"/>
      <c r="D13" s="8"/>
      <c r="E13" s="1"/>
      <c r="F13" s="1"/>
      <c r="G13" s="1"/>
    </row>
    <row r="14" spans="1:7" x14ac:dyDescent="0.25">
      <c r="A14" s="1"/>
      <c r="B14" s="2"/>
      <c r="C14" s="8"/>
      <c r="D14" s="8"/>
      <c r="E14" s="1"/>
      <c r="F14" s="1"/>
      <c r="G14" s="1"/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51" sqref="A4:G51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114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x14ac:dyDescent="0.25">
      <c r="A5" s="1" t="s">
        <v>114</v>
      </c>
      <c r="B5" s="2" t="s">
        <v>115</v>
      </c>
      <c r="C5" s="8">
        <v>0.64583333333333337</v>
      </c>
      <c r="D5" s="8">
        <v>0.70833333333333337</v>
      </c>
      <c r="E5" s="1" t="s">
        <v>6</v>
      </c>
      <c r="F5" s="11" t="s">
        <v>116</v>
      </c>
      <c r="G5" s="11" t="s">
        <v>116</v>
      </c>
    </row>
    <row r="6" spans="1:7" x14ac:dyDescent="0.25">
      <c r="A6" s="1" t="s">
        <v>114</v>
      </c>
      <c r="B6" s="2" t="s">
        <v>117</v>
      </c>
      <c r="C6" s="8">
        <v>0.64583333333333337</v>
      </c>
      <c r="D6" s="8">
        <v>0.70833333333333337</v>
      </c>
      <c r="E6" s="1"/>
      <c r="F6" s="11" t="s">
        <v>116</v>
      </c>
      <c r="G6" s="11" t="s">
        <v>116</v>
      </c>
    </row>
    <row r="7" spans="1:7" x14ac:dyDescent="0.25">
      <c r="A7" s="1" t="s">
        <v>114</v>
      </c>
      <c r="B7" s="2" t="s">
        <v>118</v>
      </c>
      <c r="C7" s="8">
        <v>0.33333333333333331</v>
      </c>
      <c r="D7" s="8">
        <v>0.35416666666666669</v>
      </c>
      <c r="E7" s="1"/>
      <c r="F7" s="11" t="s">
        <v>116</v>
      </c>
      <c r="G7" s="11" t="s">
        <v>116</v>
      </c>
    </row>
    <row r="8" spans="1:7" x14ac:dyDescent="0.25">
      <c r="A8" s="1" t="s">
        <v>114</v>
      </c>
      <c r="B8" s="2" t="s">
        <v>119</v>
      </c>
      <c r="C8" s="8">
        <v>0.3125</v>
      </c>
      <c r="D8" s="8">
        <v>0.33333333333333331</v>
      </c>
      <c r="E8" s="1"/>
      <c r="F8" s="11" t="s">
        <v>116</v>
      </c>
      <c r="G8" s="11" t="s">
        <v>116</v>
      </c>
    </row>
    <row r="9" spans="1:7" x14ac:dyDescent="0.25">
      <c r="A9" s="1" t="s">
        <v>114</v>
      </c>
      <c r="B9" s="2" t="s">
        <v>120</v>
      </c>
      <c r="C9" s="8">
        <v>0.33333333333333331</v>
      </c>
      <c r="D9" s="8">
        <v>0.34375</v>
      </c>
      <c r="E9" s="1"/>
      <c r="F9" s="11" t="s">
        <v>116</v>
      </c>
      <c r="G9" s="11" t="s">
        <v>116</v>
      </c>
    </row>
    <row r="10" spans="1:7" x14ac:dyDescent="0.25">
      <c r="A10" s="1" t="s">
        <v>114</v>
      </c>
      <c r="B10" s="2" t="s">
        <v>121</v>
      </c>
      <c r="C10" s="8">
        <v>0.29166666666666669</v>
      </c>
      <c r="D10" s="8">
        <v>0.66666666666666663</v>
      </c>
      <c r="E10" s="1"/>
      <c r="F10" s="11" t="s">
        <v>116</v>
      </c>
      <c r="G10" s="11" t="s">
        <v>116</v>
      </c>
    </row>
    <row r="11" spans="1:7" x14ac:dyDescent="0.25">
      <c r="A11" s="1" t="s">
        <v>114</v>
      </c>
      <c r="B11" s="3" t="s">
        <v>122</v>
      </c>
      <c r="C11" s="8">
        <v>0.35416666666666669</v>
      </c>
      <c r="D11" s="8">
        <v>0.64583333333333337</v>
      </c>
      <c r="E11" s="1"/>
      <c r="F11" s="11" t="s">
        <v>116</v>
      </c>
      <c r="G11" s="11" t="s">
        <v>116</v>
      </c>
    </row>
    <row r="12" spans="1:7" x14ac:dyDescent="0.25">
      <c r="A12" s="1" t="s">
        <v>114</v>
      </c>
      <c r="B12" s="3" t="s">
        <v>123</v>
      </c>
      <c r="C12" s="8">
        <v>0.35416666666666669</v>
      </c>
      <c r="D12" s="8">
        <v>0.64583333333333337</v>
      </c>
      <c r="E12" s="1"/>
      <c r="F12" s="11" t="s">
        <v>116</v>
      </c>
      <c r="G12" s="11" t="s">
        <v>116</v>
      </c>
    </row>
    <row r="13" spans="1:7" x14ac:dyDescent="0.25">
      <c r="A13" s="1" t="s">
        <v>114</v>
      </c>
      <c r="B13" s="3" t="s">
        <v>124</v>
      </c>
      <c r="C13" s="8">
        <v>0.35416666666666669</v>
      </c>
      <c r="D13" s="8">
        <v>0.64583333333333337</v>
      </c>
      <c r="E13" s="1"/>
      <c r="F13" s="11" t="s">
        <v>116</v>
      </c>
      <c r="G13" s="11" t="s">
        <v>116</v>
      </c>
    </row>
    <row r="14" spans="1:7" x14ac:dyDescent="0.25">
      <c r="A14" s="1" t="s">
        <v>114</v>
      </c>
      <c r="B14" s="3" t="s">
        <v>125</v>
      </c>
      <c r="C14" s="8">
        <v>0.35416666666666669</v>
      </c>
      <c r="D14" s="8">
        <v>0.64583333333333337</v>
      </c>
      <c r="E14" s="1"/>
      <c r="F14" s="11" t="s">
        <v>116</v>
      </c>
      <c r="G14" s="11" t="s">
        <v>116</v>
      </c>
    </row>
    <row r="15" spans="1:7" x14ac:dyDescent="0.25">
      <c r="A15" s="1"/>
      <c r="B15" s="2"/>
      <c r="C15" s="8"/>
      <c r="D15" s="8"/>
      <c r="E15" s="1"/>
      <c r="F15" s="1"/>
      <c r="G15" s="1"/>
    </row>
    <row r="16" spans="1:7" x14ac:dyDescent="0.25">
      <c r="A16" s="1"/>
      <c r="B16" s="2"/>
      <c r="C16" s="8"/>
      <c r="D16" s="8"/>
      <c r="E16" s="1"/>
      <c r="F16" s="1"/>
      <c r="G16" s="1"/>
    </row>
    <row r="17" spans="1:7" x14ac:dyDescent="0.25">
      <c r="A17" s="1"/>
      <c r="B17" s="2"/>
      <c r="C17" s="8"/>
      <c r="D17" s="8"/>
      <c r="E17" s="1"/>
      <c r="F17" s="1"/>
      <c r="G17" s="1"/>
    </row>
    <row r="18" spans="1:7" x14ac:dyDescent="0.25">
      <c r="A18" s="1"/>
      <c r="B18" s="2"/>
      <c r="C18" s="8"/>
      <c r="D18" s="8"/>
      <c r="E18" s="1"/>
      <c r="F18" s="1"/>
      <c r="G18" s="1"/>
    </row>
    <row r="19" spans="1:7" x14ac:dyDescent="0.25">
      <c r="A19" s="1"/>
      <c r="B19" s="2"/>
      <c r="C19" s="8"/>
      <c r="D19" s="8"/>
      <c r="E19" s="1"/>
      <c r="F19" s="1"/>
      <c r="G19" s="1"/>
    </row>
    <row r="20" spans="1:7" ht="18" customHeight="1" x14ac:dyDescent="0.25">
      <c r="A20" s="1"/>
      <c r="B20" s="3"/>
      <c r="C20" s="8"/>
      <c r="D20" s="8"/>
      <c r="E20" s="1"/>
      <c r="F20" s="1"/>
      <c r="G20" s="1"/>
    </row>
    <row r="21" spans="1:7" x14ac:dyDescent="0.25">
      <c r="A21" s="1"/>
      <c r="B21" s="2"/>
      <c r="C21" s="8"/>
      <c r="D21" s="8"/>
      <c r="E21" s="1"/>
      <c r="F21" s="1"/>
      <c r="G21" s="1"/>
    </row>
    <row r="22" spans="1:7" x14ac:dyDescent="0.25">
      <c r="A22" s="1"/>
      <c r="B22" s="2"/>
      <c r="C22" s="8"/>
      <c r="D22" s="8"/>
      <c r="E22" s="1"/>
      <c r="F22" s="1"/>
      <c r="G22" s="1"/>
    </row>
    <row r="23" spans="1:7" x14ac:dyDescent="0.25">
      <c r="A23" s="1"/>
      <c r="B23" s="2"/>
      <c r="C23" s="8"/>
      <c r="D23" s="8"/>
      <c r="E23" s="1"/>
      <c r="F23" s="1"/>
      <c r="G23" s="1"/>
    </row>
    <row r="24" spans="1:7" x14ac:dyDescent="0.25">
      <c r="A24" s="1"/>
      <c r="B24" s="2"/>
      <c r="C24" s="8"/>
      <c r="D24" s="8"/>
      <c r="E24" s="1"/>
      <c r="F24" s="1"/>
      <c r="G24" s="1"/>
    </row>
    <row r="25" spans="1:7" x14ac:dyDescent="0.25">
      <c r="A25" s="1"/>
      <c r="B25" s="2"/>
      <c r="C25" s="8"/>
      <c r="D25" s="8"/>
      <c r="E25" s="1"/>
      <c r="F25" s="1"/>
      <c r="G25" s="1"/>
    </row>
    <row r="26" spans="1:7" x14ac:dyDescent="0.25">
      <c r="A26" s="1"/>
      <c r="B26" s="2"/>
      <c r="C26" s="8"/>
      <c r="D26" s="8"/>
      <c r="E26" s="1"/>
      <c r="F26" s="1"/>
      <c r="G26" s="1"/>
    </row>
    <row r="27" spans="1:7" x14ac:dyDescent="0.25">
      <c r="A27" s="1"/>
      <c r="B27" s="3"/>
      <c r="C27" s="1"/>
      <c r="D27" s="1"/>
      <c r="E27" s="1"/>
      <c r="F27" s="1"/>
      <c r="G27" s="1"/>
    </row>
    <row r="28" spans="1:7" x14ac:dyDescent="0.25">
      <c r="A28" s="1"/>
      <c r="B28" s="3"/>
      <c r="C28" s="1"/>
      <c r="D28" s="1"/>
      <c r="E28" s="1"/>
      <c r="F28" s="1"/>
      <c r="G28" s="1"/>
    </row>
    <row r="29" spans="1:7" x14ac:dyDescent="0.25">
      <c r="A29" s="1"/>
      <c r="B29" s="3"/>
      <c r="C29" s="1"/>
      <c r="D29" s="1"/>
      <c r="E29" s="1"/>
      <c r="F29" s="1"/>
      <c r="G29" s="1"/>
    </row>
    <row r="30" spans="1:7" x14ac:dyDescent="0.25">
      <c r="A30" s="1"/>
      <c r="B30" s="3"/>
      <c r="C30" s="1"/>
      <c r="D30" s="1"/>
      <c r="E30" s="1"/>
      <c r="F30" s="1"/>
      <c r="G30" s="1"/>
    </row>
    <row r="31" spans="1:7" x14ac:dyDescent="0.25">
      <c r="A31" s="1"/>
      <c r="B31" s="3"/>
      <c r="C31" s="1"/>
      <c r="D31" s="1"/>
      <c r="E31" s="1"/>
      <c r="F31" s="1"/>
      <c r="G31" s="1"/>
    </row>
    <row r="32" spans="1:7" x14ac:dyDescent="0.25">
      <c r="A32" s="1"/>
      <c r="B32" s="3"/>
      <c r="C32" s="1"/>
      <c r="D32" s="1"/>
      <c r="E32" s="1"/>
      <c r="F32" s="1"/>
      <c r="G32" s="1"/>
    </row>
    <row r="33" spans="1:7" x14ac:dyDescent="0.25">
      <c r="A33" s="1"/>
      <c r="B33" s="3"/>
      <c r="C33" s="1"/>
      <c r="D33" s="1"/>
      <c r="E33" s="1"/>
      <c r="F33" s="1"/>
      <c r="G33" s="1"/>
    </row>
    <row r="34" spans="1:7" x14ac:dyDescent="0.25">
      <c r="A34" s="1"/>
      <c r="B34" s="3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26" workbookViewId="0">
      <selection activeCell="G51" sqref="A4:G51"/>
    </sheetView>
  </sheetViews>
  <sheetFormatPr baseColWidth="10" defaultRowHeight="15" x14ac:dyDescent="0.25"/>
  <cols>
    <col min="1" max="1" width="22" bestFit="1" customWidth="1"/>
    <col min="2" max="2" width="50.85546875" customWidth="1"/>
    <col min="3" max="3" width="13" customWidth="1"/>
  </cols>
  <sheetData>
    <row r="1" spans="1:7" x14ac:dyDescent="0.25">
      <c r="A1" t="s">
        <v>101</v>
      </c>
    </row>
    <row r="3" spans="1:7" x14ac:dyDescent="0.25">
      <c r="C3" s="5" t="s">
        <v>2</v>
      </c>
      <c r="D3" s="5"/>
      <c r="E3" s="5"/>
      <c r="F3" s="5"/>
      <c r="G3" s="5"/>
    </row>
    <row r="4" spans="1:7" x14ac:dyDescent="0.25">
      <c r="A4" s="4" t="s">
        <v>8</v>
      </c>
      <c r="B4" s="5" t="s">
        <v>0</v>
      </c>
      <c r="C4" s="5" t="s">
        <v>1</v>
      </c>
      <c r="D4" s="5" t="s">
        <v>3</v>
      </c>
      <c r="E4" s="5" t="s">
        <v>7</v>
      </c>
      <c r="F4" s="5" t="s">
        <v>4</v>
      </c>
      <c r="G4" s="5" t="s">
        <v>5</v>
      </c>
    </row>
    <row r="5" spans="1:7" ht="30" x14ac:dyDescent="0.25">
      <c r="A5" s="1" t="s">
        <v>133</v>
      </c>
      <c r="B5" s="2" t="s">
        <v>134</v>
      </c>
      <c r="C5" s="15">
        <v>0.46388888888888885</v>
      </c>
      <c r="D5" s="15">
        <v>0.46875</v>
      </c>
      <c r="E5" s="1"/>
      <c r="F5" s="1"/>
      <c r="G5" s="1"/>
    </row>
    <row r="6" spans="1:7" ht="30" x14ac:dyDescent="0.25">
      <c r="A6" s="1" t="s">
        <v>133</v>
      </c>
      <c r="B6" s="2" t="s">
        <v>135</v>
      </c>
      <c r="C6" s="15">
        <v>0.46875</v>
      </c>
      <c r="D6" s="15">
        <v>0.47222222222222227</v>
      </c>
      <c r="E6" s="1"/>
      <c r="F6" s="1"/>
      <c r="G6" s="1"/>
    </row>
    <row r="7" spans="1:7" ht="30" x14ac:dyDescent="0.25">
      <c r="A7" s="1" t="s">
        <v>133</v>
      </c>
      <c r="B7" s="2" t="s">
        <v>136</v>
      </c>
      <c r="C7" s="15">
        <v>0.47222222222222227</v>
      </c>
      <c r="D7" s="15">
        <v>0.47361111111111115</v>
      </c>
      <c r="E7" s="1"/>
      <c r="F7" s="1"/>
      <c r="G7" s="1"/>
    </row>
    <row r="8" spans="1:7" ht="30" x14ac:dyDescent="0.25">
      <c r="A8" s="1" t="s">
        <v>133</v>
      </c>
      <c r="B8" s="2" t="s">
        <v>137</v>
      </c>
      <c r="C8" s="15">
        <v>0.47361111111111115</v>
      </c>
      <c r="D8" s="15">
        <v>0.47500000000000003</v>
      </c>
      <c r="E8" s="1"/>
      <c r="F8" s="1"/>
      <c r="G8" s="1"/>
    </row>
    <row r="9" spans="1:7" ht="30" x14ac:dyDescent="0.25">
      <c r="A9" s="1" t="s">
        <v>133</v>
      </c>
      <c r="B9" s="2" t="s">
        <v>138</v>
      </c>
      <c r="C9" s="15">
        <v>0.47500000000000003</v>
      </c>
      <c r="D9" s="15">
        <v>0.47638888888888892</v>
      </c>
      <c r="E9" s="1"/>
      <c r="F9" s="1"/>
      <c r="G9" s="1"/>
    </row>
    <row r="10" spans="1:7" x14ac:dyDescent="0.25">
      <c r="A10" s="1" t="s">
        <v>133</v>
      </c>
      <c r="B10" s="2" t="s">
        <v>139</v>
      </c>
      <c r="C10" s="15">
        <v>0.47638888888888892</v>
      </c>
      <c r="D10" s="15">
        <v>0.4777777777777778</v>
      </c>
      <c r="E10" s="1"/>
      <c r="F10" s="1"/>
      <c r="G10" s="1"/>
    </row>
    <row r="11" spans="1:7" ht="30" x14ac:dyDescent="0.25">
      <c r="A11" s="1" t="s">
        <v>133</v>
      </c>
      <c r="B11" s="2" t="s">
        <v>140</v>
      </c>
      <c r="C11" s="15">
        <v>0.4777777777777778</v>
      </c>
      <c r="D11" s="15">
        <v>0.47916666666666669</v>
      </c>
      <c r="E11" s="1"/>
      <c r="F11" s="1"/>
      <c r="G11" s="1"/>
    </row>
    <row r="12" spans="1:7" ht="30" x14ac:dyDescent="0.25">
      <c r="A12" s="1" t="s">
        <v>133</v>
      </c>
      <c r="B12" s="2" t="s">
        <v>141</v>
      </c>
      <c r="C12" s="15">
        <v>0.47916666666666669</v>
      </c>
      <c r="D12" s="15">
        <v>0.48055555555555557</v>
      </c>
      <c r="E12" s="1"/>
      <c r="F12" s="1"/>
      <c r="G12" s="1"/>
    </row>
    <row r="13" spans="1:7" x14ac:dyDescent="0.25">
      <c r="A13" s="1" t="s">
        <v>133</v>
      </c>
      <c r="B13" s="2" t="s">
        <v>142</v>
      </c>
      <c r="C13" s="15">
        <v>0.48055555555555557</v>
      </c>
      <c r="D13" s="15">
        <v>0.48194444444444445</v>
      </c>
      <c r="E13" s="1"/>
      <c r="F13" s="1"/>
      <c r="G13" s="1"/>
    </row>
    <row r="14" spans="1:7" x14ac:dyDescent="0.25">
      <c r="A14" s="1" t="s">
        <v>133</v>
      </c>
      <c r="B14" s="2" t="s">
        <v>143</v>
      </c>
      <c r="C14" s="15">
        <v>0.48194444444444445</v>
      </c>
      <c r="D14" s="15">
        <v>0.48333333333333334</v>
      </c>
      <c r="E14" s="1"/>
      <c r="F14" s="1"/>
      <c r="G14" s="1"/>
    </row>
    <row r="15" spans="1:7" x14ac:dyDescent="0.25">
      <c r="A15" s="1" t="s">
        <v>133</v>
      </c>
      <c r="B15" s="2" t="s">
        <v>144</v>
      </c>
      <c r="C15" s="15">
        <v>0.48333333333333334</v>
      </c>
      <c r="D15" s="15">
        <v>0.49236111111111108</v>
      </c>
      <c r="E15" s="1"/>
      <c r="F15" s="1"/>
      <c r="G15" s="1"/>
    </row>
    <row r="16" spans="1:7" x14ac:dyDescent="0.25">
      <c r="A16" s="1" t="s">
        <v>133</v>
      </c>
      <c r="B16" s="2" t="s">
        <v>145</v>
      </c>
      <c r="C16" s="15">
        <v>0.40625</v>
      </c>
      <c r="D16" s="15">
        <v>0.4375</v>
      </c>
      <c r="E16" s="1"/>
      <c r="F16" s="1"/>
      <c r="G16" s="1"/>
    </row>
    <row r="17" spans="1:7" x14ac:dyDescent="0.25">
      <c r="A17" s="1" t="s">
        <v>133</v>
      </c>
      <c r="B17" s="2" t="s">
        <v>146</v>
      </c>
      <c r="C17" s="15">
        <v>0.40625</v>
      </c>
      <c r="D17" s="15">
        <v>0.4375</v>
      </c>
      <c r="E17" s="1"/>
      <c r="F17" s="1"/>
      <c r="G17" s="1"/>
    </row>
    <row r="18" spans="1:7" ht="30" x14ac:dyDescent="0.25">
      <c r="A18" s="1" t="s">
        <v>133</v>
      </c>
      <c r="B18" s="2" t="s">
        <v>147</v>
      </c>
      <c r="C18" s="15">
        <v>0.40625</v>
      </c>
      <c r="D18" s="15">
        <v>0.4375</v>
      </c>
      <c r="E18" s="1"/>
      <c r="F18" s="1"/>
      <c r="G18" s="1"/>
    </row>
    <row r="19" spans="1:7" ht="30" x14ac:dyDescent="0.25">
      <c r="A19" s="1" t="s">
        <v>133</v>
      </c>
      <c r="B19" s="2" t="s">
        <v>148</v>
      </c>
      <c r="C19" s="15">
        <v>0.40625</v>
      </c>
      <c r="D19" s="15">
        <v>0.4375</v>
      </c>
      <c r="E19" s="1"/>
      <c r="F19" s="1"/>
      <c r="G19" s="1"/>
    </row>
    <row r="20" spans="1:7" ht="18" customHeight="1" x14ac:dyDescent="0.25">
      <c r="A20" s="1" t="s">
        <v>133</v>
      </c>
      <c r="B20" s="2" t="s">
        <v>149</v>
      </c>
      <c r="C20" s="15">
        <v>0.40625</v>
      </c>
      <c r="D20" s="15">
        <v>0.4375</v>
      </c>
      <c r="E20" s="1"/>
      <c r="F20" s="1"/>
      <c r="G20" s="1"/>
    </row>
    <row r="21" spans="1:7" x14ac:dyDescent="0.25">
      <c r="A21" s="1" t="s">
        <v>133</v>
      </c>
      <c r="B21" s="2" t="s">
        <v>150</v>
      </c>
      <c r="C21" s="15">
        <v>0.40625</v>
      </c>
      <c r="D21" s="15">
        <v>0.4375</v>
      </c>
      <c r="E21" s="1"/>
      <c r="F21" s="1"/>
      <c r="G21" s="1"/>
    </row>
    <row r="22" spans="1:7" x14ac:dyDescent="0.25">
      <c r="A22" s="1" t="s">
        <v>133</v>
      </c>
      <c r="B22" s="2" t="s">
        <v>151</v>
      </c>
      <c r="C22" s="15">
        <v>0.40625</v>
      </c>
      <c r="D22" s="15">
        <v>0.4375</v>
      </c>
      <c r="E22" s="1"/>
      <c r="F22" s="1"/>
      <c r="G22" s="1"/>
    </row>
    <row r="23" spans="1:7" x14ac:dyDescent="0.25">
      <c r="A23" s="1" t="s">
        <v>133</v>
      </c>
      <c r="B23" s="2" t="s">
        <v>152</v>
      </c>
      <c r="C23" s="15">
        <v>0.4375</v>
      </c>
      <c r="D23" s="15">
        <v>0.50138888888888888</v>
      </c>
      <c r="E23" s="1"/>
      <c r="F23" s="1"/>
      <c r="G23" s="1"/>
    </row>
    <row r="24" spans="1:7" ht="30" x14ac:dyDescent="0.25">
      <c r="A24" s="1" t="s">
        <v>133</v>
      </c>
      <c r="B24" s="2" t="s">
        <v>153</v>
      </c>
      <c r="C24" s="15">
        <v>0.50694444444444442</v>
      </c>
      <c r="D24" s="15">
        <v>0.60138888888888886</v>
      </c>
      <c r="E24" s="1"/>
      <c r="F24" s="1"/>
      <c r="G24" s="1"/>
    </row>
    <row r="25" spans="1:7" ht="30" x14ac:dyDescent="0.25">
      <c r="A25" s="1" t="s">
        <v>133</v>
      </c>
      <c r="B25" s="2" t="s">
        <v>154</v>
      </c>
      <c r="C25" s="15">
        <v>0.69791666666666663</v>
      </c>
      <c r="D25" s="15">
        <v>0.72916666666666663</v>
      </c>
      <c r="E25" s="1"/>
      <c r="F25" s="1"/>
      <c r="G25" s="1"/>
    </row>
    <row r="26" spans="1:7" x14ac:dyDescent="0.25">
      <c r="A26" s="1" t="s">
        <v>133</v>
      </c>
      <c r="B26" s="2" t="s">
        <v>155</v>
      </c>
      <c r="C26" s="15">
        <v>0.69791666666666663</v>
      </c>
      <c r="D26" s="15">
        <v>0.72916666666666663</v>
      </c>
      <c r="E26" s="1"/>
      <c r="F26" s="1"/>
      <c r="G26" s="1"/>
    </row>
    <row r="27" spans="1:7" ht="30" x14ac:dyDescent="0.25">
      <c r="A27" s="1" t="s">
        <v>133</v>
      </c>
      <c r="B27" s="2" t="s">
        <v>156</v>
      </c>
      <c r="C27" s="15">
        <v>0.69791666666666663</v>
      </c>
      <c r="D27" s="15">
        <v>0.72916666666666663</v>
      </c>
      <c r="E27" s="1"/>
      <c r="F27" s="1"/>
      <c r="G27" s="1"/>
    </row>
    <row r="28" spans="1:7" ht="30" x14ac:dyDescent="0.25">
      <c r="A28" s="1" t="s">
        <v>133</v>
      </c>
      <c r="B28" s="2" t="s">
        <v>157</v>
      </c>
      <c r="C28" s="15">
        <v>0.69791666666666663</v>
      </c>
      <c r="D28" s="15">
        <v>0.72916666666666663</v>
      </c>
      <c r="E28" s="1"/>
      <c r="F28" s="1"/>
      <c r="G28" s="1"/>
    </row>
    <row r="29" spans="1:7" x14ac:dyDescent="0.25">
      <c r="A29" s="1" t="s">
        <v>133</v>
      </c>
      <c r="B29" s="2" t="s">
        <v>158</v>
      </c>
      <c r="C29" s="15">
        <v>0.69791666666666663</v>
      </c>
      <c r="D29" s="15">
        <v>0.72916666666666663</v>
      </c>
      <c r="E29" s="1"/>
      <c r="F29" s="1"/>
      <c r="G29" s="1"/>
    </row>
    <row r="30" spans="1:7" ht="30" x14ac:dyDescent="0.25">
      <c r="A30" s="1" t="s">
        <v>133</v>
      </c>
      <c r="B30" s="2" t="s">
        <v>159</v>
      </c>
      <c r="C30" s="15">
        <v>0.69791666666666663</v>
      </c>
      <c r="D30" s="15">
        <v>0.72916666666666663</v>
      </c>
      <c r="E30" s="1"/>
      <c r="F30" s="1"/>
      <c r="G30" s="1"/>
    </row>
    <row r="31" spans="1:7" x14ac:dyDescent="0.25">
      <c r="A31" s="1" t="s">
        <v>133</v>
      </c>
      <c r="B31" s="2" t="s">
        <v>160</v>
      </c>
      <c r="C31" s="15">
        <v>0.69791666666666663</v>
      </c>
      <c r="D31" s="15">
        <v>0.72916666666666663</v>
      </c>
      <c r="E31" s="1"/>
      <c r="F31" s="1"/>
      <c r="G31" s="1"/>
    </row>
    <row r="32" spans="1:7" ht="30" x14ac:dyDescent="0.25">
      <c r="A32" s="1" t="s">
        <v>133</v>
      </c>
      <c r="B32" s="2" t="s">
        <v>161</v>
      </c>
      <c r="C32" s="15">
        <v>0.49236111111111108</v>
      </c>
      <c r="D32" s="15">
        <v>0.49583333333333335</v>
      </c>
      <c r="E32" s="1"/>
      <c r="F32" s="1"/>
      <c r="G32" s="1"/>
    </row>
    <row r="33" spans="1:7" ht="30" x14ac:dyDescent="0.25">
      <c r="A33" s="1" t="s">
        <v>133</v>
      </c>
      <c r="B33" s="2" t="s">
        <v>162</v>
      </c>
      <c r="C33" s="15">
        <v>0.49583333333333335</v>
      </c>
      <c r="D33" s="15">
        <v>0.4993055555555555</v>
      </c>
      <c r="E33" s="1"/>
      <c r="F33" s="1"/>
      <c r="G33" s="1"/>
    </row>
    <row r="34" spans="1:7" ht="30" x14ac:dyDescent="0.25">
      <c r="A34" s="1" t="s">
        <v>133</v>
      </c>
      <c r="B34" s="2" t="s">
        <v>163</v>
      </c>
      <c r="C34" s="15">
        <v>0.4993055555555555</v>
      </c>
      <c r="D34" s="15">
        <v>0.50277777777777777</v>
      </c>
      <c r="E34" s="1"/>
      <c r="F34" s="1"/>
      <c r="G34" s="1"/>
    </row>
    <row r="35" spans="1:7" ht="30" x14ac:dyDescent="0.25">
      <c r="A35" s="1" t="s">
        <v>133</v>
      </c>
      <c r="B35" s="2" t="s">
        <v>164</v>
      </c>
      <c r="C35" s="15">
        <v>0.50277777777777777</v>
      </c>
      <c r="D35" s="15">
        <v>0.50624999999999998</v>
      </c>
      <c r="E35" s="1"/>
      <c r="F35" s="1"/>
      <c r="G35" s="1"/>
    </row>
    <row r="36" spans="1:7" x14ac:dyDescent="0.25">
      <c r="A36" s="1" t="s">
        <v>133</v>
      </c>
      <c r="B36" s="2" t="s">
        <v>152</v>
      </c>
      <c r="C36" s="15">
        <v>0.5756944444444444</v>
      </c>
      <c r="D36" s="15">
        <v>0.59027777777777779</v>
      </c>
      <c r="E36" s="1"/>
      <c r="F36" s="1"/>
      <c r="G36" s="1"/>
    </row>
    <row r="37" spans="1:7" x14ac:dyDescent="0.25">
      <c r="A37" s="1" t="s">
        <v>133</v>
      </c>
      <c r="B37" s="2" t="s">
        <v>165</v>
      </c>
      <c r="C37" s="15">
        <v>0.50624999999999998</v>
      </c>
      <c r="D37" s="15">
        <v>0.51111111111111118</v>
      </c>
      <c r="E37" s="1" t="s">
        <v>6</v>
      </c>
      <c r="F37" s="1"/>
      <c r="G37" s="1"/>
    </row>
    <row r="38" spans="1:7" ht="30" x14ac:dyDescent="0.25">
      <c r="A38" s="1" t="s">
        <v>133</v>
      </c>
      <c r="B38" s="2" t="s">
        <v>166</v>
      </c>
      <c r="C38" s="15">
        <v>0.67013888888888884</v>
      </c>
      <c r="D38" s="15">
        <v>0.68888888888888899</v>
      </c>
      <c r="E38" s="1"/>
      <c r="F38" s="1"/>
      <c r="G38" s="1"/>
    </row>
    <row r="39" spans="1:7" x14ac:dyDescent="0.25">
      <c r="A39" s="1"/>
      <c r="B39" s="3"/>
      <c r="C39" s="1"/>
      <c r="D39" s="1"/>
      <c r="E39" s="1"/>
      <c r="F39" s="1"/>
      <c r="G39" s="1"/>
    </row>
    <row r="40" spans="1:7" x14ac:dyDescent="0.25">
      <c r="A40" s="1"/>
      <c r="B40" s="3"/>
      <c r="C40" s="1"/>
      <c r="D40" s="1"/>
      <c r="E40" s="1"/>
      <c r="F40" s="1"/>
      <c r="G40" s="1"/>
    </row>
    <row r="41" spans="1:7" x14ac:dyDescent="0.25">
      <c r="A41" s="1"/>
      <c r="B41" s="3"/>
      <c r="C41" s="1"/>
      <c r="D41" s="1"/>
      <c r="E41" s="1"/>
      <c r="F41" s="1"/>
      <c r="G41" s="1"/>
    </row>
    <row r="42" spans="1:7" x14ac:dyDescent="0.25">
      <c r="A42" s="1"/>
      <c r="B42" s="3"/>
      <c r="C42" s="1"/>
      <c r="D42" s="1"/>
      <c r="E42" s="1"/>
      <c r="F42" s="1"/>
      <c r="G42" s="1"/>
    </row>
    <row r="43" spans="1:7" x14ac:dyDescent="0.25">
      <c r="A43" s="1"/>
      <c r="B43" s="3"/>
      <c r="C43" s="1"/>
      <c r="D43" s="1"/>
      <c r="E43" s="1"/>
      <c r="F43" s="1"/>
      <c r="G43" s="1"/>
    </row>
    <row r="44" spans="1:7" x14ac:dyDescent="0.25">
      <c r="A44" s="1"/>
      <c r="B44" s="3"/>
      <c r="C44" s="1"/>
      <c r="D44" s="1"/>
      <c r="E44" s="1"/>
      <c r="F44" s="1"/>
      <c r="G44" s="1"/>
    </row>
    <row r="45" spans="1:7" x14ac:dyDescent="0.25">
      <c r="A45" s="1"/>
      <c r="B45" s="3"/>
      <c r="C45" s="1"/>
      <c r="D45" s="1"/>
      <c r="E45" s="1"/>
      <c r="F45" s="1"/>
      <c r="G45" s="1"/>
    </row>
    <row r="46" spans="1:7" x14ac:dyDescent="0.25">
      <c r="A46" s="1"/>
      <c r="B46" s="3"/>
      <c r="C46" s="1"/>
      <c r="D46" s="1"/>
      <c r="E46" s="1"/>
      <c r="F46" s="1"/>
      <c r="G46" s="1"/>
    </row>
    <row r="47" spans="1:7" x14ac:dyDescent="0.25">
      <c r="A47" s="1"/>
      <c r="B47" s="3"/>
      <c r="C47" s="1"/>
      <c r="D47" s="1"/>
      <c r="E47" s="1"/>
      <c r="F47" s="1"/>
      <c r="G47" s="1"/>
    </row>
    <row r="48" spans="1:7" x14ac:dyDescent="0.25">
      <c r="A48" s="1"/>
      <c r="B48" s="3"/>
      <c r="C48" s="1"/>
      <c r="D48" s="1"/>
      <c r="E48" s="1"/>
      <c r="F48" s="1"/>
      <c r="G48" s="1"/>
    </row>
    <row r="49" spans="1:7" x14ac:dyDescent="0.25">
      <c r="A49" s="1"/>
      <c r="B49" s="3"/>
      <c r="C49" s="1"/>
      <c r="D49" s="1"/>
      <c r="E49" s="1"/>
      <c r="F49" s="1"/>
      <c r="G49" s="1"/>
    </row>
    <row r="50" spans="1:7" x14ac:dyDescent="0.25">
      <c r="A50" s="1"/>
      <c r="B50" s="3"/>
      <c r="C50" s="1"/>
      <c r="D50" s="1"/>
      <c r="E50" s="1"/>
      <c r="F50" s="1"/>
      <c r="G50" s="1"/>
    </row>
    <row r="51" spans="1:7" x14ac:dyDescent="0.25">
      <c r="A51" s="1"/>
      <c r="B51" s="3"/>
      <c r="C51" s="1"/>
      <c r="D51" s="1"/>
      <c r="E51" s="1"/>
      <c r="F51" s="1"/>
      <c r="G51" s="1"/>
    </row>
    <row r="52" spans="1:7" x14ac:dyDescent="0.25">
      <c r="A52" s="1"/>
      <c r="B52" s="3"/>
      <c r="C52" s="1"/>
      <c r="D52" s="1"/>
      <c r="E52" s="1"/>
      <c r="F52" s="1"/>
      <c r="G52" s="1"/>
    </row>
    <row r="53" spans="1:7" x14ac:dyDescent="0.25">
      <c r="A53" s="1"/>
      <c r="B53" s="3"/>
      <c r="C53" s="1"/>
      <c r="D53" s="1"/>
      <c r="E53" s="1"/>
      <c r="F53" s="1"/>
      <c r="G53" s="1"/>
    </row>
    <row r="54" spans="1:7" x14ac:dyDescent="0.25">
      <c r="A54" s="1"/>
      <c r="B54" s="3"/>
      <c r="C54" s="1"/>
      <c r="D54" s="1"/>
      <c r="E54" s="1"/>
      <c r="F54" s="1"/>
      <c r="G54" s="1"/>
    </row>
    <row r="55" spans="1:7" x14ac:dyDescent="0.25">
      <c r="A55" s="1"/>
      <c r="B55" s="3"/>
      <c r="C55" s="1"/>
      <c r="D55" s="1"/>
      <c r="E55" s="1"/>
      <c r="F55" s="1"/>
      <c r="G55" s="1"/>
    </row>
    <row r="56" spans="1:7" x14ac:dyDescent="0.25">
      <c r="A56" s="1"/>
      <c r="B56" s="3"/>
      <c r="C56" s="1"/>
      <c r="D56" s="1"/>
      <c r="E56" s="1"/>
      <c r="F56" s="1"/>
      <c r="G56" s="1"/>
    </row>
    <row r="57" spans="1:7" x14ac:dyDescent="0.25">
      <c r="A57" s="1"/>
      <c r="B57" s="3"/>
      <c r="C57" s="1"/>
      <c r="D57" s="1"/>
      <c r="E57" s="1"/>
      <c r="F57" s="1"/>
      <c r="G57" s="1"/>
    </row>
    <row r="58" spans="1:7" x14ac:dyDescent="0.25">
      <c r="A58" s="1"/>
      <c r="B58" s="3"/>
      <c r="C58" s="1"/>
      <c r="D58" s="1"/>
      <c r="E58" s="1"/>
      <c r="F58" s="1"/>
      <c r="G58" s="1"/>
    </row>
    <row r="59" spans="1:7" x14ac:dyDescent="0.25">
      <c r="A59" s="1"/>
      <c r="B59" s="3"/>
      <c r="C59" s="1"/>
      <c r="D59" s="1"/>
      <c r="E59" s="1"/>
      <c r="F59" s="1"/>
      <c r="G59" s="1"/>
    </row>
    <row r="60" spans="1:7" x14ac:dyDescent="0.25">
      <c r="A60" s="1"/>
      <c r="B60" s="3"/>
      <c r="C60" s="1"/>
      <c r="D60" s="1"/>
      <c r="E60" s="1"/>
      <c r="F60" s="1"/>
      <c r="G60" s="1"/>
    </row>
    <row r="61" spans="1:7" x14ac:dyDescent="0.25">
      <c r="A61" s="1"/>
      <c r="B61" s="3"/>
      <c r="C61" s="1"/>
      <c r="D61" s="1"/>
      <c r="E61" s="1"/>
      <c r="F61" s="1"/>
      <c r="G61" s="1"/>
    </row>
    <row r="62" spans="1:7" x14ac:dyDescent="0.25">
      <c r="A62" s="1"/>
      <c r="B62" s="3"/>
      <c r="C62" s="1"/>
      <c r="D62" s="1"/>
      <c r="E62" s="1"/>
      <c r="F62" s="1"/>
      <c r="G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ÁreaUsuario</vt:lpstr>
      <vt:lpstr>Concentrado</vt:lpstr>
      <vt:lpstr>Hoja1</vt:lpstr>
      <vt:lpstr>LiquidacionesYValores</vt:lpstr>
      <vt:lpstr>Cambios</vt:lpstr>
      <vt:lpstr>Promoción</vt:lpstr>
      <vt:lpstr>Riesgos</vt:lpstr>
      <vt:lpstr>Fondos</vt:lpstr>
      <vt:lpstr>Dinero</vt:lpstr>
      <vt:lpstr>MesaCtrl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4bx rod</cp:lastModifiedBy>
  <dcterms:created xsi:type="dcterms:W3CDTF">2015-02-16T17:03:57Z</dcterms:created>
  <dcterms:modified xsi:type="dcterms:W3CDTF">2015-02-20T16:15:36Z</dcterms:modified>
</cp:coreProperties>
</file>