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420" windowWidth="15360" windowHeight="7710"/>
  </bookViews>
  <sheets>
    <sheet name="REGULATORIOS" sheetId="2" r:id="rId1"/>
    <sheet name="CVT-ME" sheetId="13" r:id="rId2"/>
    <sheet name="CVT-IN" sheetId="14" r:id="rId3"/>
    <sheet name="5" sheetId="12" r:id="rId4"/>
    <sheet name="7" sheetId="16" r:id="rId5"/>
  </sheets>
  <definedNames>
    <definedName name="_xlnm.Print_Area" localSheetId="0">REGULATORIOS!$A$1:$O$10</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 i="2" l="1"/>
  <c r="AE6" i="13" l="1"/>
  <c r="AD6" i="13"/>
  <c r="AC6" i="13"/>
  <c r="AB6" i="13"/>
  <c r="AA6" i="13"/>
  <c r="Z6" i="13"/>
  <c r="Y6" i="13"/>
  <c r="X6" i="13"/>
  <c r="W6" i="13"/>
  <c r="V6" i="13"/>
  <c r="U6" i="13"/>
  <c r="T6" i="13"/>
  <c r="S6" i="13"/>
  <c r="R6" i="13"/>
  <c r="Q6" i="13"/>
  <c r="P6" i="13"/>
  <c r="O6" i="13"/>
  <c r="N6" i="13"/>
  <c r="P2" i="13"/>
  <c r="Q2" i="13" s="1"/>
  <c r="R2" i="13" s="1"/>
  <c r="S2" i="13" s="1"/>
  <c r="T2" i="13" s="1"/>
  <c r="U2" i="13" s="1"/>
  <c r="V2" i="13" s="1"/>
  <c r="W2" i="13" s="1"/>
  <c r="X2" i="13" s="1"/>
  <c r="Y2" i="13" s="1"/>
  <c r="Z2" i="13" s="1"/>
  <c r="AA2" i="13" s="1"/>
  <c r="AB2" i="13" s="1"/>
  <c r="AC2" i="13" s="1"/>
  <c r="AD2" i="13" s="1"/>
  <c r="AE2" i="13" s="1"/>
  <c r="E2" i="12"/>
  <c r="F2" i="12" s="1"/>
  <c r="G2" i="12" s="1"/>
  <c r="H2" i="12" s="1"/>
  <c r="I2" i="12" s="1"/>
  <c r="J2" i="12" s="1"/>
  <c r="K2" i="12" s="1"/>
  <c r="D2" i="12"/>
  <c r="F11" i="2" l="1"/>
  <c r="I11" i="2"/>
  <c r="J11" i="2" l="1"/>
</calcChain>
</file>

<file path=xl/comments1.xml><?xml version="1.0" encoding="utf-8"?>
<comments xmlns="http://schemas.openxmlformats.org/spreadsheetml/2006/main">
  <authors>
    <author>Leo Hernández</author>
  </authors>
  <commentList>
    <comment ref="K1" authorId="0">
      <text>
        <r>
          <rPr>
            <b/>
            <sz val="9"/>
            <color indexed="81"/>
            <rFont val="Tahoma"/>
            <family val="2"/>
          </rPr>
          <t>Leo Hernández:</t>
        </r>
        <r>
          <rPr>
            <sz val="9"/>
            <color indexed="81"/>
            <rFont val="Tahoma"/>
            <family val="2"/>
          </rPr>
          <t xml:space="preserve">
Se refiere a que hay incidencias que detengan pruebas, son JIRAS.  Si no detienen pruebas y no son JIRAS son "eventos"</t>
        </r>
      </text>
    </comment>
    <comment ref="M1" authorId="0">
      <text>
        <r>
          <rPr>
            <b/>
            <sz val="9"/>
            <color indexed="81"/>
            <rFont val="Tahoma"/>
            <family val="2"/>
          </rPr>
          <t>Leo Hernández:</t>
        </r>
        <r>
          <rPr>
            <sz val="9"/>
            <color indexed="81"/>
            <rFont val="Tahoma"/>
            <family val="2"/>
          </rPr>
          <t xml:space="preserve">
impacto en HR:MIN</t>
        </r>
      </text>
    </comment>
  </commentList>
</comments>
</file>

<file path=xl/sharedStrings.xml><?xml version="1.0" encoding="utf-8"?>
<sst xmlns="http://schemas.openxmlformats.org/spreadsheetml/2006/main" count="130" uniqueCount="105">
  <si>
    <t>Planeado</t>
  </si>
  <si>
    <t>Real</t>
  </si>
  <si>
    <t>Ciclo</t>
  </si>
  <si>
    <t>Dia prueba</t>
  </si>
  <si>
    <t>Etapa</t>
  </si>
  <si>
    <t>Evento</t>
  </si>
  <si>
    <t>JIRA relacionado</t>
  </si>
  <si>
    <t>Incidente</t>
  </si>
  <si>
    <t>Escenario de prueba</t>
  </si>
  <si>
    <t>Impacto en tiempo del incidente</t>
  </si>
  <si>
    <t>Responsable</t>
  </si>
  <si>
    <t>Causa</t>
  </si>
  <si>
    <t>Acción correctiva</t>
  </si>
  <si>
    <t>1. El escenario de prueba no necesariamente corresponde a los renglones de la matriz, sino que deberá corresponder a lo que se quiera medir. Ejemplo: Captura de SDI, captura MDC etc</t>
  </si>
  <si>
    <t>Asignación, pudiera ser global o dividida en automática, semiautomática o manual.</t>
  </si>
  <si>
    <t>Fecha
Fin</t>
  </si>
  <si>
    <t>Diferencia en Horas</t>
  </si>
  <si>
    <t xml:space="preserve">Fecha
Inicio </t>
  </si>
  <si>
    <t>Tiempo ejecución en horas</t>
  </si>
  <si>
    <t xml:space="preserve"> </t>
  </si>
  <si>
    <t>Tiempo total en horas</t>
  </si>
  <si>
    <t xml:space="preserve">Tiempo total en ejecución  </t>
  </si>
  <si>
    <t>Erick Vázquez</t>
  </si>
  <si>
    <t>Compra-Venta de Títulos de Deuda M.N.</t>
  </si>
  <si>
    <t>Compra-Venta de Títulos de Deuda M.E.</t>
  </si>
  <si>
    <t>Transferencias de Custodia de Títulos de Deuda M.N. con Clientes Distintos de BM y CB</t>
  </si>
  <si>
    <t>Transferencias de Custodia de Títulos de Deuda M.N. con BM y CB</t>
  </si>
  <si>
    <t>Reportos de Títulos de Deuda M.N.</t>
  </si>
  <si>
    <t xml:space="preserve">Reportos de Títulos de Deuda M.E. </t>
  </si>
  <si>
    <t>Futuros</t>
  </si>
  <si>
    <t>Generado</t>
  </si>
  <si>
    <t>Validado</t>
  </si>
  <si>
    <t>Institución</t>
  </si>
  <si>
    <t>Tipo de transferencia de Custodia</t>
  </si>
  <si>
    <t>Fecha de Transferencia</t>
  </si>
  <si>
    <t>Título objeto de la Transferencia</t>
  </si>
  <si>
    <t>Número de títulos</t>
  </si>
  <si>
    <t>Núm de identificación de la operación</t>
  </si>
  <si>
    <t>Tipo de modificación</t>
  </si>
  <si>
    <t>Institución por cuya cuenta se realiza la transferencia (Dueño de los títulos)</t>
  </si>
  <si>
    <t>Custodio contrarte</t>
  </si>
  <si>
    <t>Fecha de concertación</t>
  </si>
  <si>
    <t>Hora (numerico)</t>
  </si>
  <si>
    <t>Posición en la Operación</t>
  </si>
  <si>
    <t>Fecha de liquidación</t>
  </si>
  <si>
    <t>Importe de la Compra-Venta</t>
  </si>
  <si>
    <t>Moneda del precio unitario</t>
  </si>
  <si>
    <t>Título objeto de la Compra-Venta</t>
  </si>
  <si>
    <t>Precio Unitario</t>
  </si>
  <si>
    <t>Contraparte de la operación</t>
  </si>
  <si>
    <t>Corro electrónico</t>
  </si>
  <si>
    <t>Tipo de postura</t>
  </si>
  <si>
    <t>Operación realizada como Banco de trabajo</t>
  </si>
  <si>
    <t>Clasificación contable de la operación</t>
  </si>
  <si>
    <t xml:space="preserve">0401132012062517.54V2012062800000000000478910D1UMS20F2020F     0000002394.47336200        2000013018NANAPDV201206250000000616290000395822    001  </t>
  </si>
  <si>
    <t>Campo</t>
  </si>
  <si>
    <t>Tipo</t>
  </si>
  <si>
    <t>Descripción</t>
  </si>
  <si>
    <t>Carácter(6)</t>
  </si>
  <si>
    <t>Clave de la Institución que reporta la transferencia, conforme al Catálogo del Sistema Financiero Mexicano (CASFIM)</t>
  </si>
  <si>
    <t>Fecha de Concertación</t>
  </si>
  <si>
    <t>Fecha</t>
  </si>
  <si>
    <t>Fecha en que se concertó la operación que fue incumplida (Formato AAAA/MM/DD).</t>
  </si>
  <si>
    <t>Número de Identificación de la Operación Incumplida</t>
  </si>
  <si>
    <t>Carácter (37)</t>
  </si>
  <si>
    <t>Número de identificación con que, en su momento, fue informada la operación que fue incumplida.</t>
  </si>
  <si>
    <t>Sección</t>
  </si>
  <si>
    <t>Numérico (5)</t>
  </si>
  <si>
    <t>Clave de la sección en la que fue informada la operación que fue incumplida (3701=CVT-MN; 3702=CVT-ME; 3901=Reportos-MN; 3902=Reportos-ME; 4101=Préstamos-MN; 4106=Préstamos-ME)</t>
  </si>
  <si>
    <t>Fecha del registro de Incumplimiento</t>
  </si>
  <si>
    <t>Fecha a la que corresponde el registro de Incumplimiento (Formato AAAA/MM/DD).</t>
  </si>
  <si>
    <t>Tipo de Incumplimiento</t>
  </si>
  <si>
    <t>Numérico (2)</t>
  </si>
  <si>
    <t>Clave del tipo de incumplimiento. (10=operaciones incumplidas en la fecha de inicio; 20=operaciones incumplidas en la fecha de vencimiento)</t>
  </si>
  <si>
    <t>Número de Títulos Incumplidos</t>
  </si>
  <si>
    <t>Numérico(12)</t>
  </si>
  <si>
    <t>Número de títulos que permanecen incumplidos a la fecha del registro de incumplimiento.</t>
  </si>
  <si>
    <t>Número de Identificación del Incumplimiento</t>
  </si>
  <si>
    <t>Carácter (40)</t>
  </si>
  <si>
    <t>Numero de identificación asignado al registro de incumplimiento.</t>
  </si>
  <si>
    <t>Causante del Incumplimiento</t>
  </si>
  <si>
    <t>Clave de la institución, cuando se presuma que ésta fue la causante del incumplimiento. Clave de la contraparte de la operación, cuando se presuma que ésta fue la causante del incumplimiento. Este campo es opcional.</t>
  </si>
  <si>
    <t>Razón del Incumplimiento</t>
  </si>
  <si>
    <t>Carácter (254)</t>
  </si>
  <si>
    <t>Breve explicación respecto a la razón que originó el incumplimiento de la operación. Este campo es opcional.</t>
  </si>
  <si>
    <t>Tipo de Modificación</t>
  </si>
  <si>
    <t>Carácter (1)</t>
  </si>
  <si>
    <t>En su caso, clave del tipo de modificación del registro (A=Alta; B=Baja)</t>
  </si>
  <si>
    <t>Tasa Premio</t>
  </si>
  <si>
    <t>Posición en la operación (Reportador=A o Reportado=P)</t>
  </si>
  <si>
    <t>Fecha de inicio</t>
  </si>
  <si>
    <t>fecha de vencimiento</t>
  </si>
  <si>
    <t>Tipo de tasa premio</t>
  </si>
  <si>
    <t>Núm de títulos objeto del reporto</t>
  </si>
  <si>
    <t>Contraparte del reporto</t>
  </si>
  <si>
    <t>Precio unitario de titulos (USD)</t>
  </si>
  <si>
    <t>Importe del reporto (KUSD)</t>
  </si>
  <si>
    <t>NOMBRE BX+</t>
  </si>
  <si>
    <t>NOMBRE TAS</t>
  </si>
  <si>
    <t>RBNXCO140729.TXT</t>
  </si>
  <si>
    <t>Clave PF o PM incorrecta, falta incluir corro</t>
  </si>
  <si>
    <t>Vencimiento anticipados</t>
  </si>
  <si>
    <t>No genera Reporte</t>
  </si>
  <si>
    <t>No integra las operaciones en TAS</t>
  </si>
  <si>
    <t>La estructura del reporte es incorrecta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</si>
</sst>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12"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1"/>
      <color theme="0"/>
      <name val="Calibri"/>
      <family val="2"/>
      <scheme val="minor"/>
    </font>
    <font>
      <sz val="11"/>
      <color theme="0"/>
      <name val="Calibri"/>
      <family val="2"/>
      <scheme val="minor"/>
    </font>
    <font>
      <b/>
      <sz val="10"/>
      <color theme="1"/>
      <name val="Calibri"/>
      <family val="2"/>
      <scheme val="minor"/>
    </font>
    <font>
      <sz val="9"/>
      <color theme="1"/>
      <name val="Calibri"/>
      <family val="2"/>
      <scheme val="minor"/>
    </font>
    <font>
      <sz val="11"/>
      <color theme="1"/>
      <name val="Calibri"/>
      <family val="2"/>
      <scheme val="minor"/>
    </font>
    <font>
      <sz val="10"/>
      <name val="Arial"/>
      <family val="2"/>
    </font>
    <font>
      <b/>
      <sz val="10"/>
      <color theme="1"/>
      <name val="Verdana"/>
      <family val="2"/>
    </font>
    <font>
      <sz val="10"/>
      <color theme="1"/>
      <name val="Verdana"/>
      <family val="2"/>
    </font>
  </fonts>
  <fills count="10">
    <fill>
      <patternFill patternType="none"/>
    </fill>
    <fill>
      <patternFill patternType="gray125"/>
    </fill>
    <fill>
      <patternFill patternType="solid">
        <fgColor theme="0" tint="-0.14999847407452621"/>
        <bgColor indexed="64"/>
      </patternFill>
    </fill>
    <fill>
      <patternFill patternType="solid">
        <fgColor rgb="FF0070C0"/>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9" tint="0.79998168889431442"/>
        <bgColor indexed="64"/>
      </patternFill>
    </fill>
    <fill>
      <patternFill patternType="solid">
        <fgColor rgb="FFC0C0C0"/>
        <bgColor indexed="64"/>
      </patternFill>
    </fill>
    <fill>
      <patternFill patternType="solid">
        <fgColor rgb="FFFFC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s>
  <cellStyleXfs count="3">
    <xf numFmtId="0" fontId="0" fillId="0" borderId="0"/>
    <xf numFmtId="43" fontId="8" fillId="0" borderId="0" applyFont="0" applyFill="0" applyBorder="0" applyAlignment="0" applyProtection="0"/>
    <xf numFmtId="0" fontId="9" fillId="0" borderId="0"/>
  </cellStyleXfs>
  <cellXfs count="50">
    <xf numFmtId="0" fontId="0" fillId="0" borderId="0" xfId="0"/>
    <xf numFmtId="0" fontId="1" fillId="2" borderId="1" xfId="0" applyFont="1" applyFill="1" applyBorder="1"/>
    <xf numFmtId="0" fontId="1" fillId="2" borderId="1" xfId="0" applyFont="1" applyFill="1" applyBorder="1" applyAlignment="1">
      <alignment horizontal="center"/>
    </xf>
    <xf numFmtId="0" fontId="0" fillId="0" borderId="0" xfId="0" applyBorder="1" applyAlignment="1">
      <alignment horizontal="center"/>
    </xf>
    <xf numFmtId="0" fontId="0" fillId="0" borderId="0" xfId="0" applyBorder="1"/>
    <xf numFmtId="2" fontId="0" fillId="0" borderId="0" xfId="0" applyNumberFormat="1" applyBorder="1"/>
    <xf numFmtId="0" fontId="5" fillId="3" borderId="5" xfId="0" applyFont="1" applyFill="1" applyBorder="1" applyAlignment="1">
      <alignment vertical="center"/>
    </xf>
    <xf numFmtId="0" fontId="5" fillId="3" borderId="4" xfId="0" applyFont="1" applyFill="1" applyBorder="1" applyAlignment="1">
      <alignment vertical="center"/>
    </xf>
    <xf numFmtId="0" fontId="5" fillId="3" borderId="1" xfId="0" applyFont="1" applyFill="1" applyBorder="1"/>
    <xf numFmtId="2" fontId="4" fillId="3" borderId="1" xfId="0" applyNumberFormat="1" applyFont="1" applyFill="1" applyBorder="1" applyAlignment="1">
      <alignment horizontal="center" vertical="center"/>
    </xf>
    <xf numFmtId="0" fontId="0" fillId="4" borderId="0" xfId="0" applyFill="1" applyAlignment="1">
      <alignment horizontal="center" vertical="center"/>
    </xf>
    <xf numFmtId="0" fontId="0" fillId="5" borderId="1" xfId="0" applyFill="1" applyBorder="1" applyAlignment="1">
      <alignment horizontal="center" vertical="center"/>
    </xf>
    <xf numFmtId="14" fontId="0" fillId="5" borderId="1" xfId="0" applyNumberFormat="1" applyFill="1" applyBorder="1" applyAlignment="1">
      <alignment horizontal="center" vertical="center"/>
    </xf>
    <xf numFmtId="1" fontId="7" fillId="5" borderId="1" xfId="0" applyNumberFormat="1" applyFont="1" applyFill="1" applyBorder="1" applyAlignment="1">
      <alignment horizontal="center" vertical="center"/>
    </xf>
    <xf numFmtId="0" fontId="0" fillId="6" borderId="1" xfId="0" applyFill="1" applyBorder="1" applyAlignment="1">
      <alignment horizontal="center" vertical="center"/>
    </xf>
    <xf numFmtId="14" fontId="0" fillId="6" borderId="1" xfId="0" applyNumberFormat="1" applyFill="1" applyBorder="1" applyAlignment="1">
      <alignment horizontal="center" vertical="center"/>
    </xf>
    <xf numFmtId="1" fontId="7" fillId="6" borderId="1" xfId="0" applyNumberFormat="1" applyFont="1" applyFill="1" applyBorder="1" applyAlignment="1">
      <alignment horizontal="center" vertical="center"/>
    </xf>
    <xf numFmtId="0" fontId="0" fillId="0" borderId="0" xfId="0" applyAlignment="1">
      <alignment wrapText="1"/>
    </xf>
    <xf numFmtId="0" fontId="0" fillId="0" borderId="1" xfId="0" applyBorder="1" applyAlignment="1">
      <alignment wrapText="1"/>
    </xf>
    <xf numFmtId="0" fontId="0" fillId="7" borderId="1" xfId="0" applyFill="1" applyBorder="1" applyAlignment="1">
      <alignment horizontal="center"/>
    </xf>
    <xf numFmtId="11" fontId="0" fillId="0" borderId="0" xfId="0" applyNumberFormat="1" applyFill="1"/>
    <xf numFmtId="0" fontId="0" fillId="0" borderId="0" xfId="0" applyFill="1"/>
    <xf numFmtId="0" fontId="0" fillId="0" borderId="0" xfId="0" applyFill="1" applyAlignment="1">
      <alignment horizontal="right"/>
    </xf>
    <xf numFmtId="11" fontId="0" fillId="0" borderId="0" xfId="0" applyNumberFormat="1"/>
    <xf numFmtId="0" fontId="0" fillId="0" borderId="0" xfId="0" applyAlignment="1">
      <alignment horizontal="right"/>
    </xf>
    <xf numFmtId="0" fontId="10" fillId="8" borderId="6" xfId="0" applyFont="1" applyFill="1" applyBorder="1" applyAlignment="1">
      <alignment vertical="top" wrapText="1"/>
    </xf>
    <xf numFmtId="0" fontId="10" fillId="8" borderId="7" xfId="0" applyFont="1" applyFill="1" applyBorder="1" applyAlignment="1">
      <alignment horizontal="center" vertical="center" wrapText="1"/>
    </xf>
    <xf numFmtId="0" fontId="11" fillId="0" borderId="8" xfId="0" applyFont="1" applyBorder="1" applyAlignment="1">
      <alignment vertical="center" wrapText="1"/>
    </xf>
    <xf numFmtId="0" fontId="11" fillId="0" borderId="8" xfId="0" applyFont="1" applyBorder="1" applyAlignment="1">
      <alignment horizontal="justify" vertical="center" wrapText="1"/>
    </xf>
    <xf numFmtId="43" fontId="0" fillId="0" borderId="0" xfId="1" applyFont="1"/>
    <xf numFmtId="43" fontId="0" fillId="0" borderId="0" xfId="0" applyNumberFormat="1"/>
    <xf numFmtId="0" fontId="0" fillId="0" borderId="0" xfId="0" applyNumberFormat="1"/>
    <xf numFmtId="0" fontId="0" fillId="5" borderId="1" xfId="0" applyFont="1" applyFill="1" applyBorder="1" applyAlignment="1">
      <alignment horizontal="center" vertical="center"/>
    </xf>
    <xf numFmtId="2" fontId="0" fillId="5" borderId="1" xfId="0" applyNumberFormat="1" applyFont="1" applyFill="1" applyBorder="1" applyAlignment="1">
      <alignment horizontal="center" vertical="center"/>
    </xf>
    <xf numFmtId="0" fontId="0" fillId="9" borderId="1" xfId="0" applyFont="1" applyFill="1" applyBorder="1" applyAlignment="1">
      <alignment horizontal="center" vertical="center"/>
    </xf>
    <xf numFmtId="0" fontId="0" fillId="5" borderId="1" xfId="0" applyFont="1" applyFill="1" applyBorder="1" applyAlignment="1">
      <alignment horizontal="center" vertical="center" wrapText="1"/>
    </xf>
    <xf numFmtId="0" fontId="0" fillId="6" borderId="1" xfId="0" applyFont="1" applyFill="1" applyBorder="1" applyAlignment="1">
      <alignment horizontal="center" vertical="center"/>
    </xf>
    <xf numFmtId="2" fontId="0" fillId="6"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3" borderId="1" xfId="0" applyFont="1" applyFill="1" applyBorder="1" applyAlignment="1">
      <alignment horizontal="right" vertical="center"/>
    </xf>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1" fillId="2" borderId="1" xfId="0" applyFont="1" applyFill="1" applyBorder="1" applyAlignment="1">
      <alignment horizontal="center" vertical="center" wrapText="1"/>
    </xf>
  </cellXfs>
  <cellStyles count="3">
    <cellStyle name="Millares" xfId="1" builtin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S15"/>
  <sheetViews>
    <sheetView tabSelected="1" topLeftCell="G1" zoomScale="110" zoomScaleNormal="110" workbookViewId="0">
      <pane xSplit="1" ySplit="2" topLeftCell="H3" activePane="bottomRight" state="frozen"/>
      <selection activeCell="G1" sqref="G1"/>
      <selection pane="topRight" activeCell="H1" sqref="H1"/>
      <selection pane="bottomLeft" activeCell="G3" sqref="G3"/>
      <selection pane="bottomRight" activeCell="K3" sqref="K3"/>
    </sheetView>
  </sheetViews>
  <sheetFormatPr baseColWidth="10" defaultRowHeight="15" x14ac:dyDescent="0.25"/>
  <cols>
    <col min="1" max="1" width="5" bestFit="1" customWidth="1"/>
    <col min="2" max="2" width="9.7109375" bestFit="1" customWidth="1"/>
    <col min="3" max="3" width="5.7109375" bestFit="1" customWidth="1"/>
    <col min="4" max="4" width="11.5703125" bestFit="1" customWidth="1"/>
    <col min="5" max="6" width="11.28515625" customWidth="1"/>
    <col min="7" max="7" width="78.85546875" bestFit="1" customWidth="1"/>
    <col min="8" max="8" width="17.5703125" customWidth="1"/>
    <col min="9" max="10" width="14.42578125" customWidth="1"/>
    <col min="11" max="11" width="62.85546875" customWidth="1"/>
    <col min="12" max="12" width="15.5703125" bestFit="1" customWidth="1"/>
    <col min="13" max="13" width="20.7109375" customWidth="1"/>
    <col min="14" max="14" width="14.5703125" bestFit="1" customWidth="1"/>
    <col min="15" max="15" width="47.7109375" customWidth="1"/>
    <col min="16" max="16" width="9.85546875" bestFit="1" customWidth="1"/>
    <col min="17" max="17" width="8.85546875" bestFit="1" customWidth="1"/>
    <col min="19" max="19" width="18.28515625" bestFit="1" customWidth="1"/>
  </cols>
  <sheetData>
    <row r="1" spans="1:19" x14ac:dyDescent="0.25">
      <c r="A1" s="38" t="s">
        <v>2</v>
      </c>
      <c r="B1" s="38" t="s">
        <v>3</v>
      </c>
      <c r="C1" s="39" t="s">
        <v>4</v>
      </c>
      <c r="D1" s="41" t="s">
        <v>17</v>
      </c>
      <c r="E1" s="41" t="s">
        <v>15</v>
      </c>
      <c r="F1" s="41" t="s">
        <v>16</v>
      </c>
      <c r="G1" s="38" t="s">
        <v>8</v>
      </c>
      <c r="H1" s="39" t="s">
        <v>10</v>
      </c>
      <c r="I1" s="47" t="s">
        <v>18</v>
      </c>
      <c r="J1" s="47"/>
      <c r="K1" s="47" t="s">
        <v>7</v>
      </c>
      <c r="L1" s="47"/>
      <c r="M1" s="48" t="s">
        <v>9</v>
      </c>
      <c r="N1" s="49" t="s">
        <v>11</v>
      </c>
      <c r="O1" s="38" t="s">
        <v>12</v>
      </c>
      <c r="P1" s="38" t="s">
        <v>30</v>
      </c>
      <c r="Q1" s="38" t="s">
        <v>31</v>
      </c>
      <c r="R1" s="43" t="s">
        <v>97</v>
      </c>
      <c r="S1" s="43" t="s">
        <v>98</v>
      </c>
    </row>
    <row r="2" spans="1:19" x14ac:dyDescent="0.25">
      <c r="A2" s="38"/>
      <c r="B2" s="38"/>
      <c r="C2" s="40"/>
      <c r="D2" s="42"/>
      <c r="E2" s="42"/>
      <c r="F2" s="42"/>
      <c r="G2" s="38"/>
      <c r="H2" s="40"/>
      <c r="I2" s="2" t="s">
        <v>0</v>
      </c>
      <c r="J2" s="2" t="s">
        <v>1</v>
      </c>
      <c r="K2" s="2" t="s">
        <v>5</v>
      </c>
      <c r="L2" s="1" t="s">
        <v>6</v>
      </c>
      <c r="M2" s="48"/>
      <c r="N2" s="49"/>
      <c r="O2" s="38"/>
      <c r="P2" s="38"/>
      <c r="Q2" s="38"/>
      <c r="R2" s="44"/>
      <c r="S2" s="44"/>
    </row>
    <row r="3" spans="1:19" s="10" customFormat="1" x14ac:dyDescent="0.25">
      <c r="A3" s="11">
        <v>4</v>
      </c>
      <c r="B3" s="11">
        <v>1</v>
      </c>
      <c r="C3" s="11">
        <v>13</v>
      </c>
      <c r="D3" s="12">
        <v>42013</v>
      </c>
      <c r="E3" s="12">
        <v>42017</v>
      </c>
      <c r="F3" s="13">
        <v>2</v>
      </c>
      <c r="G3" s="32" t="s">
        <v>23</v>
      </c>
      <c r="H3" s="32" t="s">
        <v>22</v>
      </c>
      <c r="I3" s="33">
        <v>2</v>
      </c>
      <c r="J3" s="32">
        <v>2</v>
      </c>
      <c r="K3" s="32" t="s">
        <v>100</v>
      </c>
      <c r="L3" s="32"/>
      <c r="M3" s="32"/>
      <c r="N3" s="32"/>
      <c r="O3" s="32"/>
      <c r="P3" s="32"/>
      <c r="Q3" s="32"/>
      <c r="R3" s="32"/>
      <c r="S3" s="32"/>
    </row>
    <row r="4" spans="1:19" s="10" customFormat="1" x14ac:dyDescent="0.25">
      <c r="A4" s="11">
        <v>4</v>
      </c>
      <c r="B4" s="11">
        <v>1</v>
      </c>
      <c r="C4" s="11">
        <v>13</v>
      </c>
      <c r="D4" s="12">
        <v>42013</v>
      </c>
      <c r="E4" s="12">
        <v>42017</v>
      </c>
      <c r="F4" s="13">
        <v>2</v>
      </c>
      <c r="G4" s="34" t="s">
        <v>24</v>
      </c>
      <c r="H4" s="32" t="s">
        <v>22</v>
      </c>
      <c r="I4" s="33">
        <v>2</v>
      </c>
      <c r="J4" s="32">
        <v>2</v>
      </c>
      <c r="K4" s="32" t="str">
        <f>$K$3</f>
        <v>Clave PF o PM incorrecta, falta incluir corro</v>
      </c>
      <c r="L4" s="32"/>
      <c r="M4" s="32"/>
      <c r="N4" s="32"/>
      <c r="O4" s="32"/>
      <c r="P4" s="32"/>
      <c r="Q4" s="32"/>
      <c r="R4" s="32"/>
      <c r="S4" s="32"/>
    </row>
    <row r="5" spans="1:19" s="10" customFormat="1" x14ac:dyDescent="0.25">
      <c r="A5" s="11">
        <v>4</v>
      </c>
      <c r="B5" s="11">
        <v>1</v>
      </c>
      <c r="C5" s="11">
        <v>13</v>
      </c>
      <c r="D5" s="12">
        <v>42013</v>
      </c>
      <c r="E5" s="12">
        <v>42017</v>
      </c>
      <c r="F5" s="13">
        <v>2</v>
      </c>
      <c r="G5" s="34" t="s">
        <v>101</v>
      </c>
      <c r="H5" s="32" t="s">
        <v>22</v>
      </c>
      <c r="I5" s="33">
        <v>2</v>
      </c>
      <c r="J5" s="33">
        <v>2</v>
      </c>
      <c r="K5" s="32" t="s">
        <v>102</v>
      </c>
      <c r="L5" s="32"/>
      <c r="M5" s="32"/>
      <c r="N5" s="32"/>
      <c r="O5" s="32"/>
      <c r="P5" s="32"/>
      <c r="Q5" s="32"/>
      <c r="R5" s="32"/>
      <c r="S5" s="32"/>
    </row>
    <row r="6" spans="1:19" s="10" customFormat="1" x14ac:dyDescent="0.25">
      <c r="A6" s="11">
        <v>4</v>
      </c>
      <c r="B6" s="11">
        <v>1</v>
      </c>
      <c r="C6" s="11">
        <v>13</v>
      </c>
      <c r="D6" s="12">
        <v>42013</v>
      </c>
      <c r="E6" s="12">
        <v>42017</v>
      </c>
      <c r="F6" s="13">
        <v>2</v>
      </c>
      <c r="G6" s="32" t="s">
        <v>25</v>
      </c>
      <c r="H6" s="32" t="s">
        <v>22</v>
      </c>
      <c r="I6" s="33">
        <v>2</v>
      </c>
      <c r="J6" s="33">
        <v>2</v>
      </c>
      <c r="K6" s="32" t="s">
        <v>103</v>
      </c>
      <c r="L6" s="32"/>
      <c r="M6" s="32"/>
      <c r="N6" s="32"/>
      <c r="O6" s="32"/>
      <c r="P6" s="32"/>
      <c r="Q6" s="32"/>
      <c r="R6" s="32"/>
      <c r="S6" s="32"/>
    </row>
    <row r="7" spans="1:19" s="10" customFormat="1" ht="15.75" customHeight="1" x14ac:dyDescent="0.25">
      <c r="A7" s="11">
        <v>4</v>
      </c>
      <c r="B7" s="11">
        <v>1</v>
      </c>
      <c r="C7" s="11">
        <v>13</v>
      </c>
      <c r="D7" s="12">
        <v>42013</v>
      </c>
      <c r="E7" s="12">
        <v>42017</v>
      </c>
      <c r="F7" s="13">
        <v>2</v>
      </c>
      <c r="G7" s="34" t="s">
        <v>26</v>
      </c>
      <c r="H7" s="32" t="s">
        <v>22</v>
      </c>
      <c r="I7" s="33">
        <v>2</v>
      </c>
      <c r="J7" s="32">
        <v>2</v>
      </c>
      <c r="K7" s="35" t="s">
        <v>104</v>
      </c>
      <c r="L7" s="32"/>
      <c r="M7" s="32"/>
      <c r="N7" s="32"/>
      <c r="O7" s="32"/>
      <c r="P7" s="32"/>
      <c r="Q7" s="32"/>
      <c r="R7" s="32"/>
      <c r="S7" s="32"/>
    </row>
    <row r="8" spans="1:19" s="10" customFormat="1" x14ac:dyDescent="0.25">
      <c r="A8" s="11">
        <v>4</v>
      </c>
      <c r="B8" s="11">
        <v>1</v>
      </c>
      <c r="C8" s="11">
        <v>13</v>
      </c>
      <c r="D8" s="12">
        <v>42013</v>
      </c>
      <c r="E8" s="12">
        <v>42017</v>
      </c>
      <c r="F8" s="13">
        <v>2</v>
      </c>
      <c r="G8" s="32" t="s">
        <v>27</v>
      </c>
      <c r="H8" s="32" t="s">
        <v>22</v>
      </c>
      <c r="I8" s="33">
        <v>2</v>
      </c>
      <c r="J8" s="32">
        <v>2</v>
      </c>
      <c r="K8" s="35" t="s">
        <v>100</v>
      </c>
      <c r="L8" s="32"/>
      <c r="M8" s="32"/>
      <c r="N8" s="32"/>
      <c r="O8" s="32"/>
      <c r="P8" s="32"/>
      <c r="Q8" s="32"/>
      <c r="R8" s="32"/>
      <c r="S8" s="32" t="s">
        <v>99</v>
      </c>
    </row>
    <row r="9" spans="1:19" s="10" customFormat="1" x14ac:dyDescent="0.25">
      <c r="A9" s="11">
        <v>4</v>
      </c>
      <c r="B9" s="11">
        <v>1</v>
      </c>
      <c r="C9" s="11">
        <v>13</v>
      </c>
      <c r="D9" s="12">
        <v>42013</v>
      </c>
      <c r="E9" s="12">
        <v>42017</v>
      </c>
      <c r="F9" s="13">
        <v>2</v>
      </c>
      <c r="G9" s="34" t="s">
        <v>28</v>
      </c>
      <c r="H9" s="32" t="s">
        <v>22</v>
      </c>
      <c r="I9" s="33">
        <v>2</v>
      </c>
      <c r="J9" s="33">
        <v>2</v>
      </c>
      <c r="K9" s="32"/>
      <c r="L9" s="32"/>
      <c r="M9" s="32"/>
      <c r="N9" s="32"/>
      <c r="O9" s="32"/>
      <c r="P9" s="32"/>
      <c r="Q9" s="32"/>
      <c r="R9" s="32"/>
      <c r="S9" s="32"/>
    </row>
    <row r="10" spans="1:19" s="10" customFormat="1" x14ac:dyDescent="0.25">
      <c r="A10" s="14">
        <v>4</v>
      </c>
      <c r="B10" s="14">
        <v>1</v>
      </c>
      <c r="C10" s="14">
        <v>13</v>
      </c>
      <c r="D10" s="15">
        <v>42013</v>
      </c>
      <c r="E10" s="15">
        <v>42017</v>
      </c>
      <c r="F10" s="16">
        <v>2</v>
      </c>
      <c r="G10" s="36" t="s">
        <v>29</v>
      </c>
      <c r="H10" s="36" t="s">
        <v>22</v>
      </c>
      <c r="I10" s="37">
        <v>2</v>
      </c>
      <c r="J10" s="37">
        <v>2</v>
      </c>
      <c r="K10" s="36"/>
      <c r="L10" s="36"/>
      <c r="M10" s="36"/>
      <c r="N10" s="36"/>
      <c r="O10" s="36"/>
      <c r="P10" s="36"/>
      <c r="Q10" s="36"/>
      <c r="R10" s="36"/>
      <c r="S10" s="36"/>
    </row>
    <row r="11" spans="1:19" ht="27" customHeight="1" x14ac:dyDescent="0.25">
      <c r="A11" s="6" t="s">
        <v>19</v>
      </c>
      <c r="B11" s="7"/>
      <c r="C11" s="45" t="s">
        <v>20</v>
      </c>
      <c r="D11" s="45"/>
      <c r="E11" s="45"/>
      <c r="F11" s="9">
        <f>SUM(F3:F10)</f>
        <v>16</v>
      </c>
      <c r="G11" s="46" t="s">
        <v>21</v>
      </c>
      <c r="H11" s="46"/>
      <c r="I11" s="9">
        <f>SUM(I3:I10)</f>
        <v>16</v>
      </c>
      <c r="J11" s="9">
        <f>SUM(J3:J10)</f>
        <v>16</v>
      </c>
      <c r="K11" s="8"/>
      <c r="L11" s="8"/>
      <c r="M11" s="8"/>
      <c r="N11" s="8"/>
      <c r="O11" s="8"/>
      <c r="P11" s="8"/>
      <c r="Q11" s="8"/>
      <c r="R11" s="8"/>
      <c r="S11" s="8"/>
    </row>
    <row r="12" spans="1:19" x14ac:dyDescent="0.25">
      <c r="A12" s="3"/>
      <c r="B12" s="3"/>
      <c r="C12" s="4"/>
      <c r="D12" s="4"/>
      <c r="G12" s="4"/>
      <c r="H12" s="4"/>
      <c r="I12" s="5"/>
      <c r="J12" s="4"/>
      <c r="K12" s="4"/>
      <c r="L12" s="4"/>
      <c r="M12" s="4"/>
      <c r="N12" s="4"/>
      <c r="O12" s="4"/>
      <c r="P12" s="4"/>
      <c r="Q12" s="4"/>
    </row>
    <row r="13" spans="1:19" x14ac:dyDescent="0.25">
      <c r="A13" s="3"/>
      <c r="B13" s="3"/>
      <c r="C13" s="4"/>
      <c r="D13" s="4"/>
      <c r="G13" s="4"/>
      <c r="H13" s="4"/>
      <c r="I13" s="5"/>
      <c r="J13" s="4"/>
      <c r="K13" s="4"/>
      <c r="L13" s="4"/>
      <c r="M13" s="4"/>
      <c r="N13" s="4"/>
      <c r="O13" s="4"/>
      <c r="P13" s="4"/>
      <c r="Q13" s="4"/>
    </row>
    <row r="14" spans="1:19" x14ac:dyDescent="0.25">
      <c r="A14" t="s">
        <v>13</v>
      </c>
    </row>
    <row r="15" spans="1:19" x14ac:dyDescent="0.25">
      <c r="A15" t="s">
        <v>14</v>
      </c>
    </row>
  </sheetData>
  <mergeCells count="19">
    <mergeCell ref="P1:P2"/>
    <mergeCell ref="Q1:Q2"/>
    <mergeCell ref="R1:R2"/>
    <mergeCell ref="S1:S2"/>
    <mergeCell ref="C11:E11"/>
    <mergeCell ref="G11:H11"/>
    <mergeCell ref="H1:H2"/>
    <mergeCell ref="I1:J1"/>
    <mergeCell ref="K1:L1"/>
    <mergeCell ref="M1:M2"/>
    <mergeCell ref="N1:N2"/>
    <mergeCell ref="O1:O2"/>
    <mergeCell ref="A1:A2"/>
    <mergeCell ref="B1:B2"/>
    <mergeCell ref="C1:C2"/>
    <mergeCell ref="D1:D2"/>
    <mergeCell ref="G1:G2"/>
    <mergeCell ref="E1:E2"/>
    <mergeCell ref="F1:F2"/>
  </mergeCells>
  <pageMargins left="0.70866141732283472" right="0.70866141732283472" top="0.74803149606299213" bottom="0.74803149606299213" header="0.31496062992125984" footer="0.31496062992125984"/>
  <pageSetup scale="50"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33"/>
  <sheetViews>
    <sheetView topLeftCell="O1" workbookViewId="0">
      <selection activeCell="O4" sqref="O4"/>
    </sheetView>
  </sheetViews>
  <sheetFormatPr baseColWidth="10" defaultRowHeight="15" x14ac:dyDescent="0.25"/>
  <cols>
    <col min="2" max="12" width="0" hidden="1" customWidth="1"/>
    <col min="13" max="13" width="19.5703125" hidden="1" customWidth="1"/>
    <col min="14" max="14" width="11.85546875" customWidth="1"/>
    <col min="15" max="15" width="11.42578125" customWidth="1"/>
    <col min="16" max="16" width="12.85546875" customWidth="1"/>
    <col min="17" max="17" width="11.42578125" customWidth="1"/>
    <col min="18" max="18" width="11.140625" customWidth="1"/>
    <col min="19" max="19" width="11.42578125" customWidth="1"/>
    <col min="20" max="20" width="16.140625" bestFit="1" customWidth="1"/>
    <col min="21" max="21" width="9.5703125" customWidth="1"/>
    <col min="22" max="22" width="18.140625" bestFit="1" customWidth="1"/>
    <col min="23" max="23" width="19.7109375" bestFit="1" customWidth="1"/>
    <col min="25" max="25" width="12.7109375" customWidth="1"/>
    <col min="26" max="26" width="13.42578125" customWidth="1"/>
    <col min="29" max="29" width="12.5703125" customWidth="1"/>
    <col min="30" max="30" width="36.28515625" bestFit="1" customWidth="1"/>
    <col min="31" max="31" width="13" customWidth="1"/>
  </cols>
  <sheetData>
    <row r="2" spans="1:31" x14ac:dyDescent="0.25">
      <c r="O2">
        <v>1</v>
      </c>
      <c r="P2">
        <f>SUM(O2:O3)</f>
        <v>7</v>
      </c>
      <c r="Q2">
        <f t="shared" ref="Q2:AE2" si="0">SUM(P2:P3)</f>
        <v>15</v>
      </c>
      <c r="R2">
        <f t="shared" si="0"/>
        <v>20</v>
      </c>
      <c r="S2">
        <f t="shared" si="0"/>
        <v>21</v>
      </c>
      <c r="T2">
        <f t="shared" si="0"/>
        <v>29</v>
      </c>
      <c r="U2">
        <f t="shared" si="0"/>
        <v>44</v>
      </c>
      <c r="V2">
        <f t="shared" si="0"/>
        <v>46</v>
      </c>
      <c r="W2">
        <f t="shared" si="0"/>
        <v>64</v>
      </c>
      <c r="X2">
        <f t="shared" si="0"/>
        <v>83</v>
      </c>
      <c r="Y2">
        <f t="shared" si="0"/>
        <v>95</v>
      </c>
      <c r="Z2">
        <f t="shared" si="0"/>
        <v>101</v>
      </c>
      <c r="AA2">
        <f t="shared" si="0"/>
        <v>103</v>
      </c>
      <c r="AB2">
        <f t="shared" si="0"/>
        <v>105</v>
      </c>
      <c r="AC2">
        <f t="shared" si="0"/>
        <v>106</v>
      </c>
      <c r="AD2">
        <f t="shared" si="0"/>
        <v>108</v>
      </c>
      <c r="AE2">
        <f t="shared" si="0"/>
        <v>145</v>
      </c>
    </row>
    <row r="3" spans="1:31" x14ac:dyDescent="0.25">
      <c r="O3">
        <v>6</v>
      </c>
      <c r="P3">
        <v>8</v>
      </c>
      <c r="Q3">
        <v>5</v>
      </c>
      <c r="R3">
        <v>1</v>
      </c>
      <c r="S3">
        <v>8</v>
      </c>
      <c r="T3">
        <v>15</v>
      </c>
      <c r="U3">
        <v>2</v>
      </c>
      <c r="V3">
        <v>18</v>
      </c>
      <c r="W3">
        <v>19</v>
      </c>
      <c r="X3">
        <v>12</v>
      </c>
      <c r="Y3">
        <v>6</v>
      </c>
      <c r="Z3">
        <v>2</v>
      </c>
      <c r="AA3">
        <v>2</v>
      </c>
      <c r="AB3">
        <v>1</v>
      </c>
      <c r="AC3">
        <v>2</v>
      </c>
      <c r="AD3">
        <v>37</v>
      </c>
      <c r="AE3">
        <v>1</v>
      </c>
    </row>
    <row r="4" spans="1:31" s="17" customFormat="1" ht="75" x14ac:dyDescent="0.25">
      <c r="O4" s="18" t="s">
        <v>32</v>
      </c>
      <c r="P4" s="18" t="s">
        <v>41</v>
      </c>
      <c r="Q4" s="18" t="s">
        <v>42</v>
      </c>
      <c r="R4" s="18" t="s">
        <v>43</v>
      </c>
      <c r="S4" s="18" t="s">
        <v>44</v>
      </c>
      <c r="T4" s="18" t="s">
        <v>45</v>
      </c>
      <c r="U4" s="18" t="s">
        <v>46</v>
      </c>
      <c r="V4" s="18" t="s">
        <v>47</v>
      </c>
      <c r="W4" s="18" t="s">
        <v>48</v>
      </c>
      <c r="X4" s="18" t="s">
        <v>36</v>
      </c>
      <c r="Y4" s="18" t="s">
        <v>49</v>
      </c>
      <c r="Z4" s="18" t="s">
        <v>50</v>
      </c>
      <c r="AA4" s="18" t="s">
        <v>51</v>
      </c>
      <c r="AB4" s="18" t="s">
        <v>52</v>
      </c>
      <c r="AC4" s="18" t="s">
        <v>53</v>
      </c>
      <c r="AD4" s="18" t="s">
        <v>37</v>
      </c>
      <c r="AE4" s="18" t="s">
        <v>38</v>
      </c>
    </row>
    <row r="5" spans="1:31" x14ac:dyDescent="0.25">
      <c r="O5" s="19">
        <v>1</v>
      </c>
      <c r="P5" s="19">
        <v>2</v>
      </c>
      <c r="Q5" s="19">
        <v>3</v>
      </c>
      <c r="R5" s="19">
        <v>4</v>
      </c>
      <c r="S5" s="19">
        <v>5</v>
      </c>
      <c r="T5" s="19">
        <v>6</v>
      </c>
      <c r="U5" s="19">
        <v>7</v>
      </c>
      <c r="V5" s="19">
        <v>8</v>
      </c>
      <c r="W5" s="19">
        <v>9</v>
      </c>
      <c r="X5" s="19">
        <v>10</v>
      </c>
      <c r="Y5" s="19">
        <v>11</v>
      </c>
      <c r="Z5" s="19">
        <v>12</v>
      </c>
      <c r="AA5" s="19">
        <v>13</v>
      </c>
      <c r="AB5" s="19">
        <v>14</v>
      </c>
      <c r="AC5" s="19"/>
      <c r="AD5" s="19">
        <v>16</v>
      </c>
      <c r="AE5" s="19">
        <v>17</v>
      </c>
    </row>
    <row r="6" spans="1:31" x14ac:dyDescent="0.25">
      <c r="A6" t="s">
        <v>54</v>
      </c>
      <c r="N6">
        <f>+LEN(A6)</f>
        <v>146</v>
      </c>
      <c r="O6" t="str">
        <f>+MID(A6,1,6)</f>
        <v>040113</v>
      </c>
      <c r="P6" t="str">
        <f>+MID(A6,7,8)</f>
        <v>20120625</v>
      </c>
      <c r="Q6" t="str">
        <f>+MID(A6,15,5)</f>
        <v>17.54</v>
      </c>
      <c r="R6" t="str">
        <f>+MID(A6,20,1)</f>
        <v>V</v>
      </c>
      <c r="S6" t="str">
        <f>+MID(A6,21,8)</f>
        <v>20120628</v>
      </c>
      <c r="T6" t="str">
        <f>+MID(A6,29,15)</f>
        <v>000000000004789</v>
      </c>
      <c r="U6" t="str">
        <f>+MID(A6,44,2)</f>
        <v>10</v>
      </c>
      <c r="V6" t="str">
        <f>+MID(A6,46,18)</f>
        <v xml:space="preserve">D1UMS20F2020F     </v>
      </c>
      <c r="W6" t="str">
        <f>+MID(A6,64,19)</f>
        <v>0000002394.47336200</v>
      </c>
      <c r="X6" s="24" t="str">
        <f>+MID(A6,83,12)</f>
        <v xml:space="preserve">        2000</v>
      </c>
      <c r="Y6" t="str">
        <f>+MID(A6,95,6)</f>
        <v>013018</v>
      </c>
      <c r="Z6" t="str">
        <f>+MID(A6,101,2)</f>
        <v>NA</v>
      </c>
      <c r="AA6" t="str">
        <f>+MID(A6,103,2)</f>
        <v>NA</v>
      </c>
      <c r="AB6" t="str">
        <f>+MID(A6,105,1)</f>
        <v>P</v>
      </c>
      <c r="AC6" t="str">
        <f>+MID(A6,106,2)</f>
        <v>DV</v>
      </c>
      <c r="AD6" t="str">
        <f>+MID(A6,108,37)</f>
        <v>201206250000000616290000395822    001</v>
      </c>
      <c r="AE6" t="str">
        <f>+MID(A6,145,1)</f>
        <v xml:space="preserve"> </v>
      </c>
    </row>
    <row r="7" spans="1:31" x14ac:dyDescent="0.25">
      <c r="X7" s="24"/>
    </row>
    <row r="8" spans="1:31" x14ac:dyDescent="0.25">
      <c r="X8" s="24"/>
    </row>
    <row r="9" spans="1:31" x14ac:dyDescent="0.25">
      <c r="X9" s="24"/>
    </row>
    <row r="10" spans="1:31" s="21" customFormat="1" x14ac:dyDescent="0.25">
      <c r="T10"/>
      <c r="U10"/>
      <c r="V10"/>
      <c r="W10"/>
      <c r="X10" s="24"/>
      <c r="Y10"/>
      <c r="Z10"/>
      <c r="AA10"/>
      <c r="AB10"/>
      <c r="AC10"/>
      <c r="AD10"/>
      <c r="AE10"/>
    </row>
    <row r="11" spans="1:31" x14ac:dyDescent="0.25">
      <c r="X11" s="24"/>
    </row>
    <row r="12" spans="1:31" x14ac:dyDescent="0.25">
      <c r="X12" s="24"/>
    </row>
    <row r="13" spans="1:31" x14ac:dyDescent="0.25">
      <c r="X13" s="24"/>
    </row>
    <row r="14" spans="1:31" x14ac:dyDescent="0.25">
      <c r="X14" s="24"/>
    </row>
    <row r="15" spans="1:31" x14ac:dyDescent="0.25">
      <c r="X15" s="24"/>
    </row>
    <row r="16" spans="1:31" x14ac:dyDescent="0.25">
      <c r="X16" s="24"/>
    </row>
    <row r="17" spans="24:24" x14ac:dyDescent="0.25">
      <c r="X17" s="24"/>
    </row>
    <row r="18" spans="24:24" x14ac:dyDescent="0.25">
      <c r="X18" s="24"/>
    </row>
    <row r="19" spans="24:24" x14ac:dyDescent="0.25">
      <c r="X19" s="24"/>
    </row>
    <row r="20" spans="24:24" x14ac:dyDescent="0.25">
      <c r="X20" s="24"/>
    </row>
    <row r="21" spans="24:24" x14ac:dyDescent="0.25">
      <c r="X21" s="24"/>
    </row>
    <row r="22" spans="24:24" x14ac:dyDescent="0.25">
      <c r="X22" s="24"/>
    </row>
    <row r="23" spans="24:24" x14ac:dyDescent="0.25">
      <c r="X23" s="24"/>
    </row>
    <row r="24" spans="24:24" x14ac:dyDescent="0.25">
      <c r="X24" s="24"/>
    </row>
    <row r="25" spans="24:24" x14ac:dyDescent="0.25">
      <c r="X25" s="24"/>
    </row>
    <row r="26" spans="24:24" x14ac:dyDescent="0.25">
      <c r="X26" s="24"/>
    </row>
    <row r="27" spans="24:24" x14ac:dyDescent="0.25">
      <c r="X27" s="24"/>
    </row>
    <row r="28" spans="24:24" x14ac:dyDescent="0.25">
      <c r="X28" s="24"/>
    </row>
    <row r="29" spans="24:24" x14ac:dyDescent="0.25">
      <c r="X29" s="24"/>
    </row>
    <row r="30" spans="24:24" s="21" customFormat="1" x14ac:dyDescent="0.25">
      <c r="X30" s="22"/>
    </row>
    <row r="31" spans="24:24" s="21" customFormat="1" x14ac:dyDescent="0.25">
      <c r="X31" s="22"/>
    </row>
    <row r="33" spans="24:24" x14ac:dyDescent="0.25">
      <c r="X33" s="2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selection activeCell="A5" sqref="A5"/>
    </sheetView>
  </sheetViews>
  <sheetFormatPr baseColWidth="10" defaultRowHeight="15" x14ac:dyDescent="0.25"/>
  <cols>
    <col min="1" max="1" width="14.28515625" customWidth="1"/>
    <col min="2" max="3" width="19.7109375" customWidth="1"/>
    <col min="4" max="4" width="23.42578125" customWidth="1"/>
    <col min="5" max="5" width="24.5703125" customWidth="1"/>
    <col min="6" max="9" width="19.7109375" customWidth="1"/>
    <col min="10" max="10" width="24.5703125" customWidth="1"/>
    <col min="11" max="12" width="19.7109375" customWidth="1"/>
  </cols>
  <sheetData>
    <row r="1" spans="1:12" ht="15.75" thickBot="1" x14ac:dyDescent="0.3"/>
    <row r="2" spans="1:12" ht="15.75" thickBot="1" x14ac:dyDescent="0.3">
      <c r="A2" s="25"/>
      <c r="B2" s="19">
        <v>1</v>
      </c>
      <c r="C2" s="19">
        <v>2</v>
      </c>
      <c r="D2" s="19">
        <v>3</v>
      </c>
      <c r="E2" s="19">
        <v>4</v>
      </c>
      <c r="F2" s="19">
        <v>5</v>
      </c>
      <c r="G2" s="19">
        <v>6</v>
      </c>
      <c r="H2" s="19">
        <v>7</v>
      </c>
      <c r="I2" s="19">
        <v>8</v>
      </c>
      <c r="J2" s="19">
        <v>9</v>
      </c>
      <c r="K2" s="19">
        <v>10</v>
      </c>
      <c r="L2" s="19">
        <v>11</v>
      </c>
    </row>
    <row r="3" spans="1:12" ht="50.25" customHeight="1" thickBot="1" x14ac:dyDescent="0.3">
      <c r="A3" s="26" t="s">
        <v>55</v>
      </c>
      <c r="B3" s="27" t="s">
        <v>32</v>
      </c>
      <c r="C3" s="27" t="s">
        <v>60</v>
      </c>
      <c r="D3" s="27" t="s">
        <v>63</v>
      </c>
      <c r="E3" s="27" t="s">
        <v>66</v>
      </c>
      <c r="F3" s="27" t="s">
        <v>69</v>
      </c>
      <c r="G3" s="27" t="s">
        <v>71</v>
      </c>
      <c r="H3" s="27" t="s">
        <v>74</v>
      </c>
      <c r="I3" s="27" t="s">
        <v>77</v>
      </c>
      <c r="J3" s="27" t="s">
        <v>80</v>
      </c>
      <c r="K3" s="27" t="s">
        <v>82</v>
      </c>
      <c r="L3" s="27" t="s">
        <v>85</v>
      </c>
    </row>
    <row r="4" spans="1:12" ht="15.75" thickBot="1" x14ac:dyDescent="0.3">
      <c r="A4" s="26" t="s">
        <v>56</v>
      </c>
      <c r="B4" s="27" t="s">
        <v>58</v>
      </c>
      <c r="C4" s="27" t="s">
        <v>61</v>
      </c>
      <c r="D4" s="27" t="s">
        <v>64</v>
      </c>
      <c r="E4" s="27" t="s">
        <v>67</v>
      </c>
      <c r="F4" s="27" t="s">
        <v>61</v>
      </c>
      <c r="G4" s="27" t="s">
        <v>72</v>
      </c>
      <c r="H4" s="27" t="s">
        <v>75</v>
      </c>
      <c r="I4" s="27" t="s">
        <v>78</v>
      </c>
      <c r="J4" s="27" t="s">
        <v>58</v>
      </c>
      <c r="K4" s="27" t="s">
        <v>83</v>
      </c>
      <c r="L4" s="27" t="s">
        <v>86</v>
      </c>
    </row>
    <row r="5" spans="1:12" ht="143.25" customHeight="1" thickBot="1" x14ac:dyDescent="0.3">
      <c r="A5" s="26" t="s">
        <v>57</v>
      </c>
      <c r="B5" s="28" t="s">
        <v>59</v>
      </c>
      <c r="C5" s="28" t="s">
        <v>62</v>
      </c>
      <c r="D5" s="28" t="s">
        <v>65</v>
      </c>
      <c r="E5" s="28" t="s">
        <v>68</v>
      </c>
      <c r="F5" s="28" t="s">
        <v>70</v>
      </c>
      <c r="G5" s="28" t="s">
        <v>73</v>
      </c>
      <c r="H5" s="27" t="s">
        <v>76</v>
      </c>
      <c r="I5" s="28" t="s">
        <v>79</v>
      </c>
      <c r="J5" s="28" t="s">
        <v>81</v>
      </c>
      <c r="K5" s="28" t="s">
        <v>84</v>
      </c>
      <c r="L5" s="28" t="s">
        <v>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1"/>
  <sheetViews>
    <sheetView workbookViewId="0">
      <selection activeCell="A6" sqref="A6:XFD11"/>
    </sheetView>
  </sheetViews>
  <sheetFormatPr baseColWidth="10" defaultRowHeight="15" x14ac:dyDescent="0.25"/>
  <cols>
    <col min="2" max="2" width="11.85546875" customWidth="1"/>
    <col min="3" max="3" width="11.42578125" customWidth="1"/>
    <col min="4" max="4" width="26.140625" customWidth="1"/>
    <col min="5" max="5" width="16.7109375" customWidth="1"/>
    <col min="6" max="6" width="13" customWidth="1"/>
    <col min="7" max="7" width="19.42578125" bestFit="1" customWidth="1"/>
    <col min="8" max="8" width="16.140625" bestFit="1" customWidth="1"/>
    <col min="9" max="9" width="9.5703125" customWidth="1"/>
    <col min="10" max="10" width="22.5703125" bestFit="1" customWidth="1"/>
    <col min="11" max="11" width="19.5703125" bestFit="1" customWidth="1"/>
  </cols>
  <sheetData>
    <row r="2" spans="1:11" x14ac:dyDescent="0.25">
      <c r="C2">
        <v>1</v>
      </c>
      <c r="D2">
        <f>SUM(C2:C3)</f>
        <v>7</v>
      </c>
      <c r="E2">
        <f t="shared" ref="E2:K2" si="0">SUM(D2:D3)</f>
        <v>13</v>
      </c>
      <c r="F2">
        <f t="shared" si="0"/>
        <v>21</v>
      </c>
      <c r="G2">
        <f t="shared" si="0"/>
        <v>23</v>
      </c>
      <c r="H2">
        <f t="shared" si="0"/>
        <v>41</v>
      </c>
      <c r="I2">
        <f t="shared" si="0"/>
        <v>53</v>
      </c>
      <c r="J2">
        <f t="shared" si="0"/>
        <v>59</v>
      </c>
      <c r="K2">
        <f t="shared" si="0"/>
        <v>96</v>
      </c>
    </row>
    <row r="3" spans="1:11" x14ac:dyDescent="0.25">
      <c r="C3">
        <v>6</v>
      </c>
      <c r="D3">
        <v>6</v>
      </c>
      <c r="E3">
        <v>8</v>
      </c>
      <c r="F3">
        <v>2</v>
      </c>
      <c r="G3">
        <v>18</v>
      </c>
      <c r="H3">
        <v>12</v>
      </c>
      <c r="I3">
        <v>6</v>
      </c>
      <c r="J3">
        <v>37</v>
      </c>
      <c r="K3">
        <v>1</v>
      </c>
    </row>
    <row r="4" spans="1:11" s="17" customFormat="1" ht="45" x14ac:dyDescent="0.25">
      <c r="C4" s="18" t="s">
        <v>32</v>
      </c>
      <c r="D4" s="18" t="s">
        <v>39</v>
      </c>
      <c r="E4" s="18" t="s">
        <v>34</v>
      </c>
      <c r="F4" s="18" t="s">
        <v>33</v>
      </c>
      <c r="G4" s="18" t="s">
        <v>35</v>
      </c>
      <c r="H4" s="18" t="s">
        <v>36</v>
      </c>
      <c r="I4" s="18" t="s">
        <v>40</v>
      </c>
      <c r="J4" s="18" t="s">
        <v>37</v>
      </c>
      <c r="K4" s="18" t="s">
        <v>38</v>
      </c>
    </row>
    <row r="5" spans="1:11" x14ac:dyDescent="0.25">
      <c r="C5" s="19">
        <v>1</v>
      </c>
      <c r="D5" s="19">
        <v>2</v>
      </c>
      <c r="E5" s="19">
        <v>3</v>
      </c>
      <c r="F5" s="19">
        <v>4</v>
      </c>
      <c r="G5" s="19">
        <v>5</v>
      </c>
      <c r="H5" s="19">
        <v>6</v>
      </c>
      <c r="I5" s="19">
        <v>7</v>
      </c>
      <c r="J5" s="19">
        <v>8</v>
      </c>
      <c r="K5" s="19">
        <v>9</v>
      </c>
    </row>
    <row r="6" spans="1:11" s="21" customFormat="1" x14ac:dyDescent="0.25">
      <c r="A6" s="20"/>
    </row>
    <row r="7" spans="1:11" x14ac:dyDescent="0.25">
      <c r="A7" s="23"/>
      <c r="B7" s="21"/>
      <c r="C7" s="21"/>
      <c r="D7" s="21"/>
      <c r="E7" s="21"/>
      <c r="F7" s="21"/>
      <c r="G7" s="21"/>
      <c r="H7" s="21"/>
      <c r="I7" s="21"/>
      <c r="J7" s="21"/>
      <c r="K7" s="21"/>
    </row>
    <row r="8" spans="1:11" x14ac:dyDescent="0.25">
      <c r="B8" s="21"/>
      <c r="C8" s="21"/>
      <c r="D8" s="21"/>
      <c r="E8" s="21"/>
      <c r="F8" s="21"/>
      <c r="G8" s="21"/>
      <c r="H8" s="21"/>
      <c r="I8" s="21"/>
      <c r="J8" s="21"/>
      <c r="K8" s="21"/>
    </row>
    <row r="9" spans="1:11" x14ac:dyDescent="0.25">
      <c r="B9" s="21"/>
      <c r="C9" s="21"/>
      <c r="D9" s="21"/>
      <c r="E9" s="21"/>
      <c r="F9" s="21"/>
      <c r="G9" s="21"/>
      <c r="H9" s="21"/>
      <c r="I9" s="21"/>
      <c r="J9" s="21"/>
      <c r="K9" s="21"/>
    </row>
    <row r="10" spans="1:11" x14ac:dyDescent="0.25">
      <c r="B10" s="21"/>
      <c r="C10" s="21"/>
      <c r="D10" s="21"/>
      <c r="E10" s="21"/>
      <c r="F10" s="21"/>
      <c r="G10" s="21"/>
      <c r="H10" s="21"/>
      <c r="I10" s="21"/>
      <c r="J10" s="21"/>
      <c r="K10" s="21"/>
    </row>
    <row r="11" spans="1:11" x14ac:dyDescent="0.25">
      <c r="B11" s="21"/>
      <c r="C11" s="21"/>
      <c r="D11" s="21"/>
      <c r="E11" s="21"/>
      <c r="F11" s="21"/>
      <c r="G11" s="21"/>
      <c r="H11" s="21"/>
      <c r="I11" s="21"/>
      <c r="J11" s="21"/>
      <c r="K11" s="2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2:AG21"/>
  <sheetViews>
    <sheetView workbookViewId="0">
      <selection activeCell="O5" sqref="O5"/>
    </sheetView>
  </sheetViews>
  <sheetFormatPr baseColWidth="10" defaultRowHeight="15" x14ac:dyDescent="0.25"/>
  <cols>
    <col min="2" max="12" width="0" hidden="1" customWidth="1"/>
    <col min="13" max="13" width="19.5703125" hidden="1" customWidth="1"/>
    <col min="14" max="14" width="11.85546875" customWidth="1"/>
    <col min="15" max="15" width="11.42578125" customWidth="1"/>
    <col min="16" max="16" width="12.85546875" customWidth="1"/>
    <col min="17" max="17" width="11.42578125" customWidth="1"/>
    <col min="18" max="18" width="16.140625" customWidth="1"/>
    <col min="19" max="19" width="11.42578125" customWidth="1"/>
    <col min="20" max="20" width="13" customWidth="1"/>
    <col min="21" max="21" width="16.7109375" customWidth="1"/>
    <col min="25" max="25" width="18.28515625" bestFit="1" customWidth="1"/>
    <col min="26" max="26" width="19.7109375" bestFit="1" customWidth="1"/>
    <col min="32" max="32" width="36.28515625" bestFit="1" customWidth="1"/>
    <col min="33" max="33" width="12.42578125" bestFit="1" customWidth="1"/>
  </cols>
  <sheetData>
    <row r="2" spans="15:33" x14ac:dyDescent="0.25">
      <c r="O2">
        <v>1</v>
      </c>
      <c r="P2">
        <v>7</v>
      </c>
      <c r="Q2">
        <v>15</v>
      </c>
      <c r="R2">
        <v>20</v>
      </c>
      <c r="S2">
        <v>21</v>
      </c>
      <c r="T2">
        <v>29</v>
      </c>
      <c r="U2">
        <v>37</v>
      </c>
      <c r="V2">
        <v>49</v>
      </c>
      <c r="W2">
        <v>51</v>
      </c>
      <c r="X2">
        <v>59</v>
      </c>
      <c r="Y2">
        <v>60</v>
      </c>
      <c r="Z2">
        <v>78</v>
      </c>
      <c r="AA2">
        <v>97</v>
      </c>
      <c r="AB2">
        <v>109</v>
      </c>
      <c r="AC2">
        <v>115</v>
      </c>
      <c r="AD2">
        <v>117</v>
      </c>
      <c r="AE2">
        <v>119</v>
      </c>
      <c r="AF2">
        <v>120</v>
      </c>
      <c r="AG2">
        <v>157</v>
      </c>
    </row>
    <row r="3" spans="15:33" x14ac:dyDescent="0.25">
      <c r="O3">
        <v>6</v>
      </c>
      <c r="P3">
        <v>8</v>
      </c>
      <c r="Q3">
        <v>5</v>
      </c>
      <c r="R3">
        <v>1</v>
      </c>
      <c r="S3">
        <v>8</v>
      </c>
      <c r="T3">
        <v>8</v>
      </c>
      <c r="U3">
        <v>12</v>
      </c>
      <c r="V3">
        <v>2</v>
      </c>
      <c r="W3">
        <v>8</v>
      </c>
      <c r="X3">
        <v>1</v>
      </c>
      <c r="Y3">
        <v>18</v>
      </c>
      <c r="Z3">
        <v>19</v>
      </c>
      <c r="AA3">
        <v>12</v>
      </c>
      <c r="AB3">
        <v>6</v>
      </c>
      <c r="AC3">
        <v>2</v>
      </c>
      <c r="AD3">
        <v>2</v>
      </c>
      <c r="AE3">
        <v>1</v>
      </c>
      <c r="AF3">
        <v>37</v>
      </c>
      <c r="AG3">
        <v>1</v>
      </c>
    </row>
    <row r="4" spans="15:33" s="17" customFormat="1" ht="75" x14ac:dyDescent="0.25">
      <c r="O4" s="18" t="s">
        <v>32</v>
      </c>
      <c r="P4" s="18" t="s">
        <v>41</v>
      </c>
      <c r="Q4" s="18" t="s">
        <v>42</v>
      </c>
      <c r="R4" s="18" t="s">
        <v>89</v>
      </c>
      <c r="S4" s="18" t="s">
        <v>90</v>
      </c>
      <c r="T4" s="18" t="s">
        <v>91</v>
      </c>
      <c r="U4" s="18" t="s">
        <v>96</v>
      </c>
      <c r="V4" s="18" t="s">
        <v>46</v>
      </c>
      <c r="W4" s="18" t="s">
        <v>88</v>
      </c>
      <c r="X4" s="18" t="s">
        <v>92</v>
      </c>
      <c r="Y4" s="18" t="s">
        <v>92</v>
      </c>
      <c r="Z4" s="18" t="s">
        <v>95</v>
      </c>
      <c r="AA4" s="18" t="s">
        <v>93</v>
      </c>
      <c r="AB4" s="18" t="s">
        <v>94</v>
      </c>
      <c r="AC4" s="18" t="s">
        <v>50</v>
      </c>
      <c r="AD4" s="18" t="s">
        <v>51</v>
      </c>
      <c r="AE4" s="18" t="s">
        <v>52</v>
      </c>
      <c r="AF4" s="18" t="s">
        <v>37</v>
      </c>
      <c r="AG4" s="18" t="s">
        <v>38</v>
      </c>
    </row>
    <row r="5" spans="15:33" x14ac:dyDescent="0.25">
      <c r="O5" s="19">
        <v>1</v>
      </c>
      <c r="P5" s="19">
        <v>2</v>
      </c>
      <c r="Q5" s="19">
        <v>3</v>
      </c>
      <c r="R5" s="19">
        <v>4</v>
      </c>
      <c r="S5" s="19">
        <v>5</v>
      </c>
      <c r="T5" s="19">
        <v>6</v>
      </c>
      <c r="U5" s="19">
        <v>7</v>
      </c>
      <c r="V5" s="19">
        <v>8</v>
      </c>
      <c r="W5" s="19">
        <v>9</v>
      </c>
      <c r="X5" s="19">
        <v>10</v>
      </c>
      <c r="Y5" s="19">
        <v>11</v>
      </c>
      <c r="Z5" s="19">
        <v>12</v>
      </c>
      <c r="AA5" s="19">
        <v>13</v>
      </c>
      <c r="AB5" s="19">
        <v>14</v>
      </c>
      <c r="AC5" s="19">
        <v>15</v>
      </c>
      <c r="AD5" s="19">
        <v>16</v>
      </c>
      <c r="AE5" s="19">
        <v>17</v>
      </c>
      <c r="AF5" s="19">
        <v>18</v>
      </c>
      <c r="AG5" s="19">
        <v>19</v>
      </c>
    </row>
    <row r="6" spans="15:33" s="21" customFormat="1" x14ac:dyDescent="0.25"/>
    <row r="7" spans="15:33" s="21" customFormat="1" x14ac:dyDescent="0.25"/>
    <row r="8" spans="15:33" s="21" customFormat="1" x14ac:dyDescent="0.25"/>
    <row r="9" spans="15:33" s="21" customFormat="1" x14ac:dyDescent="0.25"/>
    <row r="10" spans="15:33" s="21" customFormat="1" x14ac:dyDescent="0.25"/>
    <row r="11" spans="15:33" s="21" customFormat="1" x14ac:dyDescent="0.25"/>
    <row r="12" spans="15:33" s="21" customFormat="1" x14ac:dyDescent="0.25"/>
    <row r="15" spans="15:33" x14ac:dyDescent="0.25">
      <c r="U15" s="29"/>
      <c r="Z15" s="29"/>
      <c r="AA15" s="30"/>
    </row>
    <row r="16" spans="15:33" x14ac:dyDescent="0.25">
      <c r="U16" s="29"/>
      <c r="Z16" s="29"/>
      <c r="AA16" s="30"/>
    </row>
    <row r="17" spans="19:27" x14ac:dyDescent="0.25">
      <c r="S17" s="31"/>
      <c r="T17" s="31"/>
      <c r="U17" s="29"/>
      <c r="Z17" s="29"/>
      <c r="AA17" s="30"/>
    </row>
    <row r="18" spans="19:27" x14ac:dyDescent="0.25">
      <c r="U18" s="29"/>
      <c r="Z18" s="29"/>
      <c r="AA18" s="30"/>
    </row>
    <row r="19" spans="19:27" x14ac:dyDescent="0.25">
      <c r="U19" s="29"/>
      <c r="Z19" s="29"/>
      <c r="AA19" s="30"/>
    </row>
    <row r="20" spans="19:27" x14ac:dyDescent="0.25">
      <c r="U20" s="29"/>
      <c r="Z20" s="29"/>
      <c r="AA20" s="30"/>
    </row>
    <row r="21" spans="19:27" x14ac:dyDescent="0.25">
      <c r="U21" s="29"/>
      <c r="Z21" s="29"/>
      <c r="AA21" s="3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REGULATORIOS</vt:lpstr>
      <vt:lpstr>CVT-ME</vt:lpstr>
      <vt:lpstr>CVT-IN</vt:lpstr>
      <vt:lpstr>5</vt:lpstr>
      <vt:lpstr>7</vt:lpstr>
      <vt:lpstr>REGULATORIOS!Área_de_impresión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 Hernández</dc:creator>
  <cp:lastModifiedBy>Erick Vázquez</cp:lastModifiedBy>
  <cp:lastPrinted>2014-12-18T16:58:36Z</cp:lastPrinted>
  <dcterms:created xsi:type="dcterms:W3CDTF">2014-12-04T19:08:30Z</dcterms:created>
  <dcterms:modified xsi:type="dcterms:W3CDTF">2015-02-03T23:57:46Z</dcterms:modified>
</cp:coreProperties>
</file>