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tion" sheetId="1" state="visible" r:id="rId2"/>
    <sheet name="Response Times" sheetId="2" state="visible" r:id="rId3"/>
    <sheet name="Biometric Sizes" sheetId="3" state="visible" r:id="rId4"/>
    <sheet name="Intermediate Calculatio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<sst xmlns="http://schemas.openxmlformats.org/spreadsheetml/2006/main" count="50" uniqueCount="49">
  <si>
    <t xml:space="preserve">Modalities</t>
  </si>
  <si>
    <t xml:space="preserve">Templates per Biometric Record</t>
  </si>
  <si>
    <t xml:space="preserve">Other Required Informations</t>
  </si>
  <si>
    <t xml:space="preserve">System Result</t>
  </si>
  <si>
    <t xml:space="preserve">Face</t>
  </si>
  <si>
    <t xml:space="preserve">Real CPU Cores per Blade:</t>
  </si>
  <si>
    <t xml:space="preserve">Number Of Threads:</t>
  </si>
  <si>
    <t xml:space="preserve">Multiprint Plain</t>
  </si>
  <si>
    <t xml:space="preserve">Maximum RAM per Blade (in GB):</t>
  </si>
  <si>
    <t xml:space="preserve">Gallery Count:</t>
  </si>
  <si>
    <t xml:space="preserve">Multiprint Rolled</t>
  </si>
  <si>
    <t xml:space="preserve">Biometric Records:</t>
  </si>
  <si>
    <t xml:space="preserve">Size Per Gallery (in MB)**:</t>
  </si>
  <si>
    <t xml:space="preserve">Iris</t>
  </si>
  <si>
    <t xml:space="preserve">Latent Records:</t>
  </si>
  <si>
    <t xml:space="preserve">Complete RAM Size (in GB):</t>
  </si>
  <si>
    <t xml:space="preserve">Palm</t>
  </si>
  <si>
    <t xml:space="preserve">Virtual Cards***:</t>
  </si>
  <si>
    <t xml:space="preserve">Number Of Satellites:</t>
  </si>
  <si>
    <t xml:space="preserve">Palm Latent</t>
  </si>
  <si>
    <t xml:space="preserve">Maximum Count Of Clients*:</t>
  </si>
  <si>
    <t xml:space="preserve">Identification Requests Single Including All Modalities (in ms):</t>
  </si>
  <si>
    <t xml:space="preserve">Fingerprint Latent</t>
  </si>
  <si>
    <t xml:space="preserve">Maximum Count Of Satellites*:</t>
  </si>
  <si>
    <t xml:space="preserve">Identification Requests Parallel (in ms):</t>
  </si>
  <si>
    <t xml:space="preserve">Maximum Response Time (in sec):</t>
  </si>
  <si>
    <t xml:space="preserve">Verification Requests Single Including All Modalities (in ms):</t>
  </si>
  <si>
    <t xml:space="preserve">Verification Requests Parallel (in ms):</t>
  </si>
  <si>
    <t xml:space="preserve">NOTE: All calculations can only be used for ABIS Matching &gt;= v3.0</t>
  </si>
  <si>
    <t xml:space="preserve">*     This represents also the maximum count of parallel requests at the same time when it set to "0" the maximum Count of Satellites will be used</t>
  </si>
  <si>
    <t xml:space="preserve">**   There is a minimum size of the galleries, which is currently defined at 10 MB</t>
  </si>
  <si>
    <t xml:space="preserve">*** Will be necessary for database calculation, it's not relevant for the ABIS Matching Cluster</t>
  </si>
  <si>
    <t xml:space="preserve">Modality</t>
  </si>
  <si>
    <t xml:space="preserve">Identification Times (in ms)</t>
  </si>
  <si>
    <t xml:space="preserve">Verification Times (in ms)</t>
  </si>
  <si>
    <t xml:space="preserve">Coding Times (in ms)</t>
  </si>
  <si>
    <t xml:space="preserve">* NOTE: The values here are only theoretically, these values must be measured!</t>
  </si>
  <si>
    <t xml:space="preserve">All values have been extracted from Performance Tests with a 1 Mio database, 1 Satellite and 1 Thread</t>
  </si>
  <si>
    <t xml:space="preserve">All values must be tested through Performance Test</t>
  </si>
  <si>
    <t xml:space="preserve">Size (in Bytes)</t>
  </si>
  <si>
    <t xml:space="preserve">Nur für NIST importierte (ohne Recoding oder Autocoding)</t>
  </si>
  <si>
    <t xml:space="preserve">Zwischenrechnung</t>
  </si>
  <si>
    <t xml:space="preserve">Dynamic Header (in Byte):</t>
  </si>
  <si>
    <t xml:space="preserve">Total Biometric Record Size (in KB):</t>
  </si>
  <si>
    <t xml:space="preserve">Total Latent Record Size (in KB):</t>
  </si>
  <si>
    <t xml:space="preserve">Single Identification Response Time For One Blade (in ms):</t>
  </si>
  <si>
    <t xml:space="preserve">Parallel Identification Response Time (in ms):</t>
  </si>
  <si>
    <t xml:space="preserve">Single Verification Response Time For One Blade (in ms):</t>
  </si>
  <si>
    <t xml:space="preserve">Parallel Verification Response Time (in ms):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</si>
</sst>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TRUE&quot;;&quot;TRUE&quot;;&quot;FALSE&quot;"/>
    <numFmt numFmtId="166" formatCode="General"/>
    <numFmt numFmtId="167" formatCode="0.0000"/>
    <numFmt numFmtId="168" formatCode="0.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C000"/>
      <name val="Calibri"/>
      <family val="2"/>
      <charset val="1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0CECE"/>
        <bgColor rgb="FFCCCCFF"/>
      </patternFill>
    </fill>
    <fill>
      <patternFill patternType="solid">
        <fgColor rgb="FF92D050"/>
        <bgColor rgb="FF969696"/>
      </patternFill>
    </fill>
    <fill>
      <patternFill patternType="solid">
        <fgColor rgb="FFFFC0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5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8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000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0000"/>
      </font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19"/>
  <sheetViews>
    <sheetView showFormulas="false" showGridLines="true" showRowColHeaders="true" showZeros="true" rightToLeft="false" tabSelected="true" showOutlineSymbols="true" defaultGridColor="true" view="normal" topLeftCell="D2" colorId="64" zoomScale="148" zoomScaleNormal="148" zoomScalePageLayoutView="100" workbookViewId="0">
      <selection pane="topLeft" activeCell="E25" activeCellId="0" sqref="E25:E29"/>
    </sheetView>
  </sheetViews>
  <sheetFormatPr defaultColWidth="9.1484375" defaultRowHeight="15" zeroHeight="false" outlineLevelRow="0" outlineLevelCol="0"/>
  <cols>
    <col collapsed="false" customWidth="false" hidden="false" outlineLevel="0" max="1" min="1" style="1" width="9.13"/>
    <col collapsed="false" customWidth="true" hidden="false" outlineLevel="0" max="2" min="2" style="1" width="19.71"/>
    <col collapsed="false" customWidth="true" hidden="false" outlineLevel="0" max="3" min="3" style="1" width="25.41"/>
    <col collapsed="false" customWidth="false" hidden="false" outlineLevel="0" max="4" min="4" style="1" width="9.13"/>
    <col collapsed="false" customWidth="true" hidden="false" outlineLevel="0" max="5" min="5" style="1" width="32"/>
    <col collapsed="false" customWidth="false" hidden="false" outlineLevel="0" max="8" min="6" style="1" width="9.13"/>
    <col collapsed="false" customWidth="true" hidden="false" outlineLevel="0" max="9" min="9" style="1" width="57.57"/>
    <col collapsed="false" customWidth="true" hidden="false" outlineLevel="0" max="10" min="10" style="1" width="10.99"/>
    <col collapsed="false" customWidth="false" hidden="false" outlineLevel="0" max="12" min="11" style="1" width="9.13"/>
    <col collapsed="false" customWidth="true" hidden="false" outlineLevel="0" max="13" min="13" style="1" width="24.41"/>
    <col collapsed="false" customWidth="true" hidden="false" outlineLevel="0" max="14" min="14" style="1" width="13.14"/>
    <col collapsed="false" customWidth="false" hidden="false" outlineLevel="0" max="1024" min="15" style="1" width="9.13"/>
  </cols>
  <sheetData>
    <row r="2" customFormat="false" ht="37.5" hidden="false" customHeight="false" outlineLevel="0" collapsed="false">
      <c r="A2" s="2" t="s">
        <v>0</v>
      </c>
      <c r="B2" s="2"/>
      <c r="C2" s="3" t="s">
        <v>1</v>
      </c>
      <c r="E2" s="2" t="s">
        <v>2</v>
      </c>
      <c r="F2" s="2"/>
      <c r="I2" s="4" t="s">
        <v>3</v>
      </c>
      <c r="J2" s="5"/>
    </row>
    <row r="3" customFormat="false" ht="13.8" hidden="false" customHeight="false" outlineLevel="0" collapsed="false">
      <c r="A3" s="6" t="n">
        <f aca="false">TRUE()</f>
        <v>1</v>
      </c>
      <c r="B3" s="7" t="s">
        <v>4</v>
      </c>
      <c r="C3" s="8" t="n">
        <v>1</v>
      </c>
      <c r="E3" s="7" t="s">
        <v>5</v>
      </c>
      <c r="F3" s="9" t="n">
        <v>4</v>
      </c>
      <c r="I3" s="10" t="s">
        <v>6</v>
      </c>
      <c r="J3" s="5" t="n">
        <f aca="false">F3*2</f>
        <v>8</v>
      </c>
    </row>
    <row r="4" customFormat="false" ht="13.8" hidden="false" customHeight="false" outlineLevel="0" collapsed="false">
      <c r="A4" s="6" t="n">
        <f aca="false">TRUE()</f>
        <v>1</v>
      </c>
      <c r="B4" s="7" t="s">
        <v>7</v>
      </c>
      <c r="C4" s="8" t="n">
        <v>10</v>
      </c>
      <c r="E4" s="11" t="s">
        <v>8</v>
      </c>
      <c r="F4" s="1" t="n">
        <v>32</v>
      </c>
      <c r="I4" s="10" t="s">
        <v>9</v>
      </c>
      <c r="J4" s="5" t="n">
        <f aca="false">J3*J7</f>
        <v>8</v>
      </c>
    </row>
    <row r="5" customFormat="false" ht="15" hidden="false" customHeight="false" outlineLevel="0" collapsed="false">
      <c r="A5" s="12" t="n">
        <f aca="false">FALSE()</f>
        <v>0</v>
      </c>
      <c r="B5" s="7" t="s">
        <v>10</v>
      </c>
      <c r="C5" s="8" t="n">
        <v>10</v>
      </c>
      <c r="E5" s="7" t="s">
        <v>11</v>
      </c>
      <c r="F5" s="9" t="n">
        <v>1000000</v>
      </c>
      <c r="I5" s="10" t="s">
        <v>12</v>
      </c>
      <c r="J5" s="5" t="n">
        <f aca="false">IF(ROUNDUP(J6*1024/J4,0)&lt;10,10,ROUNDUP(J6*1024/J4,0))</f>
        <v>8618</v>
      </c>
    </row>
    <row r="6" customFormat="false" ht="13.8" hidden="false" customHeight="false" outlineLevel="0" collapsed="false">
      <c r="A6" s="6" t="n">
        <f aca="false">TRUE()</f>
        <v>1</v>
      </c>
      <c r="B6" s="7" t="s">
        <v>13</v>
      </c>
      <c r="C6" s="8" t="n">
        <v>2</v>
      </c>
      <c r="E6" s="7" t="s">
        <v>14</v>
      </c>
      <c r="F6" s="9" t="n">
        <v>10</v>
      </c>
      <c r="I6" s="10" t="s">
        <v>15</v>
      </c>
      <c r="J6" s="13" t="n">
        <f aca="false">(('Intermediate Calculation'!C3/1024)+'Intermediate Calculation'!C10*F5+'Intermediate Calculation'!C14*F6)/1024/1024</f>
        <v>67.3262403160334</v>
      </c>
    </row>
    <row r="7" customFormat="false" ht="15" hidden="false" customHeight="false" outlineLevel="0" collapsed="false">
      <c r="A7" s="12" t="n">
        <f aca="false">FALSE()</f>
        <v>0</v>
      </c>
      <c r="B7" s="7" t="s">
        <v>16</v>
      </c>
      <c r="C7" s="8" t="n">
        <v>4</v>
      </c>
      <c r="E7" s="7" t="s">
        <v>17</v>
      </c>
      <c r="F7" s="9" t="n">
        <v>0</v>
      </c>
      <c r="I7" s="10" t="s">
        <v>18</v>
      </c>
      <c r="J7" s="5" t="n">
        <f aca="false">IF(F8=0,F9,IF(J6&gt;F4,ROUNDUP(F8/(J3),0)+ROUNDUP(J6/(F4),0),ROUNDUP(F8/(J3),0)))</f>
        <v>1</v>
      </c>
    </row>
    <row r="8" customFormat="false" ht="15" hidden="false" customHeight="false" outlineLevel="0" collapsed="false">
      <c r="A8" s="12" t="n">
        <f aca="false">FALSE()</f>
        <v>0</v>
      </c>
      <c r="B8" s="7" t="s">
        <v>19</v>
      </c>
      <c r="C8" s="8" t="n">
        <v>1</v>
      </c>
      <c r="E8" s="7" t="s">
        <v>20</v>
      </c>
      <c r="F8" s="9" t="n">
        <v>0</v>
      </c>
      <c r="I8" s="10" t="s">
        <v>21</v>
      </c>
      <c r="J8" s="14" t="n">
        <f aca="false">IF(F8=0,'Intermediate Calculation'!C16,F8*J7)</f>
        <v>52</v>
      </c>
    </row>
    <row r="9" customFormat="false" ht="15" hidden="false" customHeight="false" outlineLevel="0" collapsed="false">
      <c r="A9" s="12" t="n">
        <f aca="false">FALSE()</f>
        <v>0</v>
      </c>
      <c r="B9" s="7" t="s">
        <v>22</v>
      </c>
      <c r="C9" s="8" t="n">
        <v>1</v>
      </c>
      <c r="E9" s="7" t="s">
        <v>23</v>
      </c>
      <c r="F9" s="9" t="n">
        <v>1</v>
      </c>
      <c r="I9" s="10" t="s">
        <v>24</v>
      </c>
      <c r="J9" s="14" t="n">
        <f aca="false">IF(F8=0,'Intermediate Calculation'!C17,F10*J10)</f>
        <v>52</v>
      </c>
    </row>
    <row r="10" customFormat="false" ht="15" hidden="false" customHeight="false" outlineLevel="0" collapsed="false">
      <c r="E10" s="7" t="s">
        <v>25</v>
      </c>
      <c r="F10" s="9" t="n">
        <v>2</v>
      </c>
      <c r="I10" s="10" t="s">
        <v>26</v>
      </c>
      <c r="J10" s="14" t="n">
        <f aca="false">IF(F8=0,'Intermediate Calculation'!C19,F8*J7)</f>
        <v>279</v>
      </c>
    </row>
    <row r="11" customFormat="false" ht="15" hidden="false" customHeight="false" outlineLevel="0" collapsed="false">
      <c r="I11" s="10" t="s">
        <v>27</v>
      </c>
      <c r="J11" s="14" t="n">
        <f aca="false">IF(F8=0,'Intermediate Calculation'!C20,F10*J10)</f>
        <v>69.75</v>
      </c>
    </row>
    <row r="16" customFormat="false" ht="15" hidden="false" customHeight="false" outlineLevel="0" collapsed="false">
      <c r="B16" s="15" t="s">
        <v>28</v>
      </c>
      <c r="C16" s="15"/>
      <c r="D16" s="15"/>
      <c r="E16" s="15"/>
      <c r="F16" s="15"/>
    </row>
    <row r="17" customFormat="false" ht="15" hidden="false" customHeight="false" outlineLevel="0" collapsed="false">
      <c r="B17" s="16" t="s">
        <v>29</v>
      </c>
      <c r="C17" s="16"/>
      <c r="D17" s="16"/>
      <c r="E17" s="16"/>
      <c r="F17" s="16"/>
      <c r="G17" s="16"/>
      <c r="H17" s="16"/>
      <c r="I17" s="16"/>
    </row>
    <row r="18" customFormat="false" ht="15" hidden="false" customHeight="false" outlineLevel="0" collapsed="false">
      <c r="B18" s="17" t="s">
        <v>30</v>
      </c>
      <c r="C18" s="17"/>
      <c r="D18" s="17"/>
      <c r="E18" s="17"/>
      <c r="F18" s="17"/>
      <c r="G18" s="17"/>
      <c r="H18" s="17"/>
      <c r="I18" s="17"/>
    </row>
    <row r="19" customFormat="false" ht="15" hidden="false" customHeight="false" outlineLevel="0" collapsed="false">
      <c r="B19" s="17" t="s">
        <v>31</v>
      </c>
      <c r="C19" s="17"/>
      <c r="D19" s="17"/>
      <c r="E19" s="17"/>
      <c r="F19" s="17"/>
      <c r="G19" s="17"/>
      <c r="H19" s="17"/>
      <c r="I19" s="17"/>
    </row>
  </sheetData>
  <sheetProtection sheet="true" objects="true" scenarios="true"/>
  <mergeCells count="6">
    <mergeCell ref="A2:B2"/>
    <mergeCell ref="E2:F2"/>
    <mergeCell ref="B16:F16"/>
    <mergeCell ref="B17:I17"/>
    <mergeCell ref="B18:I18"/>
    <mergeCell ref="B19:I19"/>
  </mergeCells>
  <conditionalFormatting sqref="B3:C3">
    <cfRule type="expression" priority="2" aboveAverage="0" equalAverage="0" bottom="0" percent="0" rank="0" text="" dxfId="0">
      <formula>$A$3 =1</formula>
    </cfRule>
  </conditionalFormatting>
  <conditionalFormatting sqref="B4:C4">
    <cfRule type="expression" priority="3" aboveAverage="0" equalAverage="0" bottom="0" percent="0" rank="0" text="" dxfId="1">
      <formula>$A$4=1</formula>
    </cfRule>
  </conditionalFormatting>
  <conditionalFormatting sqref="B6:C6">
    <cfRule type="expression" priority="4" aboveAverage="0" equalAverage="0" bottom="0" percent="0" rank="0" text="" dxfId="2">
      <formula>$A$6=1</formula>
    </cfRule>
  </conditionalFormatting>
  <conditionalFormatting sqref="B9:C9">
    <cfRule type="expression" priority="5" aboveAverage="0" equalAverage="0" bottom="0" percent="0" rank="0" text="" dxfId="3">
      <formula>$A$9=1</formula>
    </cfRule>
  </conditionalFormatting>
  <conditionalFormatting sqref="B8:C8">
    <cfRule type="expression" priority="6" aboveAverage="0" equalAverage="0" bottom="0" percent="0" rank="0" text="" dxfId="4">
      <formula>$A$8=1</formula>
    </cfRule>
  </conditionalFormatting>
  <conditionalFormatting sqref="B7:C7">
    <cfRule type="expression" priority="7" aboveAverage="0" equalAverage="0" bottom="0" percent="0" rank="0" text="" dxfId="5">
      <formula>$A$7=1</formula>
    </cfRule>
  </conditionalFormatting>
  <conditionalFormatting sqref="B5">
    <cfRule type="expression" priority="8" aboveAverage="0" equalAverage="0" bottom="0" percent="0" rank="0" text="" dxfId="6">
      <formula>A5=1</formula>
    </cfRule>
  </conditionalFormatting>
  <conditionalFormatting sqref="C5">
    <cfRule type="expression" priority="9" aboveAverage="0" equalAverage="0" bottom="0" percent="0" rank="0" text="" dxfId="7">
      <formula>A5=1</formula>
    </cfRule>
  </conditionalFormatting>
  <conditionalFormatting sqref="J9">
    <cfRule type="expression" priority="10" aboveAverage="0" equalAverage="0" bottom="0" percent="0" rank="0" text="" dxfId="8">
      <formula>(F10*1000) &lt; J9</formula>
    </cfRule>
  </conditionalFormatting>
  <conditionalFormatting sqref="J11">
    <cfRule type="expression" priority="11" aboveAverage="0" equalAverage="0" bottom="0" percent="0" rank="0" text="" dxfId="9">
      <formula>(F10*1000) &lt; J11</formula>
    </cfRule>
  </conditionalFormatting>
  <conditionalFormatting sqref="J6">
    <cfRule type="expression" priority="12" aboveAverage="0" equalAverage="0" bottom="0" percent="0" rank="0" text="" dxfId="10">
      <formula>(F4*F9)&lt;J6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48" zoomScaleNormal="148" zoomScalePageLayoutView="100" workbookViewId="0">
      <selection pane="topLeft" activeCell="A12" activeCellId="1" sqref="E25:E29 A12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27.99"/>
    <col collapsed="false" customWidth="true" hidden="false" outlineLevel="0" max="3" min="3" style="0" width="26.13"/>
    <col collapsed="false" customWidth="true" hidden="false" outlineLevel="0" max="4" min="4" style="0" width="21.43"/>
    <col collapsed="false" customWidth="true" hidden="false" outlineLevel="0" max="5" min="5" style="0" width="10.29"/>
  </cols>
  <sheetData>
    <row r="1" customFormat="false" ht="15.75" hidden="false" customHeight="false" outlineLevel="0" collapsed="false">
      <c r="A1" s="18" t="s">
        <v>32</v>
      </c>
      <c r="B1" s="19" t="s">
        <v>33</v>
      </c>
      <c r="C1" s="20" t="s">
        <v>34</v>
      </c>
      <c r="D1" s="20" t="s">
        <v>35</v>
      </c>
      <c r="E1" s="21"/>
    </row>
    <row r="2" customFormat="false" ht="15" hidden="false" customHeight="false" outlineLevel="0" collapsed="false">
      <c r="A2" s="22" t="str">
        <f aca="false">Calculation!B3</f>
        <v>Face</v>
      </c>
      <c r="B2" s="23" t="n">
        <v>27</v>
      </c>
      <c r="C2" s="23" t="n">
        <v>109</v>
      </c>
      <c r="D2" s="24"/>
    </row>
    <row r="3" customFormat="false" ht="15" hidden="false" customHeight="false" outlineLevel="0" collapsed="false">
      <c r="A3" s="22" t="str">
        <f aca="false">Calculation!B4</f>
        <v>Multiprint Plain</v>
      </c>
      <c r="B3" s="23" t="n">
        <v>20</v>
      </c>
      <c r="C3" s="23" t="n">
        <v>60</v>
      </c>
      <c r="D3" s="24"/>
    </row>
    <row r="4" customFormat="false" ht="15" hidden="false" customHeight="false" outlineLevel="0" collapsed="false">
      <c r="A4" s="22" t="str">
        <f aca="false">Calculation!B5</f>
        <v>Multiprint Rolled</v>
      </c>
      <c r="B4" s="25" t="n">
        <v>40</v>
      </c>
      <c r="C4" s="25" t="n">
        <v>7</v>
      </c>
      <c r="D4" s="24"/>
    </row>
    <row r="5" customFormat="false" ht="15" hidden="false" customHeight="false" outlineLevel="0" collapsed="false">
      <c r="A5" s="22" t="str">
        <f aca="false">Calculation!B6</f>
        <v>Iris</v>
      </c>
      <c r="B5" s="23" t="n">
        <v>5</v>
      </c>
      <c r="C5" s="23" t="n">
        <v>110</v>
      </c>
      <c r="D5" s="24"/>
    </row>
    <row r="6" customFormat="false" ht="15" hidden="false" customHeight="false" outlineLevel="0" collapsed="false">
      <c r="A6" s="22" t="str">
        <f aca="false">Calculation!B7</f>
        <v>Palm</v>
      </c>
      <c r="B6" s="25" t="n">
        <v>1000</v>
      </c>
      <c r="C6" s="25" t="n">
        <v>300</v>
      </c>
      <c r="D6" s="24"/>
    </row>
    <row r="7" customFormat="false" ht="15" hidden="false" customHeight="false" outlineLevel="0" collapsed="false">
      <c r="A7" s="22" t="str">
        <f aca="false">Calculation!B8</f>
        <v>Palm Latent</v>
      </c>
      <c r="B7" s="25" t="n">
        <v>50000</v>
      </c>
      <c r="C7" s="25" t="n">
        <v>400</v>
      </c>
      <c r="D7" s="24"/>
    </row>
    <row r="8" customFormat="false" ht="15" hidden="false" customHeight="false" outlineLevel="0" collapsed="false">
      <c r="A8" s="22" t="str">
        <f aca="false">Calculation!B9</f>
        <v>Fingerprint Latent</v>
      </c>
      <c r="B8" s="25" t="n">
        <v>20000</v>
      </c>
      <c r="C8" s="25" t="n">
        <v>4000</v>
      </c>
      <c r="D8" s="24"/>
    </row>
    <row r="11" customFormat="false" ht="15" hidden="false" customHeight="false" outlineLevel="0" collapsed="false">
      <c r="A11" s="26" t="s">
        <v>36</v>
      </c>
      <c r="B11" s="26"/>
      <c r="C11" s="26"/>
      <c r="D11" s="26"/>
    </row>
    <row r="12" customFormat="false" ht="15" hidden="false" customHeight="false" outlineLevel="0" collapsed="false">
      <c r="A12" s="27"/>
      <c r="B12" s="28" t="s">
        <v>37</v>
      </c>
      <c r="C12" s="28"/>
      <c r="D12" s="28"/>
      <c r="E12" s="28"/>
      <c r="F12" s="28"/>
    </row>
    <row r="13" customFormat="false" ht="15" hidden="false" customHeight="false" outlineLevel="0" collapsed="false">
      <c r="A13" s="29"/>
      <c r="B13" s="28" t="s">
        <v>38</v>
      </c>
      <c r="C13" s="28"/>
      <c r="D13" s="28"/>
      <c r="E13" s="28"/>
      <c r="F13" s="28"/>
    </row>
  </sheetData>
  <sheetProtection sheet="true" objects="true" scenarios="true"/>
  <mergeCells count="3">
    <mergeCell ref="A11:D11"/>
    <mergeCell ref="B12:F12"/>
    <mergeCell ref="B13:F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0"/>
  <sheetViews>
    <sheetView showFormulas="false" showGridLines="true" showRowColHeaders="true" showZeros="true" rightToLeft="false" tabSelected="false" showOutlineSymbols="true" defaultGridColor="true" view="normal" topLeftCell="A1" colorId="64" zoomScale="148" zoomScaleNormal="148" zoomScalePageLayoutView="100" workbookViewId="0">
      <selection pane="topLeft" activeCell="A2" activeCellId="1" sqref="E25:E29 A2"/>
    </sheetView>
  </sheetViews>
  <sheetFormatPr defaultColWidth="9.171875" defaultRowHeight="1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7.59"/>
    <col collapsed="false" customWidth="true" hidden="false" outlineLevel="0" max="3" min="3" style="0" width="21.14"/>
  </cols>
  <sheetData>
    <row r="1" customFormat="false" ht="15.75" hidden="false" customHeight="false" outlineLevel="0" collapsed="false">
      <c r="A1" s="30" t="s">
        <v>32</v>
      </c>
      <c r="B1" s="30" t="s">
        <v>39</v>
      </c>
    </row>
    <row r="2" customFormat="false" ht="15" hidden="false" customHeight="false" outlineLevel="0" collapsed="false">
      <c r="A2" s="22" t="str">
        <f aca="false">Calculation!B3</f>
        <v>Face</v>
      </c>
      <c r="B2" s="31" t="n">
        <v>1043</v>
      </c>
    </row>
    <row r="3" customFormat="false" ht="15" hidden="false" customHeight="false" outlineLevel="0" collapsed="false">
      <c r="A3" s="22" t="str">
        <f aca="false">Calculation!B4</f>
        <v>Multiprint Plain</v>
      </c>
      <c r="B3" s="31" t="n">
        <v>904</v>
      </c>
    </row>
    <row r="4" customFormat="false" ht="15" hidden="false" customHeight="false" outlineLevel="0" collapsed="false">
      <c r="A4" s="22" t="str">
        <f aca="false">Calculation!B5</f>
        <v>Multiprint Rolled</v>
      </c>
      <c r="B4" s="31" t="n">
        <v>1516</v>
      </c>
    </row>
    <row r="5" customFormat="false" ht="15" hidden="false" customHeight="false" outlineLevel="0" collapsed="false">
      <c r="A5" s="22" t="str">
        <f aca="false">Calculation!B6</f>
        <v>Iris</v>
      </c>
      <c r="B5" s="31" t="n">
        <v>31100</v>
      </c>
    </row>
    <row r="6" customFormat="false" ht="15" hidden="false" customHeight="false" outlineLevel="0" collapsed="false">
      <c r="A6" s="22" t="str">
        <f aca="false">Calculation!B7</f>
        <v>Palm</v>
      </c>
      <c r="B6" s="31" t="n">
        <v>25600</v>
      </c>
    </row>
    <row r="7" customFormat="false" ht="15" hidden="false" customHeight="false" outlineLevel="0" collapsed="false">
      <c r="A7" s="22" t="str">
        <f aca="false">Calculation!B8</f>
        <v>Palm Latent</v>
      </c>
      <c r="B7" s="32" t="n">
        <v>4275</v>
      </c>
      <c r="C7" s="33" t="s">
        <v>40</v>
      </c>
      <c r="D7" s="33"/>
      <c r="E7" s="33"/>
      <c r="F7" s="33"/>
      <c r="G7" s="33"/>
    </row>
    <row r="8" customFormat="false" ht="15" hidden="false" customHeight="false" outlineLevel="0" collapsed="false">
      <c r="A8" s="22" t="str">
        <f aca="false">Calculation!B9</f>
        <v>Fingerprint Latent</v>
      </c>
      <c r="B8" s="31" t="n">
        <v>1900</v>
      </c>
    </row>
    <row r="11" customFormat="false" ht="15" hidden="false" customHeight="false" outlineLevel="0" collapsed="false">
      <c r="A11" s="11"/>
    </row>
    <row r="12" customFormat="false" ht="15" hidden="false" customHeight="false" outlineLevel="0" collapsed="false">
      <c r="A12" s="11"/>
    </row>
    <row r="13" customFormat="false" ht="15" hidden="false" customHeight="false" outlineLevel="0" collapsed="false">
      <c r="A13" s="11"/>
    </row>
    <row r="14" customFormat="false" ht="15" hidden="false" customHeight="false" outlineLevel="0" collapsed="false">
      <c r="A14" s="11"/>
      <c r="C14" s="34"/>
      <c r="D14" s="34"/>
    </row>
    <row r="15" customFormat="false" ht="15" hidden="false" customHeight="false" outlineLevel="0" collapsed="false">
      <c r="A15" s="11"/>
      <c r="C15" s="34"/>
      <c r="D15" s="34"/>
    </row>
    <row r="16" customFormat="false" ht="15" hidden="false" customHeight="false" outlineLevel="0" collapsed="false">
      <c r="A16" s="11"/>
      <c r="C16" s="34"/>
      <c r="D16" s="34"/>
    </row>
    <row r="17" customFormat="false" ht="15" hidden="false" customHeight="false" outlineLevel="0" collapsed="false">
      <c r="A17" s="11"/>
      <c r="C17" s="34"/>
      <c r="D17" s="34"/>
    </row>
    <row r="18" customFormat="false" ht="15" hidden="false" customHeight="false" outlineLevel="0" collapsed="false">
      <c r="C18" s="34"/>
      <c r="D18" s="34"/>
    </row>
    <row r="19" customFormat="false" ht="15" hidden="false" customHeight="false" outlineLevel="0" collapsed="false">
      <c r="C19" s="34"/>
      <c r="D19" s="34"/>
    </row>
    <row r="20" customFormat="false" ht="15" hidden="false" customHeight="false" outlineLevel="0" collapsed="false">
      <c r="C20" s="34"/>
      <c r="D20" s="35"/>
    </row>
  </sheetData>
  <sheetProtection sheet="true" objects="true" scenarios="true"/>
  <mergeCells count="1">
    <mergeCell ref="C7:G7"/>
  </mergeCells>
  <conditionalFormatting sqref="A11">
    <cfRule type="expression" priority="2" aboveAverage="0" equalAverage="0" bottom="0" percent="0" rank="0" text="" dxfId="11">
      <formula>$A$3 =1</formula>
    </cfRule>
  </conditionalFormatting>
  <conditionalFormatting sqref="A12">
    <cfRule type="expression" priority="3" aboveAverage="0" equalAverage="0" bottom="0" percent="0" rank="0" text="" dxfId="12">
      <formula>$A$4=1</formula>
    </cfRule>
  </conditionalFormatting>
  <conditionalFormatting sqref="A14">
    <cfRule type="expression" priority="4" aboveAverage="0" equalAverage="0" bottom="0" percent="0" rank="0" text="" dxfId="13">
      <formula>$A$6=1</formula>
    </cfRule>
  </conditionalFormatting>
  <conditionalFormatting sqref="A17">
    <cfRule type="expression" priority="5" aboveAverage="0" equalAverage="0" bottom="0" percent="0" rank="0" text="" dxfId="14">
      <formula>$A$9=1</formula>
    </cfRule>
  </conditionalFormatting>
  <conditionalFormatting sqref="A16">
    <cfRule type="expression" priority="6" aboveAverage="0" equalAverage="0" bottom="0" percent="0" rank="0" text="" dxfId="15">
      <formula>$A$8=1</formula>
    </cfRule>
  </conditionalFormatting>
  <conditionalFormatting sqref="A15">
    <cfRule type="expression" priority="7" aboveAverage="0" equalAverage="0" bottom="0" percent="0" rank="0" text="" dxfId="16">
      <formula>$A$7=1</formula>
    </cfRule>
  </conditionalFormatting>
  <conditionalFormatting sqref="A13">
    <cfRule type="expression" priority="8" aboveAverage="0" equalAverage="0" bottom="0" percent="0" rank="0" text="" dxfId="17">
      <formula>xfd13=1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D20"/>
  <sheetViews>
    <sheetView showFormulas="false" showGridLines="true" showRowColHeaders="true" showZeros="true" rightToLeft="false" tabSelected="false" showOutlineSymbols="true" defaultGridColor="true" view="normal" topLeftCell="A1" colorId="64" zoomScale="148" zoomScaleNormal="148" zoomScalePageLayoutView="100" workbookViewId="0">
      <selection pane="topLeft" activeCell="C10" activeCellId="1" sqref="E25:E29 C10"/>
    </sheetView>
  </sheetViews>
  <sheetFormatPr defaultColWidth="9.171875" defaultRowHeight="15" zeroHeight="false" outlineLevelRow="0" outlineLevelCol="0"/>
  <cols>
    <col collapsed="false" customWidth="true" hidden="false" outlineLevel="0" max="2" min="2" style="0" width="53.86"/>
    <col collapsed="false" customWidth="true" hidden="false" outlineLevel="0" max="3" min="3" style="0" width="13.02"/>
    <col collapsed="false" customWidth="true" hidden="false" outlineLevel="0" max="4" min="4" style="0" width="9.29"/>
  </cols>
  <sheetData>
    <row r="2" customFormat="false" ht="18.75" hidden="false" customHeight="false" outlineLevel="0" collapsed="false">
      <c r="B2" s="2" t="s">
        <v>41</v>
      </c>
      <c r="C2" s="2"/>
    </row>
    <row r="3" customFormat="false" ht="15" hidden="false" customHeight="false" outlineLevel="0" collapsed="false">
      <c r="B3" s="10" t="s">
        <v>42</v>
      </c>
      <c r="C3" s="36" t="n">
        <f aca="false">SUM(Calculation!F5:F6)*8+SUM(Calculation!F5:F6)*16*COUNTIF(Calculation!B3:B7,1)</f>
        <v>8000080</v>
      </c>
      <c r="D3" s="37" t="n">
        <f aca="false">C3/1024/1024</f>
        <v>7.62947082519531</v>
      </c>
    </row>
    <row r="4" customFormat="false" ht="15" hidden="false" customHeight="false" outlineLevel="0" collapsed="false">
      <c r="B4" s="10"/>
      <c r="C4" s="36"/>
      <c r="D4" s="37"/>
    </row>
    <row r="5" customFormat="false" ht="15" hidden="false" customHeight="false" outlineLevel="0" collapsed="false">
      <c r="B5" s="38" t="str">
        <f aca="false">""&amp;Calculation!B3&amp;" Record Size (in Byte)"</f>
        <v>Face Record Size (in Byte)</v>
      </c>
      <c r="C5" s="36" t="n">
        <f aca="false">IF(Calculation!A3=1,Calculation!C3,0)*'Biometric Sizes'!B2</f>
        <v>1043</v>
      </c>
      <c r="D5" s="37"/>
    </row>
    <row r="6" customFormat="false" ht="15" hidden="false" customHeight="false" outlineLevel="0" collapsed="false">
      <c r="B6" s="38" t="str">
        <f aca="false">""&amp;Calculation!B4&amp;" Record Size (in Byte)"</f>
        <v>Multiprint Plain Record Size (in Byte)</v>
      </c>
      <c r="C6" s="36" t="n">
        <f aca="false">IF(Calculation!A4=1,Calculation!C4,0)*'Biometric Sizes'!B3</f>
        <v>9040</v>
      </c>
      <c r="D6" s="37"/>
    </row>
    <row r="7" customFormat="false" ht="15" hidden="false" customHeight="false" outlineLevel="0" collapsed="false">
      <c r="B7" s="38" t="str">
        <f aca="false">""&amp;Calculation!B5&amp;" Record Size (in Byte)"</f>
        <v>Multiprint Rolled Record Size (in Byte)</v>
      </c>
      <c r="C7" s="36" t="n">
        <f aca="false">IF(Calculation!A5=1,Calculation!C5,0)*'Biometric Sizes'!B4</f>
        <v>0</v>
      </c>
      <c r="D7" s="37"/>
    </row>
    <row r="8" customFormat="false" ht="15" hidden="false" customHeight="false" outlineLevel="0" collapsed="false">
      <c r="B8" s="38" t="str">
        <f aca="false">""&amp;Calculation!B6&amp;" Record Size (in Byte)"</f>
        <v>Iris Record Size (in Byte)</v>
      </c>
      <c r="C8" s="36" t="n">
        <f aca="false">IF(Calculation!A6=1,Calculation!C6,0)*'Biometric Sizes'!B5</f>
        <v>62200</v>
      </c>
      <c r="D8" s="37"/>
    </row>
    <row r="9" customFormat="false" ht="15" hidden="false" customHeight="false" outlineLevel="0" collapsed="false">
      <c r="B9" s="38" t="str">
        <f aca="false">""&amp;Calculation!B7&amp;" Record Size (in Byte)"</f>
        <v>Palm Record Size (in Byte)</v>
      </c>
      <c r="C9" s="36" t="n">
        <f aca="false">IF(Calculation!A7=1,Calculation!C7,0)*'Biometric Sizes'!B6</f>
        <v>0</v>
      </c>
      <c r="D9" s="39"/>
    </row>
    <row r="10" customFormat="false" ht="15" hidden="false" customHeight="false" outlineLevel="0" collapsed="false">
      <c r="B10" s="10" t="s">
        <v>43</v>
      </c>
      <c r="C10" s="14" t="n">
        <f aca="false">SUM(C5:C9)/1024</f>
        <v>70.5888671875</v>
      </c>
      <c r="D10" s="39"/>
    </row>
    <row r="11" customFormat="false" ht="15" hidden="false" customHeight="false" outlineLevel="0" collapsed="false">
      <c r="B11" s="10"/>
      <c r="C11" s="14"/>
      <c r="D11" s="39"/>
    </row>
    <row r="12" customFormat="false" ht="15" hidden="false" customHeight="false" outlineLevel="0" collapsed="false">
      <c r="B12" s="40" t="str">
        <f aca="false">""&amp;Calculation!B8&amp;" Record Size (in Byte)"</f>
        <v>Palm Latent Record Size (in Byte)</v>
      </c>
      <c r="C12" s="36" t="n">
        <f aca="false">IF(Calculation!A8=1,Calculation!C8,0)*'Biometric Sizes'!B7</f>
        <v>0</v>
      </c>
      <c r="D12" s="39"/>
    </row>
    <row r="13" customFormat="false" ht="15" hidden="false" customHeight="false" outlineLevel="0" collapsed="false">
      <c r="B13" s="40" t="str">
        <f aca="false">""&amp;Calculation!B9&amp;" Record Size (in Byte)"</f>
        <v>Fingerprint Latent Record Size (in Byte)</v>
      </c>
      <c r="C13" s="36" t="n">
        <f aca="false">IF(Calculation!A9=1,Calculation!C9,0)*'Biometric Sizes'!B8</f>
        <v>0</v>
      </c>
      <c r="D13" s="39"/>
    </row>
    <row r="14" customFormat="false" ht="15" hidden="false" customHeight="false" outlineLevel="0" collapsed="false">
      <c r="B14" s="10" t="s">
        <v>44</v>
      </c>
      <c r="C14" s="14" t="n">
        <f aca="false">IF(Calculation!F6&gt;0,SUM(C12:C13)/1024,0)</f>
        <v>0</v>
      </c>
      <c r="D14" s="39"/>
    </row>
    <row r="15" customFormat="false" ht="15" hidden="false" customHeight="false" outlineLevel="0" collapsed="false">
      <c r="B15" s="39"/>
      <c r="C15" s="39"/>
      <c r="D15" s="39"/>
    </row>
    <row r="16" customFormat="false" ht="15" hidden="false" customHeight="false" outlineLevel="0" collapsed="false">
      <c r="B16" s="10" t="s">
        <v>45</v>
      </c>
      <c r="C16" s="14" t="n">
        <f aca="false">IF(Calculation!A3=1,1,0)*'Response Times'!B2+IF(Calculation!A4=1,1,0)*'Response Times'!B3+IF(Calculation!A5=1,1,0)*'Response Times'!B4+IF(Calculation!A6=1,1,0)*'Response Times'!B5+IF(Calculation!A7=1,1,0)*'Response Times'!B6+IF(Calculation!A8=1,1,0)*'Response Times'!B7+IF(Calculation!A9=1,1,0)*'Response Times'!B8</f>
        <v>52</v>
      </c>
      <c r="D16" s="39"/>
    </row>
    <row r="17" customFormat="false" ht="15" hidden="false" customHeight="false" outlineLevel="0" collapsed="false">
      <c r="B17" s="10" t="s">
        <v>46</v>
      </c>
      <c r="C17" s="39" t="n">
        <f aca="false">C16/Calculation!$J$7</f>
        <v>52</v>
      </c>
      <c r="D17" s="39"/>
    </row>
    <row r="18" customFormat="false" ht="15" hidden="false" customHeight="false" outlineLevel="0" collapsed="false">
      <c r="B18" s="39"/>
      <c r="C18" s="39"/>
      <c r="D18" s="39"/>
    </row>
    <row r="19" customFormat="false" ht="15" hidden="false" customHeight="false" outlineLevel="0" collapsed="false">
      <c r="B19" s="10" t="s">
        <v>47</v>
      </c>
      <c r="C19" s="14" t="n">
        <f aca="false">IF(Calculation!A3=1,1,0)*'Response Times'!C2+IF(Calculation!A4=1,1,0)*'Response Times'!C3+IF(Calculation!A5=1,1,0)*'Response Times'!C4+IF(Calculation!A6=1,1,0)*'Response Times'!C5+IF(Calculation!A7=1,1,0)*'Response Times'!C6+IF(Calculation!A8=1,1,0)*'Response Times'!C7+IF(Calculation!A9=1,1,0)*'Response Times'!C8</f>
        <v>279</v>
      </c>
      <c r="D19" s="39"/>
    </row>
    <row r="20" customFormat="false" ht="15" hidden="false" customHeight="false" outlineLevel="0" collapsed="false">
      <c r="B20" s="10" t="s">
        <v>48</v>
      </c>
      <c r="C20" s="39" t="n">
        <f aca="false">C19/(Calculation!$F$3*Calculation!$J$7)</f>
        <v>69.75</v>
      </c>
      <c r="D20" s="39"/>
    </row>
  </sheetData>
  <sheetProtection sheet="true" objects="true" scenarios="true"/>
  <mergeCells count="1">
    <mergeCell ref="B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2018-05-30T11:57:09Z</dcterms:created>
  <dc:creator>SKantelberg</dc:creator>
  <dc:description/>
  <dc:language>en-US</dc:language>
  <cp:lastModifiedBy/>
  <dcterms:modified xsi:type="dcterms:W3CDTF">2022-09-16T09:39:55Z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