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/git/dockers/docker-4dn-repliseq/"/>
    </mc:Choice>
  </mc:AlternateContent>
  <xr:revisionPtr revIDLastSave="0" documentId="10_ncr:8100000_{4C053F3B-8FBB-A34D-9861-6ABB30F938C8}" xr6:coauthVersionLast="33" xr6:coauthVersionMax="33" xr10:uidLastSave="{00000000-0000-0000-0000-000000000000}"/>
  <bookViews>
    <workbookView xWindow="1120" yWindow="1380" windowWidth="30760" windowHeight="18600" xr2:uid="{712ED704-6814-AF49-AD2B-6D8D2EA8E9C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8" i="1" l="1"/>
  <c r="Y17" i="1"/>
  <c r="Y5" i="1"/>
  <c r="Y4" i="1"/>
  <c r="M23" i="1"/>
  <c r="J19" i="1"/>
  <c r="M19" i="1" s="1"/>
  <c r="J20" i="1"/>
  <c r="M20" i="1" s="1"/>
  <c r="J21" i="1"/>
  <c r="M21" i="1" s="1"/>
  <c r="J22" i="1"/>
  <c r="M22" i="1" s="1"/>
  <c r="J23" i="1"/>
  <c r="J24" i="1"/>
  <c r="M24" i="1" s="1"/>
  <c r="J25" i="1"/>
  <c r="M25" i="1" s="1"/>
  <c r="J26" i="1"/>
  <c r="M26" i="1" s="1"/>
  <c r="J18" i="1"/>
  <c r="M18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5" i="1"/>
  <c r="M5" i="1" s="1"/>
  <c r="L25" i="1"/>
  <c r="K25" i="1"/>
  <c r="H19" i="1"/>
  <c r="K19" i="1" s="1"/>
  <c r="I19" i="1"/>
  <c r="L19" i="1" s="1"/>
  <c r="H20" i="1"/>
  <c r="K20" i="1" s="1"/>
  <c r="I20" i="1"/>
  <c r="L20" i="1" s="1"/>
  <c r="H21" i="1"/>
  <c r="K21" i="1" s="1"/>
  <c r="I21" i="1"/>
  <c r="L21" i="1" s="1"/>
  <c r="H22" i="1"/>
  <c r="K22" i="1" s="1"/>
  <c r="I22" i="1"/>
  <c r="L22" i="1" s="1"/>
  <c r="H23" i="1"/>
  <c r="K23" i="1" s="1"/>
  <c r="I23" i="1"/>
  <c r="L23" i="1" s="1"/>
  <c r="H24" i="1"/>
  <c r="K24" i="1" s="1"/>
  <c r="I24" i="1"/>
  <c r="L24" i="1" s="1"/>
  <c r="H25" i="1"/>
  <c r="I25" i="1"/>
  <c r="H26" i="1"/>
  <c r="K26" i="1" s="1"/>
  <c r="I26" i="1"/>
  <c r="L26" i="1" s="1"/>
  <c r="I18" i="1"/>
  <c r="L18" i="1" s="1"/>
  <c r="H18" i="1"/>
  <c r="K18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5" i="1"/>
  <c r="L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5" i="1"/>
  <c r="K5" i="1" s="1"/>
  <c r="K27" i="1" l="1"/>
  <c r="L27" i="1"/>
  <c r="M27" i="1"/>
  <c r="K14" i="1"/>
  <c r="L14" i="1"/>
  <c r="M14" i="1"/>
</calcChain>
</file>

<file path=xl/sharedStrings.xml><?xml version="1.0" encoding="utf-8"?>
<sst xmlns="http://schemas.openxmlformats.org/spreadsheetml/2006/main" count="84" uniqueCount="27">
  <si>
    <t>Repliseq v15 Benchmark test</t>
  </si>
  <si>
    <t>PE</t>
  </si>
  <si>
    <t>nthread</t>
  </si>
  <si>
    <t>Mem(MB)</t>
  </si>
  <si>
    <t>Disk(GB)</t>
  </si>
  <si>
    <t>runtime(min)</t>
  </si>
  <si>
    <t>SE</t>
  </si>
  <si>
    <t>instance</t>
  </si>
  <si>
    <t>c5.2xlarge</t>
  </si>
  <si>
    <t>size fastq (MB)</t>
  </si>
  <si>
    <t>Disk=</t>
  </si>
  <si>
    <t>size.fastq..MB.</t>
  </si>
  <si>
    <t>nthread </t>
  </si>
  <si>
    <t>+</t>
  </si>
  <si>
    <t>Mem=</t>
  </si>
  <si>
    <t>pred.Disk(GB)</t>
  </si>
  <si>
    <t>pred.Mem(MB)</t>
  </si>
  <si>
    <t>real/pred.Dist(GB)</t>
  </si>
  <si>
    <t>runtime=</t>
  </si>
  <si>
    <t>pred.runtime(min)</t>
  </si>
  <si>
    <t>real/pred.runtime(min)</t>
  </si>
  <si>
    <t>real/pred.Mem(MB)</t>
  </si>
  <si>
    <t>max real/pred</t>
  </si>
  <si>
    <t xml:space="preserve">bwa index (GB) </t>
  </si>
  <si>
    <t>intercept</t>
  </si>
  <si>
    <t>intercept / bwa index</t>
  </si>
  <si>
    <t>nReads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</si>
</sst>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6191F"/>
      <name val="Calibri"/>
      <family val="2"/>
      <scheme val="minor"/>
    </font>
    <font>
      <sz val="11"/>
      <color rgb="FF32AF59"/>
      <name val="Menlo"/>
      <family val="2"/>
    </font>
    <font>
      <sz val="12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1" fillId="2" borderId="0" xfId="2"/>
    <xf numFmtId="0" fontId="2" fillId="0" borderId="1" xfId="1"/>
    <xf numFmtId="0" fontId="2" fillId="2" borderId="1" xfId="1" applyFill="1"/>
    <xf numFmtId="0" fontId="7" fillId="0" borderId="0" xfId="0" applyFont="1"/>
  </cellXfs>
  <cellStyles count="3">
    <cellStyle name="20% - Accent3" xfId="2" builtinId="38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7E51-DBA9-E248-94BF-3141D40AFEB3}">
  <dimension ref="A1:Y27"/>
  <sheetViews>
    <sheetView tabSelected="1" topLeftCell="K1" zoomScale="142" zoomScaleNormal="142" workbookViewId="0">
      <selection activeCell="R24" sqref="R24"/>
    </sheetView>
  </sheetViews>
  <sheetFormatPr baseColWidth="10" defaultRowHeight="16" x14ac:dyDescent="0.2"/>
  <cols>
    <col min="1" max="2" width="13.33203125" customWidth="1"/>
    <col min="3" max="3" width="7.83203125" customWidth="1"/>
    <col min="4" max="4" width="8.1640625" customWidth="1"/>
    <col min="5" max="5" width="9.5" customWidth="1"/>
    <col min="6" max="6" width="12.83203125" customWidth="1"/>
    <col min="8" max="8" width="12.5" customWidth="1"/>
    <col min="9" max="9" width="13.33203125" customWidth="1"/>
    <col min="10" max="10" width="16" customWidth="1"/>
    <col min="11" max="11" width="16.33203125" customWidth="1"/>
    <col min="12" max="12" width="18.83203125" customWidth="1"/>
    <col min="13" max="13" width="21.33203125" customWidth="1"/>
    <col min="14" max="14" width="6.1640625" customWidth="1"/>
    <col min="15" max="15" width="8.6640625" customWidth="1"/>
    <col min="17" max="17" width="18.83203125" customWidth="1"/>
    <col min="18" max="18" width="2.6640625" customWidth="1"/>
    <col min="21" max="21" width="3" customWidth="1"/>
    <col min="22" max="22" width="9.83203125" customWidth="1"/>
    <col min="24" max="24" width="14" customWidth="1"/>
    <col min="25" max="25" width="18.5" customWidth="1"/>
  </cols>
  <sheetData>
    <row r="1" spans="1:25" x14ac:dyDescent="0.2">
      <c r="A1" t="s">
        <v>0</v>
      </c>
    </row>
    <row r="3" spans="1:25" x14ac:dyDescent="0.2">
      <c r="A3" s="1" t="s">
        <v>1</v>
      </c>
      <c r="B3" s="1"/>
      <c r="V3" t="s">
        <v>24</v>
      </c>
      <c r="X3" t="s">
        <v>23</v>
      </c>
      <c r="Y3" t="s">
        <v>25</v>
      </c>
    </row>
    <row r="4" spans="1:25" ht="17" thickBot="1" x14ac:dyDescent="0.25">
      <c r="A4" s="7" t="s">
        <v>9</v>
      </c>
      <c r="B4" s="7" t="s">
        <v>26</v>
      </c>
      <c r="C4" s="7" t="s">
        <v>2</v>
      </c>
      <c r="D4" s="7" t="s">
        <v>4</v>
      </c>
      <c r="E4" s="7" t="s">
        <v>3</v>
      </c>
      <c r="F4" s="7" t="s">
        <v>5</v>
      </c>
      <c r="G4" s="7" t="s">
        <v>7</v>
      </c>
      <c r="H4" s="8" t="s">
        <v>15</v>
      </c>
      <c r="I4" s="8" t="s">
        <v>16</v>
      </c>
      <c r="J4" s="8" t="s">
        <v>19</v>
      </c>
      <c r="K4" s="7" t="s">
        <v>17</v>
      </c>
      <c r="L4" s="7" t="s">
        <v>21</v>
      </c>
      <c r="M4" s="7" t="s">
        <v>20</v>
      </c>
      <c r="N4" s="7"/>
      <c r="O4" t="s">
        <v>10</v>
      </c>
      <c r="P4" s="4">
        <v>3.1607000000000003E-2</v>
      </c>
      <c r="Q4" s="4" t="s">
        <v>11</v>
      </c>
      <c r="R4" t="s">
        <v>13</v>
      </c>
      <c r="S4" s="4">
        <v>-1.261E-3</v>
      </c>
      <c r="T4" s="4" t="s">
        <v>12</v>
      </c>
      <c r="U4" t="s">
        <v>13</v>
      </c>
      <c r="V4" s="4">
        <v>8.2674409999999998</v>
      </c>
      <c r="X4" s="9">
        <v>3.21</v>
      </c>
      <c r="Y4">
        <f>V4/X4</f>
        <v>2.5755267912772584</v>
      </c>
    </row>
    <row r="5" spans="1:25" x14ac:dyDescent="0.2">
      <c r="A5">
        <v>2.8</v>
      </c>
      <c r="B5">
        <v>0.1</v>
      </c>
      <c r="C5">
        <v>1</v>
      </c>
      <c r="D5">
        <v>8.43</v>
      </c>
      <c r="E5">
        <v>5902</v>
      </c>
      <c r="F5">
        <v>15</v>
      </c>
      <c r="G5" t="s">
        <v>8</v>
      </c>
      <c r="H5" s="6">
        <f>SUM($A5*$P$4, $C5*$S$4, $V$4)</f>
        <v>8.354679599999999</v>
      </c>
      <c r="I5" s="6">
        <f>SUM($A5*$P$5, $C5*$S$5, $V$5)</f>
        <v>5675.6106</v>
      </c>
      <c r="J5" s="6">
        <f>SUM($A5*$P$6, $C5*$S$6, $V$6)</f>
        <v>23.93336</v>
      </c>
      <c r="K5">
        <f>D5/H5</f>
        <v>1.0090153547001373</v>
      </c>
      <c r="L5">
        <f>E5/I5</f>
        <v>1.0398881135361895</v>
      </c>
      <c r="M5">
        <f>F5/J5</f>
        <v>0.62674024875738299</v>
      </c>
      <c r="O5" t="s">
        <v>14</v>
      </c>
      <c r="P5" s="4">
        <v>8.4819999999999993</v>
      </c>
      <c r="Q5" s="4" t="s">
        <v>11</v>
      </c>
      <c r="R5" t="s">
        <v>13</v>
      </c>
      <c r="S5" s="4">
        <v>329.38299999999998</v>
      </c>
      <c r="T5" s="4" t="s">
        <v>12</v>
      </c>
      <c r="U5" t="s">
        <v>13</v>
      </c>
      <c r="V5" s="4">
        <v>5322.4780000000001</v>
      </c>
      <c r="X5" s="9">
        <v>3.21</v>
      </c>
      <c r="Y5">
        <f t="shared" ref="Y5" si="0">V5/X5</f>
        <v>1658.0928348909658</v>
      </c>
    </row>
    <row r="6" spans="1:25" x14ac:dyDescent="0.2">
      <c r="A6">
        <v>2.8</v>
      </c>
      <c r="B6">
        <v>0.1</v>
      </c>
      <c r="C6">
        <v>4</v>
      </c>
      <c r="D6">
        <v>8.3699999999999992</v>
      </c>
      <c r="E6">
        <v>5913</v>
      </c>
      <c r="F6">
        <v>15</v>
      </c>
      <c r="G6" t="s">
        <v>8</v>
      </c>
      <c r="H6" s="6">
        <f t="shared" ref="H6:H13" si="1">SUM($A6*$P$4, $C6*$S$4, $V$4)</f>
        <v>8.3508966000000004</v>
      </c>
      <c r="I6" s="6">
        <f t="shared" ref="I6:I13" si="2">SUM($A6*$P$5, $C6*$S$5, $V$5)</f>
        <v>6663.7596000000003</v>
      </c>
      <c r="J6" s="6">
        <f t="shared" ref="J6:J13" si="3">SUM($A6*$P$6, $C6*$S$6, $V$6)</f>
        <v>18.51446</v>
      </c>
      <c r="K6">
        <f t="shared" ref="K6:K13" si="4">D6/H6</f>
        <v>1.0022875867005705</v>
      </c>
      <c r="L6">
        <f t="shared" ref="L6:L13" si="5">E6/I6</f>
        <v>0.8873369321426301</v>
      </c>
      <c r="M6">
        <f t="shared" ref="M6:M13" si="6">F6/J6</f>
        <v>0.81017755851372386</v>
      </c>
      <c r="O6" t="s">
        <v>18</v>
      </c>
      <c r="P6" s="4">
        <v>0.1537</v>
      </c>
      <c r="Q6" s="4" t="s">
        <v>11</v>
      </c>
      <c r="R6" t="s">
        <v>13</v>
      </c>
      <c r="S6" s="4">
        <v>-1.8063</v>
      </c>
      <c r="T6" s="4" t="s">
        <v>12</v>
      </c>
      <c r="U6" t="s">
        <v>13</v>
      </c>
      <c r="V6" s="4">
        <v>25.3093</v>
      </c>
      <c r="X6" s="9"/>
    </row>
    <row r="7" spans="1:25" x14ac:dyDescent="0.2">
      <c r="A7">
        <v>2.8</v>
      </c>
      <c r="B7">
        <v>0.1</v>
      </c>
      <c r="C7">
        <v>8</v>
      </c>
      <c r="D7">
        <v>8.3699999999999992</v>
      </c>
      <c r="E7">
        <v>5937</v>
      </c>
      <c r="F7">
        <v>15</v>
      </c>
      <c r="G7" t="s">
        <v>8</v>
      </c>
      <c r="H7" s="6">
        <f t="shared" si="1"/>
        <v>8.3458526000000006</v>
      </c>
      <c r="I7" s="6">
        <f t="shared" si="2"/>
        <v>7981.2916000000005</v>
      </c>
      <c r="J7" s="6">
        <f t="shared" si="3"/>
        <v>11.289260000000001</v>
      </c>
      <c r="K7">
        <f t="shared" si="4"/>
        <v>1.0028933412986467</v>
      </c>
      <c r="L7">
        <f t="shared" si="5"/>
        <v>0.74386456447725824</v>
      </c>
      <c r="M7">
        <f t="shared" si="6"/>
        <v>1.3286964778913763</v>
      </c>
    </row>
    <row r="8" spans="1:25" x14ac:dyDescent="0.2">
      <c r="A8">
        <v>28</v>
      </c>
      <c r="B8">
        <v>1</v>
      </c>
      <c r="C8">
        <v>1</v>
      </c>
      <c r="D8">
        <v>9.1300000000000008</v>
      </c>
      <c r="E8">
        <v>6663</v>
      </c>
      <c r="F8">
        <v>25</v>
      </c>
      <c r="G8" t="s">
        <v>8</v>
      </c>
      <c r="H8" s="6">
        <f t="shared" si="1"/>
        <v>9.1511759999999995</v>
      </c>
      <c r="I8" s="6">
        <f t="shared" si="2"/>
        <v>5889.357</v>
      </c>
      <c r="J8" s="6">
        <f t="shared" si="3"/>
        <v>27.8066</v>
      </c>
      <c r="K8">
        <f t="shared" si="4"/>
        <v>0.99768598046852131</v>
      </c>
      <c r="L8">
        <f t="shared" si="5"/>
        <v>1.1313628975115619</v>
      </c>
      <c r="M8">
        <f t="shared" si="6"/>
        <v>0.89906712794804111</v>
      </c>
    </row>
    <row r="9" spans="1:25" x14ac:dyDescent="0.2">
      <c r="A9">
        <v>28</v>
      </c>
      <c r="B9">
        <v>1</v>
      </c>
      <c r="C9">
        <v>4</v>
      </c>
      <c r="D9">
        <v>9.0299999999999994</v>
      </c>
      <c r="E9">
        <v>8156</v>
      </c>
      <c r="F9">
        <v>25</v>
      </c>
      <c r="G9" t="s">
        <v>8</v>
      </c>
      <c r="H9" s="6">
        <f t="shared" si="1"/>
        <v>9.1473929999999992</v>
      </c>
      <c r="I9" s="6">
        <f t="shared" si="2"/>
        <v>6877.5059999999994</v>
      </c>
      <c r="J9" s="6">
        <f t="shared" si="3"/>
        <v>22.387700000000002</v>
      </c>
      <c r="K9">
        <f t="shared" si="4"/>
        <v>0.98716650744097256</v>
      </c>
      <c r="L9">
        <f t="shared" si="5"/>
        <v>1.1858950032177362</v>
      </c>
      <c r="M9">
        <f t="shared" si="6"/>
        <v>1.1166846080660362</v>
      </c>
    </row>
    <row r="10" spans="1:25" x14ac:dyDescent="0.2">
      <c r="A10">
        <v>28</v>
      </c>
      <c r="B10">
        <v>1</v>
      </c>
      <c r="C10">
        <v>8</v>
      </c>
      <c r="D10" s="2">
        <v>9.15</v>
      </c>
      <c r="E10" s="2">
        <v>8979</v>
      </c>
      <c r="F10">
        <v>25</v>
      </c>
      <c r="G10" t="s">
        <v>8</v>
      </c>
      <c r="H10" s="6">
        <f t="shared" si="1"/>
        <v>9.1423489999999994</v>
      </c>
      <c r="I10" s="6">
        <f t="shared" si="2"/>
        <v>8195.0380000000005</v>
      </c>
      <c r="J10" s="6">
        <f t="shared" si="3"/>
        <v>15.162500000000001</v>
      </c>
      <c r="K10">
        <f t="shared" si="4"/>
        <v>1.0008368746369234</v>
      </c>
      <c r="L10">
        <f t="shared" si="5"/>
        <v>1.0956630097383318</v>
      </c>
      <c r="M10">
        <f t="shared" si="6"/>
        <v>1.6488046166529264</v>
      </c>
    </row>
    <row r="11" spans="1:25" x14ac:dyDescent="0.2">
      <c r="A11">
        <v>270</v>
      </c>
      <c r="B11">
        <v>10</v>
      </c>
      <c r="C11">
        <v>1</v>
      </c>
      <c r="D11" s="3">
        <v>16.8</v>
      </c>
      <c r="E11" s="3">
        <v>6670</v>
      </c>
      <c r="F11">
        <v>85</v>
      </c>
      <c r="G11" t="s">
        <v>8</v>
      </c>
      <c r="H11" s="6">
        <f t="shared" si="1"/>
        <v>16.800070000000002</v>
      </c>
      <c r="I11" s="6">
        <f t="shared" si="2"/>
        <v>7942.0010000000002</v>
      </c>
      <c r="J11" s="6">
        <f t="shared" si="3"/>
        <v>65.00200000000001</v>
      </c>
      <c r="K11">
        <f t="shared" si="4"/>
        <v>0.99999583335069431</v>
      </c>
      <c r="L11">
        <f t="shared" si="5"/>
        <v>0.8398387257820793</v>
      </c>
      <c r="M11">
        <f t="shared" si="6"/>
        <v>1.3076520722439309</v>
      </c>
    </row>
    <row r="12" spans="1:25" x14ac:dyDescent="0.2">
      <c r="A12">
        <v>270</v>
      </c>
      <c r="B12">
        <v>10</v>
      </c>
      <c r="C12">
        <v>4</v>
      </c>
      <c r="D12" s="3">
        <v>16.8</v>
      </c>
      <c r="E12" s="3">
        <v>8878</v>
      </c>
      <c r="F12">
        <v>46</v>
      </c>
      <c r="G12" t="s">
        <v>8</v>
      </c>
      <c r="H12" s="6">
        <f t="shared" si="1"/>
        <v>16.796287</v>
      </c>
      <c r="I12" s="6">
        <f t="shared" si="2"/>
        <v>8930.15</v>
      </c>
      <c r="J12" s="6">
        <f t="shared" si="3"/>
        <v>59.583100000000002</v>
      </c>
      <c r="K12">
        <f t="shared" si="4"/>
        <v>1.000221060761822</v>
      </c>
      <c r="L12">
        <f t="shared" si="5"/>
        <v>0.99416023247089913</v>
      </c>
      <c r="M12">
        <f t="shared" si="6"/>
        <v>0.77203099536613573</v>
      </c>
    </row>
    <row r="13" spans="1:25" x14ac:dyDescent="0.2">
      <c r="A13">
        <v>270</v>
      </c>
      <c r="B13">
        <v>10</v>
      </c>
      <c r="C13">
        <v>8</v>
      </c>
      <c r="D13" s="3">
        <v>16.8</v>
      </c>
      <c r="E13" s="3">
        <v>11304</v>
      </c>
      <c r="F13">
        <v>45</v>
      </c>
      <c r="G13" t="s">
        <v>8</v>
      </c>
      <c r="H13" s="6">
        <f t="shared" si="1"/>
        <v>16.791243000000001</v>
      </c>
      <c r="I13" s="6">
        <f t="shared" si="2"/>
        <v>10247.682000000001</v>
      </c>
      <c r="J13" s="6">
        <f t="shared" si="3"/>
        <v>52.357900000000001</v>
      </c>
      <c r="K13">
        <f t="shared" si="4"/>
        <v>1.0005215218432608</v>
      </c>
      <c r="L13">
        <f t="shared" si="5"/>
        <v>1.1030787255108032</v>
      </c>
      <c r="M13">
        <f t="shared" si="6"/>
        <v>0.85946915365207543</v>
      </c>
    </row>
    <row r="14" spans="1:25" x14ac:dyDescent="0.2">
      <c r="J14" s="5" t="s">
        <v>22</v>
      </c>
      <c r="K14" s="5">
        <f>MAX(K5:K13)</f>
        <v>1.0090153547001373</v>
      </c>
      <c r="L14" s="5">
        <f>MAX(L5:L13)</f>
        <v>1.1858950032177362</v>
      </c>
      <c r="M14" s="5">
        <f>MAX(M5:M13)</f>
        <v>1.6488046166529264</v>
      </c>
      <c r="N14" s="5"/>
    </row>
    <row r="16" spans="1:25" x14ac:dyDescent="0.2">
      <c r="A16" s="1" t="s">
        <v>6</v>
      </c>
      <c r="B16" s="1"/>
      <c r="X16" t="s">
        <v>23</v>
      </c>
      <c r="Y16" t="s">
        <v>25</v>
      </c>
    </row>
    <row r="17" spans="1:25" ht="17" thickBot="1" x14ac:dyDescent="0.25">
      <c r="A17" s="7" t="s">
        <v>9</v>
      </c>
      <c r="B17" s="7" t="s">
        <v>26</v>
      </c>
      <c r="C17" s="7" t="s">
        <v>2</v>
      </c>
      <c r="D17" s="7" t="s">
        <v>4</v>
      </c>
      <c r="E17" s="7" t="s">
        <v>3</v>
      </c>
      <c r="F17" s="7" t="s">
        <v>5</v>
      </c>
      <c r="G17" s="7" t="s">
        <v>7</v>
      </c>
      <c r="H17" s="8" t="s">
        <v>15</v>
      </c>
      <c r="I17" s="8" t="s">
        <v>16</v>
      </c>
      <c r="J17" s="8" t="s">
        <v>19</v>
      </c>
      <c r="K17" s="7" t="s">
        <v>17</v>
      </c>
      <c r="L17" s="7" t="s">
        <v>21</v>
      </c>
      <c r="M17" s="7" t="s">
        <v>20</v>
      </c>
      <c r="N17" s="7"/>
      <c r="O17" t="s">
        <v>10</v>
      </c>
      <c r="P17" s="4">
        <v>1.7840000000000002E-2</v>
      </c>
      <c r="Q17" s="4" t="s">
        <v>11</v>
      </c>
      <c r="R17" t="s">
        <v>13</v>
      </c>
      <c r="S17" s="4">
        <v>2.383E-2</v>
      </c>
      <c r="T17" s="4" t="s">
        <v>12</v>
      </c>
      <c r="U17" t="s">
        <v>13</v>
      </c>
      <c r="V17" s="4">
        <v>8.1532599999999995</v>
      </c>
      <c r="X17" s="9">
        <v>3.21</v>
      </c>
      <c r="Y17">
        <f>V17/X17</f>
        <v>2.5399563862928347</v>
      </c>
    </row>
    <row r="18" spans="1:25" x14ac:dyDescent="0.2">
      <c r="A18">
        <v>2.8</v>
      </c>
      <c r="B18">
        <v>0.1</v>
      </c>
      <c r="C18" s="2">
        <v>1</v>
      </c>
      <c r="D18" s="3">
        <v>8.34</v>
      </c>
      <c r="E18" s="3">
        <v>6213</v>
      </c>
      <c r="F18" s="2">
        <v>15</v>
      </c>
      <c r="G18" s="2" t="s">
        <v>8</v>
      </c>
      <c r="H18" s="6">
        <f>SUM($A18*$P$17, $C18*$S$17, $V$17)</f>
        <v>8.2270419999999991</v>
      </c>
      <c r="I18" s="6">
        <f>SUM($A18*$P$18, $C18*$S$18, $V$18)</f>
        <v>5570.5724</v>
      </c>
      <c r="J18" s="6">
        <f>SUM($A18*$P$19, $C18*$S$19, $V$19)</f>
        <v>21.074200000000001</v>
      </c>
      <c r="K18">
        <f>D18/H18</f>
        <v>1.0137300867067411</v>
      </c>
      <c r="L18">
        <f>E18/I18</f>
        <v>1.1153252401853713</v>
      </c>
      <c r="M18">
        <f>F18/J18</f>
        <v>0.71177079082479999</v>
      </c>
      <c r="O18" t="s">
        <v>14</v>
      </c>
      <c r="P18" s="4">
        <v>9.7330000000000005</v>
      </c>
      <c r="Q18" s="4" t="s">
        <v>11</v>
      </c>
      <c r="R18" t="s">
        <v>13</v>
      </c>
      <c r="S18" s="4">
        <v>220.96799999999999</v>
      </c>
      <c r="T18" s="4" t="s">
        <v>12</v>
      </c>
      <c r="U18" t="s">
        <v>13</v>
      </c>
      <c r="V18" s="4">
        <v>5322.3519999999999</v>
      </c>
      <c r="X18" s="9">
        <v>3.21</v>
      </c>
      <c r="Y18">
        <f t="shared" ref="Y18" si="7">V18/X18</f>
        <v>1658.0535825545171</v>
      </c>
    </row>
    <row r="19" spans="1:25" x14ac:dyDescent="0.2">
      <c r="A19">
        <v>2.8</v>
      </c>
      <c r="B19">
        <v>0.1</v>
      </c>
      <c r="C19" s="2">
        <v>4</v>
      </c>
      <c r="D19" s="3">
        <v>8.34</v>
      </c>
      <c r="E19" s="3">
        <v>5813</v>
      </c>
      <c r="F19" s="2">
        <v>15</v>
      </c>
      <c r="G19" s="2" t="s">
        <v>8</v>
      </c>
      <c r="H19" s="6">
        <f t="shared" ref="H19:H26" si="8">SUM($A19*$P$17, $C19*$S$17, $V$17)</f>
        <v>8.2985319999999998</v>
      </c>
      <c r="I19" s="6">
        <f t="shared" ref="I19:I26" si="9">SUM($A19*$P$18, $C19*$S$18, $V$18)</f>
        <v>6233.4763999999996</v>
      </c>
      <c r="J19" s="6">
        <f t="shared" ref="J19:J26" si="10">SUM($A19*$P$19, $C19*$S$19, $V$19)</f>
        <v>15.8032</v>
      </c>
      <c r="K19">
        <f t="shared" ref="K19:K26" si="11">D19/H19</f>
        <v>1.0049970283900815</v>
      </c>
      <c r="L19">
        <f t="shared" ref="L19:M26" si="12">E19/I19</f>
        <v>0.9325454412565034</v>
      </c>
      <c r="M19">
        <f t="shared" si="12"/>
        <v>0.94917485066315677</v>
      </c>
      <c r="O19" t="s">
        <v>18</v>
      </c>
      <c r="P19" s="4">
        <v>0.114</v>
      </c>
      <c r="Q19" s="4" t="s">
        <v>11</v>
      </c>
      <c r="R19" t="s">
        <v>13</v>
      </c>
      <c r="S19" s="4">
        <v>-1.7569999999999999</v>
      </c>
      <c r="T19" s="4" t="s">
        <v>12</v>
      </c>
      <c r="U19" t="s">
        <v>13</v>
      </c>
      <c r="V19" s="4">
        <v>22.512</v>
      </c>
      <c r="X19" s="9"/>
    </row>
    <row r="20" spans="1:25" x14ac:dyDescent="0.2">
      <c r="A20">
        <v>2.8</v>
      </c>
      <c r="B20">
        <v>0.1</v>
      </c>
      <c r="C20" s="2">
        <v>8</v>
      </c>
      <c r="D20" s="3">
        <v>8.41</v>
      </c>
      <c r="E20" s="3">
        <v>5845</v>
      </c>
      <c r="F20" s="2">
        <v>15</v>
      </c>
      <c r="G20" s="2" t="s">
        <v>8</v>
      </c>
      <c r="H20" s="6">
        <f t="shared" si="8"/>
        <v>8.393851999999999</v>
      </c>
      <c r="I20" s="6">
        <f t="shared" si="9"/>
        <v>7117.3483999999999</v>
      </c>
      <c r="J20" s="6">
        <f t="shared" si="10"/>
        <v>8.7752000000000017</v>
      </c>
      <c r="K20">
        <f t="shared" si="11"/>
        <v>1.0019237889826984</v>
      </c>
      <c r="L20">
        <f t="shared" si="12"/>
        <v>0.82123280630747264</v>
      </c>
      <c r="M20">
        <f t="shared" si="12"/>
        <v>1.7093627495669612</v>
      </c>
    </row>
    <row r="21" spans="1:25" x14ac:dyDescent="0.2">
      <c r="A21">
        <v>28</v>
      </c>
      <c r="B21">
        <v>1</v>
      </c>
      <c r="C21" s="2">
        <v>1</v>
      </c>
      <c r="D21" s="3">
        <v>8.68</v>
      </c>
      <c r="E21" s="3">
        <v>6666</v>
      </c>
      <c r="F21" s="2">
        <v>25</v>
      </c>
      <c r="G21" s="2" t="s">
        <v>8</v>
      </c>
      <c r="H21" s="6">
        <f t="shared" si="8"/>
        <v>8.6766100000000002</v>
      </c>
      <c r="I21" s="6">
        <f t="shared" si="9"/>
        <v>5815.8440000000001</v>
      </c>
      <c r="J21" s="6">
        <f t="shared" si="10"/>
        <v>23.946999999999999</v>
      </c>
      <c r="K21">
        <f t="shared" si="11"/>
        <v>1.0003907055866288</v>
      </c>
      <c r="L21">
        <f t="shared" si="12"/>
        <v>1.1461792991696476</v>
      </c>
      <c r="M21">
        <f t="shared" si="12"/>
        <v>1.0439721050653528</v>
      </c>
    </row>
    <row r="22" spans="1:25" x14ac:dyDescent="0.2">
      <c r="A22">
        <v>28</v>
      </c>
      <c r="B22">
        <v>1</v>
      </c>
      <c r="C22" s="2">
        <v>4</v>
      </c>
      <c r="D22" s="3">
        <v>8.76</v>
      </c>
      <c r="E22" s="3">
        <v>7091</v>
      </c>
      <c r="F22" s="2">
        <v>15</v>
      </c>
      <c r="G22" s="2" t="s">
        <v>8</v>
      </c>
      <c r="H22" s="6">
        <f t="shared" si="8"/>
        <v>8.7480999999999991</v>
      </c>
      <c r="I22" s="6">
        <f t="shared" si="9"/>
        <v>6478.7479999999996</v>
      </c>
      <c r="J22" s="6">
        <f t="shared" si="10"/>
        <v>18.676000000000002</v>
      </c>
      <c r="K22">
        <f t="shared" si="11"/>
        <v>1.0013602953784251</v>
      </c>
      <c r="L22">
        <f t="shared" si="12"/>
        <v>1.0945015919742518</v>
      </c>
      <c r="M22">
        <f t="shared" si="12"/>
        <v>0.80316984364960364</v>
      </c>
    </row>
    <row r="23" spans="1:25" x14ac:dyDescent="0.2">
      <c r="A23">
        <v>28</v>
      </c>
      <c r="B23">
        <v>1</v>
      </c>
      <c r="C23" s="2">
        <v>8</v>
      </c>
      <c r="D23" s="3">
        <v>8.64</v>
      </c>
      <c r="E23" s="3">
        <v>7060</v>
      </c>
      <c r="F23" s="2">
        <v>15</v>
      </c>
      <c r="G23" s="2" t="s">
        <v>8</v>
      </c>
      <c r="H23" s="6">
        <f t="shared" si="8"/>
        <v>8.8434200000000001</v>
      </c>
      <c r="I23" s="6">
        <f t="shared" si="9"/>
        <v>7362.62</v>
      </c>
      <c r="J23" s="6">
        <f t="shared" si="10"/>
        <v>11.648000000000001</v>
      </c>
      <c r="K23">
        <f t="shared" si="11"/>
        <v>0.97699758690642313</v>
      </c>
      <c r="L23">
        <f t="shared" si="12"/>
        <v>0.95889778366940026</v>
      </c>
      <c r="M23">
        <f t="shared" si="12"/>
        <v>1.2877747252747251</v>
      </c>
    </row>
    <row r="24" spans="1:25" x14ac:dyDescent="0.2">
      <c r="A24">
        <v>270</v>
      </c>
      <c r="B24">
        <v>10</v>
      </c>
      <c r="C24" s="2">
        <v>1</v>
      </c>
      <c r="D24" s="3">
        <v>12.88</v>
      </c>
      <c r="E24" s="3">
        <v>6644</v>
      </c>
      <c r="F24" s="2">
        <v>65</v>
      </c>
      <c r="G24" s="2" t="s">
        <v>8</v>
      </c>
      <c r="H24" s="6">
        <f t="shared" si="8"/>
        <v>12.99389</v>
      </c>
      <c r="I24" s="6">
        <f t="shared" si="9"/>
        <v>8171.23</v>
      </c>
      <c r="J24" s="6">
        <f t="shared" si="10"/>
        <v>51.534999999999997</v>
      </c>
      <c r="K24">
        <f t="shared" si="11"/>
        <v>0.99123511127152841</v>
      </c>
      <c r="L24">
        <f t="shared" si="12"/>
        <v>0.81309668189489226</v>
      </c>
      <c r="M24">
        <f t="shared" si="12"/>
        <v>1.2612787426021153</v>
      </c>
    </row>
    <row r="25" spans="1:25" x14ac:dyDescent="0.2">
      <c r="A25">
        <v>270</v>
      </c>
      <c r="B25">
        <v>10</v>
      </c>
      <c r="C25" s="2">
        <v>4</v>
      </c>
      <c r="D25" s="3">
        <v>13.01</v>
      </c>
      <c r="E25" s="3">
        <v>8703</v>
      </c>
      <c r="F25" s="2">
        <v>36</v>
      </c>
      <c r="G25" s="2" t="s">
        <v>8</v>
      </c>
      <c r="H25" s="6">
        <f t="shared" si="8"/>
        <v>13.065380000000001</v>
      </c>
      <c r="I25" s="6">
        <f t="shared" si="9"/>
        <v>8834.134</v>
      </c>
      <c r="J25" s="6">
        <f t="shared" si="10"/>
        <v>46.264000000000003</v>
      </c>
      <c r="K25">
        <f t="shared" si="11"/>
        <v>0.99576131731338846</v>
      </c>
      <c r="L25">
        <f t="shared" si="12"/>
        <v>0.98515598699317897</v>
      </c>
      <c r="M25">
        <f t="shared" si="12"/>
        <v>0.77814283243991</v>
      </c>
    </row>
    <row r="26" spans="1:25" x14ac:dyDescent="0.2">
      <c r="A26">
        <v>270</v>
      </c>
      <c r="B26">
        <v>10</v>
      </c>
      <c r="C26" s="2">
        <v>8</v>
      </c>
      <c r="D26" s="3">
        <v>13.35</v>
      </c>
      <c r="E26" s="3">
        <v>11267</v>
      </c>
      <c r="F26" s="2">
        <v>36</v>
      </c>
      <c r="G26" s="2" t="s">
        <v>8</v>
      </c>
      <c r="H26" s="6">
        <f t="shared" si="8"/>
        <v>13.1607</v>
      </c>
      <c r="I26" s="6">
        <f t="shared" si="9"/>
        <v>9718.0060000000012</v>
      </c>
      <c r="J26" s="6">
        <f t="shared" si="10"/>
        <v>39.236000000000004</v>
      </c>
      <c r="K26">
        <f t="shared" si="11"/>
        <v>1.0143837333880417</v>
      </c>
      <c r="L26">
        <f t="shared" si="12"/>
        <v>1.1593942214071487</v>
      </c>
      <c r="M26">
        <f t="shared" si="12"/>
        <v>0.91752472219390346</v>
      </c>
    </row>
    <row r="27" spans="1:25" x14ac:dyDescent="0.2">
      <c r="J27" s="5" t="s">
        <v>22</v>
      </c>
      <c r="K27" s="5">
        <f>MAX(K18:K26)</f>
        <v>1.0143837333880417</v>
      </c>
      <c r="L27" s="5">
        <f>MAX(L18:L26)</f>
        <v>1.1593942214071487</v>
      </c>
      <c r="M27" s="5">
        <f>MAX(M18:M26)</f>
        <v>1.7093627495669612</v>
      </c>
      <c r="N27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2019-02-27T18:59:23Z</dcterms:created>
  <dcterms:modified xsi:type="dcterms:W3CDTF">2019-02-27T22:10:22Z</dcterms:modified>
</cp:coreProperties>
</file>