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/>
  <mc:AlternateContent xmlns:mc="http://schemas.openxmlformats.org/markup-compatibility/2006">
    <mc:Choice Requires="x15">
      <x15ac:absPath xmlns:x15ac="http://schemas.microsoft.com/office/spreadsheetml/2010/11/ac" url="C:\Users\golosov_av2\Desktop\Нужно\Учеба БА\ДЗ - финансовое моделирование\"/>
    </mc:Choice>
  </mc:AlternateContent>
  <xr:revisionPtr revIDLastSave="0" documentId="13_ncr:1_{1AB7DF82-C8F6-44D9-BBC9-30994061B6A5}" xr6:coauthVersionLast="36" xr6:coauthVersionMax="36" xr10:uidLastSave="{00000000-0000-0000-0000-000000000000}"/>
  <bookViews>
    <workbookView xWindow="0" yWindow="0" windowWidth="19200" windowHeight="6640" xr2:uid="{00000000-000D-0000-FFFF-FFFF00000000}"/>
  </bookViews>
  <sheets>
    <sheet name="Информация о проекте" sheetId="1" r:id="rId1"/>
    <sheet name="Оценка рынка" sheetId="8" r:id="rId2"/>
    <sheet name="Предположения" sheetId="2" r:id="rId3"/>
    <sheet name="Валовая прибыль" sheetId="3" r:id="rId4"/>
    <sheet name="Операционные расходы" sheetId="4" r:id="rId5"/>
    <sheet name="Амортизация" sheetId="5" r:id="rId6"/>
    <sheet name="Отчет о финансовых результатах" sheetId="6" r:id="rId7"/>
    <sheet name="План продаж" sheetId="7" r:id="rId8"/>
  </sheets>
  <calcPr calcId="191029"/>
  <extLst>
    <ext uri="GoogleSheetsCustomDataVersion1">
      <go:sheetsCustomData xmlns:go="http://customooxmlschemas.google.com/" r:id="rId11" roundtripDataSignature="AMtx7mhzVWMs6lW8QCTWkHHUMaivbVYILw=="/>
    </ext>
  </extLst>
</workbook>
</file>

<file path=xl/calcChain.xml><?xml version="1.0" encoding="utf-8"?>
<calcChain xmlns="http://schemas.openxmlformats.org/spreadsheetml/2006/main">
  <c r="D8" i="7" l="1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C8" i="7"/>
  <c r="B7" i="7"/>
  <c r="C9" i="5"/>
  <c r="D9" i="5" s="1"/>
  <c r="E9" i="5" s="1"/>
  <c r="F9" i="5" s="1"/>
  <c r="G9" i="5" s="1"/>
  <c r="H9" i="5" s="1"/>
  <c r="I9" i="5" s="1"/>
  <c r="J9" i="5" s="1"/>
  <c r="K9" i="5" s="1"/>
  <c r="L9" i="5" s="1"/>
  <c r="M9" i="5" s="1"/>
  <c r="N9" i="5" s="1"/>
  <c r="O9" i="5" s="1"/>
  <c r="P9" i="5" s="1"/>
  <c r="Q9" i="5" s="1"/>
  <c r="R9" i="5" s="1"/>
  <c r="S9" i="5" s="1"/>
  <c r="T9" i="5" s="1"/>
  <c r="U9" i="5" s="1"/>
  <c r="V9" i="5" s="1"/>
  <c r="W9" i="5" s="1"/>
  <c r="X9" i="5" s="1"/>
  <c r="Y9" i="5" s="1"/>
  <c r="Z9" i="5" s="1"/>
  <c r="AA9" i="5" s="1"/>
  <c r="AB9" i="5" s="1"/>
  <c r="AC9" i="5" s="1"/>
  <c r="AD9" i="5" s="1"/>
  <c r="AE9" i="5" s="1"/>
  <c r="AF9" i="5" s="1"/>
  <c r="AG9" i="5" s="1"/>
  <c r="AH9" i="5" s="1"/>
  <c r="AI9" i="5" s="1"/>
  <c r="AJ9" i="5" s="1"/>
  <c r="AK9" i="5" s="1"/>
  <c r="AL9" i="5" s="1"/>
  <c r="C8" i="5"/>
  <c r="D8" i="5" s="1"/>
  <c r="E8" i="5" s="1"/>
  <c r="F8" i="5" s="1"/>
  <c r="G8" i="5" s="1"/>
  <c r="H8" i="5" s="1"/>
  <c r="I8" i="5" s="1"/>
  <c r="J8" i="5" s="1"/>
  <c r="K8" i="5" s="1"/>
  <c r="L8" i="5" s="1"/>
  <c r="M8" i="5" s="1"/>
  <c r="N8" i="5" s="1"/>
  <c r="O8" i="5" s="1"/>
  <c r="P8" i="5" s="1"/>
  <c r="Q8" i="5" s="1"/>
  <c r="R8" i="5" s="1"/>
  <c r="S8" i="5" s="1"/>
  <c r="T8" i="5" s="1"/>
  <c r="U8" i="5" s="1"/>
  <c r="V8" i="5" s="1"/>
  <c r="W8" i="5" s="1"/>
  <c r="X8" i="5" s="1"/>
  <c r="Y8" i="5" s="1"/>
  <c r="Z8" i="5" s="1"/>
  <c r="AA8" i="5" s="1"/>
  <c r="AB8" i="5" s="1"/>
  <c r="AC8" i="5" s="1"/>
  <c r="AD8" i="5" s="1"/>
  <c r="AE8" i="5" s="1"/>
  <c r="AF8" i="5" s="1"/>
  <c r="AG8" i="5" s="1"/>
  <c r="AH8" i="5" s="1"/>
  <c r="AI8" i="5" s="1"/>
  <c r="AJ8" i="5" s="1"/>
  <c r="AK8" i="5" s="1"/>
  <c r="AL8" i="5" s="1"/>
  <c r="C4" i="5"/>
  <c r="D4" i="5" s="1"/>
  <c r="E4" i="5" s="1"/>
  <c r="F4" i="5" s="1"/>
  <c r="G4" i="5" s="1"/>
  <c r="H4" i="5" s="1"/>
  <c r="I4" i="5" s="1"/>
  <c r="J4" i="5" s="1"/>
  <c r="K4" i="5" s="1"/>
  <c r="L4" i="5" s="1"/>
  <c r="M4" i="5" s="1"/>
  <c r="N4" i="5" s="1"/>
  <c r="O4" i="5" s="1"/>
  <c r="P4" i="5" s="1"/>
  <c r="Q4" i="5" s="1"/>
  <c r="R4" i="5" s="1"/>
  <c r="S4" i="5" s="1"/>
  <c r="T4" i="5" s="1"/>
  <c r="U4" i="5" s="1"/>
  <c r="V4" i="5" s="1"/>
  <c r="W4" i="5" s="1"/>
  <c r="X4" i="5" s="1"/>
  <c r="Y4" i="5" s="1"/>
  <c r="Z4" i="5" s="1"/>
  <c r="AA4" i="5" s="1"/>
  <c r="AB4" i="5" s="1"/>
  <c r="AC4" i="5" s="1"/>
  <c r="AD4" i="5" s="1"/>
  <c r="AE4" i="5" s="1"/>
  <c r="AF4" i="5" s="1"/>
  <c r="AG4" i="5" s="1"/>
  <c r="AH4" i="5" s="1"/>
  <c r="AI4" i="5" s="1"/>
  <c r="AJ4" i="5" s="1"/>
  <c r="AK4" i="5" s="1"/>
  <c r="AL4" i="5" s="1"/>
  <c r="C5" i="5"/>
  <c r="D5" i="5" s="1"/>
  <c r="E5" i="5" s="1"/>
  <c r="F5" i="5" s="1"/>
  <c r="G5" i="5" s="1"/>
  <c r="H5" i="5" s="1"/>
  <c r="I5" i="5" s="1"/>
  <c r="J5" i="5" s="1"/>
  <c r="K5" i="5" s="1"/>
  <c r="L5" i="5" s="1"/>
  <c r="M5" i="5" s="1"/>
  <c r="N5" i="5" s="1"/>
  <c r="O5" i="5" s="1"/>
  <c r="P5" i="5" s="1"/>
  <c r="Q5" i="5" s="1"/>
  <c r="R5" i="5" s="1"/>
  <c r="S5" i="5" s="1"/>
  <c r="T5" i="5" s="1"/>
  <c r="U5" i="5" s="1"/>
  <c r="V5" i="5" s="1"/>
  <c r="W5" i="5" s="1"/>
  <c r="X5" i="5" s="1"/>
  <c r="Y5" i="5" s="1"/>
  <c r="Z5" i="5" s="1"/>
  <c r="AA5" i="5" s="1"/>
  <c r="AB5" i="5" s="1"/>
  <c r="AC5" i="5" s="1"/>
  <c r="AD5" i="5" s="1"/>
  <c r="AE5" i="5" s="1"/>
  <c r="AF5" i="5" s="1"/>
  <c r="AG5" i="5" s="1"/>
  <c r="AH5" i="5" s="1"/>
  <c r="AI5" i="5" s="1"/>
  <c r="AJ5" i="5" s="1"/>
  <c r="AK5" i="5" s="1"/>
  <c r="AL5" i="5" s="1"/>
  <c r="C6" i="5"/>
  <c r="D6" i="5" s="1"/>
  <c r="E6" i="5" s="1"/>
  <c r="F6" i="5" s="1"/>
  <c r="G6" i="5" s="1"/>
  <c r="H6" i="5" s="1"/>
  <c r="I6" i="5" s="1"/>
  <c r="J6" i="5" s="1"/>
  <c r="K6" i="5" s="1"/>
  <c r="L6" i="5" s="1"/>
  <c r="M6" i="5" s="1"/>
  <c r="N6" i="5" s="1"/>
  <c r="O6" i="5" s="1"/>
  <c r="P6" i="5" s="1"/>
  <c r="Q6" i="5" s="1"/>
  <c r="R6" i="5" s="1"/>
  <c r="S6" i="5" s="1"/>
  <c r="T6" i="5" s="1"/>
  <c r="U6" i="5" s="1"/>
  <c r="V6" i="5" s="1"/>
  <c r="W6" i="5" s="1"/>
  <c r="X6" i="5" s="1"/>
  <c r="Y6" i="5" s="1"/>
  <c r="Z6" i="5" s="1"/>
  <c r="AA6" i="5" s="1"/>
  <c r="AB6" i="5" s="1"/>
  <c r="AC6" i="5" s="1"/>
  <c r="AD6" i="5" s="1"/>
  <c r="AE6" i="5" s="1"/>
  <c r="AF6" i="5" s="1"/>
  <c r="AG6" i="5" s="1"/>
  <c r="AH6" i="5" s="1"/>
  <c r="AI6" i="5" s="1"/>
  <c r="AJ6" i="5" s="1"/>
  <c r="AK6" i="5" s="1"/>
  <c r="AL6" i="5" s="1"/>
  <c r="C7" i="5"/>
  <c r="D7" i="5" s="1"/>
  <c r="E7" i="5" s="1"/>
  <c r="F7" i="5" s="1"/>
  <c r="G7" i="5" s="1"/>
  <c r="H7" i="5" s="1"/>
  <c r="I7" i="5" s="1"/>
  <c r="J7" i="5" s="1"/>
  <c r="K7" i="5" s="1"/>
  <c r="L7" i="5" s="1"/>
  <c r="M7" i="5" s="1"/>
  <c r="N7" i="5" s="1"/>
  <c r="O7" i="5" s="1"/>
  <c r="P7" i="5" s="1"/>
  <c r="Q7" i="5" s="1"/>
  <c r="R7" i="5" s="1"/>
  <c r="S7" i="5" s="1"/>
  <c r="T7" i="5" s="1"/>
  <c r="U7" i="5" s="1"/>
  <c r="V7" i="5" s="1"/>
  <c r="W7" i="5" s="1"/>
  <c r="X7" i="5" s="1"/>
  <c r="Y7" i="5" s="1"/>
  <c r="Z7" i="5" s="1"/>
  <c r="AA7" i="5" s="1"/>
  <c r="AB7" i="5" s="1"/>
  <c r="AC7" i="5" s="1"/>
  <c r="AD7" i="5" s="1"/>
  <c r="AE7" i="5" s="1"/>
  <c r="AF7" i="5" s="1"/>
  <c r="AG7" i="5" s="1"/>
  <c r="AH7" i="5" s="1"/>
  <c r="AI7" i="5" s="1"/>
  <c r="AJ7" i="5" s="1"/>
  <c r="AK7" i="5" s="1"/>
  <c r="AL7" i="5" s="1"/>
  <c r="C3" i="5"/>
  <c r="D3" i="5" s="1"/>
  <c r="B50" i="2"/>
  <c r="C11" i="5" l="1"/>
  <c r="D11" i="5"/>
  <c r="E3" i="5"/>
  <c r="A19" i="4"/>
  <c r="A37" i="4" s="1"/>
  <c r="A16" i="4"/>
  <c r="A34" i="4" s="1"/>
  <c r="A14" i="4"/>
  <c r="A32" i="4" s="1"/>
  <c r="A12" i="4"/>
  <c r="A30" i="4" s="1"/>
  <c r="A10" i="4"/>
  <c r="A28" i="4" s="1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6" i="4"/>
  <c r="A24" i="4" s="1"/>
  <c r="A7" i="4"/>
  <c r="A25" i="4" s="1"/>
  <c r="A8" i="4"/>
  <c r="A26" i="4" s="1"/>
  <c r="A5" i="4"/>
  <c r="A23" i="4" s="1"/>
  <c r="K19" i="8"/>
  <c r="E20" i="8"/>
  <c r="B3" i="2"/>
  <c r="B4" i="2"/>
  <c r="B6" i="7"/>
  <c r="E15" i="8"/>
  <c r="D19" i="8"/>
  <c r="O12" i="4" l="1"/>
  <c r="AC12" i="4"/>
  <c r="U12" i="4"/>
  <c r="R12" i="4"/>
  <c r="E11" i="5"/>
  <c r="F3" i="5"/>
  <c r="AE12" i="4"/>
  <c r="AN12" i="4"/>
  <c r="AF12" i="4"/>
  <c r="X12" i="4"/>
  <c r="P12" i="4"/>
  <c r="H12" i="4"/>
  <c r="AI12" i="4"/>
  <c r="AA12" i="4"/>
  <c r="K12" i="4"/>
  <c r="AM12" i="4"/>
  <c r="W12" i="4"/>
  <c r="AP12" i="4"/>
  <c r="AH12" i="4"/>
  <c r="Z12" i="4"/>
  <c r="J12" i="4"/>
  <c r="M12" i="4"/>
  <c r="E5" i="4"/>
  <c r="E8" i="4"/>
  <c r="AK12" i="4"/>
  <c r="E7" i="4"/>
  <c r="V12" i="4"/>
  <c r="N12" i="4"/>
  <c r="E16" i="4"/>
  <c r="D6" i="4"/>
  <c r="AD12" i="4"/>
  <c r="D8" i="4"/>
  <c r="D16" i="4"/>
  <c r="E14" i="4"/>
  <c r="AL12" i="4"/>
  <c r="E6" i="4"/>
  <c r="D7" i="4"/>
  <c r="D14" i="4"/>
  <c r="D5" i="4"/>
  <c r="AJ12" i="4"/>
  <c r="AB12" i="4"/>
  <c r="T12" i="4"/>
  <c r="L12" i="4"/>
  <c r="S12" i="4"/>
  <c r="AO12" i="4"/>
  <c r="AG12" i="4"/>
  <c r="Y12" i="4"/>
  <c r="Q12" i="4"/>
  <c r="I12" i="4"/>
  <c r="R2" i="3"/>
  <c r="O2" i="3"/>
  <c r="J2" i="3"/>
  <c r="M2" i="3"/>
  <c r="L2" i="3"/>
  <c r="S2" i="3"/>
  <c r="K2" i="3"/>
  <c r="K3" i="3" s="1"/>
  <c r="Q2" i="3"/>
  <c r="I2" i="3"/>
  <c r="P2" i="3"/>
  <c r="P3" i="3" s="1"/>
  <c r="N2" i="3"/>
  <c r="R3" i="3"/>
  <c r="J20" i="8"/>
  <c r="G3" i="5" l="1"/>
  <c r="F11" i="5"/>
  <c r="P6" i="3"/>
  <c r="P7" i="3" s="1"/>
  <c r="P8" i="3" s="1"/>
  <c r="O10" i="4"/>
  <c r="O19" i="4" s="1"/>
  <c r="O2" i="4" s="1"/>
  <c r="O7" i="6" s="1"/>
  <c r="K6" i="3"/>
  <c r="K10" i="3" s="1"/>
  <c r="J2" i="6" s="1"/>
  <c r="J10" i="4"/>
  <c r="J19" i="4" s="1"/>
  <c r="J2" i="4" s="1"/>
  <c r="J7" i="6" s="1"/>
  <c r="R6" i="3"/>
  <c r="Q10" i="4"/>
  <c r="Q19" i="4" s="1"/>
  <c r="Q2" i="4" s="1"/>
  <c r="Q7" i="6" s="1"/>
  <c r="O3" i="3"/>
  <c r="O4" i="3" s="1"/>
  <c r="N10" i="4"/>
  <c r="N19" i="4" s="1"/>
  <c r="N2" i="4" s="1"/>
  <c r="N7" i="6" s="1"/>
  <c r="S3" i="3"/>
  <c r="R10" i="4"/>
  <c r="R19" i="4" s="1"/>
  <c r="R2" i="4" s="1"/>
  <c r="R7" i="6" s="1"/>
  <c r="N3" i="3"/>
  <c r="N4" i="3" s="1"/>
  <c r="M10" i="4"/>
  <c r="M19" i="4" s="1"/>
  <c r="M2" i="4" s="1"/>
  <c r="M7" i="6" s="1"/>
  <c r="M3" i="3"/>
  <c r="M4" i="3" s="1"/>
  <c r="L10" i="4"/>
  <c r="L19" i="4" s="1"/>
  <c r="L2" i="4" s="1"/>
  <c r="L7" i="6" s="1"/>
  <c r="I3" i="3"/>
  <c r="I4" i="3" s="1"/>
  <c r="H10" i="4"/>
  <c r="Q3" i="3"/>
  <c r="Q4" i="3" s="1"/>
  <c r="P10" i="4"/>
  <c r="P19" i="4" s="1"/>
  <c r="P2" i="4" s="1"/>
  <c r="P7" i="6" s="1"/>
  <c r="L6" i="3"/>
  <c r="L7" i="3" s="1"/>
  <c r="K10" i="4"/>
  <c r="K19" i="4" s="1"/>
  <c r="K2" i="4" s="1"/>
  <c r="K7" i="6" s="1"/>
  <c r="J6" i="3"/>
  <c r="J7" i="3" s="1"/>
  <c r="J8" i="3" s="1"/>
  <c r="I10" i="4"/>
  <c r="I19" i="4" s="1"/>
  <c r="I2" i="4" s="1"/>
  <c r="I7" i="6" s="1"/>
  <c r="D12" i="4"/>
  <c r="E12" i="4"/>
  <c r="Q6" i="3"/>
  <c r="Q10" i="3" s="1"/>
  <c r="P2" i="6" s="1"/>
  <c r="P10" i="3"/>
  <c r="O2" i="6" s="1"/>
  <c r="J3" i="3"/>
  <c r="I6" i="3"/>
  <c r="I10" i="3" s="1"/>
  <c r="H2" i="6" s="1"/>
  <c r="O6" i="3"/>
  <c r="M6" i="3"/>
  <c r="M10" i="3" s="1"/>
  <c r="L2" i="6" s="1"/>
  <c r="N6" i="3"/>
  <c r="N7" i="3" s="1"/>
  <c r="S6" i="3"/>
  <c r="S10" i="3" s="1"/>
  <c r="R2" i="6" s="1"/>
  <c r="L3" i="3"/>
  <c r="L4" i="3" s="1"/>
  <c r="K4" i="3"/>
  <c r="S4" i="3"/>
  <c r="K7" i="3"/>
  <c r="K11" i="3" s="1"/>
  <c r="R4" i="3"/>
  <c r="P4" i="3"/>
  <c r="D15" i="8"/>
  <c r="P11" i="3" l="1"/>
  <c r="O3" i="6" s="1"/>
  <c r="H3" i="5"/>
  <c r="G11" i="5"/>
  <c r="K11" i="6" s="1"/>
  <c r="L10" i="3"/>
  <c r="K2" i="6" s="1"/>
  <c r="K12" i="3"/>
  <c r="J5" i="6" s="1"/>
  <c r="J9" i="6" s="1"/>
  <c r="J3" i="6"/>
  <c r="N11" i="3"/>
  <c r="M3" i="6" s="1"/>
  <c r="R7" i="3"/>
  <c r="R10" i="3"/>
  <c r="Q2" i="6" s="1"/>
  <c r="J11" i="3"/>
  <c r="I3" i="6" s="1"/>
  <c r="J10" i="3"/>
  <c r="I2" i="6" s="1"/>
  <c r="H19" i="4"/>
  <c r="H2" i="4" s="1"/>
  <c r="H7" i="6" s="1"/>
  <c r="Q7" i="3"/>
  <c r="Q11" i="3" s="1"/>
  <c r="I7" i="3"/>
  <c r="I11" i="3" s="1"/>
  <c r="N10" i="3"/>
  <c r="J4" i="3"/>
  <c r="S7" i="3"/>
  <c r="S8" i="3" s="1"/>
  <c r="O10" i="3"/>
  <c r="N2" i="6" s="1"/>
  <c r="O7" i="3"/>
  <c r="M7" i="3"/>
  <c r="M11" i="3" s="1"/>
  <c r="K8" i="3"/>
  <c r="N8" i="3"/>
  <c r="L11" i="3"/>
  <c r="L8" i="3"/>
  <c r="J11" i="6"/>
  <c r="H11" i="6"/>
  <c r="G16" i="4"/>
  <c r="C16" i="4" s="1"/>
  <c r="G14" i="4"/>
  <c r="C14" i="4" s="1"/>
  <c r="G8" i="4"/>
  <c r="C8" i="4" s="1"/>
  <c r="G7" i="4"/>
  <c r="C7" i="4" s="1"/>
  <c r="G6" i="4"/>
  <c r="C6" i="4" s="1"/>
  <c r="G5" i="4"/>
  <c r="C5" i="4" s="1"/>
  <c r="C35" i="2"/>
  <c r="D35" i="2" s="1"/>
  <c r="C30" i="2"/>
  <c r="C28" i="2"/>
  <c r="C22" i="2"/>
  <c r="C21" i="2"/>
  <c r="C20" i="2"/>
  <c r="C19" i="2"/>
  <c r="C4" i="2"/>
  <c r="D4" i="2" s="1"/>
  <c r="C3" i="2"/>
  <c r="X2" i="3" l="1"/>
  <c r="T2" i="3"/>
  <c r="Y2" i="3"/>
  <c r="AD2" i="3"/>
  <c r="Z2" i="3"/>
  <c r="AA2" i="3"/>
  <c r="W2" i="3"/>
  <c r="AC2" i="3"/>
  <c r="AB2" i="3"/>
  <c r="U2" i="3"/>
  <c r="V2" i="3"/>
  <c r="AE2" i="3"/>
  <c r="Q8" i="3"/>
  <c r="P12" i="3"/>
  <c r="O5" i="6" s="1"/>
  <c r="O9" i="6" s="1"/>
  <c r="I3" i="5"/>
  <c r="H11" i="5"/>
  <c r="L11" i="6" s="1"/>
  <c r="J13" i="6"/>
  <c r="M12" i="3"/>
  <c r="L5" i="6" s="1"/>
  <c r="L9" i="6" s="1"/>
  <c r="L3" i="6"/>
  <c r="N12" i="3"/>
  <c r="M5" i="6" s="1"/>
  <c r="M9" i="6" s="1"/>
  <c r="M2" i="6"/>
  <c r="Q12" i="3"/>
  <c r="P5" i="6" s="1"/>
  <c r="P9" i="6" s="1"/>
  <c r="P3" i="6"/>
  <c r="I12" i="3"/>
  <c r="H5" i="6" s="1"/>
  <c r="H9" i="6" s="1"/>
  <c r="H13" i="6" s="1"/>
  <c r="H15" i="6" s="1"/>
  <c r="H3" i="6"/>
  <c r="L12" i="3"/>
  <c r="K5" i="6" s="1"/>
  <c r="K9" i="6" s="1"/>
  <c r="K13" i="6" s="1"/>
  <c r="K3" i="6"/>
  <c r="G11" i="6"/>
  <c r="R8" i="3"/>
  <c r="R11" i="3"/>
  <c r="J12" i="3"/>
  <c r="I5" i="6" s="1"/>
  <c r="I9" i="6" s="1"/>
  <c r="I11" i="6"/>
  <c r="I8" i="3"/>
  <c r="S11" i="3"/>
  <c r="M8" i="3"/>
  <c r="O11" i="3"/>
  <c r="O8" i="3"/>
  <c r="D30" i="2"/>
  <c r="G12" i="4"/>
  <c r="C12" i="4" s="1"/>
  <c r="D3" i="2"/>
  <c r="D19" i="2"/>
  <c r="D20" i="2"/>
  <c r="D28" i="2"/>
  <c r="D22" i="2"/>
  <c r="D21" i="2"/>
  <c r="K15" i="6" l="1"/>
  <c r="K17" i="6" s="1"/>
  <c r="J15" i="6"/>
  <c r="J17" i="6" s="1"/>
  <c r="Y3" i="3"/>
  <c r="Y4" i="3" s="1"/>
  <c r="Y6" i="3"/>
  <c r="Y7" i="3" s="1"/>
  <c r="X10" i="4"/>
  <c r="X19" i="4" s="1"/>
  <c r="X2" i="4" s="1"/>
  <c r="X7" i="6" s="1"/>
  <c r="U3" i="3"/>
  <c r="U4" i="3" s="1"/>
  <c r="U6" i="3"/>
  <c r="U10" i="3" s="1"/>
  <c r="T10" i="4"/>
  <c r="T19" i="4" s="1"/>
  <c r="T2" i="4" s="1"/>
  <c r="T7" i="6" s="1"/>
  <c r="T3" i="3"/>
  <c r="T6" i="3"/>
  <c r="S10" i="4"/>
  <c r="E2" i="3"/>
  <c r="AB3" i="3"/>
  <c r="AB4" i="3" s="1"/>
  <c r="AB6" i="3"/>
  <c r="AA10" i="4"/>
  <c r="AA19" i="4" s="1"/>
  <c r="AA2" i="4" s="1"/>
  <c r="AA7" i="6" s="1"/>
  <c r="X3" i="3"/>
  <c r="X4" i="3" s="1"/>
  <c r="X6" i="3"/>
  <c r="W10" i="4"/>
  <c r="W19" i="4" s="1"/>
  <c r="W2" i="4" s="1"/>
  <c r="W7" i="6" s="1"/>
  <c r="AC3" i="3"/>
  <c r="AC6" i="3"/>
  <c r="AB10" i="4"/>
  <c r="AB19" i="4" s="1"/>
  <c r="AB2" i="4" s="1"/>
  <c r="AB7" i="6" s="1"/>
  <c r="V3" i="3"/>
  <c r="V4" i="3" s="1"/>
  <c r="V6" i="3"/>
  <c r="V10" i="3" s="1"/>
  <c r="U10" i="4"/>
  <c r="U19" i="4" s="1"/>
  <c r="U2" i="4" s="1"/>
  <c r="U7" i="6" s="1"/>
  <c r="W3" i="3"/>
  <c r="W4" i="3" s="1"/>
  <c r="W6" i="3"/>
  <c r="W10" i="3" s="1"/>
  <c r="V10" i="4"/>
  <c r="V19" i="4" s="1"/>
  <c r="V2" i="4" s="1"/>
  <c r="V7" i="6" s="1"/>
  <c r="AA6" i="3"/>
  <c r="AA3" i="3"/>
  <c r="Z10" i="4"/>
  <c r="Z19" i="4" s="1"/>
  <c r="Z2" i="4" s="1"/>
  <c r="Z7" i="6" s="1"/>
  <c r="AA10" i="3"/>
  <c r="Z3" i="3"/>
  <c r="Z4" i="3" s="1"/>
  <c r="Z6" i="3"/>
  <c r="Z10" i="3" s="1"/>
  <c r="Y10" i="4"/>
  <c r="Y19" i="4" s="1"/>
  <c r="Y2" i="4" s="1"/>
  <c r="Y7" i="6" s="1"/>
  <c r="AN2" i="3"/>
  <c r="AG2" i="3"/>
  <c r="AO2" i="3"/>
  <c r="AH2" i="3"/>
  <c r="AP2" i="3"/>
  <c r="AK2" i="3"/>
  <c r="AL2" i="3"/>
  <c r="AI2" i="3"/>
  <c r="AQ2" i="3"/>
  <c r="AM2" i="3"/>
  <c r="AJ2" i="3"/>
  <c r="AF2" i="3"/>
  <c r="AE3" i="3"/>
  <c r="AE4" i="3" s="1"/>
  <c r="AE6" i="3"/>
  <c r="AE10" i="3" s="1"/>
  <c r="AD2" i="6" s="1"/>
  <c r="AD10" i="4"/>
  <c r="AD19" i="4" s="1"/>
  <c r="AD2" i="4" s="1"/>
  <c r="AD7" i="6" s="1"/>
  <c r="AD3" i="3"/>
  <c r="AD4" i="3" s="1"/>
  <c r="AD6" i="3"/>
  <c r="AD10" i="3" s="1"/>
  <c r="AC10" i="4"/>
  <c r="AC19" i="4" s="1"/>
  <c r="AC2" i="4" s="1"/>
  <c r="AC7" i="6" s="1"/>
  <c r="L13" i="6"/>
  <c r="J3" i="5"/>
  <c r="I11" i="5"/>
  <c r="M11" i="6" s="1"/>
  <c r="M13" i="6" s="1"/>
  <c r="I13" i="6"/>
  <c r="S12" i="3"/>
  <c r="R5" i="6" s="1"/>
  <c r="R9" i="6" s="1"/>
  <c r="R3" i="6"/>
  <c r="R12" i="3"/>
  <c r="Q5" i="6" s="1"/>
  <c r="Q9" i="6" s="1"/>
  <c r="Q3" i="6"/>
  <c r="H17" i="6"/>
  <c r="O12" i="3"/>
  <c r="N5" i="6" s="1"/>
  <c r="N9" i="6" s="1"/>
  <c r="N3" i="6"/>
  <c r="H2" i="3"/>
  <c r="G10" i="4" s="1"/>
  <c r="C10" i="4" s="1"/>
  <c r="Y11" i="3" l="1"/>
  <c r="X3" i="6" s="1"/>
  <c r="L15" i="6"/>
  <c r="L17" i="6" s="1"/>
  <c r="Y10" i="3"/>
  <c r="X2" i="6" s="1"/>
  <c r="I15" i="6"/>
  <c r="I17" i="6" s="1"/>
  <c r="M15" i="6"/>
  <c r="M17" i="6" s="1"/>
  <c r="AC2" i="6"/>
  <c r="U2" i="6"/>
  <c r="T2" i="6"/>
  <c r="Y2" i="6"/>
  <c r="AQ3" i="3"/>
  <c r="AQ4" i="3" s="1"/>
  <c r="AQ6" i="3"/>
  <c r="AP10" i="4"/>
  <c r="AP19" i="4" s="1"/>
  <c r="AP2" i="4" s="1"/>
  <c r="AP7" i="6" s="1"/>
  <c r="AN3" i="3"/>
  <c r="AN4" i="3" s="1"/>
  <c r="AN6" i="3"/>
  <c r="AN10" i="3" s="1"/>
  <c r="AM10" i="4"/>
  <c r="AM19" i="4" s="1"/>
  <c r="AM2" i="4" s="1"/>
  <c r="AM7" i="6" s="1"/>
  <c r="T7" i="3"/>
  <c r="T8" i="3" s="1"/>
  <c r="E6" i="3"/>
  <c r="AI6" i="3"/>
  <c r="AI10" i="3" s="1"/>
  <c r="AI3" i="3"/>
  <c r="AI4" i="3" s="1"/>
  <c r="AH10" i="4"/>
  <c r="AH19" i="4" s="1"/>
  <c r="AH2" i="4" s="1"/>
  <c r="AH7" i="6" s="1"/>
  <c r="AC7" i="3"/>
  <c r="AC8" i="3" s="1"/>
  <c r="E3" i="3"/>
  <c r="AL3" i="3"/>
  <c r="AL4" i="3" s="1"/>
  <c r="AL6" i="3"/>
  <c r="AL10" i="3" s="1"/>
  <c r="AK10" i="4"/>
  <c r="AK19" i="4" s="1"/>
  <c r="AK2" i="4" s="1"/>
  <c r="AK7" i="6" s="1"/>
  <c r="AA7" i="3"/>
  <c r="AA11" i="3" s="1"/>
  <c r="Z3" i="6" s="1"/>
  <c r="AB7" i="3"/>
  <c r="AB8" i="3" s="1"/>
  <c r="Y8" i="3"/>
  <c r="AE7" i="3"/>
  <c r="AE11" i="3" s="1"/>
  <c r="AK6" i="3"/>
  <c r="AK10" i="3" s="1"/>
  <c r="AK3" i="3"/>
  <c r="AK4" i="3" s="1"/>
  <c r="AJ10" i="4"/>
  <c r="AJ19" i="4" s="1"/>
  <c r="AJ2" i="4" s="1"/>
  <c r="AJ7" i="6" s="1"/>
  <c r="V7" i="3"/>
  <c r="V11" i="3" s="1"/>
  <c r="U3" i="6" s="1"/>
  <c r="V2" i="6"/>
  <c r="AP6" i="3"/>
  <c r="AP10" i="3" s="1"/>
  <c r="AP3" i="3"/>
  <c r="AO10" i="4"/>
  <c r="AO19" i="4" s="1"/>
  <c r="AO2" i="4" s="1"/>
  <c r="AO7" i="6" s="1"/>
  <c r="Z7" i="3"/>
  <c r="Z11" i="3" s="1"/>
  <c r="Y3" i="6" s="1"/>
  <c r="T10" i="3"/>
  <c r="AF3" i="3"/>
  <c r="AF4" i="3" s="1"/>
  <c r="AF6" i="3"/>
  <c r="AE10" i="4"/>
  <c r="F2" i="3"/>
  <c r="AH6" i="3"/>
  <c r="AH10" i="3" s="1"/>
  <c r="AH3" i="3"/>
  <c r="AH4" i="3" s="1"/>
  <c r="AG10" i="4"/>
  <c r="AG19" i="4" s="1"/>
  <c r="AG2" i="4" s="1"/>
  <c r="AG7" i="6" s="1"/>
  <c r="X7" i="3"/>
  <c r="X10" i="3"/>
  <c r="W2" i="6" s="1"/>
  <c r="T4" i="3"/>
  <c r="U7" i="3"/>
  <c r="U11" i="3" s="1"/>
  <c r="T3" i="6" s="1"/>
  <c r="U8" i="3"/>
  <c r="AD7" i="3"/>
  <c r="AD11" i="3" s="1"/>
  <c r="AD8" i="3"/>
  <c r="AJ6" i="3"/>
  <c r="AJ10" i="3" s="1"/>
  <c r="AJ3" i="3"/>
  <c r="AJ4" i="3" s="1"/>
  <c r="AI10" i="4"/>
  <c r="AI19" i="4" s="1"/>
  <c r="AI2" i="4" s="1"/>
  <c r="AI7" i="6" s="1"/>
  <c r="AO3" i="3"/>
  <c r="AO6" i="3"/>
  <c r="AO10" i="3" s="1"/>
  <c r="AN10" i="4"/>
  <c r="AN19" i="4" s="1"/>
  <c r="AN2" i="4" s="1"/>
  <c r="AN7" i="6" s="1"/>
  <c r="Z2" i="6"/>
  <c r="W7" i="3"/>
  <c r="W8" i="3" s="1"/>
  <c r="AC10" i="3"/>
  <c r="AM3" i="3"/>
  <c r="AM4" i="3" s="1"/>
  <c r="AM6" i="3"/>
  <c r="AM10" i="3" s="1"/>
  <c r="AL10" i="4"/>
  <c r="AL19" i="4" s="1"/>
  <c r="AL2" i="4" s="1"/>
  <c r="AL7" i="6" s="1"/>
  <c r="AG3" i="3"/>
  <c r="AG4" i="3" s="1"/>
  <c r="AG6" i="3"/>
  <c r="AG10" i="3" s="1"/>
  <c r="AF10" i="4"/>
  <c r="AF19" i="4" s="1"/>
  <c r="AF2" i="4" s="1"/>
  <c r="AF7" i="6" s="1"/>
  <c r="AA4" i="3"/>
  <c r="AC4" i="3"/>
  <c r="AB10" i="3"/>
  <c r="S19" i="4"/>
  <c r="S2" i="4" s="1"/>
  <c r="S7" i="6" s="1"/>
  <c r="D7" i="6" s="1"/>
  <c r="D10" i="4"/>
  <c r="K3" i="5"/>
  <c r="J11" i="5"/>
  <c r="N11" i="6" s="1"/>
  <c r="H6" i="3"/>
  <c r="H10" i="3" s="1"/>
  <c r="H3" i="3"/>
  <c r="H4" i="3" s="1"/>
  <c r="D4" i="3" s="1"/>
  <c r="D2" i="3"/>
  <c r="G19" i="4"/>
  <c r="C19" i="4" s="1"/>
  <c r="D19" i="4" l="1"/>
  <c r="Z8" i="3"/>
  <c r="V8" i="3"/>
  <c r="AC11" i="3"/>
  <c r="AB3" i="6" s="1"/>
  <c r="AA8" i="3"/>
  <c r="W11" i="3"/>
  <c r="V3" i="6" s="1"/>
  <c r="AB11" i="3"/>
  <c r="AA3" i="6" s="1"/>
  <c r="Y12" i="3"/>
  <c r="X5" i="6" s="1"/>
  <c r="X9" i="6" s="1"/>
  <c r="W12" i="3"/>
  <c r="V5" i="6" s="1"/>
  <c r="V9" i="6" s="1"/>
  <c r="E4" i="3"/>
  <c r="AA12" i="3"/>
  <c r="Z5" i="6" s="1"/>
  <c r="Z9" i="6" s="1"/>
  <c r="AL2" i="6"/>
  <c r="AC3" i="6"/>
  <c r="AD12" i="3"/>
  <c r="AC5" i="6" s="1"/>
  <c r="AC9" i="6" s="1"/>
  <c r="AD3" i="6"/>
  <c r="AE12" i="3"/>
  <c r="AD5" i="6" s="1"/>
  <c r="AD9" i="6" s="1"/>
  <c r="AH2" i="6"/>
  <c r="AG2" i="6"/>
  <c r="AM2" i="6"/>
  <c r="AN2" i="6"/>
  <c r="AO2" i="6"/>
  <c r="AB2" i="6"/>
  <c r="AO7" i="3"/>
  <c r="AO8" i="3" s="1"/>
  <c r="E10" i="4"/>
  <c r="AE19" i="4"/>
  <c r="AQ7" i="3"/>
  <c r="AQ8" i="3" s="1"/>
  <c r="AF7" i="3"/>
  <c r="F6" i="3"/>
  <c r="AJ2" i="6"/>
  <c r="AL7" i="3"/>
  <c r="AL11" i="3" s="1"/>
  <c r="AK3" i="6" s="1"/>
  <c r="AI2" i="6"/>
  <c r="F3" i="3"/>
  <c r="AP7" i="3"/>
  <c r="AP11" i="3" s="1"/>
  <c r="AO3" i="6" s="1"/>
  <c r="Z12" i="3"/>
  <c r="Y5" i="6" s="1"/>
  <c r="Y9" i="6" s="1"/>
  <c r="AN7" i="3"/>
  <c r="AN11" i="3" s="1"/>
  <c r="U12" i="3"/>
  <c r="T5" i="6" s="1"/>
  <c r="T9" i="6" s="1"/>
  <c r="AF2" i="6"/>
  <c r="AM7" i="3"/>
  <c r="AM8" i="3" s="1"/>
  <c r="S2" i="6"/>
  <c r="E10" i="3"/>
  <c r="AH7" i="3"/>
  <c r="AH8" i="3" s="1"/>
  <c r="T11" i="3"/>
  <c r="T12" i="3" s="1"/>
  <c r="S5" i="6" s="1"/>
  <c r="S9" i="6" s="1"/>
  <c r="AI7" i="3"/>
  <c r="AI11" i="3" s="1"/>
  <c r="X8" i="3"/>
  <c r="X11" i="3"/>
  <c r="AF10" i="3"/>
  <c r="AK7" i="3"/>
  <c r="AK11" i="3" s="1"/>
  <c r="AJ3" i="6" s="1"/>
  <c r="AQ10" i="3"/>
  <c r="AG7" i="3"/>
  <c r="AG8" i="3" s="1"/>
  <c r="AO4" i="3"/>
  <c r="AJ7" i="3"/>
  <c r="AJ8" i="3" s="1"/>
  <c r="AP4" i="3"/>
  <c r="AE8" i="3"/>
  <c r="V12" i="3"/>
  <c r="U5" i="6" s="1"/>
  <c r="U9" i="6" s="1"/>
  <c r="AA2" i="6"/>
  <c r="AB12" i="3"/>
  <c r="AA5" i="6" s="1"/>
  <c r="AA9" i="6" s="1"/>
  <c r="AK2" i="6"/>
  <c r="E7" i="3"/>
  <c r="L3" i="5"/>
  <c r="K11" i="5"/>
  <c r="O11" i="6" s="1"/>
  <c r="O13" i="6" s="1"/>
  <c r="N13" i="6"/>
  <c r="D10" i="3"/>
  <c r="G2" i="6"/>
  <c r="C2" i="6" s="1"/>
  <c r="D2" i="4"/>
  <c r="G2" i="4"/>
  <c r="G7" i="6" s="1"/>
  <c r="C7" i="6" s="1"/>
  <c r="D3" i="3"/>
  <c r="D6" i="3"/>
  <c r="H7" i="3"/>
  <c r="D7" i="3" s="1"/>
  <c r="AK8" i="3" l="1"/>
  <c r="AL8" i="3"/>
  <c r="AC12" i="3"/>
  <c r="AB5" i="6" s="1"/>
  <c r="AB9" i="6" s="1"/>
  <c r="D2" i="6"/>
  <c r="E8" i="3"/>
  <c r="O15" i="6"/>
  <c r="O17" i="6" s="1"/>
  <c r="AN8" i="3"/>
  <c r="AQ11" i="3"/>
  <c r="AP3" i="6" s="1"/>
  <c r="N15" i="6"/>
  <c r="N17" i="6" s="1"/>
  <c r="AG11" i="3"/>
  <c r="AF3" i="6" s="1"/>
  <c r="F4" i="3"/>
  <c r="AO11" i="3"/>
  <c r="AI8" i="3"/>
  <c r="AP8" i="3"/>
  <c r="AH3" i="6"/>
  <c r="AI12" i="3"/>
  <c r="AH5" i="6" s="1"/>
  <c r="AH9" i="6" s="1"/>
  <c r="AM3" i="6"/>
  <c r="AN12" i="3"/>
  <c r="AM5" i="6" s="1"/>
  <c r="AM9" i="6" s="1"/>
  <c r="W3" i="6"/>
  <c r="X12" i="3"/>
  <c r="F7" i="3"/>
  <c r="AJ11" i="3"/>
  <c r="AM11" i="3"/>
  <c r="AP12" i="3"/>
  <c r="AO5" i="6" s="1"/>
  <c r="AO9" i="6" s="1"/>
  <c r="AK12" i="3"/>
  <c r="AJ5" i="6" s="1"/>
  <c r="AJ9" i="6" s="1"/>
  <c r="AP2" i="6"/>
  <c r="AE2" i="4"/>
  <c r="E19" i="4"/>
  <c r="AF11" i="3"/>
  <c r="AF12" i="3" s="1"/>
  <c r="S3" i="6"/>
  <c r="E11" i="3"/>
  <c r="AH11" i="3"/>
  <c r="AL12" i="3"/>
  <c r="AK5" i="6" s="1"/>
  <c r="AK9" i="6" s="1"/>
  <c r="AE2" i="6"/>
  <c r="F10" i="3"/>
  <c r="AF8" i="3"/>
  <c r="M3" i="5"/>
  <c r="L11" i="5"/>
  <c r="P11" i="6" s="1"/>
  <c r="P13" i="6" s="1"/>
  <c r="C2" i="4"/>
  <c r="H8" i="3"/>
  <c r="D8" i="3" s="1"/>
  <c r="H11" i="3"/>
  <c r="G3" i="6" s="1"/>
  <c r="C3" i="6" s="1"/>
  <c r="F8" i="3" l="1"/>
  <c r="P15" i="6"/>
  <c r="P17" i="6" s="1"/>
  <c r="AG12" i="3"/>
  <c r="AF5" i="6" s="1"/>
  <c r="AF9" i="6" s="1"/>
  <c r="E2" i="6"/>
  <c r="AQ12" i="3"/>
  <c r="AP5" i="6" s="1"/>
  <c r="AP9" i="6" s="1"/>
  <c r="AN3" i="6"/>
  <c r="AO12" i="3"/>
  <c r="AN5" i="6" s="1"/>
  <c r="AN9" i="6" s="1"/>
  <c r="E12" i="3"/>
  <c r="W5" i="6"/>
  <c r="E2" i="4"/>
  <c r="AE7" i="6"/>
  <c r="E7" i="6" s="1"/>
  <c r="AE5" i="6"/>
  <c r="D3" i="6"/>
  <c r="AL3" i="6"/>
  <c r="AM12" i="3"/>
  <c r="AL5" i="6" s="1"/>
  <c r="AL9" i="6" s="1"/>
  <c r="AG3" i="6"/>
  <c r="AH12" i="3"/>
  <c r="AG5" i="6" s="1"/>
  <c r="AG9" i="6" s="1"/>
  <c r="AE3" i="6"/>
  <c r="F11" i="3"/>
  <c r="AI3" i="6"/>
  <c r="AJ12" i="3"/>
  <c r="AI5" i="6" s="1"/>
  <c r="AI9" i="6" s="1"/>
  <c r="N3" i="5"/>
  <c r="M11" i="5"/>
  <c r="Q11" i="6" s="1"/>
  <c r="Q13" i="6" s="1"/>
  <c r="H12" i="3"/>
  <c r="D11" i="3"/>
  <c r="Q15" i="6" l="1"/>
  <c r="Q17" i="6" s="1"/>
  <c r="F12" i="3"/>
  <c r="AE9" i="6"/>
  <c r="E9" i="6" s="1"/>
  <c r="E5" i="6"/>
  <c r="E3" i="6"/>
  <c r="W9" i="6"/>
  <c r="D9" i="6" s="1"/>
  <c r="D5" i="6"/>
  <c r="O3" i="5"/>
  <c r="N11" i="5"/>
  <c r="R11" i="6" s="1"/>
  <c r="R13" i="6" s="1"/>
  <c r="D12" i="3"/>
  <c r="G5" i="6"/>
  <c r="R15" i="6" l="1"/>
  <c r="R17" i="6" s="1"/>
  <c r="C11" i="6"/>
  <c r="P3" i="5"/>
  <c r="O11" i="5"/>
  <c r="S11" i="6" s="1"/>
  <c r="S13" i="6" s="1"/>
  <c r="G9" i="6"/>
  <c r="C5" i="6"/>
  <c r="S15" i="6" l="1"/>
  <c r="S17" i="6" s="1"/>
  <c r="Q3" i="5"/>
  <c r="P11" i="5"/>
  <c r="T11" i="6" s="1"/>
  <c r="T13" i="6" s="1"/>
  <c r="C9" i="6"/>
  <c r="G13" i="6"/>
  <c r="G15" i="6" s="1"/>
  <c r="T15" i="6" l="1"/>
  <c r="T17" i="6" s="1"/>
  <c r="R3" i="5"/>
  <c r="Q11" i="5"/>
  <c r="U11" i="6" s="1"/>
  <c r="U13" i="6" s="1"/>
  <c r="C13" i="6"/>
  <c r="C15" i="6"/>
  <c r="U15" i="6" l="1"/>
  <c r="U17" i="6" s="1"/>
  <c r="S3" i="5"/>
  <c r="R11" i="5"/>
  <c r="V11" i="6" s="1"/>
  <c r="V13" i="6" s="1"/>
  <c r="G17" i="6"/>
  <c r="V15" i="6" l="1"/>
  <c r="V17" i="6" s="1"/>
  <c r="T3" i="5"/>
  <c r="S11" i="5"/>
  <c r="W11" i="6" s="1"/>
  <c r="W13" i="6" s="1"/>
  <c r="W15" i="6" s="1"/>
  <c r="G19" i="6"/>
  <c r="C17" i="6"/>
  <c r="W17" i="6" l="1"/>
  <c r="U3" i="5"/>
  <c r="T11" i="5"/>
  <c r="X11" i="6" s="1"/>
  <c r="X13" i="6" s="1"/>
  <c r="X15" i="6" l="1"/>
  <c r="X17" i="6" s="1"/>
  <c r="V3" i="5"/>
  <c r="U11" i="5"/>
  <c r="Y11" i="6" s="1"/>
  <c r="Y13" i="6" s="1"/>
  <c r="Y15" i="6" l="1"/>
  <c r="Y17" i="6" s="1"/>
  <c r="W3" i="5"/>
  <c r="V11" i="5"/>
  <c r="Z11" i="6" s="1"/>
  <c r="X3" i="5" l="1"/>
  <c r="W11" i="5"/>
  <c r="AA11" i="6" s="1"/>
  <c r="AA13" i="6" s="1"/>
  <c r="Z13" i="6"/>
  <c r="Z15" i="6" s="1"/>
  <c r="AA15" i="6" l="1"/>
  <c r="AA17" i="6" s="1"/>
  <c r="Z17" i="6"/>
  <c r="Y3" i="5"/>
  <c r="X11" i="5"/>
  <c r="AB11" i="6" s="1"/>
  <c r="AB13" i="6" l="1"/>
  <c r="AB15" i="6" s="1"/>
  <c r="Z3" i="5"/>
  <c r="Y11" i="5"/>
  <c r="AC11" i="6" s="1"/>
  <c r="AC13" i="6" s="1"/>
  <c r="AC15" i="6" l="1"/>
  <c r="AC17" i="6" s="1"/>
  <c r="AA3" i="5"/>
  <c r="Z11" i="5"/>
  <c r="AD11" i="6" s="1"/>
  <c r="AD13" i="6" s="1"/>
  <c r="AD15" i="6" s="1"/>
  <c r="AB17" i="6"/>
  <c r="D13" i="6" l="1"/>
  <c r="D11" i="6"/>
  <c r="D15" i="6"/>
  <c r="AB3" i="5"/>
  <c r="AA11" i="5"/>
  <c r="AE11" i="6" s="1"/>
  <c r="AE13" i="6" s="1"/>
  <c r="AE15" i="6" l="1"/>
  <c r="AE17" i="6" s="1"/>
  <c r="AD17" i="6"/>
  <c r="D17" i="6" s="1"/>
  <c r="AC3" i="5"/>
  <c r="AB11" i="5"/>
  <c r="AF11" i="6" s="1"/>
  <c r="AF13" i="6" s="1"/>
  <c r="AF15" i="6" l="1"/>
  <c r="AF17" i="6" s="1"/>
  <c r="AD3" i="5"/>
  <c r="AC11" i="5"/>
  <c r="AG11" i="6" s="1"/>
  <c r="AG13" i="6" s="1"/>
  <c r="AG15" i="6" l="1"/>
  <c r="AG17" i="6" s="1"/>
  <c r="AE3" i="5"/>
  <c r="AD11" i="5"/>
  <c r="AH11" i="6" s="1"/>
  <c r="AH13" i="6" s="1"/>
  <c r="AH15" i="6" l="1"/>
  <c r="AH17" i="6" s="1"/>
  <c r="AF3" i="5"/>
  <c r="AE11" i="5"/>
  <c r="AI11" i="6" s="1"/>
  <c r="AI13" i="6" s="1"/>
  <c r="AI15" i="6" l="1"/>
  <c r="AI17" i="6" s="1"/>
  <c r="AG3" i="5"/>
  <c r="AF11" i="5"/>
  <c r="AJ11" i="6" s="1"/>
  <c r="AJ13" i="6" s="1"/>
  <c r="AJ15" i="6" l="1"/>
  <c r="AJ17" i="6" s="1"/>
  <c r="AH3" i="5"/>
  <c r="AG11" i="5"/>
  <c r="AK11" i="6" s="1"/>
  <c r="AK13" i="6" l="1"/>
  <c r="AK15" i="6" s="1"/>
  <c r="AI3" i="5"/>
  <c r="AH11" i="5"/>
  <c r="AL11" i="6" s="1"/>
  <c r="AL13" i="6" s="1"/>
  <c r="AL15" i="6" l="1"/>
  <c r="AL17" i="6" s="1"/>
  <c r="AJ3" i="5"/>
  <c r="AI11" i="5"/>
  <c r="AM11" i="6" s="1"/>
  <c r="AM13" i="6" s="1"/>
  <c r="AM15" i="6" l="1"/>
  <c r="AM17" i="6" s="1"/>
  <c r="AK17" i="6"/>
  <c r="AK3" i="5"/>
  <c r="AJ11" i="5"/>
  <c r="AN11" i="6" s="1"/>
  <c r="AL3" i="5" l="1"/>
  <c r="AL11" i="5" s="1"/>
  <c r="AP11" i="6" s="1"/>
  <c r="AP13" i="6" s="1"/>
  <c r="AP15" i="6" s="1"/>
  <c r="AK11" i="5"/>
  <c r="AO11" i="6" s="1"/>
  <c r="AO13" i="6" s="1"/>
  <c r="AN13" i="6"/>
  <c r="AN15" i="6" s="1"/>
  <c r="AO15" i="6" l="1"/>
  <c r="AO17" i="6" s="1"/>
  <c r="E11" i="6"/>
  <c r="E13" i="6"/>
  <c r="AP17" i="6"/>
  <c r="C21" i="6" l="1"/>
  <c r="AN17" i="6"/>
  <c r="E15" i="6"/>
  <c r="E17" i="6" l="1"/>
</calcChain>
</file>

<file path=xl/sharedStrings.xml><?xml version="1.0" encoding="utf-8"?>
<sst xmlns="http://schemas.openxmlformats.org/spreadsheetml/2006/main" count="176" uniqueCount="122">
  <si>
    <t>Клиенты</t>
  </si>
  <si>
    <t>Способ привлечения</t>
  </si>
  <si>
    <t>Продажи</t>
  </si>
  <si>
    <t>Менеджер по продажам</t>
  </si>
  <si>
    <t>Оптовые</t>
  </si>
  <si>
    <t>реклама и сарафан</t>
  </si>
  <si>
    <t>Розница</t>
  </si>
  <si>
    <t>Рынок</t>
  </si>
  <si>
    <t>Население</t>
  </si>
  <si>
    <t>Ассортимент:</t>
  </si>
  <si>
    <t>Модель строится помесячно на 3 года</t>
  </si>
  <si>
    <t>Средний чек продажи</t>
  </si>
  <si>
    <t>Ежегодный рост показателя</t>
  </si>
  <si>
    <t>клиент b2b</t>
  </si>
  <si>
    <t>клиент b2c</t>
  </si>
  <si>
    <t>выручка b2c</t>
  </si>
  <si>
    <t>Себестоимость проданной продукции</t>
  </si>
  <si>
    <t>Операционные расходы</t>
  </si>
  <si>
    <t>ФОТ</t>
  </si>
  <si>
    <t>Страховые взносы</t>
  </si>
  <si>
    <t>Аренда офиса</t>
  </si>
  <si>
    <t>ЖКУ</t>
  </si>
  <si>
    <t>Средние расходы на оборудование сотрудника</t>
  </si>
  <si>
    <t>Ноутбук</t>
  </si>
  <si>
    <t>Телефон</t>
  </si>
  <si>
    <t>SIM-карта+телефония</t>
  </si>
  <si>
    <t>Налог на прибыль</t>
  </si>
  <si>
    <t>Итого выручка</t>
  </si>
  <si>
    <t>Итого себестоимость</t>
  </si>
  <si>
    <t>Итого валовая прибыль</t>
  </si>
  <si>
    <t>Срок амортизации
в месяцах</t>
  </si>
  <si>
    <t>Выручка</t>
  </si>
  <si>
    <t>Себестоимость</t>
  </si>
  <si>
    <t>Валовая прибыль</t>
  </si>
  <si>
    <t>EBITDA</t>
  </si>
  <si>
    <t>Амортизация</t>
  </si>
  <si>
    <t>EBIT</t>
  </si>
  <si>
    <t>Чистая прибыль</t>
  </si>
  <si>
    <t>NPV</t>
  </si>
  <si>
    <t>IRR</t>
  </si>
  <si>
    <t>r</t>
  </si>
  <si>
    <t>Пекарня</t>
  </si>
  <si>
    <t>Продажа пончиков</t>
  </si>
  <si>
    <t>b2c</t>
  </si>
  <si>
    <t>b2b чуть-чуть</t>
  </si>
  <si>
    <t>менеджер по продажам</t>
  </si>
  <si>
    <t>Пончики</t>
  </si>
  <si>
    <t>Кофе</t>
  </si>
  <si>
    <t>~700 000</t>
  </si>
  <si>
    <t>пончиковый аппарат для обжаривания</t>
  </si>
  <si>
    <t>Ссылка</t>
  </si>
  <si>
    <t>тестомес для замешивания дрожжевого теста</t>
  </si>
  <si>
    <t>вытяжной зонт</t>
  </si>
  <si>
    <t>кофемашина</t>
  </si>
  <si>
    <t>разделочный стол</t>
  </si>
  <si>
    <t>2023г</t>
  </si>
  <si>
    <t>2024г</t>
  </si>
  <si>
    <t>2025г</t>
  </si>
  <si>
    <t>№ п.п.</t>
  </si>
  <si>
    <t>Конкурент в г.Липецке</t>
  </si>
  <si>
    <t>Сайт</t>
  </si>
  <si>
    <t>Пекарня "Хлеб да булочка"</t>
  </si>
  <si>
    <t>Coffee Way</t>
  </si>
  <si>
    <t>Русский аппетит</t>
  </si>
  <si>
    <t>Barista</t>
  </si>
  <si>
    <t>Josta coffee</t>
  </si>
  <si>
    <t>Джинс Бургер Бар, служба доставки</t>
  </si>
  <si>
    <t>Возраст клиента</t>
  </si>
  <si>
    <t>40.2K</t>
  </si>
  <si>
    <t>&gt;5K</t>
  </si>
  <si>
    <t>&lt;5K</t>
  </si>
  <si>
    <t>Кол-во посещений сайта за март 2023</t>
  </si>
  <si>
    <t>Средний чек (по данным 2GIS Липецк)</t>
  </si>
  <si>
    <t>Воронки сверху вниз</t>
  </si>
  <si>
    <t>Воронки снизу вверх</t>
  </si>
  <si>
    <t>Расчёт потенциальных гостей</t>
  </si>
  <si>
    <t>Описание</t>
  </si>
  <si>
    <t>Расчёт потенциальной доли рынка от количества форм</t>
  </si>
  <si>
    <t>TAM</t>
  </si>
  <si>
    <t>Вводная информация</t>
  </si>
  <si>
    <t>SAM</t>
  </si>
  <si>
    <t>SOM</t>
  </si>
  <si>
    <t>Расчёт потенциальной доли рынка</t>
  </si>
  <si>
    <t>Расчет потенциальной доли рынка от среднего чека</t>
  </si>
  <si>
    <t>Коэффициент конверсии</t>
  </si>
  <si>
    <t>Среднегодовая численность населения г Липецк 2022</t>
  </si>
  <si>
    <t>от 16 до 65</t>
  </si>
  <si>
    <t>Возрастная структура населения от 16 до 65 лет в Липецке</t>
  </si>
  <si>
    <t>Непредвиденные расходы</t>
  </si>
  <si>
    <t>Общий объём рынка кофеин и пекарной продукции в России</t>
  </si>
  <si>
    <t>Средняя доля кофеин и пекарной продукции в Липецке (0,0048% жителей Липецка от кол-ва населения в Росии)</t>
  </si>
  <si>
    <t>Средний чек продажи пончика и кофе</t>
  </si>
  <si>
    <t>Расчитаем общий годовой доход, руб</t>
  </si>
  <si>
    <t>Зная средний чек с одной продажи, расчитываем потенциальный доход в месяц с учетом 10% охвата аудитории, руб</t>
  </si>
  <si>
    <t>205 руб средний чек с продажи</t>
  </si>
  <si>
    <t xml:space="preserve">План продаж по месяцам </t>
  </si>
  <si>
    <t>Итого:</t>
  </si>
  <si>
    <t>Средний чек (оптовая продажа 50 шт)</t>
  </si>
  <si>
    <t>Возможный обьем рынка одной пекарни с учетом охвата 10% аудитории</t>
  </si>
  <si>
    <t>b2b</t>
  </si>
  <si>
    <t xml:space="preserve">Выручка </t>
  </si>
  <si>
    <t xml:space="preserve">Себестоимость </t>
  </si>
  <si>
    <t xml:space="preserve">Валовая прибыль </t>
  </si>
  <si>
    <t>Средний чек (розничная продажа)</t>
  </si>
  <si>
    <t>Закупленоее оборудование:</t>
  </si>
  <si>
    <t>Разделочный стол</t>
  </si>
  <si>
    <t>Кофемашина</t>
  </si>
  <si>
    <t>Вытяжной зонт</t>
  </si>
  <si>
    <t>Тестомес для замешивания дрожжевого теста</t>
  </si>
  <si>
    <t>Пончиковый аппарат для обжаривания</t>
  </si>
  <si>
    <t>Итого амортизация:</t>
  </si>
  <si>
    <t>Необходимое количество пончиков в месяц для успешного и своевременного закрытия проекта</t>
  </si>
  <si>
    <t>10500 пончиков в месяц</t>
  </si>
  <si>
    <t>План менеджера по продажам (Опт)</t>
  </si>
  <si>
    <t>План продаж (розница)</t>
  </si>
  <si>
    <t>Розничная продажа</t>
  </si>
  <si>
    <t xml:space="preserve">*IRR выше чем ожидаемая доходность </t>
  </si>
  <si>
    <t>Менеджер по привлечению идей (фикс)</t>
  </si>
  <si>
    <t>UI/UX дизайнер</t>
  </si>
  <si>
    <t>Разработчик сайта (техподдержка)</t>
  </si>
  <si>
    <t>Организатор</t>
  </si>
  <si>
    <t>Менеджер по привлечению идей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</si>
</sst>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7" formatCode="#,##0.00\ &quot;₽&quot;;\-#,##0.00\ &quot;₽&quot;"/>
    <numFmt numFmtId="8" formatCode="#,##0.00\ &quot;₽&quot;;[Red]\-#,##0.00\ &quot;₽&quot;"/>
    <numFmt numFmtId="164" formatCode="_-* #,##0\ _₽_-;\-* #,##0\ _₽_-;_-* &quot;-&quot;??\ _₽_-;_-@"/>
    <numFmt numFmtId="165" formatCode="#,##0.00\ &quot;₽&quot;"/>
    <numFmt numFmtId="166" formatCode="0.0%"/>
    <numFmt numFmtId="167" formatCode="#,##0\ &quot;₽&quot;"/>
    <numFmt numFmtId="168" formatCode="[$-419]d\ mmm\ yy;@"/>
  </numFmts>
  <fonts count="19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scheme val="minor"/>
    </font>
    <font>
      <u/>
      <sz val="11"/>
      <color theme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Open Sans"/>
    </font>
    <font>
      <b/>
      <sz val="10"/>
      <color theme="1"/>
      <name val="Open Sans"/>
    </font>
    <font>
      <b/>
      <sz val="12"/>
      <color theme="1"/>
      <name val="Open Sans"/>
    </font>
    <font>
      <sz val="12"/>
      <color theme="1"/>
      <name val="Open Sans"/>
    </font>
    <font>
      <b/>
      <sz val="12"/>
      <color theme="1"/>
      <name val="Open Sans"/>
      <charset val="204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36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35">
    <xf numFmtId="0" fontId="0" fillId="0" borderId="0" xfId="0" applyFont="1" applyAlignment="1"/>
    <xf numFmtId="0" fontId="4" fillId="0" borderId="0" xfId="0" applyFont="1"/>
    <xf numFmtId="0" fontId="0" fillId="0" borderId="0" xfId="0" applyFont="1" applyAlignment="1">
      <alignment wrapText="1"/>
    </xf>
    <xf numFmtId="16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/>
    </xf>
    <xf numFmtId="10" fontId="0" fillId="2" borderId="1" xfId="0" applyNumberFormat="1" applyFont="1" applyFill="1" applyBorder="1" applyAlignment="1">
      <alignment horizontal="center" vertical="center"/>
    </xf>
    <xf numFmtId="164" fontId="0" fillId="2" borderId="1" xfId="0" applyNumberFormat="1" applyFont="1" applyFill="1" applyBorder="1" applyAlignment="1">
      <alignment horizontal="center" vertical="center"/>
    </xf>
    <xf numFmtId="9" fontId="0" fillId="2" borderId="1" xfId="0" applyNumberFormat="1" applyFont="1" applyFill="1" applyBorder="1" applyAlignment="1">
      <alignment horizontal="center" vertical="center"/>
    </xf>
    <xf numFmtId="164" fontId="0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164" fontId="4" fillId="0" borderId="0" xfId="0" applyNumberFormat="1" applyFont="1"/>
    <xf numFmtId="0" fontId="0" fillId="0" borderId="0" xfId="0" applyFont="1" applyAlignment="1">
      <alignment horizontal="center"/>
    </xf>
    <xf numFmtId="165" fontId="0" fillId="0" borderId="0" xfId="0" applyNumberFormat="1" applyFont="1" applyAlignment="1">
      <alignment horizontal="center"/>
    </xf>
    <xf numFmtId="7" fontId="0" fillId="3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6" fillId="0" borderId="3" xfId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0" fontId="7" fillId="0" borderId="3" xfId="1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5" fillId="4" borderId="3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horizontal="center" vertical="center" wrapText="1"/>
    </xf>
    <xf numFmtId="165" fontId="0" fillId="0" borderId="3" xfId="0" applyNumberFormat="1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wrapText="1"/>
    </xf>
    <xf numFmtId="0" fontId="10" fillId="5" borderId="4" xfId="0" applyFont="1" applyFill="1" applyBorder="1"/>
    <xf numFmtId="0" fontId="10" fillId="5" borderId="5" xfId="0" applyFont="1" applyFill="1" applyBorder="1" applyAlignment="1"/>
    <xf numFmtId="0" fontId="10" fillId="5" borderId="5" xfId="0" applyFont="1" applyFill="1" applyBorder="1"/>
    <xf numFmtId="0" fontId="10" fillId="5" borderId="5" xfId="0" applyFont="1" applyFill="1" applyBorder="1" applyAlignment="1">
      <alignment wrapText="1"/>
    </xf>
    <xf numFmtId="0" fontId="9" fillId="0" borderId="0" xfId="0" applyFont="1" applyAlignment="1">
      <alignment horizontal="right" vertical="center"/>
    </xf>
    <xf numFmtId="0" fontId="9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vertical="center" wrapText="1"/>
    </xf>
    <xf numFmtId="0" fontId="9" fillId="0" borderId="6" xfId="0" applyFont="1" applyBorder="1"/>
    <xf numFmtId="3" fontId="12" fillId="0" borderId="0" xfId="0" applyNumberFormat="1" applyFont="1" applyAlignment="1">
      <alignment vertical="center"/>
    </xf>
    <xf numFmtId="0" fontId="9" fillId="0" borderId="10" xfId="0" applyFont="1" applyBorder="1" applyAlignment="1">
      <alignment horizontal="center" vertical="center"/>
    </xf>
    <xf numFmtId="3" fontId="12" fillId="0" borderId="2" xfId="0" applyNumberFormat="1" applyFont="1" applyBorder="1" applyAlignment="1">
      <alignment vertical="center"/>
    </xf>
    <xf numFmtId="166" fontId="13" fillId="0" borderId="2" xfId="0" applyNumberFormat="1" applyFont="1" applyBorder="1" applyAlignment="1">
      <alignment horizontal="center" vertical="center"/>
    </xf>
    <xf numFmtId="0" fontId="9" fillId="0" borderId="10" xfId="0" applyFont="1" applyBorder="1"/>
    <xf numFmtId="0" fontId="14" fillId="0" borderId="0" xfId="0" applyFont="1" applyAlignment="1"/>
    <xf numFmtId="0" fontId="15" fillId="0" borderId="0" xfId="0" applyFont="1" applyAlignment="1"/>
    <xf numFmtId="0" fontId="14" fillId="0" borderId="0" xfId="0" applyFont="1"/>
    <xf numFmtId="0" fontId="14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9" fillId="0" borderId="2" xfId="0" applyFont="1" applyBorder="1" applyAlignment="1">
      <alignment vertical="center" wrapText="1"/>
    </xf>
    <xf numFmtId="10" fontId="9" fillId="0" borderId="0" xfId="0" applyNumberFormat="1" applyFont="1"/>
    <xf numFmtId="0" fontId="2" fillId="0" borderId="0" xfId="0" applyFont="1"/>
    <xf numFmtId="164" fontId="0" fillId="0" borderId="0" xfId="0" applyNumberFormat="1" applyFont="1" applyAlignment="1"/>
    <xf numFmtId="167" fontId="0" fillId="0" borderId="0" xfId="0" applyNumberFormat="1" applyFont="1" applyAlignment="1"/>
    <xf numFmtId="165" fontId="0" fillId="3" borderId="0" xfId="0" applyNumberFormat="1" applyFont="1" applyFill="1" applyAlignment="1">
      <alignment horizontal="center"/>
    </xf>
    <xf numFmtId="0" fontId="2" fillId="0" borderId="0" xfId="0" applyFont="1" applyAlignment="1"/>
    <xf numFmtId="165" fontId="0" fillId="0" borderId="0" xfId="0" applyNumberFormat="1" applyFont="1" applyAlignment="1"/>
    <xf numFmtId="167" fontId="0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165" fontId="0" fillId="0" borderId="0" xfId="0" applyNumberFormat="1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/>
    <xf numFmtId="168" fontId="5" fillId="0" borderId="0" xfId="0" applyNumberFormat="1" applyFont="1" applyAlignment="1"/>
    <xf numFmtId="0" fontId="16" fillId="0" borderId="0" xfId="0" applyFont="1" applyAlignment="1"/>
    <xf numFmtId="0" fontId="4" fillId="0" borderId="3" xfId="0" applyFont="1" applyBorder="1"/>
    <xf numFmtId="0" fontId="16" fillId="4" borderId="3" xfId="0" applyFont="1" applyFill="1" applyBorder="1"/>
    <xf numFmtId="168" fontId="5" fillId="0" borderId="3" xfId="0" applyNumberFormat="1" applyFont="1" applyBorder="1" applyAlignment="1">
      <alignment horizontal="center" vertical="center"/>
    </xf>
    <xf numFmtId="165" fontId="0" fillId="0" borderId="3" xfId="0" applyNumberFormat="1" applyFont="1" applyBorder="1"/>
    <xf numFmtId="165" fontId="16" fillId="4" borderId="3" xfId="0" applyNumberFormat="1" applyFont="1" applyFill="1" applyBorder="1"/>
    <xf numFmtId="17" fontId="5" fillId="0" borderId="3" xfId="0" applyNumberFormat="1" applyFont="1" applyBorder="1" applyAlignment="1">
      <alignment horizontal="center" vertical="center"/>
    </xf>
    <xf numFmtId="167" fontId="0" fillId="0" borderId="3" xfId="0" applyNumberFormat="1" applyFont="1" applyBorder="1" applyAlignment="1"/>
    <xf numFmtId="167" fontId="16" fillId="4" borderId="3" xfId="0" applyNumberFormat="1" applyFont="1" applyFill="1" applyBorder="1" applyAlignment="1"/>
    <xf numFmtId="0" fontId="2" fillId="0" borderId="3" xfId="0" applyFont="1" applyBorder="1"/>
    <xf numFmtId="0" fontId="0" fillId="0" borderId="3" xfId="0" applyFont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5" fillId="0" borderId="3" xfId="0" applyFont="1" applyBorder="1"/>
    <xf numFmtId="165" fontId="0" fillId="0" borderId="3" xfId="0" applyNumberFormat="1" applyFont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7" fontId="0" fillId="0" borderId="0" xfId="0" applyNumberFormat="1" applyFont="1"/>
    <xf numFmtId="0" fontId="5" fillId="0" borderId="0" xfId="0" applyFont="1" applyAlignment="1">
      <alignment horizontal="left"/>
    </xf>
    <xf numFmtId="17" fontId="5" fillId="0" borderId="13" xfId="0" applyNumberFormat="1" applyFont="1" applyBorder="1" applyAlignment="1">
      <alignment horizontal="center" vertical="center"/>
    </xf>
    <xf numFmtId="167" fontId="0" fillId="0" borderId="1" xfId="0" applyNumberFormat="1" applyFont="1" applyBorder="1" applyAlignment="1">
      <alignment horizontal="center" vertical="center"/>
    </xf>
    <xf numFmtId="167" fontId="0" fillId="0" borderId="1" xfId="0" applyNumberFormat="1" applyFont="1" applyBorder="1" applyAlignment="1"/>
    <xf numFmtId="167" fontId="0" fillId="0" borderId="3" xfId="0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/>
    </xf>
    <xf numFmtId="8" fontId="0" fillId="0" borderId="0" xfId="0" applyNumberFormat="1" applyFont="1" applyAlignment="1">
      <alignment horizontal="center"/>
    </xf>
    <xf numFmtId="9" fontId="4" fillId="0" borderId="0" xfId="0" applyNumberFormat="1" applyFont="1" applyAlignment="1">
      <alignment horizontal="center"/>
    </xf>
    <xf numFmtId="9" fontId="0" fillId="6" borderId="0" xfId="0" applyNumberFormat="1" applyFont="1" applyFill="1" applyAlignment="1">
      <alignment horizontal="center"/>
    </xf>
    <xf numFmtId="9" fontId="0" fillId="0" borderId="3" xfId="0" applyNumberFormat="1" applyFont="1" applyBorder="1" applyAlignment="1">
      <alignment horizontal="center" vertical="center"/>
    </xf>
    <xf numFmtId="0" fontId="6" fillId="0" borderId="0" xfId="1" applyAlignment="1">
      <alignment horizontal="left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1" xfId="0" applyFont="1" applyBorder="1" applyAlignment="1"/>
    <xf numFmtId="0" fontId="5" fillId="0" borderId="13" xfId="0" applyFont="1" applyBorder="1" applyAlignment="1">
      <alignment horizontal="center" vertical="center" wrapText="1"/>
    </xf>
    <xf numFmtId="0" fontId="2" fillId="0" borderId="3" xfId="0" applyFont="1" applyBorder="1" applyAlignment="1"/>
    <xf numFmtId="1" fontId="0" fillId="0" borderId="3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164" fontId="18" fillId="0" borderId="3" xfId="0" applyNumberFormat="1" applyFont="1" applyBorder="1" applyAlignment="1">
      <alignment horizontal="center"/>
    </xf>
    <xf numFmtId="0" fontId="18" fillId="0" borderId="0" xfId="0" applyFont="1" applyAlignment="1"/>
    <xf numFmtId="0" fontId="9" fillId="0" borderId="3" xfId="0" applyFont="1" applyFill="1" applyBorder="1" applyAlignment="1">
      <alignment vertical="center" wrapText="1"/>
    </xf>
    <xf numFmtId="0" fontId="0" fillId="0" borderId="14" xfId="0" applyFont="1" applyBorder="1" applyAlignment="1">
      <alignment horizontal="center" vertical="center"/>
    </xf>
    <xf numFmtId="9" fontId="0" fillId="0" borderId="3" xfId="0" applyNumberFormat="1" applyFont="1" applyBorder="1" applyAlignment="1">
      <alignment horizontal="center"/>
    </xf>
    <xf numFmtId="164" fontId="2" fillId="2" borderId="1" xfId="0" applyNumberFormat="1" applyFont="1" applyFill="1" applyBorder="1" applyAlignment="1">
      <alignment horizontal="center" vertical="center"/>
    </xf>
    <xf numFmtId="3" fontId="11" fillId="0" borderId="7" xfId="0" applyNumberFormat="1" applyFont="1" applyBorder="1" applyAlignment="1">
      <alignment horizontal="center" vertical="center"/>
    </xf>
    <xf numFmtId="3" fontId="11" fillId="0" borderId="8" xfId="0" applyNumberFormat="1" applyFont="1" applyBorder="1" applyAlignment="1">
      <alignment horizontal="center" vertical="center"/>
    </xf>
    <xf numFmtId="3" fontId="11" fillId="0" borderId="9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 vertical="center" wrapText="1"/>
    </xf>
    <xf numFmtId="167" fontId="11" fillId="0" borderId="7" xfId="0" applyNumberFormat="1" applyFont="1" applyBorder="1" applyAlignment="1">
      <alignment horizontal="center" vertical="center"/>
    </xf>
    <xf numFmtId="167" fontId="11" fillId="0" borderId="8" xfId="0" applyNumberFormat="1" applyFont="1" applyBorder="1" applyAlignment="1">
      <alignment horizontal="center" vertical="center"/>
    </xf>
    <xf numFmtId="167" fontId="11" fillId="0" borderId="9" xfId="0" applyNumberFormat="1" applyFont="1" applyBorder="1" applyAlignment="1">
      <alignment horizontal="center" vertical="center"/>
    </xf>
    <xf numFmtId="165" fontId="11" fillId="0" borderId="7" xfId="0" applyNumberFormat="1" applyFont="1" applyBorder="1" applyAlignment="1">
      <alignment horizontal="center" vertical="center"/>
    </xf>
    <xf numFmtId="165" fontId="11" fillId="0" borderId="9" xfId="0" applyNumberFormat="1" applyFont="1" applyBorder="1" applyAlignment="1">
      <alignment horizontal="center" vertical="center"/>
    </xf>
    <xf numFmtId="165" fontId="11" fillId="0" borderId="8" xfId="0" applyNumberFormat="1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8" fillId="0" borderId="11" xfId="0" applyFont="1" applyBorder="1" applyAlignment="1">
      <alignment horizontal="right"/>
    </xf>
    <xf numFmtId="0" fontId="18" fillId="0" borderId="12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3" borderId="0" xfId="0" applyFont="1" applyFill="1" applyAlignment="1">
      <alignment horizontal="left"/>
    </xf>
    <xf numFmtId="0" fontId="0" fillId="3" borderId="0" xfId="0" applyFont="1" applyFill="1"/>
    <xf numFmtId="0" fontId="0" fillId="3" borderId="0" xfId="0" applyFont="1" applyFill="1" applyAlignment="1"/>
    <xf numFmtId="0" fontId="4" fillId="3" borderId="0" xfId="0" applyFont="1" applyFill="1"/>
    <xf numFmtId="0" fontId="3" fillId="3" borderId="0" xfId="0" applyFont="1" applyFill="1" applyAlignment="1"/>
    <xf numFmtId="0" fontId="3" fillId="3" borderId="0" xfId="0" applyFont="1" applyFill="1" applyAlignment="1">
      <alignment wrapText="1"/>
    </xf>
    <xf numFmtId="0" fontId="0" fillId="3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8" fillId="3" borderId="0" xfId="0" applyFont="1" applyFill="1" applyAlignment="1">
      <alignment horizontal="left" vertical="center" wrapText="1"/>
    </xf>
    <xf numFmtId="165" fontId="0" fillId="3" borderId="0" xfId="0" applyNumberFormat="1" applyFont="1" applyFill="1" applyAlignment="1">
      <alignment horizontal="left" vertical="center"/>
    </xf>
    <xf numFmtId="165" fontId="0" fillId="3" borderId="0" xfId="0" applyNumberFormat="1" applyFont="1" applyFill="1" applyAlignment="1">
      <alignment vertical="center"/>
    </xf>
    <xf numFmtId="0" fontId="2" fillId="3" borderId="3" xfId="0" applyFont="1" applyFill="1" applyBorder="1" applyAlignment="1"/>
    <xf numFmtId="0" fontId="4" fillId="3" borderId="3" xfId="0" applyFont="1" applyFill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rusapp.ru/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lenata48.ru/" TargetMode="External"/><Relationship Id="rId1" Type="http://schemas.openxmlformats.org/officeDocument/2006/relationships/hyperlink" Target="https://coffeeway.ru/" TargetMode="External"/><Relationship Id="rId6" Type="http://schemas.openxmlformats.org/officeDocument/2006/relationships/hyperlink" Target="https://&#1076;&#1078;&#1080;&#1085;&#1089;&#1073;&#1072;&#1088;.&#1088;&#1092;/" TargetMode="External"/><Relationship Id="rId5" Type="http://schemas.openxmlformats.org/officeDocument/2006/relationships/hyperlink" Target="http://josta.ru/" TargetMode="External"/><Relationship Id="rId4" Type="http://schemas.openxmlformats.org/officeDocument/2006/relationships/hyperlink" Target="https://baristacoffee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17"/>
  <sheetViews>
    <sheetView showGridLines="0" tabSelected="1" workbookViewId="0">
      <selection activeCell="A5" sqref="A5:A6"/>
    </sheetView>
  </sheetViews>
  <sheetFormatPr defaultColWidth="14.453125" defaultRowHeight="15" customHeight="1"/>
  <cols>
    <col min="1" max="1" width="36.08984375" customWidth="1"/>
    <col min="2" max="2" width="21.81640625" customWidth="1"/>
    <col min="3" max="3" width="18.54296875" customWidth="1"/>
    <col min="4" max="4" width="12.26953125" customWidth="1"/>
    <col min="5" max="26" width="8.7265625" customWidth="1"/>
  </cols>
  <sheetData>
    <row r="1" spans="1:3" ht="14.5">
      <c r="A1" s="122" t="s">
        <v>41</v>
      </c>
    </row>
    <row r="2" spans="1:3" ht="14.5">
      <c r="A2" s="126" t="s">
        <v>42</v>
      </c>
    </row>
    <row r="4" spans="1:3" ht="14.5">
      <c r="A4" s="1" t="s">
        <v>0</v>
      </c>
      <c r="B4" s="1" t="s">
        <v>1</v>
      </c>
      <c r="C4" s="1" t="s">
        <v>2</v>
      </c>
    </row>
    <row r="5" spans="1:3" ht="14.5">
      <c r="A5" s="122" t="s">
        <v>43</v>
      </c>
      <c r="B5" s="124" t="s">
        <v>5</v>
      </c>
      <c r="C5" s="122" t="s">
        <v>6</v>
      </c>
    </row>
    <row r="6" spans="1:3" ht="14.5">
      <c r="A6" s="122" t="s">
        <v>44</v>
      </c>
      <c r="B6" s="125" t="s">
        <v>45</v>
      </c>
      <c r="C6" s="122" t="s">
        <v>4</v>
      </c>
    </row>
    <row r="8" spans="1:3" ht="14.5">
      <c r="A8" s="1" t="s">
        <v>7</v>
      </c>
    </row>
    <row r="9" spans="1:3" ht="14.5">
      <c r="A9" s="1" t="s">
        <v>8</v>
      </c>
      <c r="B9" s="121" t="s">
        <v>48</v>
      </c>
    </row>
    <row r="11" spans="1:3" ht="14.5">
      <c r="A11" s="1" t="s">
        <v>9</v>
      </c>
      <c r="B11" s="5"/>
    </row>
    <row r="12" spans="1:3" ht="14.5">
      <c r="A12" s="122" t="s">
        <v>46</v>
      </c>
      <c r="B12" s="51">
        <v>85</v>
      </c>
    </row>
    <row r="13" spans="1:3" ht="14.5">
      <c r="A13" s="123" t="s">
        <v>47</v>
      </c>
      <c r="B13" s="51">
        <v>180</v>
      </c>
    </row>
    <row r="14" spans="1:3" ht="15" customHeight="1">
      <c r="B14" s="13"/>
    </row>
    <row r="15" spans="1:3" ht="14.5">
      <c r="A15" s="1"/>
      <c r="B15" s="13"/>
    </row>
    <row r="16" spans="1:3" ht="15" customHeight="1">
      <c r="B16" s="13"/>
    </row>
    <row r="17" spans="1:2" ht="15" customHeight="1">
      <c r="B17" s="13"/>
    </row>
    <row r="18" spans="1:2" ht="14.5">
      <c r="A18" s="1" t="s">
        <v>10</v>
      </c>
      <c r="B18" s="13"/>
    </row>
    <row r="19" spans="1:2" ht="15" customHeight="1">
      <c r="B19" s="13"/>
    </row>
    <row r="20" spans="1:2" ht="14.5">
      <c r="A20" s="48" t="s">
        <v>103</v>
      </c>
      <c r="B20" s="15">
        <v>265</v>
      </c>
    </row>
    <row r="21" spans="1:2" ht="15.75" customHeight="1">
      <c r="A21" s="48" t="s">
        <v>97</v>
      </c>
      <c r="B21" s="51">
        <v>4250</v>
      </c>
    </row>
    <row r="22" spans="1:2" ht="15.75" customHeight="1">
      <c r="B22" s="13"/>
    </row>
    <row r="23" spans="1:2" ht="15.75" customHeight="1"/>
    <row r="24" spans="1:2" ht="15.75" customHeight="1"/>
    <row r="25" spans="1:2" ht="15.75" customHeight="1"/>
    <row r="26" spans="1:2" ht="15.75" customHeight="1"/>
    <row r="27" spans="1:2" ht="15.75" customHeight="1"/>
    <row r="28" spans="1:2" ht="15.75" customHeight="1"/>
    <row r="29" spans="1:2" ht="15.75" customHeight="1"/>
    <row r="30" spans="1:2" ht="15.75" customHeight="1"/>
    <row r="31" spans="1:2" ht="15.75" customHeight="1"/>
    <row r="32" spans="1: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2C03A-348F-4D0F-93E7-76BBD03EABEE}">
  <dimension ref="A2:N20"/>
  <sheetViews>
    <sheetView showGridLines="0" topLeftCell="I10" workbookViewId="0">
      <selection activeCell="L13" sqref="L13:M13"/>
    </sheetView>
  </sheetViews>
  <sheetFormatPr defaultRowHeight="14.5"/>
  <cols>
    <col min="1" max="1" width="5.26953125" style="13" customWidth="1"/>
    <col min="2" max="2" width="33.81640625" style="13" customWidth="1"/>
    <col min="3" max="3" width="8.08984375" style="13" customWidth="1"/>
    <col min="4" max="4" width="15.453125" style="13" customWidth="1"/>
    <col min="5" max="5" width="20.54296875" style="13" customWidth="1"/>
    <col min="6" max="6" width="20.453125" style="13" customWidth="1"/>
    <col min="7" max="7" width="19.90625" customWidth="1"/>
    <col min="8" max="8" width="12.08984375" bestFit="1" customWidth="1"/>
    <col min="9" max="9" width="17.90625" customWidth="1"/>
    <col min="10" max="10" width="25.90625" customWidth="1"/>
    <col min="11" max="11" width="23.90625" customWidth="1"/>
    <col min="12" max="12" width="19.81640625" customWidth="1"/>
    <col min="13" max="13" width="12.08984375" customWidth="1"/>
    <col min="14" max="14" width="37.7265625" customWidth="1"/>
  </cols>
  <sheetData>
    <row r="2" spans="1:14" s="2" customFormat="1" ht="27.5" customHeight="1">
      <c r="A2" s="23" t="s">
        <v>58</v>
      </c>
      <c r="B2" s="23" t="s">
        <v>59</v>
      </c>
      <c r="C2" s="23" t="s">
        <v>60</v>
      </c>
      <c r="D2" s="23" t="s">
        <v>67</v>
      </c>
      <c r="E2" s="23" t="s">
        <v>71</v>
      </c>
      <c r="F2" s="24" t="s">
        <v>72</v>
      </c>
    </row>
    <row r="3" spans="1:14">
      <c r="A3" s="18">
        <v>1</v>
      </c>
      <c r="B3" s="22" t="s">
        <v>62</v>
      </c>
      <c r="C3" s="19" t="s">
        <v>50</v>
      </c>
      <c r="D3" s="20" t="s">
        <v>86</v>
      </c>
      <c r="E3" s="17" t="s">
        <v>69</v>
      </c>
      <c r="F3" s="25">
        <v>150</v>
      </c>
    </row>
    <row r="4" spans="1:14">
      <c r="A4" s="18">
        <v>2</v>
      </c>
      <c r="B4" s="22" t="s">
        <v>61</v>
      </c>
      <c r="C4" s="19" t="s">
        <v>50</v>
      </c>
      <c r="D4" s="20" t="s">
        <v>86</v>
      </c>
      <c r="E4" s="17" t="s">
        <v>70</v>
      </c>
      <c r="F4" s="25">
        <v>140</v>
      </c>
    </row>
    <row r="5" spans="1:14">
      <c r="A5" s="18">
        <v>3</v>
      </c>
      <c r="B5" s="22" t="s">
        <v>63</v>
      </c>
      <c r="C5" s="19" t="s">
        <v>50</v>
      </c>
      <c r="D5" s="20" t="s">
        <v>86</v>
      </c>
      <c r="E5" s="17" t="s">
        <v>68</v>
      </c>
      <c r="F5" s="25">
        <v>220</v>
      </c>
    </row>
    <row r="6" spans="1:14">
      <c r="A6" s="18">
        <v>4</v>
      </c>
      <c r="B6" s="22" t="s">
        <v>64</v>
      </c>
      <c r="C6" s="19" t="s">
        <v>50</v>
      </c>
      <c r="D6" s="20" t="s">
        <v>86</v>
      </c>
      <c r="E6" s="17" t="s">
        <v>70</v>
      </c>
      <c r="F6" s="25">
        <v>240</v>
      </c>
    </row>
    <row r="7" spans="1:14">
      <c r="A7" s="18">
        <v>5</v>
      </c>
      <c r="B7" s="22" t="s">
        <v>65</v>
      </c>
      <c r="C7" s="19" t="s">
        <v>50</v>
      </c>
      <c r="D7" s="20" t="s">
        <v>86</v>
      </c>
      <c r="E7" s="17" t="s">
        <v>70</v>
      </c>
      <c r="F7" s="25">
        <v>215</v>
      </c>
    </row>
    <row r="8" spans="1:14">
      <c r="A8" s="18">
        <v>6</v>
      </c>
      <c r="B8" s="22" t="s">
        <v>66</v>
      </c>
      <c r="C8" s="21" t="s">
        <v>50</v>
      </c>
      <c r="D8" s="20" t="s">
        <v>86</v>
      </c>
      <c r="E8" s="17" t="s">
        <v>70</v>
      </c>
      <c r="F8" s="25">
        <v>270</v>
      </c>
    </row>
    <row r="11" spans="1:14" s="41" customFormat="1" ht="18.5">
      <c r="B11" s="42" t="s">
        <v>73</v>
      </c>
      <c r="C11" s="42"/>
      <c r="D11" s="43"/>
      <c r="E11" s="43"/>
      <c r="F11" s="43"/>
      <c r="G11" s="44"/>
      <c r="H11" s="43"/>
      <c r="I11" s="43"/>
      <c r="J11" s="42" t="s">
        <v>74</v>
      </c>
      <c r="K11" s="43"/>
      <c r="L11" s="43"/>
      <c r="M11" s="43"/>
      <c r="N11" s="44"/>
    </row>
    <row r="12" spans="1:14" ht="16" customHeight="1">
      <c r="A12" s="26"/>
      <c r="B12" s="28"/>
      <c r="C12" s="29" t="s">
        <v>75</v>
      </c>
      <c r="D12" s="30"/>
      <c r="E12" s="30"/>
      <c r="F12" s="30"/>
      <c r="G12" s="31" t="s">
        <v>76</v>
      </c>
      <c r="H12" s="26"/>
      <c r="I12" s="28"/>
      <c r="J12" s="29" t="s">
        <v>77</v>
      </c>
      <c r="K12" s="30"/>
      <c r="L12" s="30"/>
      <c r="M12" s="30"/>
      <c r="N12" s="31" t="s">
        <v>76</v>
      </c>
    </row>
    <row r="13" spans="1:14" ht="50">
      <c r="A13" s="32"/>
      <c r="B13" s="33" t="s">
        <v>78</v>
      </c>
      <c r="C13" s="102">
        <v>700000</v>
      </c>
      <c r="D13" s="103"/>
      <c r="E13" s="103"/>
      <c r="F13" s="104"/>
      <c r="G13" s="45" t="s">
        <v>85</v>
      </c>
      <c r="H13" s="26"/>
      <c r="I13" s="35"/>
      <c r="J13" s="26"/>
      <c r="K13" s="26"/>
      <c r="L13" s="105" t="s">
        <v>94</v>
      </c>
      <c r="M13" s="106"/>
      <c r="N13" s="34" t="s">
        <v>79</v>
      </c>
    </row>
    <row r="14" spans="1:14" ht="36" customHeight="1">
      <c r="A14" s="32"/>
      <c r="B14" s="33" t="s">
        <v>80</v>
      </c>
      <c r="C14" s="36"/>
      <c r="D14" s="102">
        <v>420000</v>
      </c>
      <c r="E14" s="103"/>
      <c r="F14" s="104"/>
      <c r="G14" s="45" t="s">
        <v>87</v>
      </c>
      <c r="H14" s="47"/>
      <c r="I14" s="35"/>
      <c r="J14" s="26"/>
      <c r="K14" s="107" t="s">
        <v>112</v>
      </c>
      <c r="L14" s="108"/>
      <c r="M14" s="109"/>
      <c r="N14" s="98" t="s">
        <v>111</v>
      </c>
    </row>
    <row r="15" spans="1:14" ht="25">
      <c r="A15" s="32"/>
      <c r="B15" s="37" t="s">
        <v>81</v>
      </c>
      <c r="C15" s="38"/>
      <c r="D15" s="39">
        <f>D14/C13</f>
        <v>0.6</v>
      </c>
      <c r="E15" s="102">
        <f>D14*0.6</f>
        <v>252000</v>
      </c>
      <c r="F15" s="104"/>
      <c r="G15" s="46" t="s">
        <v>84</v>
      </c>
      <c r="H15" s="26"/>
      <c r="I15" s="40"/>
      <c r="J15" s="102"/>
      <c r="K15" s="103"/>
      <c r="L15" s="103"/>
      <c r="M15" s="104"/>
      <c r="N15" s="34"/>
    </row>
    <row r="16" spans="1:14">
      <c r="A16" s="26"/>
      <c r="B16" s="26"/>
      <c r="C16" s="26"/>
      <c r="D16" s="26"/>
      <c r="E16" s="26"/>
      <c r="F16" s="26"/>
      <c r="G16" s="27"/>
      <c r="H16" s="26"/>
      <c r="I16" s="26"/>
      <c r="J16" s="26"/>
      <c r="K16" s="26"/>
      <c r="L16" s="26"/>
      <c r="M16" s="26"/>
      <c r="N16" s="27"/>
    </row>
    <row r="17" spans="1:14">
      <c r="A17" s="26"/>
      <c r="B17" s="28"/>
      <c r="C17" s="29" t="s">
        <v>82</v>
      </c>
      <c r="D17" s="30"/>
      <c r="E17" s="30"/>
      <c r="F17" s="30"/>
      <c r="G17" s="31" t="s">
        <v>76</v>
      </c>
      <c r="H17" s="26"/>
      <c r="I17" s="28"/>
      <c r="J17" s="29" t="s">
        <v>83</v>
      </c>
      <c r="K17" s="30"/>
      <c r="L17" s="30"/>
      <c r="M17" s="30"/>
      <c r="N17" s="31" t="s">
        <v>76</v>
      </c>
    </row>
    <row r="18" spans="1:14" ht="37.5">
      <c r="A18" s="26"/>
      <c r="B18" s="33" t="s">
        <v>78</v>
      </c>
      <c r="C18" s="110">
        <v>102100000000</v>
      </c>
      <c r="D18" s="111"/>
      <c r="E18" s="111"/>
      <c r="F18" s="112"/>
      <c r="G18" s="34" t="s">
        <v>89</v>
      </c>
      <c r="H18" s="26"/>
      <c r="I18" s="35"/>
      <c r="J18" s="26"/>
      <c r="K18" s="26"/>
      <c r="L18" s="113">
        <v>205</v>
      </c>
      <c r="M18" s="114"/>
      <c r="N18" s="34" t="s">
        <v>91</v>
      </c>
    </row>
    <row r="19" spans="1:14" ht="74" customHeight="1">
      <c r="A19" s="26"/>
      <c r="B19" s="33" t="s">
        <v>80</v>
      </c>
      <c r="C19" s="36"/>
      <c r="D19" s="110">
        <f>C18*0.004888</f>
        <v>499064800</v>
      </c>
      <c r="E19" s="111"/>
      <c r="F19" s="112"/>
      <c r="G19" s="34" t="s">
        <v>90</v>
      </c>
      <c r="H19" s="26"/>
      <c r="I19" s="35"/>
      <c r="J19" s="26"/>
      <c r="K19" s="113">
        <f>L18*42000*0.1</f>
        <v>861000</v>
      </c>
      <c r="L19" s="115"/>
      <c r="M19" s="114"/>
      <c r="N19" s="34" t="s">
        <v>93</v>
      </c>
    </row>
    <row r="20" spans="1:14" ht="50">
      <c r="A20" s="26"/>
      <c r="B20" s="37" t="s">
        <v>81</v>
      </c>
      <c r="C20" s="38"/>
      <c r="D20" s="38"/>
      <c r="E20" s="110">
        <f>(D19*0.1%)*10</f>
        <v>4990648</v>
      </c>
      <c r="F20" s="112"/>
      <c r="G20" s="34" t="s">
        <v>98</v>
      </c>
      <c r="H20" s="26"/>
      <c r="I20" s="40"/>
      <c r="J20" s="113">
        <f>K19*12</f>
        <v>10332000</v>
      </c>
      <c r="K20" s="115"/>
      <c r="L20" s="115"/>
      <c r="M20" s="114"/>
      <c r="N20" s="34" t="s">
        <v>92</v>
      </c>
    </row>
  </sheetData>
  <mergeCells count="12">
    <mergeCell ref="C18:F18"/>
    <mergeCell ref="L18:M18"/>
    <mergeCell ref="D19:F19"/>
    <mergeCell ref="K19:M19"/>
    <mergeCell ref="E20:F20"/>
    <mergeCell ref="J20:M20"/>
    <mergeCell ref="C13:F13"/>
    <mergeCell ref="L13:M13"/>
    <mergeCell ref="D14:F14"/>
    <mergeCell ref="K14:M14"/>
    <mergeCell ref="E15:F15"/>
    <mergeCell ref="J15:M15"/>
  </mergeCells>
  <conditionalFormatting sqref="F3:F8">
    <cfRule type="iconSet" priority="1">
      <iconSet iconSet="4Rating">
        <cfvo type="percent" val="0"/>
        <cfvo type="percent" val="25"/>
        <cfvo type="percent" val="50"/>
        <cfvo type="percent" val="75"/>
      </iconSet>
    </cfRule>
  </conditionalFormatting>
  <hyperlinks>
    <hyperlink ref="C3" r:id="rId1" xr:uid="{5FF2DE58-1DAD-4472-8C2B-192A1BE348FE}"/>
    <hyperlink ref="C4" r:id="rId2" xr:uid="{93732C4A-3480-4DB4-AE07-DD7DB2FF9FB9}"/>
    <hyperlink ref="C5" r:id="rId3" xr:uid="{67673CC1-7820-4EA9-A37C-01765D15CD82}"/>
    <hyperlink ref="C6" r:id="rId4" xr:uid="{52DB9FC4-2237-4A9A-A7B1-C4B516B15BB3}"/>
    <hyperlink ref="C7" r:id="rId5" xr:uid="{77AFD529-93C7-4604-B761-5BB2718BA90A}"/>
    <hyperlink ref="C8" r:id="rId6" xr:uid="{AADC701C-FF97-4D5E-BA6B-C28DAC7FFAB0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1"/>
  <sheetViews>
    <sheetView showGridLines="0" topLeftCell="A37" workbookViewId="0">
      <selection activeCell="B50" sqref="B50"/>
    </sheetView>
  </sheetViews>
  <sheetFormatPr defaultColWidth="14.453125" defaultRowHeight="15" customHeight="1"/>
  <cols>
    <col min="1" max="1" width="35.54296875" customWidth="1"/>
    <col min="2" max="2" width="13.90625" customWidth="1"/>
    <col min="3" max="4" width="10.26953125" customWidth="1"/>
    <col min="5" max="5" width="2.90625" customWidth="1"/>
    <col min="6" max="6" width="25.54296875" customWidth="1"/>
    <col min="7" max="25" width="8.7265625" customWidth="1"/>
  </cols>
  <sheetData>
    <row r="1" spans="1:6" ht="14.5">
      <c r="B1" s="4"/>
      <c r="C1" s="4"/>
      <c r="D1" s="4"/>
    </row>
    <row r="2" spans="1:6" ht="14.5">
      <c r="A2" s="1" t="s">
        <v>11</v>
      </c>
      <c r="B2" s="16" t="s">
        <v>55</v>
      </c>
      <c r="C2" s="16" t="s">
        <v>56</v>
      </c>
      <c r="D2" s="16" t="s">
        <v>57</v>
      </c>
      <c r="F2" s="1" t="s">
        <v>12</v>
      </c>
    </row>
    <row r="3" spans="1:6" ht="14.5">
      <c r="A3" s="5" t="s">
        <v>13</v>
      </c>
      <c r="B3" s="3">
        <f>'Информация о проекте'!B21</f>
        <v>4250</v>
      </c>
      <c r="C3" s="3">
        <f>B3*(1+$F3)</f>
        <v>4547.5</v>
      </c>
      <c r="D3" s="3">
        <f>C3*(1+$F3)</f>
        <v>4865.8250000000007</v>
      </c>
      <c r="F3" s="6">
        <v>7.0000000000000007E-2</v>
      </c>
    </row>
    <row r="4" spans="1:6" ht="14.5">
      <c r="A4" s="5" t="s">
        <v>14</v>
      </c>
      <c r="B4" s="3">
        <f>'Информация о проекте'!B20</f>
        <v>265</v>
      </c>
      <c r="C4" s="3">
        <f>B4*(1+$F4)</f>
        <v>278.25</v>
      </c>
      <c r="D4" s="3">
        <f>C4*(1+$F4)</f>
        <v>292.16250000000002</v>
      </c>
      <c r="F4" s="6">
        <v>0.05</v>
      </c>
    </row>
    <row r="5" spans="1:6" ht="14.5">
      <c r="B5" s="4"/>
      <c r="C5" s="4"/>
      <c r="D5" s="4"/>
    </row>
    <row r="6" spans="1:6" ht="14.5">
      <c r="A6" s="48" t="s">
        <v>113</v>
      </c>
      <c r="B6" s="7">
        <v>250</v>
      </c>
      <c r="C6" s="4"/>
      <c r="D6" s="4"/>
    </row>
    <row r="7" spans="1:6" ht="14.5">
      <c r="A7" s="48" t="s">
        <v>114</v>
      </c>
      <c r="B7" s="9">
        <v>70</v>
      </c>
      <c r="C7" s="11"/>
      <c r="D7" s="11"/>
    </row>
    <row r="8" spans="1:6" ht="14.5">
      <c r="B8" s="4"/>
      <c r="C8" s="4"/>
      <c r="D8" s="4"/>
    </row>
    <row r="9" spans="1:6" ht="14.5">
      <c r="A9" s="1" t="s">
        <v>15</v>
      </c>
      <c r="B9" s="8">
        <v>0.05</v>
      </c>
      <c r="C9" s="8">
        <v>0.05</v>
      </c>
      <c r="D9" s="8">
        <v>0.05</v>
      </c>
    </row>
    <row r="10" spans="1:6" ht="14.5">
      <c r="B10" s="4"/>
      <c r="C10" s="4"/>
      <c r="D10" s="4"/>
    </row>
    <row r="11" spans="1:6" ht="14.5">
      <c r="A11" s="2" t="s">
        <v>16</v>
      </c>
      <c r="B11" s="16" t="s">
        <v>55</v>
      </c>
      <c r="C11" s="16" t="s">
        <v>56</v>
      </c>
      <c r="D11" s="16" t="s">
        <v>57</v>
      </c>
    </row>
    <row r="12" spans="1:6" ht="14.5">
      <c r="A12" s="5" t="s">
        <v>13</v>
      </c>
      <c r="B12" s="8">
        <v>0.45</v>
      </c>
      <c r="C12" s="8">
        <v>0.45</v>
      </c>
      <c r="D12" s="8">
        <v>0.45</v>
      </c>
    </row>
    <row r="13" spans="1:6" ht="14.5">
      <c r="A13" s="5" t="s">
        <v>14</v>
      </c>
      <c r="B13" s="8">
        <v>0.44</v>
      </c>
      <c r="C13" s="8">
        <v>0.44</v>
      </c>
      <c r="D13" s="8">
        <v>0.44</v>
      </c>
    </row>
    <row r="14" spans="1:6" ht="14.5">
      <c r="B14" s="4"/>
      <c r="C14" s="4"/>
      <c r="D14" s="4"/>
    </row>
    <row r="15" spans="1:6" ht="14.5">
      <c r="B15" s="4"/>
      <c r="C15" s="4"/>
      <c r="D15" s="4"/>
    </row>
    <row r="16" spans="1:6" ht="14.5">
      <c r="A16" s="1" t="s">
        <v>17</v>
      </c>
      <c r="B16" s="4"/>
      <c r="C16" s="4"/>
      <c r="D16" s="4"/>
    </row>
    <row r="17" spans="1:6" ht="14.5">
      <c r="B17" s="4"/>
      <c r="C17" s="4"/>
      <c r="D17" s="4"/>
    </row>
    <row r="18" spans="1:6" ht="14.5">
      <c r="A18" s="1" t="s">
        <v>18</v>
      </c>
      <c r="B18" s="16" t="s">
        <v>55</v>
      </c>
      <c r="C18" s="16" t="s">
        <v>56</v>
      </c>
      <c r="D18" s="16" t="s">
        <v>57</v>
      </c>
      <c r="F18" s="1" t="s">
        <v>12</v>
      </c>
    </row>
    <row r="19" spans="1:6" ht="14.5">
      <c r="A19" s="128" t="s">
        <v>117</v>
      </c>
      <c r="B19" s="7">
        <v>65000</v>
      </c>
      <c r="C19" s="3">
        <f t="shared" ref="C19:D22" si="0">B19*(1+$F19)</f>
        <v>71500</v>
      </c>
      <c r="D19" s="3">
        <f t="shared" si="0"/>
        <v>78650</v>
      </c>
      <c r="F19" s="6">
        <v>0.1</v>
      </c>
    </row>
    <row r="20" spans="1:6" ht="14.5">
      <c r="A20" s="129" t="s">
        <v>118</v>
      </c>
      <c r="B20" s="7">
        <v>80000</v>
      </c>
      <c r="C20" s="3">
        <f t="shared" si="0"/>
        <v>88000</v>
      </c>
      <c r="D20" s="3">
        <f t="shared" si="0"/>
        <v>96800.000000000015</v>
      </c>
      <c r="F20" s="6">
        <v>0.1</v>
      </c>
    </row>
    <row r="21" spans="1:6" ht="14.5">
      <c r="A21" s="129" t="s">
        <v>119</v>
      </c>
      <c r="B21" s="7">
        <v>80000</v>
      </c>
      <c r="C21" s="3">
        <f t="shared" si="0"/>
        <v>88000</v>
      </c>
      <c r="D21" s="3">
        <f t="shared" si="0"/>
        <v>96800.000000000015</v>
      </c>
      <c r="F21" s="6">
        <v>0.1</v>
      </c>
    </row>
    <row r="22" spans="1:6" ht="15.75" customHeight="1">
      <c r="A22" s="127" t="s">
        <v>120</v>
      </c>
      <c r="B22" s="7">
        <v>170000</v>
      </c>
      <c r="C22" s="3">
        <f t="shared" si="0"/>
        <v>183600</v>
      </c>
      <c r="D22" s="3">
        <f t="shared" si="0"/>
        <v>198288</v>
      </c>
      <c r="F22" s="6">
        <v>0.08</v>
      </c>
    </row>
    <row r="23" spans="1:6" ht="15.75" customHeight="1">
      <c r="B23" s="4"/>
      <c r="C23" s="4"/>
      <c r="D23" s="4"/>
    </row>
    <row r="24" spans="1:6" ht="15.75" customHeight="1">
      <c r="A24" s="128" t="s">
        <v>121</v>
      </c>
      <c r="B24" s="8">
        <v>0.03</v>
      </c>
      <c r="C24" s="8">
        <v>0.04</v>
      </c>
      <c r="D24" s="8">
        <v>0.05</v>
      </c>
    </row>
    <row r="25" spans="1:6" ht="15.75" customHeight="1">
      <c r="B25" s="4"/>
      <c r="C25" s="4"/>
      <c r="D25" s="4"/>
    </row>
    <row r="26" spans="1:6" ht="15.75" customHeight="1">
      <c r="A26" s="5" t="s">
        <v>19</v>
      </c>
      <c r="B26" s="8">
        <v>0.3</v>
      </c>
      <c r="C26" s="8">
        <v>0.3</v>
      </c>
      <c r="D26" s="8">
        <v>0.3</v>
      </c>
    </row>
    <row r="27" spans="1:6" ht="15.75" customHeight="1">
      <c r="B27" s="4"/>
      <c r="C27" s="4"/>
      <c r="D27" s="4"/>
    </row>
    <row r="28" spans="1:6" ht="15.75" customHeight="1">
      <c r="A28" s="5" t="s">
        <v>20</v>
      </c>
      <c r="B28" s="7">
        <v>150000</v>
      </c>
      <c r="C28" s="3">
        <f>B28*(1+$F28)</f>
        <v>165000</v>
      </c>
      <c r="D28" s="3">
        <f>C28*(1+$F28)</f>
        <v>181500.00000000003</v>
      </c>
      <c r="F28" s="6">
        <v>0.1</v>
      </c>
    </row>
    <row r="29" spans="1:6" ht="15.75" customHeight="1">
      <c r="B29" s="4"/>
      <c r="C29" s="4"/>
      <c r="D29" s="4"/>
    </row>
    <row r="30" spans="1:6" ht="15.75" customHeight="1">
      <c r="A30" s="5" t="s">
        <v>21</v>
      </c>
      <c r="B30" s="7">
        <v>12000</v>
      </c>
      <c r="C30" s="3">
        <f>B30*(1+$F30)</f>
        <v>13200.000000000002</v>
      </c>
      <c r="D30" s="3">
        <f>C30*(1+$F30)</f>
        <v>14520.000000000004</v>
      </c>
      <c r="F30" s="6">
        <v>0.1</v>
      </c>
    </row>
    <row r="31" spans="1:6" ht="15.75" customHeight="1">
      <c r="B31" s="4"/>
      <c r="C31" s="4"/>
      <c r="D31" s="4"/>
    </row>
    <row r="32" spans="1:6" ht="15.75" customHeight="1">
      <c r="A32" s="2" t="s">
        <v>22</v>
      </c>
      <c r="B32" s="16" t="s">
        <v>55</v>
      </c>
      <c r="C32" s="16" t="s">
        <v>56</v>
      </c>
      <c r="D32" s="16" t="s">
        <v>57</v>
      </c>
    </row>
    <row r="33" spans="1:4" ht="15.75" customHeight="1">
      <c r="A33" s="5" t="s">
        <v>23</v>
      </c>
      <c r="B33" s="101">
        <v>95000</v>
      </c>
      <c r="C33" s="3"/>
      <c r="D33" s="3"/>
    </row>
    <row r="34" spans="1:4" ht="15.75" customHeight="1">
      <c r="A34" s="5" t="s">
        <v>24</v>
      </c>
      <c r="B34" s="9">
        <v>20000</v>
      </c>
      <c r="C34" s="3"/>
      <c r="D34" s="3"/>
    </row>
    <row r="35" spans="1:4" ht="15.75" customHeight="1">
      <c r="A35" s="5" t="s">
        <v>25</v>
      </c>
      <c r="B35" s="7">
        <v>2500</v>
      </c>
      <c r="C35" s="3">
        <f t="shared" ref="C35:D35" si="1">B35</f>
        <v>2500</v>
      </c>
      <c r="D35" s="3">
        <f t="shared" si="1"/>
        <v>2500</v>
      </c>
    </row>
    <row r="36" spans="1:4" ht="15.75" customHeight="1">
      <c r="B36" s="4"/>
      <c r="C36" s="4"/>
      <c r="D36" s="4"/>
    </row>
    <row r="37" spans="1:4" ht="15.75" customHeight="1">
      <c r="B37" s="4"/>
      <c r="C37" s="4"/>
      <c r="D37" s="4"/>
    </row>
    <row r="38" spans="1:4" ht="15.75" customHeight="1">
      <c r="A38" s="55" t="s">
        <v>88</v>
      </c>
      <c r="B38" s="8">
        <v>0.1</v>
      </c>
      <c r="C38" s="8">
        <v>0.1</v>
      </c>
      <c r="D38" s="8">
        <v>0.1</v>
      </c>
    </row>
    <row r="39" spans="1:4" ht="15.75" customHeight="1">
      <c r="B39" s="4"/>
      <c r="C39" s="4"/>
      <c r="D39" s="4"/>
    </row>
    <row r="40" spans="1:4" ht="15.75" customHeight="1">
      <c r="B40" s="16" t="s">
        <v>55</v>
      </c>
      <c r="C40" s="16" t="s">
        <v>56</v>
      </c>
      <c r="D40" s="16" t="s">
        <v>57</v>
      </c>
    </row>
    <row r="41" spans="1:4" ht="15.75" customHeight="1">
      <c r="A41" s="1" t="s">
        <v>26</v>
      </c>
      <c r="B41" s="8">
        <v>0.2</v>
      </c>
      <c r="C41" s="8">
        <v>0.2</v>
      </c>
      <c r="D41" s="8">
        <v>0.2</v>
      </c>
    </row>
    <row r="42" spans="1:4" ht="15.75" customHeight="1">
      <c r="B42" s="4"/>
      <c r="C42" s="4"/>
      <c r="D42" s="4"/>
    </row>
    <row r="43" spans="1:4" ht="15.75" customHeight="1">
      <c r="B43" s="4"/>
      <c r="C43" s="4"/>
      <c r="D43" s="4"/>
    </row>
    <row r="44" spans="1:4" ht="15.75" customHeight="1">
      <c r="A44" s="52" t="s">
        <v>104</v>
      </c>
      <c r="B44" s="13"/>
      <c r="D44" s="4"/>
    </row>
    <row r="45" spans="1:4" s="89" customFormat="1" ht="25" customHeight="1">
      <c r="A45" s="130" t="s">
        <v>49</v>
      </c>
      <c r="B45" s="131">
        <v>50754</v>
      </c>
      <c r="C45" s="88"/>
      <c r="D45" s="11"/>
    </row>
    <row r="46" spans="1:4" s="89" customFormat="1" ht="26" customHeight="1">
      <c r="A46" s="130" t="s">
        <v>51</v>
      </c>
      <c r="B46" s="131">
        <v>46841</v>
      </c>
      <c r="C46" s="88"/>
      <c r="D46" s="11"/>
    </row>
    <row r="47" spans="1:4" s="89" customFormat="1" ht="15.75" customHeight="1">
      <c r="A47" s="130" t="s">
        <v>52</v>
      </c>
      <c r="B47" s="131">
        <v>22696</v>
      </c>
      <c r="C47" s="88"/>
      <c r="D47" s="11"/>
    </row>
    <row r="48" spans="1:4" s="89" customFormat="1" ht="15.75" customHeight="1">
      <c r="A48" s="130" t="s">
        <v>53</v>
      </c>
      <c r="B48" s="131">
        <v>141753</v>
      </c>
      <c r="C48" s="88"/>
      <c r="D48" s="11"/>
    </row>
    <row r="49" spans="1:4" s="89" customFormat="1" ht="15.75" customHeight="1">
      <c r="A49" s="130" t="s">
        <v>54</v>
      </c>
      <c r="B49" s="131">
        <v>22098</v>
      </c>
      <c r="C49" s="88"/>
      <c r="D49" s="11"/>
    </row>
    <row r="50" spans="1:4" s="89" customFormat="1" ht="15.75" customHeight="1">
      <c r="A50" s="90" t="s">
        <v>96</v>
      </c>
      <c r="B50" s="132">
        <f>SUM(B45:B49)</f>
        <v>284142</v>
      </c>
      <c r="D50" s="11"/>
    </row>
    <row r="51" spans="1:4" ht="15.75" customHeight="1">
      <c r="B51" s="4"/>
      <c r="C51" s="4"/>
      <c r="D51" s="4"/>
    </row>
    <row r="52" spans="1:4" ht="15.75" customHeight="1">
      <c r="B52" s="4"/>
      <c r="C52" s="4"/>
      <c r="D52" s="4"/>
    </row>
    <row r="53" spans="1:4" ht="15.75" customHeight="1">
      <c r="B53" s="4"/>
      <c r="C53" s="4"/>
      <c r="D53" s="4"/>
    </row>
    <row r="54" spans="1:4" ht="15.75" customHeight="1">
      <c r="B54" s="4"/>
      <c r="C54" s="4"/>
      <c r="D54" s="4"/>
    </row>
    <row r="55" spans="1:4" ht="15.75" customHeight="1">
      <c r="B55" s="4"/>
      <c r="C55" s="4"/>
      <c r="D55" s="4"/>
    </row>
    <row r="56" spans="1:4" ht="15.75" customHeight="1">
      <c r="B56" s="4"/>
      <c r="C56" s="4"/>
      <c r="D56" s="4"/>
    </row>
    <row r="57" spans="1:4" ht="15.75" customHeight="1">
      <c r="B57" s="4"/>
      <c r="C57" s="4"/>
      <c r="D57" s="4"/>
    </row>
    <row r="58" spans="1:4" ht="15.75" customHeight="1">
      <c r="B58" s="4"/>
      <c r="C58" s="4"/>
      <c r="D58" s="4"/>
    </row>
    <row r="59" spans="1:4" ht="15.75" customHeight="1">
      <c r="B59" s="4"/>
      <c r="C59" s="4"/>
      <c r="D59" s="4"/>
    </row>
    <row r="60" spans="1:4" ht="15.75" customHeight="1">
      <c r="B60" s="4"/>
      <c r="C60" s="4"/>
      <c r="D60" s="4"/>
    </row>
    <row r="61" spans="1:4" ht="15.75" customHeight="1">
      <c r="B61" s="4"/>
      <c r="C61" s="4"/>
      <c r="D61" s="4"/>
    </row>
    <row r="62" spans="1:4" ht="15.75" customHeight="1">
      <c r="B62" s="4"/>
      <c r="C62" s="4"/>
      <c r="D62" s="4"/>
    </row>
    <row r="63" spans="1:4" ht="15.75" customHeight="1">
      <c r="B63" s="4"/>
      <c r="C63" s="4"/>
      <c r="D63" s="4"/>
    </row>
    <row r="64" spans="1:4" ht="15.75" customHeight="1">
      <c r="B64" s="4"/>
      <c r="C64" s="4"/>
      <c r="D64" s="4"/>
    </row>
    <row r="65" spans="2:4" ht="15.75" customHeight="1">
      <c r="B65" s="4"/>
      <c r="C65" s="4"/>
      <c r="D65" s="4"/>
    </row>
    <row r="66" spans="2:4" ht="15.75" customHeight="1">
      <c r="B66" s="4"/>
      <c r="C66" s="4"/>
      <c r="D66" s="4"/>
    </row>
    <row r="67" spans="2:4" ht="15.75" customHeight="1">
      <c r="B67" s="4"/>
      <c r="C67" s="4"/>
      <c r="D67" s="4"/>
    </row>
    <row r="68" spans="2:4" ht="15.75" customHeight="1">
      <c r="B68" s="4"/>
      <c r="C68" s="4"/>
      <c r="D68" s="4"/>
    </row>
    <row r="69" spans="2:4" ht="15.75" customHeight="1">
      <c r="B69" s="4"/>
      <c r="C69" s="4"/>
      <c r="D69" s="4"/>
    </row>
    <row r="70" spans="2:4" ht="15.75" customHeight="1">
      <c r="B70" s="4"/>
      <c r="C70" s="4"/>
      <c r="D70" s="4"/>
    </row>
    <row r="71" spans="2:4" ht="15.75" customHeight="1">
      <c r="B71" s="4"/>
      <c r="C71" s="4"/>
      <c r="D71" s="4"/>
    </row>
    <row r="72" spans="2:4" ht="15.75" customHeight="1">
      <c r="B72" s="4"/>
      <c r="C72" s="4"/>
      <c r="D72" s="4"/>
    </row>
    <row r="73" spans="2:4" ht="15.75" customHeight="1">
      <c r="B73" s="4"/>
      <c r="C73" s="4"/>
      <c r="D73" s="4"/>
    </row>
    <row r="74" spans="2:4" ht="15.75" customHeight="1">
      <c r="B74" s="4"/>
      <c r="C74" s="4"/>
      <c r="D74" s="4"/>
    </row>
    <row r="75" spans="2:4" ht="15.75" customHeight="1">
      <c r="B75" s="4"/>
      <c r="C75" s="4"/>
      <c r="D75" s="4"/>
    </row>
    <row r="76" spans="2:4" ht="15.75" customHeight="1">
      <c r="B76" s="4"/>
      <c r="C76" s="4"/>
      <c r="D76" s="4"/>
    </row>
    <row r="77" spans="2:4" ht="15.75" customHeight="1">
      <c r="B77" s="4"/>
      <c r="C77" s="4"/>
      <c r="D77" s="4"/>
    </row>
    <row r="78" spans="2:4" ht="15.75" customHeight="1">
      <c r="B78" s="4"/>
      <c r="C78" s="4"/>
      <c r="D78" s="4"/>
    </row>
    <row r="79" spans="2:4" ht="15.75" customHeight="1">
      <c r="B79" s="4"/>
      <c r="C79" s="4"/>
      <c r="D79" s="4"/>
    </row>
    <row r="80" spans="2:4" ht="15.75" customHeight="1">
      <c r="B80" s="4"/>
      <c r="C80" s="4"/>
      <c r="D80" s="4"/>
    </row>
    <row r="81" spans="2:4" ht="15.75" customHeight="1">
      <c r="B81" s="4"/>
      <c r="C81" s="4"/>
      <c r="D81" s="4"/>
    </row>
    <row r="82" spans="2:4" ht="15.75" customHeight="1">
      <c r="B82" s="4"/>
      <c r="C82" s="4"/>
      <c r="D82" s="4"/>
    </row>
    <row r="83" spans="2:4" ht="15.75" customHeight="1">
      <c r="B83" s="4"/>
      <c r="C83" s="4"/>
      <c r="D83" s="4"/>
    </row>
    <row r="84" spans="2:4" ht="15.75" customHeight="1">
      <c r="B84" s="4"/>
      <c r="C84" s="4"/>
      <c r="D84" s="4"/>
    </row>
    <row r="85" spans="2:4" ht="15.75" customHeight="1">
      <c r="B85" s="4"/>
      <c r="C85" s="4"/>
      <c r="D85" s="4"/>
    </row>
    <row r="86" spans="2:4" ht="15.75" customHeight="1">
      <c r="B86" s="4"/>
      <c r="C86" s="4"/>
      <c r="D86" s="4"/>
    </row>
    <row r="87" spans="2:4" ht="15.75" customHeight="1">
      <c r="B87" s="4"/>
      <c r="C87" s="4"/>
      <c r="D87" s="4"/>
    </row>
    <row r="88" spans="2:4" ht="15.75" customHeight="1">
      <c r="B88" s="4"/>
      <c r="C88" s="4"/>
      <c r="D88" s="4"/>
    </row>
    <row r="89" spans="2:4" ht="15.75" customHeight="1">
      <c r="B89" s="4"/>
      <c r="C89" s="4"/>
      <c r="D89" s="4"/>
    </row>
    <row r="90" spans="2:4" ht="15.75" customHeight="1">
      <c r="B90" s="4"/>
      <c r="C90" s="4"/>
      <c r="D90" s="4"/>
    </row>
    <row r="91" spans="2:4" ht="15.75" customHeight="1">
      <c r="B91" s="4"/>
      <c r="C91" s="4"/>
      <c r="D91" s="4"/>
    </row>
    <row r="92" spans="2:4" ht="15.75" customHeight="1">
      <c r="B92" s="4"/>
      <c r="C92" s="4"/>
      <c r="D92" s="4"/>
    </row>
    <row r="93" spans="2:4" ht="15.75" customHeight="1">
      <c r="B93" s="4"/>
      <c r="C93" s="4"/>
      <c r="D93" s="4"/>
    </row>
    <row r="94" spans="2:4" ht="15.75" customHeight="1">
      <c r="B94" s="4"/>
      <c r="C94" s="4"/>
      <c r="D94" s="4"/>
    </row>
    <row r="95" spans="2:4" ht="15.75" customHeight="1">
      <c r="B95" s="4"/>
      <c r="C95" s="4"/>
      <c r="D95" s="4"/>
    </row>
    <row r="96" spans="2:4" ht="15.75" customHeight="1">
      <c r="B96" s="4"/>
      <c r="C96" s="4"/>
      <c r="D96" s="4"/>
    </row>
    <row r="97" spans="2:4" ht="15.75" customHeight="1">
      <c r="B97" s="4"/>
      <c r="C97" s="4"/>
      <c r="D97" s="4"/>
    </row>
    <row r="98" spans="2:4" ht="15.75" customHeight="1">
      <c r="B98" s="4"/>
      <c r="C98" s="4"/>
      <c r="D98" s="4"/>
    </row>
    <row r="99" spans="2:4" ht="15.75" customHeight="1">
      <c r="B99" s="4"/>
      <c r="C99" s="4"/>
      <c r="D99" s="4"/>
    </row>
    <row r="100" spans="2:4" ht="15.75" customHeight="1">
      <c r="B100" s="4"/>
      <c r="C100" s="4"/>
      <c r="D100" s="4"/>
    </row>
    <row r="101" spans="2:4" ht="15.75" customHeight="1">
      <c r="B101" s="4"/>
      <c r="C101" s="4"/>
      <c r="D101" s="4"/>
    </row>
    <row r="102" spans="2:4" ht="15.75" customHeight="1">
      <c r="B102" s="4"/>
      <c r="C102" s="4"/>
      <c r="D102" s="4"/>
    </row>
    <row r="103" spans="2:4" ht="15.75" customHeight="1">
      <c r="B103" s="4"/>
      <c r="C103" s="4"/>
      <c r="D103" s="4"/>
    </row>
    <row r="104" spans="2:4" ht="15.75" customHeight="1">
      <c r="B104" s="4"/>
      <c r="C104" s="4"/>
      <c r="D104" s="4"/>
    </row>
    <row r="105" spans="2:4" ht="15.75" customHeight="1">
      <c r="B105" s="4"/>
      <c r="C105" s="4"/>
      <c r="D105" s="4"/>
    </row>
    <row r="106" spans="2:4" ht="15.75" customHeight="1">
      <c r="B106" s="4"/>
      <c r="C106" s="4"/>
      <c r="D106" s="4"/>
    </row>
    <row r="107" spans="2:4" ht="15.75" customHeight="1">
      <c r="B107" s="4"/>
      <c r="C107" s="4"/>
      <c r="D107" s="4"/>
    </row>
    <row r="108" spans="2:4" ht="15.75" customHeight="1">
      <c r="B108" s="4"/>
      <c r="C108" s="4"/>
      <c r="D108" s="4"/>
    </row>
    <row r="109" spans="2:4" ht="15.75" customHeight="1">
      <c r="B109" s="4"/>
      <c r="C109" s="4"/>
      <c r="D109" s="4"/>
    </row>
    <row r="110" spans="2:4" ht="15.75" customHeight="1">
      <c r="B110" s="4"/>
      <c r="C110" s="4"/>
      <c r="D110" s="4"/>
    </row>
    <row r="111" spans="2:4" ht="15.75" customHeight="1">
      <c r="B111" s="4"/>
      <c r="C111" s="4"/>
      <c r="D111" s="4"/>
    </row>
    <row r="112" spans="2:4" ht="15.75" customHeight="1">
      <c r="B112" s="4"/>
      <c r="C112" s="4"/>
      <c r="D112" s="4"/>
    </row>
    <row r="113" spans="2:4" ht="15.75" customHeight="1">
      <c r="B113" s="4"/>
      <c r="C113" s="4"/>
      <c r="D113" s="4"/>
    </row>
    <row r="114" spans="2:4" ht="15.75" customHeight="1">
      <c r="B114" s="4"/>
      <c r="C114" s="4"/>
      <c r="D114" s="4"/>
    </row>
    <row r="115" spans="2:4" ht="15.75" customHeight="1">
      <c r="B115" s="4"/>
      <c r="C115" s="4"/>
      <c r="D115" s="4"/>
    </row>
    <row r="116" spans="2:4" ht="15.75" customHeight="1">
      <c r="B116" s="4"/>
      <c r="C116" s="4"/>
      <c r="D116" s="4"/>
    </row>
    <row r="117" spans="2:4" ht="15.75" customHeight="1">
      <c r="B117" s="4"/>
      <c r="C117" s="4"/>
      <c r="D117" s="4"/>
    </row>
    <row r="118" spans="2:4" ht="15.75" customHeight="1">
      <c r="B118" s="4"/>
      <c r="C118" s="4"/>
      <c r="D118" s="4"/>
    </row>
    <row r="119" spans="2:4" ht="15.75" customHeight="1">
      <c r="B119" s="4"/>
      <c r="C119" s="4"/>
      <c r="D119" s="4"/>
    </row>
    <row r="120" spans="2:4" ht="15.75" customHeight="1">
      <c r="B120" s="4"/>
      <c r="C120" s="4"/>
      <c r="D120" s="4"/>
    </row>
    <row r="121" spans="2:4" ht="15.75" customHeight="1">
      <c r="B121" s="4"/>
      <c r="C121" s="4"/>
      <c r="D121" s="4"/>
    </row>
    <row r="122" spans="2:4" ht="15.75" customHeight="1">
      <c r="B122" s="4"/>
      <c r="C122" s="4"/>
      <c r="D122" s="4"/>
    </row>
    <row r="123" spans="2:4" ht="15.75" customHeight="1">
      <c r="B123" s="4"/>
      <c r="C123" s="4"/>
      <c r="D123" s="4"/>
    </row>
    <row r="124" spans="2:4" ht="15.75" customHeight="1">
      <c r="B124" s="4"/>
      <c r="C124" s="4"/>
      <c r="D124" s="4"/>
    </row>
    <row r="125" spans="2:4" ht="15.75" customHeight="1">
      <c r="B125" s="4"/>
      <c r="C125" s="4"/>
      <c r="D125" s="4"/>
    </row>
    <row r="126" spans="2:4" ht="15.75" customHeight="1">
      <c r="B126" s="4"/>
      <c r="C126" s="4"/>
      <c r="D126" s="4"/>
    </row>
    <row r="127" spans="2:4" ht="15.75" customHeight="1">
      <c r="B127" s="4"/>
      <c r="C127" s="4"/>
      <c r="D127" s="4"/>
    </row>
    <row r="128" spans="2:4" ht="15.75" customHeight="1">
      <c r="B128" s="4"/>
      <c r="C128" s="4"/>
      <c r="D128" s="4"/>
    </row>
    <row r="129" spans="2:4" ht="15.75" customHeight="1">
      <c r="B129" s="4"/>
      <c r="C129" s="4"/>
      <c r="D129" s="4"/>
    </row>
    <row r="130" spans="2:4" ht="15.75" customHeight="1">
      <c r="B130" s="4"/>
      <c r="C130" s="4"/>
      <c r="D130" s="4"/>
    </row>
    <row r="131" spans="2:4" ht="15.75" customHeight="1">
      <c r="B131" s="4"/>
      <c r="C131" s="4"/>
      <c r="D131" s="4"/>
    </row>
    <row r="132" spans="2:4" ht="15.75" customHeight="1">
      <c r="B132" s="4"/>
      <c r="C132" s="4"/>
      <c r="D132" s="4"/>
    </row>
    <row r="133" spans="2:4" ht="15.75" customHeight="1">
      <c r="B133" s="4"/>
      <c r="C133" s="4"/>
      <c r="D133" s="4"/>
    </row>
    <row r="134" spans="2:4" ht="15.75" customHeight="1">
      <c r="B134" s="4"/>
      <c r="C134" s="4"/>
      <c r="D134" s="4"/>
    </row>
    <row r="135" spans="2:4" ht="15.75" customHeight="1">
      <c r="B135" s="4"/>
      <c r="C135" s="4"/>
      <c r="D135" s="4"/>
    </row>
    <row r="136" spans="2:4" ht="15.75" customHeight="1">
      <c r="B136" s="4"/>
      <c r="C136" s="4"/>
      <c r="D136" s="4"/>
    </row>
    <row r="137" spans="2:4" ht="15.75" customHeight="1">
      <c r="B137" s="4"/>
      <c r="C137" s="4"/>
      <c r="D137" s="4"/>
    </row>
    <row r="138" spans="2:4" ht="15.75" customHeight="1">
      <c r="B138" s="4"/>
      <c r="C138" s="4"/>
      <c r="D138" s="4"/>
    </row>
    <row r="139" spans="2:4" ht="15.75" customHeight="1">
      <c r="B139" s="4"/>
      <c r="C139" s="4"/>
      <c r="D139" s="4"/>
    </row>
    <row r="140" spans="2:4" ht="15.75" customHeight="1">
      <c r="B140" s="4"/>
      <c r="C140" s="4"/>
      <c r="D140" s="4"/>
    </row>
    <row r="141" spans="2:4" ht="15.75" customHeight="1">
      <c r="B141" s="4"/>
      <c r="C141" s="4"/>
      <c r="D141" s="4"/>
    </row>
    <row r="142" spans="2:4" ht="15.75" customHeight="1">
      <c r="B142" s="4"/>
      <c r="C142" s="4"/>
      <c r="D142" s="4"/>
    </row>
    <row r="143" spans="2:4" ht="15.75" customHeight="1">
      <c r="B143" s="4"/>
      <c r="C143" s="4"/>
      <c r="D143" s="4"/>
    </row>
    <row r="144" spans="2:4" ht="15.75" customHeight="1">
      <c r="B144" s="4"/>
      <c r="C144" s="4"/>
      <c r="D144" s="4"/>
    </row>
    <row r="145" spans="2:4" ht="15.75" customHeight="1">
      <c r="B145" s="4"/>
      <c r="C145" s="4"/>
      <c r="D145" s="4"/>
    </row>
    <row r="146" spans="2:4" ht="15.75" customHeight="1">
      <c r="B146" s="4"/>
      <c r="C146" s="4"/>
      <c r="D146" s="4"/>
    </row>
    <row r="147" spans="2:4" ht="15.75" customHeight="1">
      <c r="B147" s="4"/>
      <c r="C147" s="4"/>
      <c r="D147" s="4"/>
    </row>
    <row r="148" spans="2:4" ht="15.75" customHeight="1">
      <c r="B148" s="4"/>
      <c r="C148" s="4"/>
      <c r="D148" s="4"/>
    </row>
    <row r="149" spans="2:4" ht="15.75" customHeight="1">
      <c r="B149" s="4"/>
      <c r="C149" s="4"/>
      <c r="D149" s="4"/>
    </row>
    <row r="150" spans="2:4" ht="15.75" customHeight="1">
      <c r="B150" s="4"/>
      <c r="C150" s="4"/>
      <c r="D150" s="4"/>
    </row>
    <row r="151" spans="2:4" ht="15.75" customHeight="1">
      <c r="B151" s="4"/>
      <c r="C151" s="4"/>
      <c r="D151" s="4"/>
    </row>
    <row r="152" spans="2:4" ht="15.75" customHeight="1">
      <c r="B152" s="4"/>
      <c r="C152" s="4"/>
      <c r="D152" s="4"/>
    </row>
    <row r="153" spans="2:4" ht="15.75" customHeight="1">
      <c r="B153" s="4"/>
      <c r="C153" s="4"/>
      <c r="D153" s="4"/>
    </row>
    <row r="154" spans="2:4" ht="15.75" customHeight="1">
      <c r="B154" s="4"/>
      <c r="C154" s="4"/>
      <c r="D154" s="4"/>
    </row>
    <row r="155" spans="2:4" ht="15.75" customHeight="1">
      <c r="B155" s="4"/>
      <c r="C155" s="4"/>
      <c r="D155" s="4"/>
    </row>
    <row r="156" spans="2:4" ht="15.75" customHeight="1">
      <c r="B156" s="4"/>
      <c r="C156" s="4"/>
      <c r="D156" s="4"/>
    </row>
    <row r="157" spans="2:4" ht="15.75" customHeight="1">
      <c r="B157" s="4"/>
      <c r="C157" s="4"/>
      <c r="D157" s="4"/>
    </row>
    <row r="158" spans="2:4" ht="15.75" customHeight="1">
      <c r="B158" s="4"/>
      <c r="C158" s="4"/>
      <c r="D158" s="4"/>
    </row>
    <row r="159" spans="2:4" ht="15.75" customHeight="1">
      <c r="B159" s="4"/>
      <c r="C159" s="4"/>
      <c r="D159" s="4"/>
    </row>
    <row r="160" spans="2:4" ht="15.75" customHeight="1">
      <c r="B160" s="4"/>
      <c r="C160" s="4"/>
      <c r="D160" s="4"/>
    </row>
    <row r="161" spans="2:4" ht="15.75" customHeight="1">
      <c r="B161" s="4"/>
      <c r="C161" s="4"/>
      <c r="D161" s="4"/>
    </row>
    <row r="162" spans="2:4" ht="15.75" customHeight="1">
      <c r="B162" s="4"/>
      <c r="C162" s="4"/>
      <c r="D162" s="4"/>
    </row>
    <row r="163" spans="2:4" ht="15.75" customHeight="1">
      <c r="B163" s="4"/>
      <c r="C163" s="4"/>
      <c r="D163" s="4"/>
    </row>
    <row r="164" spans="2:4" ht="15.75" customHeight="1">
      <c r="B164" s="4"/>
      <c r="C164" s="4"/>
      <c r="D164" s="4"/>
    </row>
    <row r="165" spans="2:4" ht="15.75" customHeight="1">
      <c r="B165" s="4"/>
      <c r="C165" s="4"/>
      <c r="D165" s="4"/>
    </row>
    <row r="166" spans="2:4" ht="15.75" customHeight="1">
      <c r="B166" s="4"/>
      <c r="C166" s="4"/>
      <c r="D166" s="4"/>
    </row>
    <row r="167" spans="2:4" ht="15.75" customHeight="1">
      <c r="B167" s="4"/>
      <c r="C167" s="4"/>
      <c r="D167" s="4"/>
    </row>
    <row r="168" spans="2:4" ht="15.75" customHeight="1">
      <c r="B168" s="4"/>
      <c r="C168" s="4"/>
      <c r="D168" s="4"/>
    </row>
    <row r="169" spans="2:4" ht="15.75" customHeight="1">
      <c r="B169" s="4"/>
      <c r="C169" s="4"/>
      <c r="D169" s="4"/>
    </row>
    <row r="170" spans="2:4" ht="15.75" customHeight="1">
      <c r="B170" s="4"/>
      <c r="C170" s="4"/>
      <c r="D170" s="4"/>
    </row>
    <row r="171" spans="2:4" ht="15.75" customHeight="1">
      <c r="B171" s="4"/>
      <c r="C171" s="4"/>
      <c r="D171" s="4"/>
    </row>
    <row r="172" spans="2:4" ht="15.75" customHeight="1">
      <c r="B172" s="4"/>
      <c r="C172" s="4"/>
      <c r="D172" s="4"/>
    </row>
    <row r="173" spans="2:4" ht="15.75" customHeight="1">
      <c r="B173" s="4"/>
      <c r="C173" s="4"/>
      <c r="D173" s="4"/>
    </row>
    <row r="174" spans="2:4" ht="15.75" customHeight="1">
      <c r="B174" s="4"/>
      <c r="C174" s="4"/>
      <c r="D174" s="4"/>
    </row>
    <row r="175" spans="2:4" ht="15.75" customHeight="1">
      <c r="B175" s="4"/>
      <c r="C175" s="4"/>
      <c r="D175" s="4"/>
    </row>
    <row r="176" spans="2:4" ht="15.75" customHeight="1">
      <c r="B176" s="4"/>
      <c r="C176" s="4"/>
      <c r="D176" s="4"/>
    </row>
    <row r="177" spans="2:4" ht="15.75" customHeight="1">
      <c r="B177" s="4"/>
      <c r="C177" s="4"/>
      <c r="D177" s="4"/>
    </row>
    <row r="178" spans="2:4" ht="15.75" customHeight="1">
      <c r="B178" s="4"/>
      <c r="C178" s="4"/>
      <c r="D178" s="4"/>
    </row>
    <row r="179" spans="2:4" ht="15.75" customHeight="1">
      <c r="B179" s="4"/>
      <c r="C179" s="4"/>
      <c r="D179" s="4"/>
    </row>
    <row r="180" spans="2:4" ht="15.75" customHeight="1">
      <c r="B180" s="4"/>
      <c r="C180" s="4"/>
      <c r="D180" s="4"/>
    </row>
    <row r="181" spans="2:4" ht="15.75" customHeight="1">
      <c r="B181" s="4"/>
      <c r="C181" s="4"/>
      <c r="D181" s="4"/>
    </row>
    <row r="182" spans="2:4" ht="15.75" customHeight="1">
      <c r="B182" s="4"/>
      <c r="C182" s="4"/>
      <c r="D182" s="4"/>
    </row>
    <row r="183" spans="2:4" ht="15.75" customHeight="1">
      <c r="B183" s="4"/>
      <c r="C183" s="4"/>
      <c r="D183" s="4"/>
    </row>
    <row r="184" spans="2:4" ht="15.75" customHeight="1">
      <c r="B184" s="4"/>
      <c r="C184" s="4"/>
      <c r="D184" s="4"/>
    </row>
    <row r="185" spans="2:4" ht="15.75" customHeight="1">
      <c r="B185" s="4"/>
      <c r="C185" s="4"/>
      <c r="D185" s="4"/>
    </row>
    <row r="186" spans="2:4" ht="15.75" customHeight="1">
      <c r="B186" s="4"/>
      <c r="C186" s="4"/>
      <c r="D186" s="4"/>
    </row>
    <row r="187" spans="2:4" ht="15.75" customHeight="1">
      <c r="B187" s="4"/>
      <c r="C187" s="4"/>
      <c r="D187" s="4"/>
    </row>
    <row r="188" spans="2:4" ht="15.75" customHeight="1">
      <c r="B188" s="4"/>
      <c r="C188" s="4"/>
      <c r="D188" s="4"/>
    </row>
    <row r="189" spans="2:4" ht="15.75" customHeight="1">
      <c r="B189" s="4"/>
      <c r="C189" s="4"/>
      <c r="D189" s="4"/>
    </row>
    <row r="190" spans="2:4" ht="15.75" customHeight="1">
      <c r="B190" s="4"/>
      <c r="C190" s="4"/>
      <c r="D190" s="4"/>
    </row>
    <row r="191" spans="2:4" ht="15.75" customHeight="1">
      <c r="B191" s="4"/>
      <c r="C191" s="4"/>
      <c r="D191" s="4"/>
    </row>
    <row r="192" spans="2:4" ht="15.75" customHeight="1">
      <c r="B192" s="4"/>
      <c r="C192" s="4"/>
      <c r="D192" s="4"/>
    </row>
    <row r="193" spans="2:4" ht="15.75" customHeight="1">
      <c r="B193" s="4"/>
      <c r="C193" s="4"/>
      <c r="D193" s="4"/>
    </row>
    <row r="194" spans="2:4" ht="15.75" customHeight="1">
      <c r="B194" s="4"/>
      <c r="C194" s="4"/>
      <c r="D194" s="4"/>
    </row>
    <row r="195" spans="2:4" ht="15.75" customHeight="1">
      <c r="B195" s="4"/>
      <c r="C195" s="4"/>
      <c r="D195" s="4"/>
    </row>
    <row r="196" spans="2:4" ht="15.75" customHeight="1">
      <c r="B196" s="4"/>
      <c r="C196" s="4"/>
      <c r="D196" s="4"/>
    </row>
    <row r="197" spans="2:4" ht="15.75" customHeight="1">
      <c r="B197" s="4"/>
      <c r="C197" s="4"/>
      <c r="D197" s="4"/>
    </row>
    <row r="198" spans="2:4" ht="15.75" customHeight="1">
      <c r="B198" s="4"/>
      <c r="C198" s="4"/>
      <c r="D198" s="4"/>
    </row>
    <row r="199" spans="2:4" ht="15.75" customHeight="1">
      <c r="B199" s="4"/>
      <c r="C199" s="4"/>
      <c r="D199" s="4"/>
    </row>
    <row r="200" spans="2:4" ht="15.75" customHeight="1">
      <c r="B200" s="4"/>
      <c r="C200" s="4"/>
      <c r="D200" s="4"/>
    </row>
    <row r="201" spans="2:4" ht="15.75" customHeight="1">
      <c r="B201" s="4"/>
      <c r="C201" s="4"/>
      <c r="D201" s="4"/>
    </row>
    <row r="202" spans="2:4" ht="15.75" customHeight="1">
      <c r="B202" s="4"/>
      <c r="C202" s="4"/>
      <c r="D202" s="4"/>
    </row>
    <row r="203" spans="2:4" ht="15.75" customHeight="1">
      <c r="B203" s="4"/>
      <c r="C203" s="4"/>
      <c r="D203" s="4"/>
    </row>
    <row r="204" spans="2:4" ht="15.75" customHeight="1">
      <c r="B204" s="4"/>
      <c r="C204" s="4"/>
      <c r="D204" s="4"/>
    </row>
    <row r="205" spans="2:4" ht="15.75" customHeight="1">
      <c r="B205" s="4"/>
      <c r="C205" s="4"/>
      <c r="D205" s="4"/>
    </row>
    <row r="206" spans="2:4" ht="15.75" customHeight="1">
      <c r="B206" s="4"/>
      <c r="C206" s="4"/>
      <c r="D206" s="4"/>
    </row>
    <row r="207" spans="2:4" ht="15.75" customHeight="1">
      <c r="B207" s="4"/>
      <c r="C207" s="4"/>
      <c r="D207" s="4"/>
    </row>
    <row r="208" spans="2:4" ht="15.75" customHeight="1">
      <c r="B208" s="4"/>
      <c r="C208" s="4"/>
      <c r="D208" s="4"/>
    </row>
    <row r="209" spans="2:4" ht="15.75" customHeight="1">
      <c r="B209" s="4"/>
      <c r="C209" s="4"/>
      <c r="D209" s="4"/>
    </row>
    <row r="210" spans="2:4" ht="15.75" customHeight="1">
      <c r="B210" s="4"/>
      <c r="C210" s="4"/>
      <c r="D210" s="4"/>
    </row>
    <row r="211" spans="2:4" ht="15.75" customHeight="1">
      <c r="B211" s="4"/>
      <c r="C211" s="4"/>
      <c r="D211" s="4"/>
    </row>
    <row r="212" spans="2:4" ht="15.75" customHeight="1">
      <c r="B212" s="4"/>
      <c r="C212" s="4"/>
      <c r="D212" s="4"/>
    </row>
    <row r="213" spans="2:4" ht="15.75" customHeight="1">
      <c r="B213" s="4"/>
      <c r="C213" s="4"/>
      <c r="D213" s="4"/>
    </row>
    <row r="214" spans="2:4" ht="15.75" customHeight="1">
      <c r="B214" s="4"/>
      <c r="C214" s="4"/>
      <c r="D214" s="4"/>
    </row>
    <row r="215" spans="2:4" ht="15.75" customHeight="1">
      <c r="B215" s="4"/>
      <c r="C215" s="4"/>
      <c r="D215" s="4"/>
    </row>
    <row r="216" spans="2:4" ht="15.75" customHeight="1">
      <c r="B216" s="4"/>
      <c r="C216" s="4"/>
      <c r="D216" s="4"/>
    </row>
    <row r="217" spans="2:4" ht="15.75" customHeight="1">
      <c r="B217" s="4"/>
      <c r="C217" s="4"/>
      <c r="D217" s="4"/>
    </row>
    <row r="218" spans="2:4" ht="15.75" customHeight="1">
      <c r="B218" s="4"/>
      <c r="C218" s="4"/>
      <c r="D218" s="4"/>
    </row>
    <row r="219" spans="2:4" ht="15.75" customHeight="1">
      <c r="B219" s="4"/>
      <c r="C219" s="4"/>
      <c r="D219" s="4"/>
    </row>
    <row r="220" spans="2:4" ht="15.75" customHeight="1">
      <c r="B220" s="4"/>
      <c r="C220" s="4"/>
      <c r="D220" s="4"/>
    </row>
    <row r="221" spans="2:4" ht="15.75" customHeight="1">
      <c r="B221" s="4"/>
      <c r="C221" s="4"/>
      <c r="D221" s="4"/>
    </row>
    <row r="222" spans="2:4" ht="15.75" customHeight="1">
      <c r="B222" s="4"/>
      <c r="C222" s="4"/>
      <c r="D222" s="4"/>
    </row>
    <row r="223" spans="2:4" ht="15.75" customHeight="1">
      <c r="B223" s="4"/>
      <c r="C223" s="4"/>
      <c r="D223" s="4"/>
    </row>
    <row r="224" spans="2:4" ht="15.75" customHeight="1">
      <c r="B224" s="4"/>
      <c r="C224" s="4"/>
      <c r="D224" s="4"/>
    </row>
    <row r="225" spans="2:4" ht="15.75" customHeight="1">
      <c r="B225" s="4"/>
      <c r="C225" s="4"/>
      <c r="D225" s="4"/>
    </row>
    <row r="226" spans="2:4" ht="15.75" customHeight="1">
      <c r="B226" s="4"/>
      <c r="C226" s="4"/>
      <c r="D226" s="4"/>
    </row>
    <row r="227" spans="2:4" ht="15.75" customHeight="1">
      <c r="B227" s="4"/>
      <c r="C227" s="4"/>
      <c r="D227" s="4"/>
    </row>
    <row r="228" spans="2:4" ht="15.75" customHeight="1">
      <c r="B228" s="4"/>
      <c r="C228" s="4"/>
      <c r="D228" s="4"/>
    </row>
    <row r="229" spans="2:4" ht="15.75" customHeight="1">
      <c r="B229" s="4"/>
      <c r="C229" s="4"/>
      <c r="D229" s="4"/>
    </row>
    <row r="230" spans="2:4" ht="15.75" customHeight="1">
      <c r="B230" s="4"/>
      <c r="C230" s="4"/>
      <c r="D230" s="4"/>
    </row>
    <row r="231" spans="2:4" ht="15.75" customHeight="1">
      <c r="B231" s="4"/>
      <c r="C231" s="4"/>
      <c r="D231" s="4"/>
    </row>
    <row r="232" spans="2:4" ht="15.75" customHeight="1">
      <c r="B232" s="4"/>
      <c r="C232" s="4"/>
      <c r="D232" s="4"/>
    </row>
    <row r="233" spans="2:4" ht="15.75" customHeight="1">
      <c r="B233" s="4"/>
      <c r="C233" s="4"/>
      <c r="D233" s="4"/>
    </row>
    <row r="234" spans="2:4" ht="15.75" customHeight="1">
      <c r="B234" s="4"/>
      <c r="C234" s="4"/>
      <c r="D234" s="4"/>
    </row>
    <row r="235" spans="2:4" ht="15.75" customHeight="1">
      <c r="B235" s="4"/>
      <c r="C235" s="4"/>
      <c r="D235" s="4"/>
    </row>
    <row r="236" spans="2:4" ht="15.75" customHeight="1">
      <c r="B236" s="4"/>
      <c r="C236" s="4"/>
      <c r="D236" s="4"/>
    </row>
    <row r="237" spans="2:4" ht="15.75" customHeight="1">
      <c r="B237" s="4"/>
      <c r="C237" s="4"/>
      <c r="D237" s="4"/>
    </row>
    <row r="238" spans="2:4" ht="15.75" customHeight="1">
      <c r="B238" s="4"/>
      <c r="C238" s="4"/>
      <c r="D238" s="4"/>
    </row>
    <row r="239" spans="2:4" ht="15.75" customHeight="1">
      <c r="B239" s="4"/>
      <c r="C239" s="4"/>
      <c r="D239" s="4"/>
    </row>
    <row r="240" spans="2:4" ht="15.75" customHeight="1">
      <c r="B240" s="4"/>
      <c r="C240" s="4"/>
      <c r="D240" s="4"/>
    </row>
    <row r="241" spans="2:4" ht="15.75" customHeight="1">
      <c r="B241" s="4"/>
      <c r="C241" s="4"/>
      <c r="D241" s="4"/>
    </row>
    <row r="242" spans="2:4" ht="15.75" customHeight="1">
      <c r="B242" s="4"/>
      <c r="C242" s="4"/>
      <c r="D242" s="4"/>
    </row>
    <row r="243" spans="2:4" ht="15.75" customHeight="1">
      <c r="B243" s="4"/>
      <c r="C243" s="4"/>
      <c r="D243" s="4"/>
    </row>
    <row r="244" spans="2:4" ht="15.75" customHeight="1">
      <c r="B244" s="4"/>
      <c r="C244" s="4"/>
      <c r="D244" s="4"/>
    </row>
    <row r="245" spans="2:4" ht="15.75" customHeight="1">
      <c r="B245" s="4"/>
      <c r="C245" s="4"/>
      <c r="D245" s="4"/>
    </row>
    <row r="246" spans="2:4" ht="15.75" customHeight="1">
      <c r="B246" s="4"/>
      <c r="C246" s="4"/>
      <c r="D246" s="4"/>
    </row>
    <row r="247" spans="2:4" ht="15.75" customHeight="1">
      <c r="B247" s="4"/>
      <c r="C247" s="4"/>
      <c r="D247" s="4"/>
    </row>
    <row r="248" spans="2:4" ht="15.75" customHeight="1">
      <c r="B248" s="4"/>
      <c r="C248" s="4"/>
      <c r="D248" s="4"/>
    </row>
    <row r="249" spans="2:4" ht="15.75" customHeight="1">
      <c r="B249" s="4"/>
      <c r="C249" s="4"/>
      <c r="D249" s="4"/>
    </row>
    <row r="250" spans="2:4" ht="15.75" customHeight="1">
      <c r="B250" s="4"/>
      <c r="C250" s="4"/>
      <c r="D250" s="4"/>
    </row>
    <row r="251" spans="2:4" ht="15.75" customHeight="1">
      <c r="B251" s="4"/>
      <c r="C251" s="4"/>
      <c r="D251" s="4"/>
    </row>
    <row r="252" spans="2:4" ht="15.75" customHeight="1">
      <c r="B252" s="4"/>
      <c r="C252" s="4"/>
      <c r="D252" s="4"/>
    </row>
    <row r="253" spans="2:4" ht="15.75" customHeight="1">
      <c r="B253" s="4"/>
      <c r="C253" s="4"/>
      <c r="D253" s="4"/>
    </row>
    <row r="254" spans="2:4" ht="15.75" customHeight="1">
      <c r="B254" s="4"/>
      <c r="C254" s="4"/>
      <c r="D254" s="4"/>
    </row>
    <row r="255" spans="2:4" ht="15.75" customHeight="1">
      <c r="B255" s="4"/>
      <c r="C255" s="4"/>
      <c r="D255" s="4"/>
    </row>
    <row r="256" spans="2:4" ht="15.75" customHeight="1">
      <c r="B256" s="4"/>
      <c r="C256" s="4"/>
      <c r="D256" s="4"/>
    </row>
    <row r="257" spans="2:4" ht="15.75" customHeight="1">
      <c r="B257" s="4"/>
      <c r="C257" s="4"/>
      <c r="D257" s="4"/>
    </row>
    <row r="258" spans="2:4" ht="15.75" customHeight="1">
      <c r="B258" s="4"/>
      <c r="C258" s="4"/>
      <c r="D258" s="4"/>
    </row>
    <row r="259" spans="2:4" ht="15.75" customHeight="1">
      <c r="B259" s="4"/>
      <c r="C259" s="4"/>
      <c r="D259" s="4"/>
    </row>
    <row r="260" spans="2:4" ht="15.75" customHeight="1">
      <c r="B260" s="4"/>
      <c r="C260" s="4"/>
      <c r="D260" s="4"/>
    </row>
    <row r="261" spans="2:4" ht="15.75" customHeight="1">
      <c r="B261" s="4"/>
      <c r="C261" s="4"/>
      <c r="D261" s="4"/>
    </row>
    <row r="262" spans="2:4" ht="15.75" customHeight="1">
      <c r="B262" s="4"/>
      <c r="C262" s="4"/>
      <c r="D262" s="4"/>
    </row>
    <row r="263" spans="2:4" ht="15.75" customHeight="1">
      <c r="B263" s="4"/>
      <c r="C263" s="4"/>
      <c r="D263" s="4"/>
    </row>
    <row r="264" spans="2:4" ht="15.75" customHeight="1">
      <c r="B264" s="4"/>
      <c r="C264" s="4"/>
      <c r="D264" s="4"/>
    </row>
    <row r="265" spans="2:4" ht="15.75" customHeight="1">
      <c r="B265" s="4"/>
      <c r="C265" s="4"/>
      <c r="D265" s="4"/>
    </row>
    <row r="266" spans="2:4" ht="15.75" customHeight="1">
      <c r="B266" s="4"/>
      <c r="C266" s="4"/>
      <c r="D266" s="4"/>
    </row>
    <row r="267" spans="2:4" ht="15.75" customHeight="1">
      <c r="B267" s="4"/>
      <c r="C267" s="4"/>
      <c r="D267" s="4"/>
    </row>
    <row r="268" spans="2:4" ht="15.75" customHeight="1">
      <c r="B268" s="4"/>
      <c r="C268" s="4"/>
      <c r="D268" s="4"/>
    </row>
    <row r="269" spans="2:4" ht="15.75" customHeight="1">
      <c r="B269" s="4"/>
      <c r="C269" s="4"/>
      <c r="D269" s="4"/>
    </row>
    <row r="270" spans="2:4" ht="15.75" customHeight="1">
      <c r="B270" s="4"/>
      <c r="C270" s="4"/>
      <c r="D270" s="4"/>
    </row>
    <row r="271" spans="2:4" ht="15.75" customHeight="1">
      <c r="B271" s="4"/>
      <c r="C271" s="4"/>
      <c r="D271" s="4"/>
    </row>
    <row r="272" spans="2:4" ht="15.75" customHeight="1">
      <c r="B272" s="4"/>
      <c r="C272" s="4"/>
      <c r="D272" s="4"/>
    </row>
    <row r="273" spans="2:4" ht="15.75" customHeight="1">
      <c r="B273" s="4"/>
      <c r="C273" s="4"/>
      <c r="D273" s="4"/>
    </row>
    <row r="274" spans="2:4" ht="15.75" customHeight="1">
      <c r="B274" s="4"/>
      <c r="C274" s="4"/>
      <c r="D274" s="4"/>
    </row>
    <row r="275" spans="2:4" ht="15.75" customHeight="1">
      <c r="B275" s="4"/>
      <c r="C275" s="4"/>
      <c r="D275" s="4"/>
    </row>
    <row r="276" spans="2:4" ht="15.75" customHeight="1">
      <c r="B276" s="4"/>
      <c r="C276" s="4"/>
      <c r="D276" s="4"/>
    </row>
    <row r="277" spans="2:4" ht="15.75" customHeight="1">
      <c r="B277" s="4"/>
      <c r="C277" s="4"/>
      <c r="D277" s="4"/>
    </row>
    <row r="278" spans="2:4" ht="15.75" customHeight="1">
      <c r="B278" s="4"/>
      <c r="C278" s="4"/>
      <c r="D278" s="4"/>
    </row>
    <row r="279" spans="2:4" ht="15.75" customHeight="1">
      <c r="B279" s="4"/>
      <c r="C279" s="4"/>
      <c r="D279" s="4"/>
    </row>
    <row r="280" spans="2:4" ht="15.75" customHeight="1">
      <c r="B280" s="4"/>
      <c r="C280" s="4"/>
      <c r="D280" s="4"/>
    </row>
    <row r="281" spans="2:4" ht="15.75" customHeight="1">
      <c r="B281" s="4"/>
      <c r="C281" s="4"/>
      <c r="D281" s="4"/>
    </row>
    <row r="282" spans="2:4" ht="15.75" customHeight="1">
      <c r="B282" s="4"/>
      <c r="C282" s="4"/>
      <c r="D282" s="4"/>
    </row>
    <row r="283" spans="2:4" ht="15.75" customHeight="1">
      <c r="B283" s="4"/>
      <c r="C283" s="4"/>
      <c r="D283" s="4"/>
    </row>
    <row r="284" spans="2:4" ht="15.75" customHeight="1">
      <c r="B284" s="4"/>
      <c r="C284" s="4"/>
      <c r="D284" s="4"/>
    </row>
    <row r="285" spans="2:4" ht="15.75" customHeight="1">
      <c r="B285" s="4"/>
      <c r="C285" s="4"/>
      <c r="D285" s="4"/>
    </row>
    <row r="286" spans="2:4" ht="15.75" customHeight="1">
      <c r="B286" s="4"/>
      <c r="C286" s="4"/>
      <c r="D286" s="4"/>
    </row>
    <row r="287" spans="2:4" ht="15.75" customHeight="1">
      <c r="B287" s="4"/>
      <c r="C287" s="4"/>
      <c r="D287" s="4"/>
    </row>
    <row r="288" spans="2:4" ht="15.75" customHeight="1">
      <c r="B288" s="4"/>
      <c r="C288" s="4"/>
      <c r="D288" s="4"/>
    </row>
    <row r="289" spans="2:4" ht="15.75" customHeight="1">
      <c r="B289" s="4"/>
      <c r="C289" s="4"/>
      <c r="D289" s="4"/>
    </row>
    <row r="290" spans="2:4" ht="15.75" customHeight="1">
      <c r="B290" s="4"/>
      <c r="C290" s="4"/>
      <c r="D290" s="4"/>
    </row>
    <row r="291" spans="2:4" ht="15.75" customHeight="1">
      <c r="B291" s="4"/>
      <c r="C291" s="4"/>
      <c r="D291" s="4"/>
    </row>
    <row r="292" spans="2:4" ht="15.75" customHeight="1">
      <c r="B292" s="4"/>
      <c r="C292" s="4"/>
      <c r="D292" s="4"/>
    </row>
    <row r="293" spans="2:4" ht="15.75" customHeight="1">
      <c r="B293" s="4"/>
      <c r="C293" s="4"/>
      <c r="D293" s="4"/>
    </row>
    <row r="294" spans="2:4" ht="15.75" customHeight="1">
      <c r="B294" s="4"/>
      <c r="C294" s="4"/>
      <c r="D294" s="4"/>
    </row>
    <row r="295" spans="2:4" ht="15.75" customHeight="1">
      <c r="B295" s="4"/>
      <c r="C295" s="4"/>
      <c r="D295" s="4"/>
    </row>
    <row r="296" spans="2:4" ht="15.75" customHeight="1">
      <c r="B296" s="4"/>
      <c r="C296" s="4"/>
      <c r="D296" s="4"/>
    </row>
    <row r="297" spans="2:4" ht="15.75" customHeight="1">
      <c r="B297" s="4"/>
      <c r="C297" s="4"/>
      <c r="D297" s="4"/>
    </row>
    <row r="298" spans="2:4" ht="15.75" customHeight="1">
      <c r="B298" s="4"/>
      <c r="C298" s="4"/>
      <c r="D298" s="4"/>
    </row>
    <row r="299" spans="2:4" ht="15.75" customHeight="1">
      <c r="B299" s="4"/>
      <c r="C299" s="4"/>
      <c r="D299" s="4"/>
    </row>
    <row r="300" spans="2:4" ht="15.75" customHeight="1">
      <c r="B300" s="4"/>
      <c r="C300" s="4"/>
      <c r="D300" s="4"/>
    </row>
    <row r="301" spans="2:4" ht="15.75" customHeight="1">
      <c r="B301" s="4"/>
      <c r="C301" s="4"/>
      <c r="D301" s="4"/>
    </row>
    <row r="302" spans="2:4" ht="15.75" customHeight="1">
      <c r="B302" s="4"/>
      <c r="C302" s="4"/>
      <c r="D302" s="4"/>
    </row>
    <row r="303" spans="2:4" ht="15.75" customHeight="1">
      <c r="B303" s="4"/>
      <c r="C303" s="4"/>
      <c r="D303" s="4"/>
    </row>
    <row r="304" spans="2:4" ht="15.75" customHeight="1">
      <c r="B304" s="4"/>
      <c r="C304" s="4"/>
      <c r="D304" s="4"/>
    </row>
    <row r="305" spans="2:4" ht="15.75" customHeight="1">
      <c r="B305" s="4"/>
      <c r="C305" s="4"/>
      <c r="D305" s="4"/>
    </row>
    <row r="306" spans="2:4" ht="15.75" customHeight="1">
      <c r="B306" s="4"/>
      <c r="C306" s="4"/>
      <c r="D306" s="4"/>
    </row>
    <row r="307" spans="2:4" ht="15.75" customHeight="1">
      <c r="B307" s="4"/>
      <c r="C307" s="4"/>
      <c r="D307" s="4"/>
    </row>
    <row r="308" spans="2:4" ht="15.75" customHeight="1">
      <c r="B308" s="4"/>
      <c r="C308" s="4"/>
      <c r="D308" s="4"/>
    </row>
    <row r="309" spans="2:4" ht="15.75" customHeight="1">
      <c r="B309" s="4"/>
      <c r="C309" s="4"/>
      <c r="D309" s="4"/>
    </row>
    <row r="310" spans="2:4" ht="15.75" customHeight="1">
      <c r="B310" s="4"/>
      <c r="C310" s="4"/>
      <c r="D310" s="4"/>
    </row>
    <row r="311" spans="2:4" ht="15.75" customHeight="1">
      <c r="B311" s="4"/>
      <c r="C311" s="4"/>
      <c r="D311" s="4"/>
    </row>
    <row r="312" spans="2:4" ht="15.75" customHeight="1">
      <c r="B312" s="4"/>
      <c r="C312" s="4"/>
      <c r="D312" s="4"/>
    </row>
    <row r="313" spans="2:4" ht="15.75" customHeight="1">
      <c r="B313" s="4"/>
      <c r="C313" s="4"/>
      <c r="D313" s="4"/>
    </row>
    <row r="314" spans="2:4" ht="15.75" customHeight="1">
      <c r="B314" s="4"/>
      <c r="C314" s="4"/>
      <c r="D314" s="4"/>
    </row>
    <row r="315" spans="2:4" ht="15.75" customHeight="1">
      <c r="B315" s="4"/>
      <c r="C315" s="4"/>
      <c r="D315" s="4"/>
    </row>
    <row r="316" spans="2:4" ht="15.75" customHeight="1">
      <c r="B316" s="4"/>
      <c r="C316" s="4"/>
      <c r="D316" s="4"/>
    </row>
    <row r="317" spans="2:4" ht="15.75" customHeight="1">
      <c r="B317" s="4"/>
      <c r="C317" s="4"/>
      <c r="D317" s="4"/>
    </row>
    <row r="318" spans="2:4" ht="15.75" customHeight="1">
      <c r="B318" s="4"/>
      <c r="C318" s="4"/>
      <c r="D318" s="4"/>
    </row>
    <row r="319" spans="2:4" ht="15.75" customHeight="1">
      <c r="B319" s="4"/>
      <c r="C319" s="4"/>
      <c r="D319" s="4"/>
    </row>
    <row r="320" spans="2:4" ht="15.75" customHeight="1">
      <c r="B320" s="4"/>
      <c r="C320" s="4"/>
      <c r="D320" s="4"/>
    </row>
    <row r="321" spans="2:4" ht="15.75" customHeight="1">
      <c r="B321" s="4"/>
      <c r="C321" s="4"/>
      <c r="D321" s="4"/>
    </row>
    <row r="322" spans="2:4" ht="15.75" customHeight="1">
      <c r="B322" s="4"/>
      <c r="C322" s="4"/>
      <c r="D322" s="4"/>
    </row>
    <row r="323" spans="2:4" ht="15.75" customHeight="1">
      <c r="B323" s="4"/>
      <c r="C323" s="4"/>
      <c r="D323" s="4"/>
    </row>
    <row r="324" spans="2:4" ht="15.75" customHeight="1">
      <c r="B324" s="4"/>
      <c r="C324" s="4"/>
      <c r="D324" s="4"/>
    </row>
    <row r="325" spans="2:4" ht="15.75" customHeight="1">
      <c r="B325" s="4"/>
      <c r="C325" s="4"/>
      <c r="D325" s="4"/>
    </row>
    <row r="326" spans="2:4" ht="15.75" customHeight="1">
      <c r="B326" s="4"/>
      <c r="C326" s="4"/>
      <c r="D326" s="4"/>
    </row>
    <row r="327" spans="2:4" ht="15.75" customHeight="1">
      <c r="B327" s="4"/>
      <c r="C327" s="4"/>
      <c r="D327" s="4"/>
    </row>
    <row r="328" spans="2:4" ht="15.75" customHeight="1">
      <c r="B328" s="4"/>
      <c r="C328" s="4"/>
      <c r="D328" s="4"/>
    </row>
    <row r="329" spans="2:4" ht="15.75" customHeight="1">
      <c r="B329" s="4"/>
      <c r="C329" s="4"/>
      <c r="D329" s="4"/>
    </row>
    <row r="330" spans="2:4" ht="15.75" customHeight="1">
      <c r="B330" s="4"/>
      <c r="C330" s="4"/>
      <c r="D330" s="4"/>
    </row>
    <row r="331" spans="2:4" ht="15.75" customHeight="1">
      <c r="B331" s="4"/>
      <c r="C331" s="4"/>
      <c r="D331" s="4"/>
    </row>
    <row r="332" spans="2:4" ht="15.75" customHeight="1">
      <c r="B332" s="4"/>
      <c r="C332" s="4"/>
      <c r="D332" s="4"/>
    </row>
    <row r="333" spans="2:4" ht="15.75" customHeight="1">
      <c r="B333" s="4"/>
      <c r="C333" s="4"/>
      <c r="D333" s="4"/>
    </row>
    <row r="334" spans="2:4" ht="15.75" customHeight="1">
      <c r="B334" s="4"/>
      <c r="C334" s="4"/>
      <c r="D334" s="4"/>
    </row>
    <row r="335" spans="2:4" ht="15.75" customHeight="1">
      <c r="B335" s="4"/>
      <c r="C335" s="4"/>
      <c r="D335" s="4"/>
    </row>
    <row r="336" spans="2:4" ht="15.75" customHeight="1">
      <c r="B336" s="4"/>
      <c r="C336" s="4"/>
      <c r="D336" s="4"/>
    </row>
    <row r="337" spans="2:4" ht="15.75" customHeight="1">
      <c r="B337" s="4"/>
      <c r="C337" s="4"/>
      <c r="D337" s="4"/>
    </row>
    <row r="338" spans="2:4" ht="15.75" customHeight="1">
      <c r="B338" s="4"/>
      <c r="C338" s="4"/>
      <c r="D338" s="4"/>
    </row>
    <row r="339" spans="2:4" ht="15.75" customHeight="1">
      <c r="B339" s="4"/>
      <c r="C339" s="4"/>
      <c r="D339" s="4"/>
    </row>
    <row r="340" spans="2:4" ht="15.75" customHeight="1">
      <c r="B340" s="4"/>
      <c r="C340" s="4"/>
      <c r="D340" s="4"/>
    </row>
    <row r="341" spans="2:4" ht="15.75" customHeight="1">
      <c r="B341" s="4"/>
      <c r="C341" s="4"/>
      <c r="D341" s="4"/>
    </row>
    <row r="342" spans="2:4" ht="15.75" customHeight="1">
      <c r="B342" s="4"/>
      <c r="C342" s="4"/>
      <c r="D342" s="4"/>
    </row>
    <row r="343" spans="2:4" ht="15.75" customHeight="1">
      <c r="B343" s="4"/>
      <c r="C343" s="4"/>
      <c r="D343" s="4"/>
    </row>
    <row r="344" spans="2:4" ht="15.75" customHeight="1">
      <c r="B344" s="4"/>
      <c r="C344" s="4"/>
      <c r="D344" s="4"/>
    </row>
    <row r="345" spans="2:4" ht="15.75" customHeight="1">
      <c r="B345" s="4"/>
      <c r="C345" s="4"/>
      <c r="D345" s="4"/>
    </row>
    <row r="346" spans="2:4" ht="15.75" customHeight="1">
      <c r="B346" s="4"/>
      <c r="C346" s="4"/>
      <c r="D346" s="4"/>
    </row>
    <row r="347" spans="2:4" ht="15.75" customHeight="1">
      <c r="B347" s="4"/>
      <c r="C347" s="4"/>
      <c r="D347" s="4"/>
    </row>
    <row r="348" spans="2:4" ht="15.75" customHeight="1">
      <c r="B348" s="4"/>
      <c r="C348" s="4"/>
      <c r="D348" s="4"/>
    </row>
    <row r="349" spans="2:4" ht="15.75" customHeight="1">
      <c r="B349" s="4"/>
      <c r="C349" s="4"/>
      <c r="D349" s="4"/>
    </row>
    <row r="350" spans="2:4" ht="15.75" customHeight="1">
      <c r="B350" s="4"/>
      <c r="C350" s="4"/>
      <c r="D350" s="4"/>
    </row>
    <row r="351" spans="2:4" ht="15.75" customHeight="1">
      <c r="B351" s="4"/>
      <c r="C351" s="4"/>
      <c r="D351" s="4"/>
    </row>
    <row r="352" spans="2:4" ht="15.75" customHeight="1">
      <c r="B352" s="4"/>
      <c r="C352" s="4"/>
      <c r="D352" s="4"/>
    </row>
    <row r="353" spans="2:4" ht="15.75" customHeight="1">
      <c r="B353" s="4"/>
      <c r="C353" s="4"/>
      <c r="D353" s="4"/>
    </row>
    <row r="354" spans="2:4" ht="15.75" customHeight="1">
      <c r="B354" s="4"/>
      <c r="C354" s="4"/>
      <c r="D354" s="4"/>
    </row>
    <row r="355" spans="2:4" ht="15.75" customHeight="1">
      <c r="B355" s="4"/>
      <c r="C355" s="4"/>
      <c r="D355" s="4"/>
    </row>
    <row r="356" spans="2:4" ht="15.75" customHeight="1">
      <c r="B356" s="4"/>
      <c r="C356" s="4"/>
      <c r="D356" s="4"/>
    </row>
    <row r="357" spans="2:4" ht="15.75" customHeight="1">
      <c r="B357" s="4"/>
      <c r="C357" s="4"/>
      <c r="D357" s="4"/>
    </row>
    <row r="358" spans="2:4" ht="15.75" customHeight="1">
      <c r="B358" s="4"/>
      <c r="C358" s="4"/>
      <c r="D358" s="4"/>
    </row>
    <row r="359" spans="2:4" ht="15.75" customHeight="1">
      <c r="B359" s="4"/>
      <c r="C359" s="4"/>
      <c r="D359" s="4"/>
    </row>
    <row r="360" spans="2:4" ht="15.75" customHeight="1">
      <c r="B360" s="4"/>
      <c r="C360" s="4"/>
      <c r="D360" s="4"/>
    </row>
    <row r="361" spans="2:4" ht="15.75" customHeight="1">
      <c r="B361" s="4"/>
      <c r="C361" s="4"/>
      <c r="D361" s="4"/>
    </row>
    <row r="362" spans="2:4" ht="15.75" customHeight="1">
      <c r="B362" s="4"/>
      <c r="C362" s="4"/>
      <c r="D362" s="4"/>
    </row>
    <row r="363" spans="2:4" ht="15.75" customHeight="1">
      <c r="B363" s="4"/>
      <c r="C363" s="4"/>
      <c r="D363" s="4"/>
    </row>
    <row r="364" spans="2:4" ht="15.75" customHeight="1">
      <c r="B364" s="4"/>
      <c r="C364" s="4"/>
      <c r="D364" s="4"/>
    </row>
    <row r="365" spans="2:4" ht="15.75" customHeight="1">
      <c r="B365" s="4"/>
      <c r="C365" s="4"/>
      <c r="D365" s="4"/>
    </row>
    <row r="366" spans="2:4" ht="15.75" customHeight="1">
      <c r="B366" s="4"/>
      <c r="C366" s="4"/>
      <c r="D366" s="4"/>
    </row>
    <row r="367" spans="2:4" ht="15.75" customHeight="1">
      <c r="B367" s="4"/>
      <c r="C367" s="4"/>
      <c r="D367" s="4"/>
    </row>
    <row r="368" spans="2:4" ht="15.75" customHeight="1">
      <c r="B368" s="4"/>
      <c r="C368" s="4"/>
      <c r="D368" s="4"/>
    </row>
    <row r="369" spans="2:4" ht="15.75" customHeight="1">
      <c r="B369" s="4"/>
      <c r="C369" s="4"/>
      <c r="D369" s="4"/>
    </row>
    <row r="370" spans="2:4" ht="15.75" customHeight="1">
      <c r="B370" s="4"/>
      <c r="C370" s="4"/>
      <c r="D370" s="4"/>
    </row>
    <row r="371" spans="2:4" ht="15.75" customHeight="1">
      <c r="B371" s="4"/>
      <c r="C371" s="4"/>
      <c r="D371" s="4"/>
    </row>
    <row r="372" spans="2:4" ht="15.75" customHeight="1">
      <c r="B372" s="4"/>
      <c r="C372" s="4"/>
      <c r="D372" s="4"/>
    </row>
    <row r="373" spans="2:4" ht="15.75" customHeight="1">
      <c r="B373" s="4"/>
      <c r="C373" s="4"/>
      <c r="D373" s="4"/>
    </row>
    <row r="374" spans="2:4" ht="15.75" customHeight="1">
      <c r="B374" s="4"/>
      <c r="C374" s="4"/>
      <c r="D374" s="4"/>
    </row>
    <row r="375" spans="2:4" ht="15.75" customHeight="1">
      <c r="B375" s="4"/>
      <c r="C375" s="4"/>
      <c r="D375" s="4"/>
    </row>
    <row r="376" spans="2:4" ht="15.75" customHeight="1">
      <c r="B376" s="4"/>
      <c r="C376" s="4"/>
      <c r="D376" s="4"/>
    </row>
    <row r="377" spans="2:4" ht="15.75" customHeight="1">
      <c r="B377" s="4"/>
      <c r="C377" s="4"/>
      <c r="D377" s="4"/>
    </row>
    <row r="378" spans="2:4" ht="15.75" customHeight="1">
      <c r="B378" s="4"/>
      <c r="C378" s="4"/>
      <c r="D378" s="4"/>
    </row>
    <row r="379" spans="2:4" ht="15.75" customHeight="1">
      <c r="B379" s="4"/>
      <c r="C379" s="4"/>
      <c r="D379" s="4"/>
    </row>
    <row r="380" spans="2:4" ht="15.75" customHeight="1">
      <c r="B380" s="4"/>
      <c r="C380" s="4"/>
      <c r="D380" s="4"/>
    </row>
    <row r="381" spans="2:4" ht="15.75" customHeight="1">
      <c r="B381" s="4"/>
      <c r="C381" s="4"/>
      <c r="D381" s="4"/>
    </row>
    <row r="382" spans="2:4" ht="15.75" customHeight="1">
      <c r="B382" s="4"/>
      <c r="C382" s="4"/>
      <c r="D382" s="4"/>
    </row>
    <row r="383" spans="2:4" ht="15.75" customHeight="1">
      <c r="B383" s="4"/>
      <c r="C383" s="4"/>
      <c r="D383" s="4"/>
    </row>
    <row r="384" spans="2:4" ht="15.75" customHeight="1">
      <c r="B384" s="4"/>
      <c r="C384" s="4"/>
      <c r="D384" s="4"/>
    </row>
    <row r="385" spans="2:4" ht="15.75" customHeight="1">
      <c r="B385" s="4"/>
      <c r="C385" s="4"/>
      <c r="D385" s="4"/>
    </row>
    <row r="386" spans="2:4" ht="15.75" customHeight="1">
      <c r="B386" s="4"/>
      <c r="C386" s="4"/>
      <c r="D386" s="4"/>
    </row>
    <row r="387" spans="2:4" ht="15.75" customHeight="1">
      <c r="B387" s="4"/>
      <c r="C387" s="4"/>
      <c r="D387" s="4"/>
    </row>
    <row r="388" spans="2:4" ht="15.75" customHeight="1">
      <c r="B388" s="4"/>
      <c r="C388" s="4"/>
      <c r="D388" s="4"/>
    </row>
    <row r="389" spans="2:4" ht="15.75" customHeight="1">
      <c r="B389" s="4"/>
      <c r="C389" s="4"/>
      <c r="D389" s="4"/>
    </row>
    <row r="390" spans="2:4" ht="15.75" customHeight="1">
      <c r="B390" s="4"/>
      <c r="C390" s="4"/>
      <c r="D390" s="4"/>
    </row>
    <row r="391" spans="2:4" ht="15.75" customHeight="1">
      <c r="B391" s="4"/>
      <c r="C391" s="4"/>
      <c r="D391" s="4"/>
    </row>
    <row r="392" spans="2:4" ht="15.75" customHeight="1">
      <c r="B392" s="4"/>
      <c r="C392" s="4"/>
      <c r="D392" s="4"/>
    </row>
    <row r="393" spans="2:4" ht="15.75" customHeight="1">
      <c r="B393" s="4"/>
      <c r="C393" s="4"/>
      <c r="D393" s="4"/>
    </row>
    <row r="394" spans="2:4" ht="15.75" customHeight="1">
      <c r="B394" s="4"/>
      <c r="C394" s="4"/>
      <c r="D394" s="4"/>
    </row>
    <row r="395" spans="2:4" ht="15.75" customHeight="1">
      <c r="B395" s="4"/>
      <c r="C395" s="4"/>
      <c r="D395" s="4"/>
    </row>
    <row r="396" spans="2:4" ht="15.75" customHeight="1">
      <c r="B396" s="4"/>
      <c r="C396" s="4"/>
      <c r="D396" s="4"/>
    </row>
    <row r="397" spans="2:4" ht="15.75" customHeight="1">
      <c r="B397" s="4"/>
      <c r="C397" s="4"/>
      <c r="D397" s="4"/>
    </row>
    <row r="398" spans="2:4" ht="15.75" customHeight="1">
      <c r="B398" s="4"/>
      <c r="C398" s="4"/>
      <c r="D398" s="4"/>
    </row>
    <row r="399" spans="2:4" ht="15.75" customHeight="1">
      <c r="B399" s="4"/>
      <c r="C399" s="4"/>
      <c r="D399" s="4"/>
    </row>
    <row r="400" spans="2:4" ht="15.75" customHeight="1">
      <c r="B400" s="4"/>
      <c r="C400" s="4"/>
      <c r="D400" s="4"/>
    </row>
    <row r="401" spans="2:4" ht="15.75" customHeight="1">
      <c r="B401" s="4"/>
      <c r="C401" s="4"/>
      <c r="D401" s="4"/>
    </row>
    <row r="402" spans="2:4" ht="15.75" customHeight="1">
      <c r="B402" s="4"/>
      <c r="C402" s="4"/>
      <c r="D402" s="4"/>
    </row>
    <row r="403" spans="2:4" ht="15.75" customHeight="1">
      <c r="B403" s="4"/>
      <c r="C403" s="4"/>
      <c r="D403" s="4"/>
    </row>
    <row r="404" spans="2:4" ht="15.75" customHeight="1">
      <c r="B404" s="4"/>
      <c r="C404" s="4"/>
      <c r="D404" s="4"/>
    </row>
    <row r="405" spans="2:4" ht="15.75" customHeight="1">
      <c r="B405" s="4"/>
      <c r="C405" s="4"/>
      <c r="D405" s="4"/>
    </row>
    <row r="406" spans="2:4" ht="15.75" customHeight="1">
      <c r="B406" s="4"/>
      <c r="C406" s="4"/>
      <c r="D406" s="4"/>
    </row>
    <row r="407" spans="2:4" ht="15.75" customHeight="1">
      <c r="B407" s="4"/>
      <c r="C407" s="4"/>
      <c r="D407" s="4"/>
    </row>
    <row r="408" spans="2:4" ht="15.75" customHeight="1">
      <c r="B408" s="4"/>
      <c r="C408" s="4"/>
      <c r="D408" s="4"/>
    </row>
    <row r="409" spans="2:4" ht="15.75" customHeight="1">
      <c r="B409" s="4"/>
      <c r="C409" s="4"/>
      <c r="D409" s="4"/>
    </row>
    <row r="410" spans="2:4" ht="15.75" customHeight="1">
      <c r="B410" s="4"/>
      <c r="C410" s="4"/>
      <c r="D410" s="4"/>
    </row>
    <row r="411" spans="2:4" ht="15.75" customHeight="1">
      <c r="B411" s="4"/>
      <c r="C411" s="4"/>
      <c r="D411" s="4"/>
    </row>
    <row r="412" spans="2:4" ht="15.75" customHeight="1">
      <c r="B412" s="4"/>
      <c r="C412" s="4"/>
      <c r="D412" s="4"/>
    </row>
    <row r="413" spans="2:4" ht="15.75" customHeight="1">
      <c r="B413" s="4"/>
      <c r="C413" s="4"/>
      <c r="D413" s="4"/>
    </row>
    <row r="414" spans="2:4" ht="15.75" customHeight="1">
      <c r="B414" s="4"/>
      <c r="C414" s="4"/>
      <c r="D414" s="4"/>
    </row>
    <row r="415" spans="2:4" ht="15.75" customHeight="1">
      <c r="B415" s="4"/>
      <c r="C415" s="4"/>
      <c r="D415" s="4"/>
    </row>
    <row r="416" spans="2:4" ht="15.75" customHeight="1">
      <c r="B416" s="4"/>
      <c r="C416" s="4"/>
      <c r="D416" s="4"/>
    </row>
    <row r="417" spans="2:4" ht="15.75" customHeight="1">
      <c r="B417" s="4"/>
      <c r="C417" s="4"/>
      <c r="D417" s="4"/>
    </row>
    <row r="418" spans="2:4" ht="15.75" customHeight="1">
      <c r="B418" s="4"/>
      <c r="C418" s="4"/>
      <c r="D418" s="4"/>
    </row>
    <row r="419" spans="2:4" ht="15.75" customHeight="1">
      <c r="B419" s="4"/>
      <c r="C419" s="4"/>
      <c r="D419" s="4"/>
    </row>
    <row r="420" spans="2:4" ht="15.75" customHeight="1">
      <c r="B420" s="4"/>
      <c r="C420" s="4"/>
      <c r="D420" s="4"/>
    </row>
    <row r="421" spans="2:4" ht="15.75" customHeight="1">
      <c r="B421" s="4"/>
      <c r="C421" s="4"/>
      <c r="D421" s="4"/>
    </row>
    <row r="422" spans="2:4" ht="15.75" customHeight="1">
      <c r="B422" s="4"/>
      <c r="C422" s="4"/>
      <c r="D422" s="4"/>
    </row>
    <row r="423" spans="2:4" ht="15.75" customHeight="1">
      <c r="B423" s="4"/>
      <c r="C423" s="4"/>
      <c r="D423" s="4"/>
    </row>
    <row r="424" spans="2:4" ht="15.75" customHeight="1">
      <c r="B424" s="4"/>
      <c r="C424" s="4"/>
      <c r="D424" s="4"/>
    </row>
    <row r="425" spans="2:4" ht="15.75" customHeight="1">
      <c r="B425" s="4"/>
      <c r="C425" s="4"/>
      <c r="D425" s="4"/>
    </row>
    <row r="426" spans="2:4" ht="15.75" customHeight="1">
      <c r="B426" s="4"/>
      <c r="C426" s="4"/>
      <c r="D426" s="4"/>
    </row>
    <row r="427" spans="2:4" ht="15.75" customHeight="1">
      <c r="B427" s="4"/>
      <c r="C427" s="4"/>
      <c r="D427" s="4"/>
    </row>
    <row r="428" spans="2:4" ht="15.75" customHeight="1">
      <c r="B428" s="4"/>
      <c r="C428" s="4"/>
      <c r="D428" s="4"/>
    </row>
    <row r="429" spans="2:4" ht="15.75" customHeight="1">
      <c r="B429" s="4"/>
      <c r="C429" s="4"/>
      <c r="D429" s="4"/>
    </row>
    <row r="430" spans="2:4" ht="15.75" customHeight="1">
      <c r="B430" s="4"/>
      <c r="C430" s="4"/>
      <c r="D430" s="4"/>
    </row>
    <row r="431" spans="2:4" ht="15.75" customHeight="1">
      <c r="B431" s="4"/>
      <c r="C431" s="4"/>
      <c r="D431" s="4"/>
    </row>
    <row r="432" spans="2:4" ht="15.75" customHeight="1">
      <c r="B432" s="4"/>
      <c r="C432" s="4"/>
      <c r="D432" s="4"/>
    </row>
    <row r="433" spans="2:4" ht="15.75" customHeight="1">
      <c r="B433" s="4"/>
      <c r="C433" s="4"/>
      <c r="D433" s="4"/>
    </row>
    <row r="434" spans="2:4" ht="15.75" customHeight="1">
      <c r="B434" s="4"/>
      <c r="C434" s="4"/>
      <c r="D434" s="4"/>
    </row>
    <row r="435" spans="2:4" ht="15.75" customHeight="1">
      <c r="B435" s="4"/>
      <c r="C435" s="4"/>
      <c r="D435" s="4"/>
    </row>
    <row r="436" spans="2:4" ht="15.75" customHeight="1">
      <c r="B436" s="4"/>
      <c r="C436" s="4"/>
      <c r="D436" s="4"/>
    </row>
    <row r="437" spans="2:4" ht="15.75" customHeight="1">
      <c r="B437" s="4"/>
      <c r="C437" s="4"/>
      <c r="D437" s="4"/>
    </row>
    <row r="438" spans="2:4" ht="15.75" customHeight="1">
      <c r="B438" s="4"/>
      <c r="C438" s="4"/>
      <c r="D438" s="4"/>
    </row>
    <row r="439" spans="2:4" ht="15.75" customHeight="1">
      <c r="B439" s="4"/>
      <c r="C439" s="4"/>
      <c r="D439" s="4"/>
    </row>
    <row r="440" spans="2:4" ht="15.75" customHeight="1">
      <c r="B440" s="4"/>
      <c r="C440" s="4"/>
      <c r="D440" s="4"/>
    </row>
    <row r="441" spans="2:4" ht="15.75" customHeight="1">
      <c r="B441" s="4"/>
      <c r="C441" s="4"/>
      <c r="D441" s="4"/>
    </row>
    <row r="442" spans="2:4" ht="15.75" customHeight="1">
      <c r="B442" s="4"/>
      <c r="C442" s="4"/>
      <c r="D442" s="4"/>
    </row>
    <row r="443" spans="2:4" ht="15.75" customHeight="1">
      <c r="B443" s="4"/>
      <c r="C443" s="4"/>
      <c r="D443" s="4"/>
    </row>
    <row r="444" spans="2:4" ht="15.75" customHeight="1">
      <c r="B444" s="4"/>
      <c r="C444" s="4"/>
      <c r="D444" s="4"/>
    </row>
    <row r="445" spans="2:4" ht="15.75" customHeight="1">
      <c r="B445" s="4"/>
      <c r="C445" s="4"/>
      <c r="D445" s="4"/>
    </row>
    <row r="446" spans="2:4" ht="15.75" customHeight="1">
      <c r="B446" s="4"/>
      <c r="C446" s="4"/>
      <c r="D446" s="4"/>
    </row>
    <row r="447" spans="2:4" ht="15.75" customHeight="1">
      <c r="B447" s="4"/>
      <c r="C447" s="4"/>
      <c r="D447" s="4"/>
    </row>
    <row r="448" spans="2:4" ht="15.75" customHeight="1">
      <c r="B448" s="4"/>
      <c r="C448" s="4"/>
      <c r="D448" s="4"/>
    </row>
    <row r="449" spans="2:4" ht="15.75" customHeight="1">
      <c r="B449" s="4"/>
      <c r="C449" s="4"/>
      <c r="D449" s="4"/>
    </row>
    <row r="450" spans="2:4" ht="15.75" customHeight="1">
      <c r="B450" s="4"/>
      <c r="C450" s="4"/>
      <c r="D450" s="4"/>
    </row>
    <row r="451" spans="2:4" ht="15.75" customHeight="1">
      <c r="B451" s="4"/>
      <c r="C451" s="4"/>
      <c r="D451" s="4"/>
    </row>
    <row r="452" spans="2:4" ht="15.75" customHeight="1">
      <c r="B452" s="4"/>
      <c r="C452" s="4"/>
      <c r="D452" s="4"/>
    </row>
    <row r="453" spans="2:4" ht="15.75" customHeight="1">
      <c r="B453" s="4"/>
      <c r="C453" s="4"/>
      <c r="D453" s="4"/>
    </row>
    <row r="454" spans="2:4" ht="15.75" customHeight="1">
      <c r="B454" s="4"/>
      <c r="C454" s="4"/>
      <c r="D454" s="4"/>
    </row>
    <row r="455" spans="2:4" ht="15.75" customHeight="1">
      <c r="B455" s="4"/>
      <c r="C455" s="4"/>
      <c r="D455" s="4"/>
    </row>
    <row r="456" spans="2:4" ht="15.75" customHeight="1">
      <c r="B456" s="4"/>
      <c r="C456" s="4"/>
      <c r="D456" s="4"/>
    </row>
    <row r="457" spans="2:4" ht="15.75" customHeight="1">
      <c r="B457" s="4"/>
      <c r="C457" s="4"/>
      <c r="D457" s="4"/>
    </row>
    <row r="458" spans="2:4" ht="15.75" customHeight="1">
      <c r="B458" s="4"/>
      <c r="C458" s="4"/>
      <c r="D458" s="4"/>
    </row>
    <row r="459" spans="2:4" ht="15.75" customHeight="1">
      <c r="B459" s="4"/>
      <c r="C459" s="4"/>
      <c r="D459" s="4"/>
    </row>
    <row r="460" spans="2:4" ht="15.75" customHeight="1">
      <c r="B460" s="4"/>
      <c r="C460" s="4"/>
      <c r="D460" s="4"/>
    </row>
    <row r="461" spans="2:4" ht="15.75" customHeight="1">
      <c r="B461" s="4"/>
      <c r="C461" s="4"/>
      <c r="D461" s="4"/>
    </row>
    <row r="462" spans="2:4" ht="15.75" customHeight="1">
      <c r="B462" s="4"/>
      <c r="C462" s="4"/>
      <c r="D462" s="4"/>
    </row>
    <row r="463" spans="2:4" ht="15.75" customHeight="1">
      <c r="B463" s="4"/>
      <c r="C463" s="4"/>
      <c r="D463" s="4"/>
    </row>
    <row r="464" spans="2:4" ht="15.75" customHeight="1">
      <c r="B464" s="4"/>
      <c r="C464" s="4"/>
      <c r="D464" s="4"/>
    </row>
    <row r="465" spans="2:4" ht="15.75" customHeight="1">
      <c r="B465" s="4"/>
      <c r="C465" s="4"/>
      <c r="D465" s="4"/>
    </row>
    <row r="466" spans="2:4" ht="15.75" customHeight="1">
      <c r="B466" s="4"/>
      <c r="C466" s="4"/>
      <c r="D466" s="4"/>
    </row>
    <row r="467" spans="2:4" ht="15.75" customHeight="1">
      <c r="B467" s="4"/>
      <c r="C467" s="4"/>
      <c r="D467" s="4"/>
    </row>
    <row r="468" spans="2:4" ht="15.75" customHeight="1">
      <c r="B468" s="4"/>
      <c r="C468" s="4"/>
      <c r="D468" s="4"/>
    </row>
    <row r="469" spans="2:4" ht="15.75" customHeight="1">
      <c r="B469" s="4"/>
      <c r="C469" s="4"/>
      <c r="D469" s="4"/>
    </row>
    <row r="470" spans="2:4" ht="15.75" customHeight="1">
      <c r="B470" s="4"/>
      <c r="C470" s="4"/>
      <c r="D470" s="4"/>
    </row>
    <row r="471" spans="2:4" ht="15.75" customHeight="1">
      <c r="B471" s="4"/>
      <c r="C471" s="4"/>
      <c r="D471" s="4"/>
    </row>
    <row r="472" spans="2:4" ht="15.75" customHeight="1">
      <c r="B472" s="4"/>
      <c r="C472" s="4"/>
      <c r="D472" s="4"/>
    </row>
    <row r="473" spans="2:4" ht="15.75" customHeight="1">
      <c r="B473" s="4"/>
      <c r="C473" s="4"/>
      <c r="D473" s="4"/>
    </row>
    <row r="474" spans="2:4" ht="15.75" customHeight="1">
      <c r="B474" s="4"/>
      <c r="C474" s="4"/>
      <c r="D474" s="4"/>
    </row>
    <row r="475" spans="2:4" ht="15.75" customHeight="1">
      <c r="B475" s="4"/>
      <c r="C475" s="4"/>
      <c r="D475" s="4"/>
    </row>
    <row r="476" spans="2:4" ht="15.75" customHeight="1">
      <c r="B476" s="4"/>
      <c r="C476" s="4"/>
      <c r="D476" s="4"/>
    </row>
    <row r="477" spans="2:4" ht="15.75" customHeight="1">
      <c r="B477" s="4"/>
      <c r="C477" s="4"/>
      <c r="D477" s="4"/>
    </row>
    <row r="478" spans="2:4" ht="15.75" customHeight="1">
      <c r="B478" s="4"/>
      <c r="C478" s="4"/>
      <c r="D478" s="4"/>
    </row>
    <row r="479" spans="2:4" ht="15.75" customHeight="1">
      <c r="B479" s="4"/>
      <c r="C479" s="4"/>
      <c r="D479" s="4"/>
    </row>
    <row r="480" spans="2:4" ht="15.75" customHeight="1">
      <c r="B480" s="4"/>
      <c r="C480" s="4"/>
      <c r="D480" s="4"/>
    </row>
    <row r="481" spans="2:4" ht="15.75" customHeight="1">
      <c r="B481" s="4"/>
      <c r="C481" s="4"/>
      <c r="D481" s="4"/>
    </row>
    <row r="482" spans="2:4" ht="15.75" customHeight="1">
      <c r="B482" s="4"/>
      <c r="C482" s="4"/>
      <c r="D482" s="4"/>
    </row>
    <row r="483" spans="2:4" ht="15.75" customHeight="1">
      <c r="B483" s="4"/>
      <c r="C483" s="4"/>
      <c r="D483" s="4"/>
    </row>
    <row r="484" spans="2:4" ht="15.75" customHeight="1">
      <c r="B484" s="4"/>
      <c r="C484" s="4"/>
      <c r="D484" s="4"/>
    </row>
    <row r="485" spans="2:4" ht="15.75" customHeight="1">
      <c r="B485" s="4"/>
      <c r="C485" s="4"/>
      <c r="D485" s="4"/>
    </row>
    <row r="486" spans="2:4" ht="15.75" customHeight="1">
      <c r="B486" s="4"/>
      <c r="C486" s="4"/>
      <c r="D486" s="4"/>
    </row>
    <row r="487" spans="2:4" ht="15.75" customHeight="1">
      <c r="B487" s="4"/>
      <c r="C487" s="4"/>
      <c r="D487" s="4"/>
    </row>
    <row r="488" spans="2:4" ht="15.75" customHeight="1">
      <c r="B488" s="4"/>
      <c r="C488" s="4"/>
      <c r="D488" s="4"/>
    </row>
    <row r="489" spans="2:4" ht="15.75" customHeight="1">
      <c r="B489" s="4"/>
      <c r="C489" s="4"/>
      <c r="D489" s="4"/>
    </row>
    <row r="490" spans="2:4" ht="15.75" customHeight="1">
      <c r="B490" s="4"/>
      <c r="C490" s="4"/>
      <c r="D490" s="4"/>
    </row>
    <row r="491" spans="2:4" ht="15.75" customHeight="1">
      <c r="B491" s="4"/>
      <c r="C491" s="4"/>
      <c r="D491" s="4"/>
    </row>
    <row r="492" spans="2:4" ht="15.75" customHeight="1">
      <c r="B492" s="4"/>
      <c r="C492" s="4"/>
      <c r="D492" s="4"/>
    </row>
    <row r="493" spans="2:4" ht="15.75" customHeight="1">
      <c r="B493" s="4"/>
      <c r="C493" s="4"/>
      <c r="D493" s="4"/>
    </row>
    <row r="494" spans="2:4" ht="15.75" customHeight="1">
      <c r="B494" s="4"/>
      <c r="C494" s="4"/>
      <c r="D494" s="4"/>
    </row>
    <row r="495" spans="2:4" ht="15.75" customHeight="1">
      <c r="B495" s="4"/>
      <c r="C495" s="4"/>
      <c r="D495" s="4"/>
    </row>
    <row r="496" spans="2:4" ht="15.75" customHeight="1">
      <c r="B496" s="4"/>
      <c r="C496" s="4"/>
      <c r="D496" s="4"/>
    </row>
    <row r="497" spans="2:4" ht="15.75" customHeight="1">
      <c r="B497" s="4"/>
      <c r="C497" s="4"/>
      <c r="D497" s="4"/>
    </row>
    <row r="498" spans="2:4" ht="15.75" customHeight="1">
      <c r="B498" s="4"/>
      <c r="C498" s="4"/>
      <c r="D498" s="4"/>
    </row>
    <row r="499" spans="2:4" ht="15.75" customHeight="1">
      <c r="B499" s="4"/>
      <c r="C499" s="4"/>
      <c r="D499" s="4"/>
    </row>
    <row r="500" spans="2:4" ht="15.75" customHeight="1">
      <c r="B500" s="4"/>
      <c r="C500" s="4"/>
      <c r="D500" s="4"/>
    </row>
    <row r="501" spans="2:4" ht="15.75" customHeight="1">
      <c r="B501" s="4"/>
      <c r="C501" s="4"/>
      <c r="D501" s="4"/>
    </row>
    <row r="502" spans="2:4" ht="15.75" customHeight="1">
      <c r="B502" s="4"/>
      <c r="C502" s="4"/>
      <c r="D502" s="4"/>
    </row>
    <row r="503" spans="2:4" ht="15.75" customHeight="1">
      <c r="B503" s="4"/>
      <c r="C503" s="4"/>
      <c r="D503" s="4"/>
    </row>
    <row r="504" spans="2:4" ht="15.75" customHeight="1">
      <c r="B504" s="4"/>
      <c r="C504" s="4"/>
      <c r="D504" s="4"/>
    </row>
    <row r="505" spans="2:4" ht="15.75" customHeight="1">
      <c r="B505" s="4"/>
      <c r="C505" s="4"/>
      <c r="D505" s="4"/>
    </row>
    <row r="506" spans="2:4" ht="15.75" customHeight="1">
      <c r="B506" s="4"/>
      <c r="C506" s="4"/>
      <c r="D506" s="4"/>
    </row>
    <row r="507" spans="2:4" ht="15.75" customHeight="1">
      <c r="B507" s="4"/>
      <c r="C507" s="4"/>
      <c r="D507" s="4"/>
    </row>
    <row r="508" spans="2:4" ht="15.75" customHeight="1">
      <c r="B508" s="4"/>
      <c r="C508" s="4"/>
      <c r="D508" s="4"/>
    </row>
    <row r="509" spans="2:4" ht="15.75" customHeight="1">
      <c r="B509" s="4"/>
      <c r="C509" s="4"/>
      <c r="D509" s="4"/>
    </row>
    <row r="510" spans="2:4" ht="15.75" customHeight="1">
      <c r="B510" s="4"/>
      <c r="C510" s="4"/>
      <c r="D510" s="4"/>
    </row>
    <row r="511" spans="2:4" ht="15.75" customHeight="1">
      <c r="B511" s="4"/>
      <c r="C511" s="4"/>
      <c r="D511" s="4"/>
    </row>
    <row r="512" spans="2:4" ht="15.75" customHeight="1">
      <c r="B512" s="4"/>
      <c r="C512" s="4"/>
      <c r="D512" s="4"/>
    </row>
    <row r="513" spans="2:4" ht="15.75" customHeight="1">
      <c r="B513" s="4"/>
      <c r="C513" s="4"/>
      <c r="D513" s="4"/>
    </row>
    <row r="514" spans="2:4" ht="15.75" customHeight="1">
      <c r="B514" s="4"/>
      <c r="C514" s="4"/>
      <c r="D514" s="4"/>
    </row>
    <row r="515" spans="2:4" ht="15.75" customHeight="1">
      <c r="B515" s="4"/>
      <c r="C515" s="4"/>
      <c r="D515" s="4"/>
    </row>
    <row r="516" spans="2:4" ht="15.75" customHeight="1">
      <c r="B516" s="4"/>
      <c r="C516" s="4"/>
      <c r="D516" s="4"/>
    </row>
    <row r="517" spans="2:4" ht="15.75" customHeight="1">
      <c r="B517" s="4"/>
      <c r="C517" s="4"/>
      <c r="D517" s="4"/>
    </row>
    <row r="518" spans="2:4" ht="15.75" customHeight="1">
      <c r="B518" s="4"/>
      <c r="C518" s="4"/>
      <c r="D518" s="4"/>
    </row>
    <row r="519" spans="2:4" ht="15.75" customHeight="1">
      <c r="B519" s="4"/>
      <c r="C519" s="4"/>
      <c r="D519" s="4"/>
    </row>
    <row r="520" spans="2:4" ht="15.75" customHeight="1">
      <c r="B520" s="4"/>
      <c r="C520" s="4"/>
      <c r="D520" s="4"/>
    </row>
    <row r="521" spans="2:4" ht="15.75" customHeight="1">
      <c r="B521" s="4"/>
      <c r="C521" s="4"/>
      <c r="D521" s="4"/>
    </row>
    <row r="522" spans="2:4" ht="15.75" customHeight="1">
      <c r="B522" s="4"/>
      <c r="C522" s="4"/>
      <c r="D522" s="4"/>
    </row>
    <row r="523" spans="2:4" ht="15.75" customHeight="1">
      <c r="B523" s="4"/>
      <c r="C523" s="4"/>
      <c r="D523" s="4"/>
    </row>
    <row r="524" spans="2:4" ht="15.75" customHeight="1">
      <c r="B524" s="4"/>
      <c r="C524" s="4"/>
      <c r="D524" s="4"/>
    </row>
    <row r="525" spans="2:4" ht="15.75" customHeight="1">
      <c r="B525" s="4"/>
      <c r="C525" s="4"/>
      <c r="D525" s="4"/>
    </row>
    <row r="526" spans="2:4" ht="15.75" customHeight="1">
      <c r="B526" s="4"/>
      <c r="C526" s="4"/>
      <c r="D526" s="4"/>
    </row>
    <row r="527" spans="2:4" ht="15.75" customHeight="1">
      <c r="B527" s="4"/>
      <c r="C527" s="4"/>
      <c r="D527" s="4"/>
    </row>
    <row r="528" spans="2:4" ht="15.75" customHeight="1">
      <c r="B528" s="4"/>
      <c r="C528" s="4"/>
      <c r="D528" s="4"/>
    </row>
    <row r="529" spans="2:4" ht="15.75" customHeight="1">
      <c r="B529" s="4"/>
      <c r="C529" s="4"/>
      <c r="D529" s="4"/>
    </row>
    <row r="530" spans="2:4" ht="15.75" customHeight="1">
      <c r="B530" s="4"/>
      <c r="C530" s="4"/>
      <c r="D530" s="4"/>
    </row>
    <row r="531" spans="2:4" ht="15.75" customHeight="1">
      <c r="B531" s="4"/>
      <c r="C531" s="4"/>
      <c r="D531" s="4"/>
    </row>
    <row r="532" spans="2:4" ht="15.75" customHeight="1">
      <c r="B532" s="4"/>
      <c r="C532" s="4"/>
      <c r="D532" s="4"/>
    </row>
    <row r="533" spans="2:4" ht="15.75" customHeight="1">
      <c r="B533" s="4"/>
      <c r="C533" s="4"/>
      <c r="D533" s="4"/>
    </row>
    <row r="534" spans="2:4" ht="15.75" customHeight="1">
      <c r="B534" s="4"/>
      <c r="C534" s="4"/>
      <c r="D534" s="4"/>
    </row>
    <row r="535" spans="2:4" ht="15.75" customHeight="1">
      <c r="B535" s="4"/>
      <c r="C535" s="4"/>
      <c r="D535" s="4"/>
    </row>
    <row r="536" spans="2:4" ht="15.75" customHeight="1">
      <c r="B536" s="4"/>
      <c r="C536" s="4"/>
      <c r="D536" s="4"/>
    </row>
    <row r="537" spans="2:4" ht="15.75" customHeight="1">
      <c r="B537" s="4"/>
      <c r="C537" s="4"/>
      <c r="D537" s="4"/>
    </row>
    <row r="538" spans="2:4" ht="15.75" customHeight="1">
      <c r="B538" s="4"/>
      <c r="C538" s="4"/>
      <c r="D538" s="4"/>
    </row>
    <row r="539" spans="2:4" ht="15.75" customHeight="1">
      <c r="B539" s="4"/>
      <c r="C539" s="4"/>
      <c r="D539" s="4"/>
    </row>
    <row r="540" spans="2:4" ht="15.75" customHeight="1">
      <c r="B540" s="4"/>
      <c r="C540" s="4"/>
      <c r="D540" s="4"/>
    </row>
    <row r="541" spans="2:4" ht="15.75" customHeight="1">
      <c r="B541" s="4"/>
      <c r="C541" s="4"/>
      <c r="D541" s="4"/>
    </row>
    <row r="542" spans="2:4" ht="15.75" customHeight="1">
      <c r="B542" s="4"/>
      <c r="C542" s="4"/>
      <c r="D542" s="4"/>
    </row>
    <row r="543" spans="2:4" ht="15.75" customHeight="1">
      <c r="B543" s="4"/>
      <c r="C543" s="4"/>
      <c r="D543" s="4"/>
    </row>
    <row r="544" spans="2:4" ht="15.75" customHeight="1">
      <c r="B544" s="4"/>
      <c r="C544" s="4"/>
      <c r="D544" s="4"/>
    </row>
    <row r="545" spans="2:4" ht="15.75" customHeight="1">
      <c r="B545" s="4"/>
      <c r="C545" s="4"/>
      <c r="D545" s="4"/>
    </row>
    <row r="546" spans="2:4" ht="15.75" customHeight="1">
      <c r="B546" s="4"/>
      <c r="C546" s="4"/>
      <c r="D546" s="4"/>
    </row>
    <row r="547" spans="2:4" ht="15.75" customHeight="1">
      <c r="B547" s="4"/>
      <c r="C547" s="4"/>
      <c r="D547" s="4"/>
    </row>
    <row r="548" spans="2:4" ht="15.75" customHeight="1">
      <c r="B548" s="4"/>
      <c r="C548" s="4"/>
      <c r="D548" s="4"/>
    </row>
    <row r="549" spans="2:4" ht="15.75" customHeight="1">
      <c r="B549" s="4"/>
      <c r="C549" s="4"/>
      <c r="D549" s="4"/>
    </row>
    <row r="550" spans="2:4" ht="15.75" customHeight="1">
      <c r="B550" s="4"/>
      <c r="C550" s="4"/>
      <c r="D550" s="4"/>
    </row>
    <row r="551" spans="2:4" ht="15.75" customHeight="1">
      <c r="B551" s="4"/>
      <c r="C551" s="4"/>
      <c r="D551" s="4"/>
    </row>
    <row r="552" spans="2:4" ht="15.75" customHeight="1">
      <c r="B552" s="4"/>
      <c r="C552" s="4"/>
      <c r="D552" s="4"/>
    </row>
    <row r="553" spans="2:4" ht="15.75" customHeight="1">
      <c r="B553" s="4"/>
      <c r="C553" s="4"/>
      <c r="D553" s="4"/>
    </row>
    <row r="554" spans="2:4" ht="15.75" customHeight="1">
      <c r="B554" s="4"/>
      <c r="C554" s="4"/>
      <c r="D554" s="4"/>
    </row>
    <row r="555" spans="2:4" ht="15.75" customHeight="1">
      <c r="B555" s="4"/>
      <c r="C555" s="4"/>
      <c r="D555" s="4"/>
    </row>
    <row r="556" spans="2:4" ht="15.75" customHeight="1">
      <c r="B556" s="4"/>
      <c r="C556" s="4"/>
      <c r="D556" s="4"/>
    </row>
    <row r="557" spans="2:4" ht="15.75" customHeight="1">
      <c r="B557" s="4"/>
      <c r="C557" s="4"/>
      <c r="D557" s="4"/>
    </row>
    <row r="558" spans="2:4" ht="15.75" customHeight="1">
      <c r="B558" s="4"/>
      <c r="C558" s="4"/>
      <c r="D558" s="4"/>
    </row>
    <row r="559" spans="2:4" ht="15.75" customHeight="1">
      <c r="B559" s="4"/>
      <c r="C559" s="4"/>
      <c r="D559" s="4"/>
    </row>
    <row r="560" spans="2:4" ht="15.75" customHeight="1">
      <c r="B560" s="4"/>
      <c r="C560" s="4"/>
      <c r="D560" s="4"/>
    </row>
    <row r="561" spans="2:4" ht="15.75" customHeight="1">
      <c r="B561" s="4"/>
      <c r="C561" s="4"/>
      <c r="D561" s="4"/>
    </row>
    <row r="562" spans="2:4" ht="15.75" customHeight="1">
      <c r="B562" s="4"/>
      <c r="C562" s="4"/>
      <c r="D562" s="4"/>
    </row>
    <row r="563" spans="2:4" ht="15.75" customHeight="1">
      <c r="B563" s="4"/>
      <c r="C563" s="4"/>
      <c r="D563" s="4"/>
    </row>
    <row r="564" spans="2:4" ht="15.75" customHeight="1">
      <c r="B564" s="4"/>
      <c r="C564" s="4"/>
      <c r="D564" s="4"/>
    </row>
    <row r="565" spans="2:4" ht="15.75" customHeight="1">
      <c r="B565" s="4"/>
      <c r="C565" s="4"/>
      <c r="D565" s="4"/>
    </row>
    <row r="566" spans="2:4" ht="15.75" customHeight="1">
      <c r="B566" s="4"/>
      <c r="C566" s="4"/>
      <c r="D566" s="4"/>
    </row>
    <row r="567" spans="2:4" ht="15.75" customHeight="1">
      <c r="B567" s="4"/>
      <c r="C567" s="4"/>
      <c r="D567" s="4"/>
    </row>
    <row r="568" spans="2:4" ht="15.75" customHeight="1">
      <c r="B568" s="4"/>
      <c r="C568" s="4"/>
      <c r="D568" s="4"/>
    </row>
    <row r="569" spans="2:4" ht="15.75" customHeight="1">
      <c r="B569" s="4"/>
      <c r="C569" s="4"/>
      <c r="D569" s="4"/>
    </row>
    <row r="570" spans="2:4" ht="15.75" customHeight="1">
      <c r="B570" s="4"/>
      <c r="C570" s="4"/>
      <c r="D570" s="4"/>
    </row>
    <row r="571" spans="2:4" ht="15.75" customHeight="1">
      <c r="B571" s="4"/>
      <c r="C571" s="4"/>
      <c r="D571" s="4"/>
    </row>
    <row r="572" spans="2:4" ht="15.75" customHeight="1">
      <c r="B572" s="4"/>
      <c r="C572" s="4"/>
      <c r="D572" s="4"/>
    </row>
    <row r="573" spans="2:4" ht="15.75" customHeight="1">
      <c r="B573" s="4"/>
      <c r="C573" s="4"/>
      <c r="D573" s="4"/>
    </row>
    <row r="574" spans="2:4" ht="15.75" customHeight="1">
      <c r="B574" s="4"/>
      <c r="C574" s="4"/>
      <c r="D574" s="4"/>
    </row>
    <row r="575" spans="2:4" ht="15.75" customHeight="1">
      <c r="B575" s="4"/>
      <c r="C575" s="4"/>
      <c r="D575" s="4"/>
    </row>
    <row r="576" spans="2:4" ht="15.75" customHeight="1">
      <c r="B576" s="4"/>
      <c r="C576" s="4"/>
      <c r="D576" s="4"/>
    </row>
    <row r="577" spans="2:4" ht="15.75" customHeight="1">
      <c r="B577" s="4"/>
      <c r="C577" s="4"/>
      <c r="D577" s="4"/>
    </row>
    <row r="578" spans="2:4" ht="15.75" customHeight="1">
      <c r="B578" s="4"/>
      <c r="C578" s="4"/>
      <c r="D578" s="4"/>
    </row>
    <row r="579" spans="2:4" ht="15.75" customHeight="1">
      <c r="B579" s="4"/>
      <c r="C579" s="4"/>
      <c r="D579" s="4"/>
    </row>
    <row r="580" spans="2:4" ht="15.75" customHeight="1">
      <c r="B580" s="4"/>
      <c r="C580" s="4"/>
      <c r="D580" s="4"/>
    </row>
    <row r="581" spans="2:4" ht="15.75" customHeight="1">
      <c r="B581" s="4"/>
      <c r="C581" s="4"/>
      <c r="D581" s="4"/>
    </row>
    <row r="582" spans="2:4" ht="15.75" customHeight="1">
      <c r="B582" s="4"/>
      <c r="C582" s="4"/>
      <c r="D582" s="4"/>
    </row>
    <row r="583" spans="2:4" ht="15.75" customHeight="1">
      <c r="B583" s="4"/>
      <c r="C583" s="4"/>
      <c r="D583" s="4"/>
    </row>
    <row r="584" spans="2:4" ht="15.75" customHeight="1">
      <c r="B584" s="4"/>
      <c r="C584" s="4"/>
      <c r="D584" s="4"/>
    </row>
    <row r="585" spans="2:4" ht="15.75" customHeight="1">
      <c r="B585" s="4"/>
      <c r="C585" s="4"/>
      <c r="D585" s="4"/>
    </row>
    <row r="586" spans="2:4" ht="15.75" customHeight="1">
      <c r="B586" s="4"/>
      <c r="C586" s="4"/>
      <c r="D586" s="4"/>
    </row>
    <row r="587" spans="2:4" ht="15.75" customHeight="1">
      <c r="B587" s="4"/>
      <c r="C587" s="4"/>
      <c r="D587" s="4"/>
    </row>
    <row r="588" spans="2:4" ht="15.75" customHeight="1">
      <c r="B588" s="4"/>
      <c r="C588" s="4"/>
      <c r="D588" s="4"/>
    </row>
    <row r="589" spans="2:4" ht="15.75" customHeight="1">
      <c r="B589" s="4"/>
      <c r="C589" s="4"/>
      <c r="D589" s="4"/>
    </row>
    <row r="590" spans="2:4" ht="15.75" customHeight="1">
      <c r="B590" s="4"/>
      <c r="C590" s="4"/>
      <c r="D590" s="4"/>
    </row>
    <row r="591" spans="2:4" ht="15.75" customHeight="1">
      <c r="B591" s="4"/>
      <c r="C591" s="4"/>
      <c r="D591" s="4"/>
    </row>
    <row r="592" spans="2:4" ht="15.75" customHeight="1">
      <c r="B592" s="4"/>
      <c r="C592" s="4"/>
      <c r="D592" s="4"/>
    </row>
    <row r="593" spans="2:4" ht="15.75" customHeight="1">
      <c r="B593" s="4"/>
      <c r="C593" s="4"/>
      <c r="D593" s="4"/>
    </row>
    <row r="594" spans="2:4" ht="15.75" customHeight="1">
      <c r="B594" s="4"/>
      <c r="C594" s="4"/>
      <c r="D594" s="4"/>
    </row>
    <row r="595" spans="2:4" ht="15.75" customHeight="1">
      <c r="B595" s="4"/>
      <c r="C595" s="4"/>
      <c r="D595" s="4"/>
    </row>
    <row r="596" spans="2:4" ht="15.75" customHeight="1">
      <c r="B596" s="4"/>
      <c r="C596" s="4"/>
      <c r="D596" s="4"/>
    </row>
    <row r="597" spans="2:4" ht="15.75" customHeight="1">
      <c r="B597" s="4"/>
      <c r="C597" s="4"/>
      <c r="D597" s="4"/>
    </row>
    <row r="598" spans="2:4" ht="15.75" customHeight="1">
      <c r="B598" s="4"/>
      <c r="C598" s="4"/>
      <c r="D598" s="4"/>
    </row>
    <row r="599" spans="2:4" ht="15.75" customHeight="1">
      <c r="B599" s="4"/>
      <c r="C599" s="4"/>
      <c r="D599" s="4"/>
    </row>
    <row r="600" spans="2:4" ht="15.75" customHeight="1">
      <c r="B600" s="4"/>
      <c r="C600" s="4"/>
      <c r="D600" s="4"/>
    </row>
    <row r="601" spans="2:4" ht="15.75" customHeight="1">
      <c r="B601" s="4"/>
      <c r="C601" s="4"/>
      <c r="D601" s="4"/>
    </row>
    <row r="602" spans="2:4" ht="15.75" customHeight="1">
      <c r="B602" s="4"/>
      <c r="C602" s="4"/>
      <c r="D602" s="4"/>
    </row>
    <row r="603" spans="2:4" ht="15.75" customHeight="1">
      <c r="B603" s="4"/>
      <c r="C603" s="4"/>
      <c r="D603" s="4"/>
    </row>
    <row r="604" spans="2:4" ht="15.75" customHeight="1">
      <c r="B604" s="4"/>
      <c r="C604" s="4"/>
      <c r="D604" s="4"/>
    </row>
    <row r="605" spans="2:4" ht="15.75" customHeight="1">
      <c r="B605" s="4"/>
      <c r="C605" s="4"/>
      <c r="D605" s="4"/>
    </row>
    <row r="606" spans="2:4" ht="15.75" customHeight="1">
      <c r="B606" s="4"/>
      <c r="C606" s="4"/>
      <c r="D606" s="4"/>
    </row>
    <row r="607" spans="2:4" ht="15.75" customHeight="1">
      <c r="B607" s="4"/>
      <c r="C607" s="4"/>
      <c r="D607" s="4"/>
    </row>
    <row r="608" spans="2:4" ht="15.75" customHeight="1">
      <c r="B608" s="4"/>
      <c r="C608" s="4"/>
      <c r="D608" s="4"/>
    </row>
    <row r="609" spans="2:4" ht="15.75" customHeight="1">
      <c r="B609" s="4"/>
      <c r="C609" s="4"/>
      <c r="D609" s="4"/>
    </row>
    <row r="610" spans="2:4" ht="15.75" customHeight="1">
      <c r="B610" s="4"/>
      <c r="C610" s="4"/>
      <c r="D610" s="4"/>
    </row>
    <row r="611" spans="2:4" ht="15.75" customHeight="1">
      <c r="B611" s="4"/>
      <c r="C611" s="4"/>
      <c r="D611" s="4"/>
    </row>
    <row r="612" spans="2:4" ht="15.75" customHeight="1">
      <c r="B612" s="4"/>
      <c r="C612" s="4"/>
      <c r="D612" s="4"/>
    </row>
    <row r="613" spans="2:4" ht="15.75" customHeight="1">
      <c r="B613" s="4"/>
      <c r="C613" s="4"/>
      <c r="D613" s="4"/>
    </row>
    <row r="614" spans="2:4" ht="15.75" customHeight="1">
      <c r="B614" s="4"/>
      <c r="C614" s="4"/>
      <c r="D614" s="4"/>
    </row>
    <row r="615" spans="2:4" ht="15.75" customHeight="1">
      <c r="B615" s="4"/>
      <c r="C615" s="4"/>
      <c r="D615" s="4"/>
    </row>
    <row r="616" spans="2:4" ht="15.75" customHeight="1">
      <c r="B616" s="4"/>
      <c r="C616" s="4"/>
      <c r="D616" s="4"/>
    </row>
    <row r="617" spans="2:4" ht="15.75" customHeight="1">
      <c r="B617" s="4"/>
      <c r="C617" s="4"/>
      <c r="D617" s="4"/>
    </row>
    <row r="618" spans="2:4" ht="15.75" customHeight="1">
      <c r="B618" s="4"/>
      <c r="C618" s="4"/>
      <c r="D618" s="4"/>
    </row>
    <row r="619" spans="2:4" ht="15.75" customHeight="1">
      <c r="B619" s="4"/>
      <c r="C619" s="4"/>
      <c r="D619" s="4"/>
    </row>
    <row r="620" spans="2:4" ht="15.75" customHeight="1">
      <c r="B620" s="4"/>
      <c r="C620" s="4"/>
      <c r="D620" s="4"/>
    </row>
    <row r="621" spans="2:4" ht="15.75" customHeight="1">
      <c r="B621" s="4"/>
      <c r="C621" s="4"/>
      <c r="D621" s="4"/>
    </row>
    <row r="622" spans="2:4" ht="15.75" customHeight="1">
      <c r="B622" s="4"/>
      <c r="C622" s="4"/>
      <c r="D622" s="4"/>
    </row>
    <row r="623" spans="2:4" ht="15.75" customHeight="1">
      <c r="B623" s="4"/>
      <c r="C623" s="4"/>
      <c r="D623" s="4"/>
    </row>
    <row r="624" spans="2:4" ht="15.75" customHeight="1">
      <c r="B624" s="4"/>
      <c r="C624" s="4"/>
      <c r="D624" s="4"/>
    </row>
    <row r="625" spans="2:4" ht="15.75" customHeight="1">
      <c r="B625" s="4"/>
      <c r="C625" s="4"/>
      <c r="D625" s="4"/>
    </row>
    <row r="626" spans="2:4" ht="15.75" customHeight="1">
      <c r="B626" s="4"/>
      <c r="C626" s="4"/>
      <c r="D626" s="4"/>
    </row>
    <row r="627" spans="2:4" ht="15.75" customHeight="1">
      <c r="B627" s="4"/>
      <c r="C627" s="4"/>
      <c r="D627" s="4"/>
    </row>
    <row r="628" spans="2:4" ht="15.75" customHeight="1">
      <c r="B628" s="4"/>
      <c r="C628" s="4"/>
      <c r="D628" s="4"/>
    </row>
    <row r="629" spans="2:4" ht="15.75" customHeight="1">
      <c r="B629" s="4"/>
      <c r="C629" s="4"/>
      <c r="D629" s="4"/>
    </row>
    <row r="630" spans="2:4" ht="15.75" customHeight="1">
      <c r="B630" s="4"/>
      <c r="C630" s="4"/>
      <c r="D630" s="4"/>
    </row>
    <row r="631" spans="2:4" ht="15.75" customHeight="1">
      <c r="B631" s="4"/>
      <c r="C631" s="4"/>
      <c r="D631" s="4"/>
    </row>
    <row r="632" spans="2:4" ht="15.75" customHeight="1">
      <c r="B632" s="4"/>
      <c r="C632" s="4"/>
      <c r="D632" s="4"/>
    </row>
    <row r="633" spans="2:4" ht="15.75" customHeight="1">
      <c r="B633" s="4"/>
      <c r="C633" s="4"/>
      <c r="D633" s="4"/>
    </row>
    <row r="634" spans="2:4" ht="15.75" customHeight="1">
      <c r="B634" s="4"/>
      <c r="C634" s="4"/>
      <c r="D634" s="4"/>
    </row>
    <row r="635" spans="2:4" ht="15.75" customHeight="1">
      <c r="B635" s="4"/>
      <c r="C635" s="4"/>
      <c r="D635" s="4"/>
    </row>
    <row r="636" spans="2:4" ht="15.75" customHeight="1">
      <c r="B636" s="4"/>
      <c r="C636" s="4"/>
      <c r="D636" s="4"/>
    </row>
    <row r="637" spans="2:4" ht="15.75" customHeight="1">
      <c r="B637" s="4"/>
      <c r="C637" s="4"/>
      <c r="D637" s="4"/>
    </row>
    <row r="638" spans="2:4" ht="15.75" customHeight="1">
      <c r="B638" s="4"/>
      <c r="C638" s="4"/>
      <c r="D638" s="4"/>
    </row>
    <row r="639" spans="2:4" ht="15.75" customHeight="1">
      <c r="B639" s="4"/>
      <c r="C639" s="4"/>
      <c r="D639" s="4"/>
    </row>
    <row r="640" spans="2:4" ht="15.75" customHeight="1">
      <c r="B640" s="4"/>
      <c r="C640" s="4"/>
      <c r="D640" s="4"/>
    </row>
    <row r="641" spans="2:4" ht="15.75" customHeight="1">
      <c r="B641" s="4"/>
      <c r="C641" s="4"/>
      <c r="D641" s="4"/>
    </row>
    <row r="642" spans="2:4" ht="15.75" customHeight="1">
      <c r="B642" s="4"/>
      <c r="C642" s="4"/>
      <c r="D642" s="4"/>
    </row>
    <row r="643" spans="2:4" ht="15.75" customHeight="1">
      <c r="B643" s="4"/>
      <c r="C643" s="4"/>
      <c r="D643" s="4"/>
    </row>
    <row r="644" spans="2:4" ht="15.75" customHeight="1">
      <c r="B644" s="4"/>
      <c r="C644" s="4"/>
      <c r="D644" s="4"/>
    </row>
    <row r="645" spans="2:4" ht="15.75" customHeight="1">
      <c r="B645" s="4"/>
      <c r="C645" s="4"/>
      <c r="D645" s="4"/>
    </row>
    <row r="646" spans="2:4" ht="15.75" customHeight="1">
      <c r="B646" s="4"/>
      <c r="C646" s="4"/>
      <c r="D646" s="4"/>
    </row>
    <row r="647" spans="2:4" ht="15.75" customHeight="1">
      <c r="B647" s="4"/>
      <c r="C647" s="4"/>
      <c r="D647" s="4"/>
    </row>
    <row r="648" spans="2:4" ht="15.75" customHeight="1">
      <c r="B648" s="4"/>
      <c r="C648" s="4"/>
      <c r="D648" s="4"/>
    </row>
    <row r="649" spans="2:4" ht="15.75" customHeight="1">
      <c r="B649" s="4"/>
      <c r="C649" s="4"/>
      <c r="D649" s="4"/>
    </row>
    <row r="650" spans="2:4" ht="15.75" customHeight="1">
      <c r="B650" s="4"/>
      <c r="C650" s="4"/>
      <c r="D650" s="4"/>
    </row>
    <row r="651" spans="2:4" ht="15.75" customHeight="1">
      <c r="B651" s="4"/>
      <c r="C651" s="4"/>
      <c r="D651" s="4"/>
    </row>
    <row r="652" spans="2:4" ht="15.75" customHeight="1">
      <c r="B652" s="4"/>
      <c r="C652" s="4"/>
      <c r="D652" s="4"/>
    </row>
    <row r="653" spans="2:4" ht="15.75" customHeight="1">
      <c r="B653" s="4"/>
      <c r="C653" s="4"/>
      <c r="D653" s="4"/>
    </row>
    <row r="654" spans="2:4" ht="15.75" customHeight="1">
      <c r="B654" s="4"/>
      <c r="C654" s="4"/>
      <c r="D654" s="4"/>
    </row>
    <row r="655" spans="2:4" ht="15.75" customHeight="1">
      <c r="B655" s="4"/>
      <c r="C655" s="4"/>
      <c r="D655" s="4"/>
    </row>
    <row r="656" spans="2:4" ht="15.75" customHeight="1">
      <c r="B656" s="4"/>
      <c r="C656" s="4"/>
      <c r="D656" s="4"/>
    </row>
    <row r="657" spans="2:4" ht="15.75" customHeight="1">
      <c r="B657" s="4"/>
      <c r="C657" s="4"/>
      <c r="D657" s="4"/>
    </row>
    <row r="658" spans="2:4" ht="15.75" customHeight="1">
      <c r="B658" s="4"/>
      <c r="C658" s="4"/>
      <c r="D658" s="4"/>
    </row>
    <row r="659" spans="2:4" ht="15.75" customHeight="1">
      <c r="B659" s="4"/>
      <c r="C659" s="4"/>
      <c r="D659" s="4"/>
    </row>
    <row r="660" spans="2:4" ht="15.75" customHeight="1">
      <c r="B660" s="4"/>
      <c r="C660" s="4"/>
      <c r="D660" s="4"/>
    </row>
    <row r="661" spans="2:4" ht="15.75" customHeight="1">
      <c r="B661" s="4"/>
      <c r="C661" s="4"/>
      <c r="D661" s="4"/>
    </row>
    <row r="662" spans="2:4" ht="15.75" customHeight="1">
      <c r="B662" s="4"/>
      <c r="C662" s="4"/>
      <c r="D662" s="4"/>
    </row>
    <row r="663" spans="2:4" ht="15.75" customHeight="1">
      <c r="B663" s="4"/>
      <c r="C663" s="4"/>
      <c r="D663" s="4"/>
    </row>
    <row r="664" spans="2:4" ht="15.75" customHeight="1">
      <c r="B664" s="4"/>
      <c r="C664" s="4"/>
      <c r="D664" s="4"/>
    </row>
    <row r="665" spans="2:4" ht="15.75" customHeight="1">
      <c r="B665" s="4"/>
      <c r="C665" s="4"/>
      <c r="D665" s="4"/>
    </row>
    <row r="666" spans="2:4" ht="15.75" customHeight="1">
      <c r="B666" s="4"/>
      <c r="C666" s="4"/>
      <c r="D666" s="4"/>
    </row>
    <row r="667" spans="2:4" ht="15.75" customHeight="1">
      <c r="B667" s="4"/>
      <c r="C667" s="4"/>
      <c r="D667" s="4"/>
    </row>
    <row r="668" spans="2:4" ht="15.75" customHeight="1">
      <c r="B668" s="4"/>
      <c r="C668" s="4"/>
      <c r="D668" s="4"/>
    </row>
    <row r="669" spans="2:4" ht="15.75" customHeight="1">
      <c r="B669" s="4"/>
      <c r="C669" s="4"/>
      <c r="D669" s="4"/>
    </row>
    <row r="670" spans="2:4" ht="15.75" customHeight="1">
      <c r="B670" s="4"/>
      <c r="C670" s="4"/>
      <c r="D670" s="4"/>
    </row>
    <row r="671" spans="2:4" ht="15.75" customHeight="1">
      <c r="B671" s="4"/>
      <c r="C671" s="4"/>
      <c r="D671" s="4"/>
    </row>
    <row r="672" spans="2:4" ht="15.75" customHeight="1">
      <c r="B672" s="4"/>
      <c r="C672" s="4"/>
      <c r="D672" s="4"/>
    </row>
    <row r="673" spans="2:4" ht="15.75" customHeight="1">
      <c r="B673" s="4"/>
      <c r="C673" s="4"/>
      <c r="D673" s="4"/>
    </row>
    <row r="674" spans="2:4" ht="15.75" customHeight="1">
      <c r="B674" s="4"/>
      <c r="C674" s="4"/>
      <c r="D674" s="4"/>
    </row>
    <row r="675" spans="2:4" ht="15.75" customHeight="1">
      <c r="B675" s="4"/>
      <c r="C675" s="4"/>
      <c r="D675" s="4"/>
    </row>
    <row r="676" spans="2:4" ht="15.75" customHeight="1">
      <c r="B676" s="4"/>
      <c r="C676" s="4"/>
      <c r="D676" s="4"/>
    </row>
    <row r="677" spans="2:4" ht="15.75" customHeight="1">
      <c r="B677" s="4"/>
      <c r="C677" s="4"/>
      <c r="D677" s="4"/>
    </row>
    <row r="678" spans="2:4" ht="15.75" customHeight="1">
      <c r="B678" s="4"/>
      <c r="C678" s="4"/>
      <c r="D678" s="4"/>
    </row>
    <row r="679" spans="2:4" ht="15.75" customHeight="1">
      <c r="B679" s="4"/>
      <c r="C679" s="4"/>
      <c r="D679" s="4"/>
    </row>
    <row r="680" spans="2:4" ht="15.75" customHeight="1">
      <c r="B680" s="4"/>
      <c r="C680" s="4"/>
      <c r="D680" s="4"/>
    </row>
    <row r="681" spans="2:4" ht="15.75" customHeight="1">
      <c r="B681" s="4"/>
      <c r="C681" s="4"/>
      <c r="D681" s="4"/>
    </row>
    <row r="682" spans="2:4" ht="15.75" customHeight="1">
      <c r="B682" s="4"/>
      <c r="C682" s="4"/>
      <c r="D682" s="4"/>
    </row>
    <row r="683" spans="2:4" ht="15.75" customHeight="1">
      <c r="B683" s="4"/>
      <c r="C683" s="4"/>
      <c r="D683" s="4"/>
    </row>
    <row r="684" spans="2:4" ht="15.75" customHeight="1">
      <c r="B684" s="4"/>
      <c r="C684" s="4"/>
      <c r="D684" s="4"/>
    </row>
    <row r="685" spans="2:4" ht="15.75" customHeight="1">
      <c r="B685" s="4"/>
      <c r="C685" s="4"/>
      <c r="D685" s="4"/>
    </row>
    <row r="686" spans="2:4" ht="15.75" customHeight="1">
      <c r="B686" s="4"/>
      <c r="C686" s="4"/>
      <c r="D686" s="4"/>
    </row>
    <row r="687" spans="2:4" ht="15.75" customHeight="1">
      <c r="B687" s="4"/>
      <c r="C687" s="4"/>
      <c r="D687" s="4"/>
    </row>
    <row r="688" spans="2:4" ht="15.75" customHeight="1">
      <c r="B688" s="4"/>
      <c r="C688" s="4"/>
      <c r="D688" s="4"/>
    </row>
    <row r="689" spans="2:4" ht="15.75" customHeight="1">
      <c r="B689" s="4"/>
      <c r="C689" s="4"/>
      <c r="D689" s="4"/>
    </row>
    <row r="690" spans="2:4" ht="15.75" customHeight="1">
      <c r="B690" s="4"/>
      <c r="C690" s="4"/>
      <c r="D690" s="4"/>
    </row>
    <row r="691" spans="2:4" ht="15.75" customHeight="1">
      <c r="B691" s="4"/>
      <c r="C691" s="4"/>
      <c r="D691" s="4"/>
    </row>
    <row r="692" spans="2:4" ht="15.75" customHeight="1">
      <c r="B692" s="4"/>
      <c r="C692" s="4"/>
      <c r="D692" s="4"/>
    </row>
    <row r="693" spans="2:4" ht="15.75" customHeight="1">
      <c r="B693" s="4"/>
      <c r="C693" s="4"/>
      <c r="D693" s="4"/>
    </row>
    <row r="694" spans="2:4" ht="15.75" customHeight="1">
      <c r="B694" s="4"/>
      <c r="C694" s="4"/>
      <c r="D694" s="4"/>
    </row>
    <row r="695" spans="2:4" ht="15.75" customHeight="1">
      <c r="B695" s="4"/>
      <c r="C695" s="4"/>
      <c r="D695" s="4"/>
    </row>
    <row r="696" spans="2:4" ht="15.75" customHeight="1">
      <c r="B696" s="4"/>
      <c r="C696" s="4"/>
      <c r="D696" s="4"/>
    </row>
    <row r="697" spans="2:4" ht="15.75" customHeight="1">
      <c r="B697" s="4"/>
      <c r="C697" s="4"/>
      <c r="D697" s="4"/>
    </row>
    <row r="698" spans="2:4" ht="15.75" customHeight="1">
      <c r="B698" s="4"/>
      <c r="C698" s="4"/>
      <c r="D698" s="4"/>
    </row>
    <row r="699" spans="2:4" ht="15.75" customHeight="1">
      <c r="B699" s="4"/>
      <c r="C699" s="4"/>
      <c r="D699" s="4"/>
    </row>
    <row r="700" spans="2:4" ht="15.75" customHeight="1">
      <c r="B700" s="4"/>
      <c r="C700" s="4"/>
      <c r="D700" s="4"/>
    </row>
    <row r="701" spans="2:4" ht="15.75" customHeight="1">
      <c r="B701" s="4"/>
      <c r="C701" s="4"/>
      <c r="D701" s="4"/>
    </row>
    <row r="702" spans="2:4" ht="15.75" customHeight="1">
      <c r="B702" s="4"/>
      <c r="C702" s="4"/>
      <c r="D702" s="4"/>
    </row>
    <row r="703" spans="2:4" ht="15.75" customHeight="1">
      <c r="B703" s="4"/>
      <c r="C703" s="4"/>
      <c r="D703" s="4"/>
    </row>
    <row r="704" spans="2:4" ht="15.75" customHeight="1">
      <c r="B704" s="4"/>
      <c r="C704" s="4"/>
      <c r="D704" s="4"/>
    </row>
    <row r="705" spans="2:4" ht="15.75" customHeight="1">
      <c r="B705" s="4"/>
      <c r="C705" s="4"/>
      <c r="D705" s="4"/>
    </row>
    <row r="706" spans="2:4" ht="15.75" customHeight="1">
      <c r="B706" s="4"/>
      <c r="C706" s="4"/>
      <c r="D706" s="4"/>
    </row>
    <row r="707" spans="2:4" ht="15.75" customHeight="1">
      <c r="B707" s="4"/>
      <c r="C707" s="4"/>
      <c r="D707" s="4"/>
    </row>
    <row r="708" spans="2:4" ht="15.75" customHeight="1">
      <c r="B708" s="4"/>
      <c r="C708" s="4"/>
      <c r="D708" s="4"/>
    </row>
    <row r="709" spans="2:4" ht="15.75" customHeight="1">
      <c r="B709" s="4"/>
      <c r="C709" s="4"/>
      <c r="D709" s="4"/>
    </row>
    <row r="710" spans="2:4" ht="15.75" customHeight="1">
      <c r="B710" s="4"/>
      <c r="C710" s="4"/>
      <c r="D710" s="4"/>
    </row>
    <row r="711" spans="2:4" ht="15.75" customHeight="1">
      <c r="B711" s="4"/>
      <c r="C711" s="4"/>
      <c r="D711" s="4"/>
    </row>
    <row r="712" spans="2:4" ht="15.75" customHeight="1">
      <c r="B712" s="4"/>
      <c r="C712" s="4"/>
      <c r="D712" s="4"/>
    </row>
    <row r="713" spans="2:4" ht="15.75" customHeight="1">
      <c r="B713" s="4"/>
      <c r="C713" s="4"/>
      <c r="D713" s="4"/>
    </row>
    <row r="714" spans="2:4" ht="15.75" customHeight="1">
      <c r="B714" s="4"/>
      <c r="C714" s="4"/>
      <c r="D714" s="4"/>
    </row>
    <row r="715" spans="2:4" ht="15.75" customHeight="1">
      <c r="B715" s="4"/>
      <c r="C715" s="4"/>
      <c r="D715" s="4"/>
    </row>
    <row r="716" spans="2:4" ht="15.75" customHeight="1">
      <c r="B716" s="4"/>
      <c r="C716" s="4"/>
      <c r="D716" s="4"/>
    </row>
    <row r="717" spans="2:4" ht="15.75" customHeight="1">
      <c r="B717" s="4"/>
      <c r="C717" s="4"/>
      <c r="D717" s="4"/>
    </row>
    <row r="718" spans="2:4" ht="15.75" customHeight="1">
      <c r="B718" s="4"/>
      <c r="C718" s="4"/>
      <c r="D718" s="4"/>
    </row>
    <row r="719" spans="2:4" ht="15.75" customHeight="1">
      <c r="B719" s="4"/>
      <c r="C719" s="4"/>
      <c r="D719" s="4"/>
    </row>
    <row r="720" spans="2:4" ht="15.75" customHeight="1">
      <c r="B720" s="4"/>
      <c r="C720" s="4"/>
      <c r="D720" s="4"/>
    </row>
    <row r="721" spans="2:4" ht="15.75" customHeight="1">
      <c r="B721" s="4"/>
      <c r="C721" s="4"/>
      <c r="D721" s="4"/>
    </row>
    <row r="722" spans="2:4" ht="15.75" customHeight="1">
      <c r="B722" s="4"/>
      <c r="C722" s="4"/>
      <c r="D722" s="4"/>
    </row>
    <row r="723" spans="2:4" ht="15.75" customHeight="1">
      <c r="B723" s="4"/>
      <c r="C723" s="4"/>
      <c r="D723" s="4"/>
    </row>
    <row r="724" spans="2:4" ht="15.75" customHeight="1">
      <c r="B724" s="4"/>
      <c r="C724" s="4"/>
      <c r="D724" s="4"/>
    </row>
    <row r="725" spans="2:4" ht="15.75" customHeight="1">
      <c r="B725" s="4"/>
      <c r="C725" s="4"/>
      <c r="D725" s="4"/>
    </row>
    <row r="726" spans="2:4" ht="15.75" customHeight="1">
      <c r="B726" s="4"/>
      <c r="C726" s="4"/>
      <c r="D726" s="4"/>
    </row>
    <row r="727" spans="2:4" ht="15.75" customHeight="1">
      <c r="B727" s="4"/>
      <c r="C727" s="4"/>
      <c r="D727" s="4"/>
    </row>
    <row r="728" spans="2:4" ht="15.75" customHeight="1">
      <c r="B728" s="4"/>
      <c r="C728" s="4"/>
      <c r="D728" s="4"/>
    </row>
    <row r="729" spans="2:4" ht="15.75" customHeight="1">
      <c r="B729" s="4"/>
      <c r="C729" s="4"/>
      <c r="D729" s="4"/>
    </row>
    <row r="730" spans="2:4" ht="15.75" customHeight="1">
      <c r="B730" s="4"/>
      <c r="C730" s="4"/>
      <c r="D730" s="4"/>
    </row>
    <row r="731" spans="2:4" ht="15.75" customHeight="1">
      <c r="B731" s="4"/>
      <c r="C731" s="4"/>
      <c r="D731" s="4"/>
    </row>
    <row r="732" spans="2:4" ht="15.75" customHeight="1">
      <c r="B732" s="4"/>
      <c r="C732" s="4"/>
      <c r="D732" s="4"/>
    </row>
    <row r="733" spans="2:4" ht="15.75" customHeight="1">
      <c r="B733" s="4"/>
      <c r="C733" s="4"/>
      <c r="D733" s="4"/>
    </row>
    <row r="734" spans="2:4" ht="15.75" customHeight="1">
      <c r="B734" s="4"/>
      <c r="C734" s="4"/>
      <c r="D734" s="4"/>
    </row>
    <row r="735" spans="2:4" ht="15.75" customHeight="1">
      <c r="B735" s="4"/>
      <c r="C735" s="4"/>
      <c r="D735" s="4"/>
    </row>
    <row r="736" spans="2:4" ht="15.75" customHeight="1">
      <c r="B736" s="4"/>
      <c r="C736" s="4"/>
      <c r="D736" s="4"/>
    </row>
    <row r="737" spans="2:4" ht="15.75" customHeight="1">
      <c r="B737" s="4"/>
      <c r="C737" s="4"/>
      <c r="D737" s="4"/>
    </row>
    <row r="738" spans="2:4" ht="15.75" customHeight="1">
      <c r="B738" s="4"/>
      <c r="C738" s="4"/>
      <c r="D738" s="4"/>
    </row>
    <row r="739" spans="2:4" ht="15.75" customHeight="1">
      <c r="B739" s="4"/>
      <c r="C739" s="4"/>
      <c r="D739" s="4"/>
    </row>
    <row r="740" spans="2:4" ht="15.75" customHeight="1">
      <c r="B740" s="4"/>
      <c r="C740" s="4"/>
      <c r="D740" s="4"/>
    </row>
    <row r="741" spans="2:4" ht="15.75" customHeight="1">
      <c r="B741" s="4"/>
      <c r="C741" s="4"/>
      <c r="D741" s="4"/>
    </row>
    <row r="742" spans="2:4" ht="15.75" customHeight="1">
      <c r="B742" s="4"/>
      <c r="C742" s="4"/>
      <c r="D742" s="4"/>
    </row>
    <row r="743" spans="2:4" ht="15.75" customHeight="1">
      <c r="B743" s="4"/>
      <c r="C743" s="4"/>
      <c r="D743" s="4"/>
    </row>
    <row r="744" spans="2:4" ht="15.75" customHeight="1">
      <c r="B744" s="4"/>
      <c r="C744" s="4"/>
      <c r="D744" s="4"/>
    </row>
    <row r="745" spans="2:4" ht="15.75" customHeight="1">
      <c r="B745" s="4"/>
      <c r="C745" s="4"/>
      <c r="D745" s="4"/>
    </row>
    <row r="746" spans="2:4" ht="15.75" customHeight="1">
      <c r="B746" s="4"/>
      <c r="C746" s="4"/>
      <c r="D746" s="4"/>
    </row>
    <row r="747" spans="2:4" ht="15.75" customHeight="1">
      <c r="B747" s="4"/>
      <c r="C747" s="4"/>
      <c r="D747" s="4"/>
    </row>
    <row r="748" spans="2:4" ht="15.75" customHeight="1">
      <c r="B748" s="4"/>
      <c r="C748" s="4"/>
      <c r="D748" s="4"/>
    </row>
    <row r="749" spans="2:4" ht="15.75" customHeight="1">
      <c r="B749" s="4"/>
      <c r="C749" s="4"/>
      <c r="D749" s="4"/>
    </row>
    <row r="750" spans="2:4" ht="15.75" customHeight="1">
      <c r="B750" s="4"/>
      <c r="C750" s="4"/>
      <c r="D750" s="4"/>
    </row>
    <row r="751" spans="2:4" ht="15.75" customHeight="1">
      <c r="B751" s="4"/>
      <c r="C751" s="4"/>
      <c r="D751" s="4"/>
    </row>
    <row r="752" spans="2:4" ht="15.75" customHeight="1">
      <c r="B752" s="4"/>
      <c r="C752" s="4"/>
      <c r="D752" s="4"/>
    </row>
    <row r="753" spans="2:4" ht="15.75" customHeight="1">
      <c r="B753" s="4"/>
      <c r="C753" s="4"/>
      <c r="D753" s="4"/>
    </row>
    <row r="754" spans="2:4" ht="15.75" customHeight="1">
      <c r="B754" s="4"/>
      <c r="C754" s="4"/>
      <c r="D754" s="4"/>
    </row>
    <row r="755" spans="2:4" ht="15.75" customHeight="1">
      <c r="B755" s="4"/>
      <c r="C755" s="4"/>
      <c r="D755" s="4"/>
    </row>
    <row r="756" spans="2:4" ht="15.75" customHeight="1">
      <c r="B756" s="4"/>
      <c r="C756" s="4"/>
      <c r="D756" s="4"/>
    </row>
    <row r="757" spans="2:4" ht="15.75" customHeight="1">
      <c r="B757" s="4"/>
      <c r="C757" s="4"/>
      <c r="D757" s="4"/>
    </row>
    <row r="758" spans="2:4" ht="15.75" customHeight="1">
      <c r="B758" s="4"/>
      <c r="C758" s="4"/>
      <c r="D758" s="4"/>
    </row>
    <row r="759" spans="2:4" ht="15.75" customHeight="1">
      <c r="B759" s="4"/>
      <c r="C759" s="4"/>
      <c r="D759" s="4"/>
    </row>
    <row r="760" spans="2:4" ht="15.75" customHeight="1">
      <c r="B760" s="4"/>
      <c r="C760" s="4"/>
      <c r="D760" s="4"/>
    </row>
    <row r="761" spans="2:4" ht="15.75" customHeight="1">
      <c r="B761" s="4"/>
      <c r="C761" s="4"/>
      <c r="D761" s="4"/>
    </row>
    <row r="762" spans="2:4" ht="15.75" customHeight="1">
      <c r="B762" s="4"/>
      <c r="C762" s="4"/>
      <c r="D762" s="4"/>
    </row>
    <row r="763" spans="2:4" ht="15.75" customHeight="1">
      <c r="B763" s="4"/>
      <c r="C763" s="4"/>
      <c r="D763" s="4"/>
    </row>
    <row r="764" spans="2:4" ht="15.75" customHeight="1">
      <c r="B764" s="4"/>
      <c r="C764" s="4"/>
      <c r="D764" s="4"/>
    </row>
    <row r="765" spans="2:4" ht="15.75" customHeight="1">
      <c r="B765" s="4"/>
      <c r="C765" s="4"/>
      <c r="D765" s="4"/>
    </row>
    <row r="766" spans="2:4" ht="15.75" customHeight="1">
      <c r="B766" s="4"/>
      <c r="C766" s="4"/>
      <c r="D766" s="4"/>
    </row>
    <row r="767" spans="2:4" ht="15.75" customHeight="1">
      <c r="B767" s="4"/>
      <c r="C767" s="4"/>
      <c r="D767" s="4"/>
    </row>
    <row r="768" spans="2:4" ht="15.75" customHeight="1">
      <c r="B768" s="4"/>
      <c r="C768" s="4"/>
      <c r="D768" s="4"/>
    </row>
    <row r="769" spans="2:4" ht="15.75" customHeight="1">
      <c r="B769" s="4"/>
      <c r="C769" s="4"/>
      <c r="D769" s="4"/>
    </row>
    <row r="770" spans="2:4" ht="15.75" customHeight="1">
      <c r="B770" s="4"/>
      <c r="C770" s="4"/>
      <c r="D770" s="4"/>
    </row>
    <row r="771" spans="2:4" ht="15.75" customHeight="1">
      <c r="B771" s="4"/>
      <c r="C771" s="4"/>
      <c r="D771" s="4"/>
    </row>
    <row r="772" spans="2:4" ht="15.75" customHeight="1">
      <c r="B772" s="4"/>
      <c r="C772" s="4"/>
      <c r="D772" s="4"/>
    </row>
    <row r="773" spans="2:4" ht="15.75" customHeight="1">
      <c r="B773" s="4"/>
      <c r="C773" s="4"/>
      <c r="D773" s="4"/>
    </row>
    <row r="774" spans="2:4" ht="15.75" customHeight="1">
      <c r="B774" s="4"/>
      <c r="C774" s="4"/>
      <c r="D774" s="4"/>
    </row>
    <row r="775" spans="2:4" ht="15.75" customHeight="1">
      <c r="B775" s="4"/>
      <c r="C775" s="4"/>
      <c r="D775" s="4"/>
    </row>
    <row r="776" spans="2:4" ht="15.75" customHeight="1">
      <c r="B776" s="4"/>
      <c r="C776" s="4"/>
      <c r="D776" s="4"/>
    </row>
    <row r="777" spans="2:4" ht="15.75" customHeight="1">
      <c r="B777" s="4"/>
      <c r="C777" s="4"/>
      <c r="D777" s="4"/>
    </row>
    <row r="778" spans="2:4" ht="15.75" customHeight="1">
      <c r="B778" s="4"/>
      <c r="C778" s="4"/>
      <c r="D778" s="4"/>
    </row>
    <row r="779" spans="2:4" ht="15.75" customHeight="1">
      <c r="B779" s="4"/>
      <c r="C779" s="4"/>
      <c r="D779" s="4"/>
    </row>
    <row r="780" spans="2:4" ht="15.75" customHeight="1">
      <c r="B780" s="4"/>
      <c r="C780" s="4"/>
      <c r="D780" s="4"/>
    </row>
    <row r="781" spans="2:4" ht="15.75" customHeight="1">
      <c r="B781" s="4"/>
      <c r="C781" s="4"/>
      <c r="D781" s="4"/>
    </row>
    <row r="782" spans="2:4" ht="15.75" customHeight="1">
      <c r="B782" s="4"/>
      <c r="C782" s="4"/>
      <c r="D782" s="4"/>
    </row>
    <row r="783" spans="2:4" ht="15.75" customHeight="1">
      <c r="B783" s="4"/>
      <c r="C783" s="4"/>
      <c r="D783" s="4"/>
    </row>
    <row r="784" spans="2:4" ht="15.75" customHeight="1">
      <c r="B784" s="4"/>
      <c r="C784" s="4"/>
      <c r="D784" s="4"/>
    </row>
    <row r="785" spans="2:4" ht="15.75" customHeight="1">
      <c r="B785" s="4"/>
      <c r="C785" s="4"/>
      <c r="D785" s="4"/>
    </row>
    <row r="786" spans="2:4" ht="15.75" customHeight="1">
      <c r="B786" s="4"/>
      <c r="C786" s="4"/>
      <c r="D786" s="4"/>
    </row>
    <row r="787" spans="2:4" ht="15.75" customHeight="1">
      <c r="B787" s="4"/>
      <c r="C787" s="4"/>
      <c r="D787" s="4"/>
    </row>
    <row r="788" spans="2:4" ht="15.75" customHeight="1">
      <c r="B788" s="4"/>
      <c r="C788" s="4"/>
      <c r="D788" s="4"/>
    </row>
    <row r="789" spans="2:4" ht="15.75" customHeight="1">
      <c r="B789" s="4"/>
      <c r="C789" s="4"/>
      <c r="D789" s="4"/>
    </row>
    <row r="790" spans="2:4" ht="15.75" customHeight="1">
      <c r="B790" s="4"/>
      <c r="C790" s="4"/>
      <c r="D790" s="4"/>
    </row>
    <row r="791" spans="2:4" ht="15.75" customHeight="1">
      <c r="B791" s="4"/>
      <c r="C791" s="4"/>
      <c r="D791" s="4"/>
    </row>
    <row r="792" spans="2:4" ht="15.75" customHeight="1">
      <c r="B792" s="4"/>
      <c r="C792" s="4"/>
      <c r="D792" s="4"/>
    </row>
    <row r="793" spans="2:4" ht="15.75" customHeight="1">
      <c r="B793" s="4"/>
      <c r="C793" s="4"/>
      <c r="D793" s="4"/>
    </row>
    <row r="794" spans="2:4" ht="15.75" customHeight="1">
      <c r="B794" s="4"/>
      <c r="C794" s="4"/>
      <c r="D794" s="4"/>
    </row>
    <row r="795" spans="2:4" ht="15.75" customHeight="1">
      <c r="B795" s="4"/>
      <c r="C795" s="4"/>
      <c r="D795" s="4"/>
    </row>
    <row r="796" spans="2:4" ht="15.75" customHeight="1">
      <c r="B796" s="4"/>
      <c r="C796" s="4"/>
      <c r="D796" s="4"/>
    </row>
    <row r="797" spans="2:4" ht="15.75" customHeight="1">
      <c r="B797" s="4"/>
      <c r="C797" s="4"/>
      <c r="D797" s="4"/>
    </row>
    <row r="798" spans="2:4" ht="15.75" customHeight="1">
      <c r="B798" s="4"/>
      <c r="C798" s="4"/>
      <c r="D798" s="4"/>
    </row>
    <row r="799" spans="2:4" ht="15.75" customHeight="1">
      <c r="B799" s="4"/>
      <c r="C799" s="4"/>
      <c r="D799" s="4"/>
    </row>
    <row r="800" spans="2:4" ht="15.75" customHeight="1">
      <c r="B800" s="4"/>
      <c r="C800" s="4"/>
      <c r="D800" s="4"/>
    </row>
    <row r="801" spans="2:4" ht="15.75" customHeight="1">
      <c r="B801" s="4"/>
      <c r="C801" s="4"/>
      <c r="D801" s="4"/>
    </row>
    <row r="802" spans="2:4" ht="15.75" customHeight="1">
      <c r="B802" s="4"/>
      <c r="C802" s="4"/>
      <c r="D802" s="4"/>
    </row>
    <row r="803" spans="2:4" ht="15.75" customHeight="1">
      <c r="B803" s="4"/>
      <c r="C803" s="4"/>
      <c r="D803" s="4"/>
    </row>
    <row r="804" spans="2:4" ht="15.75" customHeight="1">
      <c r="B804" s="4"/>
      <c r="C804" s="4"/>
      <c r="D804" s="4"/>
    </row>
    <row r="805" spans="2:4" ht="15.75" customHeight="1">
      <c r="B805" s="4"/>
      <c r="C805" s="4"/>
      <c r="D805" s="4"/>
    </row>
    <row r="806" spans="2:4" ht="15.75" customHeight="1">
      <c r="B806" s="4"/>
      <c r="C806" s="4"/>
      <c r="D806" s="4"/>
    </row>
    <row r="807" spans="2:4" ht="15.75" customHeight="1">
      <c r="B807" s="4"/>
      <c r="C807" s="4"/>
      <c r="D807" s="4"/>
    </row>
    <row r="808" spans="2:4" ht="15.75" customHeight="1">
      <c r="B808" s="4"/>
      <c r="C808" s="4"/>
      <c r="D808" s="4"/>
    </row>
    <row r="809" spans="2:4" ht="15.75" customHeight="1">
      <c r="B809" s="4"/>
      <c r="C809" s="4"/>
      <c r="D809" s="4"/>
    </row>
    <row r="810" spans="2:4" ht="15.75" customHeight="1">
      <c r="B810" s="4"/>
      <c r="C810" s="4"/>
      <c r="D810" s="4"/>
    </row>
    <row r="811" spans="2:4" ht="15.75" customHeight="1">
      <c r="B811" s="4"/>
      <c r="C811" s="4"/>
      <c r="D811" s="4"/>
    </row>
    <row r="812" spans="2:4" ht="15.75" customHeight="1">
      <c r="B812" s="4"/>
      <c r="C812" s="4"/>
      <c r="D812" s="4"/>
    </row>
    <row r="813" spans="2:4" ht="15.75" customHeight="1">
      <c r="B813" s="4"/>
      <c r="C813" s="4"/>
      <c r="D813" s="4"/>
    </row>
    <row r="814" spans="2:4" ht="15.75" customHeight="1">
      <c r="B814" s="4"/>
      <c r="C814" s="4"/>
      <c r="D814" s="4"/>
    </row>
    <row r="815" spans="2:4" ht="15.75" customHeight="1">
      <c r="B815" s="4"/>
      <c r="C815" s="4"/>
      <c r="D815" s="4"/>
    </row>
    <row r="816" spans="2:4" ht="15.75" customHeight="1">
      <c r="B816" s="4"/>
      <c r="C816" s="4"/>
      <c r="D816" s="4"/>
    </row>
    <row r="817" spans="2:4" ht="15.75" customHeight="1">
      <c r="B817" s="4"/>
      <c r="C817" s="4"/>
      <c r="D817" s="4"/>
    </row>
    <row r="818" spans="2:4" ht="15.75" customHeight="1">
      <c r="B818" s="4"/>
      <c r="C818" s="4"/>
      <c r="D818" s="4"/>
    </row>
    <row r="819" spans="2:4" ht="15.75" customHeight="1">
      <c r="B819" s="4"/>
      <c r="C819" s="4"/>
      <c r="D819" s="4"/>
    </row>
    <row r="820" spans="2:4" ht="15.75" customHeight="1">
      <c r="B820" s="4"/>
      <c r="C820" s="4"/>
      <c r="D820" s="4"/>
    </row>
    <row r="821" spans="2:4" ht="15.75" customHeight="1">
      <c r="B821" s="4"/>
      <c r="C821" s="4"/>
      <c r="D821" s="4"/>
    </row>
    <row r="822" spans="2:4" ht="15.75" customHeight="1">
      <c r="B822" s="4"/>
      <c r="C822" s="4"/>
      <c r="D822" s="4"/>
    </row>
    <row r="823" spans="2:4" ht="15.75" customHeight="1">
      <c r="B823" s="4"/>
      <c r="C823" s="4"/>
      <c r="D823" s="4"/>
    </row>
    <row r="824" spans="2:4" ht="15.75" customHeight="1">
      <c r="B824" s="4"/>
      <c r="C824" s="4"/>
      <c r="D824" s="4"/>
    </row>
    <row r="825" spans="2:4" ht="15.75" customHeight="1">
      <c r="B825" s="4"/>
      <c r="C825" s="4"/>
      <c r="D825" s="4"/>
    </row>
    <row r="826" spans="2:4" ht="15.75" customHeight="1">
      <c r="B826" s="4"/>
      <c r="C826" s="4"/>
      <c r="D826" s="4"/>
    </row>
    <row r="827" spans="2:4" ht="15.75" customHeight="1">
      <c r="B827" s="4"/>
      <c r="C827" s="4"/>
      <c r="D827" s="4"/>
    </row>
    <row r="828" spans="2:4" ht="15.75" customHeight="1">
      <c r="B828" s="4"/>
      <c r="C828" s="4"/>
      <c r="D828" s="4"/>
    </row>
    <row r="829" spans="2:4" ht="15.75" customHeight="1">
      <c r="B829" s="4"/>
      <c r="C829" s="4"/>
      <c r="D829" s="4"/>
    </row>
    <row r="830" spans="2:4" ht="15.75" customHeight="1">
      <c r="B830" s="4"/>
      <c r="C830" s="4"/>
      <c r="D830" s="4"/>
    </row>
    <row r="831" spans="2:4" ht="15.75" customHeight="1">
      <c r="B831" s="4"/>
      <c r="C831" s="4"/>
      <c r="D831" s="4"/>
    </row>
    <row r="832" spans="2:4" ht="15.75" customHeight="1">
      <c r="B832" s="4"/>
      <c r="C832" s="4"/>
      <c r="D832" s="4"/>
    </row>
    <row r="833" spans="2:4" ht="15.75" customHeight="1">
      <c r="B833" s="4"/>
      <c r="C833" s="4"/>
      <c r="D833" s="4"/>
    </row>
    <row r="834" spans="2:4" ht="15.75" customHeight="1">
      <c r="B834" s="4"/>
      <c r="C834" s="4"/>
      <c r="D834" s="4"/>
    </row>
    <row r="835" spans="2:4" ht="15.75" customHeight="1">
      <c r="B835" s="4"/>
      <c r="C835" s="4"/>
      <c r="D835" s="4"/>
    </row>
    <row r="836" spans="2:4" ht="15.75" customHeight="1">
      <c r="B836" s="4"/>
      <c r="C836" s="4"/>
      <c r="D836" s="4"/>
    </row>
    <row r="837" spans="2:4" ht="15.75" customHeight="1">
      <c r="B837" s="4"/>
      <c r="C837" s="4"/>
      <c r="D837" s="4"/>
    </row>
    <row r="838" spans="2:4" ht="15.75" customHeight="1">
      <c r="B838" s="4"/>
      <c r="C838" s="4"/>
      <c r="D838" s="4"/>
    </row>
    <row r="839" spans="2:4" ht="15.75" customHeight="1">
      <c r="B839" s="4"/>
      <c r="C839" s="4"/>
      <c r="D839" s="4"/>
    </row>
    <row r="840" spans="2:4" ht="15.75" customHeight="1">
      <c r="B840" s="4"/>
      <c r="C840" s="4"/>
      <c r="D840" s="4"/>
    </row>
    <row r="841" spans="2:4" ht="15.75" customHeight="1">
      <c r="B841" s="4"/>
      <c r="C841" s="4"/>
      <c r="D841" s="4"/>
    </row>
    <row r="842" spans="2:4" ht="15.75" customHeight="1">
      <c r="B842" s="4"/>
      <c r="C842" s="4"/>
      <c r="D842" s="4"/>
    </row>
    <row r="843" spans="2:4" ht="15.75" customHeight="1">
      <c r="B843" s="4"/>
      <c r="C843" s="4"/>
      <c r="D843" s="4"/>
    </row>
    <row r="844" spans="2:4" ht="15.75" customHeight="1">
      <c r="B844" s="4"/>
      <c r="C844" s="4"/>
      <c r="D844" s="4"/>
    </row>
    <row r="845" spans="2:4" ht="15.75" customHeight="1">
      <c r="B845" s="4"/>
      <c r="C845" s="4"/>
      <c r="D845" s="4"/>
    </row>
    <row r="846" spans="2:4" ht="15.75" customHeight="1">
      <c r="B846" s="4"/>
      <c r="C846" s="4"/>
      <c r="D846" s="4"/>
    </row>
    <row r="847" spans="2:4" ht="15.75" customHeight="1">
      <c r="B847" s="4"/>
      <c r="C847" s="4"/>
      <c r="D847" s="4"/>
    </row>
    <row r="848" spans="2:4" ht="15.75" customHeight="1">
      <c r="B848" s="4"/>
      <c r="C848" s="4"/>
      <c r="D848" s="4"/>
    </row>
    <row r="849" spans="2:4" ht="15.75" customHeight="1">
      <c r="B849" s="4"/>
      <c r="C849" s="4"/>
      <c r="D849" s="4"/>
    </row>
    <row r="850" spans="2:4" ht="15.75" customHeight="1">
      <c r="B850" s="4"/>
      <c r="C850" s="4"/>
      <c r="D850" s="4"/>
    </row>
    <row r="851" spans="2:4" ht="15.75" customHeight="1">
      <c r="B851" s="4"/>
      <c r="C851" s="4"/>
      <c r="D851" s="4"/>
    </row>
    <row r="852" spans="2:4" ht="15.75" customHeight="1">
      <c r="B852" s="4"/>
      <c r="C852" s="4"/>
      <c r="D852" s="4"/>
    </row>
    <row r="853" spans="2:4" ht="15.75" customHeight="1">
      <c r="B853" s="4"/>
      <c r="C853" s="4"/>
      <c r="D853" s="4"/>
    </row>
    <row r="854" spans="2:4" ht="15.75" customHeight="1">
      <c r="B854" s="4"/>
      <c r="C854" s="4"/>
      <c r="D854" s="4"/>
    </row>
    <row r="855" spans="2:4" ht="15.75" customHeight="1">
      <c r="B855" s="4"/>
      <c r="C855" s="4"/>
      <c r="D855" s="4"/>
    </row>
    <row r="856" spans="2:4" ht="15.75" customHeight="1">
      <c r="B856" s="4"/>
      <c r="C856" s="4"/>
      <c r="D856" s="4"/>
    </row>
    <row r="857" spans="2:4" ht="15.75" customHeight="1">
      <c r="B857" s="4"/>
      <c r="C857" s="4"/>
      <c r="D857" s="4"/>
    </row>
    <row r="858" spans="2:4" ht="15.75" customHeight="1">
      <c r="B858" s="4"/>
      <c r="C858" s="4"/>
      <c r="D858" s="4"/>
    </row>
    <row r="859" spans="2:4" ht="15.75" customHeight="1">
      <c r="B859" s="4"/>
      <c r="C859" s="4"/>
      <c r="D859" s="4"/>
    </row>
    <row r="860" spans="2:4" ht="15.75" customHeight="1">
      <c r="B860" s="4"/>
      <c r="C860" s="4"/>
      <c r="D860" s="4"/>
    </row>
    <row r="861" spans="2:4" ht="15.75" customHeight="1">
      <c r="B861" s="4"/>
      <c r="C861" s="4"/>
      <c r="D861" s="4"/>
    </row>
    <row r="862" spans="2:4" ht="15.75" customHeight="1">
      <c r="B862" s="4"/>
      <c r="C862" s="4"/>
      <c r="D862" s="4"/>
    </row>
    <row r="863" spans="2:4" ht="15.75" customHeight="1">
      <c r="B863" s="4"/>
      <c r="C863" s="4"/>
      <c r="D863" s="4"/>
    </row>
    <row r="864" spans="2:4" ht="15.75" customHeight="1">
      <c r="B864" s="4"/>
      <c r="C864" s="4"/>
      <c r="D864" s="4"/>
    </row>
    <row r="865" spans="2:4" ht="15.75" customHeight="1">
      <c r="B865" s="4"/>
      <c r="C865" s="4"/>
      <c r="D865" s="4"/>
    </row>
    <row r="866" spans="2:4" ht="15.75" customHeight="1">
      <c r="B866" s="4"/>
      <c r="C866" s="4"/>
      <c r="D866" s="4"/>
    </row>
    <row r="867" spans="2:4" ht="15.75" customHeight="1">
      <c r="B867" s="4"/>
      <c r="C867" s="4"/>
      <c r="D867" s="4"/>
    </row>
    <row r="868" spans="2:4" ht="15.75" customHeight="1">
      <c r="B868" s="4"/>
      <c r="C868" s="4"/>
      <c r="D868" s="4"/>
    </row>
    <row r="869" spans="2:4" ht="15.75" customHeight="1">
      <c r="B869" s="4"/>
      <c r="C869" s="4"/>
      <c r="D869" s="4"/>
    </row>
    <row r="870" spans="2:4" ht="15.75" customHeight="1">
      <c r="B870" s="4"/>
      <c r="C870" s="4"/>
      <c r="D870" s="4"/>
    </row>
    <row r="871" spans="2:4" ht="15.75" customHeight="1">
      <c r="B871" s="4"/>
      <c r="C871" s="4"/>
      <c r="D871" s="4"/>
    </row>
    <row r="872" spans="2:4" ht="15.75" customHeight="1">
      <c r="B872" s="4"/>
      <c r="C872" s="4"/>
      <c r="D872" s="4"/>
    </row>
    <row r="873" spans="2:4" ht="15.75" customHeight="1">
      <c r="B873" s="4"/>
      <c r="C873" s="4"/>
      <c r="D873" s="4"/>
    </row>
    <row r="874" spans="2:4" ht="15.75" customHeight="1">
      <c r="B874" s="4"/>
      <c r="C874" s="4"/>
      <c r="D874" s="4"/>
    </row>
    <row r="875" spans="2:4" ht="15.75" customHeight="1">
      <c r="B875" s="4"/>
      <c r="C875" s="4"/>
      <c r="D875" s="4"/>
    </row>
    <row r="876" spans="2:4" ht="15.75" customHeight="1">
      <c r="B876" s="4"/>
      <c r="C876" s="4"/>
      <c r="D876" s="4"/>
    </row>
    <row r="877" spans="2:4" ht="15.75" customHeight="1">
      <c r="B877" s="4"/>
      <c r="C877" s="4"/>
      <c r="D877" s="4"/>
    </row>
    <row r="878" spans="2:4" ht="15.75" customHeight="1">
      <c r="B878" s="4"/>
      <c r="C878" s="4"/>
      <c r="D878" s="4"/>
    </row>
    <row r="879" spans="2:4" ht="15.75" customHeight="1">
      <c r="B879" s="4"/>
      <c r="C879" s="4"/>
      <c r="D879" s="4"/>
    </row>
    <row r="880" spans="2:4" ht="15.75" customHeight="1">
      <c r="B880" s="4"/>
      <c r="C880" s="4"/>
      <c r="D880" s="4"/>
    </row>
    <row r="881" spans="2:4" ht="15.75" customHeight="1">
      <c r="B881" s="4"/>
      <c r="C881" s="4"/>
      <c r="D881" s="4"/>
    </row>
    <row r="882" spans="2:4" ht="15.75" customHeight="1">
      <c r="B882" s="4"/>
      <c r="C882" s="4"/>
      <c r="D882" s="4"/>
    </row>
    <row r="883" spans="2:4" ht="15.75" customHeight="1">
      <c r="B883" s="4"/>
      <c r="C883" s="4"/>
      <c r="D883" s="4"/>
    </row>
    <row r="884" spans="2:4" ht="15.75" customHeight="1">
      <c r="B884" s="4"/>
      <c r="C884" s="4"/>
      <c r="D884" s="4"/>
    </row>
    <row r="885" spans="2:4" ht="15.75" customHeight="1">
      <c r="B885" s="4"/>
      <c r="C885" s="4"/>
      <c r="D885" s="4"/>
    </row>
    <row r="886" spans="2:4" ht="15.75" customHeight="1">
      <c r="B886" s="4"/>
      <c r="C886" s="4"/>
      <c r="D886" s="4"/>
    </row>
    <row r="887" spans="2:4" ht="15.75" customHeight="1">
      <c r="B887" s="4"/>
      <c r="C887" s="4"/>
      <c r="D887" s="4"/>
    </row>
    <row r="888" spans="2:4" ht="15.75" customHeight="1">
      <c r="B888" s="4"/>
      <c r="C888" s="4"/>
      <c r="D888" s="4"/>
    </row>
    <row r="889" spans="2:4" ht="15.75" customHeight="1">
      <c r="B889" s="4"/>
      <c r="C889" s="4"/>
      <c r="D889" s="4"/>
    </row>
    <row r="890" spans="2:4" ht="15.75" customHeight="1">
      <c r="B890" s="4"/>
      <c r="C890" s="4"/>
      <c r="D890" s="4"/>
    </row>
    <row r="891" spans="2:4" ht="15.75" customHeight="1">
      <c r="B891" s="4"/>
      <c r="C891" s="4"/>
      <c r="D891" s="4"/>
    </row>
    <row r="892" spans="2:4" ht="15.75" customHeight="1">
      <c r="B892" s="4"/>
      <c r="C892" s="4"/>
      <c r="D892" s="4"/>
    </row>
    <row r="893" spans="2:4" ht="15.75" customHeight="1">
      <c r="B893" s="4"/>
      <c r="C893" s="4"/>
      <c r="D893" s="4"/>
    </row>
    <row r="894" spans="2:4" ht="15.75" customHeight="1">
      <c r="B894" s="4"/>
      <c r="C894" s="4"/>
      <c r="D894" s="4"/>
    </row>
    <row r="895" spans="2:4" ht="15.75" customHeight="1">
      <c r="B895" s="4"/>
      <c r="C895" s="4"/>
      <c r="D895" s="4"/>
    </row>
    <row r="896" spans="2:4" ht="15.75" customHeight="1">
      <c r="B896" s="4"/>
      <c r="C896" s="4"/>
      <c r="D896" s="4"/>
    </row>
    <row r="897" spans="2:4" ht="15.75" customHeight="1">
      <c r="B897" s="4"/>
      <c r="C897" s="4"/>
      <c r="D897" s="4"/>
    </row>
    <row r="898" spans="2:4" ht="15.75" customHeight="1">
      <c r="B898" s="4"/>
      <c r="C898" s="4"/>
      <c r="D898" s="4"/>
    </row>
    <row r="899" spans="2:4" ht="15.75" customHeight="1">
      <c r="B899" s="4"/>
      <c r="C899" s="4"/>
      <c r="D899" s="4"/>
    </row>
    <row r="900" spans="2:4" ht="15.75" customHeight="1">
      <c r="B900" s="4"/>
      <c r="C900" s="4"/>
      <c r="D900" s="4"/>
    </row>
    <row r="901" spans="2:4" ht="15.75" customHeight="1">
      <c r="B901" s="4"/>
      <c r="C901" s="4"/>
      <c r="D901" s="4"/>
    </row>
    <row r="902" spans="2:4" ht="15.75" customHeight="1">
      <c r="B902" s="4"/>
      <c r="C902" s="4"/>
      <c r="D902" s="4"/>
    </row>
    <row r="903" spans="2:4" ht="15.75" customHeight="1">
      <c r="B903" s="4"/>
      <c r="C903" s="4"/>
      <c r="D903" s="4"/>
    </row>
    <row r="904" spans="2:4" ht="15.75" customHeight="1">
      <c r="B904" s="4"/>
      <c r="C904" s="4"/>
      <c r="D904" s="4"/>
    </row>
    <row r="905" spans="2:4" ht="15.75" customHeight="1">
      <c r="B905" s="4"/>
      <c r="C905" s="4"/>
      <c r="D905" s="4"/>
    </row>
    <row r="906" spans="2:4" ht="15.75" customHeight="1">
      <c r="B906" s="4"/>
      <c r="C906" s="4"/>
      <c r="D906" s="4"/>
    </row>
    <row r="907" spans="2:4" ht="15.75" customHeight="1">
      <c r="B907" s="4"/>
      <c r="C907" s="4"/>
      <c r="D907" s="4"/>
    </row>
    <row r="908" spans="2:4" ht="15.75" customHeight="1">
      <c r="B908" s="4"/>
      <c r="C908" s="4"/>
      <c r="D908" s="4"/>
    </row>
    <row r="909" spans="2:4" ht="15.75" customHeight="1">
      <c r="B909" s="4"/>
      <c r="C909" s="4"/>
      <c r="D909" s="4"/>
    </row>
    <row r="910" spans="2:4" ht="15.75" customHeight="1">
      <c r="B910" s="4"/>
      <c r="C910" s="4"/>
      <c r="D910" s="4"/>
    </row>
    <row r="911" spans="2:4" ht="15.75" customHeight="1">
      <c r="B911" s="4"/>
      <c r="C911" s="4"/>
      <c r="D911" s="4"/>
    </row>
    <row r="912" spans="2:4" ht="15.75" customHeight="1">
      <c r="B912" s="4"/>
      <c r="C912" s="4"/>
      <c r="D912" s="4"/>
    </row>
    <row r="913" spans="2:4" ht="15.75" customHeight="1">
      <c r="B913" s="4"/>
      <c r="C913" s="4"/>
      <c r="D913" s="4"/>
    </row>
    <row r="914" spans="2:4" ht="15.75" customHeight="1">
      <c r="B914" s="4"/>
      <c r="C914" s="4"/>
      <c r="D914" s="4"/>
    </row>
    <row r="915" spans="2:4" ht="15.75" customHeight="1">
      <c r="B915" s="4"/>
      <c r="C915" s="4"/>
      <c r="D915" s="4"/>
    </row>
    <row r="916" spans="2:4" ht="15.75" customHeight="1">
      <c r="B916" s="4"/>
      <c r="C916" s="4"/>
      <c r="D916" s="4"/>
    </row>
    <row r="917" spans="2:4" ht="15.75" customHeight="1">
      <c r="B917" s="4"/>
      <c r="C917" s="4"/>
      <c r="D917" s="4"/>
    </row>
    <row r="918" spans="2:4" ht="15.75" customHeight="1">
      <c r="B918" s="4"/>
      <c r="C918" s="4"/>
      <c r="D918" s="4"/>
    </row>
    <row r="919" spans="2:4" ht="15.75" customHeight="1">
      <c r="B919" s="4"/>
      <c r="C919" s="4"/>
      <c r="D919" s="4"/>
    </row>
    <row r="920" spans="2:4" ht="15.75" customHeight="1">
      <c r="B920" s="4"/>
      <c r="C920" s="4"/>
      <c r="D920" s="4"/>
    </row>
    <row r="921" spans="2:4" ht="15.75" customHeight="1">
      <c r="B921" s="4"/>
      <c r="C921" s="4"/>
      <c r="D921" s="4"/>
    </row>
    <row r="922" spans="2:4" ht="15.75" customHeight="1">
      <c r="B922" s="4"/>
      <c r="C922" s="4"/>
      <c r="D922" s="4"/>
    </row>
    <row r="923" spans="2:4" ht="15.75" customHeight="1">
      <c r="B923" s="4"/>
      <c r="C923" s="4"/>
      <c r="D923" s="4"/>
    </row>
    <row r="924" spans="2:4" ht="15.75" customHeight="1">
      <c r="B924" s="4"/>
      <c r="C924" s="4"/>
      <c r="D924" s="4"/>
    </row>
    <row r="925" spans="2:4" ht="15.75" customHeight="1">
      <c r="B925" s="4"/>
      <c r="C925" s="4"/>
      <c r="D925" s="4"/>
    </row>
    <row r="926" spans="2:4" ht="15.75" customHeight="1">
      <c r="B926" s="4"/>
      <c r="C926" s="4"/>
      <c r="D926" s="4"/>
    </row>
    <row r="927" spans="2:4" ht="15.75" customHeight="1">
      <c r="B927" s="4"/>
      <c r="C927" s="4"/>
      <c r="D927" s="4"/>
    </row>
    <row r="928" spans="2:4" ht="15.75" customHeight="1">
      <c r="B928" s="4"/>
      <c r="C928" s="4"/>
      <c r="D928" s="4"/>
    </row>
    <row r="929" spans="2:4" ht="15.75" customHeight="1">
      <c r="B929" s="4"/>
      <c r="C929" s="4"/>
      <c r="D929" s="4"/>
    </row>
    <row r="930" spans="2:4" ht="15.75" customHeight="1">
      <c r="B930" s="4"/>
      <c r="C930" s="4"/>
      <c r="D930" s="4"/>
    </row>
    <row r="931" spans="2:4" ht="15.75" customHeight="1">
      <c r="B931" s="4"/>
      <c r="C931" s="4"/>
      <c r="D931" s="4"/>
    </row>
    <row r="932" spans="2:4" ht="15.75" customHeight="1">
      <c r="B932" s="4"/>
      <c r="C932" s="4"/>
      <c r="D932" s="4"/>
    </row>
    <row r="933" spans="2:4" ht="15.75" customHeight="1">
      <c r="B933" s="4"/>
      <c r="C933" s="4"/>
      <c r="D933" s="4"/>
    </row>
    <row r="934" spans="2:4" ht="15.75" customHeight="1">
      <c r="B934" s="4"/>
      <c r="C934" s="4"/>
      <c r="D934" s="4"/>
    </row>
    <row r="935" spans="2:4" ht="15.75" customHeight="1">
      <c r="B935" s="4"/>
      <c r="C935" s="4"/>
      <c r="D935" s="4"/>
    </row>
    <row r="936" spans="2:4" ht="15.75" customHeight="1">
      <c r="B936" s="4"/>
      <c r="C936" s="4"/>
      <c r="D936" s="4"/>
    </row>
    <row r="937" spans="2:4" ht="15.75" customHeight="1">
      <c r="B937" s="4"/>
      <c r="C937" s="4"/>
      <c r="D937" s="4"/>
    </row>
    <row r="938" spans="2:4" ht="15.75" customHeight="1">
      <c r="B938" s="4"/>
      <c r="C938" s="4"/>
      <c r="D938" s="4"/>
    </row>
    <row r="939" spans="2:4" ht="15.75" customHeight="1">
      <c r="B939" s="4"/>
      <c r="C939" s="4"/>
      <c r="D939" s="4"/>
    </row>
    <row r="940" spans="2:4" ht="15.75" customHeight="1">
      <c r="B940" s="4"/>
      <c r="C940" s="4"/>
      <c r="D940" s="4"/>
    </row>
    <row r="941" spans="2:4" ht="15.75" customHeight="1">
      <c r="B941" s="4"/>
      <c r="C941" s="4"/>
      <c r="D941" s="4"/>
    </row>
    <row r="942" spans="2:4" ht="15.75" customHeight="1">
      <c r="B942" s="4"/>
      <c r="C942" s="4"/>
      <c r="D942" s="4"/>
    </row>
    <row r="943" spans="2:4" ht="15.75" customHeight="1">
      <c r="B943" s="4"/>
      <c r="C943" s="4"/>
      <c r="D943" s="4"/>
    </row>
    <row r="944" spans="2:4" ht="15.75" customHeight="1">
      <c r="B944" s="4"/>
      <c r="C944" s="4"/>
      <c r="D944" s="4"/>
    </row>
    <row r="945" spans="2:4" ht="15.75" customHeight="1">
      <c r="B945" s="4"/>
      <c r="C945" s="4"/>
      <c r="D945" s="4"/>
    </row>
    <row r="946" spans="2:4" ht="15.75" customHeight="1">
      <c r="B946" s="4"/>
      <c r="C946" s="4"/>
      <c r="D946" s="4"/>
    </row>
    <row r="947" spans="2:4" ht="15.75" customHeight="1">
      <c r="B947" s="4"/>
      <c r="C947" s="4"/>
      <c r="D947" s="4"/>
    </row>
    <row r="948" spans="2:4" ht="15.75" customHeight="1">
      <c r="B948" s="4"/>
      <c r="C948" s="4"/>
      <c r="D948" s="4"/>
    </row>
    <row r="949" spans="2:4" ht="15.75" customHeight="1">
      <c r="B949" s="4"/>
      <c r="C949" s="4"/>
      <c r="D949" s="4"/>
    </row>
    <row r="950" spans="2:4" ht="15.75" customHeight="1">
      <c r="B950" s="4"/>
      <c r="C950" s="4"/>
      <c r="D950" s="4"/>
    </row>
    <row r="951" spans="2:4" ht="15.75" customHeight="1">
      <c r="B951" s="4"/>
      <c r="C951" s="4"/>
      <c r="D951" s="4"/>
    </row>
    <row r="952" spans="2:4" ht="15.75" customHeight="1">
      <c r="B952" s="4"/>
      <c r="C952" s="4"/>
      <c r="D952" s="4"/>
    </row>
    <row r="953" spans="2:4" ht="15.75" customHeight="1">
      <c r="B953" s="4"/>
      <c r="C953" s="4"/>
      <c r="D953" s="4"/>
    </row>
    <row r="954" spans="2:4" ht="15.75" customHeight="1">
      <c r="B954" s="4"/>
      <c r="C954" s="4"/>
      <c r="D954" s="4"/>
    </row>
    <row r="955" spans="2:4" ht="15.75" customHeight="1">
      <c r="B955" s="4"/>
      <c r="C955" s="4"/>
      <c r="D955" s="4"/>
    </row>
    <row r="956" spans="2:4" ht="15.75" customHeight="1">
      <c r="B956" s="4"/>
      <c r="C956" s="4"/>
      <c r="D956" s="4"/>
    </row>
    <row r="957" spans="2:4" ht="15.75" customHeight="1">
      <c r="B957" s="4"/>
      <c r="C957" s="4"/>
      <c r="D957" s="4"/>
    </row>
    <row r="958" spans="2:4" ht="15.75" customHeight="1">
      <c r="B958" s="4"/>
      <c r="C958" s="4"/>
      <c r="D958" s="4"/>
    </row>
    <row r="959" spans="2:4" ht="15.75" customHeight="1">
      <c r="B959" s="4"/>
      <c r="C959" s="4"/>
      <c r="D959" s="4"/>
    </row>
    <row r="960" spans="2:4" ht="15.75" customHeight="1">
      <c r="B960" s="4"/>
      <c r="C960" s="4"/>
      <c r="D960" s="4"/>
    </row>
    <row r="961" spans="2:4" ht="15.75" customHeight="1">
      <c r="B961" s="4"/>
      <c r="C961" s="4"/>
      <c r="D961" s="4"/>
    </row>
    <row r="962" spans="2:4" ht="15.75" customHeight="1">
      <c r="B962" s="4"/>
      <c r="C962" s="4"/>
      <c r="D962" s="4"/>
    </row>
    <row r="963" spans="2:4" ht="15.75" customHeight="1">
      <c r="B963" s="4"/>
      <c r="C963" s="4"/>
      <c r="D963" s="4"/>
    </row>
    <row r="964" spans="2:4" ht="15.75" customHeight="1">
      <c r="B964" s="4"/>
      <c r="C964" s="4"/>
      <c r="D964" s="4"/>
    </row>
    <row r="965" spans="2:4" ht="15.75" customHeight="1">
      <c r="B965" s="4"/>
      <c r="C965" s="4"/>
      <c r="D965" s="4"/>
    </row>
    <row r="966" spans="2:4" ht="15.75" customHeight="1">
      <c r="B966" s="4"/>
      <c r="C966" s="4"/>
      <c r="D966" s="4"/>
    </row>
    <row r="967" spans="2:4" ht="15.75" customHeight="1">
      <c r="B967" s="4"/>
      <c r="C967" s="4"/>
      <c r="D967" s="4"/>
    </row>
    <row r="968" spans="2:4" ht="15.75" customHeight="1">
      <c r="B968" s="4"/>
      <c r="C968" s="4"/>
      <c r="D968" s="4"/>
    </row>
    <row r="969" spans="2:4" ht="15.75" customHeight="1">
      <c r="B969" s="4"/>
      <c r="C969" s="4"/>
      <c r="D969" s="4"/>
    </row>
    <row r="970" spans="2:4" ht="15.75" customHeight="1">
      <c r="B970" s="4"/>
      <c r="C970" s="4"/>
      <c r="D970" s="4"/>
    </row>
    <row r="971" spans="2:4" ht="15.75" customHeight="1">
      <c r="B971" s="4"/>
      <c r="C971" s="4"/>
      <c r="D971" s="4"/>
    </row>
    <row r="972" spans="2:4" ht="15.75" customHeight="1">
      <c r="B972" s="4"/>
      <c r="C972" s="4"/>
      <c r="D972" s="4"/>
    </row>
    <row r="973" spans="2:4" ht="15.75" customHeight="1">
      <c r="B973" s="4"/>
      <c r="C973" s="4"/>
      <c r="D973" s="4"/>
    </row>
    <row r="974" spans="2:4" ht="15.75" customHeight="1">
      <c r="B974" s="4"/>
      <c r="C974" s="4"/>
      <c r="D974" s="4"/>
    </row>
    <row r="975" spans="2:4" ht="15.75" customHeight="1">
      <c r="B975" s="4"/>
      <c r="C975" s="4"/>
      <c r="D975" s="4"/>
    </row>
    <row r="976" spans="2:4" ht="15.75" customHeight="1">
      <c r="B976" s="4"/>
      <c r="C976" s="4"/>
      <c r="D976" s="4"/>
    </row>
    <row r="977" spans="2:4" ht="15.75" customHeight="1">
      <c r="B977" s="4"/>
      <c r="C977" s="4"/>
      <c r="D977" s="4"/>
    </row>
    <row r="978" spans="2:4" ht="15.75" customHeight="1">
      <c r="B978" s="4"/>
      <c r="C978" s="4"/>
      <c r="D978" s="4"/>
    </row>
    <row r="979" spans="2:4" ht="15.75" customHeight="1">
      <c r="B979" s="4"/>
      <c r="C979" s="4"/>
      <c r="D979" s="4"/>
    </row>
    <row r="980" spans="2:4" ht="15.75" customHeight="1">
      <c r="B980" s="4"/>
      <c r="C980" s="4"/>
      <c r="D980" s="4"/>
    </row>
    <row r="981" spans="2:4" ht="15.75" customHeight="1">
      <c r="B981" s="4"/>
      <c r="C981" s="4"/>
      <c r="D981" s="4"/>
    </row>
    <row r="982" spans="2:4" ht="15.75" customHeight="1">
      <c r="B982" s="4"/>
      <c r="C982" s="4"/>
      <c r="D982" s="4"/>
    </row>
    <row r="983" spans="2:4" ht="15.75" customHeight="1">
      <c r="B983" s="4"/>
      <c r="C983" s="4"/>
      <c r="D983" s="4"/>
    </row>
    <row r="984" spans="2:4" ht="15.75" customHeight="1">
      <c r="B984" s="4"/>
      <c r="C984" s="4"/>
      <c r="D984" s="4"/>
    </row>
    <row r="985" spans="2:4" ht="15.75" customHeight="1">
      <c r="B985" s="4"/>
      <c r="C985" s="4"/>
      <c r="D985" s="4"/>
    </row>
    <row r="986" spans="2:4" ht="15.75" customHeight="1">
      <c r="B986" s="4"/>
      <c r="C986" s="4"/>
      <c r="D986" s="4"/>
    </row>
    <row r="987" spans="2:4" ht="15.75" customHeight="1">
      <c r="B987" s="4"/>
      <c r="C987" s="4"/>
      <c r="D987" s="4"/>
    </row>
    <row r="988" spans="2:4" ht="15.75" customHeight="1">
      <c r="B988" s="4"/>
      <c r="C988" s="4"/>
      <c r="D988" s="4"/>
    </row>
    <row r="989" spans="2:4" ht="15.75" customHeight="1">
      <c r="B989" s="4"/>
      <c r="C989" s="4"/>
      <c r="D989" s="4"/>
    </row>
    <row r="990" spans="2:4" ht="15.75" customHeight="1">
      <c r="B990" s="4"/>
      <c r="C990" s="4"/>
      <c r="D990" s="4"/>
    </row>
    <row r="991" spans="2:4" ht="15.75" customHeight="1">
      <c r="B991" s="4"/>
      <c r="C991" s="4"/>
      <c r="D991" s="4"/>
    </row>
    <row r="992" spans="2:4" ht="15.75" customHeight="1">
      <c r="B992" s="4"/>
      <c r="C992" s="4"/>
      <c r="D992" s="4"/>
    </row>
    <row r="993" spans="2:4" ht="15.75" customHeight="1">
      <c r="B993" s="4"/>
      <c r="C993" s="4"/>
      <c r="D993" s="4"/>
    </row>
    <row r="994" spans="2:4" ht="15.75" customHeight="1">
      <c r="B994" s="4"/>
      <c r="C994" s="4"/>
      <c r="D994" s="4"/>
    </row>
    <row r="995" spans="2:4" ht="15.75" customHeight="1">
      <c r="B995" s="4"/>
      <c r="C995" s="4"/>
      <c r="D995" s="4"/>
    </row>
    <row r="996" spans="2:4" ht="15.75" customHeight="1">
      <c r="B996" s="4"/>
      <c r="C996" s="4"/>
      <c r="D996" s="4"/>
    </row>
    <row r="997" spans="2:4" ht="15.75" customHeight="1">
      <c r="B997" s="4"/>
      <c r="C997" s="4"/>
      <c r="D997" s="4"/>
    </row>
    <row r="998" spans="2:4" ht="15.75" customHeight="1">
      <c r="B998" s="4"/>
      <c r="C998" s="4"/>
      <c r="D998" s="4"/>
    </row>
    <row r="999" spans="2:4" ht="15.75" customHeight="1">
      <c r="B999" s="4"/>
      <c r="C999" s="4"/>
      <c r="D999" s="4"/>
    </row>
    <row r="1000" spans="2:4" ht="15.75" customHeight="1">
      <c r="B1000" s="4"/>
      <c r="C1000" s="4"/>
      <c r="D1000" s="4"/>
    </row>
    <row r="1001" spans="2:4" ht="15.75" customHeight="1">
      <c r="B1001" s="4"/>
      <c r="C1001" s="4"/>
      <c r="D1001" s="4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993"/>
  <sheetViews>
    <sheetView showGridLines="0" workbookViewId="0">
      <pane xSplit="6" ySplit="1" topLeftCell="G2" activePane="bottomRight" state="frozen"/>
      <selection pane="topRight" activeCell="F1" sqref="F1"/>
      <selection pane="bottomLeft" activeCell="A2" sqref="A2"/>
      <selection pane="bottomRight" activeCell="E17" sqref="E17"/>
    </sheetView>
  </sheetViews>
  <sheetFormatPr defaultColWidth="14.453125" defaultRowHeight="15" customHeight="1"/>
  <cols>
    <col min="1" max="1" width="12.90625" customWidth="1"/>
    <col min="2" max="2" width="21.7265625" customWidth="1"/>
    <col min="3" max="3" width="1.54296875" customWidth="1"/>
    <col min="4" max="4" width="14.08984375" customWidth="1"/>
    <col min="5" max="5" width="14.81640625" customWidth="1"/>
    <col min="6" max="6" width="16.08984375" customWidth="1"/>
    <col min="7" max="7" width="2.26953125" customWidth="1"/>
    <col min="8" max="8" width="11.81640625" customWidth="1"/>
    <col min="9" max="43" width="11.1796875" customWidth="1"/>
  </cols>
  <sheetData>
    <row r="1" spans="1:43" s="59" customFormat="1" ht="14.5">
      <c r="D1" s="63" t="s">
        <v>55</v>
      </c>
      <c r="E1" s="63" t="s">
        <v>56</v>
      </c>
      <c r="F1" s="63" t="s">
        <v>57</v>
      </c>
      <c r="H1" s="66">
        <v>44927</v>
      </c>
      <c r="I1" s="66">
        <v>44958</v>
      </c>
      <c r="J1" s="66">
        <v>44986</v>
      </c>
      <c r="K1" s="66">
        <v>45017</v>
      </c>
      <c r="L1" s="66">
        <v>45047</v>
      </c>
      <c r="M1" s="66">
        <v>45078</v>
      </c>
      <c r="N1" s="66">
        <v>45108</v>
      </c>
      <c r="O1" s="66">
        <v>45139</v>
      </c>
      <c r="P1" s="66">
        <v>45170</v>
      </c>
      <c r="Q1" s="66">
        <v>45200</v>
      </c>
      <c r="R1" s="66">
        <v>45231</v>
      </c>
      <c r="S1" s="66">
        <v>45261</v>
      </c>
      <c r="T1" s="66">
        <v>45292</v>
      </c>
      <c r="U1" s="66">
        <v>45323</v>
      </c>
      <c r="V1" s="66">
        <v>45352</v>
      </c>
      <c r="W1" s="66">
        <v>45383</v>
      </c>
      <c r="X1" s="66">
        <v>45413</v>
      </c>
      <c r="Y1" s="66">
        <v>45444</v>
      </c>
      <c r="Z1" s="66">
        <v>45474</v>
      </c>
      <c r="AA1" s="66">
        <v>45505</v>
      </c>
      <c r="AB1" s="66">
        <v>45536</v>
      </c>
      <c r="AC1" s="66">
        <v>45566</v>
      </c>
      <c r="AD1" s="66">
        <v>45597</v>
      </c>
      <c r="AE1" s="66">
        <v>45627</v>
      </c>
      <c r="AF1" s="66">
        <v>45658</v>
      </c>
      <c r="AG1" s="66">
        <v>45689</v>
      </c>
      <c r="AH1" s="66">
        <v>45717</v>
      </c>
      <c r="AI1" s="66">
        <v>45748</v>
      </c>
      <c r="AJ1" s="66">
        <v>45778</v>
      </c>
      <c r="AK1" s="66">
        <v>45809</v>
      </c>
      <c r="AL1" s="66">
        <v>45839</v>
      </c>
      <c r="AM1" s="66">
        <v>45870</v>
      </c>
      <c r="AN1" s="66">
        <v>45901</v>
      </c>
      <c r="AO1" s="66">
        <v>45931</v>
      </c>
      <c r="AP1" s="66">
        <v>45962</v>
      </c>
      <c r="AQ1" s="66">
        <v>45992</v>
      </c>
    </row>
    <row r="2" spans="1:43" ht="14.5">
      <c r="A2" s="116" t="s">
        <v>99</v>
      </c>
      <c r="B2" s="69" t="s">
        <v>100</v>
      </c>
      <c r="D2" s="64">
        <f>SUM(H2:S2)</f>
        <v>68544000</v>
      </c>
      <c r="E2" s="64">
        <f>SUM(T2:AE2)</f>
        <v>91677600</v>
      </c>
      <c r="F2" s="64">
        <f>SUM(AF2:AQ2)</f>
        <v>98095032.000000015</v>
      </c>
      <c r="H2" s="67">
        <f>'План продаж'!C8*Предположения!$B3*'Операционные расходы'!G23</f>
        <v>4284000</v>
      </c>
      <c r="I2" s="67">
        <f>'План продаж'!D8*Предположения!$B3*'Операционные расходы'!H23</f>
        <v>4284000</v>
      </c>
      <c r="J2" s="67">
        <f>'План продаж'!E8*Предположения!$B3*'Операционные расходы'!I23</f>
        <v>4284000</v>
      </c>
      <c r="K2" s="67">
        <f>'План продаж'!F8*Предположения!$B3*'Операционные расходы'!J23</f>
        <v>4284000</v>
      </c>
      <c r="L2" s="67">
        <f>'План продаж'!G8*Предположения!$B3*'Операционные расходы'!K23</f>
        <v>4284000</v>
      </c>
      <c r="M2" s="67">
        <f>'План продаж'!H8*Предположения!$B3*'Операционные расходы'!L23</f>
        <v>4284000</v>
      </c>
      <c r="N2" s="67">
        <f>'План продаж'!I8*Предположения!$B3*'Операционные расходы'!M23</f>
        <v>7140000</v>
      </c>
      <c r="O2" s="67">
        <f>'План продаж'!J8*Предположения!$B3*'Операционные расходы'!N23</f>
        <v>7140000</v>
      </c>
      <c r="P2" s="67">
        <f>'План продаж'!K8*Предположения!$B3*'Операционные расходы'!O23</f>
        <v>7140000</v>
      </c>
      <c r="Q2" s="67">
        <f>'План продаж'!L8*Предположения!$B3*'Операционные расходы'!P23</f>
        <v>7140000</v>
      </c>
      <c r="R2" s="67">
        <f>'План продаж'!M8*Предположения!$B3*'Операционные расходы'!Q23</f>
        <v>7140000</v>
      </c>
      <c r="S2" s="67">
        <f>'План продаж'!N8*Предположения!$B3*'Операционные расходы'!R23</f>
        <v>7140000</v>
      </c>
      <c r="T2" s="67">
        <f>'План продаж'!O8*Предположения!$C3*'Операционные расходы'!S23</f>
        <v>7639800</v>
      </c>
      <c r="U2" s="67">
        <f>'План продаж'!P8*Предположения!$C3*'Операционные расходы'!T23</f>
        <v>7639800</v>
      </c>
      <c r="V2" s="67">
        <f>'План продаж'!Q8*Предположения!$C3*'Операционные расходы'!U23</f>
        <v>7639800</v>
      </c>
      <c r="W2" s="67">
        <f>'План продаж'!R8*Предположения!$C3*'Операционные расходы'!V23</f>
        <v>7639800</v>
      </c>
      <c r="X2" s="67">
        <f>'План продаж'!S8*Предположения!$C3*'Операционные расходы'!W23</f>
        <v>7639800</v>
      </c>
      <c r="Y2" s="67">
        <f>'План продаж'!T8*Предположения!$C3*'Операционные расходы'!X23</f>
        <v>7639800</v>
      </c>
      <c r="Z2" s="67">
        <f>'План продаж'!U8*Предположения!$C3*'Операционные расходы'!Y23</f>
        <v>7639800</v>
      </c>
      <c r="AA2" s="67">
        <f>'План продаж'!V8*Предположения!$C3*'Операционные расходы'!Z23</f>
        <v>7639800</v>
      </c>
      <c r="AB2" s="67">
        <f>'План продаж'!W8*Предположения!$C3*'Операционные расходы'!AA23</f>
        <v>7639800</v>
      </c>
      <c r="AC2" s="67">
        <f>'План продаж'!X8*Предположения!$C3*'Операционные расходы'!AB23</f>
        <v>7639800</v>
      </c>
      <c r="AD2" s="67">
        <f>'План продаж'!Y8*Предположения!$C3*'Операционные расходы'!AC23</f>
        <v>7639800</v>
      </c>
      <c r="AE2" s="67">
        <f>'План продаж'!Z8*Предположения!$C3*'Операционные расходы'!AD23</f>
        <v>7639800</v>
      </c>
      <c r="AF2" s="67">
        <f>'План продаж'!AA8*Предположения!$D3*'Операционные расходы'!AE23</f>
        <v>8174586.0000000009</v>
      </c>
      <c r="AG2" s="67">
        <f>'План продаж'!AB8*Предположения!$D3*'Операционные расходы'!AF23</f>
        <v>8174586.0000000009</v>
      </c>
      <c r="AH2" s="67">
        <f>'План продаж'!AC8*Предположения!$D3*'Операционные расходы'!AG23</f>
        <v>8174586.0000000009</v>
      </c>
      <c r="AI2" s="67">
        <f>'План продаж'!AD8*Предположения!$D3*'Операционные расходы'!AH23</f>
        <v>8174586.0000000009</v>
      </c>
      <c r="AJ2" s="67">
        <f>'План продаж'!AE8*Предположения!$D3*'Операционные расходы'!AI23</f>
        <v>8174586.0000000009</v>
      </c>
      <c r="AK2" s="67">
        <f>'План продаж'!AF8*Предположения!$D3*'Операционные расходы'!AJ23</f>
        <v>8174586.0000000009</v>
      </c>
      <c r="AL2" s="67">
        <f>'План продаж'!AG8*Предположения!$D3*'Операционные расходы'!AK23</f>
        <v>8174586.0000000009</v>
      </c>
      <c r="AM2" s="67">
        <f>'План продаж'!AH8*Предположения!$D3*'Операционные расходы'!AL23</f>
        <v>8174586.0000000009</v>
      </c>
      <c r="AN2" s="67">
        <f>'План продаж'!AI8*Предположения!$D3*'Операционные расходы'!AM23</f>
        <v>8174586.0000000009</v>
      </c>
      <c r="AO2" s="67">
        <f>'План продаж'!AJ8*Предположения!$D3*'Операционные расходы'!AN23</f>
        <v>8174586.0000000009</v>
      </c>
      <c r="AP2" s="67">
        <f>'План продаж'!AK8*Предположения!$D3*'Операционные расходы'!AO23</f>
        <v>8174586.0000000009</v>
      </c>
      <c r="AQ2" s="67">
        <f>'План продаж'!AL8*Предположения!$D3*'Операционные расходы'!AP23</f>
        <v>8174586.0000000009</v>
      </c>
    </row>
    <row r="3" spans="1:43" ht="14.5">
      <c r="A3" s="116"/>
      <c r="B3" s="69" t="s">
        <v>101</v>
      </c>
      <c r="D3" s="64">
        <f>SUM(H3:S3)</f>
        <v>30844800</v>
      </c>
      <c r="E3" s="64">
        <f>SUM(T3:AE3)</f>
        <v>41254920</v>
      </c>
      <c r="F3" s="64">
        <f>SUM(AF3:AQ3)</f>
        <v>44142764.400000006</v>
      </c>
      <c r="H3" s="67">
        <f>H2*Предположения!$B$12</f>
        <v>1927800</v>
      </c>
      <c r="I3" s="67">
        <f>I2*Предположения!$B$12</f>
        <v>1927800</v>
      </c>
      <c r="J3" s="67">
        <f>J2*Предположения!$B$12</f>
        <v>1927800</v>
      </c>
      <c r="K3" s="67">
        <f>K2*Предположения!$B$12</f>
        <v>1927800</v>
      </c>
      <c r="L3" s="67">
        <f>L2*Предположения!$B$12</f>
        <v>1927800</v>
      </c>
      <c r="M3" s="67">
        <f>M2*Предположения!$B$12</f>
        <v>1927800</v>
      </c>
      <c r="N3" s="67">
        <f>N2*Предположения!$B$12</f>
        <v>3213000</v>
      </c>
      <c r="O3" s="67">
        <f>O2*Предположения!$B$12</f>
        <v>3213000</v>
      </c>
      <c r="P3" s="67">
        <f>P2*Предположения!$B$12</f>
        <v>3213000</v>
      </c>
      <c r="Q3" s="67">
        <f>Q2*Предположения!$B$12</f>
        <v>3213000</v>
      </c>
      <c r="R3" s="67">
        <f>R2*Предположения!$B$12</f>
        <v>3213000</v>
      </c>
      <c r="S3" s="67">
        <f>S2*Предположения!$B$12</f>
        <v>3213000</v>
      </c>
      <c r="T3" s="67">
        <f>T2*Предположения!$C$12</f>
        <v>3437910</v>
      </c>
      <c r="U3" s="67">
        <f>U2*Предположения!$C$12</f>
        <v>3437910</v>
      </c>
      <c r="V3" s="67">
        <f>V2*Предположения!$C$12</f>
        <v>3437910</v>
      </c>
      <c r="W3" s="67">
        <f>W2*Предположения!$C$12</f>
        <v>3437910</v>
      </c>
      <c r="X3" s="67">
        <f>X2*Предположения!$C$12</f>
        <v>3437910</v>
      </c>
      <c r="Y3" s="67">
        <f>Y2*Предположения!$C$12</f>
        <v>3437910</v>
      </c>
      <c r="Z3" s="67">
        <f>Z2*Предположения!$C$12</f>
        <v>3437910</v>
      </c>
      <c r="AA3" s="67">
        <f>AA2*Предположения!$C$12</f>
        <v>3437910</v>
      </c>
      <c r="AB3" s="67">
        <f>AB2*Предположения!$C$12</f>
        <v>3437910</v>
      </c>
      <c r="AC3" s="67">
        <f>AC2*Предположения!$C$12</f>
        <v>3437910</v>
      </c>
      <c r="AD3" s="67">
        <f>AD2*Предположения!$C$12</f>
        <v>3437910</v>
      </c>
      <c r="AE3" s="67">
        <f>AE2*Предположения!$C$12</f>
        <v>3437910</v>
      </c>
      <c r="AF3" s="67">
        <f>AF2*Предположения!$D$12</f>
        <v>3678563.7000000007</v>
      </c>
      <c r="AG3" s="67">
        <f>AG2*Предположения!$D$12</f>
        <v>3678563.7000000007</v>
      </c>
      <c r="AH3" s="67">
        <f>AH2*Предположения!$D$12</f>
        <v>3678563.7000000007</v>
      </c>
      <c r="AI3" s="67">
        <f>AI2*Предположения!$D$12</f>
        <v>3678563.7000000007</v>
      </c>
      <c r="AJ3" s="67">
        <f>AJ2*Предположения!$D$12</f>
        <v>3678563.7000000007</v>
      </c>
      <c r="AK3" s="67">
        <f>AK2*Предположения!$D$12</f>
        <v>3678563.7000000007</v>
      </c>
      <c r="AL3" s="67">
        <f>AL2*Предположения!$D$12</f>
        <v>3678563.7000000007</v>
      </c>
      <c r="AM3" s="67">
        <f>AM2*Предположения!$D$12</f>
        <v>3678563.7000000007</v>
      </c>
      <c r="AN3" s="67">
        <f>AN2*Предположения!$D$12</f>
        <v>3678563.7000000007</v>
      </c>
      <c r="AO3" s="67">
        <f>AO2*Предположения!$D$12</f>
        <v>3678563.7000000007</v>
      </c>
      <c r="AP3" s="67">
        <f>AP2*Предположения!$D$12</f>
        <v>3678563.7000000007</v>
      </c>
      <c r="AQ3" s="67">
        <f>AQ2*Предположения!$D$12</f>
        <v>3678563.7000000007</v>
      </c>
    </row>
    <row r="4" spans="1:43" ht="14.5">
      <c r="A4" s="116"/>
      <c r="B4" s="69" t="s">
        <v>102</v>
      </c>
      <c r="D4" s="64">
        <f>SUM(H4:S4)</f>
        <v>37699200</v>
      </c>
      <c r="E4" s="64">
        <f>SUM(T4:AE4)</f>
        <v>50422680</v>
      </c>
      <c r="F4" s="64">
        <f>SUM(AF4:AQ4)</f>
        <v>53952267.599999994</v>
      </c>
      <c r="H4" s="67">
        <f t="shared" ref="H4:AQ4" si="0">H2-H3</f>
        <v>2356200</v>
      </c>
      <c r="I4" s="67">
        <f t="shared" si="0"/>
        <v>2356200</v>
      </c>
      <c r="J4" s="67">
        <f t="shared" si="0"/>
        <v>2356200</v>
      </c>
      <c r="K4" s="67">
        <f t="shared" si="0"/>
        <v>2356200</v>
      </c>
      <c r="L4" s="67">
        <f t="shared" si="0"/>
        <v>2356200</v>
      </c>
      <c r="M4" s="67">
        <f t="shared" si="0"/>
        <v>2356200</v>
      </c>
      <c r="N4" s="67">
        <f t="shared" si="0"/>
        <v>3927000</v>
      </c>
      <c r="O4" s="67">
        <f t="shared" si="0"/>
        <v>3927000</v>
      </c>
      <c r="P4" s="67">
        <f t="shared" si="0"/>
        <v>3927000</v>
      </c>
      <c r="Q4" s="67">
        <f t="shared" si="0"/>
        <v>3927000</v>
      </c>
      <c r="R4" s="67">
        <f t="shared" si="0"/>
        <v>3927000</v>
      </c>
      <c r="S4" s="67">
        <f t="shared" si="0"/>
        <v>3927000</v>
      </c>
      <c r="T4" s="67">
        <f t="shared" si="0"/>
        <v>4201890</v>
      </c>
      <c r="U4" s="67">
        <f t="shared" si="0"/>
        <v>4201890</v>
      </c>
      <c r="V4" s="67">
        <f t="shared" si="0"/>
        <v>4201890</v>
      </c>
      <c r="W4" s="67">
        <f t="shared" si="0"/>
        <v>4201890</v>
      </c>
      <c r="X4" s="67">
        <f t="shared" si="0"/>
        <v>4201890</v>
      </c>
      <c r="Y4" s="67">
        <f t="shared" si="0"/>
        <v>4201890</v>
      </c>
      <c r="Z4" s="67">
        <f t="shared" si="0"/>
        <v>4201890</v>
      </c>
      <c r="AA4" s="67">
        <f t="shared" si="0"/>
        <v>4201890</v>
      </c>
      <c r="AB4" s="67">
        <f t="shared" si="0"/>
        <v>4201890</v>
      </c>
      <c r="AC4" s="67">
        <f t="shared" si="0"/>
        <v>4201890</v>
      </c>
      <c r="AD4" s="67">
        <f t="shared" si="0"/>
        <v>4201890</v>
      </c>
      <c r="AE4" s="67">
        <f t="shared" si="0"/>
        <v>4201890</v>
      </c>
      <c r="AF4" s="67">
        <f t="shared" si="0"/>
        <v>4496022.3000000007</v>
      </c>
      <c r="AG4" s="67">
        <f t="shared" si="0"/>
        <v>4496022.3000000007</v>
      </c>
      <c r="AH4" s="67">
        <f t="shared" si="0"/>
        <v>4496022.3000000007</v>
      </c>
      <c r="AI4" s="67">
        <f t="shared" si="0"/>
        <v>4496022.3000000007</v>
      </c>
      <c r="AJ4" s="67">
        <f t="shared" si="0"/>
        <v>4496022.3000000007</v>
      </c>
      <c r="AK4" s="67">
        <f t="shared" si="0"/>
        <v>4496022.3000000007</v>
      </c>
      <c r="AL4" s="67">
        <f t="shared" si="0"/>
        <v>4496022.3000000007</v>
      </c>
      <c r="AM4" s="67">
        <f t="shared" si="0"/>
        <v>4496022.3000000007</v>
      </c>
      <c r="AN4" s="67">
        <f t="shared" si="0"/>
        <v>4496022.3000000007</v>
      </c>
      <c r="AO4" s="67">
        <f t="shared" si="0"/>
        <v>4496022.3000000007</v>
      </c>
      <c r="AP4" s="67">
        <f t="shared" si="0"/>
        <v>4496022.3000000007</v>
      </c>
      <c r="AQ4" s="67">
        <f t="shared" si="0"/>
        <v>4496022.3000000007</v>
      </c>
    </row>
    <row r="5" spans="1:43" ht="15" customHeight="1">
      <c r="D5" s="53"/>
      <c r="E5" s="53"/>
      <c r="F5" s="53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</row>
    <row r="6" spans="1:43" ht="14.5">
      <c r="A6" s="116" t="s">
        <v>43</v>
      </c>
      <c r="B6" s="69" t="s">
        <v>100</v>
      </c>
      <c r="D6" s="64">
        <f>SUM(H6:S6)</f>
        <v>3427200</v>
      </c>
      <c r="E6" s="64">
        <f>SUM(T6:AE6)</f>
        <v>4583880</v>
      </c>
      <c r="F6" s="64">
        <f>SUM(AF6:AQ6)</f>
        <v>4904751.5999999996</v>
      </c>
      <c r="H6" s="67">
        <f>H2*Предположения!$B$9</f>
        <v>214200</v>
      </c>
      <c r="I6" s="67">
        <f>I2*Предположения!$B$9</f>
        <v>214200</v>
      </c>
      <c r="J6" s="67">
        <f>J2*Предположения!$B$9</f>
        <v>214200</v>
      </c>
      <c r="K6" s="67">
        <f>K2*Предположения!$B$9</f>
        <v>214200</v>
      </c>
      <c r="L6" s="67">
        <f>L2*Предположения!$B$9</f>
        <v>214200</v>
      </c>
      <c r="M6" s="67">
        <f>M2*Предположения!$B$9</f>
        <v>214200</v>
      </c>
      <c r="N6" s="67">
        <f>N2*Предположения!$B$9</f>
        <v>357000</v>
      </c>
      <c r="O6" s="67">
        <f>O2*Предположения!$B$9</f>
        <v>357000</v>
      </c>
      <c r="P6" s="67">
        <f>P2*Предположения!$B$9</f>
        <v>357000</v>
      </c>
      <c r="Q6" s="67">
        <f>Q2*Предположения!$B$9</f>
        <v>357000</v>
      </c>
      <c r="R6" s="67">
        <f>R2*Предположения!$B$9</f>
        <v>357000</v>
      </c>
      <c r="S6" s="67">
        <f>S2*Предположения!$B$9</f>
        <v>357000</v>
      </c>
      <c r="T6" s="67">
        <f>T2*Предположения!$C$9</f>
        <v>381990</v>
      </c>
      <c r="U6" s="67">
        <f>U2*Предположения!$C$9</f>
        <v>381990</v>
      </c>
      <c r="V6" s="67">
        <f>V2*Предположения!$C$9</f>
        <v>381990</v>
      </c>
      <c r="W6" s="67">
        <f>W2*Предположения!$C$9</f>
        <v>381990</v>
      </c>
      <c r="X6" s="67">
        <f>X2*Предположения!$C$9</f>
        <v>381990</v>
      </c>
      <c r="Y6" s="67">
        <f>Y2*Предположения!$C$9</f>
        <v>381990</v>
      </c>
      <c r="Z6" s="67">
        <f>Z2*Предположения!$C$9</f>
        <v>381990</v>
      </c>
      <c r="AA6" s="67">
        <f>AA2*Предположения!$C$9</f>
        <v>381990</v>
      </c>
      <c r="AB6" s="67">
        <f>AB2*Предположения!$C$9</f>
        <v>381990</v>
      </c>
      <c r="AC6" s="67">
        <f>AC2*Предположения!$C$9</f>
        <v>381990</v>
      </c>
      <c r="AD6" s="67">
        <f>AD2*Предположения!$C$9</f>
        <v>381990</v>
      </c>
      <c r="AE6" s="67">
        <f>AE2*Предположения!$C$9</f>
        <v>381990</v>
      </c>
      <c r="AF6" s="67">
        <f>AF2*Предположения!$D$9</f>
        <v>408729.30000000005</v>
      </c>
      <c r="AG6" s="67">
        <f>AG2*Предположения!$D$9</f>
        <v>408729.30000000005</v>
      </c>
      <c r="AH6" s="67">
        <f>AH2*Предположения!$D$9</f>
        <v>408729.30000000005</v>
      </c>
      <c r="AI6" s="67">
        <f>AI2*Предположения!$D$9</f>
        <v>408729.30000000005</v>
      </c>
      <c r="AJ6" s="67">
        <f>AJ2*Предположения!$D$9</f>
        <v>408729.30000000005</v>
      </c>
      <c r="AK6" s="67">
        <f>AK2*Предположения!$D$9</f>
        <v>408729.30000000005</v>
      </c>
      <c r="AL6" s="67">
        <f>AL2*Предположения!$D$9</f>
        <v>408729.30000000005</v>
      </c>
      <c r="AM6" s="67">
        <f>AM2*Предположения!$D$9</f>
        <v>408729.30000000005</v>
      </c>
      <c r="AN6" s="67">
        <f>AN2*Предположения!$D$9</f>
        <v>408729.30000000005</v>
      </c>
      <c r="AO6" s="67">
        <f>AO2*Предположения!$D$9</f>
        <v>408729.30000000005</v>
      </c>
      <c r="AP6" s="67">
        <f>AP2*Предположения!$D$9</f>
        <v>408729.30000000005</v>
      </c>
      <c r="AQ6" s="67">
        <f>AQ2*Предположения!$D$9</f>
        <v>408729.30000000005</v>
      </c>
    </row>
    <row r="7" spans="1:43" ht="14.5">
      <c r="A7" s="116"/>
      <c r="B7" s="69" t="s">
        <v>101</v>
      </c>
      <c r="D7" s="64">
        <f>SUM(H7:S7)</f>
        <v>1507968</v>
      </c>
      <c r="E7" s="64">
        <f>SUM(T7:AE7)</f>
        <v>2016907.2000000004</v>
      </c>
      <c r="F7" s="64">
        <f>SUM(AF7:AQ7)</f>
        <v>2158090.7040000004</v>
      </c>
      <c r="H7" s="67">
        <f>H6*Предположения!$B$13</f>
        <v>94248</v>
      </c>
      <c r="I7" s="67">
        <f>I6*Предположения!$B$13</f>
        <v>94248</v>
      </c>
      <c r="J7" s="67">
        <f>J6*Предположения!$B$13</f>
        <v>94248</v>
      </c>
      <c r="K7" s="67">
        <f>K6*Предположения!$B$13</f>
        <v>94248</v>
      </c>
      <c r="L7" s="67">
        <f>L6*Предположения!$B$13</f>
        <v>94248</v>
      </c>
      <c r="M7" s="67">
        <f>M6*Предположения!$B$13</f>
        <v>94248</v>
      </c>
      <c r="N7" s="67">
        <f>N6*Предположения!$B$13</f>
        <v>157080</v>
      </c>
      <c r="O7" s="67">
        <f>O6*Предположения!$B$13</f>
        <v>157080</v>
      </c>
      <c r="P7" s="67">
        <f>P6*Предположения!$B$13</f>
        <v>157080</v>
      </c>
      <c r="Q7" s="67">
        <f>Q6*Предположения!$B$13</f>
        <v>157080</v>
      </c>
      <c r="R7" s="67">
        <f>R6*Предположения!$B$13</f>
        <v>157080</v>
      </c>
      <c r="S7" s="67">
        <f>S6*Предположения!$B$13</f>
        <v>157080</v>
      </c>
      <c r="T7" s="67">
        <f>T6*Предположения!$C$13</f>
        <v>168075.6</v>
      </c>
      <c r="U7" s="67">
        <f>U6*Предположения!$C$13</f>
        <v>168075.6</v>
      </c>
      <c r="V7" s="67">
        <f>V6*Предположения!$C$13</f>
        <v>168075.6</v>
      </c>
      <c r="W7" s="67">
        <f>W6*Предположения!$C$13</f>
        <v>168075.6</v>
      </c>
      <c r="X7" s="67">
        <f>X6*Предположения!$C$13</f>
        <v>168075.6</v>
      </c>
      <c r="Y7" s="67">
        <f>Y6*Предположения!$C$13</f>
        <v>168075.6</v>
      </c>
      <c r="Z7" s="67">
        <f>Z6*Предположения!$C$13</f>
        <v>168075.6</v>
      </c>
      <c r="AA7" s="67">
        <f>AA6*Предположения!$C$13</f>
        <v>168075.6</v>
      </c>
      <c r="AB7" s="67">
        <f>AB6*Предположения!$C$13</f>
        <v>168075.6</v>
      </c>
      <c r="AC7" s="67">
        <f>AC6*Предположения!$C$13</f>
        <v>168075.6</v>
      </c>
      <c r="AD7" s="67">
        <f>AD6*Предположения!$C$13</f>
        <v>168075.6</v>
      </c>
      <c r="AE7" s="67">
        <f>AE6*Предположения!$C$13</f>
        <v>168075.6</v>
      </c>
      <c r="AF7" s="67">
        <f>AF6*Предположения!$D$13</f>
        <v>179840.89200000002</v>
      </c>
      <c r="AG7" s="67">
        <f>AG6*Предположения!$D$13</f>
        <v>179840.89200000002</v>
      </c>
      <c r="AH7" s="67">
        <f>AH6*Предположения!$D$13</f>
        <v>179840.89200000002</v>
      </c>
      <c r="AI7" s="67">
        <f>AI6*Предположения!$D$13</f>
        <v>179840.89200000002</v>
      </c>
      <c r="AJ7" s="67">
        <f>AJ6*Предположения!$D$13</f>
        <v>179840.89200000002</v>
      </c>
      <c r="AK7" s="67">
        <f>AK6*Предположения!$D$13</f>
        <v>179840.89200000002</v>
      </c>
      <c r="AL7" s="67">
        <f>AL6*Предположения!$D$13</f>
        <v>179840.89200000002</v>
      </c>
      <c r="AM7" s="67">
        <f>AM6*Предположения!$D$13</f>
        <v>179840.89200000002</v>
      </c>
      <c r="AN7" s="67">
        <f>AN6*Предположения!$D$13</f>
        <v>179840.89200000002</v>
      </c>
      <c r="AO7" s="67">
        <f>AO6*Предположения!$D$13</f>
        <v>179840.89200000002</v>
      </c>
      <c r="AP7" s="67">
        <f>AP6*Предположения!$D$13</f>
        <v>179840.89200000002</v>
      </c>
      <c r="AQ7" s="67">
        <f>AQ6*Предположения!$D$13</f>
        <v>179840.89200000002</v>
      </c>
    </row>
    <row r="8" spans="1:43" ht="14.5">
      <c r="A8" s="116"/>
      <c r="B8" s="69" t="s">
        <v>102</v>
      </c>
      <c r="D8" s="64">
        <f>SUM(H8:S8)</f>
        <v>1919232</v>
      </c>
      <c r="E8" s="64">
        <f>SUM(T8:AE8)</f>
        <v>2566972.7999999993</v>
      </c>
      <c r="F8" s="64">
        <f>SUM(AF8:AQ8)</f>
        <v>2746660.8959999997</v>
      </c>
      <c r="H8" s="67">
        <f t="shared" ref="H8:AQ8" si="1">H6-H7</f>
        <v>119952</v>
      </c>
      <c r="I8" s="67">
        <f t="shared" si="1"/>
        <v>119952</v>
      </c>
      <c r="J8" s="67">
        <f t="shared" si="1"/>
        <v>119952</v>
      </c>
      <c r="K8" s="67">
        <f t="shared" si="1"/>
        <v>119952</v>
      </c>
      <c r="L8" s="67">
        <f t="shared" si="1"/>
        <v>119952</v>
      </c>
      <c r="M8" s="67">
        <f t="shared" si="1"/>
        <v>119952</v>
      </c>
      <c r="N8" s="67">
        <f t="shared" si="1"/>
        <v>199920</v>
      </c>
      <c r="O8" s="67">
        <f t="shared" si="1"/>
        <v>199920</v>
      </c>
      <c r="P8" s="67">
        <f t="shared" si="1"/>
        <v>199920</v>
      </c>
      <c r="Q8" s="67">
        <f t="shared" si="1"/>
        <v>199920</v>
      </c>
      <c r="R8" s="67">
        <f t="shared" si="1"/>
        <v>199920</v>
      </c>
      <c r="S8" s="67">
        <f t="shared" si="1"/>
        <v>199920</v>
      </c>
      <c r="T8" s="67">
        <f t="shared" si="1"/>
        <v>213914.4</v>
      </c>
      <c r="U8" s="67">
        <f t="shared" si="1"/>
        <v>213914.4</v>
      </c>
      <c r="V8" s="67">
        <f t="shared" si="1"/>
        <v>213914.4</v>
      </c>
      <c r="W8" s="67">
        <f t="shared" si="1"/>
        <v>213914.4</v>
      </c>
      <c r="X8" s="67">
        <f t="shared" si="1"/>
        <v>213914.4</v>
      </c>
      <c r="Y8" s="67">
        <f t="shared" si="1"/>
        <v>213914.4</v>
      </c>
      <c r="Z8" s="67">
        <f t="shared" si="1"/>
        <v>213914.4</v>
      </c>
      <c r="AA8" s="67">
        <f t="shared" si="1"/>
        <v>213914.4</v>
      </c>
      <c r="AB8" s="67">
        <f t="shared" si="1"/>
        <v>213914.4</v>
      </c>
      <c r="AC8" s="67">
        <f t="shared" si="1"/>
        <v>213914.4</v>
      </c>
      <c r="AD8" s="67">
        <f t="shared" si="1"/>
        <v>213914.4</v>
      </c>
      <c r="AE8" s="67">
        <f t="shared" si="1"/>
        <v>213914.4</v>
      </c>
      <c r="AF8" s="67">
        <f t="shared" si="1"/>
        <v>228888.40800000002</v>
      </c>
      <c r="AG8" s="67">
        <f t="shared" si="1"/>
        <v>228888.40800000002</v>
      </c>
      <c r="AH8" s="67">
        <f t="shared" si="1"/>
        <v>228888.40800000002</v>
      </c>
      <c r="AI8" s="67">
        <f t="shared" si="1"/>
        <v>228888.40800000002</v>
      </c>
      <c r="AJ8" s="67">
        <f t="shared" si="1"/>
        <v>228888.40800000002</v>
      </c>
      <c r="AK8" s="67">
        <f t="shared" si="1"/>
        <v>228888.40800000002</v>
      </c>
      <c r="AL8" s="67">
        <f t="shared" si="1"/>
        <v>228888.40800000002</v>
      </c>
      <c r="AM8" s="67">
        <f t="shared" si="1"/>
        <v>228888.40800000002</v>
      </c>
      <c r="AN8" s="67">
        <f t="shared" si="1"/>
        <v>228888.40800000002</v>
      </c>
      <c r="AO8" s="67">
        <f t="shared" si="1"/>
        <v>228888.40800000002</v>
      </c>
      <c r="AP8" s="67">
        <f t="shared" si="1"/>
        <v>228888.40800000002</v>
      </c>
      <c r="AQ8" s="67">
        <f t="shared" si="1"/>
        <v>228888.40800000002</v>
      </c>
    </row>
    <row r="9" spans="1:43" ht="15" customHeight="1">
      <c r="D9" s="53"/>
      <c r="E9" s="53"/>
      <c r="F9" s="53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</row>
    <row r="10" spans="1:43" s="60" customFormat="1" ht="14.5">
      <c r="B10" s="62" t="s">
        <v>27</v>
      </c>
      <c r="D10" s="65">
        <f t="shared" ref="D10:D12" si="2">SUM(H10:S10)</f>
        <v>71971200</v>
      </c>
      <c r="E10" s="65">
        <f t="shared" ref="E10:E12" si="3">SUM(T10:AE10)</f>
        <v>96261480</v>
      </c>
      <c r="F10" s="65">
        <f t="shared" ref="F10:F12" si="4">SUM(AF10:AQ10)</f>
        <v>102999783.59999998</v>
      </c>
      <c r="H10" s="68">
        <f t="shared" ref="H10:AQ10" si="5">H2+H6</f>
        <v>4498200</v>
      </c>
      <c r="I10" s="68">
        <f t="shared" si="5"/>
        <v>4498200</v>
      </c>
      <c r="J10" s="68">
        <f t="shared" si="5"/>
        <v>4498200</v>
      </c>
      <c r="K10" s="68">
        <f t="shared" si="5"/>
        <v>4498200</v>
      </c>
      <c r="L10" s="68">
        <f t="shared" si="5"/>
        <v>4498200</v>
      </c>
      <c r="M10" s="68">
        <f t="shared" si="5"/>
        <v>4498200</v>
      </c>
      <c r="N10" s="68">
        <f t="shared" si="5"/>
        <v>7497000</v>
      </c>
      <c r="O10" s="68">
        <f t="shared" si="5"/>
        <v>7497000</v>
      </c>
      <c r="P10" s="68">
        <f t="shared" si="5"/>
        <v>7497000</v>
      </c>
      <c r="Q10" s="68">
        <f t="shared" si="5"/>
        <v>7497000</v>
      </c>
      <c r="R10" s="68">
        <f t="shared" si="5"/>
        <v>7497000</v>
      </c>
      <c r="S10" s="68">
        <f t="shared" si="5"/>
        <v>7497000</v>
      </c>
      <c r="T10" s="68">
        <f t="shared" si="5"/>
        <v>8021790</v>
      </c>
      <c r="U10" s="68">
        <f t="shared" si="5"/>
        <v>8021790</v>
      </c>
      <c r="V10" s="68">
        <f t="shared" si="5"/>
        <v>8021790</v>
      </c>
      <c r="W10" s="68">
        <f t="shared" si="5"/>
        <v>8021790</v>
      </c>
      <c r="X10" s="68">
        <f t="shared" si="5"/>
        <v>8021790</v>
      </c>
      <c r="Y10" s="68">
        <f t="shared" si="5"/>
        <v>8021790</v>
      </c>
      <c r="Z10" s="68">
        <f t="shared" si="5"/>
        <v>8021790</v>
      </c>
      <c r="AA10" s="68">
        <f t="shared" si="5"/>
        <v>8021790</v>
      </c>
      <c r="AB10" s="68">
        <f t="shared" si="5"/>
        <v>8021790</v>
      </c>
      <c r="AC10" s="68">
        <f t="shared" si="5"/>
        <v>8021790</v>
      </c>
      <c r="AD10" s="68">
        <f t="shared" si="5"/>
        <v>8021790</v>
      </c>
      <c r="AE10" s="68">
        <f t="shared" si="5"/>
        <v>8021790</v>
      </c>
      <c r="AF10" s="68">
        <f t="shared" si="5"/>
        <v>8583315.3000000007</v>
      </c>
      <c r="AG10" s="68">
        <f t="shared" si="5"/>
        <v>8583315.3000000007</v>
      </c>
      <c r="AH10" s="68">
        <f t="shared" si="5"/>
        <v>8583315.3000000007</v>
      </c>
      <c r="AI10" s="68">
        <f t="shared" si="5"/>
        <v>8583315.3000000007</v>
      </c>
      <c r="AJ10" s="68">
        <f t="shared" si="5"/>
        <v>8583315.3000000007</v>
      </c>
      <c r="AK10" s="68">
        <f t="shared" si="5"/>
        <v>8583315.3000000007</v>
      </c>
      <c r="AL10" s="68">
        <f t="shared" si="5"/>
        <v>8583315.3000000007</v>
      </c>
      <c r="AM10" s="68">
        <f t="shared" si="5"/>
        <v>8583315.3000000007</v>
      </c>
      <c r="AN10" s="68">
        <f t="shared" si="5"/>
        <v>8583315.3000000007</v>
      </c>
      <c r="AO10" s="68">
        <f t="shared" si="5"/>
        <v>8583315.3000000007</v>
      </c>
      <c r="AP10" s="68">
        <f t="shared" si="5"/>
        <v>8583315.3000000007</v>
      </c>
      <c r="AQ10" s="68">
        <f t="shared" si="5"/>
        <v>8583315.3000000007</v>
      </c>
    </row>
    <row r="11" spans="1:43" s="60" customFormat="1" ht="14.5">
      <c r="B11" s="62" t="s">
        <v>28</v>
      </c>
      <c r="D11" s="65">
        <f t="shared" si="2"/>
        <v>32352768</v>
      </c>
      <c r="E11" s="65">
        <f t="shared" si="3"/>
        <v>43271827.20000001</v>
      </c>
      <c r="F11" s="65">
        <f t="shared" si="4"/>
        <v>46300855.10400001</v>
      </c>
      <c r="H11" s="68">
        <f t="shared" ref="H11:AQ11" si="6">H3+H7</f>
        <v>2022048</v>
      </c>
      <c r="I11" s="68">
        <f t="shared" si="6"/>
        <v>2022048</v>
      </c>
      <c r="J11" s="68">
        <f t="shared" si="6"/>
        <v>2022048</v>
      </c>
      <c r="K11" s="68">
        <f t="shared" si="6"/>
        <v>2022048</v>
      </c>
      <c r="L11" s="68">
        <f t="shared" si="6"/>
        <v>2022048</v>
      </c>
      <c r="M11" s="68">
        <f t="shared" si="6"/>
        <v>2022048</v>
      </c>
      <c r="N11" s="68">
        <f t="shared" si="6"/>
        <v>3370080</v>
      </c>
      <c r="O11" s="68">
        <f t="shared" si="6"/>
        <v>3370080</v>
      </c>
      <c r="P11" s="68">
        <f t="shared" si="6"/>
        <v>3370080</v>
      </c>
      <c r="Q11" s="68">
        <f t="shared" si="6"/>
        <v>3370080</v>
      </c>
      <c r="R11" s="68">
        <f t="shared" si="6"/>
        <v>3370080</v>
      </c>
      <c r="S11" s="68">
        <f t="shared" si="6"/>
        <v>3370080</v>
      </c>
      <c r="T11" s="68">
        <f t="shared" si="6"/>
        <v>3605985.6</v>
      </c>
      <c r="U11" s="68">
        <f t="shared" si="6"/>
        <v>3605985.6</v>
      </c>
      <c r="V11" s="68">
        <f t="shared" si="6"/>
        <v>3605985.6</v>
      </c>
      <c r="W11" s="68">
        <f t="shared" si="6"/>
        <v>3605985.6</v>
      </c>
      <c r="X11" s="68">
        <f t="shared" si="6"/>
        <v>3605985.6</v>
      </c>
      <c r="Y11" s="68">
        <f t="shared" si="6"/>
        <v>3605985.6</v>
      </c>
      <c r="Z11" s="68">
        <f t="shared" si="6"/>
        <v>3605985.6</v>
      </c>
      <c r="AA11" s="68">
        <f t="shared" si="6"/>
        <v>3605985.6</v>
      </c>
      <c r="AB11" s="68">
        <f t="shared" si="6"/>
        <v>3605985.6</v>
      </c>
      <c r="AC11" s="68">
        <f t="shared" si="6"/>
        <v>3605985.6</v>
      </c>
      <c r="AD11" s="68">
        <f t="shared" si="6"/>
        <v>3605985.6</v>
      </c>
      <c r="AE11" s="68">
        <f t="shared" si="6"/>
        <v>3605985.6</v>
      </c>
      <c r="AF11" s="68">
        <f t="shared" si="6"/>
        <v>3858404.5920000006</v>
      </c>
      <c r="AG11" s="68">
        <f t="shared" si="6"/>
        <v>3858404.5920000006</v>
      </c>
      <c r="AH11" s="68">
        <f t="shared" si="6"/>
        <v>3858404.5920000006</v>
      </c>
      <c r="AI11" s="68">
        <f t="shared" si="6"/>
        <v>3858404.5920000006</v>
      </c>
      <c r="AJ11" s="68">
        <f t="shared" si="6"/>
        <v>3858404.5920000006</v>
      </c>
      <c r="AK11" s="68">
        <f t="shared" si="6"/>
        <v>3858404.5920000006</v>
      </c>
      <c r="AL11" s="68">
        <f t="shared" si="6"/>
        <v>3858404.5920000006</v>
      </c>
      <c r="AM11" s="68">
        <f t="shared" si="6"/>
        <v>3858404.5920000006</v>
      </c>
      <c r="AN11" s="68">
        <f t="shared" si="6"/>
        <v>3858404.5920000006</v>
      </c>
      <c r="AO11" s="68">
        <f t="shared" si="6"/>
        <v>3858404.5920000006</v>
      </c>
      <c r="AP11" s="68">
        <f t="shared" si="6"/>
        <v>3858404.5920000006</v>
      </c>
      <c r="AQ11" s="68">
        <f t="shared" si="6"/>
        <v>3858404.5920000006</v>
      </c>
    </row>
    <row r="12" spans="1:43" s="60" customFormat="1" ht="14.5">
      <c r="B12" s="62" t="s">
        <v>29</v>
      </c>
      <c r="D12" s="65">
        <f t="shared" si="2"/>
        <v>39618432</v>
      </c>
      <c r="E12" s="65">
        <f t="shared" si="3"/>
        <v>52989652.79999999</v>
      </c>
      <c r="F12" s="65">
        <f t="shared" si="4"/>
        <v>56698928.496000022</v>
      </c>
      <c r="H12" s="68">
        <f>H10-H11</f>
        <v>2476152</v>
      </c>
      <c r="I12" s="68">
        <f t="shared" ref="I12:AQ12" si="7">I10-I11</f>
        <v>2476152</v>
      </c>
      <c r="J12" s="68">
        <f t="shared" si="7"/>
        <v>2476152</v>
      </c>
      <c r="K12" s="68">
        <f t="shared" si="7"/>
        <v>2476152</v>
      </c>
      <c r="L12" s="68">
        <f t="shared" si="7"/>
        <v>2476152</v>
      </c>
      <c r="M12" s="68">
        <f t="shared" si="7"/>
        <v>2476152</v>
      </c>
      <c r="N12" s="68">
        <f t="shared" si="7"/>
        <v>4126920</v>
      </c>
      <c r="O12" s="68">
        <f t="shared" si="7"/>
        <v>4126920</v>
      </c>
      <c r="P12" s="68">
        <f t="shared" si="7"/>
        <v>4126920</v>
      </c>
      <c r="Q12" s="68">
        <f t="shared" si="7"/>
        <v>4126920</v>
      </c>
      <c r="R12" s="68">
        <f t="shared" si="7"/>
        <v>4126920</v>
      </c>
      <c r="S12" s="68">
        <f t="shared" si="7"/>
        <v>4126920</v>
      </c>
      <c r="T12" s="68">
        <f t="shared" si="7"/>
        <v>4415804.4000000004</v>
      </c>
      <c r="U12" s="68">
        <f t="shared" si="7"/>
        <v>4415804.4000000004</v>
      </c>
      <c r="V12" s="68">
        <f t="shared" si="7"/>
        <v>4415804.4000000004</v>
      </c>
      <c r="W12" s="68">
        <f t="shared" si="7"/>
        <v>4415804.4000000004</v>
      </c>
      <c r="X12" s="68">
        <f t="shared" si="7"/>
        <v>4415804.4000000004</v>
      </c>
      <c r="Y12" s="68">
        <f t="shared" si="7"/>
        <v>4415804.4000000004</v>
      </c>
      <c r="Z12" s="68">
        <f t="shared" si="7"/>
        <v>4415804.4000000004</v>
      </c>
      <c r="AA12" s="68">
        <f t="shared" si="7"/>
        <v>4415804.4000000004</v>
      </c>
      <c r="AB12" s="68">
        <f t="shared" si="7"/>
        <v>4415804.4000000004</v>
      </c>
      <c r="AC12" s="68">
        <f t="shared" si="7"/>
        <v>4415804.4000000004</v>
      </c>
      <c r="AD12" s="68">
        <f t="shared" si="7"/>
        <v>4415804.4000000004</v>
      </c>
      <c r="AE12" s="68">
        <f t="shared" si="7"/>
        <v>4415804.4000000004</v>
      </c>
      <c r="AF12" s="68">
        <f t="shared" si="7"/>
        <v>4724910.7080000006</v>
      </c>
      <c r="AG12" s="68">
        <f t="shared" si="7"/>
        <v>4724910.7080000006</v>
      </c>
      <c r="AH12" s="68">
        <f t="shared" si="7"/>
        <v>4724910.7080000006</v>
      </c>
      <c r="AI12" s="68">
        <f t="shared" si="7"/>
        <v>4724910.7080000006</v>
      </c>
      <c r="AJ12" s="68">
        <f t="shared" si="7"/>
        <v>4724910.7080000006</v>
      </c>
      <c r="AK12" s="68">
        <f t="shared" si="7"/>
        <v>4724910.7080000006</v>
      </c>
      <c r="AL12" s="68">
        <f t="shared" si="7"/>
        <v>4724910.7080000006</v>
      </c>
      <c r="AM12" s="68">
        <f t="shared" si="7"/>
        <v>4724910.7080000006</v>
      </c>
      <c r="AN12" s="68">
        <f t="shared" si="7"/>
        <v>4724910.7080000006</v>
      </c>
      <c r="AO12" s="68">
        <f t="shared" si="7"/>
        <v>4724910.7080000006</v>
      </c>
      <c r="AP12" s="68">
        <f t="shared" si="7"/>
        <v>4724910.7080000006</v>
      </c>
      <c r="AQ12" s="68">
        <f t="shared" si="7"/>
        <v>4724910.7080000006</v>
      </c>
    </row>
    <row r="14" spans="1:43" ht="15.75" customHeight="1"/>
    <row r="15" spans="1:43" ht="15.75" customHeight="1"/>
    <row r="16" spans="1:43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mergeCells count="2">
    <mergeCell ref="A2:A4"/>
    <mergeCell ref="A6:A8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1000"/>
  <sheetViews>
    <sheetView showGridLines="0" zoomScale="85" zoomScaleNormal="85" workbookViewId="0">
      <pane xSplit="1" topLeftCell="B1" activePane="topRight" state="frozen"/>
      <selection pane="topRight" activeCell="A10" sqref="A10"/>
    </sheetView>
  </sheetViews>
  <sheetFormatPr defaultColWidth="14.453125" defaultRowHeight="15" customHeight="1"/>
  <cols>
    <col min="1" max="1" width="36.1796875" customWidth="1"/>
    <col min="2" max="2" width="2.7265625" customWidth="1"/>
    <col min="3" max="3" width="15.26953125" customWidth="1"/>
    <col min="4" max="4" width="15.1796875" customWidth="1"/>
    <col min="5" max="5" width="16" customWidth="1"/>
    <col min="6" max="6" width="3.453125" customWidth="1"/>
    <col min="7" max="12" width="12.6328125" customWidth="1"/>
    <col min="13" max="42" width="14.1796875" customWidth="1"/>
  </cols>
  <sheetData>
    <row r="1" spans="1:42" s="58" customFormat="1" ht="14.5">
      <c r="C1" s="63" t="s">
        <v>55</v>
      </c>
      <c r="D1" s="63" t="s">
        <v>56</v>
      </c>
      <c r="E1" s="63" t="s">
        <v>57</v>
      </c>
      <c r="G1" s="66">
        <v>44927</v>
      </c>
      <c r="H1" s="66">
        <v>44958</v>
      </c>
      <c r="I1" s="66">
        <v>44986</v>
      </c>
      <c r="J1" s="66">
        <v>45017</v>
      </c>
      <c r="K1" s="66">
        <v>45047</v>
      </c>
      <c r="L1" s="66">
        <v>45078</v>
      </c>
      <c r="M1" s="66">
        <v>45108</v>
      </c>
      <c r="N1" s="66">
        <v>45139</v>
      </c>
      <c r="O1" s="66">
        <v>45170</v>
      </c>
      <c r="P1" s="66">
        <v>45200</v>
      </c>
      <c r="Q1" s="66">
        <v>45231</v>
      </c>
      <c r="R1" s="66">
        <v>45261</v>
      </c>
      <c r="S1" s="66">
        <v>45292</v>
      </c>
      <c r="T1" s="66">
        <v>45323</v>
      </c>
      <c r="U1" s="66">
        <v>45352</v>
      </c>
      <c r="V1" s="66">
        <v>45383</v>
      </c>
      <c r="W1" s="66">
        <v>45413</v>
      </c>
      <c r="X1" s="66">
        <v>45444</v>
      </c>
      <c r="Y1" s="66">
        <v>45474</v>
      </c>
      <c r="Z1" s="66">
        <v>45505</v>
      </c>
      <c r="AA1" s="66">
        <v>45536</v>
      </c>
      <c r="AB1" s="66">
        <v>45566</v>
      </c>
      <c r="AC1" s="66">
        <v>45597</v>
      </c>
      <c r="AD1" s="66">
        <v>45627</v>
      </c>
      <c r="AE1" s="66">
        <v>45658</v>
      </c>
      <c r="AF1" s="66">
        <v>45689</v>
      </c>
      <c r="AG1" s="66">
        <v>45717</v>
      </c>
      <c r="AH1" s="66">
        <v>45748</v>
      </c>
      <c r="AI1" s="66">
        <v>45778</v>
      </c>
      <c r="AJ1" s="66">
        <v>45809</v>
      </c>
      <c r="AK1" s="66">
        <v>45839</v>
      </c>
      <c r="AL1" s="66">
        <v>45870</v>
      </c>
      <c r="AM1" s="66">
        <v>45901</v>
      </c>
      <c r="AN1" s="66">
        <v>45931</v>
      </c>
      <c r="AO1" s="66">
        <v>45962</v>
      </c>
      <c r="AP1" s="66">
        <v>45992</v>
      </c>
    </row>
    <row r="2" spans="1:42" ht="14.5">
      <c r="A2" s="61" t="s">
        <v>17</v>
      </c>
      <c r="C2" s="25">
        <f>SUM(G2:R2)</f>
        <v>12468432</v>
      </c>
      <c r="D2" s="25">
        <f>SUM(S2:AD2)</f>
        <v>13653232.800000003</v>
      </c>
      <c r="E2" s="25">
        <f>SUM(AE2:AP2)</f>
        <v>13672485.095999995</v>
      </c>
      <c r="F2" s="14"/>
      <c r="G2" s="25">
        <f>SUM(G5:G8,G12,G14,G16,G19)</f>
        <v>941802</v>
      </c>
      <c r="H2" s="25">
        <f t="shared" ref="H2:AP2" si="0">SUM(H5:H8,H12,H14,H16,H19)</f>
        <v>941802</v>
      </c>
      <c r="I2" s="25">
        <f t="shared" si="0"/>
        <v>941802</v>
      </c>
      <c r="J2" s="25">
        <f t="shared" si="0"/>
        <v>941802</v>
      </c>
      <c r="K2" s="25">
        <f t="shared" si="0"/>
        <v>941802</v>
      </c>
      <c r="L2" s="25">
        <f t="shared" si="0"/>
        <v>941802</v>
      </c>
      <c r="M2" s="25">
        <f t="shared" si="0"/>
        <v>1136270</v>
      </c>
      <c r="N2" s="25">
        <f t="shared" si="0"/>
        <v>1136270</v>
      </c>
      <c r="O2" s="25">
        <f t="shared" si="0"/>
        <v>1136270</v>
      </c>
      <c r="P2" s="25">
        <f t="shared" si="0"/>
        <v>1136270</v>
      </c>
      <c r="Q2" s="25">
        <f t="shared" si="0"/>
        <v>1136270</v>
      </c>
      <c r="R2" s="25">
        <f t="shared" si="0"/>
        <v>1136270</v>
      </c>
      <c r="S2" s="25">
        <f t="shared" si="0"/>
        <v>1137769.3999999999</v>
      </c>
      <c r="T2" s="25">
        <f t="shared" si="0"/>
        <v>1137769.3999999999</v>
      </c>
      <c r="U2" s="25">
        <f t="shared" si="0"/>
        <v>1137769.3999999999</v>
      </c>
      <c r="V2" s="25">
        <f t="shared" si="0"/>
        <v>1137769.3999999999</v>
      </c>
      <c r="W2" s="25">
        <f t="shared" si="0"/>
        <v>1137769.3999999999</v>
      </c>
      <c r="X2" s="25">
        <f t="shared" si="0"/>
        <v>1137769.3999999999</v>
      </c>
      <c r="Y2" s="25">
        <f t="shared" si="0"/>
        <v>1137769.3999999999</v>
      </c>
      <c r="Z2" s="25">
        <f t="shared" si="0"/>
        <v>1137769.3999999999</v>
      </c>
      <c r="AA2" s="25">
        <f t="shared" si="0"/>
        <v>1137769.3999999999</v>
      </c>
      <c r="AB2" s="25">
        <f t="shared" si="0"/>
        <v>1137769.3999999999</v>
      </c>
      <c r="AC2" s="25">
        <f t="shared" si="0"/>
        <v>1137769.3999999999</v>
      </c>
      <c r="AD2" s="25">
        <f t="shared" si="0"/>
        <v>1137769.3999999999</v>
      </c>
      <c r="AE2" s="25">
        <f t="shared" si="0"/>
        <v>1139373.7579999999</v>
      </c>
      <c r="AF2" s="25">
        <f t="shared" si="0"/>
        <v>1139373.7579999999</v>
      </c>
      <c r="AG2" s="25">
        <f t="shared" si="0"/>
        <v>1139373.7579999999</v>
      </c>
      <c r="AH2" s="25">
        <f t="shared" si="0"/>
        <v>1139373.7579999999</v>
      </c>
      <c r="AI2" s="25">
        <f t="shared" si="0"/>
        <v>1139373.7579999999</v>
      </c>
      <c r="AJ2" s="25">
        <f t="shared" si="0"/>
        <v>1139373.7579999999</v>
      </c>
      <c r="AK2" s="25">
        <f t="shared" si="0"/>
        <v>1139373.7579999999</v>
      </c>
      <c r="AL2" s="25">
        <f t="shared" si="0"/>
        <v>1139373.7579999999</v>
      </c>
      <c r="AM2" s="25">
        <f t="shared" si="0"/>
        <v>1139373.7579999999</v>
      </c>
      <c r="AN2" s="25">
        <f t="shared" si="0"/>
        <v>1139373.7579999999</v>
      </c>
      <c r="AO2" s="25">
        <f t="shared" si="0"/>
        <v>1139373.7579999999</v>
      </c>
      <c r="AP2" s="25">
        <f t="shared" si="0"/>
        <v>1139373.7579999999</v>
      </c>
    </row>
    <row r="3" spans="1:42" ht="6" customHeight="1"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</row>
    <row r="4" spans="1:42" ht="14.5">
      <c r="A4" s="72" t="s">
        <v>18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</row>
    <row r="5" spans="1:42" ht="14.5">
      <c r="A5" s="70" t="str">
        <f>Предположения!A19</f>
        <v>Менеджер по привлечению идей (фикс)</v>
      </c>
      <c r="C5" s="25">
        <f t="shared" ref="C5:C8" si="1">SUM(G5:R5)</f>
        <v>3120000</v>
      </c>
      <c r="D5" s="25">
        <f t="shared" ref="D5:D8" si="2">SUM(S5:AD5)</f>
        <v>3900000</v>
      </c>
      <c r="E5" s="25">
        <f>SUM(AE5:AP5)</f>
        <v>3900000</v>
      </c>
      <c r="F5" s="14"/>
      <c r="G5" s="73">
        <f>G23*Предположения!$B19</f>
        <v>195000</v>
      </c>
      <c r="H5" s="73">
        <f>H23*Предположения!$B19</f>
        <v>195000</v>
      </c>
      <c r="I5" s="73">
        <f>I23*Предположения!$B19</f>
        <v>195000</v>
      </c>
      <c r="J5" s="73">
        <f>J23*Предположения!$B19</f>
        <v>195000</v>
      </c>
      <c r="K5" s="73">
        <f>K23*Предположения!$B19</f>
        <v>195000</v>
      </c>
      <c r="L5" s="73">
        <f>L23*Предположения!$B19</f>
        <v>195000</v>
      </c>
      <c r="M5" s="73">
        <f>M23*Предположения!$B19</f>
        <v>325000</v>
      </c>
      <c r="N5" s="73">
        <f>N23*Предположения!$B19</f>
        <v>325000</v>
      </c>
      <c r="O5" s="73">
        <f>O23*Предположения!$B19</f>
        <v>325000</v>
      </c>
      <c r="P5" s="73">
        <f>P23*Предположения!$B19</f>
        <v>325000</v>
      </c>
      <c r="Q5" s="73">
        <f>Q23*Предположения!$B19</f>
        <v>325000</v>
      </c>
      <c r="R5" s="73">
        <f>R23*Предположения!$B19</f>
        <v>325000</v>
      </c>
      <c r="S5" s="73">
        <f>S23*Предположения!$B19</f>
        <v>325000</v>
      </c>
      <c r="T5" s="73">
        <f>T23*Предположения!$B19</f>
        <v>325000</v>
      </c>
      <c r="U5" s="73">
        <f>U23*Предположения!$B19</f>
        <v>325000</v>
      </c>
      <c r="V5" s="73">
        <f>V23*Предположения!$B19</f>
        <v>325000</v>
      </c>
      <c r="W5" s="73">
        <f>W23*Предположения!$B19</f>
        <v>325000</v>
      </c>
      <c r="X5" s="73">
        <f>X23*Предположения!$B19</f>
        <v>325000</v>
      </c>
      <c r="Y5" s="73">
        <f>Y23*Предположения!$B19</f>
        <v>325000</v>
      </c>
      <c r="Z5" s="73">
        <f>Z23*Предположения!$B19</f>
        <v>325000</v>
      </c>
      <c r="AA5" s="73">
        <f>AA23*Предположения!$B19</f>
        <v>325000</v>
      </c>
      <c r="AB5" s="73">
        <f>AB23*Предположения!$B19</f>
        <v>325000</v>
      </c>
      <c r="AC5" s="73">
        <f>AC23*Предположения!$B19</f>
        <v>325000</v>
      </c>
      <c r="AD5" s="73">
        <f>AD23*Предположения!$B19</f>
        <v>325000</v>
      </c>
      <c r="AE5" s="73">
        <f>AE23*Предположения!$B19</f>
        <v>325000</v>
      </c>
      <c r="AF5" s="73">
        <f>AF23*Предположения!$B19</f>
        <v>325000</v>
      </c>
      <c r="AG5" s="73">
        <f>AG23*Предположения!$B19</f>
        <v>325000</v>
      </c>
      <c r="AH5" s="73">
        <f>AH23*Предположения!$B19</f>
        <v>325000</v>
      </c>
      <c r="AI5" s="73">
        <f>AI23*Предположения!$B19</f>
        <v>325000</v>
      </c>
      <c r="AJ5" s="73">
        <f>AJ23*Предположения!$B19</f>
        <v>325000</v>
      </c>
      <c r="AK5" s="73">
        <f>AK23*Предположения!$B19</f>
        <v>325000</v>
      </c>
      <c r="AL5" s="73">
        <f>AL23*Предположения!$B19</f>
        <v>325000</v>
      </c>
      <c r="AM5" s="73">
        <f>AM23*Предположения!$B19</f>
        <v>325000</v>
      </c>
      <c r="AN5" s="73">
        <f>AN23*Предположения!$B19</f>
        <v>325000</v>
      </c>
      <c r="AO5" s="73">
        <f>AO23*Предположения!$B19</f>
        <v>325000</v>
      </c>
      <c r="AP5" s="73">
        <f>AP23*Предположения!$B19</f>
        <v>325000</v>
      </c>
    </row>
    <row r="6" spans="1:42" ht="14.5">
      <c r="A6" s="70" t="str">
        <f>Предположения!A20</f>
        <v>UI/UX дизайнер</v>
      </c>
      <c r="C6" s="25">
        <f t="shared" si="1"/>
        <v>960000</v>
      </c>
      <c r="D6" s="25">
        <f t="shared" si="2"/>
        <v>960000</v>
      </c>
      <c r="E6" s="25">
        <f t="shared" ref="E6:E8" si="3">SUM(AE6:AP6)</f>
        <v>960000</v>
      </c>
      <c r="F6" s="14"/>
      <c r="G6" s="73">
        <f>G24*Предположения!$B20</f>
        <v>80000</v>
      </c>
      <c r="H6" s="73">
        <f>H24*Предположения!$B20</f>
        <v>80000</v>
      </c>
      <c r="I6" s="73">
        <f>I24*Предположения!$B20</f>
        <v>80000</v>
      </c>
      <c r="J6" s="73">
        <f>J24*Предположения!$B20</f>
        <v>80000</v>
      </c>
      <c r="K6" s="73">
        <f>K24*Предположения!$B20</f>
        <v>80000</v>
      </c>
      <c r="L6" s="73">
        <f>L24*Предположения!$B20</f>
        <v>80000</v>
      </c>
      <c r="M6" s="73">
        <f>M24*Предположения!$B20</f>
        <v>80000</v>
      </c>
      <c r="N6" s="73">
        <f>N24*Предположения!$B20</f>
        <v>80000</v>
      </c>
      <c r="O6" s="73">
        <f>O24*Предположения!$B20</f>
        <v>80000</v>
      </c>
      <c r="P6" s="73">
        <f>P24*Предположения!$B20</f>
        <v>80000</v>
      </c>
      <c r="Q6" s="73">
        <f>Q24*Предположения!$B20</f>
        <v>80000</v>
      </c>
      <c r="R6" s="73">
        <f>R24*Предположения!$B20</f>
        <v>80000</v>
      </c>
      <c r="S6" s="73">
        <f>S24*Предположения!$B20</f>
        <v>80000</v>
      </c>
      <c r="T6" s="73">
        <f>T24*Предположения!$B20</f>
        <v>80000</v>
      </c>
      <c r="U6" s="73">
        <f>U24*Предположения!$B20</f>
        <v>80000</v>
      </c>
      <c r="V6" s="73">
        <f>V24*Предположения!$B20</f>
        <v>80000</v>
      </c>
      <c r="W6" s="73">
        <f>W24*Предположения!$B20</f>
        <v>80000</v>
      </c>
      <c r="X6" s="73">
        <f>X24*Предположения!$B20</f>
        <v>80000</v>
      </c>
      <c r="Y6" s="73">
        <f>Y24*Предположения!$B20</f>
        <v>80000</v>
      </c>
      <c r="Z6" s="73">
        <f>Z24*Предположения!$B20</f>
        <v>80000</v>
      </c>
      <c r="AA6" s="73">
        <f>AA24*Предположения!$B20</f>
        <v>80000</v>
      </c>
      <c r="AB6" s="73">
        <f>AB24*Предположения!$B20</f>
        <v>80000</v>
      </c>
      <c r="AC6" s="73">
        <f>AC24*Предположения!$B20</f>
        <v>80000</v>
      </c>
      <c r="AD6" s="73">
        <f>AD24*Предположения!$B20</f>
        <v>80000</v>
      </c>
      <c r="AE6" s="73">
        <f>AE24*Предположения!$B20</f>
        <v>80000</v>
      </c>
      <c r="AF6" s="73">
        <f>AF24*Предположения!$B20</f>
        <v>80000</v>
      </c>
      <c r="AG6" s="73">
        <f>AG24*Предположения!$B20</f>
        <v>80000</v>
      </c>
      <c r="AH6" s="73">
        <f>AH24*Предположения!$B20</f>
        <v>80000</v>
      </c>
      <c r="AI6" s="73">
        <f>AI24*Предположения!$B20</f>
        <v>80000</v>
      </c>
      <c r="AJ6" s="73">
        <f>AJ24*Предположения!$B20</f>
        <v>80000</v>
      </c>
      <c r="AK6" s="73">
        <f>AK24*Предположения!$B20</f>
        <v>80000</v>
      </c>
      <c r="AL6" s="73">
        <f>AL24*Предположения!$B20</f>
        <v>80000</v>
      </c>
      <c r="AM6" s="73">
        <f>AM24*Предположения!$B20</f>
        <v>80000</v>
      </c>
      <c r="AN6" s="73">
        <f>AN24*Предположения!$B20</f>
        <v>80000</v>
      </c>
      <c r="AO6" s="73">
        <f>AO24*Предположения!$B20</f>
        <v>80000</v>
      </c>
      <c r="AP6" s="73">
        <f>AP24*Предположения!$B20</f>
        <v>80000</v>
      </c>
    </row>
    <row r="7" spans="1:42" ht="14.5">
      <c r="A7" s="70" t="str">
        <f>Предположения!A21</f>
        <v>Разработчик сайта (техподдержка)</v>
      </c>
      <c r="C7" s="25">
        <f t="shared" si="1"/>
        <v>960000</v>
      </c>
      <c r="D7" s="25">
        <f t="shared" si="2"/>
        <v>960000</v>
      </c>
      <c r="E7" s="25">
        <f t="shared" si="3"/>
        <v>960000</v>
      </c>
      <c r="F7" s="14"/>
      <c r="G7" s="73">
        <f>G25*Предположения!$B21</f>
        <v>80000</v>
      </c>
      <c r="H7" s="73">
        <f>H25*Предположения!$B21</f>
        <v>80000</v>
      </c>
      <c r="I7" s="73">
        <f>I25*Предположения!$B21</f>
        <v>80000</v>
      </c>
      <c r="J7" s="73">
        <f>J25*Предположения!$B21</f>
        <v>80000</v>
      </c>
      <c r="K7" s="73">
        <f>K25*Предположения!$B21</f>
        <v>80000</v>
      </c>
      <c r="L7" s="73">
        <f>L25*Предположения!$B21</f>
        <v>80000</v>
      </c>
      <c r="M7" s="73">
        <f>M25*Предположения!$B21</f>
        <v>80000</v>
      </c>
      <c r="N7" s="73">
        <f>N25*Предположения!$B21</f>
        <v>80000</v>
      </c>
      <c r="O7" s="73">
        <f>O25*Предположения!$B21</f>
        <v>80000</v>
      </c>
      <c r="P7" s="73">
        <f>P25*Предположения!$B21</f>
        <v>80000</v>
      </c>
      <c r="Q7" s="73">
        <f>Q25*Предположения!$B21</f>
        <v>80000</v>
      </c>
      <c r="R7" s="73">
        <f>R25*Предположения!$B21</f>
        <v>80000</v>
      </c>
      <c r="S7" s="73">
        <f>S25*Предположения!$B21</f>
        <v>80000</v>
      </c>
      <c r="T7" s="73">
        <f>T25*Предположения!$B21</f>
        <v>80000</v>
      </c>
      <c r="U7" s="73">
        <f>U25*Предположения!$B21</f>
        <v>80000</v>
      </c>
      <c r="V7" s="73">
        <f>V25*Предположения!$B21</f>
        <v>80000</v>
      </c>
      <c r="W7" s="73">
        <f>W25*Предположения!$B21</f>
        <v>80000</v>
      </c>
      <c r="X7" s="73">
        <f>X25*Предположения!$B21</f>
        <v>80000</v>
      </c>
      <c r="Y7" s="73">
        <f>Y25*Предположения!$B21</f>
        <v>80000</v>
      </c>
      <c r="Z7" s="73">
        <f>Z25*Предположения!$B21</f>
        <v>80000</v>
      </c>
      <c r="AA7" s="73">
        <f>AA25*Предположения!$B21</f>
        <v>80000</v>
      </c>
      <c r="AB7" s="73">
        <f>AB25*Предположения!$B21</f>
        <v>80000</v>
      </c>
      <c r="AC7" s="73">
        <f>AC25*Предположения!$B21</f>
        <v>80000</v>
      </c>
      <c r="AD7" s="73">
        <f>AD25*Предположения!$B21</f>
        <v>80000</v>
      </c>
      <c r="AE7" s="73">
        <f>AE25*Предположения!$B21</f>
        <v>80000</v>
      </c>
      <c r="AF7" s="73">
        <f>AF25*Предположения!$B21</f>
        <v>80000</v>
      </c>
      <c r="AG7" s="73">
        <f>AG25*Предположения!$B21</f>
        <v>80000</v>
      </c>
      <c r="AH7" s="73">
        <f>AH25*Предположения!$B21</f>
        <v>80000</v>
      </c>
      <c r="AI7" s="73">
        <f>AI25*Предположения!$B21</f>
        <v>80000</v>
      </c>
      <c r="AJ7" s="73">
        <f>AJ25*Предположения!$B21</f>
        <v>80000</v>
      </c>
      <c r="AK7" s="73">
        <f>AK25*Предположения!$B21</f>
        <v>80000</v>
      </c>
      <c r="AL7" s="73">
        <f>AL25*Предположения!$B21</f>
        <v>80000</v>
      </c>
      <c r="AM7" s="73">
        <f>AM25*Предположения!$B21</f>
        <v>80000</v>
      </c>
      <c r="AN7" s="73">
        <f>AN25*Предположения!$B21</f>
        <v>80000</v>
      </c>
      <c r="AO7" s="73">
        <f>AO25*Предположения!$B21</f>
        <v>80000</v>
      </c>
      <c r="AP7" s="73">
        <f>AP25*Предположения!$B21</f>
        <v>80000</v>
      </c>
    </row>
    <row r="8" spans="1:42" ht="14.5">
      <c r="A8" s="70" t="str">
        <f>Предположения!A22</f>
        <v>Организатор</v>
      </c>
      <c r="C8" s="25">
        <f t="shared" si="1"/>
        <v>2040000</v>
      </c>
      <c r="D8" s="25">
        <f t="shared" si="2"/>
        <v>2040000</v>
      </c>
      <c r="E8" s="25">
        <f t="shared" si="3"/>
        <v>2040000</v>
      </c>
      <c r="F8" s="14"/>
      <c r="G8" s="73">
        <f>G26*Предположения!$B22</f>
        <v>170000</v>
      </c>
      <c r="H8" s="73">
        <f>H26*Предположения!$B22</f>
        <v>170000</v>
      </c>
      <c r="I8" s="73">
        <f>I26*Предположения!$B22</f>
        <v>170000</v>
      </c>
      <c r="J8" s="73">
        <f>J26*Предположения!$B22</f>
        <v>170000</v>
      </c>
      <c r="K8" s="73">
        <f>K26*Предположения!$B22</f>
        <v>170000</v>
      </c>
      <c r="L8" s="73">
        <f>L26*Предположения!$B22</f>
        <v>170000</v>
      </c>
      <c r="M8" s="73">
        <f>M26*Предположения!$B22</f>
        <v>170000</v>
      </c>
      <c r="N8" s="73">
        <f>N26*Предположения!$B22</f>
        <v>170000</v>
      </c>
      <c r="O8" s="73">
        <f>O26*Предположения!$B22</f>
        <v>170000</v>
      </c>
      <c r="P8" s="73">
        <f>P26*Предположения!$B22</f>
        <v>170000</v>
      </c>
      <c r="Q8" s="73">
        <f>Q26*Предположения!$B22</f>
        <v>170000</v>
      </c>
      <c r="R8" s="73">
        <f>R26*Предположения!$B22</f>
        <v>170000</v>
      </c>
      <c r="S8" s="73">
        <f>S26*Предположения!$B22</f>
        <v>170000</v>
      </c>
      <c r="T8" s="73">
        <f>T26*Предположения!$B22</f>
        <v>170000</v>
      </c>
      <c r="U8" s="73">
        <f>U26*Предположения!$B22</f>
        <v>170000</v>
      </c>
      <c r="V8" s="73">
        <f>V26*Предположения!$B22</f>
        <v>170000</v>
      </c>
      <c r="W8" s="73">
        <f>W26*Предположения!$B22</f>
        <v>170000</v>
      </c>
      <c r="X8" s="73">
        <f>X26*Предположения!$B22</f>
        <v>170000</v>
      </c>
      <c r="Y8" s="73">
        <f>Y26*Предположения!$B22</f>
        <v>170000</v>
      </c>
      <c r="Z8" s="73">
        <f>Z26*Предположения!$B22</f>
        <v>170000</v>
      </c>
      <c r="AA8" s="73">
        <f>AA26*Предположения!$B22</f>
        <v>170000</v>
      </c>
      <c r="AB8" s="73">
        <f>AB26*Предположения!$B22</f>
        <v>170000</v>
      </c>
      <c r="AC8" s="73">
        <f>AC26*Предположения!$B22</f>
        <v>170000</v>
      </c>
      <c r="AD8" s="73">
        <f>AD26*Предположения!$B22</f>
        <v>170000</v>
      </c>
      <c r="AE8" s="73">
        <f>AE26*Предположения!$B22</f>
        <v>170000</v>
      </c>
      <c r="AF8" s="73">
        <f>AF26*Предположения!$B22</f>
        <v>170000</v>
      </c>
      <c r="AG8" s="73">
        <f>AG26*Предположения!$B22</f>
        <v>170000</v>
      </c>
      <c r="AH8" s="73">
        <f>AH26*Предположения!$B22</f>
        <v>170000</v>
      </c>
      <c r="AI8" s="73">
        <f>AI26*Предположения!$B22</f>
        <v>170000</v>
      </c>
      <c r="AJ8" s="73">
        <f>AJ26*Предположения!$B22</f>
        <v>170000</v>
      </c>
      <c r="AK8" s="73">
        <f>AK26*Предположения!$B22</f>
        <v>170000</v>
      </c>
      <c r="AL8" s="73">
        <f>AL26*Предположения!$B22</f>
        <v>170000</v>
      </c>
      <c r="AM8" s="73">
        <f>AM26*Предположения!$B22</f>
        <v>170000</v>
      </c>
      <c r="AN8" s="73">
        <f>AN26*Предположения!$B22</f>
        <v>170000</v>
      </c>
      <c r="AO8" s="73">
        <f>AO26*Предположения!$B22</f>
        <v>170000</v>
      </c>
      <c r="AP8" s="73">
        <f>AP26*Предположения!$B22</f>
        <v>170000</v>
      </c>
    </row>
    <row r="9" spans="1:42" ht="4.5" customHeight="1"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</row>
    <row r="10" spans="1:42" ht="14.5">
      <c r="A10" s="71" t="str">
        <f>Предположения!A24</f>
        <v>Менеджер по привлечению идей (%)</v>
      </c>
      <c r="C10" s="25">
        <f>SUM(G10:R10)</f>
        <v>2056320</v>
      </c>
      <c r="D10" s="25">
        <f>SUM(S10:AD10)</f>
        <v>2750328</v>
      </c>
      <c r="E10" s="25">
        <f>SUM(AE10:AP10)</f>
        <v>2942850.9600000004</v>
      </c>
      <c r="F10" s="14"/>
      <c r="G10" s="73">
        <f>'Валовая прибыль'!H2*Предположения!$B$24</f>
        <v>128520</v>
      </c>
      <c r="H10" s="73">
        <f>'Валовая прибыль'!I2*Предположения!$B$24</f>
        <v>128520</v>
      </c>
      <c r="I10" s="73">
        <f>'Валовая прибыль'!J2*Предположения!$B$24</f>
        <v>128520</v>
      </c>
      <c r="J10" s="73">
        <f>'Валовая прибыль'!K2*Предположения!$B$24</f>
        <v>128520</v>
      </c>
      <c r="K10" s="73">
        <f>'Валовая прибыль'!L2*Предположения!$B$24</f>
        <v>128520</v>
      </c>
      <c r="L10" s="73">
        <f>'Валовая прибыль'!M2*Предположения!$B$24</f>
        <v>128520</v>
      </c>
      <c r="M10" s="73">
        <f>'Валовая прибыль'!N2*Предположения!$B$24</f>
        <v>214200</v>
      </c>
      <c r="N10" s="73">
        <f>'Валовая прибыль'!O2*Предположения!$B$24</f>
        <v>214200</v>
      </c>
      <c r="O10" s="73">
        <f>'Валовая прибыль'!P2*Предположения!$B$24</f>
        <v>214200</v>
      </c>
      <c r="P10" s="73">
        <f>'Валовая прибыль'!Q2*Предположения!$B$24</f>
        <v>214200</v>
      </c>
      <c r="Q10" s="73">
        <f>'Валовая прибыль'!R2*Предположения!$B$24</f>
        <v>214200</v>
      </c>
      <c r="R10" s="73">
        <f>'Валовая прибыль'!S2*Предположения!$B$24</f>
        <v>214200</v>
      </c>
      <c r="S10" s="73">
        <f>'Валовая прибыль'!T2*Предположения!$B$24</f>
        <v>229194</v>
      </c>
      <c r="T10" s="73">
        <f>'Валовая прибыль'!U2*Предположения!$B$24</f>
        <v>229194</v>
      </c>
      <c r="U10" s="73">
        <f>'Валовая прибыль'!V2*Предположения!$B$24</f>
        <v>229194</v>
      </c>
      <c r="V10" s="73">
        <f>'Валовая прибыль'!W2*Предположения!$B$24</f>
        <v>229194</v>
      </c>
      <c r="W10" s="73">
        <f>'Валовая прибыль'!X2*Предположения!$B$24</f>
        <v>229194</v>
      </c>
      <c r="X10" s="73">
        <f>'Валовая прибыль'!Y2*Предположения!$B$24</f>
        <v>229194</v>
      </c>
      <c r="Y10" s="73">
        <f>'Валовая прибыль'!Z2*Предположения!$B$24</f>
        <v>229194</v>
      </c>
      <c r="Z10" s="73">
        <f>'Валовая прибыль'!AA2*Предположения!$B$24</f>
        <v>229194</v>
      </c>
      <c r="AA10" s="73">
        <f>'Валовая прибыль'!AB2*Предположения!$B$24</f>
        <v>229194</v>
      </c>
      <c r="AB10" s="73">
        <f>'Валовая прибыль'!AC2*Предположения!$B$24</f>
        <v>229194</v>
      </c>
      <c r="AC10" s="73">
        <f>'Валовая прибыль'!AD2*Предположения!$B$24</f>
        <v>229194</v>
      </c>
      <c r="AD10" s="73">
        <f>'Валовая прибыль'!AE2*Предположения!$B$24</f>
        <v>229194</v>
      </c>
      <c r="AE10" s="73">
        <f>'Валовая прибыль'!AF2*Предположения!$B$24</f>
        <v>245237.58000000002</v>
      </c>
      <c r="AF10" s="73">
        <f>'Валовая прибыль'!AG2*Предположения!$B$24</f>
        <v>245237.58000000002</v>
      </c>
      <c r="AG10" s="73">
        <f>'Валовая прибыль'!AH2*Предположения!$B$24</f>
        <v>245237.58000000002</v>
      </c>
      <c r="AH10" s="73">
        <f>'Валовая прибыль'!AI2*Предположения!$B$24</f>
        <v>245237.58000000002</v>
      </c>
      <c r="AI10" s="73">
        <f>'Валовая прибыль'!AJ2*Предположения!$B$24</f>
        <v>245237.58000000002</v>
      </c>
      <c r="AJ10" s="73">
        <f>'Валовая прибыль'!AK2*Предположения!$B$24</f>
        <v>245237.58000000002</v>
      </c>
      <c r="AK10" s="73">
        <f>'Валовая прибыль'!AL2*Предположения!$B$24</f>
        <v>245237.58000000002</v>
      </c>
      <c r="AL10" s="73">
        <f>'Валовая прибыль'!AM2*Предположения!$B$24</f>
        <v>245237.58000000002</v>
      </c>
      <c r="AM10" s="73">
        <f>'Валовая прибыль'!AN2*Предположения!$B$24</f>
        <v>245237.58000000002</v>
      </c>
      <c r="AN10" s="73">
        <f>'Валовая прибыль'!AO2*Предположения!$B$24</f>
        <v>245237.58000000002</v>
      </c>
      <c r="AO10" s="73">
        <f>'Валовая прибыль'!AP2*Предположения!$B$24</f>
        <v>245237.58000000002</v>
      </c>
      <c r="AP10" s="73">
        <f>'Валовая прибыль'!AQ2*Предположения!$B$24</f>
        <v>245237.58000000002</v>
      </c>
    </row>
    <row r="11" spans="1:42" ht="5" customHeight="1">
      <c r="C11" s="25"/>
      <c r="D11" s="25"/>
      <c r="E11" s="25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</row>
    <row r="12" spans="1:42" ht="14.5">
      <c r="A12" s="70" t="str">
        <f>Предположения!A26</f>
        <v>Страховые взносы</v>
      </c>
      <c r="C12" s="25">
        <f>SUM(G12:R12)</f>
        <v>2124000</v>
      </c>
      <c r="D12" s="25">
        <f>SUM(S12:AD12)</f>
        <v>2358000</v>
      </c>
      <c r="E12" s="25">
        <f>SUM(AE12:AP12)</f>
        <v>2358000</v>
      </c>
      <c r="F12" s="14"/>
      <c r="G12" s="25">
        <f>SUM(G5:G8)*Предположения!$B$26</f>
        <v>157500</v>
      </c>
      <c r="H12" s="25">
        <f>SUM(H5:H8)*Предположения!$B$26</f>
        <v>157500</v>
      </c>
      <c r="I12" s="25">
        <f>SUM(I5:I8)*Предположения!$B$26</f>
        <v>157500</v>
      </c>
      <c r="J12" s="25">
        <f>SUM(J5:J8)*Предположения!$B$26</f>
        <v>157500</v>
      </c>
      <c r="K12" s="25">
        <f>SUM(K5:K8)*Предположения!$B$26</f>
        <v>157500</v>
      </c>
      <c r="L12" s="25">
        <f>SUM(L5:L8)*Предположения!$B$26</f>
        <v>157500</v>
      </c>
      <c r="M12" s="25">
        <f>SUM(M5:M8)*Предположения!$B$26</f>
        <v>196500</v>
      </c>
      <c r="N12" s="25">
        <f>SUM(N5:N8)*Предположения!$B$26</f>
        <v>196500</v>
      </c>
      <c r="O12" s="25">
        <f>SUM(O5:O8)*Предположения!$B$26</f>
        <v>196500</v>
      </c>
      <c r="P12" s="25">
        <f>SUM(P5:P8)*Предположения!$B$26</f>
        <v>196500</v>
      </c>
      <c r="Q12" s="25">
        <f>SUM(Q5:Q8)*Предположения!$B$26</f>
        <v>196500</v>
      </c>
      <c r="R12" s="25">
        <f>SUM(R5:R8)*Предположения!$B$26</f>
        <v>196500</v>
      </c>
      <c r="S12" s="25">
        <f>SUM(S5:S8)*Предположения!$B$26</f>
        <v>196500</v>
      </c>
      <c r="T12" s="25">
        <f>SUM(T5:T8)*Предположения!$B$26</f>
        <v>196500</v>
      </c>
      <c r="U12" s="25">
        <f>SUM(U5:U8)*Предположения!$B$26</f>
        <v>196500</v>
      </c>
      <c r="V12" s="25">
        <f>SUM(V5:V8)*Предположения!$B$26</f>
        <v>196500</v>
      </c>
      <c r="W12" s="25">
        <f>SUM(W5:W8)*Предположения!$B$26</f>
        <v>196500</v>
      </c>
      <c r="X12" s="25">
        <f>SUM(X5:X8)*Предположения!$B$26</f>
        <v>196500</v>
      </c>
      <c r="Y12" s="25">
        <f>SUM(Y5:Y8)*Предположения!$B$26</f>
        <v>196500</v>
      </c>
      <c r="Z12" s="25">
        <f>SUM(Z5:Z8)*Предположения!$B$26</f>
        <v>196500</v>
      </c>
      <c r="AA12" s="25">
        <f>SUM(AA5:AA8)*Предположения!$B$26</f>
        <v>196500</v>
      </c>
      <c r="AB12" s="25">
        <f>SUM(AB5:AB8)*Предположения!$B$26</f>
        <v>196500</v>
      </c>
      <c r="AC12" s="25">
        <f>SUM(AC5:AC8)*Предположения!$B$26</f>
        <v>196500</v>
      </c>
      <c r="AD12" s="25">
        <f>SUM(AD5:AD8)*Предположения!$B$26</f>
        <v>196500</v>
      </c>
      <c r="AE12" s="25">
        <f>SUM(AE5:AE8)*Предположения!$B$26</f>
        <v>196500</v>
      </c>
      <c r="AF12" s="25">
        <f>SUM(AF5:AF8)*Предположения!$B$26</f>
        <v>196500</v>
      </c>
      <c r="AG12" s="25">
        <f>SUM(AG5:AG8)*Предположения!$B$26</f>
        <v>196500</v>
      </c>
      <c r="AH12" s="25">
        <f>SUM(AH5:AH8)*Предположения!$B$26</f>
        <v>196500</v>
      </c>
      <c r="AI12" s="25">
        <f>SUM(AI5:AI8)*Предположения!$B$26</f>
        <v>196500</v>
      </c>
      <c r="AJ12" s="25">
        <f>SUM(AJ5:AJ8)*Предположения!$B$26</f>
        <v>196500</v>
      </c>
      <c r="AK12" s="25">
        <f>SUM(AK5:AK8)*Предположения!$B$26</f>
        <v>196500</v>
      </c>
      <c r="AL12" s="25">
        <f>SUM(AL5:AL8)*Предположения!$B$26</f>
        <v>196500</v>
      </c>
      <c r="AM12" s="25">
        <f>SUM(AM5:AM8)*Предположения!$B$26</f>
        <v>196500</v>
      </c>
      <c r="AN12" s="25">
        <f>SUM(AN5:AN8)*Предположения!$B$26</f>
        <v>196500</v>
      </c>
      <c r="AO12" s="25">
        <f>SUM(AO5:AO8)*Предположения!$B$26</f>
        <v>196500</v>
      </c>
      <c r="AP12" s="25">
        <f>SUM(AP5:AP8)*Предположения!$B$26</f>
        <v>196500</v>
      </c>
    </row>
    <row r="13" spans="1:42" ht="5" customHeight="1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</row>
    <row r="14" spans="1:42" ht="14.5">
      <c r="A14" s="70" t="str">
        <f>Предположения!A28</f>
        <v>Аренда офиса</v>
      </c>
      <c r="C14" s="25">
        <f>SUM(G14:R14)</f>
        <v>1800000</v>
      </c>
      <c r="D14" s="25">
        <f>SUM(S14:AD14)</f>
        <v>1800000</v>
      </c>
      <c r="E14" s="25">
        <f>SUM(AE14:AP14)</f>
        <v>1800000</v>
      </c>
      <c r="F14" s="14"/>
      <c r="G14" s="73">
        <f>G32*Предположения!$B28</f>
        <v>150000</v>
      </c>
      <c r="H14" s="73">
        <f>H32*Предположения!$B28</f>
        <v>150000</v>
      </c>
      <c r="I14" s="73">
        <f>I32*Предположения!$B28</f>
        <v>150000</v>
      </c>
      <c r="J14" s="73">
        <f>J32*Предположения!$B28</f>
        <v>150000</v>
      </c>
      <c r="K14" s="73">
        <f>K32*Предположения!$B28</f>
        <v>150000</v>
      </c>
      <c r="L14" s="73">
        <f>L32*Предположения!$B28</f>
        <v>150000</v>
      </c>
      <c r="M14" s="73">
        <f>M32*Предположения!$B28</f>
        <v>150000</v>
      </c>
      <c r="N14" s="73">
        <f>N32*Предположения!$B28</f>
        <v>150000</v>
      </c>
      <c r="O14" s="73">
        <f>O32*Предположения!$B28</f>
        <v>150000</v>
      </c>
      <c r="P14" s="73">
        <f>P32*Предположения!$B28</f>
        <v>150000</v>
      </c>
      <c r="Q14" s="73">
        <f>Q32*Предположения!$B28</f>
        <v>150000</v>
      </c>
      <c r="R14" s="73">
        <f>R32*Предположения!$B28</f>
        <v>150000</v>
      </c>
      <c r="S14" s="73">
        <f>S32*Предположения!$B28</f>
        <v>150000</v>
      </c>
      <c r="T14" s="73">
        <f>T32*Предположения!$B28</f>
        <v>150000</v>
      </c>
      <c r="U14" s="73">
        <f>U32*Предположения!$B28</f>
        <v>150000</v>
      </c>
      <c r="V14" s="73">
        <f>V32*Предположения!$B28</f>
        <v>150000</v>
      </c>
      <c r="W14" s="73">
        <f>W32*Предположения!$B28</f>
        <v>150000</v>
      </c>
      <c r="X14" s="73">
        <f>X32*Предположения!$B28</f>
        <v>150000</v>
      </c>
      <c r="Y14" s="73">
        <f>Y32*Предположения!$B28</f>
        <v>150000</v>
      </c>
      <c r="Z14" s="73">
        <f>Z32*Предположения!$B28</f>
        <v>150000</v>
      </c>
      <c r="AA14" s="73">
        <f>AA32*Предположения!$B28</f>
        <v>150000</v>
      </c>
      <c r="AB14" s="73">
        <f>AB32*Предположения!$B28</f>
        <v>150000</v>
      </c>
      <c r="AC14" s="73">
        <f>AC32*Предположения!$B28</f>
        <v>150000</v>
      </c>
      <c r="AD14" s="73">
        <f>AD32*Предположения!$B28</f>
        <v>150000</v>
      </c>
      <c r="AE14" s="73">
        <f>AE32*Предположения!$B28</f>
        <v>150000</v>
      </c>
      <c r="AF14" s="73">
        <f>AF32*Предположения!$B28</f>
        <v>150000</v>
      </c>
      <c r="AG14" s="73">
        <f>AG32*Предположения!$B28</f>
        <v>150000</v>
      </c>
      <c r="AH14" s="73">
        <f>AH32*Предположения!$B28</f>
        <v>150000</v>
      </c>
      <c r="AI14" s="73">
        <f>AI32*Предположения!$B28</f>
        <v>150000</v>
      </c>
      <c r="AJ14" s="73">
        <f>AJ32*Предположения!$B28</f>
        <v>150000</v>
      </c>
      <c r="AK14" s="73">
        <f>AK32*Предположения!$B28</f>
        <v>150000</v>
      </c>
      <c r="AL14" s="73">
        <f>AL32*Предположения!$B28</f>
        <v>150000</v>
      </c>
      <c r="AM14" s="73">
        <f>AM32*Предположения!$B28</f>
        <v>150000</v>
      </c>
      <c r="AN14" s="73">
        <f>AN32*Предположения!$B28</f>
        <v>150000</v>
      </c>
      <c r="AO14" s="73">
        <f>AO32*Предположения!$B28</f>
        <v>150000</v>
      </c>
      <c r="AP14" s="73">
        <f>AP32*Предположения!$B28</f>
        <v>150000</v>
      </c>
    </row>
    <row r="15" spans="1:42" ht="3.5" customHeight="1">
      <c r="A15" s="10"/>
      <c r="C15" s="14"/>
      <c r="D15" s="14"/>
      <c r="E15" s="14"/>
      <c r="F15" s="14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</row>
    <row r="16" spans="1:42" ht="14.5">
      <c r="A16" s="70" t="str">
        <f>Предположения!A30</f>
        <v>ЖКУ</v>
      </c>
      <c r="C16" s="25">
        <f>SUM(G16:R16)</f>
        <v>144000</v>
      </c>
      <c r="D16" s="25">
        <f>SUM(S16:AD16)</f>
        <v>144000</v>
      </c>
      <c r="E16" s="25">
        <f>SUM(AE16:AP16)</f>
        <v>144000</v>
      </c>
      <c r="F16" s="14"/>
      <c r="G16" s="73">
        <f>G34*Предположения!$B30</f>
        <v>12000</v>
      </c>
      <c r="H16" s="73">
        <f>H34*Предположения!$B30</f>
        <v>12000</v>
      </c>
      <c r="I16" s="73">
        <f>I34*Предположения!$B30</f>
        <v>12000</v>
      </c>
      <c r="J16" s="73">
        <f>J34*Предположения!$B30</f>
        <v>12000</v>
      </c>
      <c r="K16" s="73">
        <f>K34*Предположения!$B30</f>
        <v>12000</v>
      </c>
      <c r="L16" s="73">
        <f>L34*Предположения!$B30</f>
        <v>12000</v>
      </c>
      <c r="M16" s="73">
        <f>M34*Предположения!$B30</f>
        <v>12000</v>
      </c>
      <c r="N16" s="73">
        <f>N34*Предположения!$B30</f>
        <v>12000</v>
      </c>
      <c r="O16" s="73">
        <f>O34*Предположения!$B30</f>
        <v>12000</v>
      </c>
      <c r="P16" s="73">
        <f>P34*Предположения!$B30</f>
        <v>12000</v>
      </c>
      <c r="Q16" s="73">
        <f>Q34*Предположения!$B30</f>
        <v>12000</v>
      </c>
      <c r="R16" s="73">
        <f>R34*Предположения!$B30</f>
        <v>12000</v>
      </c>
      <c r="S16" s="73">
        <f>S34*Предположения!$B30</f>
        <v>12000</v>
      </c>
      <c r="T16" s="73">
        <f>T34*Предположения!$B30</f>
        <v>12000</v>
      </c>
      <c r="U16" s="73">
        <f>U34*Предположения!$B30</f>
        <v>12000</v>
      </c>
      <c r="V16" s="73">
        <f>V34*Предположения!$B30</f>
        <v>12000</v>
      </c>
      <c r="W16" s="73">
        <f>W34*Предположения!$B30</f>
        <v>12000</v>
      </c>
      <c r="X16" s="73">
        <f>X34*Предположения!$B30</f>
        <v>12000</v>
      </c>
      <c r="Y16" s="73">
        <f>Y34*Предположения!$B30</f>
        <v>12000</v>
      </c>
      <c r="Z16" s="73">
        <f>Z34*Предположения!$B30</f>
        <v>12000</v>
      </c>
      <c r="AA16" s="73">
        <f>AA34*Предположения!$B30</f>
        <v>12000</v>
      </c>
      <c r="AB16" s="73">
        <f>AB34*Предположения!$B30</f>
        <v>12000</v>
      </c>
      <c r="AC16" s="73">
        <f>AC34*Предположения!$B30</f>
        <v>12000</v>
      </c>
      <c r="AD16" s="73">
        <f>AD34*Предположения!$B30</f>
        <v>12000</v>
      </c>
      <c r="AE16" s="73">
        <f>AE34*Предположения!$B30</f>
        <v>12000</v>
      </c>
      <c r="AF16" s="73">
        <f>AF34*Предположения!$B30</f>
        <v>12000</v>
      </c>
      <c r="AG16" s="73">
        <f>AG34*Предположения!$B30</f>
        <v>12000</v>
      </c>
      <c r="AH16" s="73">
        <f>AH34*Предположения!$B30</f>
        <v>12000</v>
      </c>
      <c r="AI16" s="73">
        <f>AI34*Предположения!$B30</f>
        <v>12000</v>
      </c>
      <c r="AJ16" s="73">
        <f>AJ34*Предположения!$B30</f>
        <v>12000</v>
      </c>
      <c r="AK16" s="73">
        <f>AK34*Предположения!$B30</f>
        <v>12000</v>
      </c>
      <c r="AL16" s="73">
        <f>AL34*Предположения!$B30</f>
        <v>12000</v>
      </c>
      <c r="AM16" s="73">
        <f>AM34*Предположения!$B30</f>
        <v>12000</v>
      </c>
      <c r="AN16" s="73">
        <f>AN34*Предположения!$B30</f>
        <v>12000</v>
      </c>
      <c r="AO16" s="73">
        <f>AO34*Предположения!$B30</f>
        <v>12000</v>
      </c>
      <c r="AP16" s="73">
        <f>AP34*Предположения!$B30</f>
        <v>12000</v>
      </c>
    </row>
    <row r="17" spans="1:42" ht="3" customHeight="1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</row>
    <row r="18" spans="1:42" ht="3" customHeight="1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</row>
    <row r="19" spans="1:42" ht="14.5">
      <c r="A19" s="70" t="str">
        <f>Предположения!A38</f>
        <v>Непредвиденные расходы</v>
      </c>
      <c r="C19" s="25">
        <f>SUM(G19:R19)</f>
        <v>1320432</v>
      </c>
      <c r="D19" s="25">
        <f>SUM(S19:AD19)</f>
        <v>1491232.7999999998</v>
      </c>
      <c r="E19" s="25">
        <f>SUM(AE19:AP19)</f>
        <v>1510485.0959999999</v>
      </c>
      <c r="F19" s="14"/>
      <c r="G19" s="25">
        <f>SUM(G5:G16)*Предположения!$B$38</f>
        <v>97302</v>
      </c>
      <c r="H19" s="25">
        <f>SUM(H5:H16)*Предположения!$B$38</f>
        <v>97302</v>
      </c>
      <c r="I19" s="25">
        <f>SUM(I5:I16)*Предположения!$B$38</f>
        <v>97302</v>
      </c>
      <c r="J19" s="25">
        <f>SUM(J5:J16)*Предположения!$B$38</f>
        <v>97302</v>
      </c>
      <c r="K19" s="25">
        <f>SUM(K5:K16)*Предположения!$B$38</f>
        <v>97302</v>
      </c>
      <c r="L19" s="25">
        <f>SUM(L5:L16)*Предположения!$B$38</f>
        <v>97302</v>
      </c>
      <c r="M19" s="25">
        <f>SUM(M5:M16)*Предположения!$B$38</f>
        <v>122770</v>
      </c>
      <c r="N19" s="25">
        <f>SUM(N5:N16)*Предположения!$B$38</f>
        <v>122770</v>
      </c>
      <c r="O19" s="25">
        <f>SUM(O5:O16)*Предположения!$B$38</f>
        <v>122770</v>
      </c>
      <c r="P19" s="25">
        <f>SUM(P5:P16)*Предположения!$B$38</f>
        <v>122770</v>
      </c>
      <c r="Q19" s="25">
        <f>SUM(Q5:Q16)*Предположения!$B$38</f>
        <v>122770</v>
      </c>
      <c r="R19" s="25">
        <f>SUM(R5:R16)*Предположения!$B$38</f>
        <v>122770</v>
      </c>
      <c r="S19" s="25">
        <f>SUM(S5:S16)*Предположения!$B$38</f>
        <v>124269.40000000001</v>
      </c>
      <c r="T19" s="25">
        <f>SUM(T5:T16)*Предположения!$B$38</f>
        <v>124269.40000000001</v>
      </c>
      <c r="U19" s="25">
        <f>SUM(U5:U16)*Предположения!$B$38</f>
        <v>124269.40000000001</v>
      </c>
      <c r="V19" s="25">
        <f>SUM(V5:V16)*Предположения!$B$38</f>
        <v>124269.40000000001</v>
      </c>
      <c r="W19" s="25">
        <f>SUM(W5:W16)*Предположения!$B$38</f>
        <v>124269.40000000001</v>
      </c>
      <c r="X19" s="25">
        <f>SUM(X5:X16)*Предположения!$B$38</f>
        <v>124269.40000000001</v>
      </c>
      <c r="Y19" s="25">
        <f>SUM(Y5:Y16)*Предположения!$B$38</f>
        <v>124269.40000000001</v>
      </c>
      <c r="Z19" s="25">
        <f>SUM(Z5:Z16)*Предположения!$B$38</f>
        <v>124269.40000000001</v>
      </c>
      <c r="AA19" s="25">
        <f>SUM(AA5:AA16)*Предположения!$B$38</f>
        <v>124269.40000000001</v>
      </c>
      <c r="AB19" s="25">
        <f>SUM(AB5:AB16)*Предположения!$B$38</f>
        <v>124269.40000000001</v>
      </c>
      <c r="AC19" s="25">
        <f>SUM(AC5:AC16)*Предположения!$B$38</f>
        <v>124269.40000000001</v>
      </c>
      <c r="AD19" s="25">
        <f>SUM(AD5:AD16)*Предположения!$B$38</f>
        <v>124269.40000000001</v>
      </c>
      <c r="AE19" s="25">
        <f>SUM(AE5:AE16)*Предположения!$B$38</f>
        <v>125873.75800000002</v>
      </c>
      <c r="AF19" s="25">
        <f>SUM(AF5:AF16)*Предположения!$B$38</f>
        <v>125873.75800000002</v>
      </c>
      <c r="AG19" s="25">
        <f>SUM(AG5:AG16)*Предположения!$B$38</f>
        <v>125873.75800000002</v>
      </c>
      <c r="AH19" s="25">
        <f>SUM(AH5:AH16)*Предположения!$B$38</f>
        <v>125873.75800000002</v>
      </c>
      <c r="AI19" s="25">
        <f>SUM(AI5:AI16)*Предположения!$B$38</f>
        <v>125873.75800000002</v>
      </c>
      <c r="AJ19" s="25">
        <f>SUM(AJ5:AJ16)*Предположения!$B$38</f>
        <v>125873.75800000002</v>
      </c>
      <c r="AK19" s="25">
        <f>SUM(AK5:AK16)*Предположения!$B$38</f>
        <v>125873.75800000002</v>
      </c>
      <c r="AL19" s="25">
        <f>SUM(AL5:AL16)*Предположения!$B$38</f>
        <v>125873.75800000002</v>
      </c>
      <c r="AM19" s="25">
        <f>SUM(AM5:AM16)*Предположения!$B$38</f>
        <v>125873.75800000002</v>
      </c>
      <c r="AN19" s="25">
        <f>SUM(AN5:AN16)*Предположения!$B$38</f>
        <v>125873.75800000002</v>
      </c>
      <c r="AO19" s="25">
        <f>SUM(AO5:AO16)*Предположения!$B$38</f>
        <v>125873.75800000002</v>
      </c>
      <c r="AP19" s="25">
        <f>SUM(AP5:AP16)*Предположения!$B$38</f>
        <v>125873.75800000002</v>
      </c>
    </row>
    <row r="21" spans="1:42" ht="3" customHeight="1"/>
    <row r="22" spans="1:42" ht="15.75" customHeight="1">
      <c r="A22" s="72" t="s">
        <v>18</v>
      </c>
    </row>
    <row r="23" spans="1:42" ht="15.75" customHeight="1">
      <c r="A23" s="70" t="str">
        <f>A5</f>
        <v>Менеджер по привлечению идей (фикс)</v>
      </c>
      <c r="G23" s="74">
        <v>3</v>
      </c>
      <c r="H23" s="74">
        <v>3</v>
      </c>
      <c r="I23" s="74">
        <v>3</v>
      </c>
      <c r="J23" s="74">
        <v>3</v>
      </c>
      <c r="K23" s="74">
        <v>3</v>
      </c>
      <c r="L23" s="74">
        <v>3</v>
      </c>
      <c r="M23" s="74">
        <v>5</v>
      </c>
      <c r="N23" s="74">
        <v>5</v>
      </c>
      <c r="O23" s="74">
        <v>5</v>
      </c>
      <c r="P23" s="74">
        <v>5</v>
      </c>
      <c r="Q23" s="74">
        <v>5</v>
      </c>
      <c r="R23" s="74">
        <v>5</v>
      </c>
      <c r="S23" s="74">
        <v>5</v>
      </c>
      <c r="T23" s="74">
        <v>5</v>
      </c>
      <c r="U23" s="74">
        <v>5</v>
      </c>
      <c r="V23" s="74">
        <v>5</v>
      </c>
      <c r="W23" s="74">
        <v>5</v>
      </c>
      <c r="X23" s="74">
        <v>5</v>
      </c>
      <c r="Y23" s="74">
        <v>5</v>
      </c>
      <c r="Z23" s="74">
        <v>5</v>
      </c>
      <c r="AA23" s="74">
        <v>5</v>
      </c>
      <c r="AB23" s="74">
        <v>5</v>
      </c>
      <c r="AC23" s="74">
        <v>5</v>
      </c>
      <c r="AD23" s="74">
        <v>5</v>
      </c>
      <c r="AE23" s="74">
        <v>5</v>
      </c>
      <c r="AF23" s="74">
        <v>5</v>
      </c>
      <c r="AG23" s="74">
        <v>5</v>
      </c>
      <c r="AH23" s="74">
        <v>5</v>
      </c>
      <c r="AI23" s="74">
        <v>5</v>
      </c>
      <c r="AJ23" s="74">
        <v>5</v>
      </c>
      <c r="AK23" s="74">
        <v>5</v>
      </c>
      <c r="AL23" s="74">
        <v>5</v>
      </c>
      <c r="AM23" s="74">
        <v>5</v>
      </c>
      <c r="AN23" s="74">
        <v>5</v>
      </c>
      <c r="AO23" s="74">
        <v>5</v>
      </c>
      <c r="AP23" s="74">
        <v>5</v>
      </c>
    </row>
    <row r="24" spans="1:42" ht="15.75" customHeight="1">
      <c r="A24" s="70" t="str">
        <f>A6</f>
        <v>UI/UX дизайнер</v>
      </c>
      <c r="G24" s="74">
        <v>1</v>
      </c>
      <c r="H24" s="74">
        <v>1</v>
      </c>
      <c r="I24" s="74">
        <v>1</v>
      </c>
      <c r="J24" s="74">
        <v>1</v>
      </c>
      <c r="K24" s="74">
        <v>1</v>
      </c>
      <c r="L24" s="74">
        <v>1</v>
      </c>
      <c r="M24" s="74">
        <v>1</v>
      </c>
      <c r="N24" s="74">
        <v>1</v>
      </c>
      <c r="O24" s="74">
        <v>1</v>
      </c>
      <c r="P24" s="74">
        <v>1</v>
      </c>
      <c r="Q24" s="74">
        <v>1</v>
      </c>
      <c r="R24" s="74">
        <v>1</v>
      </c>
      <c r="S24" s="74">
        <v>1</v>
      </c>
      <c r="T24" s="74">
        <v>1</v>
      </c>
      <c r="U24" s="74">
        <v>1</v>
      </c>
      <c r="V24" s="74">
        <v>1</v>
      </c>
      <c r="W24" s="74">
        <v>1</v>
      </c>
      <c r="X24" s="74">
        <v>1</v>
      </c>
      <c r="Y24" s="74">
        <v>1</v>
      </c>
      <c r="Z24" s="74">
        <v>1</v>
      </c>
      <c r="AA24" s="74">
        <v>1</v>
      </c>
      <c r="AB24" s="74">
        <v>1</v>
      </c>
      <c r="AC24" s="74">
        <v>1</v>
      </c>
      <c r="AD24" s="74">
        <v>1</v>
      </c>
      <c r="AE24" s="74">
        <v>1</v>
      </c>
      <c r="AF24" s="74">
        <v>1</v>
      </c>
      <c r="AG24" s="74">
        <v>1</v>
      </c>
      <c r="AH24" s="74">
        <v>1</v>
      </c>
      <c r="AI24" s="74">
        <v>1</v>
      </c>
      <c r="AJ24" s="74">
        <v>1</v>
      </c>
      <c r="AK24" s="74">
        <v>1</v>
      </c>
      <c r="AL24" s="74">
        <v>1</v>
      </c>
      <c r="AM24" s="74">
        <v>1</v>
      </c>
      <c r="AN24" s="74">
        <v>1</v>
      </c>
      <c r="AO24" s="74">
        <v>1</v>
      </c>
      <c r="AP24" s="74">
        <v>1</v>
      </c>
    </row>
    <row r="25" spans="1:42" ht="15.75" customHeight="1">
      <c r="A25" s="70" t="str">
        <f>A7</f>
        <v>Разработчик сайта (техподдержка)</v>
      </c>
      <c r="G25" s="74">
        <v>1</v>
      </c>
      <c r="H25" s="74">
        <v>1</v>
      </c>
      <c r="I25" s="74">
        <v>1</v>
      </c>
      <c r="J25" s="74">
        <v>1</v>
      </c>
      <c r="K25" s="74">
        <v>1</v>
      </c>
      <c r="L25" s="74">
        <v>1</v>
      </c>
      <c r="M25" s="74">
        <v>1</v>
      </c>
      <c r="N25" s="74">
        <v>1</v>
      </c>
      <c r="O25" s="74">
        <v>1</v>
      </c>
      <c r="P25" s="74">
        <v>1</v>
      </c>
      <c r="Q25" s="74">
        <v>1</v>
      </c>
      <c r="R25" s="74">
        <v>1</v>
      </c>
      <c r="S25" s="74">
        <v>1</v>
      </c>
      <c r="T25" s="74">
        <v>1</v>
      </c>
      <c r="U25" s="74">
        <v>1</v>
      </c>
      <c r="V25" s="74">
        <v>1</v>
      </c>
      <c r="W25" s="74">
        <v>1</v>
      </c>
      <c r="X25" s="74">
        <v>1</v>
      </c>
      <c r="Y25" s="74">
        <v>1</v>
      </c>
      <c r="Z25" s="74">
        <v>1</v>
      </c>
      <c r="AA25" s="74">
        <v>1</v>
      </c>
      <c r="AB25" s="74">
        <v>1</v>
      </c>
      <c r="AC25" s="74">
        <v>1</v>
      </c>
      <c r="AD25" s="74">
        <v>1</v>
      </c>
      <c r="AE25" s="74">
        <v>1</v>
      </c>
      <c r="AF25" s="74">
        <v>1</v>
      </c>
      <c r="AG25" s="74">
        <v>1</v>
      </c>
      <c r="AH25" s="74">
        <v>1</v>
      </c>
      <c r="AI25" s="74">
        <v>1</v>
      </c>
      <c r="AJ25" s="74">
        <v>1</v>
      </c>
      <c r="AK25" s="74">
        <v>1</v>
      </c>
      <c r="AL25" s="74">
        <v>1</v>
      </c>
      <c r="AM25" s="74">
        <v>1</v>
      </c>
      <c r="AN25" s="74">
        <v>1</v>
      </c>
      <c r="AO25" s="74">
        <v>1</v>
      </c>
      <c r="AP25" s="74">
        <v>1</v>
      </c>
    </row>
    <row r="26" spans="1:42" ht="15.75" customHeight="1">
      <c r="A26" s="70" t="str">
        <f>A8</f>
        <v>Организатор</v>
      </c>
      <c r="G26" s="74">
        <v>1</v>
      </c>
      <c r="H26" s="74">
        <v>1</v>
      </c>
      <c r="I26" s="74">
        <v>1</v>
      </c>
      <c r="J26" s="74">
        <v>1</v>
      </c>
      <c r="K26" s="74">
        <v>1</v>
      </c>
      <c r="L26" s="74">
        <v>1</v>
      </c>
      <c r="M26" s="74">
        <v>1</v>
      </c>
      <c r="N26" s="74">
        <v>1</v>
      </c>
      <c r="O26" s="74">
        <v>1</v>
      </c>
      <c r="P26" s="74">
        <v>1</v>
      </c>
      <c r="Q26" s="74">
        <v>1</v>
      </c>
      <c r="R26" s="74">
        <v>1</v>
      </c>
      <c r="S26" s="74">
        <v>1</v>
      </c>
      <c r="T26" s="74">
        <v>1</v>
      </c>
      <c r="U26" s="74">
        <v>1</v>
      </c>
      <c r="V26" s="74">
        <v>1</v>
      </c>
      <c r="W26" s="74">
        <v>1</v>
      </c>
      <c r="X26" s="74">
        <v>1</v>
      </c>
      <c r="Y26" s="74">
        <v>1</v>
      </c>
      <c r="Z26" s="74">
        <v>1</v>
      </c>
      <c r="AA26" s="74">
        <v>1</v>
      </c>
      <c r="AB26" s="74">
        <v>1</v>
      </c>
      <c r="AC26" s="74">
        <v>1</v>
      </c>
      <c r="AD26" s="74">
        <v>1</v>
      </c>
      <c r="AE26" s="74">
        <v>1</v>
      </c>
      <c r="AF26" s="74">
        <v>1</v>
      </c>
      <c r="AG26" s="74">
        <v>1</v>
      </c>
      <c r="AH26" s="74">
        <v>1</v>
      </c>
      <c r="AI26" s="74">
        <v>1</v>
      </c>
      <c r="AJ26" s="74">
        <v>1</v>
      </c>
      <c r="AK26" s="74">
        <v>1</v>
      </c>
      <c r="AL26" s="74">
        <v>1</v>
      </c>
      <c r="AM26" s="74">
        <v>1</v>
      </c>
      <c r="AN26" s="74">
        <v>1</v>
      </c>
      <c r="AO26" s="74">
        <v>1</v>
      </c>
      <c r="AP26" s="74">
        <v>1</v>
      </c>
    </row>
    <row r="27" spans="1:42" ht="9" customHeight="1"/>
    <row r="28" spans="1:42" ht="15.75" customHeight="1">
      <c r="A28" s="70" t="str">
        <f>A10</f>
        <v>Менеджер по привлечению идей (%)</v>
      </c>
    </row>
    <row r="29" spans="1:42" ht="6.5" customHeight="1"/>
    <row r="30" spans="1:42" ht="15.75" customHeight="1">
      <c r="A30" s="70" t="str">
        <f>A12</f>
        <v>Страховые взносы</v>
      </c>
    </row>
    <row r="31" spans="1:42" ht="4.5" customHeight="1"/>
    <row r="32" spans="1:42" ht="15.75" customHeight="1">
      <c r="A32" s="70" t="str">
        <f>A14</f>
        <v>Аренда офиса</v>
      </c>
      <c r="G32" s="74">
        <v>1</v>
      </c>
      <c r="H32" s="74">
        <v>1</v>
      </c>
      <c r="I32" s="74">
        <v>1</v>
      </c>
      <c r="J32" s="74">
        <v>1</v>
      </c>
      <c r="K32" s="74">
        <v>1</v>
      </c>
      <c r="L32" s="74">
        <v>1</v>
      </c>
      <c r="M32" s="74">
        <v>1</v>
      </c>
      <c r="N32" s="74">
        <v>1</v>
      </c>
      <c r="O32" s="74">
        <v>1</v>
      </c>
      <c r="P32" s="74">
        <v>1</v>
      </c>
      <c r="Q32" s="74">
        <v>1</v>
      </c>
      <c r="R32" s="74">
        <v>1</v>
      </c>
      <c r="S32" s="74">
        <v>1</v>
      </c>
      <c r="T32" s="74">
        <v>1</v>
      </c>
      <c r="U32" s="74">
        <v>1</v>
      </c>
      <c r="V32" s="74">
        <v>1</v>
      </c>
      <c r="W32" s="74">
        <v>1</v>
      </c>
      <c r="X32" s="74">
        <v>1</v>
      </c>
      <c r="Y32" s="74">
        <v>1</v>
      </c>
      <c r="Z32" s="74">
        <v>1</v>
      </c>
      <c r="AA32" s="74">
        <v>1</v>
      </c>
      <c r="AB32" s="74">
        <v>1</v>
      </c>
      <c r="AC32" s="74">
        <v>1</v>
      </c>
      <c r="AD32" s="74">
        <v>1</v>
      </c>
      <c r="AE32" s="74">
        <v>1</v>
      </c>
      <c r="AF32" s="74">
        <v>1</v>
      </c>
      <c r="AG32" s="74">
        <v>1</v>
      </c>
      <c r="AH32" s="74">
        <v>1</v>
      </c>
      <c r="AI32" s="74">
        <v>1</v>
      </c>
      <c r="AJ32" s="74">
        <v>1</v>
      </c>
      <c r="AK32" s="74">
        <v>1</v>
      </c>
      <c r="AL32" s="74">
        <v>1</v>
      </c>
      <c r="AM32" s="74">
        <v>1</v>
      </c>
      <c r="AN32" s="74">
        <v>1</v>
      </c>
      <c r="AO32" s="74">
        <v>1</v>
      </c>
      <c r="AP32" s="74">
        <v>1</v>
      </c>
    </row>
    <row r="33" spans="1:42" ht="4.5" customHeight="1"/>
    <row r="34" spans="1:42" ht="15.75" customHeight="1">
      <c r="A34" s="70" t="str">
        <f>A16</f>
        <v>ЖКУ</v>
      </c>
      <c r="G34" s="74">
        <v>1</v>
      </c>
      <c r="H34" s="74">
        <v>1</v>
      </c>
      <c r="I34" s="74">
        <v>1</v>
      </c>
      <c r="J34" s="74">
        <v>1</v>
      </c>
      <c r="K34" s="74">
        <v>1</v>
      </c>
      <c r="L34" s="74">
        <v>1</v>
      </c>
      <c r="M34" s="74">
        <v>1</v>
      </c>
      <c r="N34" s="74">
        <v>1</v>
      </c>
      <c r="O34" s="74">
        <v>1</v>
      </c>
      <c r="P34" s="74">
        <v>1</v>
      </c>
      <c r="Q34" s="74">
        <v>1</v>
      </c>
      <c r="R34" s="74">
        <v>1</v>
      </c>
      <c r="S34" s="74">
        <v>1</v>
      </c>
      <c r="T34" s="74">
        <v>1</v>
      </c>
      <c r="U34" s="74">
        <v>1</v>
      </c>
      <c r="V34" s="74">
        <v>1</v>
      </c>
      <c r="W34" s="74">
        <v>1</v>
      </c>
      <c r="X34" s="74">
        <v>1</v>
      </c>
      <c r="Y34" s="74">
        <v>1</v>
      </c>
      <c r="Z34" s="74">
        <v>1</v>
      </c>
      <c r="AA34" s="74">
        <v>1</v>
      </c>
      <c r="AB34" s="74">
        <v>1</v>
      </c>
      <c r="AC34" s="74">
        <v>1</v>
      </c>
      <c r="AD34" s="74">
        <v>1</v>
      </c>
      <c r="AE34" s="74">
        <v>1</v>
      </c>
      <c r="AF34" s="74">
        <v>1</v>
      </c>
      <c r="AG34" s="74">
        <v>1</v>
      </c>
      <c r="AH34" s="74">
        <v>1</v>
      </c>
      <c r="AI34" s="74">
        <v>1</v>
      </c>
      <c r="AJ34" s="74">
        <v>1</v>
      </c>
      <c r="AK34" s="74">
        <v>1</v>
      </c>
      <c r="AL34" s="74">
        <v>1</v>
      </c>
      <c r="AM34" s="74">
        <v>1</v>
      </c>
      <c r="AN34" s="74">
        <v>1</v>
      </c>
      <c r="AO34" s="74">
        <v>1</v>
      </c>
      <c r="AP34" s="74">
        <v>1</v>
      </c>
    </row>
    <row r="35" spans="1:42" ht="5" customHeight="1"/>
    <row r="36" spans="1:42" ht="2.5" customHeight="1"/>
    <row r="37" spans="1:42" ht="15.75" customHeight="1">
      <c r="A37" s="70" t="str">
        <f>A19</f>
        <v>Непредвиденные расходы</v>
      </c>
      <c r="G37" s="74">
        <v>1</v>
      </c>
      <c r="H37" s="74">
        <v>1</v>
      </c>
      <c r="I37" s="74">
        <v>1</v>
      </c>
      <c r="J37" s="74">
        <v>1</v>
      </c>
      <c r="K37" s="74">
        <v>1</v>
      </c>
      <c r="L37" s="74">
        <v>1</v>
      </c>
      <c r="M37" s="74">
        <v>1</v>
      </c>
      <c r="N37" s="74">
        <v>1</v>
      </c>
      <c r="O37" s="74">
        <v>1</v>
      </c>
      <c r="P37" s="74">
        <v>1</v>
      </c>
      <c r="Q37" s="74">
        <v>1</v>
      </c>
      <c r="R37" s="74">
        <v>1</v>
      </c>
      <c r="S37" s="74">
        <v>1</v>
      </c>
      <c r="T37" s="74">
        <v>1</v>
      </c>
      <c r="U37" s="74">
        <v>1</v>
      </c>
      <c r="V37" s="74">
        <v>1</v>
      </c>
      <c r="W37" s="74">
        <v>1</v>
      </c>
      <c r="X37" s="74">
        <v>1</v>
      </c>
      <c r="Y37" s="74">
        <v>1</v>
      </c>
      <c r="Z37" s="74">
        <v>1</v>
      </c>
      <c r="AA37" s="74">
        <v>1</v>
      </c>
      <c r="AB37" s="74">
        <v>1</v>
      </c>
      <c r="AC37" s="74">
        <v>1</v>
      </c>
      <c r="AD37" s="74">
        <v>1</v>
      </c>
      <c r="AE37" s="74">
        <v>1</v>
      </c>
      <c r="AF37" s="74">
        <v>1</v>
      </c>
      <c r="AG37" s="74">
        <v>1</v>
      </c>
      <c r="AH37" s="74">
        <v>1</v>
      </c>
      <c r="AI37" s="74">
        <v>1</v>
      </c>
      <c r="AJ37" s="74">
        <v>1</v>
      </c>
      <c r="AK37" s="74">
        <v>1</v>
      </c>
      <c r="AL37" s="74">
        <v>1</v>
      </c>
      <c r="AM37" s="74">
        <v>1</v>
      </c>
      <c r="AN37" s="74">
        <v>1</v>
      </c>
      <c r="AO37" s="74">
        <v>1</v>
      </c>
      <c r="AP37" s="74">
        <v>1</v>
      </c>
    </row>
    <row r="38" spans="1:42" ht="15.75" customHeight="1"/>
    <row r="39" spans="1:42" ht="15.75" customHeight="1"/>
    <row r="40" spans="1:42" ht="15.75" customHeight="1"/>
    <row r="41" spans="1:42" ht="15.75" customHeight="1"/>
    <row r="42" spans="1:42" ht="15.75" customHeight="1"/>
    <row r="43" spans="1:42" ht="15.75" customHeight="1"/>
    <row r="44" spans="1:42" ht="15.75" customHeight="1"/>
    <row r="45" spans="1:42" ht="15.75" customHeight="1"/>
    <row r="46" spans="1:42" ht="15.75" customHeight="1"/>
    <row r="47" spans="1:42" ht="15.75" customHeight="1"/>
    <row r="48" spans="1:4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L1004"/>
  <sheetViews>
    <sheetView showGridLines="0" zoomScaleNormal="100" workbookViewId="0">
      <selection activeCell="F17" sqref="F17"/>
    </sheetView>
  </sheetViews>
  <sheetFormatPr defaultColWidth="14.453125" defaultRowHeight="15" customHeight="1"/>
  <cols>
    <col min="1" max="1" width="40.453125" customWidth="1"/>
    <col min="2" max="2" width="17.26953125" customWidth="1"/>
    <col min="3" max="3" width="9.81640625" style="13" customWidth="1"/>
    <col min="4" max="4" width="9.54296875" style="13" customWidth="1"/>
    <col min="5" max="5" width="10.08984375" style="13" customWidth="1"/>
    <col min="6" max="6" width="10.453125" style="13" customWidth="1"/>
    <col min="7" max="7" width="10.08984375" style="13" customWidth="1"/>
    <col min="8" max="8" width="10.1796875" style="13" customWidth="1"/>
    <col min="9" max="30" width="9.26953125" style="13" customWidth="1"/>
    <col min="31" max="31" width="11.1796875" style="13" customWidth="1"/>
    <col min="32" max="38" width="9.26953125" style="13" customWidth="1"/>
  </cols>
  <sheetData>
    <row r="2" spans="1:38" ht="43.5">
      <c r="A2" s="91"/>
      <c r="B2" s="92" t="s">
        <v>30</v>
      </c>
      <c r="C2" s="79">
        <v>44927</v>
      </c>
      <c r="D2" s="79">
        <v>44958</v>
      </c>
      <c r="E2" s="79">
        <v>44986</v>
      </c>
      <c r="F2" s="79">
        <v>45017</v>
      </c>
      <c r="G2" s="79">
        <v>45047</v>
      </c>
      <c r="H2" s="79">
        <v>45078</v>
      </c>
      <c r="I2" s="79">
        <v>45108</v>
      </c>
      <c r="J2" s="79">
        <v>45139</v>
      </c>
      <c r="K2" s="79">
        <v>45170</v>
      </c>
      <c r="L2" s="79">
        <v>45200</v>
      </c>
      <c r="M2" s="79">
        <v>45231</v>
      </c>
      <c r="N2" s="79">
        <v>45261</v>
      </c>
      <c r="O2" s="79">
        <v>45292</v>
      </c>
      <c r="P2" s="79">
        <v>45323</v>
      </c>
      <c r="Q2" s="79">
        <v>45352</v>
      </c>
      <c r="R2" s="79">
        <v>45383</v>
      </c>
      <c r="S2" s="79">
        <v>45413</v>
      </c>
      <c r="T2" s="79">
        <v>45444</v>
      </c>
      <c r="U2" s="79">
        <v>45474</v>
      </c>
      <c r="V2" s="79">
        <v>45505</v>
      </c>
      <c r="W2" s="79">
        <v>45536</v>
      </c>
      <c r="X2" s="79">
        <v>45566</v>
      </c>
      <c r="Y2" s="79">
        <v>45597</v>
      </c>
      <c r="Z2" s="79">
        <v>45627</v>
      </c>
      <c r="AA2" s="79">
        <v>45658</v>
      </c>
      <c r="AB2" s="79">
        <v>45689</v>
      </c>
      <c r="AC2" s="79">
        <v>45717</v>
      </c>
      <c r="AD2" s="79">
        <v>45748</v>
      </c>
      <c r="AE2" s="79">
        <v>45778</v>
      </c>
      <c r="AF2" s="79">
        <v>45809</v>
      </c>
      <c r="AG2" s="79">
        <v>45839</v>
      </c>
      <c r="AH2" s="79">
        <v>45870</v>
      </c>
      <c r="AI2" s="79">
        <v>45901</v>
      </c>
      <c r="AJ2" s="79">
        <v>45931</v>
      </c>
      <c r="AK2" s="79">
        <v>45962</v>
      </c>
      <c r="AL2" s="79">
        <v>45992</v>
      </c>
    </row>
    <row r="3" spans="1:38" ht="14.5" customHeight="1">
      <c r="A3" s="133" t="s">
        <v>109</v>
      </c>
      <c r="B3" s="75">
        <v>36</v>
      </c>
      <c r="C3" s="94">
        <f>100%/B3*Предположения!B45</f>
        <v>1409.8333333333333</v>
      </c>
      <c r="D3" s="76">
        <f t="shared" ref="D3:S7" si="0">C3</f>
        <v>1409.8333333333333</v>
      </c>
      <c r="E3" s="76">
        <f t="shared" si="0"/>
        <v>1409.8333333333333</v>
      </c>
      <c r="F3" s="76">
        <f t="shared" si="0"/>
        <v>1409.8333333333333</v>
      </c>
      <c r="G3" s="76">
        <f t="shared" si="0"/>
        <v>1409.8333333333333</v>
      </c>
      <c r="H3" s="76">
        <f t="shared" si="0"/>
        <v>1409.8333333333333</v>
      </c>
      <c r="I3" s="76">
        <f t="shared" si="0"/>
        <v>1409.8333333333333</v>
      </c>
      <c r="J3" s="76">
        <f t="shared" si="0"/>
        <v>1409.8333333333333</v>
      </c>
      <c r="K3" s="76">
        <f t="shared" si="0"/>
        <v>1409.8333333333333</v>
      </c>
      <c r="L3" s="76">
        <f t="shared" si="0"/>
        <v>1409.8333333333333</v>
      </c>
      <c r="M3" s="76">
        <f t="shared" si="0"/>
        <v>1409.8333333333333</v>
      </c>
      <c r="N3" s="76">
        <f t="shared" si="0"/>
        <v>1409.8333333333333</v>
      </c>
      <c r="O3" s="76">
        <f t="shared" si="0"/>
        <v>1409.8333333333333</v>
      </c>
      <c r="P3" s="76">
        <f t="shared" si="0"/>
        <v>1409.8333333333333</v>
      </c>
      <c r="Q3" s="76">
        <f t="shared" si="0"/>
        <v>1409.8333333333333</v>
      </c>
      <c r="R3" s="76">
        <f t="shared" si="0"/>
        <v>1409.8333333333333</v>
      </c>
      <c r="S3" s="76">
        <f t="shared" si="0"/>
        <v>1409.8333333333333</v>
      </c>
      <c r="T3" s="76">
        <f t="shared" ref="E3:AL7" si="1">S3</f>
        <v>1409.8333333333333</v>
      </c>
      <c r="U3" s="76">
        <f t="shared" si="1"/>
        <v>1409.8333333333333</v>
      </c>
      <c r="V3" s="76">
        <f t="shared" si="1"/>
        <v>1409.8333333333333</v>
      </c>
      <c r="W3" s="76">
        <f t="shared" si="1"/>
        <v>1409.8333333333333</v>
      </c>
      <c r="X3" s="76">
        <f t="shared" si="1"/>
        <v>1409.8333333333333</v>
      </c>
      <c r="Y3" s="76">
        <f t="shared" si="1"/>
        <v>1409.8333333333333</v>
      </c>
      <c r="Z3" s="76">
        <f t="shared" si="1"/>
        <v>1409.8333333333333</v>
      </c>
      <c r="AA3" s="76">
        <f t="shared" si="1"/>
        <v>1409.8333333333333</v>
      </c>
      <c r="AB3" s="76">
        <f t="shared" si="1"/>
        <v>1409.8333333333333</v>
      </c>
      <c r="AC3" s="76">
        <f t="shared" si="1"/>
        <v>1409.8333333333333</v>
      </c>
      <c r="AD3" s="76">
        <f t="shared" si="1"/>
        <v>1409.8333333333333</v>
      </c>
      <c r="AE3" s="76">
        <f t="shared" si="1"/>
        <v>1409.8333333333333</v>
      </c>
      <c r="AF3" s="76">
        <f t="shared" si="1"/>
        <v>1409.8333333333333</v>
      </c>
      <c r="AG3" s="76">
        <f t="shared" si="1"/>
        <v>1409.8333333333333</v>
      </c>
      <c r="AH3" s="76">
        <f t="shared" si="1"/>
        <v>1409.8333333333333</v>
      </c>
      <c r="AI3" s="76">
        <f t="shared" si="1"/>
        <v>1409.8333333333333</v>
      </c>
      <c r="AJ3" s="76">
        <f t="shared" si="1"/>
        <v>1409.8333333333333</v>
      </c>
      <c r="AK3" s="76">
        <f t="shared" si="1"/>
        <v>1409.8333333333333</v>
      </c>
      <c r="AL3" s="76">
        <f t="shared" si="1"/>
        <v>1409.8333333333333</v>
      </c>
    </row>
    <row r="4" spans="1:38" ht="14.5" customHeight="1">
      <c r="A4" s="133" t="s">
        <v>108</v>
      </c>
      <c r="B4" s="75">
        <v>24</v>
      </c>
      <c r="C4" s="94">
        <f>100%/B4*Предположения!B46</f>
        <v>1951.7083333333333</v>
      </c>
      <c r="D4" s="76">
        <f t="shared" si="0"/>
        <v>1951.7083333333333</v>
      </c>
      <c r="E4" s="76">
        <f t="shared" si="1"/>
        <v>1951.7083333333333</v>
      </c>
      <c r="F4" s="76">
        <f t="shared" si="1"/>
        <v>1951.7083333333333</v>
      </c>
      <c r="G4" s="76">
        <f t="shared" si="1"/>
        <v>1951.7083333333333</v>
      </c>
      <c r="H4" s="76">
        <f t="shared" si="1"/>
        <v>1951.7083333333333</v>
      </c>
      <c r="I4" s="76">
        <f t="shared" si="1"/>
        <v>1951.7083333333333</v>
      </c>
      <c r="J4" s="76">
        <f t="shared" si="1"/>
        <v>1951.7083333333333</v>
      </c>
      <c r="K4" s="76">
        <f t="shared" si="1"/>
        <v>1951.7083333333333</v>
      </c>
      <c r="L4" s="76">
        <f t="shared" si="1"/>
        <v>1951.7083333333333</v>
      </c>
      <c r="M4" s="76">
        <f t="shared" si="1"/>
        <v>1951.7083333333333</v>
      </c>
      <c r="N4" s="76">
        <f t="shared" si="1"/>
        <v>1951.7083333333333</v>
      </c>
      <c r="O4" s="76">
        <f t="shared" si="1"/>
        <v>1951.7083333333333</v>
      </c>
      <c r="P4" s="76">
        <f t="shared" si="1"/>
        <v>1951.7083333333333</v>
      </c>
      <c r="Q4" s="76">
        <f t="shared" si="1"/>
        <v>1951.7083333333333</v>
      </c>
      <c r="R4" s="76">
        <f t="shared" si="1"/>
        <v>1951.7083333333333</v>
      </c>
      <c r="S4" s="76">
        <f t="shared" si="1"/>
        <v>1951.7083333333333</v>
      </c>
      <c r="T4" s="76">
        <f t="shared" si="1"/>
        <v>1951.7083333333333</v>
      </c>
      <c r="U4" s="76">
        <f t="shared" si="1"/>
        <v>1951.7083333333333</v>
      </c>
      <c r="V4" s="76">
        <f t="shared" si="1"/>
        <v>1951.7083333333333</v>
      </c>
      <c r="W4" s="76">
        <f t="shared" si="1"/>
        <v>1951.7083333333333</v>
      </c>
      <c r="X4" s="76">
        <f t="shared" si="1"/>
        <v>1951.7083333333333</v>
      </c>
      <c r="Y4" s="76">
        <f t="shared" si="1"/>
        <v>1951.7083333333333</v>
      </c>
      <c r="Z4" s="76">
        <f t="shared" si="1"/>
        <v>1951.7083333333333</v>
      </c>
      <c r="AA4" s="76">
        <f t="shared" si="1"/>
        <v>1951.7083333333333</v>
      </c>
      <c r="AB4" s="76">
        <f t="shared" si="1"/>
        <v>1951.7083333333333</v>
      </c>
      <c r="AC4" s="76">
        <f t="shared" si="1"/>
        <v>1951.7083333333333</v>
      </c>
      <c r="AD4" s="76">
        <f t="shared" si="1"/>
        <v>1951.7083333333333</v>
      </c>
      <c r="AE4" s="76">
        <f t="shared" si="1"/>
        <v>1951.7083333333333</v>
      </c>
      <c r="AF4" s="76">
        <f t="shared" si="1"/>
        <v>1951.7083333333333</v>
      </c>
      <c r="AG4" s="76">
        <f t="shared" si="1"/>
        <v>1951.7083333333333</v>
      </c>
      <c r="AH4" s="76">
        <f t="shared" si="1"/>
        <v>1951.7083333333333</v>
      </c>
      <c r="AI4" s="76">
        <f t="shared" si="1"/>
        <v>1951.7083333333333</v>
      </c>
      <c r="AJ4" s="76">
        <f t="shared" si="1"/>
        <v>1951.7083333333333</v>
      </c>
      <c r="AK4" s="76">
        <f t="shared" si="1"/>
        <v>1951.7083333333333</v>
      </c>
      <c r="AL4" s="76">
        <f t="shared" si="1"/>
        <v>1951.7083333333333</v>
      </c>
    </row>
    <row r="5" spans="1:38" ht="14.5" customHeight="1">
      <c r="A5" s="133" t="s">
        <v>107</v>
      </c>
      <c r="B5" s="75">
        <v>24</v>
      </c>
      <c r="C5" s="94">
        <f>100%/B5*Предположения!B47</f>
        <v>945.66666666666663</v>
      </c>
      <c r="D5" s="76">
        <f t="shared" si="0"/>
        <v>945.66666666666663</v>
      </c>
      <c r="E5" s="76">
        <f t="shared" si="1"/>
        <v>945.66666666666663</v>
      </c>
      <c r="F5" s="76">
        <f t="shared" si="1"/>
        <v>945.66666666666663</v>
      </c>
      <c r="G5" s="76">
        <f t="shared" si="1"/>
        <v>945.66666666666663</v>
      </c>
      <c r="H5" s="76">
        <f t="shared" si="1"/>
        <v>945.66666666666663</v>
      </c>
      <c r="I5" s="76">
        <f t="shared" si="1"/>
        <v>945.66666666666663</v>
      </c>
      <c r="J5" s="76">
        <f t="shared" si="1"/>
        <v>945.66666666666663</v>
      </c>
      <c r="K5" s="76">
        <f t="shared" si="1"/>
        <v>945.66666666666663</v>
      </c>
      <c r="L5" s="76">
        <f t="shared" si="1"/>
        <v>945.66666666666663</v>
      </c>
      <c r="M5" s="76">
        <f t="shared" si="1"/>
        <v>945.66666666666663</v>
      </c>
      <c r="N5" s="76">
        <f t="shared" si="1"/>
        <v>945.66666666666663</v>
      </c>
      <c r="O5" s="76">
        <f t="shared" si="1"/>
        <v>945.66666666666663</v>
      </c>
      <c r="P5" s="76">
        <f t="shared" si="1"/>
        <v>945.66666666666663</v>
      </c>
      <c r="Q5" s="76">
        <f t="shared" si="1"/>
        <v>945.66666666666663</v>
      </c>
      <c r="R5" s="76">
        <f t="shared" si="1"/>
        <v>945.66666666666663</v>
      </c>
      <c r="S5" s="76">
        <f t="shared" si="1"/>
        <v>945.66666666666663</v>
      </c>
      <c r="T5" s="76">
        <f t="shared" si="1"/>
        <v>945.66666666666663</v>
      </c>
      <c r="U5" s="76">
        <f t="shared" si="1"/>
        <v>945.66666666666663</v>
      </c>
      <c r="V5" s="76">
        <f t="shared" si="1"/>
        <v>945.66666666666663</v>
      </c>
      <c r="W5" s="76">
        <f t="shared" si="1"/>
        <v>945.66666666666663</v>
      </c>
      <c r="X5" s="76">
        <f t="shared" si="1"/>
        <v>945.66666666666663</v>
      </c>
      <c r="Y5" s="76">
        <f t="shared" si="1"/>
        <v>945.66666666666663</v>
      </c>
      <c r="Z5" s="76">
        <f t="shared" si="1"/>
        <v>945.66666666666663</v>
      </c>
      <c r="AA5" s="76">
        <f t="shared" si="1"/>
        <v>945.66666666666663</v>
      </c>
      <c r="AB5" s="76">
        <f t="shared" si="1"/>
        <v>945.66666666666663</v>
      </c>
      <c r="AC5" s="76">
        <f t="shared" si="1"/>
        <v>945.66666666666663</v>
      </c>
      <c r="AD5" s="76">
        <f t="shared" si="1"/>
        <v>945.66666666666663</v>
      </c>
      <c r="AE5" s="76">
        <f t="shared" si="1"/>
        <v>945.66666666666663</v>
      </c>
      <c r="AF5" s="76">
        <f t="shared" si="1"/>
        <v>945.66666666666663</v>
      </c>
      <c r="AG5" s="76">
        <f t="shared" si="1"/>
        <v>945.66666666666663</v>
      </c>
      <c r="AH5" s="76">
        <f t="shared" si="1"/>
        <v>945.66666666666663</v>
      </c>
      <c r="AI5" s="76">
        <f t="shared" si="1"/>
        <v>945.66666666666663</v>
      </c>
      <c r="AJ5" s="76">
        <f t="shared" si="1"/>
        <v>945.66666666666663</v>
      </c>
      <c r="AK5" s="76">
        <f t="shared" si="1"/>
        <v>945.66666666666663</v>
      </c>
      <c r="AL5" s="76">
        <f t="shared" si="1"/>
        <v>945.66666666666663</v>
      </c>
    </row>
    <row r="6" spans="1:38" ht="14.5" customHeight="1">
      <c r="A6" s="133" t="s">
        <v>106</v>
      </c>
      <c r="B6" s="75">
        <v>36</v>
      </c>
      <c r="C6" s="94">
        <f>100%/B6*Предположения!B48</f>
        <v>3937.583333333333</v>
      </c>
      <c r="D6" s="76">
        <f t="shared" si="0"/>
        <v>3937.583333333333</v>
      </c>
      <c r="E6" s="76">
        <f t="shared" si="1"/>
        <v>3937.583333333333</v>
      </c>
      <c r="F6" s="76">
        <f t="shared" si="1"/>
        <v>3937.583333333333</v>
      </c>
      <c r="G6" s="76">
        <f t="shared" si="1"/>
        <v>3937.583333333333</v>
      </c>
      <c r="H6" s="76">
        <f t="shared" si="1"/>
        <v>3937.583333333333</v>
      </c>
      <c r="I6" s="76">
        <f t="shared" si="1"/>
        <v>3937.583333333333</v>
      </c>
      <c r="J6" s="76">
        <f t="shared" si="1"/>
        <v>3937.583333333333</v>
      </c>
      <c r="K6" s="76">
        <f t="shared" si="1"/>
        <v>3937.583333333333</v>
      </c>
      <c r="L6" s="76">
        <f t="shared" si="1"/>
        <v>3937.583333333333</v>
      </c>
      <c r="M6" s="76">
        <f t="shared" si="1"/>
        <v>3937.583333333333</v>
      </c>
      <c r="N6" s="76">
        <f t="shared" si="1"/>
        <v>3937.583333333333</v>
      </c>
      <c r="O6" s="76">
        <f t="shared" si="1"/>
        <v>3937.583333333333</v>
      </c>
      <c r="P6" s="76">
        <f t="shared" si="1"/>
        <v>3937.583333333333</v>
      </c>
      <c r="Q6" s="76">
        <f t="shared" si="1"/>
        <v>3937.583333333333</v>
      </c>
      <c r="R6" s="76">
        <f t="shared" si="1"/>
        <v>3937.583333333333</v>
      </c>
      <c r="S6" s="76">
        <f t="shared" si="1"/>
        <v>3937.583333333333</v>
      </c>
      <c r="T6" s="76">
        <f t="shared" si="1"/>
        <v>3937.583333333333</v>
      </c>
      <c r="U6" s="76">
        <f t="shared" si="1"/>
        <v>3937.583333333333</v>
      </c>
      <c r="V6" s="76">
        <f t="shared" si="1"/>
        <v>3937.583333333333</v>
      </c>
      <c r="W6" s="76">
        <f t="shared" si="1"/>
        <v>3937.583333333333</v>
      </c>
      <c r="X6" s="76">
        <f t="shared" si="1"/>
        <v>3937.583333333333</v>
      </c>
      <c r="Y6" s="76">
        <f t="shared" si="1"/>
        <v>3937.583333333333</v>
      </c>
      <c r="Z6" s="76">
        <f t="shared" si="1"/>
        <v>3937.583333333333</v>
      </c>
      <c r="AA6" s="76">
        <f t="shared" si="1"/>
        <v>3937.583333333333</v>
      </c>
      <c r="AB6" s="76">
        <f t="shared" si="1"/>
        <v>3937.583333333333</v>
      </c>
      <c r="AC6" s="76">
        <f t="shared" si="1"/>
        <v>3937.583333333333</v>
      </c>
      <c r="AD6" s="76">
        <f t="shared" si="1"/>
        <v>3937.583333333333</v>
      </c>
      <c r="AE6" s="76">
        <f t="shared" si="1"/>
        <v>3937.583333333333</v>
      </c>
      <c r="AF6" s="76">
        <f t="shared" si="1"/>
        <v>3937.583333333333</v>
      </c>
      <c r="AG6" s="76">
        <f t="shared" si="1"/>
        <v>3937.583333333333</v>
      </c>
      <c r="AH6" s="76">
        <f t="shared" si="1"/>
        <v>3937.583333333333</v>
      </c>
      <c r="AI6" s="76">
        <f t="shared" si="1"/>
        <v>3937.583333333333</v>
      </c>
      <c r="AJ6" s="76">
        <f t="shared" si="1"/>
        <v>3937.583333333333</v>
      </c>
      <c r="AK6" s="76">
        <f t="shared" si="1"/>
        <v>3937.583333333333</v>
      </c>
      <c r="AL6" s="76">
        <f t="shared" si="1"/>
        <v>3937.583333333333</v>
      </c>
    </row>
    <row r="7" spans="1:38" ht="14.5" customHeight="1">
      <c r="A7" s="133" t="s">
        <v>105</v>
      </c>
      <c r="B7" s="75">
        <v>36</v>
      </c>
      <c r="C7" s="94">
        <f>100%/B7*Предположения!B49</f>
        <v>613.83333333333326</v>
      </c>
      <c r="D7" s="76">
        <f t="shared" si="0"/>
        <v>613.83333333333326</v>
      </c>
      <c r="E7" s="76">
        <f t="shared" si="1"/>
        <v>613.83333333333326</v>
      </c>
      <c r="F7" s="76">
        <f t="shared" si="1"/>
        <v>613.83333333333326</v>
      </c>
      <c r="G7" s="76">
        <f t="shared" si="1"/>
        <v>613.83333333333326</v>
      </c>
      <c r="H7" s="76">
        <f t="shared" si="1"/>
        <v>613.83333333333326</v>
      </c>
      <c r="I7" s="76">
        <f t="shared" si="1"/>
        <v>613.83333333333326</v>
      </c>
      <c r="J7" s="76">
        <f t="shared" si="1"/>
        <v>613.83333333333326</v>
      </c>
      <c r="K7" s="76">
        <f t="shared" si="1"/>
        <v>613.83333333333326</v>
      </c>
      <c r="L7" s="76">
        <f t="shared" si="1"/>
        <v>613.83333333333326</v>
      </c>
      <c r="M7" s="76">
        <f t="shared" si="1"/>
        <v>613.83333333333326</v>
      </c>
      <c r="N7" s="76">
        <f t="shared" si="1"/>
        <v>613.83333333333326</v>
      </c>
      <c r="O7" s="76">
        <f t="shared" si="1"/>
        <v>613.83333333333326</v>
      </c>
      <c r="P7" s="76">
        <f t="shared" si="1"/>
        <v>613.83333333333326</v>
      </c>
      <c r="Q7" s="76">
        <f t="shared" si="1"/>
        <v>613.83333333333326</v>
      </c>
      <c r="R7" s="76">
        <f t="shared" si="1"/>
        <v>613.83333333333326</v>
      </c>
      <c r="S7" s="76">
        <f t="shared" si="1"/>
        <v>613.83333333333326</v>
      </c>
      <c r="T7" s="76">
        <f t="shared" si="1"/>
        <v>613.83333333333326</v>
      </c>
      <c r="U7" s="76">
        <f t="shared" si="1"/>
        <v>613.83333333333326</v>
      </c>
      <c r="V7" s="76">
        <f t="shared" si="1"/>
        <v>613.83333333333326</v>
      </c>
      <c r="W7" s="76">
        <f t="shared" si="1"/>
        <v>613.83333333333326</v>
      </c>
      <c r="X7" s="76">
        <f t="shared" si="1"/>
        <v>613.83333333333326</v>
      </c>
      <c r="Y7" s="76">
        <f t="shared" si="1"/>
        <v>613.83333333333326</v>
      </c>
      <c r="Z7" s="76">
        <f t="shared" si="1"/>
        <v>613.83333333333326</v>
      </c>
      <c r="AA7" s="76">
        <f t="shared" si="1"/>
        <v>613.83333333333326</v>
      </c>
      <c r="AB7" s="76">
        <f t="shared" si="1"/>
        <v>613.83333333333326</v>
      </c>
      <c r="AC7" s="76">
        <f t="shared" si="1"/>
        <v>613.83333333333326</v>
      </c>
      <c r="AD7" s="76">
        <f t="shared" si="1"/>
        <v>613.83333333333326</v>
      </c>
      <c r="AE7" s="76">
        <f t="shared" si="1"/>
        <v>613.83333333333326</v>
      </c>
      <c r="AF7" s="76">
        <f t="shared" si="1"/>
        <v>613.83333333333326</v>
      </c>
      <c r="AG7" s="76">
        <f t="shared" si="1"/>
        <v>613.83333333333326</v>
      </c>
      <c r="AH7" s="76">
        <f t="shared" si="1"/>
        <v>613.83333333333326</v>
      </c>
      <c r="AI7" s="76">
        <f t="shared" si="1"/>
        <v>613.83333333333326</v>
      </c>
      <c r="AJ7" s="76">
        <f t="shared" si="1"/>
        <v>613.83333333333326</v>
      </c>
      <c r="AK7" s="76">
        <f t="shared" si="1"/>
        <v>613.83333333333326</v>
      </c>
      <c r="AL7" s="76">
        <f t="shared" si="1"/>
        <v>613.83333333333326</v>
      </c>
    </row>
    <row r="8" spans="1:38" ht="14.5" customHeight="1">
      <c r="A8" s="134" t="s">
        <v>23</v>
      </c>
      <c r="B8" s="75">
        <v>36</v>
      </c>
      <c r="C8" s="94">
        <f>100%/B8*Предположения!B33</f>
        <v>2638.8888888888887</v>
      </c>
      <c r="D8" s="76">
        <f>C8</f>
        <v>2638.8888888888887</v>
      </c>
      <c r="E8" s="76">
        <f t="shared" ref="E8:AL8" si="2">D8</f>
        <v>2638.8888888888887</v>
      </c>
      <c r="F8" s="76">
        <f t="shared" si="2"/>
        <v>2638.8888888888887</v>
      </c>
      <c r="G8" s="76">
        <f t="shared" si="2"/>
        <v>2638.8888888888887</v>
      </c>
      <c r="H8" s="76">
        <f t="shared" si="2"/>
        <v>2638.8888888888887</v>
      </c>
      <c r="I8" s="76">
        <f t="shared" si="2"/>
        <v>2638.8888888888887</v>
      </c>
      <c r="J8" s="76">
        <f t="shared" si="2"/>
        <v>2638.8888888888887</v>
      </c>
      <c r="K8" s="76">
        <f t="shared" si="2"/>
        <v>2638.8888888888887</v>
      </c>
      <c r="L8" s="76">
        <f t="shared" si="2"/>
        <v>2638.8888888888887</v>
      </c>
      <c r="M8" s="76">
        <f t="shared" si="2"/>
        <v>2638.8888888888887</v>
      </c>
      <c r="N8" s="76">
        <f t="shared" si="2"/>
        <v>2638.8888888888887</v>
      </c>
      <c r="O8" s="76">
        <f t="shared" si="2"/>
        <v>2638.8888888888887</v>
      </c>
      <c r="P8" s="76">
        <f t="shared" si="2"/>
        <v>2638.8888888888887</v>
      </c>
      <c r="Q8" s="76">
        <f t="shared" si="2"/>
        <v>2638.8888888888887</v>
      </c>
      <c r="R8" s="76">
        <f t="shared" si="2"/>
        <v>2638.8888888888887</v>
      </c>
      <c r="S8" s="76">
        <f t="shared" si="2"/>
        <v>2638.8888888888887</v>
      </c>
      <c r="T8" s="76">
        <f t="shared" si="2"/>
        <v>2638.8888888888887</v>
      </c>
      <c r="U8" s="76">
        <f t="shared" si="2"/>
        <v>2638.8888888888887</v>
      </c>
      <c r="V8" s="76">
        <f t="shared" si="2"/>
        <v>2638.8888888888887</v>
      </c>
      <c r="W8" s="76">
        <f t="shared" si="2"/>
        <v>2638.8888888888887</v>
      </c>
      <c r="X8" s="76">
        <f t="shared" si="2"/>
        <v>2638.8888888888887</v>
      </c>
      <c r="Y8" s="76">
        <f t="shared" si="2"/>
        <v>2638.8888888888887</v>
      </c>
      <c r="Z8" s="76">
        <f t="shared" si="2"/>
        <v>2638.8888888888887</v>
      </c>
      <c r="AA8" s="76">
        <f t="shared" si="2"/>
        <v>2638.8888888888887</v>
      </c>
      <c r="AB8" s="76">
        <f t="shared" si="2"/>
        <v>2638.8888888888887</v>
      </c>
      <c r="AC8" s="76">
        <f t="shared" si="2"/>
        <v>2638.8888888888887</v>
      </c>
      <c r="AD8" s="76">
        <f t="shared" si="2"/>
        <v>2638.8888888888887</v>
      </c>
      <c r="AE8" s="76">
        <f t="shared" si="2"/>
        <v>2638.8888888888887</v>
      </c>
      <c r="AF8" s="76">
        <f t="shared" si="2"/>
        <v>2638.8888888888887</v>
      </c>
      <c r="AG8" s="76">
        <f t="shared" si="2"/>
        <v>2638.8888888888887</v>
      </c>
      <c r="AH8" s="76">
        <f t="shared" si="2"/>
        <v>2638.8888888888887</v>
      </c>
      <c r="AI8" s="76">
        <f t="shared" si="2"/>
        <v>2638.8888888888887</v>
      </c>
      <c r="AJ8" s="76">
        <f t="shared" si="2"/>
        <v>2638.8888888888887</v>
      </c>
      <c r="AK8" s="76">
        <f t="shared" si="2"/>
        <v>2638.8888888888887</v>
      </c>
      <c r="AL8" s="76">
        <f t="shared" si="2"/>
        <v>2638.8888888888887</v>
      </c>
    </row>
    <row r="9" spans="1:38" ht="14.5">
      <c r="A9" s="134" t="s">
        <v>24</v>
      </c>
      <c r="B9" s="75">
        <v>36</v>
      </c>
      <c r="C9" s="94">
        <f>100%/B9*Предположения!B34</f>
        <v>555.55555555555554</v>
      </c>
      <c r="D9" s="76">
        <f>C9</f>
        <v>555.55555555555554</v>
      </c>
      <c r="E9" s="76">
        <f t="shared" ref="E9:AL9" si="3">D9</f>
        <v>555.55555555555554</v>
      </c>
      <c r="F9" s="76">
        <f t="shared" si="3"/>
        <v>555.55555555555554</v>
      </c>
      <c r="G9" s="76">
        <f t="shared" si="3"/>
        <v>555.55555555555554</v>
      </c>
      <c r="H9" s="76">
        <f t="shared" si="3"/>
        <v>555.55555555555554</v>
      </c>
      <c r="I9" s="76">
        <f t="shared" si="3"/>
        <v>555.55555555555554</v>
      </c>
      <c r="J9" s="76">
        <f t="shared" si="3"/>
        <v>555.55555555555554</v>
      </c>
      <c r="K9" s="76">
        <f t="shared" si="3"/>
        <v>555.55555555555554</v>
      </c>
      <c r="L9" s="76">
        <f t="shared" si="3"/>
        <v>555.55555555555554</v>
      </c>
      <c r="M9" s="76">
        <f t="shared" si="3"/>
        <v>555.55555555555554</v>
      </c>
      <c r="N9" s="76">
        <f t="shared" si="3"/>
        <v>555.55555555555554</v>
      </c>
      <c r="O9" s="76">
        <f t="shared" si="3"/>
        <v>555.55555555555554</v>
      </c>
      <c r="P9" s="76">
        <f t="shared" si="3"/>
        <v>555.55555555555554</v>
      </c>
      <c r="Q9" s="76">
        <f t="shared" si="3"/>
        <v>555.55555555555554</v>
      </c>
      <c r="R9" s="76">
        <f t="shared" si="3"/>
        <v>555.55555555555554</v>
      </c>
      <c r="S9" s="76">
        <f t="shared" si="3"/>
        <v>555.55555555555554</v>
      </c>
      <c r="T9" s="76">
        <f t="shared" si="3"/>
        <v>555.55555555555554</v>
      </c>
      <c r="U9" s="76">
        <f t="shared" si="3"/>
        <v>555.55555555555554</v>
      </c>
      <c r="V9" s="76">
        <f t="shared" si="3"/>
        <v>555.55555555555554</v>
      </c>
      <c r="W9" s="76">
        <f t="shared" si="3"/>
        <v>555.55555555555554</v>
      </c>
      <c r="X9" s="76">
        <f t="shared" si="3"/>
        <v>555.55555555555554</v>
      </c>
      <c r="Y9" s="76">
        <f t="shared" si="3"/>
        <v>555.55555555555554</v>
      </c>
      <c r="Z9" s="76">
        <f t="shared" si="3"/>
        <v>555.55555555555554</v>
      </c>
      <c r="AA9" s="76">
        <f t="shared" si="3"/>
        <v>555.55555555555554</v>
      </c>
      <c r="AB9" s="76">
        <f t="shared" si="3"/>
        <v>555.55555555555554</v>
      </c>
      <c r="AC9" s="76">
        <f t="shared" si="3"/>
        <v>555.55555555555554</v>
      </c>
      <c r="AD9" s="76">
        <f t="shared" si="3"/>
        <v>555.55555555555554</v>
      </c>
      <c r="AE9" s="76">
        <f t="shared" si="3"/>
        <v>555.55555555555554</v>
      </c>
      <c r="AF9" s="76">
        <f t="shared" si="3"/>
        <v>555.55555555555554</v>
      </c>
      <c r="AG9" s="76">
        <f t="shared" si="3"/>
        <v>555.55555555555554</v>
      </c>
      <c r="AH9" s="76">
        <f t="shared" si="3"/>
        <v>555.55555555555554</v>
      </c>
      <c r="AI9" s="76">
        <f t="shared" si="3"/>
        <v>555.55555555555554</v>
      </c>
      <c r="AJ9" s="76">
        <f t="shared" si="3"/>
        <v>555.55555555555554</v>
      </c>
      <c r="AK9" s="76">
        <f t="shared" si="3"/>
        <v>555.55555555555554</v>
      </c>
      <c r="AL9" s="76">
        <f t="shared" si="3"/>
        <v>555.55555555555554</v>
      </c>
    </row>
    <row r="10" spans="1:38" ht="7.5" customHeight="1"/>
    <row r="11" spans="1:38" s="97" customFormat="1" ht="14.5">
      <c r="A11" s="117" t="s">
        <v>110</v>
      </c>
      <c r="B11" s="118"/>
      <c r="C11" s="96">
        <f>SUM(C3:C9)</f>
        <v>12053.069444444443</v>
      </c>
      <c r="D11" s="96">
        <f t="shared" ref="D11:AL11" si="4">SUM(D3:D9)</f>
        <v>12053.069444444443</v>
      </c>
      <c r="E11" s="96">
        <f t="shared" si="4"/>
        <v>12053.069444444443</v>
      </c>
      <c r="F11" s="96">
        <f t="shared" si="4"/>
        <v>12053.069444444443</v>
      </c>
      <c r="G11" s="96">
        <f t="shared" si="4"/>
        <v>12053.069444444443</v>
      </c>
      <c r="H11" s="96">
        <f t="shared" si="4"/>
        <v>12053.069444444443</v>
      </c>
      <c r="I11" s="96">
        <f t="shared" si="4"/>
        <v>12053.069444444443</v>
      </c>
      <c r="J11" s="96">
        <f t="shared" si="4"/>
        <v>12053.069444444443</v>
      </c>
      <c r="K11" s="96">
        <f t="shared" si="4"/>
        <v>12053.069444444443</v>
      </c>
      <c r="L11" s="96">
        <f t="shared" si="4"/>
        <v>12053.069444444443</v>
      </c>
      <c r="M11" s="96">
        <f t="shared" si="4"/>
        <v>12053.069444444443</v>
      </c>
      <c r="N11" s="96">
        <f t="shared" si="4"/>
        <v>12053.069444444443</v>
      </c>
      <c r="O11" s="96">
        <f t="shared" si="4"/>
        <v>12053.069444444443</v>
      </c>
      <c r="P11" s="96">
        <f t="shared" si="4"/>
        <v>12053.069444444443</v>
      </c>
      <c r="Q11" s="96">
        <f t="shared" si="4"/>
        <v>12053.069444444443</v>
      </c>
      <c r="R11" s="96">
        <f t="shared" si="4"/>
        <v>12053.069444444443</v>
      </c>
      <c r="S11" s="96">
        <f t="shared" si="4"/>
        <v>12053.069444444443</v>
      </c>
      <c r="T11" s="96">
        <f t="shared" si="4"/>
        <v>12053.069444444443</v>
      </c>
      <c r="U11" s="96">
        <f t="shared" si="4"/>
        <v>12053.069444444443</v>
      </c>
      <c r="V11" s="96">
        <f t="shared" si="4"/>
        <v>12053.069444444443</v>
      </c>
      <c r="W11" s="96">
        <f t="shared" si="4"/>
        <v>12053.069444444443</v>
      </c>
      <c r="X11" s="96">
        <f t="shared" si="4"/>
        <v>12053.069444444443</v>
      </c>
      <c r="Y11" s="96">
        <f t="shared" si="4"/>
        <v>12053.069444444443</v>
      </c>
      <c r="Z11" s="96">
        <f t="shared" si="4"/>
        <v>12053.069444444443</v>
      </c>
      <c r="AA11" s="96">
        <f t="shared" si="4"/>
        <v>12053.069444444443</v>
      </c>
      <c r="AB11" s="96">
        <f t="shared" si="4"/>
        <v>12053.069444444443</v>
      </c>
      <c r="AC11" s="96">
        <f t="shared" si="4"/>
        <v>12053.069444444443</v>
      </c>
      <c r="AD11" s="96">
        <f t="shared" si="4"/>
        <v>12053.069444444443</v>
      </c>
      <c r="AE11" s="96">
        <f t="shared" si="4"/>
        <v>12053.069444444443</v>
      </c>
      <c r="AF11" s="96">
        <f t="shared" si="4"/>
        <v>12053.069444444443</v>
      </c>
      <c r="AG11" s="96">
        <f t="shared" si="4"/>
        <v>12053.069444444443</v>
      </c>
      <c r="AH11" s="96">
        <f t="shared" si="4"/>
        <v>12053.069444444443</v>
      </c>
      <c r="AI11" s="96">
        <f t="shared" si="4"/>
        <v>12053.069444444443</v>
      </c>
      <c r="AJ11" s="96">
        <f t="shared" si="4"/>
        <v>12053.069444444443</v>
      </c>
      <c r="AK11" s="96">
        <f t="shared" si="4"/>
        <v>12053.069444444443</v>
      </c>
      <c r="AL11" s="96">
        <f t="shared" si="4"/>
        <v>12053.069444444443</v>
      </c>
    </row>
    <row r="12" spans="1:38" ht="15" customHeight="1"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1">
    <mergeCell ref="A11:B1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P1000"/>
  <sheetViews>
    <sheetView showGridLines="0" workbookViewId="0">
      <pane xSplit="1" topLeftCell="B1" activePane="topRight" state="frozen"/>
      <selection pane="topRight" activeCell="H22" sqref="H22"/>
    </sheetView>
  </sheetViews>
  <sheetFormatPr defaultColWidth="14.453125" defaultRowHeight="15" customHeight="1"/>
  <cols>
    <col min="1" max="1" width="23.7265625" style="58" customWidth="1"/>
    <col min="2" max="2" width="8.7265625" customWidth="1"/>
    <col min="3" max="3" width="12.7265625" style="13" customWidth="1"/>
    <col min="4" max="5" width="13.7265625" style="13" customWidth="1"/>
    <col min="6" max="6" width="3.7265625" customWidth="1"/>
    <col min="7" max="10" width="12.7265625" customWidth="1"/>
    <col min="11" max="12" width="11.7265625" customWidth="1"/>
    <col min="13" max="22" width="12.7265625" customWidth="1"/>
    <col min="23" max="23" width="12.453125" customWidth="1"/>
    <col min="24" max="24" width="12" customWidth="1"/>
    <col min="25" max="25" width="11.81640625" customWidth="1"/>
    <col min="26" max="26" width="12.54296875" customWidth="1"/>
    <col min="27" max="27" width="13.36328125" customWidth="1"/>
  </cols>
  <sheetData>
    <row r="1" spans="1:42" ht="14.5">
      <c r="C1" s="63" t="s">
        <v>55</v>
      </c>
      <c r="D1" s="63" t="s">
        <v>56</v>
      </c>
      <c r="E1" s="63" t="s">
        <v>57</v>
      </c>
      <c r="G1" s="79">
        <v>44927</v>
      </c>
      <c r="H1" s="79">
        <v>44958</v>
      </c>
      <c r="I1" s="79">
        <v>44986</v>
      </c>
      <c r="J1" s="79">
        <v>45017</v>
      </c>
      <c r="K1" s="79">
        <v>45047</v>
      </c>
      <c r="L1" s="79">
        <v>45078</v>
      </c>
      <c r="M1" s="79">
        <v>45108</v>
      </c>
      <c r="N1" s="79">
        <v>45139</v>
      </c>
      <c r="O1" s="79">
        <v>45170</v>
      </c>
      <c r="P1" s="79">
        <v>45200</v>
      </c>
      <c r="Q1" s="79">
        <v>45231</v>
      </c>
      <c r="R1" s="79">
        <v>45261</v>
      </c>
      <c r="S1" s="79">
        <v>45292</v>
      </c>
      <c r="T1" s="79">
        <v>45323</v>
      </c>
      <c r="U1" s="79">
        <v>45352</v>
      </c>
      <c r="V1" s="79">
        <v>45383</v>
      </c>
      <c r="W1" s="79">
        <v>45413</v>
      </c>
      <c r="X1" s="79">
        <v>45444</v>
      </c>
      <c r="Y1" s="79">
        <v>45474</v>
      </c>
      <c r="Z1" s="79">
        <v>45505</v>
      </c>
      <c r="AA1" s="79">
        <v>45536</v>
      </c>
      <c r="AB1" s="79">
        <v>45566</v>
      </c>
      <c r="AC1" s="79">
        <v>45597</v>
      </c>
      <c r="AD1" s="79">
        <v>45627</v>
      </c>
      <c r="AE1" s="79">
        <v>45658</v>
      </c>
      <c r="AF1" s="79">
        <v>45689</v>
      </c>
      <c r="AG1" s="79">
        <v>45717</v>
      </c>
      <c r="AH1" s="79">
        <v>45748</v>
      </c>
      <c r="AI1" s="79">
        <v>45778</v>
      </c>
      <c r="AJ1" s="79">
        <v>45809</v>
      </c>
      <c r="AK1" s="79">
        <v>45839</v>
      </c>
      <c r="AL1" s="79">
        <v>45870</v>
      </c>
      <c r="AM1" s="79">
        <v>45901</v>
      </c>
      <c r="AN1" s="79">
        <v>45931</v>
      </c>
      <c r="AO1" s="79">
        <v>45962</v>
      </c>
      <c r="AP1" s="79">
        <v>45992</v>
      </c>
    </row>
    <row r="2" spans="1:42" ht="14.5">
      <c r="A2" s="78" t="s">
        <v>31</v>
      </c>
      <c r="C2" s="83">
        <f>SUM(G2:R2)</f>
        <v>71971200</v>
      </c>
      <c r="D2" s="83">
        <f>SUM(S2:AD2)</f>
        <v>96261480</v>
      </c>
      <c r="E2" s="83">
        <f>SUM(AE2:AP2)</f>
        <v>102999783.59999998</v>
      </c>
      <c r="F2" s="77"/>
      <c r="G2" s="82">
        <f>'Валовая прибыль'!H10</f>
        <v>4498200</v>
      </c>
      <c r="H2" s="82">
        <f>'Валовая прибыль'!I10</f>
        <v>4498200</v>
      </c>
      <c r="I2" s="82">
        <f>'Валовая прибыль'!J10</f>
        <v>4498200</v>
      </c>
      <c r="J2" s="82">
        <f>'Валовая прибыль'!K10</f>
        <v>4498200</v>
      </c>
      <c r="K2" s="82">
        <f>'Валовая прибыль'!L10</f>
        <v>4498200</v>
      </c>
      <c r="L2" s="82">
        <f>'Валовая прибыль'!M10</f>
        <v>4498200</v>
      </c>
      <c r="M2" s="82">
        <f>'Валовая прибыль'!N10</f>
        <v>7497000</v>
      </c>
      <c r="N2" s="82">
        <f>'Валовая прибыль'!O10</f>
        <v>7497000</v>
      </c>
      <c r="O2" s="82">
        <f>'Валовая прибыль'!P10</f>
        <v>7497000</v>
      </c>
      <c r="P2" s="82">
        <f>'Валовая прибыль'!Q10</f>
        <v>7497000</v>
      </c>
      <c r="Q2" s="82">
        <f>'Валовая прибыль'!R10</f>
        <v>7497000</v>
      </c>
      <c r="R2" s="82">
        <f>'Валовая прибыль'!S10</f>
        <v>7497000</v>
      </c>
      <c r="S2" s="82">
        <f>'Валовая прибыль'!T10</f>
        <v>8021790</v>
      </c>
      <c r="T2" s="82">
        <f>'Валовая прибыль'!U10</f>
        <v>8021790</v>
      </c>
      <c r="U2" s="82">
        <f>'Валовая прибыль'!V10</f>
        <v>8021790</v>
      </c>
      <c r="V2" s="82">
        <f>'Валовая прибыль'!W10</f>
        <v>8021790</v>
      </c>
      <c r="W2" s="82">
        <f>'Валовая прибыль'!X10</f>
        <v>8021790</v>
      </c>
      <c r="X2" s="82">
        <f>'Валовая прибыль'!Y10</f>
        <v>8021790</v>
      </c>
      <c r="Y2" s="82">
        <f>'Валовая прибыль'!Z10</f>
        <v>8021790</v>
      </c>
      <c r="Z2" s="82">
        <f>'Валовая прибыль'!AA10</f>
        <v>8021790</v>
      </c>
      <c r="AA2" s="82">
        <f>'Валовая прибыль'!AB10</f>
        <v>8021790</v>
      </c>
      <c r="AB2" s="82">
        <f>'Валовая прибыль'!AC10</f>
        <v>8021790</v>
      </c>
      <c r="AC2" s="82">
        <f>'Валовая прибыль'!AD10</f>
        <v>8021790</v>
      </c>
      <c r="AD2" s="82">
        <f>'Валовая прибыль'!AE10</f>
        <v>8021790</v>
      </c>
      <c r="AE2" s="82">
        <f>'Валовая прибыль'!AF10</f>
        <v>8583315.3000000007</v>
      </c>
      <c r="AF2" s="82">
        <f>'Валовая прибыль'!AG10</f>
        <v>8583315.3000000007</v>
      </c>
      <c r="AG2" s="82">
        <f>'Валовая прибыль'!AH10</f>
        <v>8583315.3000000007</v>
      </c>
      <c r="AH2" s="82">
        <f>'Валовая прибыль'!AI10</f>
        <v>8583315.3000000007</v>
      </c>
      <c r="AI2" s="82">
        <f>'Валовая прибыль'!AJ10</f>
        <v>8583315.3000000007</v>
      </c>
      <c r="AJ2" s="82">
        <f>'Валовая прибыль'!AK10</f>
        <v>8583315.3000000007</v>
      </c>
      <c r="AK2" s="82">
        <f>'Валовая прибыль'!AL10</f>
        <v>8583315.3000000007</v>
      </c>
      <c r="AL2" s="82">
        <f>'Валовая прибыль'!AM10</f>
        <v>8583315.3000000007</v>
      </c>
      <c r="AM2" s="82">
        <f>'Валовая прибыль'!AN10</f>
        <v>8583315.3000000007</v>
      </c>
      <c r="AN2" s="82">
        <f>'Валовая прибыль'!AO10</f>
        <v>8583315.3000000007</v>
      </c>
      <c r="AO2" s="82">
        <f>'Валовая прибыль'!AP10</f>
        <v>8583315.3000000007</v>
      </c>
      <c r="AP2" s="82">
        <f>'Валовая прибыль'!AQ10</f>
        <v>8583315.3000000007</v>
      </c>
    </row>
    <row r="3" spans="1:42" ht="14.5">
      <c r="A3" s="78" t="s">
        <v>32</v>
      </c>
      <c r="C3" s="83">
        <f>SUM(G3:R3)</f>
        <v>32352768</v>
      </c>
      <c r="D3" s="83">
        <f>SUM(S3:AD3)</f>
        <v>43271827.20000001</v>
      </c>
      <c r="E3" s="83">
        <f>SUM(AE3:AP3)</f>
        <v>46300855.10400001</v>
      </c>
      <c r="F3" s="50"/>
      <c r="G3" s="82">
        <f>'Валовая прибыль'!H11</f>
        <v>2022048</v>
      </c>
      <c r="H3" s="82">
        <f>'Валовая прибыль'!I11</f>
        <v>2022048</v>
      </c>
      <c r="I3" s="82">
        <f>'Валовая прибыль'!J11</f>
        <v>2022048</v>
      </c>
      <c r="J3" s="82">
        <f>'Валовая прибыль'!K11</f>
        <v>2022048</v>
      </c>
      <c r="K3" s="82">
        <f>'Валовая прибыль'!L11</f>
        <v>2022048</v>
      </c>
      <c r="L3" s="82">
        <f>'Валовая прибыль'!M11</f>
        <v>2022048</v>
      </c>
      <c r="M3" s="82">
        <f>'Валовая прибыль'!N11</f>
        <v>3370080</v>
      </c>
      <c r="N3" s="82">
        <f>'Валовая прибыль'!O11</f>
        <v>3370080</v>
      </c>
      <c r="O3" s="82">
        <f>'Валовая прибыль'!P11</f>
        <v>3370080</v>
      </c>
      <c r="P3" s="82">
        <f>'Валовая прибыль'!Q11</f>
        <v>3370080</v>
      </c>
      <c r="Q3" s="82">
        <f>'Валовая прибыль'!R11</f>
        <v>3370080</v>
      </c>
      <c r="R3" s="82">
        <f>'Валовая прибыль'!S11</f>
        <v>3370080</v>
      </c>
      <c r="S3" s="82">
        <f>'Валовая прибыль'!T11</f>
        <v>3605985.6</v>
      </c>
      <c r="T3" s="82">
        <f>'Валовая прибыль'!U11</f>
        <v>3605985.6</v>
      </c>
      <c r="U3" s="82">
        <f>'Валовая прибыль'!V11</f>
        <v>3605985.6</v>
      </c>
      <c r="V3" s="82">
        <f>'Валовая прибыль'!W11</f>
        <v>3605985.6</v>
      </c>
      <c r="W3" s="82">
        <f>'Валовая прибыль'!X11</f>
        <v>3605985.6</v>
      </c>
      <c r="X3" s="82">
        <f>'Валовая прибыль'!Y11</f>
        <v>3605985.6</v>
      </c>
      <c r="Y3" s="82">
        <f>'Валовая прибыль'!Z11</f>
        <v>3605985.6</v>
      </c>
      <c r="Z3" s="82">
        <f>'Валовая прибыль'!AA11</f>
        <v>3605985.6</v>
      </c>
      <c r="AA3" s="82">
        <f>'Валовая прибыль'!AB11</f>
        <v>3605985.6</v>
      </c>
      <c r="AB3" s="82">
        <f>'Валовая прибыль'!AC11</f>
        <v>3605985.6</v>
      </c>
      <c r="AC3" s="82">
        <f>'Валовая прибыль'!AD11</f>
        <v>3605985.6</v>
      </c>
      <c r="AD3" s="82">
        <f>'Валовая прибыль'!AE11</f>
        <v>3605985.6</v>
      </c>
      <c r="AE3" s="82">
        <f>'Валовая прибыль'!AF11</f>
        <v>3858404.5920000006</v>
      </c>
      <c r="AF3" s="82">
        <f>'Валовая прибыль'!AG11</f>
        <v>3858404.5920000006</v>
      </c>
      <c r="AG3" s="82">
        <f>'Валовая прибыль'!AH11</f>
        <v>3858404.5920000006</v>
      </c>
      <c r="AH3" s="82">
        <f>'Валовая прибыль'!AI11</f>
        <v>3858404.5920000006</v>
      </c>
      <c r="AI3" s="82">
        <f>'Валовая прибыль'!AJ11</f>
        <v>3858404.5920000006</v>
      </c>
      <c r="AJ3" s="82">
        <f>'Валовая прибыль'!AK11</f>
        <v>3858404.5920000006</v>
      </c>
      <c r="AK3" s="82">
        <f>'Валовая прибыль'!AL11</f>
        <v>3858404.5920000006</v>
      </c>
      <c r="AL3" s="82">
        <f>'Валовая прибыль'!AM11</f>
        <v>3858404.5920000006</v>
      </c>
      <c r="AM3" s="82">
        <f>'Валовая прибыль'!AN11</f>
        <v>3858404.5920000006</v>
      </c>
      <c r="AN3" s="82">
        <f>'Валовая прибыль'!AO11</f>
        <v>3858404.5920000006</v>
      </c>
      <c r="AO3" s="82">
        <f>'Валовая прибыль'!AP11</f>
        <v>3858404.5920000006</v>
      </c>
      <c r="AP3" s="82">
        <f>'Валовая прибыль'!AQ11</f>
        <v>3858404.5920000006</v>
      </c>
    </row>
    <row r="4" spans="1:42" ht="7.5" customHeight="1">
      <c r="C4" s="54"/>
      <c r="D4" s="54"/>
      <c r="E4" s="54"/>
      <c r="F4" s="5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</row>
    <row r="5" spans="1:42" ht="14.5">
      <c r="A5" s="57" t="s">
        <v>33</v>
      </c>
      <c r="C5" s="83">
        <f>SUM(G5:R5)</f>
        <v>39618432</v>
      </c>
      <c r="D5" s="83">
        <f>SUM(S5:AD5)</f>
        <v>52989652.79999999</v>
      </c>
      <c r="E5" s="83">
        <f>SUM(AE5:AP5)</f>
        <v>56698928.496000022</v>
      </c>
      <c r="F5" s="50"/>
      <c r="G5" s="82">
        <f>'Валовая прибыль'!H12</f>
        <v>2476152</v>
      </c>
      <c r="H5" s="82">
        <f>'Валовая прибыль'!I12</f>
        <v>2476152</v>
      </c>
      <c r="I5" s="82">
        <f>'Валовая прибыль'!J12</f>
        <v>2476152</v>
      </c>
      <c r="J5" s="82">
        <f>'Валовая прибыль'!K12</f>
        <v>2476152</v>
      </c>
      <c r="K5" s="82">
        <f>'Валовая прибыль'!L12</f>
        <v>2476152</v>
      </c>
      <c r="L5" s="82">
        <f>'Валовая прибыль'!M12</f>
        <v>2476152</v>
      </c>
      <c r="M5" s="82">
        <f>'Валовая прибыль'!N12</f>
        <v>4126920</v>
      </c>
      <c r="N5" s="82">
        <f>'Валовая прибыль'!O12</f>
        <v>4126920</v>
      </c>
      <c r="O5" s="82">
        <f>'Валовая прибыль'!P12</f>
        <v>4126920</v>
      </c>
      <c r="P5" s="82">
        <f>'Валовая прибыль'!Q12</f>
        <v>4126920</v>
      </c>
      <c r="Q5" s="82">
        <f>'Валовая прибыль'!R12</f>
        <v>4126920</v>
      </c>
      <c r="R5" s="82">
        <f>'Валовая прибыль'!S12</f>
        <v>4126920</v>
      </c>
      <c r="S5" s="82">
        <f>'Валовая прибыль'!T12</f>
        <v>4415804.4000000004</v>
      </c>
      <c r="T5" s="82">
        <f>'Валовая прибыль'!U12</f>
        <v>4415804.4000000004</v>
      </c>
      <c r="U5" s="82">
        <f>'Валовая прибыль'!V12</f>
        <v>4415804.4000000004</v>
      </c>
      <c r="V5" s="82">
        <f>'Валовая прибыль'!W12</f>
        <v>4415804.4000000004</v>
      </c>
      <c r="W5" s="82">
        <f>'Валовая прибыль'!X12</f>
        <v>4415804.4000000004</v>
      </c>
      <c r="X5" s="82">
        <f>'Валовая прибыль'!Y12</f>
        <v>4415804.4000000004</v>
      </c>
      <c r="Y5" s="82">
        <f>'Валовая прибыль'!Z12</f>
        <v>4415804.4000000004</v>
      </c>
      <c r="Z5" s="82">
        <f>'Валовая прибыль'!AA12</f>
        <v>4415804.4000000004</v>
      </c>
      <c r="AA5" s="82">
        <f>'Валовая прибыль'!AB12</f>
        <v>4415804.4000000004</v>
      </c>
      <c r="AB5" s="82">
        <f>'Валовая прибыль'!AC12</f>
        <v>4415804.4000000004</v>
      </c>
      <c r="AC5" s="82">
        <f>'Валовая прибыль'!AD12</f>
        <v>4415804.4000000004</v>
      </c>
      <c r="AD5" s="82">
        <f>'Валовая прибыль'!AE12</f>
        <v>4415804.4000000004</v>
      </c>
      <c r="AE5" s="82">
        <f>'Валовая прибыль'!AF12</f>
        <v>4724910.7080000006</v>
      </c>
      <c r="AF5" s="82">
        <f>'Валовая прибыль'!AG12</f>
        <v>4724910.7080000006</v>
      </c>
      <c r="AG5" s="82">
        <f>'Валовая прибыль'!AH12</f>
        <v>4724910.7080000006</v>
      </c>
      <c r="AH5" s="82">
        <f>'Валовая прибыль'!AI12</f>
        <v>4724910.7080000006</v>
      </c>
      <c r="AI5" s="82">
        <f>'Валовая прибыль'!AJ12</f>
        <v>4724910.7080000006</v>
      </c>
      <c r="AJ5" s="82">
        <f>'Валовая прибыль'!AK12</f>
        <v>4724910.7080000006</v>
      </c>
      <c r="AK5" s="82">
        <f>'Валовая прибыль'!AL12</f>
        <v>4724910.7080000006</v>
      </c>
      <c r="AL5" s="82">
        <f>'Валовая прибыль'!AM12</f>
        <v>4724910.7080000006</v>
      </c>
      <c r="AM5" s="82">
        <f>'Валовая прибыль'!AN12</f>
        <v>4724910.7080000006</v>
      </c>
      <c r="AN5" s="82">
        <f>'Валовая прибыль'!AO12</f>
        <v>4724910.7080000006</v>
      </c>
      <c r="AO5" s="82">
        <f>'Валовая прибыль'!AP12</f>
        <v>4724910.7080000006</v>
      </c>
      <c r="AP5" s="82">
        <f>'Валовая прибыль'!AQ12</f>
        <v>4724910.7080000006</v>
      </c>
    </row>
    <row r="6" spans="1:42" ht="6.5" customHeight="1">
      <c r="C6" s="54"/>
      <c r="D6" s="54"/>
      <c r="E6" s="54"/>
      <c r="F6" s="5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</row>
    <row r="7" spans="1:42" ht="14.5">
      <c r="A7" s="78" t="s">
        <v>17</v>
      </c>
      <c r="C7" s="83">
        <f>SUM(G7:R7)</f>
        <v>12468432</v>
      </c>
      <c r="D7" s="83">
        <f>SUM(S7:AD7)</f>
        <v>13653232.800000003</v>
      </c>
      <c r="E7" s="83">
        <f>SUM(AE7:AP7)</f>
        <v>13672485.095999995</v>
      </c>
      <c r="F7" s="50"/>
      <c r="G7" s="82">
        <f>'Операционные расходы'!G2</f>
        <v>941802</v>
      </c>
      <c r="H7" s="82">
        <f>'Операционные расходы'!H2</f>
        <v>941802</v>
      </c>
      <c r="I7" s="82">
        <f>'Операционные расходы'!I2</f>
        <v>941802</v>
      </c>
      <c r="J7" s="82">
        <f>'Операционные расходы'!J2</f>
        <v>941802</v>
      </c>
      <c r="K7" s="82">
        <f>'Операционные расходы'!K2</f>
        <v>941802</v>
      </c>
      <c r="L7" s="82">
        <f>'Операционные расходы'!L2</f>
        <v>941802</v>
      </c>
      <c r="M7" s="82">
        <f>'Операционные расходы'!M2</f>
        <v>1136270</v>
      </c>
      <c r="N7" s="82">
        <f>'Операционные расходы'!N2</f>
        <v>1136270</v>
      </c>
      <c r="O7" s="82">
        <f>'Операционные расходы'!O2</f>
        <v>1136270</v>
      </c>
      <c r="P7" s="82">
        <f>'Операционные расходы'!P2</f>
        <v>1136270</v>
      </c>
      <c r="Q7" s="82">
        <f>'Операционные расходы'!Q2</f>
        <v>1136270</v>
      </c>
      <c r="R7" s="82">
        <f>'Операционные расходы'!R2</f>
        <v>1136270</v>
      </c>
      <c r="S7" s="82">
        <f>'Операционные расходы'!S2</f>
        <v>1137769.3999999999</v>
      </c>
      <c r="T7" s="82">
        <f>'Операционные расходы'!T2</f>
        <v>1137769.3999999999</v>
      </c>
      <c r="U7" s="82">
        <f>'Операционные расходы'!U2</f>
        <v>1137769.3999999999</v>
      </c>
      <c r="V7" s="82">
        <f>'Операционные расходы'!V2</f>
        <v>1137769.3999999999</v>
      </c>
      <c r="W7" s="82">
        <f>'Операционные расходы'!W2</f>
        <v>1137769.3999999999</v>
      </c>
      <c r="X7" s="82">
        <f>'Операционные расходы'!X2</f>
        <v>1137769.3999999999</v>
      </c>
      <c r="Y7" s="82">
        <f>'Операционные расходы'!Y2</f>
        <v>1137769.3999999999</v>
      </c>
      <c r="Z7" s="82">
        <f>'Операционные расходы'!Z2</f>
        <v>1137769.3999999999</v>
      </c>
      <c r="AA7" s="82">
        <f>'Операционные расходы'!AA2</f>
        <v>1137769.3999999999</v>
      </c>
      <c r="AB7" s="82">
        <f>'Операционные расходы'!AB2</f>
        <v>1137769.3999999999</v>
      </c>
      <c r="AC7" s="82">
        <f>'Операционные расходы'!AC2</f>
        <v>1137769.3999999999</v>
      </c>
      <c r="AD7" s="82">
        <f>'Операционные расходы'!AD2</f>
        <v>1137769.3999999999</v>
      </c>
      <c r="AE7" s="82">
        <f>'Операционные расходы'!AE2</f>
        <v>1139373.7579999999</v>
      </c>
      <c r="AF7" s="82">
        <f>'Операционные расходы'!AF2</f>
        <v>1139373.7579999999</v>
      </c>
      <c r="AG7" s="82">
        <f>'Операционные расходы'!AG2</f>
        <v>1139373.7579999999</v>
      </c>
      <c r="AH7" s="82">
        <f>'Операционные расходы'!AH2</f>
        <v>1139373.7579999999</v>
      </c>
      <c r="AI7" s="82">
        <f>'Операционные расходы'!AI2</f>
        <v>1139373.7579999999</v>
      </c>
      <c r="AJ7" s="82">
        <f>'Операционные расходы'!AJ2</f>
        <v>1139373.7579999999</v>
      </c>
      <c r="AK7" s="82">
        <f>'Операционные расходы'!AK2</f>
        <v>1139373.7579999999</v>
      </c>
      <c r="AL7" s="82">
        <f>'Операционные расходы'!AL2</f>
        <v>1139373.7579999999</v>
      </c>
      <c r="AM7" s="82">
        <f>'Операционные расходы'!AM2</f>
        <v>1139373.7579999999</v>
      </c>
      <c r="AN7" s="82">
        <f>'Операционные расходы'!AN2</f>
        <v>1139373.7579999999</v>
      </c>
      <c r="AO7" s="82">
        <f>'Операционные расходы'!AO2</f>
        <v>1139373.7579999999</v>
      </c>
      <c r="AP7" s="82">
        <f>'Операционные расходы'!AP2</f>
        <v>1139373.7579999999</v>
      </c>
    </row>
    <row r="8" spans="1:42" ht="7" customHeight="1">
      <c r="C8" s="54"/>
      <c r="D8" s="54"/>
      <c r="E8" s="54"/>
      <c r="F8" s="50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</row>
    <row r="9" spans="1:42" ht="14.5">
      <c r="A9" s="57" t="s">
        <v>34</v>
      </c>
      <c r="C9" s="83">
        <f>SUM(G9:R9)</f>
        <v>27150000</v>
      </c>
      <c r="D9" s="83">
        <f>SUM(S9:AD9)</f>
        <v>39336420.000000007</v>
      </c>
      <c r="E9" s="83">
        <f>SUM(AE9:AP9)</f>
        <v>43026443.400000006</v>
      </c>
      <c r="F9" s="50"/>
      <c r="G9" s="83">
        <f>G5-G7</f>
        <v>1534350</v>
      </c>
      <c r="H9" s="83">
        <f t="shared" ref="H9:AP9" si="0">H5-H7</f>
        <v>1534350</v>
      </c>
      <c r="I9" s="83">
        <f t="shared" si="0"/>
        <v>1534350</v>
      </c>
      <c r="J9" s="83">
        <f t="shared" si="0"/>
        <v>1534350</v>
      </c>
      <c r="K9" s="83">
        <f t="shared" si="0"/>
        <v>1534350</v>
      </c>
      <c r="L9" s="83">
        <f t="shared" si="0"/>
        <v>1534350</v>
      </c>
      <c r="M9" s="83">
        <f t="shared" si="0"/>
        <v>2990650</v>
      </c>
      <c r="N9" s="83">
        <f t="shared" si="0"/>
        <v>2990650</v>
      </c>
      <c r="O9" s="83">
        <f t="shared" si="0"/>
        <v>2990650</v>
      </c>
      <c r="P9" s="83">
        <f t="shared" si="0"/>
        <v>2990650</v>
      </c>
      <c r="Q9" s="83">
        <f t="shared" si="0"/>
        <v>2990650</v>
      </c>
      <c r="R9" s="83">
        <f t="shared" si="0"/>
        <v>2990650</v>
      </c>
      <c r="S9" s="83">
        <f t="shared" si="0"/>
        <v>3278035.0000000005</v>
      </c>
      <c r="T9" s="83">
        <f t="shared" si="0"/>
        <v>3278035.0000000005</v>
      </c>
      <c r="U9" s="83">
        <f t="shared" si="0"/>
        <v>3278035.0000000005</v>
      </c>
      <c r="V9" s="83">
        <f t="shared" si="0"/>
        <v>3278035.0000000005</v>
      </c>
      <c r="W9" s="83">
        <f t="shared" si="0"/>
        <v>3278035.0000000005</v>
      </c>
      <c r="X9" s="83">
        <f t="shared" si="0"/>
        <v>3278035.0000000005</v>
      </c>
      <c r="Y9" s="83">
        <f t="shared" si="0"/>
        <v>3278035.0000000005</v>
      </c>
      <c r="Z9" s="83">
        <f t="shared" si="0"/>
        <v>3278035.0000000005</v>
      </c>
      <c r="AA9" s="83">
        <f t="shared" si="0"/>
        <v>3278035.0000000005</v>
      </c>
      <c r="AB9" s="83">
        <f t="shared" si="0"/>
        <v>3278035.0000000005</v>
      </c>
      <c r="AC9" s="83">
        <f t="shared" si="0"/>
        <v>3278035.0000000005</v>
      </c>
      <c r="AD9" s="83">
        <f t="shared" si="0"/>
        <v>3278035.0000000005</v>
      </c>
      <c r="AE9" s="83">
        <f t="shared" si="0"/>
        <v>3585536.9500000007</v>
      </c>
      <c r="AF9" s="83">
        <f t="shared" si="0"/>
        <v>3585536.9500000007</v>
      </c>
      <c r="AG9" s="83">
        <f t="shared" si="0"/>
        <v>3585536.9500000007</v>
      </c>
      <c r="AH9" s="83">
        <f t="shared" si="0"/>
        <v>3585536.9500000007</v>
      </c>
      <c r="AI9" s="83">
        <f t="shared" si="0"/>
        <v>3585536.9500000007</v>
      </c>
      <c r="AJ9" s="83">
        <f t="shared" si="0"/>
        <v>3585536.9500000007</v>
      </c>
      <c r="AK9" s="83">
        <f t="shared" si="0"/>
        <v>3585536.9500000007</v>
      </c>
      <c r="AL9" s="83">
        <f t="shared" si="0"/>
        <v>3585536.9500000007</v>
      </c>
      <c r="AM9" s="83">
        <f t="shared" si="0"/>
        <v>3585536.9500000007</v>
      </c>
      <c r="AN9" s="83">
        <f t="shared" si="0"/>
        <v>3585536.9500000007</v>
      </c>
      <c r="AO9" s="83">
        <f t="shared" si="0"/>
        <v>3585536.9500000007</v>
      </c>
      <c r="AP9" s="83">
        <f t="shared" si="0"/>
        <v>3585536.9500000007</v>
      </c>
    </row>
    <row r="10" spans="1:42" ht="6" customHeight="1">
      <c r="C10" s="54"/>
      <c r="D10" s="54"/>
      <c r="E10" s="54"/>
      <c r="F10" s="50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</row>
    <row r="11" spans="1:42" ht="14.5">
      <c r="A11" s="78" t="s">
        <v>35</v>
      </c>
      <c r="C11" s="83">
        <f>SUM(G11:R11)</f>
        <v>144636.83333333328</v>
      </c>
      <c r="D11" s="83">
        <f>SUM(S11:AD11)</f>
        <v>144636.83333333328</v>
      </c>
      <c r="E11" s="83">
        <f>SUM(AE11:AP11)</f>
        <v>144636.83333333328</v>
      </c>
      <c r="F11" s="50"/>
      <c r="G11" s="83">
        <f>Амортизация!C11</f>
        <v>12053.069444444443</v>
      </c>
      <c r="H11" s="83">
        <f>Амортизация!D11</f>
        <v>12053.069444444443</v>
      </c>
      <c r="I11" s="83">
        <f>Амортизация!E11</f>
        <v>12053.069444444443</v>
      </c>
      <c r="J11" s="83">
        <f>Амортизация!F11</f>
        <v>12053.069444444443</v>
      </c>
      <c r="K11" s="83">
        <f>Амортизация!G11</f>
        <v>12053.069444444443</v>
      </c>
      <c r="L11" s="83">
        <f>Амортизация!H11</f>
        <v>12053.069444444443</v>
      </c>
      <c r="M11" s="83">
        <f>Амортизация!I11</f>
        <v>12053.069444444443</v>
      </c>
      <c r="N11" s="83">
        <f>Амортизация!J11</f>
        <v>12053.069444444443</v>
      </c>
      <c r="O11" s="83">
        <f>Амортизация!K11</f>
        <v>12053.069444444443</v>
      </c>
      <c r="P11" s="83">
        <f>Амортизация!L11</f>
        <v>12053.069444444443</v>
      </c>
      <c r="Q11" s="83">
        <f>Амортизация!M11</f>
        <v>12053.069444444443</v>
      </c>
      <c r="R11" s="83">
        <f>Амортизация!N11</f>
        <v>12053.069444444443</v>
      </c>
      <c r="S11" s="83">
        <f>Амортизация!O11</f>
        <v>12053.069444444443</v>
      </c>
      <c r="T11" s="83">
        <f>Амортизация!P11</f>
        <v>12053.069444444443</v>
      </c>
      <c r="U11" s="83">
        <f>Амортизация!Q11</f>
        <v>12053.069444444443</v>
      </c>
      <c r="V11" s="83">
        <f>Амортизация!R11</f>
        <v>12053.069444444443</v>
      </c>
      <c r="W11" s="83">
        <f>Амортизация!S11</f>
        <v>12053.069444444443</v>
      </c>
      <c r="X11" s="83">
        <f>Амортизация!T11</f>
        <v>12053.069444444443</v>
      </c>
      <c r="Y11" s="83">
        <f>Амортизация!U11</f>
        <v>12053.069444444443</v>
      </c>
      <c r="Z11" s="83">
        <f>Амортизация!V11</f>
        <v>12053.069444444443</v>
      </c>
      <c r="AA11" s="83">
        <f>Амортизация!W11</f>
        <v>12053.069444444443</v>
      </c>
      <c r="AB11" s="83">
        <f>Амортизация!X11</f>
        <v>12053.069444444443</v>
      </c>
      <c r="AC11" s="83">
        <f>Амортизация!Y11</f>
        <v>12053.069444444443</v>
      </c>
      <c r="AD11" s="83">
        <f>Амортизация!Z11</f>
        <v>12053.069444444443</v>
      </c>
      <c r="AE11" s="83">
        <f>Амортизация!AA11</f>
        <v>12053.069444444443</v>
      </c>
      <c r="AF11" s="83">
        <f>Амортизация!AB11</f>
        <v>12053.069444444443</v>
      </c>
      <c r="AG11" s="83">
        <f>Амортизация!AC11</f>
        <v>12053.069444444443</v>
      </c>
      <c r="AH11" s="83">
        <f>Амортизация!AD11</f>
        <v>12053.069444444443</v>
      </c>
      <c r="AI11" s="83">
        <f>Амортизация!AE11</f>
        <v>12053.069444444443</v>
      </c>
      <c r="AJ11" s="83">
        <f>Амортизация!AF11</f>
        <v>12053.069444444443</v>
      </c>
      <c r="AK11" s="83">
        <f>Амортизация!AG11</f>
        <v>12053.069444444443</v>
      </c>
      <c r="AL11" s="83">
        <f>Амортизация!AH11</f>
        <v>12053.069444444443</v>
      </c>
      <c r="AM11" s="83">
        <f>Амортизация!AI11</f>
        <v>12053.069444444443</v>
      </c>
      <c r="AN11" s="83">
        <f>Амортизация!AJ11</f>
        <v>12053.069444444443</v>
      </c>
      <c r="AO11" s="83">
        <f>Амортизация!AK11</f>
        <v>12053.069444444443</v>
      </c>
      <c r="AP11" s="83">
        <f>Амортизация!AL11</f>
        <v>12053.069444444443</v>
      </c>
    </row>
    <row r="12" spans="1:42" ht="7.5" customHeight="1">
      <c r="C12" s="54"/>
      <c r="D12" s="54"/>
      <c r="E12" s="54"/>
      <c r="F12" s="50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</row>
    <row r="13" spans="1:42" ht="14.5">
      <c r="A13" s="57" t="s">
        <v>36</v>
      </c>
      <c r="C13" s="83">
        <f>SUM(G13:R13)</f>
        <v>27005363.166666668</v>
      </c>
      <c r="D13" s="83">
        <f>SUM(S13:AD13)</f>
        <v>39191783.166666672</v>
      </c>
      <c r="E13" s="83">
        <f>SUM(AE13:AP13)</f>
        <v>42881806.56666667</v>
      </c>
      <c r="F13" s="50"/>
      <c r="G13" s="83">
        <f>G9-G11</f>
        <v>1522296.9305555555</v>
      </c>
      <c r="H13" s="83">
        <f t="shared" ref="H13:AP13" si="1">H9-H11</f>
        <v>1522296.9305555555</v>
      </c>
      <c r="I13" s="83">
        <f t="shared" si="1"/>
        <v>1522296.9305555555</v>
      </c>
      <c r="J13" s="83">
        <f t="shared" si="1"/>
        <v>1522296.9305555555</v>
      </c>
      <c r="K13" s="83">
        <f t="shared" si="1"/>
        <v>1522296.9305555555</v>
      </c>
      <c r="L13" s="83">
        <f t="shared" si="1"/>
        <v>1522296.9305555555</v>
      </c>
      <c r="M13" s="83">
        <f t="shared" si="1"/>
        <v>2978596.9305555555</v>
      </c>
      <c r="N13" s="83">
        <f t="shared" si="1"/>
        <v>2978596.9305555555</v>
      </c>
      <c r="O13" s="83">
        <f t="shared" si="1"/>
        <v>2978596.9305555555</v>
      </c>
      <c r="P13" s="83">
        <f t="shared" si="1"/>
        <v>2978596.9305555555</v>
      </c>
      <c r="Q13" s="83">
        <f t="shared" si="1"/>
        <v>2978596.9305555555</v>
      </c>
      <c r="R13" s="83">
        <f t="shared" si="1"/>
        <v>2978596.9305555555</v>
      </c>
      <c r="S13" s="83">
        <f t="shared" si="1"/>
        <v>3265981.930555556</v>
      </c>
      <c r="T13" s="83">
        <f t="shared" si="1"/>
        <v>3265981.930555556</v>
      </c>
      <c r="U13" s="83">
        <f t="shared" si="1"/>
        <v>3265981.930555556</v>
      </c>
      <c r="V13" s="83">
        <f t="shared" si="1"/>
        <v>3265981.930555556</v>
      </c>
      <c r="W13" s="83">
        <f t="shared" si="1"/>
        <v>3265981.930555556</v>
      </c>
      <c r="X13" s="83">
        <f t="shared" si="1"/>
        <v>3265981.930555556</v>
      </c>
      <c r="Y13" s="83">
        <f t="shared" si="1"/>
        <v>3265981.930555556</v>
      </c>
      <c r="Z13" s="83">
        <f t="shared" si="1"/>
        <v>3265981.930555556</v>
      </c>
      <c r="AA13" s="83">
        <f t="shared" si="1"/>
        <v>3265981.930555556</v>
      </c>
      <c r="AB13" s="83">
        <f t="shared" si="1"/>
        <v>3265981.930555556</v>
      </c>
      <c r="AC13" s="83">
        <f t="shared" si="1"/>
        <v>3265981.930555556</v>
      </c>
      <c r="AD13" s="83">
        <f t="shared" si="1"/>
        <v>3265981.930555556</v>
      </c>
      <c r="AE13" s="83">
        <f t="shared" si="1"/>
        <v>3573483.8805555562</v>
      </c>
      <c r="AF13" s="83">
        <f t="shared" si="1"/>
        <v>3573483.8805555562</v>
      </c>
      <c r="AG13" s="83">
        <f t="shared" si="1"/>
        <v>3573483.8805555562</v>
      </c>
      <c r="AH13" s="83">
        <f t="shared" si="1"/>
        <v>3573483.8805555562</v>
      </c>
      <c r="AI13" s="83">
        <f t="shared" si="1"/>
        <v>3573483.8805555562</v>
      </c>
      <c r="AJ13" s="83">
        <f t="shared" si="1"/>
        <v>3573483.8805555562</v>
      </c>
      <c r="AK13" s="83">
        <f t="shared" si="1"/>
        <v>3573483.8805555562</v>
      </c>
      <c r="AL13" s="83">
        <f t="shared" si="1"/>
        <v>3573483.8805555562</v>
      </c>
      <c r="AM13" s="83">
        <f t="shared" si="1"/>
        <v>3573483.8805555562</v>
      </c>
      <c r="AN13" s="83">
        <f t="shared" si="1"/>
        <v>3573483.8805555562</v>
      </c>
      <c r="AO13" s="83">
        <f t="shared" si="1"/>
        <v>3573483.8805555562</v>
      </c>
      <c r="AP13" s="83">
        <f t="shared" si="1"/>
        <v>3573483.8805555562</v>
      </c>
    </row>
    <row r="14" spans="1:42" ht="5.5" customHeight="1">
      <c r="C14" s="54"/>
      <c r="D14" s="54"/>
      <c r="E14" s="54"/>
      <c r="F14" s="50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</row>
    <row r="15" spans="1:42" ht="14.5">
      <c r="A15" s="78" t="s">
        <v>26</v>
      </c>
      <c r="C15" s="83">
        <f>SUM(G15:R15)</f>
        <v>5401072.6333333347</v>
      </c>
      <c r="D15" s="83">
        <f>SUM(S15:AD15)</f>
        <v>7838356.6333333356</v>
      </c>
      <c r="E15" s="83">
        <f>SUM(AE15:AP15)</f>
        <v>8576361.3133333344</v>
      </c>
      <c r="F15" s="50"/>
      <c r="G15" s="83">
        <f>IF(G13&gt;0,G13*Предположения!$B$41,0)</f>
        <v>304459.38611111109</v>
      </c>
      <c r="H15" s="83">
        <f>IF(H13&gt;0,H13*Предположения!$B$41,0)</f>
        <v>304459.38611111109</v>
      </c>
      <c r="I15" s="83">
        <f>IF(I13&gt;0,I13*Предположения!$B$41,0)</f>
        <v>304459.38611111109</v>
      </c>
      <c r="J15" s="83">
        <f>IF(J13&gt;0,J13*Предположения!$B$41,0)</f>
        <v>304459.38611111109</v>
      </c>
      <c r="K15" s="83">
        <f>IF(K13&gt;0,K13*Предположения!$B$41,0)</f>
        <v>304459.38611111109</v>
      </c>
      <c r="L15" s="83">
        <f>IF(L13&gt;0,L13*Предположения!$B$41,0)</f>
        <v>304459.38611111109</v>
      </c>
      <c r="M15" s="83">
        <f>IF(M13&gt;0,M13*Предположения!$B$41,0)</f>
        <v>595719.38611111115</v>
      </c>
      <c r="N15" s="83">
        <f>IF(N13&gt;0,N13*Предположения!$B$41,0)</f>
        <v>595719.38611111115</v>
      </c>
      <c r="O15" s="83">
        <f>IF(O13&gt;0,O13*Предположения!$B$41,0)</f>
        <v>595719.38611111115</v>
      </c>
      <c r="P15" s="83">
        <f>IF(P13&gt;0,P13*Предположения!$B$41,0)</f>
        <v>595719.38611111115</v>
      </c>
      <c r="Q15" s="83">
        <f>IF(Q13&gt;0,Q13*Предположения!$B$41,0)</f>
        <v>595719.38611111115</v>
      </c>
      <c r="R15" s="83">
        <f>IF(R13&gt;0,R13*Предположения!$B$41,0)</f>
        <v>595719.38611111115</v>
      </c>
      <c r="S15" s="83">
        <f>IF(S13&gt;0,S13*Предположения!$C$41,0)</f>
        <v>653196.38611111126</v>
      </c>
      <c r="T15" s="83">
        <f>IF(T13&gt;0,T13*Предположения!$C$41,0)</f>
        <v>653196.38611111126</v>
      </c>
      <c r="U15" s="83">
        <f>IF(U13&gt;0,U13*Предположения!$C$41,0)</f>
        <v>653196.38611111126</v>
      </c>
      <c r="V15" s="83">
        <f>IF(V13&gt;0,V13*Предположения!$C$41,0)</f>
        <v>653196.38611111126</v>
      </c>
      <c r="W15" s="83">
        <f>IF(W13&gt;0,W13*Предположения!$C$41,0)</f>
        <v>653196.38611111126</v>
      </c>
      <c r="X15" s="83">
        <f>IF(X13&gt;0,X13*Предположения!$C$41,0)</f>
        <v>653196.38611111126</v>
      </c>
      <c r="Y15" s="83">
        <f>IF(Y13&gt;0,Y13*Предположения!$C$41,0)</f>
        <v>653196.38611111126</v>
      </c>
      <c r="Z15" s="83">
        <f>IF(Z13&gt;0,Z13*Предположения!$C$41,0)</f>
        <v>653196.38611111126</v>
      </c>
      <c r="AA15" s="83">
        <f>IF(AA13&gt;0,AA13*Предположения!$C$41,0)</f>
        <v>653196.38611111126</v>
      </c>
      <c r="AB15" s="83">
        <f>IF(AB13&gt;0,AB13*Предположения!$C$41,0)</f>
        <v>653196.38611111126</v>
      </c>
      <c r="AC15" s="83">
        <f>IF(AC13&gt;0,AC13*Предположения!$C$41,0)</f>
        <v>653196.38611111126</v>
      </c>
      <c r="AD15" s="83">
        <f>IF(AD13&gt;0,AD13*Предположения!$C$41,0)</f>
        <v>653196.38611111126</v>
      </c>
      <c r="AE15" s="83">
        <f>IF(AE13&gt;0,AE13*Предположения!$D$41,0)</f>
        <v>714696.77611111128</v>
      </c>
      <c r="AF15" s="83">
        <f>IF(AF13&gt;0,AF13*Предположения!$D$41,0)</f>
        <v>714696.77611111128</v>
      </c>
      <c r="AG15" s="83">
        <f>IF(AG13&gt;0,AG13*Предположения!$D$41,0)</f>
        <v>714696.77611111128</v>
      </c>
      <c r="AH15" s="83">
        <f>IF(AH13&gt;0,AH13*Предположения!$D$41,0)</f>
        <v>714696.77611111128</v>
      </c>
      <c r="AI15" s="83">
        <f>IF(AI13&gt;0,AI13*Предположения!$D$41,0)</f>
        <v>714696.77611111128</v>
      </c>
      <c r="AJ15" s="83">
        <f>IF(AJ13&gt;0,AJ13*Предположения!$D$41,0)</f>
        <v>714696.77611111128</v>
      </c>
      <c r="AK15" s="83">
        <f>IF(AK13&gt;0,AK13*Предположения!$D$41,0)</f>
        <v>714696.77611111128</v>
      </c>
      <c r="AL15" s="83">
        <f>IF(AL13&gt;0,AL13*Предположения!$D$41,0)</f>
        <v>714696.77611111128</v>
      </c>
      <c r="AM15" s="83">
        <f>IF(AM13&gt;0,AM13*Предположения!$D$41,0)</f>
        <v>714696.77611111128</v>
      </c>
      <c r="AN15" s="83">
        <f>IF(AN13&gt;0,AN13*Предположения!$D$41,0)</f>
        <v>714696.77611111128</v>
      </c>
      <c r="AO15" s="83">
        <f>IF(AO13&gt;0,AO13*Предположения!$D$41,0)</f>
        <v>714696.77611111128</v>
      </c>
      <c r="AP15" s="83">
        <f>IF(AP13&gt;0,AP13*Предположения!$D$41,0)</f>
        <v>714696.77611111128</v>
      </c>
    </row>
    <row r="16" spans="1:42" ht="4" customHeight="1">
      <c r="C16" s="54"/>
      <c r="D16" s="54"/>
      <c r="E16" s="54"/>
      <c r="F16" s="50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</row>
    <row r="17" spans="1:42" ht="14.5">
      <c r="A17" s="57" t="s">
        <v>37</v>
      </c>
      <c r="C17" s="83">
        <f>SUM(G17:R17)</f>
        <v>21604290.533333339</v>
      </c>
      <c r="D17" s="83">
        <f>SUM(S17:AD17)</f>
        <v>31353426.533333343</v>
      </c>
      <c r="E17" s="83">
        <f>SUM(AE17:AP17)</f>
        <v>34305445.253333338</v>
      </c>
      <c r="F17" s="50"/>
      <c r="G17" s="83">
        <f>G13-G15</f>
        <v>1217837.5444444444</v>
      </c>
      <c r="H17" s="83">
        <f>H13-H15</f>
        <v>1217837.5444444444</v>
      </c>
      <c r="I17" s="83">
        <f t="shared" ref="I17:AP17" si="2">I13-I15</f>
        <v>1217837.5444444444</v>
      </c>
      <c r="J17" s="83">
        <f t="shared" si="2"/>
        <v>1217837.5444444444</v>
      </c>
      <c r="K17" s="83">
        <f t="shared" si="2"/>
        <v>1217837.5444444444</v>
      </c>
      <c r="L17" s="83">
        <f t="shared" si="2"/>
        <v>1217837.5444444444</v>
      </c>
      <c r="M17" s="83">
        <f t="shared" si="2"/>
        <v>2382877.5444444446</v>
      </c>
      <c r="N17" s="83">
        <f t="shared" si="2"/>
        <v>2382877.5444444446</v>
      </c>
      <c r="O17" s="83">
        <f t="shared" si="2"/>
        <v>2382877.5444444446</v>
      </c>
      <c r="P17" s="83">
        <f t="shared" si="2"/>
        <v>2382877.5444444446</v>
      </c>
      <c r="Q17" s="83">
        <f t="shared" si="2"/>
        <v>2382877.5444444446</v>
      </c>
      <c r="R17" s="83">
        <f t="shared" si="2"/>
        <v>2382877.5444444446</v>
      </c>
      <c r="S17" s="83">
        <f t="shared" si="2"/>
        <v>2612785.5444444446</v>
      </c>
      <c r="T17" s="83">
        <f t="shared" si="2"/>
        <v>2612785.5444444446</v>
      </c>
      <c r="U17" s="83">
        <f t="shared" si="2"/>
        <v>2612785.5444444446</v>
      </c>
      <c r="V17" s="83">
        <f t="shared" si="2"/>
        <v>2612785.5444444446</v>
      </c>
      <c r="W17" s="83">
        <f t="shared" si="2"/>
        <v>2612785.5444444446</v>
      </c>
      <c r="X17" s="83">
        <f t="shared" si="2"/>
        <v>2612785.5444444446</v>
      </c>
      <c r="Y17" s="83">
        <f t="shared" si="2"/>
        <v>2612785.5444444446</v>
      </c>
      <c r="Z17" s="83">
        <f t="shared" si="2"/>
        <v>2612785.5444444446</v>
      </c>
      <c r="AA17" s="83">
        <f t="shared" si="2"/>
        <v>2612785.5444444446</v>
      </c>
      <c r="AB17" s="83">
        <f t="shared" si="2"/>
        <v>2612785.5444444446</v>
      </c>
      <c r="AC17" s="83">
        <f t="shared" si="2"/>
        <v>2612785.5444444446</v>
      </c>
      <c r="AD17" s="83">
        <f t="shared" si="2"/>
        <v>2612785.5444444446</v>
      </c>
      <c r="AE17" s="83">
        <f t="shared" si="2"/>
        <v>2858787.1044444451</v>
      </c>
      <c r="AF17" s="83">
        <f t="shared" si="2"/>
        <v>2858787.1044444451</v>
      </c>
      <c r="AG17" s="83">
        <f t="shared" si="2"/>
        <v>2858787.1044444451</v>
      </c>
      <c r="AH17" s="83">
        <f t="shared" si="2"/>
        <v>2858787.1044444451</v>
      </c>
      <c r="AI17" s="83">
        <f t="shared" si="2"/>
        <v>2858787.1044444451</v>
      </c>
      <c r="AJ17" s="83">
        <f t="shared" si="2"/>
        <v>2858787.1044444451</v>
      </c>
      <c r="AK17" s="83">
        <f t="shared" si="2"/>
        <v>2858787.1044444451</v>
      </c>
      <c r="AL17" s="83">
        <f t="shared" si="2"/>
        <v>2858787.1044444451</v>
      </c>
      <c r="AM17" s="83">
        <f t="shared" si="2"/>
        <v>2858787.1044444451</v>
      </c>
      <c r="AN17" s="83">
        <f t="shared" si="2"/>
        <v>2858787.1044444451</v>
      </c>
      <c r="AO17" s="83">
        <f t="shared" si="2"/>
        <v>2858787.1044444451</v>
      </c>
      <c r="AP17" s="83">
        <f t="shared" si="2"/>
        <v>2858787.1044444451</v>
      </c>
    </row>
    <row r="18" spans="1:42" ht="8.5" customHeight="1"/>
    <row r="19" spans="1:42" ht="14.5">
      <c r="A19" s="58" t="s">
        <v>38</v>
      </c>
      <c r="E19" s="84"/>
      <c r="G19" s="12">
        <f>G17+H17/(1+C23)^1</f>
        <v>2154635.6555555556</v>
      </c>
    </row>
    <row r="20" spans="1:42" ht="7" customHeight="1"/>
    <row r="21" spans="1:42" ht="15.5" customHeight="1">
      <c r="A21" s="58" t="s">
        <v>39</v>
      </c>
      <c r="C21" s="86" t="e">
        <f>IRR(G17:AP17)</f>
        <v>#NUM!</v>
      </c>
      <c r="D21" s="119" t="s">
        <v>116</v>
      </c>
      <c r="E21" s="120"/>
      <c r="F21" s="120"/>
      <c r="G21" s="120"/>
    </row>
    <row r="22" spans="1:42" ht="9.5" customHeight="1"/>
    <row r="23" spans="1:42" ht="15.75" customHeight="1">
      <c r="A23" s="58" t="s">
        <v>40</v>
      </c>
      <c r="C23" s="85">
        <v>0.3</v>
      </c>
    </row>
    <row r="24" spans="1:42" ht="15.75" customHeight="1"/>
    <row r="25" spans="1:42" ht="15.75" customHeight="1"/>
    <row r="26" spans="1:42" ht="15.75" customHeight="1"/>
    <row r="27" spans="1:42" ht="15.75" customHeight="1"/>
    <row r="28" spans="1:42" ht="15.75" customHeight="1"/>
    <row r="29" spans="1:42" ht="15.75" customHeight="1"/>
    <row r="30" spans="1:42" ht="15.75" customHeight="1"/>
    <row r="31" spans="1:42" ht="15.75" customHeight="1"/>
    <row r="32" spans="1:4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D21:G21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AL1000"/>
  <sheetViews>
    <sheetView showGridLines="0" workbookViewId="0">
      <selection activeCell="A6" sqref="A6"/>
    </sheetView>
  </sheetViews>
  <sheetFormatPr defaultColWidth="14.453125" defaultRowHeight="15" customHeight="1"/>
  <cols>
    <col min="1" max="1" width="22.453125" customWidth="1"/>
    <col min="2" max="2" width="8.7265625" customWidth="1"/>
    <col min="3" max="38" width="8.1796875" customWidth="1"/>
  </cols>
  <sheetData>
    <row r="2" spans="1:38" ht="14.5">
      <c r="A2" s="48" t="s">
        <v>95</v>
      </c>
    </row>
    <row r="5" spans="1:38" s="58" customFormat="1" ht="14.5">
      <c r="C5" s="66">
        <v>44927</v>
      </c>
      <c r="D5" s="66">
        <v>44958</v>
      </c>
      <c r="E5" s="66">
        <v>44986</v>
      </c>
      <c r="F5" s="66">
        <v>45017</v>
      </c>
      <c r="G5" s="66">
        <v>45047</v>
      </c>
      <c r="H5" s="66">
        <v>45078</v>
      </c>
      <c r="I5" s="66">
        <v>45108</v>
      </c>
      <c r="J5" s="66">
        <v>45139</v>
      </c>
      <c r="K5" s="66">
        <v>45170</v>
      </c>
      <c r="L5" s="66">
        <v>45200</v>
      </c>
      <c r="M5" s="66">
        <v>45231</v>
      </c>
      <c r="N5" s="66">
        <v>45261</v>
      </c>
      <c r="O5" s="66">
        <v>45292</v>
      </c>
      <c r="P5" s="66">
        <v>45323</v>
      </c>
      <c r="Q5" s="66">
        <v>45352</v>
      </c>
      <c r="R5" s="66">
        <v>45383</v>
      </c>
      <c r="S5" s="66">
        <v>45413</v>
      </c>
      <c r="T5" s="66">
        <v>45444</v>
      </c>
      <c r="U5" s="66">
        <v>45474</v>
      </c>
      <c r="V5" s="66">
        <v>45505</v>
      </c>
      <c r="W5" s="66">
        <v>45536</v>
      </c>
      <c r="X5" s="66">
        <v>45566</v>
      </c>
      <c r="Y5" s="66">
        <v>45597</v>
      </c>
      <c r="Z5" s="66">
        <v>45627</v>
      </c>
      <c r="AA5" s="66">
        <v>45658</v>
      </c>
      <c r="AB5" s="66">
        <v>45689</v>
      </c>
      <c r="AC5" s="66">
        <v>45717</v>
      </c>
      <c r="AD5" s="66">
        <v>45748</v>
      </c>
      <c r="AE5" s="66">
        <v>45778</v>
      </c>
      <c r="AF5" s="66">
        <v>45809</v>
      </c>
      <c r="AG5" s="66">
        <v>45839</v>
      </c>
      <c r="AH5" s="66">
        <v>45870</v>
      </c>
      <c r="AI5" s="66">
        <v>45901</v>
      </c>
      <c r="AJ5" s="66">
        <v>45931</v>
      </c>
      <c r="AK5" s="66">
        <v>45962</v>
      </c>
      <c r="AL5" s="66">
        <v>45992</v>
      </c>
    </row>
    <row r="6" spans="1:38" ht="14.5">
      <c r="A6" s="61" t="s">
        <v>3</v>
      </c>
      <c r="B6" s="76">
        <f>Предположения!B6</f>
        <v>250</v>
      </c>
      <c r="C6" s="87">
        <v>1.05</v>
      </c>
      <c r="D6" s="87">
        <v>1.05</v>
      </c>
      <c r="E6" s="87">
        <v>1.05</v>
      </c>
      <c r="F6" s="87">
        <v>1.05</v>
      </c>
      <c r="G6" s="87">
        <v>1.05</v>
      </c>
      <c r="H6" s="87">
        <v>1.05</v>
      </c>
      <c r="I6" s="87">
        <v>1.05</v>
      </c>
      <c r="J6" s="87">
        <v>1.05</v>
      </c>
      <c r="K6" s="87">
        <v>1.05</v>
      </c>
      <c r="L6" s="87">
        <v>1.05</v>
      </c>
      <c r="M6" s="87">
        <v>1.05</v>
      </c>
      <c r="N6" s="87">
        <v>1.05</v>
      </c>
      <c r="O6" s="87">
        <v>1.05</v>
      </c>
      <c r="P6" s="87">
        <v>1.05</v>
      </c>
      <c r="Q6" s="87">
        <v>1.05</v>
      </c>
      <c r="R6" s="87">
        <v>1.05</v>
      </c>
      <c r="S6" s="87">
        <v>1.05</v>
      </c>
      <c r="T6" s="87">
        <v>1.05</v>
      </c>
      <c r="U6" s="87">
        <v>1.05</v>
      </c>
      <c r="V6" s="87">
        <v>1.05</v>
      </c>
      <c r="W6" s="87">
        <v>1.05</v>
      </c>
      <c r="X6" s="87">
        <v>1.05</v>
      </c>
      <c r="Y6" s="87">
        <v>1.05</v>
      </c>
      <c r="Z6" s="87">
        <v>1.05</v>
      </c>
      <c r="AA6" s="87">
        <v>1.05</v>
      </c>
      <c r="AB6" s="87">
        <v>1.05</v>
      </c>
      <c r="AC6" s="87">
        <v>1.05</v>
      </c>
      <c r="AD6" s="87">
        <v>1.05</v>
      </c>
      <c r="AE6" s="87">
        <v>1.05</v>
      </c>
      <c r="AF6" s="87">
        <v>1.05</v>
      </c>
      <c r="AG6" s="87">
        <v>1.05</v>
      </c>
      <c r="AH6" s="87">
        <v>1.05</v>
      </c>
      <c r="AI6" s="87">
        <v>1.05</v>
      </c>
      <c r="AJ6" s="87">
        <v>1.05</v>
      </c>
      <c r="AK6" s="87">
        <v>1.05</v>
      </c>
      <c r="AL6" s="87">
        <v>1.05</v>
      </c>
    </row>
    <row r="7" spans="1:38" ht="16" customHeight="1">
      <c r="A7" s="93" t="s">
        <v>115</v>
      </c>
      <c r="B7" s="76">
        <f>Предположения!B7</f>
        <v>70</v>
      </c>
      <c r="C7" s="100">
        <v>1</v>
      </c>
      <c r="D7" s="100">
        <v>1</v>
      </c>
      <c r="E7" s="100">
        <v>1</v>
      </c>
      <c r="F7" s="100">
        <v>1</v>
      </c>
      <c r="G7" s="100">
        <v>1</v>
      </c>
      <c r="H7" s="100">
        <v>1</v>
      </c>
      <c r="I7" s="100">
        <v>1</v>
      </c>
      <c r="J7" s="100">
        <v>1</v>
      </c>
      <c r="K7" s="100">
        <v>1</v>
      </c>
      <c r="L7" s="100">
        <v>1</v>
      </c>
      <c r="M7" s="100">
        <v>1</v>
      </c>
      <c r="N7" s="100">
        <v>1</v>
      </c>
      <c r="O7" s="100">
        <v>1</v>
      </c>
      <c r="P7" s="100">
        <v>1</v>
      </c>
      <c r="Q7" s="100">
        <v>1</v>
      </c>
      <c r="R7" s="100">
        <v>1</v>
      </c>
      <c r="S7" s="100">
        <v>1</v>
      </c>
      <c r="T7" s="100">
        <v>1</v>
      </c>
      <c r="U7" s="100">
        <v>1</v>
      </c>
      <c r="V7" s="100">
        <v>1</v>
      </c>
      <c r="W7" s="100">
        <v>1</v>
      </c>
      <c r="X7" s="100">
        <v>1</v>
      </c>
      <c r="Y7" s="100">
        <v>1</v>
      </c>
      <c r="Z7" s="100">
        <v>1</v>
      </c>
      <c r="AA7" s="100">
        <v>1</v>
      </c>
      <c r="AB7" s="100">
        <v>1</v>
      </c>
      <c r="AC7" s="100">
        <v>1</v>
      </c>
      <c r="AD7" s="100">
        <v>1</v>
      </c>
      <c r="AE7" s="100">
        <v>1</v>
      </c>
      <c r="AF7" s="100">
        <v>1</v>
      </c>
      <c r="AG7" s="100">
        <v>1</v>
      </c>
      <c r="AH7" s="100">
        <v>1</v>
      </c>
      <c r="AI7" s="100">
        <v>1</v>
      </c>
      <c r="AJ7" s="100">
        <v>1</v>
      </c>
      <c r="AK7" s="100">
        <v>1</v>
      </c>
      <c r="AL7" s="100">
        <v>1</v>
      </c>
    </row>
    <row r="8" spans="1:38" ht="14.5">
      <c r="A8" s="91"/>
      <c r="B8" s="91"/>
      <c r="C8" s="99">
        <f>ROUNDDOWN(($B$6+$B$7)*C6,0)</f>
        <v>336</v>
      </c>
      <c r="D8" s="99">
        <f t="shared" ref="D8:AL8" si="0">ROUNDDOWN(($B$6+$B$7)*D6,0)</f>
        <v>336</v>
      </c>
      <c r="E8" s="99">
        <f t="shared" si="0"/>
        <v>336</v>
      </c>
      <c r="F8" s="99">
        <f t="shared" si="0"/>
        <v>336</v>
      </c>
      <c r="G8" s="99">
        <f t="shared" si="0"/>
        <v>336</v>
      </c>
      <c r="H8" s="99">
        <f t="shared" si="0"/>
        <v>336</v>
      </c>
      <c r="I8" s="99">
        <f t="shared" si="0"/>
        <v>336</v>
      </c>
      <c r="J8" s="99">
        <f t="shared" si="0"/>
        <v>336</v>
      </c>
      <c r="K8" s="99">
        <f t="shared" si="0"/>
        <v>336</v>
      </c>
      <c r="L8" s="99">
        <f t="shared" si="0"/>
        <v>336</v>
      </c>
      <c r="M8" s="99">
        <f t="shared" si="0"/>
        <v>336</v>
      </c>
      <c r="N8" s="99">
        <f t="shared" si="0"/>
        <v>336</v>
      </c>
      <c r="O8" s="99">
        <f t="shared" si="0"/>
        <v>336</v>
      </c>
      <c r="P8" s="99">
        <f t="shared" si="0"/>
        <v>336</v>
      </c>
      <c r="Q8" s="99">
        <f t="shared" si="0"/>
        <v>336</v>
      </c>
      <c r="R8" s="99">
        <f t="shared" si="0"/>
        <v>336</v>
      </c>
      <c r="S8" s="99">
        <f t="shared" si="0"/>
        <v>336</v>
      </c>
      <c r="T8" s="99">
        <f t="shared" si="0"/>
        <v>336</v>
      </c>
      <c r="U8" s="99">
        <f t="shared" si="0"/>
        <v>336</v>
      </c>
      <c r="V8" s="99">
        <f t="shared" si="0"/>
        <v>336</v>
      </c>
      <c r="W8" s="99">
        <f t="shared" si="0"/>
        <v>336</v>
      </c>
      <c r="X8" s="99">
        <f t="shared" si="0"/>
        <v>336</v>
      </c>
      <c r="Y8" s="99">
        <f t="shared" si="0"/>
        <v>336</v>
      </c>
      <c r="Z8" s="99">
        <f t="shared" si="0"/>
        <v>336</v>
      </c>
      <c r="AA8" s="99">
        <f t="shared" si="0"/>
        <v>336</v>
      </c>
      <c r="AB8" s="99">
        <f t="shared" si="0"/>
        <v>336</v>
      </c>
      <c r="AC8" s="99">
        <f t="shared" si="0"/>
        <v>336</v>
      </c>
      <c r="AD8" s="99">
        <f t="shared" si="0"/>
        <v>336</v>
      </c>
      <c r="AE8" s="99">
        <f t="shared" si="0"/>
        <v>336</v>
      </c>
      <c r="AF8" s="99">
        <f t="shared" si="0"/>
        <v>336</v>
      </c>
      <c r="AG8" s="99">
        <f t="shared" si="0"/>
        <v>336</v>
      </c>
      <c r="AH8" s="99">
        <f t="shared" si="0"/>
        <v>336</v>
      </c>
      <c r="AI8" s="99">
        <f t="shared" si="0"/>
        <v>336</v>
      </c>
      <c r="AJ8" s="99">
        <f t="shared" si="0"/>
        <v>336</v>
      </c>
      <c r="AK8" s="99">
        <f t="shared" si="0"/>
        <v>336</v>
      </c>
      <c r="AL8" s="99">
        <f t="shared" si="0"/>
        <v>336</v>
      </c>
    </row>
    <row r="10" spans="1:38" ht="15" customHeight="1">
      <c r="B10" s="4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Информация о проекте</vt:lpstr>
      <vt:lpstr>Оценка рынка</vt:lpstr>
      <vt:lpstr>Предположения</vt:lpstr>
      <vt:lpstr>Валовая прибыль</vt:lpstr>
      <vt:lpstr>Операционные расходы</vt:lpstr>
      <vt:lpstr>Амортизация</vt:lpstr>
      <vt:lpstr>Отчет о финансовых результатах</vt:lpstr>
      <vt:lpstr>План продаж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Стаханов Даниил Алексеевич</dc:creator>
  <cp:lastModifiedBy>Голосов Александр Викторович</cp:lastModifiedBy>
  <dcterms:created xsi:type="dcterms:W3CDTF">2020-08-01T09:31:06Z</dcterms:created>
  <dcterms:modified xsi:type="dcterms:W3CDTF">2023-06-12T14:34:16Z</dcterms:modified>
</cp:coreProperties>
</file>