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k\Documents\"/>
    </mc:Choice>
  </mc:AlternateContent>
  <xr:revisionPtr revIDLastSave="0" documentId="8_{CD9F1631-3E60-4997-9198-B611C9BEE65C}" xr6:coauthVersionLast="47" xr6:coauthVersionMax="47" xr10:uidLastSave="{00000000-0000-0000-0000-000000000000}"/>
  <bookViews>
    <workbookView xWindow="-120" yWindow="-120" windowWidth="28110" windowHeight="16440" xr2:uid="{76A20FFE-EE97-4F9E-AEB6-712585A1F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1" l="1"/>
  <c r="M19" i="1"/>
  <c r="F16" i="1"/>
  <c r="L19" i="1"/>
  <c r="M16" i="1"/>
  <c r="N16" i="1"/>
  <c r="O16" i="1"/>
  <c r="L16" i="1"/>
  <c r="I16" i="1"/>
  <c r="I17" i="1"/>
  <c r="I18" i="1"/>
  <c r="I19" i="1"/>
  <c r="I20" i="1"/>
  <c r="I21" i="1"/>
  <c r="I22" i="1"/>
  <c r="I23" i="1"/>
  <c r="I15" i="1"/>
  <c r="F15" i="1"/>
  <c r="W20" i="1"/>
  <c r="V20" i="1"/>
  <c r="T20" i="1"/>
  <c r="X12" i="1"/>
  <c r="U15" i="1"/>
  <c r="W12" i="1"/>
  <c r="W13" i="1"/>
  <c r="V12" i="1"/>
  <c r="V13" i="1"/>
  <c r="V14" i="1"/>
  <c r="U12" i="1"/>
  <c r="U13" i="1"/>
  <c r="U14" i="1"/>
  <c r="AC2" i="1"/>
  <c r="AB2" i="1"/>
  <c r="V3" i="1"/>
  <c r="T4" i="1"/>
  <c r="U4" i="1"/>
  <c r="V4" i="1"/>
  <c r="W4" i="1"/>
  <c r="X4" i="1"/>
  <c r="Y4" i="1"/>
  <c r="Z4" i="1"/>
  <c r="AA4" i="1"/>
  <c r="AB4" i="1" s="1"/>
  <c r="T5" i="1" s="1"/>
  <c r="Z5" i="1"/>
  <c r="AA2" i="1"/>
  <c r="Y2" i="1"/>
  <c r="X2" i="1"/>
  <c r="V2" i="1"/>
  <c r="W3" i="1"/>
  <c r="AB3" i="1" s="1"/>
  <c r="X3" i="1"/>
  <c r="Y3" i="1"/>
  <c r="Z3" i="1"/>
  <c r="AA3" i="1"/>
  <c r="AC3" i="1"/>
  <c r="U3" i="1"/>
  <c r="T3" i="1"/>
  <c r="Z2" i="1"/>
  <c r="W2" i="1"/>
  <c r="P4" i="1"/>
  <c r="Q4" i="1"/>
  <c r="P5" i="1" s="1"/>
  <c r="R4" i="1"/>
  <c r="R3" i="1"/>
  <c r="R2" i="1"/>
  <c r="Q3" i="1"/>
  <c r="Q2" i="1"/>
  <c r="P3" i="1" s="1"/>
  <c r="J4" i="1"/>
  <c r="K4" i="1" s="1"/>
  <c r="L4" i="1"/>
  <c r="J5" i="1" s="1"/>
  <c r="L3" i="1"/>
  <c r="L2" i="1"/>
  <c r="J3" i="1" s="1"/>
  <c r="K3" i="1" s="1"/>
  <c r="C11" i="1"/>
  <c r="D11" i="1"/>
  <c r="E11" i="1"/>
  <c r="F11" i="1"/>
  <c r="G11" i="1"/>
  <c r="C10" i="1"/>
  <c r="D10" i="1"/>
  <c r="E10" i="1" s="1"/>
  <c r="C4" i="1"/>
  <c r="D4" i="1"/>
  <c r="E4" i="1"/>
  <c r="F4" i="1"/>
  <c r="G4" i="1"/>
  <c r="C5" i="1"/>
  <c r="D5" i="1"/>
  <c r="E5" i="1" s="1"/>
  <c r="G3" i="1"/>
  <c r="F3" i="1"/>
  <c r="E3" i="1"/>
  <c r="D3" i="1"/>
  <c r="C3" i="1"/>
  <c r="G2" i="1"/>
  <c r="F2" i="1"/>
  <c r="E2" i="1"/>
  <c r="Y5" i="1" l="1"/>
  <c r="AC4" i="1"/>
  <c r="U5" i="1" s="1"/>
  <c r="Q5" i="1"/>
  <c r="P6" i="1" s="1"/>
  <c r="R5" i="1"/>
  <c r="L5" i="1"/>
  <c r="J6" i="1" s="1"/>
  <c r="K5" i="1"/>
  <c r="F10" i="1"/>
  <c r="G10" i="1"/>
  <c r="F5" i="1"/>
  <c r="G5" i="1"/>
  <c r="V5" i="1" l="1"/>
  <c r="W5" i="1"/>
  <c r="AA5" i="1"/>
  <c r="X5" i="1"/>
  <c r="AC5" i="1" s="1"/>
  <c r="Q6" i="1"/>
  <c r="P7" i="1" s="1"/>
  <c r="R6" i="1"/>
  <c r="K6" i="1"/>
  <c r="L6" i="1"/>
  <c r="J7" i="1" s="1"/>
  <c r="D6" i="1"/>
  <c r="C6" i="1"/>
  <c r="AB5" i="1" l="1"/>
  <c r="Q7" i="1"/>
  <c r="P8" i="1" s="1"/>
  <c r="R7" i="1"/>
  <c r="K7" i="1"/>
  <c r="L7" i="1"/>
  <c r="J8" i="1" s="1"/>
  <c r="E6" i="1"/>
  <c r="G6" i="1" s="1"/>
  <c r="F6" i="1"/>
  <c r="Q8" i="1" l="1"/>
  <c r="P9" i="1" s="1"/>
  <c r="R8" i="1"/>
  <c r="K8" i="1"/>
  <c r="L8" i="1"/>
  <c r="J9" i="1" s="1"/>
  <c r="C7" i="1"/>
  <c r="D7" i="1"/>
  <c r="Q9" i="1" l="1"/>
  <c r="P10" i="1" s="1"/>
  <c r="R9" i="1"/>
  <c r="K9" i="1"/>
  <c r="L9" i="1"/>
  <c r="J10" i="1" s="1"/>
  <c r="E7" i="1"/>
  <c r="G7" i="1" s="1"/>
  <c r="Q10" i="1" l="1"/>
  <c r="P11" i="1" s="1"/>
  <c r="R10" i="1"/>
  <c r="K10" i="1"/>
  <c r="L10" i="1"/>
  <c r="J11" i="1" s="1"/>
  <c r="F7" i="1"/>
  <c r="Q11" i="1" l="1"/>
  <c r="R11" i="1"/>
  <c r="K11" i="1"/>
  <c r="L11" i="1"/>
  <c r="D8" i="1"/>
  <c r="C8" i="1"/>
  <c r="E8" i="1" l="1"/>
  <c r="G8" i="1" s="1"/>
  <c r="F8" i="1" l="1"/>
  <c r="D9" i="1" l="1"/>
  <c r="C9" i="1"/>
  <c r="E9" i="1" l="1"/>
  <c r="G9" i="1" s="1"/>
  <c r="F9" i="1"/>
</calcChain>
</file>

<file path=xl/sharedStrings.xml><?xml version="1.0" encoding="utf-8"?>
<sst xmlns="http://schemas.openxmlformats.org/spreadsheetml/2006/main" count="31" uniqueCount="24">
  <si>
    <t>k</t>
  </si>
  <si>
    <t>ak</t>
  </si>
  <si>
    <t>bk</t>
  </si>
  <si>
    <t>xk</t>
  </si>
  <si>
    <t>fa*fx</t>
  </si>
  <si>
    <t>Y</t>
  </si>
  <si>
    <t>x</t>
  </si>
  <si>
    <t>y</t>
  </si>
  <si>
    <t>h</t>
  </si>
  <si>
    <t>МХОРД</t>
  </si>
  <si>
    <t>МПИ</t>
  </si>
  <si>
    <t>МН</t>
  </si>
  <si>
    <t>CИСТЕМА</t>
  </si>
  <si>
    <t>X</t>
  </si>
  <si>
    <t>F</t>
  </si>
  <si>
    <t>G</t>
  </si>
  <si>
    <t>F`X</t>
  </si>
  <si>
    <t>G`X</t>
  </si>
  <si>
    <t>F`Y</t>
  </si>
  <si>
    <t>G`Y</t>
  </si>
  <si>
    <t>deltaX</t>
  </si>
  <si>
    <t>deltaY</t>
  </si>
  <si>
    <t>ПОЛНЬЮ</t>
  </si>
  <si>
    <t>ПРОИЗВ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</si>
</sst>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0000000000"/>
    <numFmt numFmtId="166" formatCode="0.0000000000000000000"/>
    <numFmt numFmtId="167" formatCode="0.00000000E+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8E6-5C71-46AC-ADCF-13F1290BE33A}">
  <dimension ref="A1:AC24"/>
  <sheetViews>
    <sheetView tabSelected="1" topLeftCell="I1" workbookViewId="0">
      <selection activeCell="Y2" sqref="Y2"/>
    </sheetView>
  </sheetViews>
  <sheetFormatPr defaultRowHeight="15" x14ac:dyDescent="0.25"/>
  <cols>
    <col min="5" max="5" width="17" customWidth="1"/>
    <col min="12" max="12" width="37.85546875" customWidth="1"/>
    <col min="13" max="13" width="33" customWidth="1"/>
    <col min="16" max="16" width="17.28515625" customWidth="1"/>
    <col min="20" max="21" width="9.28515625" bestFit="1" customWidth="1"/>
    <col min="22" max="22" width="10.28515625" bestFit="1" customWidth="1"/>
    <col min="23" max="23" width="12" bestFit="1" customWidth="1"/>
    <col min="24" max="29" width="9.28515625" bestFit="1" customWidth="1"/>
  </cols>
  <sheetData>
    <row r="1" spans="1:29" x14ac:dyDescent="0.25">
      <c r="A1" t="s">
        <v>10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9</v>
      </c>
      <c r="I1" t="s">
        <v>0</v>
      </c>
      <c r="J1" t="s">
        <v>6</v>
      </c>
      <c r="K1" t="s">
        <v>7</v>
      </c>
      <c r="L1" t="s">
        <v>8</v>
      </c>
      <c r="N1" t="s">
        <v>11</v>
      </c>
      <c r="O1" t="s">
        <v>0</v>
      </c>
      <c r="P1" t="s">
        <v>6</v>
      </c>
      <c r="Q1" t="s">
        <v>8</v>
      </c>
      <c r="R1" t="s">
        <v>5</v>
      </c>
      <c r="S1" t="s">
        <v>12</v>
      </c>
      <c r="T1" t="s">
        <v>13</v>
      </c>
      <c r="U1" t="s">
        <v>5</v>
      </c>
      <c r="V1" t="s">
        <v>14</v>
      </c>
      <c r="W1" t="s">
        <v>15</v>
      </c>
      <c r="X1" t="s">
        <v>16</v>
      </c>
      <c r="Y1" t="s">
        <v>18</v>
      </c>
      <c r="Z1" t="s">
        <v>17</v>
      </c>
      <c r="AA1" t="s">
        <v>19</v>
      </c>
      <c r="AB1" t="s">
        <v>20</v>
      </c>
      <c r="AC1" t="s">
        <v>21</v>
      </c>
    </row>
    <row r="2" spans="1:29" x14ac:dyDescent="0.25">
      <c r="B2">
        <v>1</v>
      </c>
      <c r="C2">
        <v>-1</v>
      </c>
      <c r="D2">
        <v>0</v>
      </c>
      <c r="E2" s="1">
        <f>(C2+D2)/2</f>
        <v>-0.5</v>
      </c>
      <c r="F2">
        <f>(C2^3+4*C2^2-7*C2-2)*(E2^3+4*E2^2-7*E2-2)</f>
        <v>19</v>
      </c>
      <c r="G2">
        <f>(E2^3+4*E2^2-7*E2-2)</f>
        <v>2.375</v>
      </c>
      <c r="I2">
        <v>1</v>
      </c>
      <c r="J2">
        <v>0</v>
      </c>
      <c r="K2">
        <v>-2</v>
      </c>
      <c r="L2">
        <f>J2 - (J2^3+4*J2^2-7*J2-2)*(M2-J2)/( (M2^3+4*M2^2-7*M2-2) - (J2^3+4*J2^2-7*J2-2))</f>
        <v>-0.2</v>
      </c>
      <c r="M2">
        <v>-1</v>
      </c>
      <c r="O2">
        <v>1</v>
      </c>
      <c r="P2" s="1">
        <v>-1</v>
      </c>
      <c r="Q2">
        <f>P2 -  (P2^3+4*P2^2-7*P2-2)/(3*P2^2+8*P2-7)</f>
        <v>-0.33333333333333337</v>
      </c>
      <c r="R2">
        <f>(P2^3+4*P2^2-7*P2-2)</f>
        <v>8</v>
      </c>
      <c r="T2" s="2">
        <v>0.9</v>
      </c>
      <c r="U2" s="2">
        <v>0.6</v>
      </c>
      <c r="V2" s="2">
        <f>U2+T2^2*U2-1</f>
        <v>8.5999999999999854E-2</v>
      </c>
      <c r="W2" s="2">
        <f>U2^3-U2</f>
        <v>-0.38400000000000001</v>
      </c>
      <c r="X2" s="2">
        <f>2*T2*U2</f>
        <v>1.08</v>
      </c>
      <c r="Y2" s="2">
        <f>1+T2^2</f>
        <v>1.81</v>
      </c>
      <c r="Z2" s="2">
        <f>0</f>
        <v>0</v>
      </c>
      <c r="AA2" s="2">
        <f>3*U2^2-1</f>
        <v>8.0000000000000071E-2</v>
      </c>
      <c r="AB2" s="2">
        <f>(V2*AA2-W2*Y2)/(X2*AA2-Z2*Y2)</f>
        <v>8.1240740740740662</v>
      </c>
      <c r="AC2" s="2">
        <f>(X2*W2-Z2*V2)/(X2*AA2-Z2*Y2)</f>
        <v>-4.7999999999999954</v>
      </c>
    </row>
    <row r="3" spans="1:29" x14ac:dyDescent="0.25">
      <c r="B3">
        <v>2</v>
      </c>
      <c r="C3">
        <f>IF(F2&gt;0,E2,C2)</f>
        <v>-0.5</v>
      </c>
      <c r="D3">
        <f>IF(F2&lt;0,E2,D2)</f>
        <v>0</v>
      </c>
      <c r="E3" s="1">
        <f>(C3+D3)/2</f>
        <v>-0.25</v>
      </c>
      <c r="F3">
        <f>(C3^3+4*C3^2-7*C3-2)*(E3^3+4*E3^2-7*E3-2)</f>
        <v>-3.7109375E-2</v>
      </c>
      <c r="G3">
        <f>(E3^3+4*E3^2-7*E3-2)</f>
        <v>-1.5625E-2</v>
      </c>
      <c r="I3">
        <v>2</v>
      </c>
      <c r="J3">
        <f>L2</f>
        <v>-0.2</v>
      </c>
      <c r="K3">
        <f>(J3^3+4*J3^2-7*J3-2)</f>
        <v>-0.44799999999999995</v>
      </c>
      <c r="L3">
        <f>J3 - (J3^3+4*J3^2-7*J3-2)*(M3-J3)/( (M3^3+4*M3^2-7*M3-2) - (J3^3+4*J3^2-7*J3-2))</f>
        <v>-0.24242424242424243</v>
      </c>
      <c r="M3">
        <v>-1</v>
      </c>
      <c r="O3">
        <v>2</v>
      </c>
      <c r="P3" s="1">
        <f>Q2</f>
        <v>-0.33333333333333337</v>
      </c>
      <c r="Q3">
        <f>P3 -  (P3^3+4*P3^2-7*P3-2)/(3*P3^2+8*P3-7)</f>
        <v>-0.25396825396825401</v>
      </c>
      <c r="R3">
        <f>(P3^3+4*P3^2-7*P3-2)</f>
        <v>0.74074074074074092</v>
      </c>
      <c r="T3" s="2">
        <f>T2+AB2</f>
        <v>9.0240740740740666</v>
      </c>
      <c r="U3" s="2">
        <f>U2+AC2</f>
        <v>-4.1999999999999957</v>
      </c>
      <c r="V3" s="2">
        <f>U3+T3^2*U3-1</f>
        <v>-347.22243415637769</v>
      </c>
      <c r="W3" s="2">
        <f>U3^3-U3</f>
        <v>-69.887999999999778</v>
      </c>
      <c r="X3" s="2">
        <f>2*T3*U3</f>
        <v>-75.802222222222085</v>
      </c>
      <c r="Y3" s="2">
        <f>1+T3^2</f>
        <v>82.433912894375723</v>
      </c>
      <c r="Z3" s="2">
        <f>0</f>
        <v>0</v>
      </c>
      <c r="AA3" s="2">
        <f>3*U3^2-1</f>
        <v>51.919999999999895</v>
      </c>
      <c r="AB3" s="2">
        <f>(V3*AA3-W3*Y3)/(X3*AA3-Z3*Y3)</f>
        <v>3.1168023535568476</v>
      </c>
      <c r="AC3" s="2">
        <f>(X3*W3-Z3*V3)/(X3*AA3-Z3*Y3)</f>
        <v>-1.3460708782742665</v>
      </c>
    </row>
    <row r="4" spans="1:29" x14ac:dyDescent="0.25">
      <c r="B4">
        <v>3</v>
      </c>
      <c r="C4">
        <f t="shared" ref="C4:C9" si="0">IF(F3&gt;0,E3,C3)</f>
        <v>-0.5</v>
      </c>
      <c r="D4">
        <f t="shared" ref="D4:D9" si="1">IF(F3&lt;0,E3,D3)</f>
        <v>-0.25</v>
      </c>
      <c r="E4" s="1">
        <f t="shared" ref="E4:E9" si="2">(C4+D4)/2</f>
        <v>-0.375</v>
      </c>
      <c r="F4">
        <f t="shared" ref="F4:F9" si="3">(C4^3+4*C4^2-7*C4-2)*(E4^3+4*E4^2-7*E4-2)</f>
        <v>2.695068359375</v>
      </c>
      <c r="G4">
        <f t="shared" ref="G4:G9" si="4">(E4^3+4*E4^2-7*E4-2)</f>
        <v>1.134765625</v>
      </c>
      <c r="I4">
        <v>3</v>
      </c>
      <c r="J4">
        <f t="shared" ref="J4:J11" si="5">L3</f>
        <v>-0.24242424242424243</v>
      </c>
      <c r="K4">
        <f t="shared" ref="K4:K11" si="6">(J4^3+4*J4^2-7*J4-2)</f>
        <v>-8.2199404513453977E-2</v>
      </c>
      <c r="L4">
        <f t="shared" ref="L4:L11" si="7">J4 - (J4^3+4*J4^2-7*J4-2)*(M4-J4)/( (M4^3+4*M4^2-7*M4-2) - (J4^3+4*J4^2-7*J4-2))</f>
        <v>-0.25012911000172144</v>
      </c>
      <c r="M4">
        <v>-1</v>
      </c>
      <c r="O4">
        <v>3</v>
      </c>
      <c r="P4" s="1">
        <f t="shared" ref="P4:P11" si="8">Q3</f>
        <v>-0.25396825396825401</v>
      </c>
      <c r="Q4">
        <f t="shared" ref="Q4:Q11" si="9">P4 -  (P4^3+4*P4^2-7*P4-2)/(3*P4^2+8*P4-7)</f>
        <v>-0.25177366099285192</v>
      </c>
      <c r="R4">
        <f t="shared" ref="R4:R11" si="10">(P4^3+4*P4^2-7*P4-2)</f>
        <v>1.9396353485545248E-2</v>
      </c>
      <c r="T4" s="2">
        <f t="shared" ref="T4:T5" si="11">T3+AB3</f>
        <v>12.140876427630914</v>
      </c>
      <c r="U4" s="2">
        <f t="shared" ref="U4:U5" si="12">U3+AC3</f>
        <v>-5.5460708782742625</v>
      </c>
      <c r="V4" s="2">
        <f t="shared" ref="V4:V5" si="13">U4+T4^2*U4-1</f>
        <v>-824.04180126865208</v>
      </c>
      <c r="W4" s="2">
        <f t="shared" ref="W4:W5" si="14">U4^3-U4</f>
        <v>-165.04498078785585</v>
      </c>
      <c r="X4" s="2">
        <f t="shared" ref="X4:X5" si="15">2*T4*U4</f>
        <v>-134.66832238402054</v>
      </c>
      <c r="Y4" s="2">
        <f t="shared" ref="Y4:Y5" si="16">1+T4^2</f>
        <v>148.400880431004</v>
      </c>
      <c r="Z4" s="2">
        <f>0</f>
        <v>0</v>
      </c>
      <c r="AA4" s="2">
        <f t="shared" ref="AA4:AA5" si="17">3*U4^2-1</f>
        <v>91.27670656052554</v>
      </c>
      <c r="AB4" s="2">
        <f t="shared" ref="AB4:AB5" si="18">(V4*AA4-W4*Y4)/(X4*AA4-Z4*Y4)</f>
        <v>4.1264779701921181</v>
      </c>
      <c r="AC4" s="2">
        <f t="shared" ref="AC4:AC5" si="19">(X4*W4-Z4*V4)/(X4*AA4-Z4*Y4)</f>
        <v>-1.8081829089485675</v>
      </c>
    </row>
    <row r="5" spans="1:29" x14ac:dyDescent="0.25">
      <c r="B5">
        <v>4</v>
      </c>
      <c r="C5">
        <f t="shared" si="0"/>
        <v>-0.375</v>
      </c>
      <c r="D5">
        <f t="shared" si="1"/>
        <v>-0.25</v>
      </c>
      <c r="E5" s="1">
        <f t="shared" si="2"/>
        <v>-0.3125</v>
      </c>
      <c r="F5">
        <f t="shared" si="3"/>
        <v>0.62140607833862305</v>
      </c>
      <c r="G5">
        <f t="shared" si="4"/>
        <v>0.547607421875</v>
      </c>
      <c r="I5">
        <v>4</v>
      </c>
      <c r="J5">
        <f t="shared" si="5"/>
        <v>-0.25012911000172144</v>
      </c>
      <c r="K5">
        <f t="shared" si="6"/>
        <v>-1.4487163936456104E-2</v>
      </c>
      <c r="L5">
        <f t="shared" si="7"/>
        <v>-0.25148459317767125</v>
      </c>
      <c r="M5">
        <v>-1</v>
      </c>
      <c r="O5">
        <v>4</v>
      </c>
      <c r="P5" s="1">
        <f t="shared" si="8"/>
        <v>-0.25177366099285192</v>
      </c>
      <c r="Q5">
        <f t="shared" si="9"/>
        <v>-0.2517718924101412</v>
      </c>
      <c r="R5">
        <f t="shared" si="10"/>
        <v>1.5606008076929356E-5</v>
      </c>
      <c r="T5" s="2">
        <f t="shared" si="11"/>
        <v>16.267354397823034</v>
      </c>
      <c r="U5" s="2">
        <f t="shared" si="12"/>
        <v>-7.35425378722283</v>
      </c>
      <c r="V5" s="2">
        <f t="shared" si="13"/>
        <v>-1954.4870403862847</v>
      </c>
      <c r="W5" s="2">
        <f t="shared" si="14"/>
        <v>-390.40092093874568</v>
      </c>
      <c r="X5" s="2">
        <f t="shared" si="15"/>
        <v>-239.26850537657202</v>
      </c>
      <c r="Y5" s="2">
        <f t="shared" si="16"/>
        <v>265.62681910437243</v>
      </c>
      <c r="Z5" s="2">
        <f>0</f>
        <v>0</v>
      </c>
      <c r="AA5" s="2">
        <f t="shared" si="17"/>
        <v>161.25514630064401</v>
      </c>
      <c r="AB5" s="2">
        <f t="shared" si="18"/>
        <v>5.4808754122644547</v>
      </c>
      <c r="AC5" s="2">
        <f t="shared" si="19"/>
        <v>-2.4210137158096177</v>
      </c>
    </row>
    <row r="6" spans="1:29" x14ac:dyDescent="0.25">
      <c r="B6">
        <v>5</v>
      </c>
      <c r="C6">
        <f t="shared" si="0"/>
        <v>-0.3125</v>
      </c>
      <c r="D6">
        <f t="shared" si="1"/>
        <v>-0.25</v>
      </c>
      <c r="E6" s="1">
        <f t="shared" si="2"/>
        <v>-0.28125</v>
      </c>
      <c r="F6">
        <f t="shared" si="3"/>
        <v>0.14397088438272476</v>
      </c>
      <c r="G6">
        <f t="shared" si="4"/>
        <v>0.262908935546875</v>
      </c>
      <c r="I6">
        <v>5</v>
      </c>
      <c r="J6">
        <f t="shared" si="5"/>
        <v>-0.25148459317767125</v>
      </c>
      <c r="K6">
        <f t="shared" si="6"/>
        <v>-2.5348628389052497E-3</v>
      </c>
      <c r="L6">
        <f t="shared" si="7"/>
        <v>-0.25172169103748976</v>
      </c>
      <c r="M6">
        <v>-1</v>
      </c>
      <c r="O6">
        <v>5</v>
      </c>
      <c r="P6" s="1">
        <f t="shared" si="8"/>
        <v>-0.2517718924101412</v>
      </c>
      <c r="Q6">
        <f t="shared" si="9"/>
        <v>-0.25177189240899106</v>
      </c>
      <c r="R6">
        <f t="shared" si="10"/>
        <v>1.0148770712703481E-11</v>
      </c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5">
      <c r="B7">
        <v>6</v>
      </c>
      <c r="C7">
        <f t="shared" si="0"/>
        <v>-0.28125</v>
      </c>
      <c r="D7">
        <f t="shared" si="1"/>
        <v>-0.25</v>
      </c>
      <c r="E7" s="1">
        <f t="shared" si="2"/>
        <v>-0.265625</v>
      </c>
      <c r="F7">
        <f t="shared" si="3"/>
        <v>3.2300979946739972E-2</v>
      </c>
      <c r="G7">
        <f t="shared" si="4"/>
        <v>0.12285995483398438</v>
      </c>
      <c r="I7">
        <v>6</v>
      </c>
      <c r="J7">
        <f t="shared" si="5"/>
        <v>-0.25172169103748976</v>
      </c>
      <c r="K7">
        <f t="shared" si="6"/>
        <v>-4.4296912049968107E-4</v>
      </c>
      <c r="L7">
        <f t="shared" si="7"/>
        <v>-0.25176312176647431</v>
      </c>
      <c r="M7">
        <v>-1</v>
      </c>
      <c r="O7">
        <v>6</v>
      </c>
      <c r="P7" s="1">
        <f t="shared" si="8"/>
        <v>-0.25177189240899106</v>
      </c>
      <c r="Q7">
        <f t="shared" si="9"/>
        <v>-0.25177189240899106</v>
      </c>
      <c r="R7">
        <f t="shared" si="10"/>
        <v>-2.2204460492503131E-16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B8">
        <v>7</v>
      </c>
      <c r="C8">
        <f t="shared" si="0"/>
        <v>-0.265625</v>
      </c>
      <c r="D8">
        <f t="shared" si="1"/>
        <v>-0.25</v>
      </c>
      <c r="E8" s="1">
        <f t="shared" si="2"/>
        <v>-0.2578125</v>
      </c>
      <c r="F8">
        <f t="shared" si="3"/>
        <v>6.5632455825834768E-3</v>
      </c>
      <c r="G8">
        <f t="shared" si="4"/>
        <v>5.3420543670654297E-2</v>
      </c>
      <c r="I8">
        <v>7</v>
      </c>
      <c r="J8">
        <f t="shared" si="5"/>
        <v>-0.25176312176647431</v>
      </c>
      <c r="K8">
        <f t="shared" si="6"/>
        <v>-7.7391969101281433E-5</v>
      </c>
      <c r="L8">
        <f t="shared" si="7"/>
        <v>-0.2517703601371204</v>
      </c>
      <c r="M8">
        <v>-1</v>
      </c>
      <c r="O8">
        <v>7</v>
      </c>
      <c r="P8" s="1">
        <f t="shared" si="8"/>
        <v>-0.25177189240899106</v>
      </c>
      <c r="Q8">
        <f t="shared" si="9"/>
        <v>-0.25177189240899106</v>
      </c>
      <c r="R8">
        <f t="shared" si="10"/>
        <v>-2.2204460492503131E-16</v>
      </c>
    </row>
    <row r="9" spans="1:29" x14ac:dyDescent="0.25">
      <c r="B9">
        <v>8</v>
      </c>
      <c r="C9">
        <f t="shared" si="0"/>
        <v>-0.2578125</v>
      </c>
      <c r="D9">
        <f t="shared" si="1"/>
        <v>-0.25</v>
      </c>
      <c r="E9" s="1">
        <f t="shared" si="2"/>
        <v>-0.25390625</v>
      </c>
      <c r="F9">
        <f t="shared" si="3"/>
        <v>1.0068896163204499E-3</v>
      </c>
      <c r="G9">
        <f t="shared" si="4"/>
        <v>1.884835958480835E-2</v>
      </c>
      <c r="I9">
        <v>8</v>
      </c>
      <c r="J9">
        <f t="shared" si="5"/>
        <v>-0.2517703601371204</v>
      </c>
      <c r="K9">
        <f t="shared" si="6"/>
        <v>-1.3520771446007274E-5</v>
      </c>
      <c r="L9">
        <f t="shared" si="7"/>
        <v>-0.25177162471522685</v>
      </c>
      <c r="M9">
        <v>-1</v>
      </c>
      <c r="O9">
        <v>8</v>
      </c>
      <c r="P9" s="1">
        <f t="shared" si="8"/>
        <v>-0.25177189240899106</v>
      </c>
      <c r="Q9">
        <f t="shared" si="9"/>
        <v>-0.25177189240899106</v>
      </c>
      <c r="R9">
        <f t="shared" si="10"/>
        <v>-2.2204460492503131E-16</v>
      </c>
    </row>
    <row r="10" spans="1:29" x14ac:dyDescent="0.25">
      <c r="B10">
        <v>9</v>
      </c>
      <c r="C10">
        <f>IF(F9&gt;0,E9,C9)</f>
        <v>-0.25390625</v>
      </c>
      <c r="D10">
        <f>IF(F9&lt;0,E9,D9)</f>
        <v>-0.25</v>
      </c>
      <c r="E10" s="1">
        <f>(C10+D10)/2</f>
        <v>-0.251953125</v>
      </c>
      <c r="F10">
        <f>(C10^3+4*C10^2-7*C10-2)*(E10^3+4*E10^2-7*E10-2)</f>
        <v>3.0144264002718302E-5</v>
      </c>
      <c r="G10">
        <f>(E10^3+4*E10^2-7*E10-2)</f>
        <v>1.5993043780326843E-3</v>
      </c>
      <c r="I10">
        <v>9</v>
      </c>
      <c r="J10">
        <f t="shared" si="5"/>
        <v>-0.25177162471522685</v>
      </c>
      <c r="K10">
        <f t="shared" si="6"/>
        <v>-2.3621316529442993E-6</v>
      </c>
      <c r="L10">
        <f t="shared" si="7"/>
        <v>-0.25177184564190275</v>
      </c>
      <c r="M10">
        <v>-1</v>
      </c>
      <c r="O10">
        <v>9</v>
      </c>
      <c r="P10" s="1">
        <f t="shared" si="8"/>
        <v>-0.25177189240899106</v>
      </c>
      <c r="Q10">
        <f t="shared" si="9"/>
        <v>-0.25177189240899106</v>
      </c>
      <c r="R10">
        <f t="shared" si="10"/>
        <v>-2.2204460492503131E-16</v>
      </c>
    </row>
    <row r="11" spans="1:29" x14ac:dyDescent="0.25">
      <c r="B11">
        <v>10</v>
      </c>
      <c r="C11">
        <f t="shared" ref="C11" si="20">IF(F10&gt;0,E10,C10)</f>
        <v>-0.251953125</v>
      </c>
      <c r="D11">
        <f t="shared" ref="D11" si="21">IF(F10&lt;0,E10,D10)</f>
        <v>-0.25</v>
      </c>
      <c r="E11" s="1">
        <f t="shared" ref="E11" si="22">(C11+D11)/2</f>
        <v>-0.2509765625</v>
      </c>
      <c r="F11">
        <f t="shared" ref="F11" si="23">(C11^3+4*C11^2-7*C11-2)*(E11^3+4*E11^2-7*E11-2)</f>
        <v>-1.1220630688583977E-5</v>
      </c>
      <c r="G11">
        <f t="shared" ref="G11" si="24">(E11^3+4*E11^2-7*E11-2)</f>
        <v>-7.0159444585442543E-3</v>
      </c>
      <c r="I11">
        <v>10</v>
      </c>
      <c r="J11">
        <f t="shared" si="5"/>
        <v>-0.25177184564190275</v>
      </c>
      <c r="K11">
        <f t="shared" si="6"/>
        <v>-4.1267314876414218E-7</v>
      </c>
      <c r="L11">
        <f t="shared" si="7"/>
        <v>-0.2517718842386093</v>
      </c>
      <c r="M11">
        <v>-1</v>
      </c>
      <c r="O11">
        <v>10</v>
      </c>
      <c r="P11" s="1">
        <f t="shared" si="8"/>
        <v>-0.25177189240899106</v>
      </c>
      <c r="Q11">
        <f t="shared" si="9"/>
        <v>-0.25177189240899106</v>
      </c>
      <c r="R11">
        <f t="shared" si="10"/>
        <v>-2.2204460492503131E-16</v>
      </c>
    </row>
    <row r="12" spans="1:2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t="s">
        <v>22</v>
      </c>
      <c r="T12">
        <v>11.841100000000001</v>
      </c>
      <c r="U12">
        <f t="shared" ref="U12:V14" si="25">T13-T12</f>
        <v>1.4935999999999989</v>
      </c>
      <c r="V12">
        <f t="shared" si="25"/>
        <v>8.6900000000001754E-2</v>
      </c>
      <c r="W12">
        <f>V13-V12</f>
        <v>-8.0000000000168825E-4</v>
      </c>
      <c r="X12">
        <f>W13-W12</f>
        <v>3.9999999999906777E-4</v>
      </c>
    </row>
    <row r="13" spans="1:29" x14ac:dyDescent="0.25">
      <c r="T13">
        <v>13.3347</v>
      </c>
      <c r="U13">
        <f t="shared" si="25"/>
        <v>1.5805000000000007</v>
      </c>
      <c r="V13">
        <f t="shared" si="25"/>
        <v>8.6100000000000065E-2</v>
      </c>
      <c r="W13">
        <f>V14-V13</f>
        <v>-4.0000000000262048E-4</v>
      </c>
    </row>
    <row r="14" spans="1:29" x14ac:dyDescent="0.25">
      <c r="T14">
        <v>14.9152</v>
      </c>
      <c r="U14">
        <f t="shared" si="25"/>
        <v>1.6666000000000007</v>
      </c>
      <c r="V14">
        <f>U15-U14</f>
        <v>8.5699999999997445E-2</v>
      </c>
    </row>
    <row r="15" spans="1:29" x14ac:dyDescent="0.25">
      <c r="F15">
        <f>3.2/8-2/8</f>
        <v>0.15000000000000002</v>
      </c>
      <c r="G15">
        <v>0</v>
      </c>
      <c r="H15">
        <v>2</v>
      </c>
      <c r="I15">
        <f>SQRT(1+2*H15^2+3*H15^4)</f>
        <v>7.5498344352707498</v>
      </c>
      <c r="J15">
        <v>0</v>
      </c>
      <c r="T15">
        <v>16.581800000000001</v>
      </c>
      <c r="U15">
        <f>T16-T15</f>
        <v>1.7522999999999982</v>
      </c>
    </row>
    <row r="16" spans="1:29" x14ac:dyDescent="0.25">
      <c r="F16">
        <f>3.2/5-2/5</f>
        <v>0.24</v>
      </c>
      <c r="G16">
        <v>1</v>
      </c>
      <c r="H16">
        <v>2.15</v>
      </c>
      <c r="I16">
        <f t="shared" ref="I16:I23" si="26">SQRT(1+2*H16^2+3*H16^4)</f>
        <v>8.6225007248477521</v>
      </c>
      <c r="L16">
        <f>SUM(I15,I23)</f>
        <v>25.881577396593336</v>
      </c>
      <c r="M16">
        <f>SUM(I16,I18,I20,I22)</f>
        <v>50.036868663398529</v>
      </c>
      <c r="N16">
        <f>SUM(I17,I19,I21)</f>
        <v>37.253070228404937</v>
      </c>
      <c r="O16">
        <f>SUM(I17,I21)</f>
        <v>24.939955269143006</v>
      </c>
      <c r="T16">
        <v>18.334099999999999</v>
      </c>
    </row>
    <row r="17" spans="6:24" x14ac:dyDescent="0.25">
      <c r="G17">
        <v>2</v>
      </c>
      <c r="H17">
        <v>2.2999999999999998</v>
      </c>
      <c r="I17">
        <f t="shared" si="26"/>
        <v>9.7740626149007248</v>
      </c>
      <c r="J17">
        <v>1</v>
      </c>
      <c r="S17" s="6"/>
      <c r="T17" s="6"/>
      <c r="U17" s="6"/>
      <c r="V17" s="6"/>
      <c r="W17" s="6"/>
      <c r="X17" s="6"/>
    </row>
    <row r="18" spans="6:24" x14ac:dyDescent="0.25">
      <c r="G18">
        <v>3</v>
      </c>
      <c r="H18">
        <v>2.4500000000000002</v>
      </c>
      <c r="I18">
        <f t="shared" si="26"/>
        <v>11.004318186512059</v>
      </c>
    </row>
    <row r="19" spans="6:24" x14ac:dyDescent="0.25">
      <c r="G19">
        <v>4</v>
      </c>
      <c r="H19">
        <v>2.6</v>
      </c>
      <c r="I19">
        <f t="shared" si="26"/>
        <v>12.313114959261934</v>
      </c>
      <c r="J19">
        <v>2</v>
      </c>
      <c r="L19" s="3">
        <f>(L16+4*M16+2*N16)*(0.15/3)</f>
        <v>15.026759625349865</v>
      </c>
      <c r="M19" s="4">
        <f>(L16+4*O16+2*I19)*(0.3/3)</f>
        <v>15.026762839168923</v>
      </c>
      <c r="V19" t="s">
        <v>23</v>
      </c>
    </row>
    <row r="20" spans="6:24" x14ac:dyDescent="0.25">
      <c r="G20">
        <v>5</v>
      </c>
      <c r="H20">
        <v>2.75</v>
      </c>
      <c r="I20">
        <f t="shared" si="26"/>
        <v>13.700336446598675</v>
      </c>
      <c r="S20" t="s">
        <v>22</v>
      </c>
      <c r="T20">
        <f>11.8411 + 1.4936/(1*0.2)*(4.1-4) + 0.0869/(2*1*0.2*0.2)*(4.1-4)*(4.1-4.2) - 0.0008/(3*2*1*0.2*0.2*0.2)*(4.1-4)*(4.1-4.2)*(4.1-4.4)+0.0004/(4*3*2*1*0.2*0.2*0.2*0.2)*(4.1-4)*(4.1-4.2)*(4.1-4.4)*(4.1-4.6)</f>
        <v>12.576971874999998</v>
      </c>
      <c r="V20">
        <f>(-25/12*4+4*4.2-3*4.4+4/3*4.6-1/4*4.8)/0.2</f>
        <v>0.99999999999999312</v>
      </c>
      <c r="W20">
        <f>-4.2+4*4.4-5*4.6+2*4.8</f>
        <v>0</v>
      </c>
    </row>
    <row r="21" spans="6:24" x14ac:dyDescent="0.25">
      <c r="G21">
        <v>6</v>
      </c>
      <c r="H21">
        <v>2.9</v>
      </c>
      <c r="I21">
        <f t="shared" si="26"/>
        <v>15.165892654242281</v>
      </c>
      <c r="J21">
        <v>3</v>
      </c>
      <c r="S21" s="6"/>
      <c r="T21" s="6"/>
      <c r="U21" s="6"/>
      <c r="V21" s="7"/>
      <c r="W21" s="7"/>
    </row>
    <row r="22" spans="6:24" x14ac:dyDescent="0.25">
      <c r="G22">
        <v>7</v>
      </c>
      <c r="H22">
        <v>3.05</v>
      </c>
      <c r="I22">
        <f t="shared" si="26"/>
        <v>16.70971330544004</v>
      </c>
      <c r="L22" s="5">
        <f>1/5*(M19-L19)</f>
        <v>6.4276381159800169E-7</v>
      </c>
    </row>
    <row r="23" spans="6:24" x14ac:dyDescent="0.25">
      <c r="G23">
        <v>8</v>
      </c>
      <c r="H23">
        <v>3.2</v>
      </c>
      <c r="I23">
        <f t="shared" si="26"/>
        <v>18.331742961322586</v>
      </c>
      <c r="J23">
        <v>4</v>
      </c>
    </row>
    <row r="24" spans="6:24" x14ac:dyDescent="0.25"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</dc:creator>
  <cp:lastModifiedBy>Daniel Karagodin</cp:lastModifiedBy>
  <dcterms:created xsi:type="dcterms:W3CDTF">2022-11-19T16:40:38Z</dcterms:created>
  <dcterms:modified xsi:type="dcterms:W3CDTF">2022-11-22T17:19:33Z</dcterms:modified>
</cp:coreProperties>
</file>