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ml.chartshapes+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ml.chartshapes+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6.xml" ContentType="application/vnd.openxmlformats-officedocument.drawingml.chart+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stevenchung/Desktop/451 Final Project /"/>
    </mc:Choice>
  </mc:AlternateContent>
  <xr:revisionPtr revIDLastSave="0" documentId="13_ncr:1_{5E44AEBB-24CE-9940-BD80-BC73586FD2A1}" xr6:coauthVersionLast="47" xr6:coauthVersionMax="47" xr10:uidLastSave="{00000000-0000-0000-0000-000000000000}"/>
  <bookViews>
    <workbookView xWindow="28800" yWindow="500" windowWidth="38400" windowHeight="19460" activeTab="5" xr2:uid="{DF75D863-A007-124C-8489-6D47CF878749}"/>
  </bookViews>
  <sheets>
    <sheet name="Labour Produ Raw" sheetId="4" r:id="rId1"/>
    <sheet name="Non-Business  Data " sheetId="10" r:id="rId2"/>
    <sheet name="Hours worked in sectors raw" sheetId="3" r:id="rId3"/>
    <sheet name="Shift-Share_Service" sheetId="8" r:id="rId4"/>
    <sheet name="Service Graph" sheetId="14" r:id="rId5"/>
    <sheet name="Ranking  Sector" sheetId="17" r:id="rId6"/>
    <sheet name="Service Sector" sheetId="7" r:id="rId7"/>
    <sheet name="Shift-Share_Good" sheetId="9" r:id="rId8"/>
    <sheet name="Good Sector" sheetId="5" r:id="rId9"/>
    <sheet name="good graph" sheetId="6" r:id="rId10"/>
    <sheet name="Aggregate graph" sheetId="11" r:id="rId11"/>
    <sheet name="Business Sector" sheetId="12" r:id="rId12"/>
    <sheet name="Shift-Share_Business" sheetId="13" r:id="rId13"/>
    <sheet name="Shift-Share_ALL" sheetId="15" r:id="rId14"/>
    <sheet name="Labour Productivity Aggregate" sheetId="1" r:id="rId15"/>
    <sheet name="GDP Per Capita"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1" l="1"/>
  <c r="W71" i="11"/>
  <c r="H58" i="17"/>
  <c r="I58" i="17"/>
  <c r="J58" i="17"/>
  <c r="K58" i="17"/>
  <c r="H59" i="17"/>
  <c r="I59" i="17"/>
  <c r="J59" i="17"/>
  <c r="K59" i="17"/>
  <c r="H60" i="17"/>
  <c r="I60" i="17"/>
  <c r="J60" i="17"/>
  <c r="K60" i="17"/>
  <c r="H61" i="17"/>
  <c r="I61" i="17"/>
  <c r="J61" i="17"/>
  <c r="K61" i="17"/>
  <c r="H62" i="17"/>
  <c r="I62" i="17"/>
  <c r="J62" i="17"/>
  <c r="K62" i="17"/>
  <c r="H63" i="17"/>
  <c r="I63" i="17"/>
  <c r="J63" i="17"/>
  <c r="K63" i="17"/>
  <c r="H65" i="17"/>
  <c r="I65" i="17"/>
  <c r="J65" i="17"/>
  <c r="K65" i="17"/>
  <c r="H66" i="17"/>
  <c r="I66" i="17"/>
  <c r="J66" i="17"/>
  <c r="K66" i="17"/>
  <c r="H67" i="17"/>
  <c r="I67" i="17"/>
  <c r="J67" i="17"/>
  <c r="K67" i="17"/>
  <c r="H68" i="17"/>
  <c r="I68" i="17"/>
  <c r="J68" i="17"/>
  <c r="K68" i="17"/>
  <c r="H69" i="17"/>
  <c r="I69" i="17"/>
  <c r="J69" i="17"/>
  <c r="K69" i="17"/>
  <c r="H71" i="17"/>
  <c r="I71" i="17"/>
  <c r="J71" i="17"/>
  <c r="K71" i="17"/>
  <c r="J57" i="17"/>
  <c r="K57" i="17"/>
  <c r="I57" i="17"/>
  <c r="H57" i="17"/>
  <c r="G71" i="17"/>
  <c r="G58" i="17"/>
  <c r="G59" i="17"/>
  <c r="G60" i="17"/>
  <c r="G61" i="17"/>
  <c r="G62" i="17"/>
  <c r="G63" i="17"/>
  <c r="G65" i="17"/>
  <c r="G66" i="17"/>
  <c r="G67" i="17"/>
  <c r="G68" i="17"/>
  <c r="G69" i="17"/>
  <c r="G57" i="17"/>
  <c r="I56" i="17"/>
  <c r="J56" i="17"/>
  <c r="K56" i="17"/>
  <c r="H56" i="17"/>
  <c r="C74" i="17"/>
  <c r="D74" i="17"/>
  <c r="E74" i="17"/>
  <c r="B74" i="17"/>
  <c r="C72" i="17"/>
  <c r="D72" i="17"/>
  <c r="E72" i="17"/>
  <c r="B72" i="17"/>
  <c r="C66" i="17"/>
  <c r="D66" i="17"/>
  <c r="E66" i="17"/>
  <c r="C67" i="17"/>
  <c r="D67" i="17"/>
  <c r="E67" i="17"/>
  <c r="C68" i="17"/>
  <c r="D68" i="17"/>
  <c r="E68" i="17"/>
  <c r="C69" i="17"/>
  <c r="D69" i="17"/>
  <c r="E69" i="17"/>
  <c r="C70" i="17"/>
  <c r="D70" i="17"/>
  <c r="E70" i="17"/>
  <c r="B67" i="17"/>
  <c r="B68" i="17"/>
  <c r="B69" i="17"/>
  <c r="B70" i="17"/>
  <c r="B66" i="17"/>
  <c r="C58" i="17"/>
  <c r="D58" i="17"/>
  <c r="E58" i="17"/>
  <c r="C59" i="17"/>
  <c r="D59" i="17"/>
  <c r="E59" i="17"/>
  <c r="C60" i="17"/>
  <c r="D60" i="17"/>
  <c r="E60" i="17"/>
  <c r="C61" i="17"/>
  <c r="D61" i="17"/>
  <c r="E61" i="17"/>
  <c r="C62" i="17"/>
  <c r="D62" i="17"/>
  <c r="E62" i="17"/>
  <c r="C63" i="17"/>
  <c r="D63" i="17"/>
  <c r="E63" i="17"/>
  <c r="C64" i="17"/>
  <c r="D64" i="17"/>
  <c r="E64" i="17"/>
  <c r="B59" i="17"/>
  <c r="B60" i="17"/>
  <c r="B61" i="17"/>
  <c r="B62" i="17"/>
  <c r="B63" i="17"/>
  <c r="B64" i="17"/>
  <c r="B58" i="17"/>
  <c r="Q49" i="17"/>
  <c r="Q50" i="17"/>
  <c r="Q48" i="17"/>
  <c r="Q40" i="17"/>
  <c r="Q41" i="17"/>
  <c r="Q42" i="17"/>
  <c r="Q43" i="17"/>
  <c r="Q44" i="17"/>
  <c r="Q45" i="17"/>
  <c r="Q46" i="17"/>
  <c r="P49" i="17"/>
  <c r="P50" i="17"/>
  <c r="P48" i="17"/>
  <c r="P40" i="17"/>
  <c r="P41" i="17"/>
  <c r="P42" i="17"/>
  <c r="P43" i="17"/>
  <c r="P44" i="17"/>
  <c r="P45" i="17"/>
  <c r="P46" i="17"/>
  <c r="O49" i="17"/>
  <c r="O50" i="17"/>
  <c r="O48" i="17"/>
  <c r="O40" i="17"/>
  <c r="O41" i="17"/>
  <c r="O42" i="17"/>
  <c r="O43" i="17"/>
  <c r="O44" i="17"/>
  <c r="O45" i="17"/>
  <c r="O46" i="17"/>
  <c r="N49" i="17"/>
  <c r="N50" i="17"/>
  <c r="N48" i="17"/>
  <c r="N41" i="17"/>
  <c r="N42" i="17"/>
  <c r="N43" i="17"/>
  <c r="N44" i="17"/>
  <c r="N45" i="17"/>
  <c r="N46" i="17"/>
  <c r="N40" i="17"/>
  <c r="H37" i="17"/>
  <c r="N33" i="17" s="1"/>
  <c r="I37" i="17"/>
  <c r="O33" i="17" s="1"/>
  <c r="J37" i="17"/>
  <c r="P33" i="17" s="1"/>
  <c r="K37" i="17"/>
  <c r="Q33" i="17" s="1"/>
  <c r="H38" i="17"/>
  <c r="N34" i="17" s="1"/>
  <c r="I38" i="17"/>
  <c r="O34" i="17" s="1"/>
  <c r="J38" i="17"/>
  <c r="P34" i="17" s="1"/>
  <c r="K38" i="17"/>
  <c r="Q34" i="17" s="1"/>
  <c r="H39" i="17"/>
  <c r="N35" i="17" s="1"/>
  <c r="I39" i="17"/>
  <c r="O35" i="17" s="1"/>
  <c r="J39" i="17"/>
  <c r="P35" i="17" s="1"/>
  <c r="K39" i="17"/>
  <c r="Q35" i="17" s="1"/>
  <c r="H40" i="17"/>
  <c r="N36" i="17" s="1"/>
  <c r="I40" i="17"/>
  <c r="O36" i="17" s="1"/>
  <c r="J40" i="17"/>
  <c r="P36" i="17" s="1"/>
  <c r="K40" i="17"/>
  <c r="Q36" i="17" s="1"/>
  <c r="H41" i="17"/>
  <c r="N37" i="17" s="1"/>
  <c r="I41" i="17"/>
  <c r="O37" i="17" s="1"/>
  <c r="J41" i="17"/>
  <c r="P37" i="17" s="1"/>
  <c r="K41" i="17"/>
  <c r="Q37" i="17" s="1"/>
  <c r="W12" i="8"/>
  <c r="AA12" i="8" s="1"/>
  <c r="V12" i="8"/>
  <c r="Z12" i="8" s="1"/>
  <c r="U12" i="8"/>
  <c r="Y12" i="8" s="1"/>
  <c r="AA11" i="8"/>
  <c r="W11" i="8"/>
  <c r="V11" i="8"/>
  <c r="Z11" i="8" s="1"/>
  <c r="U11" i="8"/>
  <c r="Y11" i="8" s="1"/>
  <c r="AA10" i="8"/>
  <c r="W10" i="8"/>
  <c r="V10" i="8"/>
  <c r="X10" i="8" s="1"/>
  <c r="U10" i="8"/>
  <c r="Y10" i="8" s="1"/>
  <c r="AA9" i="8"/>
  <c r="Z9" i="8"/>
  <c r="W9" i="8"/>
  <c r="V9" i="8"/>
  <c r="X9" i="8" s="1"/>
  <c r="U9" i="8"/>
  <c r="Y9" i="8" s="1"/>
  <c r="Y12" i="9"/>
  <c r="W12" i="9"/>
  <c r="AA12" i="9" s="1"/>
  <c r="V12" i="9"/>
  <c r="Z12" i="9" s="1"/>
  <c r="U12" i="9"/>
  <c r="AA11" i="9"/>
  <c r="W11" i="9"/>
  <c r="V11" i="9"/>
  <c r="Z11" i="9" s="1"/>
  <c r="U11" i="9"/>
  <c r="Y11" i="9" s="1"/>
  <c r="Z10" i="9"/>
  <c r="X10" i="9"/>
  <c r="W10" i="9"/>
  <c r="AA10" i="9" s="1"/>
  <c r="V10" i="9"/>
  <c r="U10" i="9"/>
  <c r="Y10" i="9" s="1"/>
  <c r="AA9" i="9"/>
  <c r="Y9" i="9"/>
  <c r="W9" i="9"/>
  <c r="V9" i="9"/>
  <c r="X9" i="9" s="1"/>
  <c r="U9" i="9"/>
  <c r="Y9" i="15"/>
  <c r="Y10" i="15"/>
  <c r="Y11" i="15"/>
  <c r="Y12" i="15"/>
  <c r="AA10" i="15"/>
  <c r="AA11" i="15"/>
  <c r="AA12" i="15"/>
  <c r="Z11" i="15"/>
  <c r="Z10" i="15"/>
  <c r="Z12" i="15"/>
  <c r="AA9" i="15"/>
  <c r="Z9" i="15"/>
  <c r="X10" i="15"/>
  <c r="X11" i="15"/>
  <c r="X12" i="15"/>
  <c r="X9" i="15"/>
  <c r="V9" i="15"/>
  <c r="W9" i="15"/>
  <c r="V10" i="15"/>
  <c r="W10" i="15"/>
  <c r="V11" i="15"/>
  <c r="W11" i="15"/>
  <c r="V12" i="15"/>
  <c r="W12" i="15"/>
  <c r="U12" i="15"/>
  <c r="U10" i="15"/>
  <c r="U11" i="15"/>
  <c r="U9" i="15"/>
  <c r="D18" i="7"/>
  <c r="E18" i="7"/>
  <c r="D20" i="7"/>
  <c r="E20" i="7"/>
  <c r="D21" i="7"/>
  <c r="E21" i="7"/>
  <c r="D23" i="7"/>
  <c r="E23" i="7"/>
  <c r="D24" i="7"/>
  <c r="E24" i="7"/>
  <c r="D25" i="7"/>
  <c r="E25" i="7"/>
  <c r="D26" i="7"/>
  <c r="E26" i="7"/>
  <c r="E22" i="7"/>
  <c r="D22" i="7"/>
  <c r="C18" i="7"/>
  <c r="C20" i="7"/>
  <c r="C21" i="7"/>
  <c r="C23" i="7"/>
  <c r="C24" i="7"/>
  <c r="C25" i="7"/>
  <c r="C26" i="7"/>
  <c r="C22" i="7"/>
  <c r="B20" i="7"/>
  <c r="B21" i="7"/>
  <c r="B22" i="7"/>
  <c r="B23" i="7"/>
  <c r="B24" i="7"/>
  <c r="B25" i="7"/>
  <c r="B26" i="7"/>
  <c r="B18" i="7"/>
  <c r="C27" i="5"/>
  <c r="D27" i="5"/>
  <c r="E27" i="5"/>
  <c r="C28" i="5"/>
  <c r="D28" i="5"/>
  <c r="E28" i="5"/>
  <c r="C29" i="5"/>
  <c r="D29" i="5"/>
  <c r="E29" i="5"/>
  <c r="C30" i="5"/>
  <c r="D30" i="5"/>
  <c r="E30" i="5"/>
  <c r="E26" i="5"/>
  <c r="D26" i="5"/>
  <c r="C26" i="5"/>
  <c r="B27" i="5"/>
  <c r="B28" i="5"/>
  <c r="B29" i="5"/>
  <c r="B30" i="5"/>
  <c r="B26" i="5"/>
  <c r="E25" i="5"/>
  <c r="D25" i="5"/>
  <c r="C25" i="5"/>
  <c r="B25" i="5"/>
  <c r="E39" i="1"/>
  <c r="E40" i="1"/>
  <c r="E41" i="1"/>
  <c r="E38" i="1"/>
  <c r="E37" i="1"/>
  <c r="D39" i="1"/>
  <c r="D40" i="1"/>
  <c r="D41" i="1"/>
  <c r="D38" i="1"/>
  <c r="D37" i="1"/>
  <c r="B39" i="1"/>
  <c r="B40" i="1"/>
  <c r="B41" i="1"/>
  <c r="B38" i="1"/>
  <c r="B37" i="1"/>
  <c r="C39" i="1"/>
  <c r="C40" i="1"/>
  <c r="C41" i="1"/>
  <c r="C38" i="1"/>
  <c r="C37" i="1"/>
  <c r="C31" i="16"/>
  <c r="D31" i="16"/>
  <c r="E31" i="16"/>
  <c r="F31" i="16"/>
  <c r="G31" i="16"/>
  <c r="H31" i="16"/>
  <c r="I31" i="16"/>
  <c r="J31" i="16"/>
  <c r="K31" i="16"/>
  <c r="L31" i="16"/>
  <c r="M31" i="16"/>
  <c r="N31" i="16"/>
  <c r="O31" i="16"/>
  <c r="P31" i="16"/>
  <c r="Q31" i="16"/>
  <c r="R31" i="16"/>
  <c r="S31" i="16"/>
  <c r="T31" i="16"/>
  <c r="U31" i="16"/>
  <c r="V31" i="16"/>
  <c r="W31" i="16"/>
  <c r="X31" i="16"/>
  <c r="Y31" i="16"/>
  <c r="Z31" i="16"/>
  <c r="AA31" i="16"/>
  <c r="AB31" i="16"/>
  <c r="AC31" i="16"/>
  <c r="B31" i="16"/>
  <c r="T46" i="16"/>
  <c r="C69" i="1"/>
  <c r="C70" i="1" s="1"/>
  <c r="B69" i="1"/>
  <c r="G33" i="1"/>
  <c r="C26" i="16"/>
  <c r="D26" i="16" s="1"/>
  <c r="E26" i="16" s="1"/>
  <c r="F26" i="16" s="1"/>
  <c r="G26" i="16" s="1"/>
  <c r="H26" i="16" s="1"/>
  <c r="I26" i="16" s="1"/>
  <c r="J26" i="16" s="1"/>
  <c r="K26" i="16" s="1"/>
  <c r="L26" i="16" s="1"/>
  <c r="M26" i="16" s="1"/>
  <c r="N26" i="16" s="1"/>
  <c r="O26" i="16" s="1"/>
  <c r="P26" i="16" s="1"/>
  <c r="Q26" i="16" s="1"/>
  <c r="R26" i="16" s="1"/>
  <c r="S26" i="16" s="1"/>
  <c r="T26" i="16" s="1"/>
  <c r="U26" i="16" s="1"/>
  <c r="V26" i="16" s="1"/>
  <c r="W26" i="16" s="1"/>
  <c r="X26" i="16" s="1"/>
  <c r="Y26" i="16" s="1"/>
  <c r="Z26" i="16" s="1"/>
  <c r="AA26" i="16" s="1"/>
  <c r="AB26" i="16" s="1"/>
  <c r="AC26" i="16"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AF16" i="16"/>
  <c r="AG16" i="16"/>
  <c r="AH16" i="16"/>
  <c r="AI16" i="16"/>
  <c r="AJ16" i="16"/>
  <c r="AK16" i="16"/>
  <c r="AL16" i="16"/>
  <c r="AM16" i="16"/>
  <c r="AN16" i="16"/>
  <c r="AO16" i="16"/>
  <c r="AP16" i="16"/>
  <c r="AQ16" i="16"/>
  <c r="AR16" i="16"/>
  <c r="AS16" i="16"/>
  <c r="AT16" i="16"/>
  <c r="AU16" i="16"/>
  <c r="AV16" i="16"/>
  <c r="AW16" i="16"/>
  <c r="AX16" i="16"/>
  <c r="AY16" i="16"/>
  <c r="AZ16" i="16"/>
  <c r="BA16" i="16"/>
  <c r="BB16" i="16"/>
  <c r="BC16" i="16"/>
  <c r="BD16" i="16"/>
  <c r="BE16" i="16"/>
  <c r="BF16" i="16"/>
  <c r="BG16" i="16"/>
  <c r="BH16" i="16"/>
  <c r="BI16" i="16"/>
  <c r="BJ16" i="16"/>
  <c r="BK16" i="16"/>
  <c r="BL16" i="16"/>
  <c r="BM16" i="16"/>
  <c r="BN16" i="16"/>
  <c r="BO16" i="16"/>
  <c r="BP16" i="16"/>
  <c r="BQ16" i="16"/>
  <c r="BR16" i="16"/>
  <c r="BS16" i="16"/>
  <c r="BT16" i="16"/>
  <c r="BU16" i="16"/>
  <c r="BV16" i="16"/>
  <c r="BW16" i="16"/>
  <c r="BX16" i="16"/>
  <c r="BY16" i="16"/>
  <c r="BZ16" i="16"/>
  <c r="CA16" i="16"/>
  <c r="CB16" i="16"/>
  <c r="CC16" i="16"/>
  <c r="CD16" i="16"/>
  <c r="CE16" i="16"/>
  <c r="CF16" i="16"/>
  <c r="CG16" i="16"/>
  <c r="CH16" i="16"/>
  <c r="CI16" i="16"/>
  <c r="CJ16" i="16"/>
  <c r="CK16" i="16"/>
  <c r="CL16" i="16"/>
  <c r="CM16" i="16"/>
  <c r="CN16" i="16"/>
  <c r="CO16" i="16"/>
  <c r="CP16" i="16"/>
  <c r="CQ16" i="16"/>
  <c r="CR16" i="16"/>
  <c r="CS16" i="16"/>
  <c r="CT16" i="16"/>
  <c r="CU16" i="16"/>
  <c r="CV16" i="16"/>
  <c r="CW16" i="16"/>
  <c r="CX16" i="16"/>
  <c r="CY16" i="16"/>
  <c r="CZ16" i="16"/>
  <c r="DA16" i="16"/>
  <c r="DB16" i="16"/>
  <c r="DC16" i="16"/>
  <c r="DD16" i="16"/>
  <c r="DE16" i="16"/>
  <c r="DF16" i="16"/>
  <c r="DG16" i="16"/>
  <c r="DH16" i="16"/>
  <c r="DI16" i="16"/>
  <c r="B16" i="16"/>
  <c r="B27" i="16" s="1"/>
  <c r="B28" i="16" s="1"/>
  <c r="Q36" i="13"/>
  <c r="P36" i="13"/>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9" i="15"/>
  <c r="I63" i="15"/>
  <c r="I64" i="15"/>
  <c r="I65" i="15"/>
  <c r="I66" i="15"/>
  <c r="I67" i="15"/>
  <c r="I68" i="15"/>
  <c r="I69" i="15"/>
  <c r="I70" i="15"/>
  <c r="I71" i="15"/>
  <c r="I72" i="15"/>
  <c r="I73" i="15"/>
  <c r="I74" i="15"/>
  <c r="I75" i="15"/>
  <c r="I76" i="15"/>
  <c r="I77" i="15"/>
  <c r="I78" i="15"/>
  <c r="I79" i="15"/>
  <c r="I80" i="15"/>
  <c r="I81" i="15"/>
  <c r="I82" i="15"/>
  <c r="I83" i="15"/>
  <c r="I84" i="15"/>
  <c r="I85" i="15"/>
  <c r="I86" i="15"/>
  <c r="I62" i="15"/>
  <c r="I37" i="15"/>
  <c r="I38" i="15"/>
  <c r="I39" i="15"/>
  <c r="I40" i="15"/>
  <c r="I41" i="15"/>
  <c r="I42" i="15"/>
  <c r="I43" i="15"/>
  <c r="I44" i="15"/>
  <c r="I45" i="15"/>
  <c r="I46" i="15"/>
  <c r="I47" i="15"/>
  <c r="I48" i="15"/>
  <c r="I49" i="15"/>
  <c r="I50" i="15"/>
  <c r="I51" i="15"/>
  <c r="I52" i="15"/>
  <c r="I53" i="15"/>
  <c r="I54" i="15"/>
  <c r="I55" i="15"/>
  <c r="I56" i="15"/>
  <c r="I57" i="15"/>
  <c r="I58" i="15"/>
  <c r="I59" i="15"/>
  <c r="I60" i="15"/>
  <c r="I36" i="15"/>
  <c r="I11" i="15"/>
  <c r="I12" i="15"/>
  <c r="I13" i="15"/>
  <c r="I14" i="15"/>
  <c r="I15" i="15"/>
  <c r="I16" i="15"/>
  <c r="I17" i="15"/>
  <c r="I18" i="15"/>
  <c r="I19" i="15"/>
  <c r="I20" i="15"/>
  <c r="I21" i="15"/>
  <c r="I22" i="15"/>
  <c r="I23" i="15"/>
  <c r="I24" i="15"/>
  <c r="I25" i="15"/>
  <c r="I26" i="15"/>
  <c r="I27" i="15"/>
  <c r="I28" i="15"/>
  <c r="I29" i="15"/>
  <c r="I30" i="15"/>
  <c r="I31" i="15"/>
  <c r="I32" i="15"/>
  <c r="I33" i="15"/>
  <c r="I34" i="15"/>
  <c r="I10" i="15"/>
  <c r="G61" i="15"/>
  <c r="G73" i="15"/>
  <c r="G81" i="15"/>
  <c r="F63" i="15"/>
  <c r="G63" i="15" s="1"/>
  <c r="F64" i="15"/>
  <c r="G64" i="15" s="1"/>
  <c r="F65" i="15"/>
  <c r="G65" i="15" s="1"/>
  <c r="F66" i="15"/>
  <c r="G66" i="15" s="1"/>
  <c r="F67" i="15"/>
  <c r="G67" i="15" s="1"/>
  <c r="F68" i="15"/>
  <c r="G68" i="15" s="1"/>
  <c r="F69" i="15"/>
  <c r="G69" i="15" s="1"/>
  <c r="F70" i="15"/>
  <c r="G70" i="15" s="1"/>
  <c r="F71" i="15"/>
  <c r="G71" i="15" s="1"/>
  <c r="F72" i="15"/>
  <c r="G72" i="15" s="1"/>
  <c r="F73" i="15"/>
  <c r="F74" i="15"/>
  <c r="G74" i="15" s="1"/>
  <c r="F75" i="15"/>
  <c r="G75" i="15" s="1"/>
  <c r="F76" i="15"/>
  <c r="G76" i="15" s="1"/>
  <c r="F77" i="15"/>
  <c r="G77" i="15" s="1"/>
  <c r="F78" i="15"/>
  <c r="G78" i="15" s="1"/>
  <c r="F79" i="15"/>
  <c r="G79" i="15" s="1"/>
  <c r="F80" i="15"/>
  <c r="G80" i="15" s="1"/>
  <c r="F81" i="15"/>
  <c r="F82" i="15"/>
  <c r="G82" i="15" s="1"/>
  <c r="F83" i="15"/>
  <c r="G83" i="15" s="1"/>
  <c r="F84" i="15"/>
  <c r="G84" i="15" s="1"/>
  <c r="F85" i="15"/>
  <c r="G85" i="15" s="1"/>
  <c r="F86" i="15"/>
  <c r="G86" i="15" s="1"/>
  <c r="F62" i="15"/>
  <c r="G62" i="15" s="1"/>
  <c r="F60" i="15"/>
  <c r="F59" i="15"/>
  <c r="G59" i="15" s="1"/>
  <c r="F58" i="15"/>
  <c r="G58" i="15" s="1"/>
  <c r="F57" i="15"/>
  <c r="G57" i="15" s="1"/>
  <c r="F56" i="15"/>
  <c r="F55" i="15"/>
  <c r="G55" i="15" s="1"/>
  <c r="F54" i="15"/>
  <c r="G54" i="15" s="1"/>
  <c r="F53" i="15"/>
  <c r="G53" i="15" s="1"/>
  <c r="F52" i="15"/>
  <c r="F51" i="15"/>
  <c r="G51" i="15" s="1"/>
  <c r="F50" i="15"/>
  <c r="G50" i="15" s="1"/>
  <c r="F49" i="15"/>
  <c r="F48" i="15"/>
  <c r="F47" i="15"/>
  <c r="G47" i="15" s="1"/>
  <c r="F46" i="15"/>
  <c r="G46" i="15" s="1"/>
  <c r="F45" i="15"/>
  <c r="F44" i="15"/>
  <c r="F43" i="15"/>
  <c r="G43" i="15" s="1"/>
  <c r="F42" i="15"/>
  <c r="G42" i="15" s="1"/>
  <c r="G41" i="15"/>
  <c r="F41" i="15"/>
  <c r="F40" i="15"/>
  <c r="F39" i="15"/>
  <c r="G39" i="15" s="1"/>
  <c r="F38" i="15"/>
  <c r="G38" i="15" s="1"/>
  <c r="G37" i="15"/>
  <c r="F37" i="15"/>
  <c r="F36" i="15"/>
  <c r="G35" i="15"/>
  <c r="F34" i="15"/>
  <c r="G34" i="15" s="1"/>
  <c r="F33" i="15"/>
  <c r="G33" i="15" s="1"/>
  <c r="F32" i="15"/>
  <c r="G32" i="15" s="1"/>
  <c r="F31" i="15"/>
  <c r="F30" i="15"/>
  <c r="F29" i="15"/>
  <c r="G29" i="15" s="1"/>
  <c r="F28" i="15"/>
  <c r="G28" i="15" s="1"/>
  <c r="F27" i="15"/>
  <c r="G27" i="15" s="1"/>
  <c r="F26" i="15"/>
  <c r="G26" i="15" s="1"/>
  <c r="F25" i="15"/>
  <c r="G25" i="15" s="1"/>
  <c r="F24" i="15"/>
  <c r="G24" i="15" s="1"/>
  <c r="F23" i="15"/>
  <c r="F22" i="15"/>
  <c r="G22" i="15" s="1"/>
  <c r="G21" i="15"/>
  <c r="P21" i="15" s="1"/>
  <c r="F21" i="15"/>
  <c r="F20" i="15"/>
  <c r="G20" i="15" s="1"/>
  <c r="F19" i="15"/>
  <c r="G19" i="15" s="1"/>
  <c r="F18" i="15"/>
  <c r="G18" i="15" s="1"/>
  <c r="F17" i="15"/>
  <c r="G17" i="15" s="1"/>
  <c r="F16" i="15"/>
  <c r="F15" i="15"/>
  <c r="F14" i="15"/>
  <c r="G13" i="15"/>
  <c r="F13" i="15"/>
  <c r="F12" i="15"/>
  <c r="G12" i="15" s="1"/>
  <c r="F11" i="15"/>
  <c r="G11" i="15" s="1"/>
  <c r="F10" i="15"/>
  <c r="G10" i="15" s="1"/>
  <c r="L9" i="15"/>
  <c r="G9" i="15"/>
  <c r="AB21" i="1"/>
  <c r="C21" i="1"/>
  <c r="Y21" i="1"/>
  <c r="Y33" i="1" s="1"/>
  <c r="Z21" i="1"/>
  <c r="Z33" i="1" s="1"/>
  <c r="AA21" i="1"/>
  <c r="D21" i="1"/>
  <c r="D33" i="1" s="1"/>
  <c r="E21" i="1"/>
  <c r="F21" i="1"/>
  <c r="F33" i="1" s="1"/>
  <c r="G21" i="1"/>
  <c r="H21" i="1"/>
  <c r="H33" i="1" s="1"/>
  <c r="I21" i="1"/>
  <c r="I33" i="1" s="1"/>
  <c r="J21" i="1"/>
  <c r="J33" i="1" s="1"/>
  <c r="K21" i="1"/>
  <c r="L21" i="1"/>
  <c r="L33" i="1" s="1"/>
  <c r="M21" i="1"/>
  <c r="N21" i="1"/>
  <c r="N33" i="1" s="1"/>
  <c r="O21" i="1"/>
  <c r="O33" i="1" s="1"/>
  <c r="P21" i="1"/>
  <c r="P33" i="1" s="1"/>
  <c r="Q21" i="1"/>
  <c r="Q33" i="1" s="1"/>
  <c r="R21" i="1"/>
  <c r="R33" i="1" s="1"/>
  <c r="S21" i="1"/>
  <c r="T21" i="1"/>
  <c r="T33" i="1" s="1"/>
  <c r="U21" i="1"/>
  <c r="V21" i="1"/>
  <c r="V33" i="1" s="1"/>
  <c r="W21" i="1"/>
  <c r="W33" i="1" s="1"/>
  <c r="X21" i="1"/>
  <c r="X33" i="1" s="1"/>
  <c r="B21" i="1"/>
  <c r="U15" i="12"/>
  <c r="V15" i="12"/>
  <c r="W15" i="12"/>
  <c r="X15" i="12"/>
  <c r="Y15" i="12"/>
  <c r="Z15" i="12"/>
  <c r="AA15" i="12"/>
  <c r="AB15" i="12"/>
  <c r="D15" i="12"/>
  <c r="E15" i="12"/>
  <c r="F15" i="12"/>
  <c r="G15" i="12"/>
  <c r="H15" i="12"/>
  <c r="I15" i="12"/>
  <c r="J15" i="12"/>
  <c r="K15" i="12"/>
  <c r="L15" i="12"/>
  <c r="M15" i="12"/>
  <c r="N15" i="12"/>
  <c r="O15" i="12"/>
  <c r="P15" i="12"/>
  <c r="Q15" i="12"/>
  <c r="R15" i="12"/>
  <c r="S15" i="12"/>
  <c r="T15" i="12"/>
  <c r="C15" i="12"/>
  <c r="L18" i="13"/>
  <c r="L19" i="13"/>
  <c r="L20" i="13"/>
  <c r="L21" i="13"/>
  <c r="L22" i="13"/>
  <c r="L23" i="13"/>
  <c r="L24" i="13"/>
  <c r="L25" i="13"/>
  <c r="L26" i="13"/>
  <c r="L27" i="13"/>
  <c r="L28" i="13"/>
  <c r="L29" i="13"/>
  <c r="L30" i="13"/>
  <c r="L31" i="13"/>
  <c r="L32" i="13"/>
  <c r="L33" i="13"/>
  <c r="L34" i="13"/>
  <c r="L35" i="13"/>
  <c r="L36" i="13"/>
  <c r="L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L37" i="13" s="1"/>
  <c r="J38" i="13"/>
  <c r="J39" i="13"/>
  <c r="L39" i="13" s="1"/>
  <c r="J40" i="13"/>
  <c r="J41" i="13"/>
  <c r="J42" i="13"/>
  <c r="J43" i="13"/>
  <c r="J44" i="13"/>
  <c r="J45" i="13"/>
  <c r="J46" i="13"/>
  <c r="J47" i="13"/>
  <c r="L47" i="13" s="1"/>
  <c r="J48" i="13"/>
  <c r="J49" i="13"/>
  <c r="J50" i="13"/>
  <c r="J51" i="13"/>
  <c r="J52" i="13"/>
  <c r="J53" i="13"/>
  <c r="J54" i="13"/>
  <c r="J55" i="13"/>
  <c r="L55" i="13" s="1"/>
  <c r="J56" i="13"/>
  <c r="J57" i="13"/>
  <c r="J58" i="13"/>
  <c r="J59" i="13"/>
  <c r="J60" i="13"/>
  <c r="J9" i="13"/>
  <c r="I37" i="13"/>
  <c r="I38" i="13"/>
  <c r="I39" i="13"/>
  <c r="I40" i="13"/>
  <c r="I41" i="13"/>
  <c r="I42" i="13"/>
  <c r="L42" i="13" s="1"/>
  <c r="I43" i="13"/>
  <c r="I44" i="13"/>
  <c r="I45" i="13"/>
  <c r="I46" i="13"/>
  <c r="I47" i="13"/>
  <c r="I48" i="13"/>
  <c r="I49" i="13"/>
  <c r="I50" i="13"/>
  <c r="I51" i="13"/>
  <c r="I52" i="13"/>
  <c r="L52" i="13" s="1"/>
  <c r="I53" i="13"/>
  <c r="I54" i="13"/>
  <c r="I55" i="13"/>
  <c r="I56" i="13"/>
  <c r="I57" i="13"/>
  <c r="I58" i="13"/>
  <c r="I59" i="13"/>
  <c r="I60" i="13"/>
  <c r="I36" i="13"/>
  <c r="I11" i="13"/>
  <c r="I12" i="13"/>
  <c r="I13" i="13"/>
  <c r="I14" i="13"/>
  <c r="I15" i="13"/>
  <c r="I16" i="13"/>
  <c r="I17" i="13"/>
  <c r="I18" i="13"/>
  <c r="I19" i="13"/>
  <c r="I20" i="13"/>
  <c r="I21" i="13"/>
  <c r="I22" i="13"/>
  <c r="I23" i="13"/>
  <c r="I24" i="13"/>
  <c r="I25" i="13"/>
  <c r="I26" i="13"/>
  <c r="I27" i="13"/>
  <c r="I28" i="13"/>
  <c r="I29" i="13"/>
  <c r="I30" i="13"/>
  <c r="I31" i="13"/>
  <c r="I32" i="13"/>
  <c r="I33" i="13"/>
  <c r="I34" i="13"/>
  <c r="I10" i="13"/>
  <c r="G39" i="13"/>
  <c r="G40" i="13"/>
  <c r="G41" i="13"/>
  <c r="G42" i="13"/>
  <c r="G43" i="13"/>
  <c r="G44" i="13"/>
  <c r="G45" i="13"/>
  <c r="G46" i="13"/>
  <c r="G47" i="13"/>
  <c r="G48" i="13"/>
  <c r="G49" i="13"/>
  <c r="G50" i="13"/>
  <c r="G51" i="13"/>
  <c r="G52" i="13"/>
  <c r="G53" i="13"/>
  <c r="G54" i="13"/>
  <c r="G55" i="13"/>
  <c r="G56" i="13"/>
  <c r="G57" i="13"/>
  <c r="G58" i="13"/>
  <c r="G59" i="13"/>
  <c r="G60"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9" i="13"/>
  <c r="F37" i="13"/>
  <c r="F38" i="13"/>
  <c r="F39" i="13"/>
  <c r="F40" i="13"/>
  <c r="F41" i="13"/>
  <c r="F42" i="13"/>
  <c r="F43" i="13"/>
  <c r="F44" i="13"/>
  <c r="F45" i="13"/>
  <c r="F46" i="13"/>
  <c r="F47" i="13"/>
  <c r="F48" i="13"/>
  <c r="F49" i="13"/>
  <c r="F50" i="13"/>
  <c r="F51" i="13"/>
  <c r="F52" i="13"/>
  <c r="F53" i="13"/>
  <c r="F54" i="13"/>
  <c r="F55" i="13"/>
  <c r="F56" i="13"/>
  <c r="F57" i="13"/>
  <c r="F58" i="13"/>
  <c r="F59" i="13"/>
  <c r="F60" i="13"/>
  <c r="F36" i="13"/>
  <c r="F11" i="13"/>
  <c r="F12" i="13"/>
  <c r="F13" i="13"/>
  <c r="F14" i="13"/>
  <c r="F15" i="13"/>
  <c r="F16" i="13"/>
  <c r="F17" i="13"/>
  <c r="F18" i="13"/>
  <c r="F19" i="13"/>
  <c r="F20" i="13"/>
  <c r="F21" i="13"/>
  <c r="F22" i="13"/>
  <c r="F23" i="13"/>
  <c r="F24" i="13"/>
  <c r="F25" i="13"/>
  <c r="F26" i="13"/>
  <c r="F27" i="13"/>
  <c r="F28" i="13"/>
  <c r="F29" i="13"/>
  <c r="F30" i="13"/>
  <c r="F31" i="13"/>
  <c r="F32" i="13"/>
  <c r="F33" i="13"/>
  <c r="F34" i="13"/>
  <c r="F10" i="13"/>
  <c r="L53" i="13"/>
  <c r="L17" i="13"/>
  <c r="L16" i="13"/>
  <c r="L11" i="13"/>
  <c r="L10" i="13"/>
  <c r="Q9" i="13"/>
  <c r="L61" i="9"/>
  <c r="L87" i="9"/>
  <c r="K35" i="9"/>
  <c r="K61" i="9"/>
  <c r="K9" i="9"/>
  <c r="J16" i="9"/>
  <c r="J24" i="9"/>
  <c r="J25" i="9"/>
  <c r="J32" i="9"/>
  <c r="J35" i="9"/>
  <c r="L35" i="9" s="1"/>
  <c r="J40" i="9"/>
  <c r="J41" i="9"/>
  <c r="J42" i="9"/>
  <c r="J43" i="9"/>
  <c r="J48" i="9"/>
  <c r="J49" i="9"/>
  <c r="J50" i="9"/>
  <c r="J51" i="9"/>
  <c r="J56" i="9"/>
  <c r="J57" i="9"/>
  <c r="J58" i="9"/>
  <c r="J59" i="9"/>
  <c r="J61" i="9"/>
  <c r="J64" i="9"/>
  <c r="J65" i="9"/>
  <c r="J72" i="9"/>
  <c r="J73" i="9"/>
  <c r="J80" i="9"/>
  <c r="J81" i="9"/>
  <c r="J87" i="9"/>
  <c r="J88" i="9"/>
  <c r="J89" i="9"/>
  <c r="J96" i="9"/>
  <c r="J97" i="9"/>
  <c r="J104" i="9"/>
  <c r="J105" i="9"/>
  <c r="J112" i="9"/>
  <c r="J113" i="9"/>
  <c r="L113" i="9" s="1"/>
  <c r="J114" i="9"/>
  <c r="J115" i="9"/>
  <c r="J120" i="9"/>
  <c r="J121" i="9"/>
  <c r="J122" i="9"/>
  <c r="J123" i="9"/>
  <c r="J129" i="9"/>
  <c r="J130" i="9"/>
  <c r="J131" i="9"/>
  <c r="J136" i="9"/>
  <c r="J137" i="9"/>
  <c r="J138" i="9"/>
  <c r="J9" i="9"/>
  <c r="L9" i="9" s="1"/>
  <c r="Q9" i="9" s="1"/>
  <c r="G16" i="9"/>
  <c r="K16" i="9" s="1"/>
  <c r="G17" i="9"/>
  <c r="K17" i="9" s="1"/>
  <c r="G24" i="9"/>
  <c r="K24" i="9" s="1"/>
  <c r="G25" i="9"/>
  <c r="K25" i="9" s="1"/>
  <c r="G32" i="9"/>
  <c r="K32" i="9" s="1"/>
  <c r="G33" i="9"/>
  <c r="K33" i="9" s="1"/>
  <c r="G35" i="9"/>
  <c r="G38" i="9"/>
  <c r="G46" i="9"/>
  <c r="G48" i="9"/>
  <c r="K48" i="9" s="1"/>
  <c r="G54" i="9"/>
  <c r="G61" i="9"/>
  <c r="G62" i="9"/>
  <c r="K62" i="9" s="1"/>
  <c r="G63" i="9"/>
  <c r="K63" i="9" s="1"/>
  <c r="G64" i="9"/>
  <c r="K64" i="9" s="1"/>
  <c r="G65" i="9"/>
  <c r="K65" i="9" s="1"/>
  <c r="G70" i="9"/>
  <c r="K70" i="9" s="1"/>
  <c r="G71" i="9"/>
  <c r="K71" i="9" s="1"/>
  <c r="G72" i="9"/>
  <c r="K72" i="9" s="1"/>
  <c r="G73" i="9"/>
  <c r="K73" i="9" s="1"/>
  <c r="G78" i="9"/>
  <c r="K78" i="9" s="1"/>
  <c r="G79" i="9"/>
  <c r="K79" i="9" s="1"/>
  <c r="G80" i="9"/>
  <c r="K80" i="9" s="1"/>
  <c r="G81" i="9"/>
  <c r="K81" i="9" s="1"/>
  <c r="G86" i="9"/>
  <c r="K86" i="9" s="1"/>
  <c r="G87" i="9"/>
  <c r="K87" i="9" s="1"/>
  <c r="G88" i="9"/>
  <c r="K88" i="9" s="1"/>
  <c r="G89" i="9"/>
  <c r="K89" i="9" s="1"/>
  <c r="G95" i="9"/>
  <c r="K95" i="9" s="1"/>
  <c r="G96" i="9"/>
  <c r="K96" i="9" s="1"/>
  <c r="G97" i="9"/>
  <c r="K97" i="9" s="1"/>
  <c r="G105" i="9"/>
  <c r="K105" i="9" s="1"/>
  <c r="G111" i="9"/>
  <c r="K111" i="9" s="1"/>
  <c r="G112" i="9"/>
  <c r="K112" i="9" s="1"/>
  <c r="G113" i="9"/>
  <c r="K113" i="9" s="1"/>
  <c r="G118" i="9"/>
  <c r="G119" i="9"/>
  <c r="G126" i="9"/>
  <c r="G127" i="9"/>
  <c r="K127" i="9" s="1"/>
  <c r="G128" i="9"/>
  <c r="K128" i="9" s="1"/>
  <c r="G134" i="9"/>
  <c r="G135" i="9"/>
  <c r="G9" i="9"/>
  <c r="I115" i="9"/>
  <c r="I116" i="9"/>
  <c r="J116" i="9" s="1"/>
  <c r="L116" i="9" s="1"/>
  <c r="I117" i="9"/>
  <c r="J117" i="9" s="1"/>
  <c r="L117" i="9" s="1"/>
  <c r="I118" i="9"/>
  <c r="J118" i="9" s="1"/>
  <c r="L118" i="9" s="1"/>
  <c r="I119" i="9"/>
  <c r="J119" i="9" s="1"/>
  <c r="L119" i="9" s="1"/>
  <c r="I120" i="9"/>
  <c r="I121" i="9"/>
  <c r="I122" i="9"/>
  <c r="I123" i="9"/>
  <c r="I124" i="9"/>
  <c r="J124" i="9" s="1"/>
  <c r="L124" i="9" s="1"/>
  <c r="I125" i="9"/>
  <c r="J125" i="9" s="1"/>
  <c r="L125" i="9" s="1"/>
  <c r="I126" i="9"/>
  <c r="J126" i="9" s="1"/>
  <c r="L126" i="9" s="1"/>
  <c r="I127" i="9"/>
  <c r="J127" i="9" s="1"/>
  <c r="L127" i="9" s="1"/>
  <c r="I128" i="9"/>
  <c r="J128" i="9" s="1"/>
  <c r="I129" i="9"/>
  <c r="I130" i="9"/>
  <c r="I131" i="9"/>
  <c r="I132" i="9"/>
  <c r="J132" i="9" s="1"/>
  <c r="L132" i="9" s="1"/>
  <c r="I133" i="9"/>
  <c r="J133" i="9" s="1"/>
  <c r="L133" i="9" s="1"/>
  <c r="I134" i="9"/>
  <c r="J134" i="9" s="1"/>
  <c r="L134" i="9" s="1"/>
  <c r="I135" i="9"/>
  <c r="J135" i="9" s="1"/>
  <c r="L135" i="9" s="1"/>
  <c r="I136" i="9"/>
  <c r="I137" i="9"/>
  <c r="I138" i="9"/>
  <c r="I114" i="9"/>
  <c r="I89" i="9"/>
  <c r="I90" i="9"/>
  <c r="J90" i="9" s="1"/>
  <c r="I91" i="9"/>
  <c r="J91" i="9" s="1"/>
  <c r="I92" i="9"/>
  <c r="J92" i="9" s="1"/>
  <c r="L92" i="9" s="1"/>
  <c r="I93" i="9"/>
  <c r="J93" i="9" s="1"/>
  <c r="I94" i="9"/>
  <c r="J94" i="9" s="1"/>
  <c r="I95" i="9"/>
  <c r="J95" i="9" s="1"/>
  <c r="I96" i="9"/>
  <c r="I97" i="9"/>
  <c r="I98" i="9"/>
  <c r="J98" i="9" s="1"/>
  <c r="I99" i="9"/>
  <c r="J99" i="9" s="1"/>
  <c r="I100" i="9"/>
  <c r="J100" i="9" s="1"/>
  <c r="L100" i="9" s="1"/>
  <c r="I101" i="9"/>
  <c r="J101" i="9" s="1"/>
  <c r="I102" i="9"/>
  <c r="J102" i="9" s="1"/>
  <c r="I103" i="9"/>
  <c r="J103" i="9" s="1"/>
  <c r="I104" i="9"/>
  <c r="I105" i="9"/>
  <c r="I106" i="9"/>
  <c r="J106" i="9" s="1"/>
  <c r="I107" i="9"/>
  <c r="J107" i="9" s="1"/>
  <c r="I108" i="9"/>
  <c r="J108" i="9" s="1"/>
  <c r="L108" i="9" s="1"/>
  <c r="I109" i="9"/>
  <c r="J109" i="9" s="1"/>
  <c r="I110" i="9"/>
  <c r="J110" i="9" s="1"/>
  <c r="I111" i="9"/>
  <c r="J111" i="9" s="1"/>
  <c r="I112" i="9"/>
  <c r="I88" i="9"/>
  <c r="I74" i="9"/>
  <c r="J74" i="9" s="1"/>
  <c r="I75" i="9"/>
  <c r="J75" i="9" s="1"/>
  <c r="I76" i="9"/>
  <c r="J76" i="9" s="1"/>
  <c r="I77" i="9"/>
  <c r="J77" i="9" s="1"/>
  <c r="I78" i="9"/>
  <c r="J78" i="9" s="1"/>
  <c r="L78" i="9" s="1"/>
  <c r="I79" i="9"/>
  <c r="J79" i="9" s="1"/>
  <c r="L79" i="9" s="1"/>
  <c r="I80" i="9"/>
  <c r="I81" i="9"/>
  <c r="I82" i="9"/>
  <c r="J82" i="9" s="1"/>
  <c r="I83" i="9"/>
  <c r="J83" i="9" s="1"/>
  <c r="I84" i="9"/>
  <c r="J84" i="9" s="1"/>
  <c r="I85" i="9"/>
  <c r="J85" i="9" s="1"/>
  <c r="I86" i="9"/>
  <c r="J86" i="9" s="1"/>
  <c r="L86" i="9" s="1"/>
  <c r="I63" i="9"/>
  <c r="J63" i="9" s="1"/>
  <c r="L63" i="9" s="1"/>
  <c r="I64" i="9"/>
  <c r="I65" i="9"/>
  <c r="I66" i="9"/>
  <c r="J66" i="9" s="1"/>
  <c r="I67" i="9"/>
  <c r="J67" i="9" s="1"/>
  <c r="I68" i="9"/>
  <c r="J68" i="9" s="1"/>
  <c r="I69" i="9"/>
  <c r="J69" i="9" s="1"/>
  <c r="I70" i="9"/>
  <c r="J70" i="9" s="1"/>
  <c r="L70" i="9" s="1"/>
  <c r="I71" i="9"/>
  <c r="J71" i="9" s="1"/>
  <c r="L71" i="9" s="1"/>
  <c r="I72" i="9"/>
  <c r="I73" i="9"/>
  <c r="I62" i="9"/>
  <c r="J62" i="9" s="1"/>
  <c r="L62" i="9" s="1"/>
  <c r="I37" i="9"/>
  <c r="J37" i="9" s="1"/>
  <c r="L37" i="9" s="1"/>
  <c r="I38" i="9"/>
  <c r="J38" i="9" s="1"/>
  <c r="L38" i="9" s="1"/>
  <c r="I39" i="9"/>
  <c r="J39" i="9" s="1"/>
  <c r="I40" i="9"/>
  <c r="I41" i="9"/>
  <c r="I42" i="9"/>
  <c r="I43" i="9"/>
  <c r="I44" i="9"/>
  <c r="J44" i="9" s="1"/>
  <c r="L44" i="9" s="1"/>
  <c r="I45" i="9"/>
  <c r="J45" i="9" s="1"/>
  <c r="L45" i="9" s="1"/>
  <c r="I46" i="9"/>
  <c r="J46" i="9" s="1"/>
  <c r="L46" i="9" s="1"/>
  <c r="I47" i="9"/>
  <c r="J47" i="9" s="1"/>
  <c r="I48" i="9"/>
  <c r="I49" i="9"/>
  <c r="I50" i="9"/>
  <c r="I51" i="9"/>
  <c r="I52" i="9"/>
  <c r="J52" i="9" s="1"/>
  <c r="L52" i="9" s="1"/>
  <c r="I53" i="9"/>
  <c r="J53" i="9" s="1"/>
  <c r="L53" i="9" s="1"/>
  <c r="I54" i="9"/>
  <c r="J54" i="9" s="1"/>
  <c r="L54" i="9" s="1"/>
  <c r="I55" i="9"/>
  <c r="J55" i="9" s="1"/>
  <c r="I56" i="9"/>
  <c r="I57" i="9"/>
  <c r="I58" i="9"/>
  <c r="I59" i="9"/>
  <c r="I60" i="9"/>
  <c r="J60" i="9" s="1"/>
  <c r="L60" i="9" s="1"/>
  <c r="I36" i="9"/>
  <c r="J36" i="9" s="1"/>
  <c r="L36" i="9" s="1"/>
  <c r="I11" i="9"/>
  <c r="J11" i="9" s="1"/>
  <c r="I12" i="9"/>
  <c r="J12" i="9" s="1"/>
  <c r="I13" i="9"/>
  <c r="J13" i="9" s="1"/>
  <c r="I14" i="9"/>
  <c r="J14" i="9" s="1"/>
  <c r="I15" i="9"/>
  <c r="J15" i="9" s="1"/>
  <c r="I16" i="9"/>
  <c r="I17" i="9"/>
  <c r="J17" i="9" s="1"/>
  <c r="I18" i="9"/>
  <c r="J18" i="9" s="1"/>
  <c r="I19" i="9"/>
  <c r="J19" i="9" s="1"/>
  <c r="I20" i="9"/>
  <c r="J20" i="9" s="1"/>
  <c r="I21" i="9"/>
  <c r="J21" i="9" s="1"/>
  <c r="I22" i="9"/>
  <c r="J22" i="9" s="1"/>
  <c r="I23" i="9"/>
  <c r="J23" i="9" s="1"/>
  <c r="I24" i="9"/>
  <c r="I25" i="9"/>
  <c r="I26" i="9"/>
  <c r="J26" i="9" s="1"/>
  <c r="I27" i="9"/>
  <c r="J27" i="9" s="1"/>
  <c r="I28" i="9"/>
  <c r="J28" i="9" s="1"/>
  <c r="I29" i="9"/>
  <c r="J29" i="9" s="1"/>
  <c r="I30" i="9"/>
  <c r="J30" i="9" s="1"/>
  <c r="I31" i="9"/>
  <c r="J31" i="9" s="1"/>
  <c r="I32" i="9"/>
  <c r="I33" i="9"/>
  <c r="J33" i="9" s="1"/>
  <c r="I34" i="9"/>
  <c r="J34" i="9" s="1"/>
  <c r="I10" i="9"/>
  <c r="J10" i="9" s="1"/>
  <c r="F115" i="9"/>
  <c r="F116" i="9"/>
  <c r="G116" i="9" s="1"/>
  <c r="K116" i="9" s="1"/>
  <c r="F117" i="9"/>
  <c r="G117" i="9" s="1"/>
  <c r="K117" i="9" s="1"/>
  <c r="F118" i="9"/>
  <c r="F119" i="9"/>
  <c r="F120" i="9"/>
  <c r="L120" i="9" s="1"/>
  <c r="F121" i="9"/>
  <c r="L121" i="9" s="1"/>
  <c r="F122" i="9"/>
  <c r="F123" i="9"/>
  <c r="F124" i="9"/>
  <c r="G124" i="9" s="1"/>
  <c r="K124" i="9" s="1"/>
  <c r="F125" i="9"/>
  <c r="G125" i="9" s="1"/>
  <c r="K125" i="9" s="1"/>
  <c r="F126" i="9"/>
  <c r="F127" i="9"/>
  <c r="F128" i="9"/>
  <c r="F129" i="9"/>
  <c r="L129" i="9" s="1"/>
  <c r="F130" i="9"/>
  <c r="F131" i="9"/>
  <c r="F132" i="9"/>
  <c r="G132" i="9" s="1"/>
  <c r="K132" i="9" s="1"/>
  <c r="F133" i="9"/>
  <c r="G133" i="9" s="1"/>
  <c r="K133" i="9" s="1"/>
  <c r="F134" i="9"/>
  <c r="F135" i="9"/>
  <c r="F136" i="9"/>
  <c r="L136" i="9" s="1"/>
  <c r="F137" i="9"/>
  <c r="L137" i="9" s="1"/>
  <c r="F138" i="9"/>
  <c r="F114" i="9"/>
  <c r="F89" i="9"/>
  <c r="L89" i="9" s="1"/>
  <c r="F90" i="9"/>
  <c r="F91" i="9"/>
  <c r="G91" i="9" s="1"/>
  <c r="K91" i="9" s="1"/>
  <c r="F92" i="9"/>
  <c r="G92" i="9" s="1"/>
  <c r="K92" i="9" s="1"/>
  <c r="F93" i="9"/>
  <c r="G93" i="9" s="1"/>
  <c r="K93" i="9" s="1"/>
  <c r="F94" i="9"/>
  <c r="L94" i="9" s="1"/>
  <c r="F95" i="9"/>
  <c r="L95" i="9" s="1"/>
  <c r="F96" i="9"/>
  <c r="L96" i="9" s="1"/>
  <c r="F97" i="9"/>
  <c r="L97" i="9" s="1"/>
  <c r="F98" i="9"/>
  <c r="F99" i="9"/>
  <c r="G99" i="9" s="1"/>
  <c r="K99" i="9" s="1"/>
  <c r="F100" i="9"/>
  <c r="G100" i="9" s="1"/>
  <c r="K100" i="9" s="1"/>
  <c r="F101" i="9"/>
  <c r="G101" i="9" s="1"/>
  <c r="K101" i="9" s="1"/>
  <c r="F102" i="9"/>
  <c r="L102" i="9" s="1"/>
  <c r="F103" i="9"/>
  <c r="G103" i="9" s="1"/>
  <c r="K103" i="9" s="1"/>
  <c r="F104" i="9"/>
  <c r="F105" i="9"/>
  <c r="L105" i="9" s="1"/>
  <c r="F106" i="9"/>
  <c r="F107" i="9"/>
  <c r="G107" i="9" s="1"/>
  <c r="K107" i="9" s="1"/>
  <c r="F108" i="9"/>
  <c r="G108" i="9" s="1"/>
  <c r="K108" i="9" s="1"/>
  <c r="F109" i="9"/>
  <c r="G109" i="9" s="1"/>
  <c r="K109" i="9" s="1"/>
  <c r="F110" i="9"/>
  <c r="G110" i="9" s="1"/>
  <c r="K110" i="9" s="1"/>
  <c r="F111" i="9"/>
  <c r="L111" i="9" s="1"/>
  <c r="F112" i="9"/>
  <c r="L112" i="9" s="1"/>
  <c r="F88" i="9"/>
  <c r="F63" i="9"/>
  <c r="F64" i="9"/>
  <c r="L64" i="9" s="1"/>
  <c r="F65" i="9"/>
  <c r="L65" i="9" s="1"/>
  <c r="F66" i="9"/>
  <c r="F67" i="9"/>
  <c r="F68" i="9"/>
  <c r="F69" i="9"/>
  <c r="G69" i="9" s="1"/>
  <c r="K69" i="9" s="1"/>
  <c r="F70" i="9"/>
  <c r="F71" i="9"/>
  <c r="F72" i="9"/>
  <c r="L72" i="9" s="1"/>
  <c r="F73" i="9"/>
  <c r="L73" i="9" s="1"/>
  <c r="F74" i="9"/>
  <c r="F75" i="9"/>
  <c r="F76" i="9"/>
  <c r="G76" i="9" s="1"/>
  <c r="K76" i="9" s="1"/>
  <c r="F77" i="9"/>
  <c r="G77" i="9" s="1"/>
  <c r="K77" i="9" s="1"/>
  <c r="F78" i="9"/>
  <c r="F79" i="9"/>
  <c r="F80" i="9"/>
  <c r="L80" i="9" s="1"/>
  <c r="F81" i="9"/>
  <c r="L81" i="9" s="1"/>
  <c r="F82" i="9"/>
  <c r="F83" i="9"/>
  <c r="F84" i="9"/>
  <c r="F85" i="9"/>
  <c r="G85" i="9" s="1"/>
  <c r="K85" i="9" s="1"/>
  <c r="F86" i="9"/>
  <c r="F62" i="9"/>
  <c r="F37" i="9"/>
  <c r="G37" i="9" s="1"/>
  <c r="K37" i="9" s="1"/>
  <c r="F38" i="9"/>
  <c r="F39" i="9"/>
  <c r="L39" i="9" s="1"/>
  <c r="F40" i="9"/>
  <c r="L40" i="9" s="1"/>
  <c r="F41" i="9"/>
  <c r="L41" i="9" s="1"/>
  <c r="F42" i="9"/>
  <c r="F43" i="9"/>
  <c r="G43" i="9" s="1"/>
  <c r="K43" i="9" s="1"/>
  <c r="F44" i="9"/>
  <c r="G44" i="9" s="1"/>
  <c r="K44" i="9" s="1"/>
  <c r="F45" i="9"/>
  <c r="G45" i="9" s="1"/>
  <c r="K45" i="9" s="1"/>
  <c r="F46" i="9"/>
  <c r="F47" i="9"/>
  <c r="G47" i="9" s="1"/>
  <c r="K47" i="9" s="1"/>
  <c r="F48" i="9"/>
  <c r="L48" i="9" s="1"/>
  <c r="F49" i="9"/>
  <c r="L49" i="9" s="1"/>
  <c r="F50" i="9"/>
  <c r="F51" i="9"/>
  <c r="G51" i="9" s="1"/>
  <c r="K51" i="9" s="1"/>
  <c r="F52" i="9"/>
  <c r="G52" i="9" s="1"/>
  <c r="K52" i="9" s="1"/>
  <c r="F53" i="9"/>
  <c r="G53" i="9" s="1"/>
  <c r="K53" i="9" s="1"/>
  <c r="F54" i="9"/>
  <c r="F55" i="9"/>
  <c r="L55" i="9" s="1"/>
  <c r="F56" i="9"/>
  <c r="L56" i="9" s="1"/>
  <c r="F57" i="9"/>
  <c r="L57" i="9" s="1"/>
  <c r="F58" i="9"/>
  <c r="F59" i="9"/>
  <c r="G59" i="9" s="1"/>
  <c r="K59" i="9" s="1"/>
  <c r="F60" i="9"/>
  <c r="G60" i="9" s="1"/>
  <c r="K60" i="9" s="1"/>
  <c r="F36" i="9"/>
  <c r="G36" i="9" s="1"/>
  <c r="K36" i="9" s="1"/>
  <c r="F11" i="9"/>
  <c r="G11" i="9" s="1"/>
  <c r="K11" i="9" s="1"/>
  <c r="F12" i="9"/>
  <c r="F13" i="9"/>
  <c r="F14" i="9"/>
  <c r="L14" i="9" s="1"/>
  <c r="F15" i="9"/>
  <c r="G15" i="9" s="1"/>
  <c r="K15" i="9" s="1"/>
  <c r="F16" i="9"/>
  <c r="F17" i="9"/>
  <c r="F18" i="9"/>
  <c r="F19" i="9"/>
  <c r="G19" i="9" s="1"/>
  <c r="K19" i="9" s="1"/>
  <c r="F20" i="9"/>
  <c r="F21" i="9"/>
  <c r="G21" i="9" s="1"/>
  <c r="K21" i="9" s="1"/>
  <c r="P21" i="9" s="1"/>
  <c r="F22" i="9"/>
  <c r="L22" i="9" s="1"/>
  <c r="F23" i="9"/>
  <c r="L23" i="9" s="1"/>
  <c r="F24" i="9"/>
  <c r="F25" i="9"/>
  <c r="L25" i="9" s="1"/>
  <c r="F26" i="9"/>
  <c r="F27" i="9"/>
  <c r="G27" i="9" s="1"/>
  <c r="K27" i="9" s="1"/>
  <c r="F28" i="9"/>
  <c r="F29" i="9"/>
  <c r="G29" i="9" s="1"/>
  <c r="K29" i="9" s="1"/>
  <c r="F30" i="9"/>
  <c r="L30" i="9" s="1"/>
  <c r="F31" i="9"/>
  <c r="L31" i="9" s="1"/>
  <c r="F32" i="9"/>
  <c r="F33" i="9"/>
  <c r="F34" i="9"/>
  <c r="F10" i="9"/>
  <c r="J10" i="8"/>
  <c r="J11" i="8"/>
  <c r="J12" i="8"/>
  <c r="J13" i="8"/>
  <c r="J14" i="8"/>
  <c r="J15" i="8"/>
  <c r="J20" i="8"/>
  <c r="J23" i="8"/>
  <c r="J29" i="8"/>
  <c r="J30" i="8"/>
  <c r="J31" i="8"/>
  <c r="J36" i="8"/>
  <c r="J37" i="8"/>
  <c r="J39" i="8"/>
  <c r="J45" i="8"/>
  <c r="J46" i="8"/>
  <c r="J47" i="8"/>
  <c r="J52" i="8"/>
  <c r="J53" i="8"/>
  <c r="J55" i="8"/>
  <c r="J61" i="8"/>
  <c r="J62" i="8"/>
  <c r="J63" i="8"/>
  <c r="J68" i="8"/>
  <c r="J69" i="8"/>
  <c r="J71" i="8"/>
  <c r="J77" i="8"/>
  <c r="J78" i="8"/>
  <c r="J79" i="8"/>
  <c r="J84" i="8"/>
  <c r="J85" i="8"/>
  <c r="J87" i="8"/>
  <c r="J88" i="8"/>
  <c r="J92" i="8"/>
  <c r="J93" i="8"/>
  <c r="J94" i="8"/>
  <c r="J95" i="8"/>
  <c r="J96" i="8"/>
  <c r="J103" i="8"/>
  <c r="J104" i="8"/>
  <c r="J108" i="8"/>
  <c r="J109" i="8"/>
  <c r="J110" i="8"/>
  <c r="J111" i="8"/>
  <c r="J112" i="8"/>
  <c r="J117" i="8"/>
  <c r="J118" i="8"/>
  <c r="J119" i="8"/>
  <c r="J120" i="8"/>
  <c r="J124" i="8"/>
  <c r="J127" i="8"/>
  <c r="J128" i="8"/>
  <c r="J132" i="8"/>
  <c r="J133" i="8"/>
  <c r="J134" i="8"/>
  <c r="J135" i="8"/>
  <c r="J136" i="8"/>
  <c r="J142" i="8"/>
  <c r="J143" i="8"/>
  <c r="J144" i="8"/>
  <c r="J148" i="8"/>
  <c r="J149" i="8"/>
  <c r="J151" i="8"/>
  <c r="J152" i="8"/>
  <c r="J156" i="8"/>
  <c r="J157" i="8"/>
  <c r="J158" i="8"/>
  <c r="J159" i="8"/>
  <c r="J160" i="8"/>
  <c r="J167" i="8"/>
  <c r="J168" i="8"/>
  <c r="J172" i="8"/>
  <c r="J173" i="8"/>
  <c r="J174" i="8"/>
  <c r="J175" i="8"/>
  <c r="J176" i="8"/>
  <c r="J181" i="8"/>
  <c r="J182" i="8"/>
  <c r="J183" i="8"/>
  <c r="J184" i="8"/>
  <c r="J188" i="8"/>
  <c r="J9" i="8"/>
  <c r="I23" i="8"/>
  <c r="I24" i="8"/>
  <c r="J24" i="8" s="1"/>
  <c r="I25" i="8"/>
  <c r="J25" i="8" s="1"/>
  <c r="I26" i="8"/>
  <c r="J26" i="8" s="1"/>
  <c r="I27" i="8"/>
  <c r="J27" i="8" s="1"/>
  <c r="I28" i="8"/>
  <c r="J28" i="8" s="1"/>
  <c r="I29" i="8"/>
  <c r="I30" i="8"/>
  <c r="I31" i="8"/>
  <c r="I32" i="8"/>
  <c r="J32" i="8" s="1"/>
  <c r="I33" i="8"/>
  <c r="J33" i="8" s="1"/>
  <c r="I34" i="8"/>
  <c r="J34" i="8" s="1"/>
  <c r="I35" i="8"/>
  <c r="J35" i="8" s="1"/>
  <c r="I36" i="8"/>
  <c r="I37" i="8"/>
  <c r="I38" i="8"/>
  <c r="J38" i="8" s="1"/>
  <c r="I39" i="8"/>
  <c r="I40" i="8"/>
  <c r="J40" i="8" s="1"/>
  <c r="I41" i="8"/>
  <c r="J41" i="8" s="1"/>
  <c r="I42" i="8"/>
  <c r="J42" i="8" s="1"/>
  <c r="I43" i="8"/>
  <c r="J43" i="8" s="1"/>
  <c r="I44" i="8"/>
  <c r="J44" i="8" s="1"/>
  <c r="I45" i="8"/>
  <c r="I46" i="8"/>
  <c r="I47" i="8"/>
  <c r="I48" i="8"/>
  <c r="J48" i="8" s="1"/>
  <c r="I49" i="8"/>
  <c r="J49" i="8" s="1"/>
  <c r="I50" i="8"/>
  <c r="J50" i="8" s="1"/>
  <c r="I51" i="8"/>
  <c r="J51" i="8" s="1"/>
  <c r="I52" i="8"/>
  <c r="I53" i="8"/>
  <c r="I54" i="8"/>
  <c r="J54" i="8" s="1"/>
  <c r="I55" i="8"/>
  <c r="I56" i="8"/>
  <c r="J56" i="8" s="1"/>
  <c r="I57" i="8"/>
  <c r="J57" i="8" s="1"/>
  <c r="I58" i="8"/>
  <c r="J58" i="8" s="1"/>
  <c r="I59" i="8"/>
  <c r="J59" i="8" s="1"/>
  <c r="I60" i="8"/>
  <c r="J60" i="8" s="1"/>
  <c r="I61" i="8"/>
  <c r="I62" i="8"/>
  <c r="I63" i="8"/>
  <c r="I64" i="8"/>
  <c r="J64" i="8" s="1"/>
  <c r="I65" i="8"/>
  <c r="J65" i="8" s="1"/>
  <c r="I66" i="8"/>
  <c r="J66" i="8" s="1"/>
  <c r="I67" i="8"/>
  <c r="J67" i="8" s="1"/>
  <c r="I68" i="8"/>
  <c r="I69" i="8"/>
  <c r="I70" i="8"/>
  <c r="J70" i="8" s="1"/>
  <c r="I71" i="8"/>
  <c r="I72" i="8"/>
  <c r="J72" i="8" s="1"/>
  <c r="I73" i="8"/>
  <c r="J73" i="8" s="1"/>
  <c r="I74" i="8"/>
  <c r="J74" i="8" s="1"/>
  <c r="I75" i="8"/>
  <c r="J75" i="8" s="1"/>
  <c r="I76" i="8"/>
  <c r="J76" i="8" s="1"/>
  <c r="I77" i="8"/>
  <c r="I78" i="8"/>
  <c r="I79" i="8"/>
  <c r="I80" i="8"/>
  <c r="J80" i="8" s="1"/>
  <c r="I81" i="8"/>
  <c r="J81" i="8" s="1"/>
  <c r="I82" i="8"/>
  <c r="J82" i="8" s="1"/>
  <c r="I83" i="8"/>
  <c r="J83" i="8" s="1"/>
  <c r="I84" i="8"/>
  <c r="I85" i="8"/>
  <c r="I86" i="8"/>
  <c r="J86" i="8" s="1"/>
  <c r="I87" i="8"/>
  <c r="I88" i="8"/>
  <c r="I89" i="8"/>
  <c r="J89" i="8" s="1"/>
  <c r="I90" i="8"/>
  <c r="J90" i="8" s="1"/>
  <c r="I91" i="8"/>
  <c r="J91" i="8" s="1"/>
  <c r="I92" i="8"/>
  <c r="I93" i="8"/>
  <c r="I94" i="8"/>
  <c r="I95" i="8"/>
  <c r="I96" i="8"/>
  <c r="I97" i="8"/>
  <c r="J97" i="8" s="1"/>
  <c r="I98" i="8"/>
  <c r="J98" i="8" s="1"/>
  <c r="I99" i="8"/>
  <c r="J99" i="8" s="1"/>
  <c r="I100" i="8"/>
  <c r="J100" i="8" s="1"/>
  <c r="I101" i="8"/>
  <c r="J101" i="8" s="1"/>
  <c r="I102" i="8"/>
  <c r="J102" i="8" s="1"/>
  <c r="I103" i="8"/>
  <c r="I104" i="8"/>
  <c r="I105" i="8"/>
  <c r="J105" i="8" s="1"/>
  <c r="I106" i="8"/>
  <c r="J106" i="8" s="1"/>
  <c r="I107" i="8"/>
  <c r="J107" i="8" s="1"/>
  <c r="I108" i="8"/>
  <c r="I109" i="8"/>
  <c r="I110" i="8"/>
  <c r="I111" i="8"/>
  <c r="I112" i="8"/>
  <c r="I113" i="8"/>
  <c r="J113" i="8" s="1"/>
  <c r="I114" i="8"/>
  <c r="J114" i="8" s="1"/>
  <c r="I115" i="8"/>
  <c r="J115" i="8" s="1"/>
  <c r="I116" i="8"/>
  <c r="J116" i="8" s="1"/>
  <c r="I117" i="8"/>
  <c r="I118" i="8"/>
  <c r="I119" i="8"/>
  <c r="I120" i="8"/>
  <c r="I121" i="8"/>
  <c r="J121" i="8" s="1"/>
  <c r="I122" i="8"/>
  <c r="J122" i="8" s="1"/>
  <c r="I123" i="8"/>
  <c r="J123" i="8" s="1"/>
  <c r="I124" i="8"/>
  <c r="I125" i="8"/>
  <c r="J125" i="8" s="1"/>
  <c r="I126" i="8"/>
  <c r="J126" i="8" s="1"/>
  <c r="I127" i="8"/>
  <c r="I128" i="8"/>
  <c r="I129" i="8"/>
  <c r="J129" i="8" s="1"/>
  <c r="I130" i="8"/>
  <c r="J130" i="8" s="1"/>
  <c r="I131" i="8"/>
  <c r="J131" i="8" s="1"/>
  <c r="I132" i="8"/>
  <c r="I133" i="8"/>
  <c r="I134" i="8"/>
  <c r="I135" i="8"/>
  <c r="I136" i="8"/>
  <c r="I137" i="8"/>
  <c r="J137" i="8" s="1"/>
  <c r="I138" i="8"/>
  <c r="J138" i="8" s="1"/>
  <c r="I139" i="8"/>
  <c r="J139" i="8" s="1"/>
  <c r="I140" i="8"/>
  <c r="J140" i="8" s="1"/>
  <c r="I141" i="8"/>
  <c r="J141" i="8" s="1"/>
  <c r="I142" i="8"/>
  <c r="I143" i="8"/>
  <c r="I144" i="8"/>
  <c r="I145" i="8"/>
  <c r="J145" i="8" s="1"/>
  <c r="I146" i="8"/>
  <c r="J146" i="8" s="1"/>
  <c r="I147" i="8"/>
  <c r="J147" i="8" s="1"/>
  <c r="I148" i="8"/>
  <c r="I149" i="8"/>
  <c r="I150" i="8"/>
  <c r="J150" i="8" s="1"/>
  <c r="I151" i="8"/>
  <c r="I152" i="8"/>
  <c r="I153" i="8"/>
  <c r="J153" i="8" s="1"/>
  <c r="I154" i="8"/>
  <c r="J154" i="8" s="1"/>
  <c r="I155" i="8"/>
  <c r="J155" i="8" s="1"/>
  <c r="I156" i="8"/>
  <c r="I157" i="8"/>
  <c r="I158" i="8"/>
  <c r="I159" i="8"/>
  <c r="I160" i="8"/>
  <c r="I161" i="8"/>
  <c r="J161" i="8" s="1"/>
  <c r="I162" i="8"/>
  <c r="J162" i="8" s="1"/>
  <c r="I163" i="8"/>
  <c r="J163" i="8" s="1"/>
  <c r="I164" i="8"/>
  <c r="J164" i="8" s="1"/>
  <c r="I165" i="8"/>
  <c r="J165" i="8" s="1"/>
  <c r="I166" i="8"/>
  <c r="J166" i="8" s="1"/>
  <c r="I167" i="8"/>
  <c r="I168" i="8"/>
  <c r="I169" i="8"/>
  <c r="J169" i="8" s="1"/>
  <c r="I170" i="8"/>
  <c r="J170" i="8" s="1"/>
  <c r="I171" i="8"/>
  <c r="J171" i="8" s="1"/>
  <c r="I172" i="8"/>
  <c r="I173" i="8"/>
  <c r="I174" i="8"/>
  <c r="I175" i="8"/>
  <c r="I176" i="8"/>
  <c r="I177" i="8"/>
  <c r="J177" i="8" s="1"/>
  <c r="I178" i="8"/>
  <c r="J178" i="8" s="1"/>
  <c r="I179" i="8"/>
  <c r="J179" i="8" s="1"/>
  <c r="I180" i="8"/>
  <c r="J180" i="8" s="1"/>
  <c r="I181" i="8"/>
  <c r="I182" i="8"/>
  <c r="I183" i="8"/>
  <c r="I184" i="8"/>
  <c r="I185" i="8"/>
  <c r="J185" i="8" s="1"/>
  <c r="I186" i="8"/>
  <c r="J186" i="8" s="1"/>
  <c r="I187" i="8"/>
  <c r="J187" i="8" s="1"/>
  <c r="I188" i="8"/>
  <c r="I189" i="8"/>
  <c r="J189" i="8" s="1"/>
  <c r="I190" i="8"/>
  <c r="J190" i="8" s="1"/>
  <c r="I17" i="8"/>
  <c r="J17" i="8" s="1"/>
  <c r="I18" i="8"/>
  <c r="J18" i="8" s="1"/>
  <c r="I19" i="8"/>
  <c r="J19" i="8" s="1"/>
  <c r="I20" i="8"/>
  <c r="I21" i="8"/>
  <c r="J21" i="8" s="1"/>
  <c r="I22" i="8"/>
  <c r="J22" i="8" s="1"/>
  <c r="I16" i="8"/>
  <c r="J16" i="8" s="1"/>
  <c r="F10" i="8"/>
  <c r="L10" i="8" s="1"/>
  <c r="F11" i="8"/>
  <c r="L11" i="8" s="1"/>
  <c r="F12" i="8"/>
  <c r="L12" i="8" s="1"/>
  <c r="F13" i="8"/>
  <c r="F14" i="8"/>
  <c r="L14" i="8" s="1"/>
  <c r="F15" i="8"/>
  <c r="L15" i="8" s="1"/>
  <c r="F9" i="8"/>
  <c r="L9" i="8" s="1"/>
  <c r="E184" i="8"/>
  <c r="E185" i="8"/>
  <c r="E186" i="8"/>
  <c r="E187" i="8"/>
  <c r="E188" i="8"/>
  <c r="E189" i="8"/>
  <c r="E190" i="8"/>
  <c r="E30" i="8"/>
  <c r="F37" i="8" s="1"/>
  <c r="L37" i="8" s="1"/>
  <c r="E37" i="8"/>
  <c r="F44" i="8" s="1"/>
  <c r="E44" i="8"/>
  <c r="E51" i="8"/>
  <c r="E58" i="8"/>
  <c r="F65" i="8" s="1"/>
  <c r="E65" i="8"/>
  <c r="F72" i="8" s="1"/>
  <c r="E72" i="8"/>
  <c r="F79" i="8" s="1"/>
  <c r="L79" i="8" s="1"/>
  <c r="E79" i="8"/>
  <c r="F86" i="8" s="1"/>
  <c r="E86" i="8"/>
  <c r="F93" i="8" s="1"/>
  <c r="L93" i="8" s="1"/>
  <c r="E93" i="8"/>
  <c r="F100" i="8" s="1"/>
  <c r="E100" i="8"/>
  <c r="E107" i="8"/>
  <c r="E114" i="8"/>
  <c r="F121" i="8" s="1"/>
  <c r="E121" i="8"/>
  <c r="F128" i="8" s="1"/>
  <c r="L128" i="8" s="1"/>
  <c r="E128" i="8"/>
  <c r="F135" i="8" s="1"/>
  <c r="L135" i="8" s="1"/>
  <c r="E135" i="8"/>
  <c r="F142" i="8" s="1"/>
  <c r="L142" i="8" s="1"/>
  <c r="E142" i="8"/>
  <c r="F149" i="8" s="1"/>
  <c r="L149" i="8" s="1"/>
  <c r="E149" i="8"/>
  <c r="F156" i="8" s="1"/>
  <c r="L156" i="8" s="1"/>
  <c r="E156" i="8"/>
  <c r="E163" i="8"/>
  <c r="E170" i="8"/>
  <c r="F177" i="8" s="1"/>
  <c r="E177" i="8"/>
  <c r="F184" i="8" s="1"/>
  <c r="L184" i="8" s="1"/>
  <c r="E31" i="8"/>
  <c r="F38" i="8" s="1"/>
  <c r="E38" i="8"/>
  <c r="F45" i="8" s="1"/>
  <c r="L45" i="8" s="1"/>
  <c r="E45" i="8"/>
  <c r="F52" i="8" s="1"/>
  <c r="L52" i="8" s="1"/>
  <c r="E52" i="8"/>
  <c r="E59" i="8"/>
  <c r="E66" i="8"/>
  <c r="E73" i="8"/>
  <c r="F80" i="8" s="1"/>
  <c r="E80" i="8"/>
  <c r="F87" i="8" s="1"/>
  <c r="L87" i="8" s="1"/>
  <c r="E87" i="8"/>
  <c r="F94" i="8" s="1"/>
  <c r="L94" i="8" s="1"/>
  <c r="E94" i="8"/>
  <c r="F101" i="8" s="1"/>
  <c r="E101" i="8"/>
  <c r="F108" i="8" s="1"/>
  <c r="L108" i="8" s="1"/>
  <c r="E108" i="8"/>
  <c r="E115" i="8"/>
  <c r="E122" i="8"/>
  <c r="E129" i="8"/>
  <c r="F136" i="8" s="1"/>
  <c r="L136" i="8" s="1"/>
  <c r="E136" i="8"/>
  <c r="F143" i="8" s="1"/>
  <c r="E143" i="8"/>
  <c r="F150" i="8" s="1"/>
  <c r="E150" i="8"/>
  <c r="F157" i="8" s="1"/>
  <c r="L157" i="8" s="1"/>
  <c r="E157" i="8"/>
  <c r="F164" i="8" s="1"/>
  <c r="E164" i="8"/>
  <c r="E171" i="8"/>
  <c r="E178" i="8"/>
  <c r="E32" i="8"/>
  <c r="F39" i="8" s="1"/>
  <c r="L39" i="8" s="1"/>
  <c r="E39" i="8"/>
  <c r="F46" i="8" s="1"/>
  <c r="L46" i="8" s="1"/>
  <c r="E46" i="8"/>
  <c r="F53" i="8" s="1"/>
  <c r="L53" i="8" s="1"/>
  <c r="E53" i="8"/>
  <c r="F60" i="8" s="1"/>
  <c r="E60" i="8"/>
  <c r="E67" i="8"/>
  <c r="F74" i="8" s="1"/>
  <c r="E74" i="8"/>
  <c r="E81" i="8"/>
  <c r="E88" i="8"/>
  <c r="F95" i="8" s="1"/>
  <c r="E95" i="8"/>
  <c r="F102" i="8" s="1"/>
  <c r="E102" i="8"/>
  <c r="F109" i="8" s="1"/>
  <c r="L109" i="8" s="1"/>
  <c r="E109" i="8"/>
  <c r="F116" i="8" s="1"/>
  <c r="E116" i="8"/>
  <c r="E123" i="8"/>
  <c r="F130" i="8" s="1"/>
  <c r="E130" i="8"/>
  <c r="E137" i="8"/>
  <c r="E144" i="8"/>
  <c r="F151" i="8" s="1"/>
  <c r="E151" i="8"/>
  <c r="F158" i="8" s="1"/>
  <c r="E158" i="8"/>
  <c r="F165" i="8" s="1"/>
  <c r="E165" i="8"/>
  <c r="F172" i="8" s="1"/>
  <c r="L172" i="8" s="1"/>
  <c r="E172" i="8"/>
  <c r="E179" i="8"/>
  <c r="F186" i="8" s="1"/>
  <c r="E33" i="8"/>
  <c r="E40" i="8"/>
  <c r="F47" i="8" s="1"/>
  <c r="E47" i="8"/>
  <c r="F54" i="8" s="1"/>
  <c r="E54" i="8"/>
  <c r="F61" i="8" s="1"/>
  <c r="L61" i="8" s="1"/>
  <c r="E61" i="8"/>
  <c r="F68" i="8" s="1"/>
  <c r="L68" i="8" s="1"/>
  <c r="E68" i="8"/>
  <c r="E75" i="8"/>
  <c r="F82" i="8" s="1"/>
  <c r="L82" i="8" s="1"/>
  <c r="E82" i="8"/>
  <c r="F89" i="8" s="1"/>
  <c r="E89" i="8"/>
  <c r="F96" i="8" s="1"/>
  <c r="L96" i="8" s="1"/>
  <c r="E96" i="8"/>
  <c r="F103" i="8" s="1"/>
  <c r="E103" i="8"/>
  <c r="F110" i="8" s="1"/>
  <c r="E110" i="8"/>
  <c r="F117" i="8" s="1"/>
  <c r="L117" i="8" s="1"/>
  <c r="E117" i="8"/>
  <c r="F124" i="8" s="1"/>
  <c r="L124" i="8" s="1"/>
  <c r="E124" i="8"/>
  <c r="E131" i="8"/>
  <c r="E138" i="8"/>
  <c r="E145" i="8"/>
  <c r="F152" i="8" s="1"/>
  <c r="L152" i="8" s="1"/>
  <c r="E152" i="8"/>
  <c r="F159" i="8" s="1"/>
  <c r="E159" i="8"/>
  <c r="F166" i="8" s="1"/>
  <c r="E166" i="8"/>
  <c r="F173" i="8" s="1"/>
  <c r="E173" i="8"/>
  <c r="F180" i="8" s="1"/>
  <c r="E180" i="8"/>
  <c r="E34" i="8"/>
  <c r="F41" i="8" s="1"/>
  <c r="L41" i="8" s="1"/>
  <c r="E41" i="8"/>
  <c r="F48" i="8" s="1"/>
  <c r="E48" i="8"/>
  <c r="F55" i="8" s="1"/>
  <c r="L55" i="8" s="1"/>
  <c r="E55" i="8"/>
  <c r="F62" i="8" s="1"/>
  <c r="E62" i="8"/>
  <c r="F69" i="8" s="1"/>
  <c r="E69" i="8"/>
  <c r="F76" i="8" s="1"/>
  <c r="E76" i="8"/>
  <c r="E83" i="8"/>
  <c r="E90" i="8"/>
  <c r="E97" i="8"/>
  <c r="F104" i="8" s="1"/>
  <c r="L104" i="8" s="1"/>
  <c r="E104" i="8"/>
  <c r="F111" i="8" s="1"/>
  <c r="L111" i="8" s="1"/>
  <c r="E111" i="8"/>
  <c r="F118" i="8" s="1"/>
  <c r="E118" i="8"/>
  <c r="F125" i="8" s="1"/>
  <c r="E125" i="8"/>
  <c r="F132" i="8" s="1"/>
  <c r="L132" i="8" s="1"/>
  <c r="E132" i="8"/>
  <c r="E139" i="8"/>
  <c r="F146" i="8" s="1"/>
  <c r="L146" i="8" s="1"/>
  <c r="E146" i="8"/>
  <c r="F153" i="8" s="1"/>
  <c r="L153" i="8" s="1"/>
  <c r="E153" i="8"/>
  <c r="F160" i="8" s="1"/>
  <c r="L160" i="8" s="1"/>
  <c r="E160" i="8"/>
  <c r="F167" i="8" s="1"/>
  <c r="L167" i="8" s="1"/>
  <c r="E167" i="8"/>
  <c r="F174" i="8" s="1"/>
  <c r="E174" i="8"/>
  <c r="F181" i="8" s="1"/>
  <c r="E181" i="8"/>
  <c r="F188" i="8" s="1"/>
  <c r="L188" i="8" s="1"/>
  <c r="E35" i="8"/>
  <c r="E42" i="8"/>
  <c r="E49" i="8"/>
  <c r="E56" i="8"/>
  <c r="F63" i="8" s="1"/>
  <c r="L63" i="8" s="1"/>
  <c r="E63" i="8"/>
  <c r="F70" i="8" s="1"/>
  <c r="E70" i="8"/>
  <c r="E77" i="8"/>
  <c r="F84" i="8" s="1"/>
  <c r="E84" i="8"/>
  <c r="F91" i="8" s="1"/>
  <c r="L91" i="8" s="1"/>
  <c r="E91" i="8"/>
  <c r="F98" i="8" s="1"/>
  <c r="L98" i="8" s="1"/>
  <c r="E98" i="8"/>
  <c r="F105" i="8" s="1"/>
  <c r="L105" i="8" s="1"/>
  <c r="E105" i="8"/>
  <c r="F112" i="8" s="1"/>
  <c r="L112" i="8" s="1"/>
  <c r="E112" i="8"/>
  <c r="F119" i="8" s="1"/>
  <c r="L119" i="8" s="1"/>
  <c r="E119" i="8"/>
  <c r="F126" i="8" s="1"/>
  <c r="E126" i="8"/>
  <c r="F133" i="8" s="1"/>
  <c r="E133" i="8"/>
  <c r="F140" i="8" s="1"/>
  <c r="E140" i="8"/>
  <c r="F147" i="8" s="1"/>
  <c r="L147" i="8" s="1"/>
  <c r="E147" i="8"/>
  <c r="E154" i="8"/>
  <c r="E161" i="8"/>
  <c r="E168" i="8"/>
  <c r="E175" i="8"/>
  <c r="F182" i="8" s="1"/>
  <c r="L182" i="8" s="1"/>
  <c r="E182" i="8"/>
  <c r="E36" i="8"/>
  <c r="E43" i="8"/>
  <c r="F50" i="8" s="1"/>
  <c r="L50" i="8" s="1"/>
  <c r="E50" i="8"/>
  <c r="F57" i="8" s="1"/>
  <c r="E57" i="8"/>
  <c r="F64" i="8" s="1"/>
  <c r="L64" i="8" s="1"/>
  <c r="E64" i="8"/>
  <c r="F71" i="8" s="1"/>
  <c r="L71" i="8" s="1"/>
  <c r="E71" i="8"/>
  <c r="F78" i="8" s="1"/>
  <c r="L78" i="8" s="1"/>
  <c r="E78" i="8"/>
  <c r="F85" i="8" s="1"/>
  <c r="L85" i="8" s="1"/>
  <c r="E85" i="8"/>
  <c r="F92" i="8" s="1"/>
  <c r="E92" i="8"/>
  <c r="E99" i="8"/>
  <c r="F106" i="8" s="1"/>
  <c r="L106" i="8" s="1"/>
  <c r="E106" i="8"/>
  <c r="E113" i="8"/>
  <c r="F120" i="8" s="1"/>
  <c r="L120" i="8" s="1"/>
  <c r="E120" i="8"/>
  <c r="F127" i="8" s="1"/>
  <c r="L127" i="8" s="1"/>
  <c r="E127" i="8"/>
  <c r="F134" i="8" s="1"/>
  <c r="L134" i="8" s="1"/>
  <c r="E134" i="8"/>
  <c r="F141" i="8" s="1"/>
  <c r="E141" i="8"/>
  <c r="F148" i="8" s="1"/>
  <c r="E148" i="8"/>
  <c r="E155" i="8"/>
  <c r="F162" i="8" s="1"/>
  <c r="L162" i="8" s="1"/>
  <c r="E162" i="8"/>
  <c r="F169" i="8" s="1"/>
  <c r="L169" i="8" s="1"/>
  <c r="E169" i="8"/>
  <c r="F176" i="8" s="1"/>
  <c r="L176" i="8" s="1"/>
  <c r="E176" i="8"/>
  <c r="F183" i="8" s="1"/>
  <c r="L183" i="8" s="1"/>
  <c r="E183" i="8"/>
  <c r="F190" i="8" s="1"/>
  <c r="E24" i="8"/>
  <c r="F31" i="8" s="1"/>
  <c r="L31" i="8" s="1"/>
  <c r="E25" i="8"/>
  <c r="F32" i="8" s="1"/>
  <c r="E26" i="8"/>
  <c r="F33" i="8" s="1"/>
  <c r="L33" i="8" s="1"/>
  <c r="E27" i="8"/>
  <c r="F34" i="8" s="1"/>
  <c r="L34" i="8" s="1"/>
  <c r="E28" i="8"/>
  <c r="F35" i="8" s="1"/>
  <c r="L35" i="8" s="1"/>
  <c r="E29" i="8"/>
  <c r="F36" i="8" s="1"/>
  <c r="L36" i="8" s="1"/>
  <c r="E23" i="8"/>
  <c r="F30" i="8" s="1"/>
  <c r="E17" i="8"/>
  <c r="F24" i="8" s="1"/>
  <c r="L24" i="8" s="1"/>
  <c r="E18" i="8"/>
  <c r="E19" i="8"/>
  <c r="E20" i="8"/>
  <c r="E21" i="8"/>
  <c r="F28" i="8" s="1"/>
  <c r="E22" i="8"/>
  <c r="F29" i="8" s="1"/>
  <c r="L29" i="8" s="1"/>
  <c r="E16" i="8"/>
  <c r="F23" i="8" s="1"/>
  <c r="L23" i="8" s="1"/>
  <c r="E14" i="8"/>
  <c r="E15" i="8"/>
  <c r="F22" i="8" s="1"/>
  <c r="E10" i="8"/>
  <c r="E11" i="8"/>
  <c r="E12" i="8"/>
  <c r="E13" i="8"/>
  <c r="G13" i="8" s="1"/>
  <c r="K13" i="8" s="1"/>
  <c r="E9" i="8"/>
  <c r="F16" i="8" s="1"/>
  <c r="L16" i="8" s="1"/>
  <c r="C43" i="8"/>
  <c r="C50" i="8" s="1"/>
  <c r="C57" i="8" s="1"/>
  <c r="C64" i="8" s="1"/>
  <c r="C71" i="8" s="1"/>
  <c r="C78" i="8" s="1"/>
  <c r="C85" i="8" s="1"/>
  <c r="C92" i="8" s="1"/>
  <c r="C99" i="8" s="1"/>
  <c r="C106" i="8" s="1"/>
  <c r="C113" i="8" s="1"/>
  <c r="C120" i="8" s="1"/>
  <c r="C127" i="8" s="1"/>
  <c r="C134" i="8" s="1"/>
  <c r="C141" i="8" s="1"/>
  <c r="C148" i="8" s="1"/>
  <c r="C155" i="8" s="1"/>
  <c r="C162" i="8" s="1"/>
  <c r="C169" i="8" s="1"/>
  <c r="C176" i="8" s="1"/>
  <c r="C183" i="8" s="1"/>
  <c r="C190" i="8" s="1"/>
  <c r="C31" i="8"/>
  <c r="C38" i="8" s="1"/>
  <c r="C45" i="8" s="1"/>
  <c r="C52" i="8" s="1"/>
  <c r="C59" i="8" s="1"/>
  <c r="C66" i="8" s="1"/>
  <c r="C73" i="8" s="1"/>
  <c r="C80" i="8" s="1"/>
  <c r="C87" i="8" s="1"/>
  <c r="C94" i="8" s="1"/>
  <c r="C101" i="8" s="1"/>
  <c r="C108" i="8" s="1"/>
  <c r="C115" i="8" s="1"/>
  <c r="C122" i="8" s="1"/>
  <c r="C129" i="8" s="1"/>
  <c r="C136" i="8" s="1"/>
  <c r="C143" i="8" s="1"/>
  <c r="C150" i="8" s="1"/>
  <c r="C157" i="8" s="1"/>
  <c r="C164" i="8" s="1"/>
  <c r="C171" i="8" s="1"/>
  <c r="C178" i="8" s="1"/>
  <c r="C185" i="8" s="1"/>
  <c r="C32" i="8"/>
  <c r="C39" i="8" s="1"/>
  <c r="C46" i="8" s="1"/>
  <c r="C53" i="8" s="1"/>
  <c r="C60" i="8" s="1"/>
  <c r="C67" i="8" s="1"/>
  <c r="C74" i="8" s="1"/>
  <c r="C81" i="8" s="1"/>
  <c r="C88" i="8" s="1"/>
  <c r="C95" i="8" s="1"/>
  <c r="C102" i="8" s="1"/>
  <c r="C109" i="8" s="1"/>
  <c r="C116" i="8" s="1"/>
  <c r="C123" i="8" s="1"/>
  <c r="C130" i="8" s="1"/>
  <c r="C137" i="8" s="1"/>
  <c r="C144" i="8" s="1"/>
  <c r="C151" i="8" s="1"/>
  <c r="C158" i="8" s="1"/>
  <c r="C165" i="8" s="1"/>
  <c r="C172" i="8" s="1"/>
  <c r="C179" i="8" s="1"/>
  <c r="C186" i="8" s="1"/>
  <c r="C33" i="8"/>
  <c r="C40" i="8" s="1"/>
  <c r="C47" i="8" s="1"/>
  <c r="C54" i="8" s="1"/>
  <c r="C61" i="8" s="1"/>
  <c r="C68" i="8" s="1"/>
  <c r="C75" i="8" s="1"/>
  <c r="C82" i="8" s="1"/>
  <c r="C89" i="8" s="1"/>
  <c r="C96" i="8" s="1"/>
  <c r="C103" i="8" s="1"/>
  <c r="C110" i="8" s="1"/>
  <c r="C117" i="8" s="1"/>
  <c r="C124" i="8" s="1"/>
  <c r="C131" i="8" s="1"/>
  <c r="C138" i="8" s="1"/>
  <c r="C145" i="8" s="1"/>
  <c r="C152" i="8" s="1"/>
  <c r="C159" i="8" s="1"/>
  <c r="C166" i="8" s="1"/>
  <c r="C173" i="8" s="1"/>
  <c r="C180" i="8" s="1"/>
  <c r="C187" i="8" s="1"/>
  <c r="C34" i="8"/>
  <c r="C41" i="8" s="1"/>
  <c r="C48" i="8" s="1"/>
  <c r="C55" i="8" s="1"/>
  <c r="C62" i="8" s="1"/>
  <c r="C69" i="8" s="1"/>
  <c r="C76" i="8" s="1"/>
  <c r="C83" i="8" s="1"/>
  <c r="C90" i="8" s="1"/>
  <c r="C97" i="8" s="1"/>
  <c r="C104" i="8" s="1"/>
  <c r="C111" i="8" s="1"/>
  <c r="C118" i="8" s="1"/>
  <c r="C125" i="8" s="1"/>
  <c r="C132" i="8" s="1"/>
  <c r="C139" i="8" s="1"/>
  <c r="C146" i="8" s="1"/>
  <c r="C153" i="8" s="1"/>
  <c r="C160" i="8" s="1"/>
  <c r="C167" i="8" s="1"/>
  <c r="C174" i="8" s="1"/>
  <c r="C181" i="8" s="1"/>
  <c r="C188" i="8" s="1"/>
  <c r="C35" i="8"/>
  <c r="C42" i="8" s="1"/>
  <c r="C49" i="8" s="1"/>
  <c r="C56" i="8" s="1"/>
  <c r="C63" i="8" s="1"/>
  <c r="C70" i="8" s="1"/>
  <c r="C77" i="8" s="1"/>
  <c r="C84" i="8" s="1"/>
  <c r="C91" i="8" s="1"/>
  <c r="C98" i="8" s="1"/>
  <c r="C105" i="8" s="1"/>
  <c r="C112" i="8" s="1"/>
  <c r="C119" i="8" s="1"/>
  <c r="C126" i="8" s="1"/>
  <c r="C133" i="8" s="1"/>
  <c r="C140" i="8" s="1"/>
  <c r="C147" i="8" s="1"/>
  <c r="C154" i="8" s="1"/>
  <c r="C161" i="8" s="1"/>
  <c r="C168" i="8" s="1"/>
  <c r="C175" i="8" s="1"/>
  <c r="C182" i="8" s="1"/>
  <c r="C189" i="8" s="1"/>
  <c r="C36" i="8"/>
  <c r="C30" i="8"/>
  <c r="U31" i="7"/>
  <c r="V31" i="7"/>
  <c r="W31" i="7"/>
  <c r="X31" i="7"/>
  <c r="Y31" i="7"/>
  <c r="Z31" i="7"/>
  <c r="AA31" i="7"/>
  <c r="AB31" i="7"/>
  <c r="U32" i="7"/>
  <c r="V32" i="7"/>
  <c r="W32" i="7"/>
  <c r="X32" i="7"/>
  <c r="Y32" i="7"/>
  <c r="Z32" i="7"/>
  <c r="AA32" i="7"/>
  <c r="AB32" i="7"/>
  <c r="U33" i="7"/>
  <c r="V33" i="7"/>
  <c r="W33" i="7"/>
  <c r="X33" i="7"/>
  <c r="Y33" i="7"/>
  <c r="Z33" i="7"/>
  <c r="AA33" i="7"/>
  <c r="AB33" i="7"/>
  <c r="U34" i="7"/>
  <c r="V34" i="7"/>
  <c r="W34" i="7"/>
  <c r="X34" i="7"/>
  <c r="Y34" i="7"/>
  <c r="Z34" i="7"/>
  <c r="AA34" i="7"/>
  <c r="AB34" i="7"/>
  <c r="U35" i="7"/>
  <c r="V35" i="7"/>
  <c r="W35" i="7"/>
  <c r="X35" i="7"/>
  <c r="Y35" i="7"/>
  <c r="Z35" i="7"/>
  <c r="AA35" i="7"/>
  <c r="AB35" i="7"/>
  <c r="U36" i="7"/>
  <c r="V36" i="7"/>
  <c r="W36" i="7"/>
  <c r="X36" i="7"/>
  <c r="Y36" i="7"/>
  <c r="Z36" i="7"/>
  <c r="AA36" i="7"/>
  <c r="AB36" i="7"/>
  <c r="U37" i="7"/>
  <c r="V37" i="7"/>
  <c r="W37" i="7"/>
  <c r="X37" i="7"/>
  <c r="Y37" i="7"/>
  <c r="Z37" i="7"/>
  <c r="AA37" i="7"/>
  <c r="AB37" i="7"/>
  <c r="D31" i="7"/>
  <c r="E31" i="7"/>
  <c r="F31" i="7"/>
  <c r="G31" i="7"/>
  <c r="H31" i="7"/>
  <c r="I31" i="7"/>
  <c r="J31" i="7"/>
  <c r="K31" i="7"/>
  <c r="L31" i="7"/>
  <c r="M31" i="7"/>
  <c r="N31" i="7"/>
  <c r="O31" i="7"/>
  <c r="P31" i="7"/>
  <c r="Q31" i="7"/>
  <c r="R31" i="7"/>
  <c r="S31" i="7"/>
  <c r="T31" i="7"/>
  <c r="D32" i="7"/>
  <c r="E32" i="7"/>
  <c r="F32" i="7"/>
  <c r="G32" i="7"/>
  <c r="H32" i="7"/>
  <c r="I32" i="7"/>
  <c r="J32" i="7"/>
  <c r="K32" i="7"/>
  <c r="L32" i="7"/>
  <c r="M32" i="7"/>
  <c r="N32" i="7"/>
  <c r="O32" i="7"/>
  <c r="P32" i="7"/>
  <c r="Q32" i="7"/>
  <c r="R32" i="7"/>
  <c r="S32" i="7"/>
  <c r="T32" i="7"/>
  <c r="D33" i="7"/>
  <c r="E33" i="7"/>
  <c r="F33" i="7"/>
  <c r="G33" i="7"/>
  <c r="H33" i="7"/>
  <c r="I33" i="7"/>
  <c r="J33" i="7"/>
  <c r="K33" i="7"/>
  <c r="L33" i="7"/>
  <c r="M33" i="7"/>
  <c r="N33" i="7"/>
  <c r="O33" i="7"/>
  <c r="P33" i="7"/>
  <c r="Q33" i="7"/>
  <c r="R33" i="7"/>
  <c r="S33" i="7"/>
  <c r="T33" i="7"/>
  <c r="D34" i="7"/>
  <c r="E34" i="7"/>
  <c r="F34" i="7"/>
  <c r="G34" i="7"/>
  <c r="H34" i="7"/>
  <c r="I34" i="7"/>
  <c r="J34" i="7"/>
  <c r="K34" i="7"/>
  <c r="L34" i="7"/>
  <c r="M34" i="7"/>
  <c r="N34" i="7"/>
  <c r="O34" i="7"/>
  <c r="P34" i="7"/>
  <c r="Q34" i="7"/>
  <c r="R34" i="7"/>
  <c r="S34" i="7"/>
  <c r="T34" i="7"/>
  <c r="D35" i="7"/>
  <c r="E35" i="7"/>
  <c r="F35" i="7"/>
  <c r="G35" i="7"/>
  <c r="H35" i="7"/>
  <c r="I35" i="7"/>
  <c r="J35" i="7"/>
  <c r="K35" i="7"/>
  <c r="L35" i="7"/>
  <c r="M35" i="7"/>
  <c r="N35" i="7"/>
  <c r="O35" i="7"/>
  <c r="P35" i="7"/>
  <c r="Q35" i="7"/>
  <c r="R35" i="7"/>
  <c r="S35" i="7"/>
  <c r="T35" i="7"/>
  <c r="D36" i="7"/>
  <c r="E36" i="7"/>
  <c r="F36" i="7"/>
  <c r="G36" i="7"/>
  <c r="H36" i="7"/>
  <c r="I36" i="7"/>
  <c r="J36" i="7"/>
  <c r="K36" i="7"/>
  <c r="L36" i="7"/>
  <c r="M36" i="7"/>
  <c r="N36" i="7"/>
  <c r="O36" i="7"/>
  <c r="P36" i="7"/>
  <c r="Q36" i="7"/>
  <c r="R36" i="7"/>
  <c r="S36" i="7"/>
  <c r="T36" i="7"/>
  <c r="D37" i="7"/>
  <c r="E37" i="7"/>
  <c r="F37" i="7"/>
  <c r="G37" i="7"/>
  <c r="H37" i="7"/>
  <c r="I37" i="7"/>
  <c r="J37" i="7"/>
  <c r="K37" i="7"/>
  <c r="L37" i="7"/>
  <c r="M37" i="7"/>
  <c r="N37" i="7"/>
  <c r="O37" i="7"/>
  <c r="P37" i="7"/>
  <c r="Q37" i="7"/>
  <c r="R37" i="7"/>
  <c r="S37" i="7"/>
  <c r="T37" i="7"/>
  <c r="C32" i="7"/>
  <c r="C33" i="7"/>
  <c r="C34" i="7"/>
  <c r="C35" i="7"/>
  <c r="C36" i="7"/>
  <c r="C37" i="7"/>
  <c r="C31" i="7"/>
  <c r="U29" i="7"/>
  <c r="V29" i="7"/>
  <c r="W29" i="7"/>
  <c r="X29" i="7"/>
  <c r="Y29" i="7"/>
  <c r="Z29" i="7"/>
  <c r="AA29" i="7"/>
  <c r="AB29" i="7"/>
  <c r="C29" i="7"/>
  <c r="D29" i="7"/>
  <c r="E29" i="7"/>
  <c r="F29" i="7"/>
  <c r="G29" i="7"/>
  <c r="H29" i="7"/>
  <c r="I29" i="7"/>
  <c r="J29" i="7"/>
  <c r="K29" i="7"/>
  <c r="L29" i="7"/>
  <c r="M29" i="7"/>
  <c r="N29" i="7"/>
  <c r="O29" i="7"/>
  <c r="P29" i="7"/>
  <c r="Q29" i="7"/>
  <c r="R29" i="7"/>
  <c r="S29" i="7"/>
  <c r="T29" i="7"/>
  <c r="B29" i="7"/>
  <c r="Y57" i="5"/>
  <c r="Z57" i="5"/>
  <c r="AA57" i="5"/>
  <c r="AB57" i="5"/>
  <c r="Y58" i="5"/>
  <c r="Z58" i="5"/>
  <c r="AA58" i="5"/>
  <c r="AB58" i="5"/>
  <c r="Y59" i="5"/>
  <c r="Z59" i="5"/>
  <c r="AA59" i="5"/>
  <c r="AB59" i="5"/>
  <c r="Y60" i="5"/>
  <c r="Z60" i="5"/>
  <c r="AA60" i="5"/>
  <c r="AB60" i="5"/>
  <c r="Y61" i="5"/>
  <c r="Z61" i="5"/>
  <c r="AA61" i="5"/>
  <c r="AB61" i="5"/>
  <c r="P57" i="5"/>
  <c r="Q57" i="5"/>
  <c r="R57" i="5"/>
  <c r="S57" i="5"/>
  <c r="T57" i="5"/>
  <c r="U57" i="5"/>
  <c r="V57" i="5"/>
  <c r="W57" i="5"/>
  <c r="X57" i="5"/>
  <c r="P58" i="5"/>
  <c r="Q58" i="5"/>
  <c r="R58" i="5"/>
  <c r="S58" i="5"/>
  <c r="T58" i="5"/>
  <c r="U58" i="5"/>
  <c r="V58" i="5"/>
  <c r="W58" i="5"/>
  <c r="X58" i="5"/>
  <c r="P59" i="5"/>
  <c r="Q59" i="5"/>
  <c r="R59" i="5"/>
  <c r="S59" i="5"/>
  <c r="T59" i="5"/>
  <c r="U59" i="5"/>
  <c r="V59" i="5"/>
  <c r="W59" i="5"/>
  <c r="X59" i="5"/>
  <c r="P60" i="5"/>
  <c r="Q60" i="5"/>
  <c r="R60" i="5"/>
  <c r="S60" i="5"/>
  <c r="T60" i="5"/>
  <c r="U60" i="5"/>
  <c r="V60" i="5"/>
  <c r="W60" i="5"/>
  <c r="X60" i="5"/>
  <c r="P61" i="5"/>
  <c r="Q61" i="5"/>
  <c r="R61" i="5"/>
  <c r="S61" i="5"/>
  <c r="T61" i="5"/>
  <c r="U61" i="5"/>
  <c r="V61" i="5"/>
  <c r="W61" i="5"/>
  <c r="X61" i="5"/>
  <c r="C57" i="5"/>
  <c r="D57" i="5"/>
  <c r="E57" i="5"/>
  <c r="F57" i="5"/>
  <c r="G57" i="5"/>
  <c r="H57" i="5"/>
  <c r="I57" i="5"/>
  <c r="J57" i="5"/>
  <c r="K57" i="5"/>
  <c r="L57" i="5"/>
  <c r="M57" i="5"/>
  <c r="N57" i="5"/>
  <c r="O57" i="5"/>
  <c r="C58" i="5"/>
  <c r="D58" i="5"/>
  <c r="E58" i="5"/>
  <c r="F58" i="5"/>
  <c r="G58" i="5"/>
  <c r="H58" i="5"/>
  <c r="I58" i="5"/>
  <c r="J58" i="5"/>
  <c r="K58" i="5"/>
  <c r="L58" i="5"/>
  <c r="M58" i="5"/>
  <c r="N58" i="5"/>
  <c r="O58" i="5"/>
  <c r="C59" i="5"/>
  <c r="D59" i="5"/>
  <c r="E59" i="5"/>
  <c r="F59" i="5"/>
  <c r="G59" i="5"/>
  <c r="H59" i="5"/>
  <c r="I59" i="5"/>
  <c r="J59" i="5"/>
  <c r="K59" i="5"/>
  <c r="L59" i="5"/>
  <c r="M59" i="5"/>
  <c r="N59" i="5"/>
  <c r="O59" i="5"/>
  <c r="C60" i="5"/>
  <c r="D60" i="5"/>
  <c r="E60" i="5"/>
  <c r="F60" i="5"/>
  <c r="G60" i="5"/>
  <c r="H60" i="5"/>
  <c r="I60" i="5"/>
  <c r="J60" i="5"/>
  <c r="K60" i="5"/>
  <c r="L60" i="5"/>
  <c r="M60" i="5"/>
  <c r="N60" i="5"/>
  <c r="O60" i="5"/>
  <c r="C61" i="5"/>
  <c r="D61" i="5"/>
  <c r="E61" i="5"/>
  <c r="F61" i="5"/>
  <c r="G61" i="5"/>
  <c r="H61" i="5"/>
  <c r="I61" i="5"/>
  <c r="J61" i="5"/>
  <c r="K61" i="5"/>
  <c r="L61" i="5"/>
  <c r="M61" i="5"/>
  <c r="N61" i="5"/>
  <c r="O61" i="5"/>
  <c r="B58" i="5"/>
  <c r="B59" i="5"/>
  <c r="B60" i="5"/>
  <c r="B61" i="5"/>
  <c r="B57" i="5"/>
  <c r="Y15" i="5"/>
  <c r="Z15" i="5"/>
  <c r="AA15" i="5"/>
  <c r="AB15" i="5"/>
  <c r="Y17" i="5"/>
  <c r="Z17" i="5"/>
  <c r="AA17" i="5"/>
  <c r="AB17" i="5"/>
  <c r="Y18" i="5"/>
  <c r="Z18" i="5"/>
  <c r="AA18" i="5"/>
  <c r="AB18" i="5"/>
  <c r="Y19" i="5"/>
  <c r="Z19" i="5"/>
  <c r="AA19" i="5"/>
  <c r="AB19" i="5"/>
  <c r="Y20" i="5"/>
  <c r="Z20" i="5"/>
  <c r="AA20" i="5"/>
  <c r="AB20" i="5"/>
  <c r="Y21" i="5"/>
  <c r="Z21" i="5"/>
  <c r="AA21" i="5"/>
  <c r="AB21" i="5"/>
  <c r="D15" i="5"/>
  <c r="E15" i="5"/>
  <c r="F15" i="5"/>
  <c r="G15" i="5"/>
  <c r="H15" i="5"/>
  <c r="I15" i="5"/>
  <c r="J15" i="5"/>
  <c r="K15" i="5"/>
  <c r="L15" i="5"/>
  <c r="M15" i="5"/>
  <c r="N15" i="5"/>
  <c r="O15" i="5"/>
  <c r="P15" i="5"/>
  <c r="Q15" i="5"/>
  <c r="R15" i="5"/>
  <c r="S15" i="5"/>
  <c r="T15" i="5"/>
  <c r="U15" i="5"/>
  <c r="V15" i="5"/>
  <c r="W15" i="5"/>
  <c r="X15" i="5"/>
  <c r="D17" i="5"/>
  <c r="E17" i="5"/>
  <c r="F17" i="5"/>
  <c r="G17" i="5"/>
  <c r="H17" i="5"/>
  <c r="I17" i="5"/>
  <c r="J17" i="5"/>
  <c r="K17" i="5"/>
  <c r="L17" i="5"/>
  <c r="M17" i="5"/>
  <c r="N17" i="5"/>
  <c r="O17" i="5"/>
  <c r="P17" i="5"/>
  <c r="Q17" i="5"/>
  <c r="R17" i="5"/>
  <c r="S17" i="5"/>
  <c r="T17" i="5"/>
  <c r="U17" i="5"/>
  <c r="V17" i="5"/>
  <c r="W17" i="5"/>
  <c r="X17" i="5"/>
  <c r="D18" i="5"/>
  <c r="E18" i="5"/>
  <c r="F18" i="5"/>
  <c r="G18" i="5"/>
  <c r="H18" i="5"/>
  <c r="I18" i="5"/>
  <c r="J18" i="5"/>
  <c r="K18" i="5"/>
  <c r="L18" i="5"/>
  <c r="M18" i="5"/>
  <c r="N18" i="5"/>
  <c r="O18" i="5"/>
  <c r="P18" i="5"/>
  <c r="Q18" i="5"/>
  <c r="R18" i="5"/>
  <c r="S18" i="5"/>
  <c r="T18" i="5"/>
  <c r="U18" i="5"/>
  <c r="V18" i="5"/>
  <c r="W18" i="5"/>
  <c r="X18" i="5"/>
  <c r="D19" i="5"/>
  <c r="E19" i="5"/>
  <c r="F19" i="5"/>
  <c r="G19" i="5"/>
  <c r="H19" i="5"/>
  <c r="I19" i="5"/>
  <c r="J19" i="5"/>
  <c r="K19" i="5"/>
  <c r="L19" i="5"/>
  <c r="M19" i="5"/>
  <c r="N19" i="5"/>
  <c r="O19" i="5"/>
  <c r="P19" i="5"/>
  <c r="Q19" i="5"/>
  <c r="R19" i="5"/>
  <c r="S19" i="5"/>
  <c r="T19" i="5"/>
  <c r="U19" i="5"/>
  <c r="V19" i="5"/>
  <c r="W19" i="5"/>
  <c r="X19" i="5"/>
  <c r="D20" i="5"/>
  <c r="E20" i="5"/>
  <c r="F20" i="5"/>
  <c r="G20" i="5"/>
  <c r="H20" i="5"/>
  <c r="I20" i="5"/>
  <c r="J20" i="5"/>
  <c r="K20" i="5"/>
  <c r="L20" i="5"/>
  <c r="M20" i="5"/>
  <c r="N20" i="5"/>
  <c r="O20" i="5"/>
  <c r="P20" i="5"/>
  <c r="Q20" i="5"/>
  <c r="R20" i="5"/>
  <c r="S20" i="5"/>
  <c r="T20" i="5"/>
  <c r="U20" i="5"/>
  <c r="V20" i="5"/>
  <c r="W20" i="5"/>
  <c r="X20" i="5"/>
  <c r="D21" i="5"/>
  <c r="E21" i="5"/>
  <c r="F21" i="5"/>
  <c r="G21" i="5"/>
  <c r="H21" i="5"/>
  <c r="I21" i="5"/>
  <c r="J21" i="5"/>
  <c r="K21" i="5"/>
  <c r="L21" i="5"/>
  <c r="M21" i="5"/>
  <c r="N21" i="5"/>
  <c r="O21" i="5"/>
  <c r="P21" i="5"/>
  <c r="Q21" i="5"/>
  <c r="R21" i="5"/>
  <c r="S21" i="5"/>
  <c r="T21" i="5"/>
  <c r="U21" i="5"/>
  <c r="V21" i="5"/>
  <c r="W21" i="5"/>
  <c r="X21" i="5"/>
  <c r="C17" i="5"/>
  <c r="C18" i="5"/>
  <c r="C19" i="5"/>
  <c r="C20" i="5"/>
  <c r="C21" i="5"/>
  <c r="C15" i="5"/>
  <c r="Y14" i="5"/>
  <c r="Z14" i="5"/>
  <c r="AA14" i="5"/>
  <c r="AB14" i="5"/>
  <c r="C14" i="5"/>
  <c r="D14" i="5"/>
  <c r="E14" i="5"/>
  <c r="F14" i="5"/>
  <c r="G14" i="5"/>
  <c r="H14" i="5"/>
  <c r="I14" i="5"/>
  <c r="J14" i="5"/>
  <c r="K14" i="5"/>
  <c r="L14" i="5"/>
  <c r="M14" i="5"/>
  <c r="N14" i="5"/>
  <c r="O14" i="5"/>
  <c r="P14" i="5"/>
  <c r="Q14" i="5"/>
  <c r="R14" i="5"/>
  <c r="S14" i="5"/>
  <c r="T14" i="5"/>
  <c r="U14" i="5"/>
  <c r="V14" i="5"/>
  <c r="W14" i="5"/>
  <c r="X14" i="5"/>
  <c r="B14" i="5"/>
  <c r="AB35" i="5"/>
  <c r="AA35" i="5"/>
  <c r="C35" i="5"/>
  <c r="D35" i="5"/>
  <c r="E35" i="5"/>
  <c r="F35" i="5"/>
  <c r="G35" i="5"/>
  <c r="H35" i="5"/>
  <c r="I35" i="5"/>
  <c r="J35" i="5"/>
  <c r="K35" i="5"/>
  <c r="L35" i="5"/>
  <c r="M35" i="5"/>
  <c r="N35" i="5"/>
  <c r="O35" i="5"/>
  <c r="P35" i="5"/>
  <c r="Q35" i="5"/>
  <c r="R35" i="5"/>
  <c r="S35" i="5"/>
  <c r="T35" i="5"/>
  <c r="U35" i="5"/>
  <c r="V35" i="5"/>
  <c r="W35" i="5"/>
  <c r="X35" i="5"/>
  <c r="Y35" i="5"/>
  <c r="Z35" i="5"/>
  <c r="B35" i="5"/>
  <c r="Z10" i="8" l="1"/>
  <c r="X12" i="8"/>
  <c r="X11" i="8"/>
  <c r="Z9" i="9"/>
  <c r="X12" i="9"/>
  <c r="X11" i="9"/>
  <c r="G10" i="8"/>
  <c r="K10" i="8" s="1"/>
  <c r="G12" i="8"/>
  <c r="K12" i="8" s="1"/>
  <c r="G11" i="8"/>
  <c r="K11" i="8" s="1"/>
  <c r="G180" i="8"/>
  <c r="K180" i="8" s="1"/>
  <c r="G124" i="8"/>
  <c r="K124" i="8" s="1"/>
  <c r="F20" i="8"/>
  <c r="L20" i="8" s="1"/>
  <c r="G14" i="8"/>
  <c r="K14" i="8" s="1"/>
  <c r="G172" i="8"/>
  <c r="K172" i="8" s="1"/>
  <c r="G116" i="8"/>
  <c r="K116" i="8" s="1"/>
  <c r="G60" i="8"/>
  <c r="K60" i="8" s="1"/>
  <c r="G57" i="8"/>
  <c r="K57" i="8" s="1"/>
  <c r="G132" i="8"/>
  <c r="K132" i="8" s="1"/>
  <c r="G76" i="8"/>
  <c r="K76" i="8" s="1"/>
  <c r="L186" i="8"/>
  <c r="L130" i="8"/>
  <c r="L74" i="8"/>
  <c r="L177" i="8"/>
  <c r="L121" i="8"/>
  <c r="L89" i="8"/>
  <c r="L65" i="8"/>
  <c r="L80" i="8"/>
  <c r="L48" i="8"/>
  <c r="L32" i="8"/>
  <c r="S33" i="1"/>
  <c r="K33" i="1"/>
  <c r="AA33" i="1"/>
  <c r="C33" i="1"/>
  <c r="AB33" i="1"/>
  <c r="U33" i="1"/>
  <c r="M33" i="1"/>
  <c r="E33" i="1"/>
  <c r="J30" i="16"/>
  <c r="R30" i="16"/>
  <c r="Z30" i="16"/>
  <c r="H30" i="16"/>
  <c r="K30" i="16"/>
  <c r="S30" i="16"/>
  <c r="AA30" i="16"/>
  <c r="I30" i="16"/>
  <c r="L30" i="16"/>
  <c r="T30" i="16"/>
  <c r="AB30" i="16"/>
  <c r="C30" i="16"/>
  <c r="AC30" i="16"/>
  <c r="M30" i="16"/>
  <c r="U30" i="16"/>
  <c r="B30" i="16"/>
  <c r="N30" i="16"/>
  <c r="V30" i="16"/>
  <c r="D30" i="16"/>
  <c r="O30" i="16"/>
  <c r="W30" i="16"/>
  <c r="E30" i="16"/>
  <c r="P30" i="16"/>
  <c r="X30" i="16"/>
  <c r="F30" i="16"/>
  <c r="Q30" i="16"/>
  <c r="Y30" i="16"/>
  <c r="G30" i="16"/>
  <c r="L27" i="16"/>
  <c r="L28" i="16" s="1"/>
  <c r="AC27" i="16"/>
  <c r="AC28" i="16" s="1"/>
  <c r="AA27" i="16"/>
  <c r="AA28" i="16" s="1"/>
  <c r="Y27" i="16"/>
  <c r="Y28" i="16" s="1"/>
  <c r="W27" i="16"/>
  <c r="W28" i="16" s="1"/>
  <c r="U27" i="16"/>
  <c r="U28" i="16" s="1"/>
  <c r="S27" i="16"/>
  <c r="S28" i="16" s="1"/>
  <c r="Q27" i="16"/>
  <c r="Q28" i="16" s="1"/>
  <c r="O27" i="16"/>
  <c r="O28" i="16" s="1"/>
  <c r="M27" i="16"/>
  <c r="M28" i="16" s="1"/>
  <c r="K27" i="16"/>
  <c r="K28" i="16" s="1"/>
  <c r="I27" i="16"/>
  <c r="I28" i="16" s="1"/>
  <c r="G27" i="16"/>
  <c r="G28" i="16" s="1"/>
  <c r="E27" i="16"/>
  <c r="E28" i="16" s="1"/>
  <c r="C27" i="16"/>
  <c r="C28" i="16" s="1"/>
  <c r="AB27" i="16"/>
  <c r="AB28" i="16" s="1"/>
  <c r="Z27" i="16"/>
  <c r="Z28" i="16" s="1"/>
  <c r="X27" i="16"/>
  <c r="X28" i="16" s="1"/>
  <c r="V27" i="16"/>
  <c r="V28" i="16" s="1"/>
  <c r="T27" i="16"/>
  <c r="T28" i="16" s="1"/>
  <c r="R27" i="16"/>
  <c r="R28" i="16" s="1"/>
  <c r="P27" i="16"/>
  <c r="P28" i="16" s="1"/>
  <c r="N27" i="16"/>
  <c r="N28" i="16" s="1"/>
  <c r="D27" i="16"/>
  <c r="D28" i="16" s="1"/>
  <c r="H27" i="16"/>
  <c r="H28" i="16" s="1"/>
  <c r="J27" i="16"/>
  <c r="J28" i="16" s="1"/>
  <c r="F27" i="16"/>
  <c r="F28" i="16" s="1"/>
  <c r="P19" i="9"/>
  <c r="Q23" i="9"/>
  <c r="G13" i="9"/>
  <c r="K13" i="9" s="1"/>
  <c r="L13" i="9"/>
  <c r="G83" i="9"/>
  <c r="K83" i="9" s="1"/>
  <c r="L83" i="9"/>
  <c r="G67" i="9"/>
  <c r="K67" i="9" s="1"/>
  <c r="L67" i="9"/>
  <c r="K134" i="9"/>
  <c r="K118" i="9"/>
  <c r="G102" i="9"/>
  <c r="K102" i="9" s="1"/>
  <c r="G55" i="9"/>
  <c r="K55" i="9" s="1"/>
  <c r="P29" i="9" s="1"/>
  <c r="G39" i="9"/>
  <c r="K39" i="9" s="1"/>
  <c r="P24" i="9"/>
  <c r="L110" i="9"/>
  <c r="L93" i="9"/>
  <c r="L21" i="9"/>
  <c r="Q22" i="9"/>
  <c r="G75" i="9"/>
  <c r="K75" i="9" s="1"/>
  <c r="L75" i="9"/>
  <c r="G28" i="9"/>
  <c r="K28" i="9" s="1"/>
  <c r="P28" i="9" s="1"/>
  <c r="L28" i="9"/>
  <c r="G20" i="9"/>
  <c r="K20" i="9" s="1"/>
  <c r="L20" i="9"/>
  <c r="G12" i="9"/>
  <c r="K12" i="9" s="1"/>
  <c r="L12" i="9"/>
  <c r="Q12" i="9" s="1"/>
  <c r="L82" i="9"/>
  <c r="G82" i="9"/>
  <c r="K82" i="9" s="1"/>
  <c r="L74" i="9"/>
  <c r="G74" i="9"/>
  <c r="K74" i="9" s="1"/>
  <c r="L66" i="9"/>
  <c r="G66" i="9"/>
  <c r="K66" i="9" s="1"/>
  <c r="L128" i="9"/>
  <c r="G129" i="9"/>
  <c r="K129" i="9" s="1"/>
  <c r="K54" i="9"/>
  <c r="K38" i="9"/>
  <c r="G23" i="9"/>
  <c r="K23" i="9" s="1"/>
  <c r="L109" i="9"/>
  <c r="Q31" i="9" s="1"/>
  <c r="L47" i="9"/>
  <c r="L15" i="9"/>
  <c r="Q15" i="9" s="1"/>
  <c r="L10" i="9"/>
  <c r="G49" i="9"/>
  <c r="K49" i="9" s="1"/>
  <c r="G22" i="9"/>
  <c r="K22" i="9" s="1"/>
  <c r="L69" i="9"/>
  <c r="P9" i="9"/>
  <c r="L103" i="9"/>
  <c r="L85" i="9"/>
  <c r="L98" i="9"/>
  <c r="L90" i="9"/>
  <c r="K126" i="9"/>
  <c r="G94" i="9"/>
  <c r="K94" i="9" s="1"/>
  <c r="L34" i="9"/>
  <c r="Q34" i="9" s="1"/>
  <c r="L26" i="9"/>
  <c r="L33" i="9"/>
  <c r="Q33" i="9" s="1"/>
  <c r="L32" i="9"/>
  <c r="L24" i="9"/>
  <c r="L16" i="9"/>
  <c r="L88" i="9"/>
  <c r="G137" i="9"/>
  <c r="K137" i="9" s="1"/>
  <c r="P33" i="9" s="1"/>
  <c r="R33" i="9" s="1"/>
  <c r="G121" i="9"/>
  <c r="K121" i="9" s="1"/>
  <c r="P17" i="9" s="1"/>
  <c r="K46" i="9"/>
  <c r="G31" i="9"/>
  <c r="K31" i="9" s="1"/>
  <c r="L101" i="9"/>
  <c r="L18" i="9"/>
  <c r="L17" i="9"/>
  <c r="L106" i="9"/>
  <c r="L58" i="9"/>
  <c r="G58" i="9"/>
  <c r="K58" i="9" s="1"/>
  <c r="L50" i="9"/>
  <c r="G50" i="9"/>
  <c r="K50" i="9" s="1"/>
  <c r="L42" i="9"/>
  <c r="G42" i="9"/>
  <c r="K42" i="9" s="1"/>
  <c r="L104" i="9"/>
  <c r="L114" i="9"/>
  <c r="G114" i="9"/>
  <c r="K114" i="9" s="1"/>
  <c r="G131" i="9"/>
  <c r="K131" i="9" s="1"/>
  <c r="P27" i="9" s="1"/>
  <c r="R27" i="9" s="1"/>
  <c r="L131" i="9"/>
  <c r="G123" i="9"/>
  <c r="K123" i="9" s="1"/>
  <c r="L123" i="9"/>
  <c r="G115" i="9"/>
  <c r="K115" i="9" s="1"/>
  <c r="P11" i="9" s="1"/>
  <c r="R11" i="9" s="1"/>
  <c r="L115" i="9"/>
  <c r="G136" i="9"/>
  <c r="K136" i="9" s="1"/>
  <c r="G120" i="9"/>
  <c r="K120" i="9" s="1"/>
  <c r="P16" i="9" s="1"/>
  <c r="G104" i="9"/>
  <c r="K104" i="9" s="1"/>
  <c r="G57" i="9"/>
  <c r="K57" i="9" s="1"/>
  <c r="G41" i="9"/>
  <c r="K41" i="9" s="1"/>
  <c r="P15" i="9" s="1"/>
  <c r="G30" i="9"/>
  <c r="K30" i="9" s="1"/>
  <c r="G14" i="9"/>
  <c r="K14" i="9" s="1"/>
  <c r="L77" i="9"/>
  <c r="L29" i="9"/>
  <c r="Q30" i="9"/>
  <c r="Q14" i="9"/>
  <c r="G84" i="9"/>
  <c r="K84" i="9" s="1"/>
  <c r="P32" i="9" s="1"/>
  <c r="L84" i="9"/>
  <c r="G68" i="9"/>
  <c r="K68" i="9" s="1"/>
  <c r="L68" i="9"/>
  <c r="L138" i="9"/>
  <c r="G138" i="9"/>
  <c r="K138" i="9" s="1"/>
  <c r="L130" i="9"/>
  <c r="G130" i="9"/>
  <c r="K130" i="9" s="1"/>
  <c r="L122" i="9"/>
  <c r="G122" i="9"/>
  <c r="K122" i="9" s="1"/>
  <c r="K135" i="9"/>
  <c r="K119" i="9"/>
  <c r="G56" i="9"/>
  <c r="K56" i="9" s="1"/>
  <c r="G40" i="9"/>
  <c r="K40" i="9" s="1"/>
  <c r="P25" i="9"/>
  <c r="L76" i="9"/>
  <c r="G106" i="9"/>
  <c r="K106" i="9" s="1"/>
  <c r="G98" i="9"/>
  <c r="K98" i="9" s="1"/>
  <c r="G90" i="9"/>
  <c r="K90" i="9" s="1"/>
  <c r="G34" i="9"/>
  <c r="K34" i="9" s="1"/>
  <c r="P34" i="9" s="1"/>
  <c r="R34" i="9" s="1"/>
  <c r="G26" i="9"/>
  <c r="K26" i="9" s="1"/>
  <c r="P26" i="9" s="1"/>
  <c r="G18" i="9"/>
  <c r="K18" i="9" s="1"/>
  <c r="P18" i="9" s="1"/>
  <c r="G10" i="9"/>
  <c r="K10" i="9" s="1"/>
  <c r="P10" i="9" s="1"/>
  <c r="L107" i="9"/>
  <c r="L99" i="9"/>
  <c r="L91" i="9"/>
  <c r="L59" i="9"/>
  <c r="L51" i="9"/>
  <c r="Q25" i="9" s="1"/>
  <c r="L43" i="9"/>
  <c r="L27" i="9"/>
  <c r="Q27" i="9" s="1"/>
  <c r="L19" i="9"/>
  <c r="Q19" i="9" s="1"/>
  <c r="L11" i="9"/>
  <c r="Q11" i="9" s="1"/>
  <c r="P28" i="15"/>
  <c r="P27" i="15"/>
  <c r="P13" i="15"/>
  <c r="G45" i="15"/>
  <c r="P19" i="15" s="1"/>
  <c r="Q12" i="15"/>
  <c r="G49" i="15"/>
  <c r="Q17" i="15"/>
  <c r="Q26" i="15"/>
  <c r="Q13" i="15"/>
  <c r="Q18" i="15"/>
  <c r="Q33" i="15"/>
  <c r="P12" i="15"/>
  <c r="Q21" i="15"/>
  <c r="R21" i="15" s="1"/>
  <c r="Q23" i="15"/>
  <c r="P9" i="15"/>
  <c r="P36" i="15" s="1"/>
  <c r="P20" i="15"/>
  <c r="Q11" i="15"/>
  <c r="Q25" i="15"/>
  <c r="P17" i="15"/>
  <c r="Q30" i="15"/>
  <c r="P11" i="15"/>
  <c r="Q27" i="15"/>
  <c r="Q9" i="15"/>
  <c r="Q36" i="15" s="1"/>
  <c r="P24" i="15"/>
  <c r="P29" i="15"/>
  <c r="P33" i="15"/>
  <c r="P32" i="15"/>
  <c r="Q19" i="15"/>
  <c r="P25" i="15"/>
  <c r="Q29" i="15"/>
  <c r="G15" i="15"/>
  <c r="P15" i="15" s="1"/>
  <c r="G23" i="15"/>
  <c r="P23" i="15" s="1"/>
  <c r="G31" i="15"/>
  <c r="P31" i="15" s="1"/>
  <c r="G16" i="15"/>
  <c r="P16" i="15" s="1"/>
  <c r="Q24" i="15"/>
  <c r="Q32" i="15"/>
  <c r="G14" i="15"/>
  <c r="Q28" i="15"/>
  <c r="R28" i="15" s="1"/>
  <c r="G30" i="15"/>
  <c r="G36" i="15"/>
  <c r="P10" i="15" s="1"/>
  <c r="G40" i="15"/>
  <c r="G44" i="15"/>
  <c r="P18" i="15" s="1"/>
  <c r="G48" i="15"/>
  <c r="P22" i="15" s="1"/>
  <c r="G52" i="15"/>
  <c r="P26" i="15" s="1"/>
  <c r="G56" i="15"/>
  <c r="G60" i="15"/>
  <c r="P34" i="15" s="1"/>
  <c r="L48" i="13"/>
  <c r="Q10" i="13"/>
  <c r="L15" i="13"/>
  <c r="L50" i="13"/>
  <c r="L49" i="13"/>
  <c r="P33" i="13"/>
  <c r="Q24" i="13"/>
  <c r="L59" i="13"/>
  <c r="Q33" i="13" s="1"/>
  <c r="L51" i="13"/>
  <c r="L43" i="13"/>
  <c r="Q23" i="13"/>
  <c r="Q26" i="13"/>
  <c r="P9" i="13"/>
  <c r="R9" i="13" s="1"/>
  <c r="P17" i="13"/>
  <c r="L12" i="13"/>
  <c r="P20" i="13"/>
  <c r="Q17" i="13"/>
  <c r="P12" i="13"/>
  <c r="P19" i="13"/>
  <c r="L13" i="13"/>
  <c r="P14" i="13"/>
  <c r="L45" i="13"/>
  <c r="Q19" i="13" s="1"/>
  <c r="P16" i="13"/>
  <c r="P32" i="13"/>
  <c r="L58" i="13"/>
  <c r="Q32" i="13" s="1"/>
  <c r="Q21" i="13"/>
  <c r="L38" i="13"/>
  <c r="L54" i="13"/>
  <c r="P21" i="13"/>
  <c r="L46" i="13"/>
  <c r="P25" i="13"/>
  <c r="Q11" i="13"/>
  <c r="P24" i="13"/>
  <c r="Q27" i="13"/>
  <c r="P11" i="13"/>
  <c r="L40" i="13"/>
  <c r="P27" i="13"/>
  <c r="L56" i="13"/>
  <c r="Q30" i="13" s="1"/>
  <c r="L41" i="13"/>
  <c r="Q15" i="13" s="1"/>
  <c r="L57" i="13"/>
  <c r="Q25" i="13"/>
  <c r="P28" i="13"/>
  <c r="P34" i="13"/>
  <c r="L14" i="13"/>
  <c r="P29" i="13"/>
  <c r="P15" i="13"/>
  <c r="L44" i="13"/>
  <c r="Q18" i="13" s="1"/>
  <c r="P31" i="13"/>
  <c r="L60" i="13"/>
  <c r="Q34" i="13" s="1"/>
  <c r="Q16" i="13"/>
  <c r="P13" i="13"/>
  <c r="P10" i="13"/>
  <c r="P18" i="13"/>
  <c r="P22" i="13"/>
  <c r="P26" i="13"/>
  <c r="L141" i="8"/>
  <c r="L126" i="8"/>
  <c r="L70" i="8"/>
  <c r="G22" i="8"/>
  <c r="K22" i="8" s="1"/>
  <c r="L22" i="8"/>
  <c r="L100" i="8"/>
  <c r="Q22" i="8" s="1"/>
  <c r="L44" i="8"/>
  <c r="G30" i="8"/>
  <c r="K30" i="8" s="1"/>
  <c r="L30" i="8"/>
  <c r="L164" i="8"/>
  <c r="L116" i="8"/>
  <c r="L60" i="8"/>
  <c r="L101" i="8"/>
  <c r="L86" i="8"/>
  <c r="G16" i="8"/>
  <c r="K16" i="8" s="1"/>
  <c r="L180" i="8"/>
  <c r="L150" i="8"/>
  <c r="L38" i="8"/>
  <c r="F131" i="8"/>
  <c r="L131" i="8" s="1"/>
  <c r="L28" i="8"/>
  <c r="L76" i="8"/>
  <c r="L173" i="8"/>
  <c r="L158" i="8"/>
  <c r="L102" i="8"/>
  <c r="L143" i="8"/>
  <c r="G128" i="8"/>
  <c r="K128" i="8" s="1"/>
  <c r="G72" i="8"/>
  <c r="K72" i="8" s="1"/>
  <c r="L13" i="8"/>
  <c r="Q9" i="8" s="1"/>
  <c r="L140" i="8"/>
  <c r="L84" i="8"/>
  <c r="G181" i="8"/>
  <c r="K181" i="8" s="1"/>
  <c r="L181" i="8"/>
  <c r="G125" i="8"/>
  <c r="K125" i="8" s="1"/>
  <c r="L125" i="8"/>
  <c r="G69" i="8"/>
  <c r="K69" i="8" s="1"/>
  <c r="L69" i="8"/>
  <c r="L57" i="8"/>
  <c r="C37" i="8"/>
  <c r="C44" i="8" s="1"/>
  <c r="C51" i="8" s="1"/>
  <c r="C58" i="8" s="1"/>
  <c r="C65" i="8" s="1"/>
  <c r="C72" i="8" s="1"/>
  <c r="C79" i="8" s="1"/>
  <c r="C86" i="8" s="1"/>
  <c r="C93" i="8" s="1"/>
  <c r="C100" i="8" s="1"/>
  <c r="C107" i="8" s="1"/>
  <c r="C114" i="8" s="1"/>
  <c r="C121" i="8" s="1"/>
  <c r="C128" i="8" s="1"/>
  <c r="C135" i="8" s="1"/>
  <c r="C142" i="8" s="1"/>
  <c r="C149" i="8" s="1"/>
  <c r="C156" i="8" s="1"/>
  <c r="C163" i="8" s="1"/>
  <c r="C170" i="8" s="1"/>
  <c r="C177" i="8" s="1"/>
  <c r="C184" i="8" s="1"/>
  <c r="G169" i="8"/>
  <c r="K169" i="8" s="1"/>
  <c r="L165" i="8"/>
  <c r="L148" i="8"/>
  <c r="L92" i="8"/>
  <c r="L133" i="8"/>
  <c r="L174" i="8"/>
  <c r="L118" i="8"/>
  <c r="L62" i="8"/>
  <c r="L159" i="8"/>
  <c r="L103" i="8"/>
  <c r="L47" i="8"/>
  <c r="L72" i="8"/>
  <c r="G190" i="8"/>
  <c r="K190" i="8" s="1"/>
  <c r="G184" i="8"/>
  <c r="K184" i="8" s="1"/>
  <c r="G166" i="8"/>
  <c r="K166" i="8" s="1"/>
  <c r="G110" i="8"/>
  <c r="K110" i="8" s="1"/>
  <c r="G54" i="8"/>
  <c r="K54" i="8" s="1"/>
  <c r="G151" i="8"/>
  <c r="K151" i="8" s="1"/>
  <c r="G95" i="8"/>
  <c r="K95" i="8" s="1"/>
  <c r="G136" i="8"/>
  <c r="K136" i="8" s="1"/>
  <c r="G80" i="8"/>
  <c r="K80" i="8" s="1"/>
  <c r="G177" i="8"/>
  <c r="K177" i="8" s="1"/>
  <c r="G121" i="8"/>
  <c r="K121" i="8" s="1"/>
  <c r="G65" i="8"/>
  <c r="K65" i="8" s="1"/>
  <c r="L151" i="8"/>
  <c r="L95" i="8"/>
  <c r="L190" i="8"/>
  <c r="L166" i="8"/>
  <c r="L110" i="8"/>
  <c r="L54" i="8"/>
  <c r="G31" i="8"/>
  <c r="K31" i="8" s="1"/>
  <c r="G156" i="8"/>
  <c r="K156" i="8" s="1"/>
  <c r="G100" i="8"/>
  <c r="K100" i="8" s="1"/>
  <c r="G44" i="8"/>
  <c r="K44" i="8" s="1"/>
  <c r="G64" i="8"/>
  <c r="K64" i="8" s="1"/>
  <c r="G9" i="8"/>
  <c r="K9" i="8" s="1"/>
  <c r="G29" i="8"/>
  <c r="K29" i="8" s="1"/>
  <c r="G120" i="8"/>
  <c r="K120" i="8" s="1"/>
  <c r="G135" i="8"/>
  <c r="K135" i="8" s="1"/>
  <c r="G148" i="8"/>
  <c r="K148" i="8" s="1"/>
  <c r="G92" i="8"/>
  <c r="K92" i="8" s="1"/>
  <c r="G36" i="8"/>
  <c r="K36" i="8" s="1"/>
  <c r="F83" i="8"/>
  <c r="G87" i="8"/>
  <c r="K87" i="8" s="1"/>
  <c r="G33" i="8"/>
  <c r="K33" i="8" s="1"/>
  <c r="G32" i="8"/>
  <c r="K32" i="8" s="1"/>
  <c r="G182" i="8"/>
  <c r="K182" i="8" s="1"/>
  <c r="G133" i="8"/>
  <c r="K133" i="8" s="1"/>
  <c r="G70" i="8"/>
  <c r="K70" i="8" s="1"/>
  <c r="G174" i="8"/>
  <c r="K174" i="8" s="1"/>
  <c r="G118" i="8"/>
  <c r="K118" i="8" s="1"/>
  <c r="G62" i="8"/>
  <c r="K62" i="8" s="1"/>
  <c r="G159" i="8"/>
  <c r="K159" i="8" s="1"/>
  <c r="G103" i="8"/>
  <c r="K103" i="8" s="1"/>
  <c r="G47" i="8"/>
  <c r="K47" i="8" s="1"/>
  <c r="G186" i="8"/>
  <c r="K186" i="8" s="1"/>
  <c r="G143" i="8"/>
  <c r="K143" i="8" s="1"/>
  <c r="G74" i="8"/>
  <c r="K74" i="8" s="1"/>
  <c r="G105" i="8"/>
  <c r="K105" i="8" s="1"/>
  <c r="F145" i="8"/>
  <c r="G98" i="8"/>
  <c r="K98" i="8" s="1"/>
  <c r="G68" i="8"/>
  <c r="K68" i="8" s="1"/>
  <c r="G142" i="8"/>
  <c r="K142" i="8" s="1"/>
  <c r="G86" i="8"/>
  <c r="K86" i="8" s="1"/>
  <c r="F19" i="8"/>
  <c r="G79" i="8"/>
  <c r="K79" i="8" s="1"/>
  <c r="G34" i="8"/>
  <c r="K34" i="8" s="1"/>
  <c r="F56" i="8"/>
  <c r="G162" i="8"/>
  <c r="K162" i="8" s="1"/>
  <c r="G106" i="8"/>
  <c r="K106" i="8" s="1"/>
  <c r="G50" i="8"/>
  <c r="K50" i="8" s="1"/>
  <c r="G147" i="8"/>
  <c r="K147" i="8" s="1"/>
  <c r="G91" i="8"/>
  <c r="K91" i="8" s="1"/>
  <c r="G35" i="8"/>
  <c r="K35" i="8" s="1"/>
  <c r="G165" i="8"/>
  <c r="K165" i="8" s="1"/>
  <c r="G109" i="8"/>
  <c r="K109" i="8" s="1"/>
  <c r="G53" i="8"/>
  <c r="K53" i="8" s="1"/>
  <c r="G150" i="8"/>
  <c r="K150" i="8" s="1"/>
  <c r="G94" i="8"/>
  <c r="K94" i="8" s="1"/>
  <c r="G38" i="8"/>
  <c r="K38" i="8" s="1"/>
  <c r="F187" i="8"/>
  <c r="F161" i="8"/>
  <c r="L161" i="8" s="1"/>
  <c r="F139" i="8"/>
  <c r="F75" i="8"/>
  <c r="F49" i="8"/>
  <c r="L49" i="8" s="1"/>
  <c r="G39" i="8"/>
  <c r="K39" i="8" s="1"/>
  <c r="G130" i="8"/>
  <c r="K130" i="8" s="1"/>
  <c r="G82" i="8"/>
  <c r="K82" i="8" s="1"/>
  <c r="G146" i="8"/>
  <c r="K146" i="8" s="1"/>
  <c r="F168" i="8"/>
  <c r="F97" i="8"/>
  <c r="G173" i="8"/>
  <c r="K173" i="8" s="1"/>
  <c r="G117" i="8"/>
  <c r="K117" i="8" s="1"/>
  <c r="G61" i="8"/>
  <c r="K61" i="8" s="1"/>
  <c r="G158" i="8"/>
  <c r="K158" i="8" s="1"/>
  <c r="G102" i="8"/>
  <c r="K102" i="8" s="1"/>
  <c r="G46" i="8"/>
  <c r="K46" i="8" s="1"/>
  <c r="F154" i="8"/>
  <c r="L154" i="8" s="1"/>
  <c r="F138" i="8"/>
  <c r="F113" i="8"/>
  <c r="F90" i="8"/>
  <c r="F42" i="8"/>
  <c r="G176" i="8"/>
  <c r="K176" i="8" s="1"/>
  <c r="G164" i="8"/>
  <c r="K164" i="8" s="1"/>
  <c r="G108" i="8"/>
  <c r="K108" i="8" s="1"/>
  <c r="G52" i="8"/>
  <c r="K52" i="8" s="1"/>
  <c r="G28" i="8"/>
  <c r="K28" i="8" s="1"/>
  <c r="G140" i="8"/>
  <c r="K140" i="8" s="1"/>
  <c r="G84" i="8"/>
  <c r="K84" i="8" s="1"/>
  <c r="G188" i="8"/>
  <c r="K188" i="8" s="1"/>
  <c r="F18" i="8"/>
  <c r="L18" i="8" s="1"/>
  <c r="F144" i="8"/>
  <c r="F88" i="8"/>
  <c r="F40" i="8"/>
  <c r="G134" i="8"/>
  <c r="K134" i="8" s="1"/>
  <c r="F175" i="8"/>
  <c r="F21" i="8"/>
  <c r="F179" i="8"/>
  <c r="F171" i="8"/>
  <c r="F163" i="8"/>
  <c r="F155" i="8"/>
  <c r="F123" i="8"/>
  <c r="F115" i="8"/>
  <c r="F107" i="8"/>
  <c r="F99" i="8"/>
  <c r="F67" i="8"/>
  <c r="F59" i="8"/>
  <c r="F51" i="8"/>
  <c r="F43" i="8"/>
  <c r="L43" i="8" s="1"/>
  <c r="F27" i="8"/>
  <c r="G153" i="8"/>
  <c r="K153" i="8" s="1"/>
  <c r="G89" i="8"/>
  <c r="K89" i="8" s="1"/>
  <c r="G41" i="8"/>
  <c r="K41" i="8" s="1"/>
  <c r="F178" i="8"/>
  <c r="F170" i="8"/>
  <c r="F122" i="8"/>
  <c r="F114" i="8"/>
  <c r="F66" i="8"/>
  <c r="L66" i="8" s="1"/>
  <c r="F58" i="8"/>
  <c r="F26" i="8"/>
  <c r="G160" i="8"/>
  <c r="K160" i="8" s="1"/>
  <c r="G152" i="8"/>
  <c r="K152" i="8" s="1"/>
  <c r="G112" i="8"/>
  <c r="K112" i="8" s="1"/>
  <c r="G104" i="8"/>
  <c r="K104" i="8" s="1"/>
  <c r="G96" i="8"/>
  <c r="K96" i="8" s="1"/>
  <c r="G48" i="8"/>
  <c r="K48" i="8" s="1"/>
  <c r="G24" i="8"/>
  <c r="K24" i="8" s="1"/>
  <c r="F185" i="8"/>
  <c r="L185" i="8" s="1"/>
  <c r="F137" i="8"/>
  <c r="F129" i="8"/>
  <c r="F81" i="8"/>
  <c r="F73" i="8"/>
  <c r="G183" i="8"/>
  <c r="K183" i="8" s="1"/>
  <c r="G167" i="8"/>
  <c r="K167" i="8" s="1"/>
  <c r="G127" i="8"/>
  <c r="K127" i="8" s="1"/>
  <c r="G119" i="8"/>
  <c r="K119" i="8" s="1"/>
  <c r="G111" i="8"/>
  <c r="K111" i="8" s="1"/>
  <c r="G71" i="8"/>
  <c r="K71" i="8" s="1"/>
  <c r="G63" i="8"/>
  <c r="K63" i="8" s="1"/>
  <c r="G55" i="8"/>
  <c r="K55" i="8" s="1"/>
  <c r="G23" i="8"/>
  <c r="K23" i="8" s="1"/>
  <c r="G15" i="8"/>
  <c r="K15" i="8" s="1"/>
  <c r="G126" i="8"/>
  <c r="K126" i="8" s="1"/>
  <c r="G78" i="8"/>
  <c r="K78" i="8" s="1"/>
  <c r="F25" i="8"/>
  <c r="G149" i="8"/>
  <c r="K149" i="8" s="1"/>
  <c r="G141" i="8"/>
  <c r="K141" i="8" s="1"/>
  <c r="G101" i="8"/>
  <c r="K101" i="8" s="1"/>
  <c r="G93" i="8"/>
  <c r="K93" i="8" s="1"/>
  <c r="G85" i="8"/>
  <c r="K85" i="8" s="1"/>
  <c r="G45" i="8"/>
  <c r="K45" i="8" s="1"/>
  <c r="F189" i="8"/>
  <c r="F77" i="8"/>
  <c r="F17" i="8"/>
  <c r="G157" i="8"/>
  <c r="K157" i="8" s="1"/>
  <c r="G37" i="8"/>
  <c r="K37" i="8" s="1"/>
  <c r="Q12" i="8" l="1"/>
  <c r="G20" i="8"/>
  <c r="K20" i="8" s="1"/>
  <c r="Q14" i="8"/>
  <c r="G43" i="8"/>
  <c r="K43" i="8" s="1"/>
  <c r="P22" i="8"/>
  <c r="R22" i="8" s="1"/>
  <c r="Q30" i="8"/>
  <c r="P12" i="8"/>
  <c r="R12" i="8" s="1"/>
  <c r="G131" i="8"/>
  <c r="K131" i="8" s="1"/>
  <c r="G185" i="8"/>
  <c r="K185" i="8" s="1"/>
  <c r="G49" i="8"/>
  <c r="K49" i="8" s="1"/>
  <c r="P14" i="8" s="1"/>
  <c r="P9" i="8"/>
  <c r="R9" i="8" s="1"/>
  <c r="G66" i="8"/>
  <c r="K66" i="8" s="1"/>
  <c r="P31" i="9"/>
  <c r="R31" i="9" s="1"/>
  <c r="Q10" i="9"/>
  <c r="P12" i="9"/>
  <c r="R12" i="9" s="1"/>
  <c r="Q21" i="9"/>
  <c r="R21" i="9" s="1"/>
  <c r="R25" i="9"/>
  <c r="Q26" i="9"/>
  <c r="R15" i="9"/>
  <c r="Q20" i="9"/>
  <c r="R10" i="9"/>
  <c r="Q29" i="9"/>
  <c r="R29" i="9" s="1"/>
  <c r="R9" i="9"/>
  <c r="P20" i="9"/>
  <c r="R20" i="9" s="1"/>
  <c r="Q28" i="9"/>
  <c r="R28" i="9" s="1"/>
  <c r="R19" i="9"/>
  <c r="R26" i="9"/>
  <c r="Q16" i="9"/>
  <c r="R16" i="9" s="1"/>
  <c r="P23" i="9"/>
  <c r="R23" i="9" s="1"/>
  <c r="Q17" i="9"/>
  <c r="R17" i="9" s="1"/>
  <c r="P14" i="9"/>
  <c r="R14" i="9" s="1"/>
  <c r="Q18" i="9"/>
  <c r="R18" i="9" s="1"/>
  <c r="Q24" i="9"/>
  <c r="R24" i="9" s="1"/>
  <c r="Q13" i="9"/>
  <c r="P30" i="9"/>
  <c r="R30" i="9" s="1"/>
  <c r="Q32" i="9"/>
  <c r="R32" i="9" s="1"/>
  <c r="P22" i="9"/>
  <c r="R22" i="9" s="1"/>
  <c r="P13" i="9"/>
  <c r="R13" i="9" s="1"/>
  <c r="Q10" i="15"/>
  <c r="Q14" i="15"/>
  <c r="R25" i="15"/>
  <c r="Q31" i="15"/>
  <c r="R31" i="15" s="1"/>
  <c r="R12" i="15"/>
  <c r="R27" i="15"/>
  <c r="R13" i="15"/>
  <c r="P30" i="15"/>
  <c r="R30" i="15" s="1"/>
  <c r="R10" i="15"/>
  <c r="Q15" i="15"/>
  <c r="R15" i="15" s="1"/>
  <c r="R23" i="15"/>
  <c r="R18" i="15"/>
  <c r="Q20" i="15"/>
  <c r="R20" i="15" s="1"/>
  <c r="Q34" i="15"/>
  <c r="R34" i="15" s="1"/>
  <c r="Q22" i="15"/>
  <c r="R22" i="15" s="1"/>
  <c r="R33" i="15"/>
  <c r="Q16" i="15"/>
  <c r="R16" i="15" s="1"/>
  <c r="R19" i="15"/>
  <c r="R9" i="15"/>
  <c r="R24" i="15"/>
  <c r="R11" i="15"/>
  <c r="R26" i="15"/>
  <c r="R17" i="15"/>
  <c r="R29" i="15"/>
  <c r="R32" i="15"/>
  <c r="P14" i="15"/>
  <c r="R24" i="13"/>
  <c r="Q14" i="13"/>
  <c r="R14" i="13" s="1"/>
  <c r="R17" i="13"/>
  <c r="P23" i="13"/>
  <c r="R23" i="13" s="1"/>
  <c r="R27" i="13"/>
  <c r="Q28" i="13"/>
  <c r="R28" i="13" s="1"/>
  <c r="Q20" i="13"/>
  <c r="R20" i="13" s="1"/>
  <c r="R26" i="13"/>
  <c r="R34" i="13"/>
  <c r="R21" i="13"/>
  <c r="R33" i="13"/>
  <c r="R32" i="13"/>
  <c r="R18" i="13"/>
  <c r="R25" i="13"/>
  <c r="R10" i="13"/>
  <c r="R16" i="13"/>
  <c r="R11" i="13"/>
  <c r="Q31" i="13"/>
  <c r="R31" i="13" s="1"/>
  <c r="Q13" i="13"/>
  <c r="R13" i="13" s="1"/>
  <c r="Q22" i="13"/>
  <c r="R22" i="13" s="1"/>
  <c r="P30" i="13"/>
  <c r="R30" i="13" s="1"/>
  <c r="Q29" i="13"/>
  <c r="R29" i="13" s="1"/>
  <c r="Q12" i="13"/>
  <c r="R12" i="13" s="1"/>
  <c r="R15" i="13"/>
  <c r="R19" i="13"/>
  <c r="G77" i="8"/>
  <c r="K77" i="8" s="1"/>
  <c r="L77" i="8"/>
  <c r="G137" i="8"/>
  <c r="K137" i="8" s="1"/>
  <c r="L137" i="8"/>
  <c r="G99" i="8"/>
  <c r="K99" i="8" s="1"/>
  <c r="L99" i="8"/>
  <c r="G154" i="8"/>
  <c r="K154" i="8" s="1"/>
  <c r="G189" i="8"/>
  <c r="K189" i="8" s="1"/>
  <c r="L189" i="8"/>
  <c r="G175" i="8"/>
  <c r="K175" i="8" s="1"/>
  <c r="L175" i="8"/>
  <c r="G187" i="8"/>
  <c r="K187" i="8" s="1"/>
  <c r="L187" i="8"/>
  <c r="G114" i="8"/>
  <c r="K114" i="8" s="1"/>
  <c r="L114" i="8"/>
  <c r="G155" i="8"/>
  <c r="K155" i="8" s="1"/>
  <c r="L155" i="8"/>
  <c r="Q29" i="8" s="1"/>
  <c r="G73" i="8"/>
  <c r="K73" i="8" s="1"/>
  <c r="L73" i="8"/>
  <c r="G122" i="8"/>
  <c r="K122" i="8" s="1"/>
  <c r="L122" i="8"/>
  <c r="G51" i="8"/>
  <c r="K51" i="8" s="1"/>
  <c r="L51" i="8"/>
  <c r="G163" i="8"/>
  <c r="K163" i="8" s="1"/>
  <c r="L163" i="8"/>
  <c r="Q31" i="8" s="1"/>
  <c r="G144" i="8"/>
  <c r="K144" i="8" s="1"/>
  <c r="L144" i="8"/>
  <c r="G113" i="8"/>
  <c r="K113" i="8" s="1"/>
  <c r="L113" i="8"/>
  <c r="G139" i="8"/>
  <c r="K139" i="8" s="1"/>
  <c r="L139" i="8"/>
  <c r="G17" i="8"/>
  <c r="K17" i="8" s="1"/>
  <c r="L17" i="8"/>
  <c r="G179" i="8"/>
  <c r="K179" i="8" s="1"/>
  <c r="L179" i="8"/>
  <c r="G25" i="8"/>
  <c r="K25" i="8" s="1"/>
  <c r="L25" i="8"/>
  <c r="G21" i="8"/>
  <c r="K21" i="8" s="1"/>
  <c r="L21" i="8"/>
  <c r="G81" i="8"/>
  <c r="K81" i="8" s="1"/>
  <c r="L81" i="8"/>
  <c r="G171" i="8"/>
  <c r="K171" i="8" s="1"/>
  <c r="L171" i="8"/>
  <c r="G97" i="8"/>
  <c r="K97" i="8" s="1"/>
  <c r="L97" i="8"/>
  <c r="G168" i="8"/>
  <c r="K168" i="8" s="1"/>
  <c r="L168" i="8"/>
  <c r="G26" i="8"/>
  <c r="K26" i="8" s="1"/>
  <c r="L26" i="8"/>
  <c r="G107" i="8"/>
  <c r="K107" i="8" s="1"/>
  <c r="L107" i="8"/>
  <c r="G161" i="8"/>
  <c r="K161" i="8" s="1"/>
  <c r="P30" i="8" s="1"/>
  <c r="G145" i="8"/>
  <c r="K145" i="8" s="1"/>
  <c r="L145" i="8"/>
  <c r="G58" i="8"/>
  <c r="K58" i="8" s="1"/>
  <c r="L58" i="8"/>
  <c r="G115" i="8"/>
  <c r="K115" i="8" s="1"/>
  <c r="L115" i="8"/>
  <c r="G83" i="8"/>
  <c r="K83" i="8" s="1"/>
  <c r="L83" i="8"/>
  <c r="G59" i="8"/>
  <c r="K59" i="8" s="1"/>
  <c r="L59" i="8"/>
  <c r="G138" i="8"/>
  <c r="K138" i="8" s="1"/>
  <c r="L138" i="8"/>
  <c r="G129" i="8"/>
  <c r="K129" i="8" s="1"/>
  <c r="P26" i="8" s="1"/>
  <c r="L129" i="8"/>
  <c r="Q26" i="8" s="1"/>
  <c r="G67" i="8"/>
  <c r="K67" i="8" s="1"/>
  <c r="P17" i="8" s="1"/>
  <c r="L67" i="8"/>
  <c r="Q17" i="8" s="1"/>
  <c r="G40" i="8"/>
  <c r="K40" i="8" s="1"/>
  <c r="P13" i="8" s="1"/>
  <c r="L40" i="8"/>
  <c r="G170" i="8"/>
  <c r="K170" i="8" s="1"/>
  <c r="L170" i="8"/>
  <c r="G75" i="8"/>
  <c r="K75" i="8" s="1"/>
  <c r="L75" i="8"/>
  <c r="G56" i="8"/>
  <c r="K56" i="8" s="1"/>
  <c r="L56" i="8"/>
  <c r="G178" i="8"/>
  <c r="K178" i="8" s="1"/>
  <c r="P33" i="8" s="1"/>
  <c r="L178" i="8"/>
  <c r="G27" i="8"/>
  <c r="K27" i="8" s="1"/>
  <c r="L27" i="8"/>
  <c r="G123" i="8"/>
  <c r="K123" i="8" s="1"/>
  <c r="L123" i="8"/>
  <c r="G42" i="8"/>
  <c r="K42" i="8" s="1"/>
  <c r="L42" i="8"/>
  <c r="G19" i="8"/>
  <c r="K19" i="8" s="1"/>
  <c r="L19" i="8"/>
  <c r="G88" i="8"/>
  <c r="K88" i="8" s="1"/>
  <c r="L88" i="8"/>
  <c r="G18" i="8"/>
  <c r="K18" i="8" s="1"/>
  <c r="G90" i="8"/>
  <c r="K90" i="8" s="1"/>
  <c r="L90" i="8"/>
  <c r="R30" i="8" l="1"/>
  <c r="R14" i="8"/>
  <c r="P29" i="8"/>
  <c r="R29" i="8" s="1"/>
  <c r="Q10" i="8"/>
  <c r="Q34" i="8"/>
  <c r="P11" i="8"/>
  <c r="P34" i="8"/>
  <c r="R34" i="8" s="1"/>
  <c r="Q16" i="8"/>
  <c r="Q21" i="8"/>
  <c r="P21" i="8"/>
  <c r="P25" i="8"/>
  <c r="Q18" i="8"/>
  <c r="P27" i="8"/>
  <c r="P10" i="8"/>
  <c r="R10" i="8" s="1"/>
  <c r="Q20" i="8"/>
  <c r="R26" i="8"/>
  <c r="Q32" i="8"/>
  <c r="P32" i="8"/>
  <c r="Q33" i="8"/>
  <c r="R33" i="8" s="1"/>
  <c r="P23" i="8"/>
  <c r="R17" i="8"/>
  <c r="P20" i="8"/>
  <c r="Q19" i="8"/>
  <c r="P19" i="8"/>
  <c r="P36" i="9"/>
  <c r="Q36" i="9"/>
  <c r="R14" i="15"/>
  <c r="P31" i="8"/>
  <c r="R31" i="8" s="1"/>
  <c r="P16" i="8"/>
  <c r="R16" i="8" s="1"/>
  <c r="Q15" i="8"/>
  <c r="Q24" i="8"/>
  <c r="Q13" i="8"/>
  <c r="R13" i="8" s="1"/>
  <c r="P15" i="8"/>
  <c r="P24" i="8"/>
  <c r="Q11" i="8"/>
  <c r="Q25" i="8"/>
  <c r="Q27" i="8"/>
  <c r="R27" i="8" s="1"/>
  <c r="Q23" i="8"/>
  <c r="Q28" i="8"/>
  <c r="P28" i="8"/>
  <c r="P18" i="8"/>
  <c r="R18" i="8" s="1"/>
  <c r="R21" i="8" l="1"/>
  <c r="R20" i="8"/>
  <c r="R19" i="8"/>
  <c r="R25" i="8"/>
  <c r="R32" i="8"/>
  <c r="Q36" i="8"/>
  <c r="R24" i="8"/>
  <c r="R15" i="8"/>
  <c r="R23" i="8"/>
  <c r="R28" i="8"/>
  <c r="P36" i="8"/>
  <c r="R11" i="8"/>
</calcChain>
</file>

<file path=xl/sharedStrings.xml><?xml version="1.0" encoding="utf-8"?>
<sst xmlns="http://schemas.openxmlformats.org/spreadsheetml/2006/main" count="1825" uniqueCount="663">
  <si>
    <t>Labour productivity and related measures by business sector industry and by non-commercial activity consistent with the industry accounts c 1 2</t>
  </si>
  <si>
    <t>Frequency: Annual</t>
  </si>
  <si>
    <t>Table: 36-10-0480-01 (formerly CANSIM 383-0033)</t>
  </si>
  <si>
    <t>Release date: 2025-02-10</t>
  </si>
  <si>
    <t>Geography: Canada, Province or territory</t>
  </si>
  <si>
    <t>Geography</t>
  </si>
  <si>
    <t>Canada 3</t>
  </si>
  <si>
    <t>Labour productivity and related measures</t>
  </si>
  <si>
    <t>Labour productivity 4</t>
  </si>
  <si>
    <t>Industry 5</t>
  </si>
  <si>
    <t>Chained (2017) dollars per hour</t>
  </si>
  <si>
    <t>All industries 6</t>
  </si>
  <si>
    <t>Business sector industries 7</t>
  </si>
  <si>
    <t>Goods-producing businesses 8</t>
  </si>
  <si>
    <t>Agriculture, forestry, fishing and hunting  [BS11] 9</t>
  </si>
  <si>
    <t>Crop and animal production  [BS11A] 10</t>
  </si>
  <si>
    <t>Crop production  [BS111]</t>
  </si>
  <si>
    <t>Greenhouse, nursery and floriculture production  [BS1114] 11</t>
  </si>
  <si>
    <t>Crop production (except greenhouse, nursery and floriculture production)  [BS111A] 12</t>
  </si>
  <si>
    <t>Animal production  [BS112]</t>
  </si>
  <si>
    <t>Aquaculture  [BS1125]</t>
  </si>
  <si>
    <t>Animal production (except aquaculture)  [BS112A] 13</t>
  </si>
  <si>
    <t>Forestry and logging  [BS113]</t>
  </si>
  <si>
    <t>Fishing, hunting and trapping  [BS114]</t>
  </si>
  <si>
    <t>Support activities for agriculture and forestry  [BS115]</t>
  </si>
  <si>
    <t>Support activities for forestry  [BS1153]</t>
  </si>
  <si>
    <t>Support activities for crop and animal production  [BS115A] 14</t>
  </si>
  <si>
    <t>Mining and oil and gas extraction  [BS21]</t>
  </si>
  <si>
    <t>Oil and gas extraction  [BS211]</t>
  </si>
  <si>
    <t>Conventional oil and gas extraction  [BS211113]</t>
  </si>
  <si>
    <t>Non-conventional oil extraction  [BS211114]</t>
  </si>
  <si>
    <t>Mining and quarrying (except oil and gas)  [BS212]</t>
  </si>
  <si>
    <t>Coal mining  [BS2121]</t>
  </si>
  <si>
    <t>Metal ore mining  [BS2122]</t>
  </si>
  <si>
    <t>Iron ore mining  [BS21221]</t>
  </si>
  <si>
    <t>Gold and silver ore mining  [BS21222]</t>
  </si>
  <si>
    <t>Copper, nickel, lead and zinc ore mining  [BS21223]</t>
  </si>
  <si>
    <t>Other metal ore mining  [BS21229]</t>
  </si>
  <si>
    <t>Non-metallic mineral mining and quarrying  [BS2123]</t>
  </si>
  <si>
    <t>Stone mining and quarrying  [BS21231]</t>
  </si>
  <si>
    <t>Sand, gravel, clay, and ceramic and refractory minerals mining and quarrying  [BS21232]</t>
  </si>
  <si>
    <t>Diamond mining  [BS212392]</t>
  </si>
  <si>
    <t>Potash mining  [BS212396]</t>
  </si>
  <si>
    <t>Other non-metallic mineral mining and quarrying (except diamond and potash)  [BS21239A] 15</t>
  </si>
  <si>
    <t>Support activities for mining and oil and gas extraction  [BS213]</t>
  </si>
  <si>
    <t>Support activities for oil and gas extraction  [BS21311A] 16</t>
  </si>
  <si>
    <t>Support activities for mining  [BS21311B] 17</t>
  </si>
  <si>
    <t>Utilities  [BS22]</t>
  </si>
  <si>
    <t>Electric power generation, transmission and distribution  [BS2211]</t>
  </si>
  <si>
    <t>Natural gas distribution, water, sewage and other systems  [BS221A] 18</t>
  </si>
  <si>
    <t>Natural gas distribution  [BS2212]</t>
  </si>
  <si>
    <t>Water, sewage and other systems  [BS2213]</t>
  </si>
  <si>
    <t>Construction  [BS23]</t>
  </si>
  <si>
    <t>Residential building construction  [BS23A] 19</t>
  </si>
  <si>
    <t>Non-residential building construction  [BS23B] 19</t>
  </si>
  <si>
    <t>Engineering construction  [BS23C] 19</t>
  </si>
  <si>
    <t>Transportation engineering construction  [BS23C1] 19</t>
  </si>
  <si>
    <t>Oil and gas engineering construction  [BS23C2] 19</t>
  </si>
  <si>
    <t>Electric power engineering construction  [BS23C3] 19</t>
  </si>
  <si>
    <t>Communication engineering construction  [BS23C4] 19</t>
  </si>
  <si>
    <t>Other engineering construction  [BS23C5] 19</t>
  </si>
  <si>
    <t>Repair construction  [BS23D] 19</t>
  </si>
  <si>
    <t>Other activities of the construction industry  [BS23E] 19</t>
  </si>
  <si>
    <t>Manufacturing  [BS3A] 20</t>
  </si>
  <si>
    <t>Food manufacturing  [BS311]</t>
  </si>
  <si>
    <t>Animal food manufacturing  [BS3111]</t>
  </si>
  <si>
    <t>Sugar and confectionery product manufacturing  [BS3113]</t>
  </si>
  <si>
    <t>Fruit and vegetable preserving and specialty food manufacturing  [BS3114]</t>
  </si>
  <si>
    <t>Dairy product manufacturing  [BS3115]</t>
  </si>
  <si>
    <t>Meat product manufacturing  [BS3116]</t>
  </si>
  <si>
    <t>Seafood product preparation and packaging  [BS3117]</t>
  </si>
  <si>
    <t>Miscellaneous food manufacturing  [BS311A] 21</t>
  </si>
  <si>
    <t>Grain and oilseed milling  [BS3112]</t>
  </si>
  <si>
    <t>Bakeries and tortilla manufacturing  [BS3118]</t>
  </si>
  <si>
    <t>Other food manufacturing  [BS3119]</t>
  </si>
  <si>
    <t>Beverage and tobacco product manufacturing  [BS312]</t>
  </si>
  <si>
    <t>Soft drink and ice manufacturing  [BS31211]</t>
  </si>
  <si>
    <t>Breweries  [BS31212]</t>
  </si>
  <si>
    <t>Wineries and distilleries  [BS3121A] 22</t>
  </si>
  <si>
    <t>Tobacco manufacturing  [BS3122]</t>
  </si>
  <si>
    <t>Textile and textile product mills  [BS31A] 23</t>
  </si>
  <si>
    <t>Clothing and leather and allied product manufacturing  [BS31B] 24</t>
  </si>
  <si>
    <t>Wood product manufacturing  [BS321]</t>
  </si>
  <si>
    <t>Sawmills and wood preservation  [BS3211]</t>
  </si>
  <si>
    <t>Veneer, plywood and engineered wood product manufacturing  [BS3212]</t>
  </si>
  <si>
    <t>Other wood product manufacturing  [BS3219]</t>
  </si>
  <si>
    <t>Paper manufacturing  [BS322]</t>
  </si>
  <si>
    <t>Pulp, paper and paperboard mills  [BS3221]</t>
  </si>
  <si>
    <t>Converted paper product manufacturing  [BS3222]</t>
  </si>
  <si>
    <t>Printing and related support activities  [BS323]</t>
  </si>
  <si>
    <t>Petroleum and coal product manufacturing  [BS324]</t>
  </si>
  <si>
    <t>Petroleum refineries  [BS32411]</t>
  </si>
  <si>
    <t>Petroleum and coal products manufacturing (except petroleum refineries)  [BS3241A] 25</t>
  </si>
  <si>
    <t>Chemical manufacturing  [BS325]</t>
  </si>
  <si>
    <t>Basic chemical manufacturing  [BS3251]</t>
  </si>
  <si>
    <t>Resin, synthetic rubber, and artificial and synthetic fibres and filaments manufacturing  [BS3252]</t>
  </si>
  <si>
    <t>Pesticide, fertilizer and other agricultural chemical manufacturing  [BS3253]</t>
  </si>
  <si>
    <t>Pharmaceutical and medicine manufacturing  [BS3254]</t>
  </si>
  <si>
    <t>Miscellaneous chemical product manufacturing  [BS325A] 26</t>
  </si>
  <si>
    <t>Paint, coating and adhesive manufacturing  [BS3255]</t>
  </si>
  <si>
    <t>Soap, cleaning compound and toilet preparation manufacturing  [BS3256]</t>
  </si>
  <si>
    <t>Other chemical product manufacturing  [BS3259]</t>
  </si>
  <si>
    <t>Plastics and rubber products manufacturing  [BS326]</t>
  </si>
  <si>
    <t>Plastic product manufacturing  [BS3261]</t>
  </si>
  <si>
    <t>Rubber product manufacturing  [BS3262]</t>
  </si>
  <si>
    <t>Non-metallic mineral product manufacturing  [BS327]</t>
  </si>
  <si>
    <t>Cement and concrete product manufacturing  [BS3273]</t>
  </si>
  <si>
    <t>Non-metallic mineral product manufacturing (except cement and concrete products)  [BS327A] 27</t>
  </si>
  <si>
    <t>Primary metal manufacturing  [BS331]</t>
  </si>
  <si>
    <t>Iron and steel mills and ferro-alloy manufacturing  [BS3311]</t>
  </si>
  <si>
    <t>Steel product manufacturing from purchased steel  [BS3312]</t>
  </si>
  <si>
    <t>Alumina and aluminum production and processing  [BS3313]</t>
  </si>
  <si>
    <t>Non-ferrous metal (except aluminum) production and processing  [BS3314]</t>
  </si>
  <si>
    <t>Foundries  [BS3315]</t>
  </si>
  <si>
    <t>Fabricated metal product manufacturing  [BS332]</t>
  </si>
  <si>
    <t>Forging and stamping  [BS3321]</t>
  </si>
  <si>
    <t>Architectural and structural metals manufacturing  [BS3323]</t>
  </si>
  <si>
    <t>Boiler, tank and shipping container manufacturing  [BS3324]</t>
  </si>
  <si>
    <t>Hardware manufacturing  [BS3325]</t>
  </si>
  <si>
    <t>Spring and wire product manufacturing  [BS3326]</t>
  </si>
  <si>
    <t>Machine shops, turned product, and screw, nut and bolt manufacturing  [BS3327]</t>
  </si>
  <si>
    <t>Coating, engraving, heat treating and allied activities  [BS3328]</t>
  </si>
  <si>
    <t>Cutlery, hand tools and other fabricated metal product manufacturing  [BS332A] 28</t>
  </si>
  <si>
    <t>Machinery manufacturing  [BS333]</t>
  </si>
  <si>
    <t>Agricultural, construction and mining machinery manufacturing  [BS3331]</t>
  </si>
  <si>
    <t>Industrial, commercial and service industry machinery manufacturing  [BS333A] 29</t>
  </si>
  <si>
    <t>Industrial machinery manufacturing  [BS3332]</t>
  </si>
  <si>
    <t>Commercial and service industry machinery manufacturing  [BS3333]</t>
  </si>
  <si>
    <t>Ventilation, heating, air-conditioning and commercial refrigeration equipment manufacturing  [BS3334]</t>
  </si>
  <si>
    <t>Metalworking machinery manufacturing  [BS3335]</t>
  </si>
  <si>
    <t>Engine, turbine and power transmission equipment manufacturing  [BS3336]</t>
  </si>
  <si>
    <t>Other general-purpose machinery manufacturing  [BS3339]</t>
  </si>
  <si>
    <t>Computer and electronic product manufacturing  [BS334]</t>
  </si>
  <si>
    <t>Computer and peripheral equipment manufacturing  [BS3341]</t>
  </si>
  <si>
    <t>Communications equipment manufacturing  [BS3342]</t>
  </si>
  <si>
    <t>Semiconductor and other electronic component manufacturing  [BS3344]</t>
  </si>
  <si>
    <t>Other electronic product manufacturing  [BS334A] 30</t>
  </si>
  <si>
    <t>Electrical equipment, appliance and component manufacturing  [BS335]</t>
  </si>
  <si>
    <t>Electric lighting equipment manufacturing  [BS3351]</t>
  </si>
  <si>
    <t>Household appliance manufacturing  [BS3352]</t>
  </si>
  <si>
    <t>Electrical equipment manufacturing  [BS3353]</t>
  </si>
  <si>
    <t>Other electrical equipment and component manufacturing  [BS3359]</t>
  </si>
  <si>
    <t>Transportation equipment manufacturing  [BS336]</t>
  </si>
  <si>
    <t>Motor vehicle manufacturing  [BS3361]</t>
  </si>
  <si>
    <t>Automobile and light-duty motor vehicle manufacturing  [BS33611]</t>
  </si>
  <si>
    <t>Heavy-duty truck manufacturing  [BS33612]</t>
  </si>
  <si>
    <t>Motor vehicle body and trailer manufacturing  [BS3362]</t>
  </si>
  <si>
    <t>Motor vehicle parts manufacturing  [BS3363]</t>
  </si>
  <si>
    <t>Motor vehicle gasoline engine and engine parts manufacturing  [BS33631]</t>
  </si>
  <si>
    <t>Motor vehicle electrical and electronic equipment manufacturing  [BS33632]</t>
  </si>
  <si>
    <t>Motor vehicle steering and suspension components (except spring) manufacturing  [BS33633]</t>
  </si>
  <si>
    <t>Motor vehicle brake system manufacturing  [BS33634]</t>
  </si>
  <si>
    <t>Motor vehicle transmission and power train parts manufacturing  [BS33635]</t>
  </si>
  <si>
    <t>Motor vehicle seating and interior trim manufacturing  [BS33636]</t>
  </si>
  <si>
    <t>Motor vehicle metal stamping  [BS33637]</t>
  </si>
  <si>
    <t>Other motor vehicle parts manufacturing  [BS33639]</t>
  </si>
  <si>
    <t>Aerospace product and parts manufacturing  [BS3364]</t>
  </si>
  <si>
    <t>Railroad rolling stock manufacturing  [BS3365]</t>
  </si>
  <si>
    <t>Ship and boat building  [BS3366]</t>
  </si>
  <si>
    <t>Other transportation equipment manufacturing  [BS3369]</t>
  </si>
  <si>
    <t>Furniture and related product manufacturing  [BS337]</t>
  </si>
  <si>
    <t>Household and institutional furniture and kitchen cabinet manufacturing  [BS3371]</t>
  </si>
  <si>
    <t>Office furniture (including fixtures) manufacturing  [BS3372]</t>
  </si>
  <si>
    <t>Other furniture-related product manufacturing  [BS3379]</t>
  </si>
  <si>
    <t>Miscellaneous manufacturing  [BS339]</t>
  </si>
  <si>
    <t>Medical equipment and supplies manufacturing  [BS3391]</t>
  </si>
  <si>
    <t>Other miscellaneous manufacturing  [BS3399]</t>
  </si>
  <si>
    <t>Service-producing businesses 31</t>
  </si>
  <si>
    <t>Wholesale trade  [BS41]</t>
  </si>
  <si>
    <t>Farm product wholesaler-distributors  [BS411]</t>
  </si>
  <si>
    <t>Petroleum product wholesaler-distributors  [BS412]</t>
  </si>
  <si>
    <t>Food, beverage and tobacco wholesaler-distributors  [BS413]</t>
  </si>
  <si>
    <t>Personal and household goods wholesaler-distributors  [BS414]</t>
  </si>
  <si>
    <t>Motor vehicle and parts wholesaler-distributors  [BS415]</t>
  </si>
  <si>
    <t>Building material and supplies wholesaler-distributors  [BS416]</t>
  </si>
  <si>
    <t>Machinery, equipment and supplies wholesaler-distributors  [BS417]</t>
  </si>
  <si>
    <t>Miscellaneous wholesaler-distributors  [BS418]</t>
  </si>
  <si>
    <t>Wholesale electronic markets, and agents and brokers  [BS419]</t>
  </si>
  <si>
    <t>Retail trade  [BS4A] 32</t>
  </si>
  <si>
    <t>Motor vehicle and parts dealers  [BS441]</t>
  </si>
  <si>
    <t>Furniture and home furnishings stores  [BS442]</t>
  </si>
  <si>
    <t>Electronics and appliance stores  [BS443]</t>
  </si>
  <si>
    <t>Building material and garden equipment and supplies dealers  [BS444]</t>
  </si>
  <si>
    <t>Food and beverage stores  [BS445]</t>
  </si>
  <si>
    <t>Health and personal care stores  [BS446]</t>
  </si>
  <si>
    <t>Gasoline stations  [BS447]</t>
  </si>
  <si>
    <t>Clothing and clothing accessories stores  [BS448]</t>
  </si>
  <si>
    <t>Sporting goods, hobby, book and music stores  [BS451]</t>
  </si>
  <si>
    <t>General merchandise stores  [BS452]</t>
  </si>
  <si>
    <t>Miscellaneous store retailers  [BS453]</t>
  </si>
  <si>
    <t>Non-store retailers  [BS454]</t>
  </si>
  <si>
    <t>Transportation and warehousing  [BS4B]</t>
  </si>
  <si>
    <t>Air transportation  [BS481]</t>
  </si>
  <si>
    <t>Rail transportation  [BS482]</t>
  </si>
  <si>
    <t>Water transportation  [BS483]</t>
  </si>
  <si>
    <t>Truck transportation  [BS484]</t>
  </si>
  <si>
    <t>Transit, ground passenger and scenic and sightseeing transportation  [BS48Z] 33</t>
  </si>
  <si>
    <t>Urban transit systems  [BS4851]</t>
  </si>
  <si>
    <t>Taxi and limousine service  [BS4853]</t>
  </si>
  <si>
    <t>Other transit and ground passenger transportation and scenic and sightseeing transportation  [BS48A] 34</t>
  </si>
  <si>
    <t>Support activities for transportation  [BS488]</t>
  </si>
  <si>
    <t>Pipeline transportation  [BS486]</t>
  </si>
  <si>
    <t>Pipeline transportation of natural gas  [BS4862]</t>
  </si>
  <si>
    <t>Crude oil and other pipeline transportation  [BS486A] 35</t>
  </si>
  <si>
    <t>Postal service and couriers and messengers  [BS49A] 36</t>
  </si>
  <si>
    <t>Postal service  [BS491]</t>
  </si>
  <si>
    <t>Couriers and messengers  [BS492]</t>
  </si>
  <si>
    <t>Warehousing and storage  [BS493]</t>
  </si>
  <si>
    <t>Information and cultural industries  [BS51]</t>
  </si>
  <si>
    <t>Publishing industries (except internet)  [BS511]</t>
  </si>
  <si>
    <t>Newspaper publishers  [BS51111]</t>
  </si>
  <si>
    <t>Periodical, book and directory publishers  [BS5111A] 37</t>
  </si>
  <si>
    <t>Software publishers  [BS5112]</t>
  </si>
  <si>
    <t>Motion picture and sound recording industries  [BS512]</t>
  </si>
  <si>
    <t>Motion picture and video exhibition  [BS51213]</t>
  </si>
  <si>
    <t>Motion picture and video industries (except exhibition)  [BS5121A] 38</t>
  </si>
  <si>
    <t>Sound recording industries  [BS5122]</t>
  </si>
  <si>
    <t>Broadcasting (except internet)  [BS515]</t>
  </si>
  <si>
    <t>Radio and television broadcasting  [BS5151]</t>
  </si>
  <si>
    <t>Pay and specialty television  [BS5152]</t>
  </si>
  <si>
    <t>Telecommunications  [BS517]</t>
  </si>
  <si>
    <t>Data processing, hosting, and related services  [BS518]</t>
  </si>
  <si>
    <t>Other information services  [BS519]</t>
  </si>
  <si>
    <t>Finance and insurance  [BS52]</t>
  </si>
  <si>
    <t>Depository credit intermediation and monetary authorities  [BS52B] 39</t>
  </si>
  <si>
    <t>Monetary authorities - central bank  [BS521]</t>
  </si>
  <si>
    <t>Local credit unions  [BS52213]</t>
  </si>
  <si>
    <t>Banking and other depository credit intermediation  [BS5221A] 40</t>
  </si>
  <si>
    <t>Non-depository credit intermediation  [BS5222]</t>
  </si>
  <si>
    <t>Activities related to credit intermediation  [BS5223]</t>
  </si>
  <si>
    <t>Insurance carriers and related activities  [BS524]</t>
  </si>
  <si>
    <t>Insurance carriers  [BS5241]</t>
  </si>
  <si>
    <t>Agencies, brokerages and other insurance related activities  [BS5242]</t>
  </si>
  <si>
    <t>Financial investment services, funds and other financial vehicles  [BS52A] 41</t>
  </si>
  <si>
    <t>Real estate, rental and leasing  [BS53] 42</t>
  </si>
  <si>
    <t>Real estate  [BS531]</t>
  </si>
  <si>
    <t>Lessors of real estate  [BS5311]</t>
  </si>
  <si>
    <t>Offices of real estate agents and brokers and activities related to real estate  [BS531A] 43</t>
  </si>
  <si>
    <t>Rental and leasing services  [BS532]</t>
  </si>
  <si>
    <t>Automotive equipment rental and leasing  [BS5321]</t>
  </si>
  <si>
    <t>Rental and leasing services (except automotive equipment)  [BS532A] 44</t>
  </si>
  <si>
    <t>Lessors of non-financial intangible assets (except copyrighted works)  [BS533]</t>
  </si>
  <si>
    <t>Professional, scientific and technical services  [BS54]</t>
  </si>
  <si>
    <t>Legal, accounting and related services  [BS541A] 45</t>
  </si>
  <si>
    <t>Legal services  [BS5411]</t>
  </si>
  <si>
    <t>Accounting, tax preparation, bookkeeping and payroll services  [BS5412]</t>
  </si>
  <si>
    <t>Architectural, engineering and related services  [BS5413]</t>
  </si>
  <si>
    <t>Other professional, scientific and technical services including scientific research and development  [BS541B] 46</t>
  </si>
  <si>
    <t>Specialized design services  [BS5414]</t>
  </si>
  <si>
    <t>Management, scientific and technical consulting services  [BS5416]</t>
  </si>
  <si>
    <t>Scientific research and development services  [BS5417]</t>
  </si>
  <si>
    <t>Other professional, scientific and technical services  [BS5419]</t>
  </si>
  <si>
    <t>Computer systems design and related services  [BS5415]</t>
  </si>
  <si>
    <t>Advertising, public relations, and related services  [BS5418]</t>
  </si>
  <si>
    <t>Holding companies  [BS551113]</t>
  </si>
  <si>
    <t>Administrative and support, waste management and remediation services  [BS56]</t>
  </si>
  <si>
    <t>Administrative and support services  [BS561]</t>
  </si>
  <si>
    <t>Office administrative services  [BS5611]</t>
  </si>
  <si>
    <t>Employment services  [BS5613]</t>
  </si>
  <si>
    <t>Business support services  [BS5614]</t>
  </si>
  <si>
    <t>Travel arrangement and reservation services  [BS5615]</t>
  </si>
  <si>
    <t>Investigation and security services  [BS5616]</t>
  </si>
  <si>
    <t>Services to buildings and dwellings  [BS5617]</t>
  </si>
  <si>
    <t>Facilities and other support services  [BS561A] 47</t>
  </si>
  <si>
    <t>Waste management and remediation services  [BS562]</t>
  </si>
  <si>
    <t>Educational services  [BS61]</t>
  </si>
  <si>
    <t>Private educational services  [BS611A] 48</t>
  </si>
  <si>
    <t>Health care and social assistance  [BS62]</t>
  </si>
  <si>
    <t>Health care  [BS62X] 49</t>
  </si>
  <si>
    <t>Ambulatory health care services  [BS621]</t>
  </si>
  <si>
    <t>Offices of physicians  [BS6211]</t>
  </si>
  <si>
    <t>Offices of dentists  [BS6212]</t>
  </si>
  <si>
    <t>Miscellaneous ambulatory health care services  [BS621A] 50</t>
  </si>
  <si>
    <t>Nursing and residential care facilities  [BS623]</t>
  </si>
  <si>
    <t>Social assistance  [BS624]</t>
  </si>
  <si>
    <t>Arts, entertainment and recreation  [BS71]</t>
  </si>
  <si>
    <t>Performing arts, spectator sports and related industries, and heritage institutions  [BS71A] 51</t>
  </si>
  <si>
    <t>Amusement, gambling and recreation industries  [BS713]</t>
  </si>
  <si>
    <t>Gambling industries  [BS7132]</t>
  </si>
  <si>
    <t>Amusement and recreation industries  [BS713A] 52</t>
  </si>
  <si>
    <t>Accommodation and food services  [BS72]</t>
  </si>
  <si>
    <t>Accommodation services  [BS721]</t>
  </si>
  <si>
    <t>Traveller accommodation  [BS7211]</t>
  </si>
  <si>
    <t>RV (recreational vehicle) parks, recreational camps, and rooming and boarding houses  [BS721A] 53</t>
  </si>
  <si>
    <t>Food services and drinking places  [BS722]</t>
  </si>
  <si>
    <t>Other private services  [BS81] 54</t>
  </si>
  <si>
    <t>Repair and maintenance  [BS811]</t>
  </si>
  <si>
    <t>Automotive repair and maintenance  [BS8111]</t>
  </si>
  <si>
    <t>Repair and maintenance (except automotive)  [BS811A] 55</t>
  </si>
  <si>
    <t>Personal services and private households  [BS81A] 56</t>
  </si>
  <si>
    <t>Personal and laundry services  [BS812]</t>
  </si>
  <si>
    <t>Funeral services  [BS8122]</t>
  </si>
  <si>
    <t>Dry cleaning and laundry services  [BS8123]</t>
  </si>
  <si>
    <t>Personal care services and other personal services  [BS812A] 57</t>
  </si>
  <si>
    <t>Private households  [BS814]</t>
  </si>
  <si>
    <t>Professional and similar organizations  [BS813B] 58</t>
  </si>
  <si>
    <t>Business sector industries, excluding farms 59</t>
  </si>
  <si>
    <t>Business sector industries, excluding private households 60</t>
  </si>
  <si>
    <t>Service-producing businesses, excluding private households 61</t>
  </si>
  <si>
    <t>Industrial production 62</t>
  </si>
  <si>
    <t>Non-durable manufacturing industries 63</t>
  </si>
  <si>
    <t>Durable manufacturing industries 64</t>
  </si>
  <si>
    <t>Energy sector 65</t>
  </si>
  <si>
    <t>Information and communication sector 66</t>
  </si>
  <si>
    <t>Information and communication technology, manufacturing 67</t>
  </si>
  <si>
    <t>Information and communication technology, services 68</t>
  </si>
  <si>
    <t>Finance and insurance, and holding companies  [BS5B] 69</t>
  </si>
  <si>
    <t>Non-business sector industries 70</t>
  </si>
  <si>
    <t>Non-profit institutions serving households  [NP]</t>
  </si>
  <si>
    <t>Non-profit institutions  [NP0]</t>
  </si>
  <si>
    <t>Non-profit education institutions  [NP6100]</t>
  </si>
  <si>
    <t>Ambulatory health care services  [NP6210]</t>
  </si>
  <si>
    <t>Non-profit welfare organizations  [NP6240]</t>
  </si>
  <si>
    <t>Non-profit arts, entertainment and recreation  [NP7100]</t>
  </si>
  <si>
    <t>Grant-making, civic, and professional and similar organizations  [NP813A]</t>
  </si>
  <si>
    <t>Religious organizations  [NP8131]</t>
  </si>
  <si>
    <t>Other non-profit institutions serving households  [NPA000]</t>
  </si>
  <si>
    <t>Government sector  [GS00]</t>
  </si>
  <si>
    <t>Government educational services  [GS610]</t>
  </si>
  <si>
    <t>Elementary and secondary schools  [GS611100] 71</t>
  </si>
  <si>
    <t>Community colleges and C.E.G.E.P.s  [GS611200] 72</t>
  </si>
  <si>
    <t>Universities  [GS611300]</t>
  </si>
  <si>
    <t>Other educational services  [GS611A00] 73</t>
  </si>
  <si>
    <t>Government health services  [GS620] 74</t>
  </si>
  <si>
    <t>Hospitals  [GS622000] 75</t>
  </si>
  <si>
    <t>Nursing and residential care facilities  [GS623000]</t>
  </si>
  <si>
    <t>Federal government services  [GS911]</t>
  </si>
  <si>
    <t>Federal government services (excluding defence)  [GS911A00]</t>
  </si>
  <si>
    <t>Defence services  [GS911100] 76</t>
  </si>
  <si>
    <t>Provincial and territorial government services  [GS912] 77</t>
  </si>
  <si>
    <t>Local, municipal and Indigenous government services  [GS91B] 78</t>
  </si>
  <si>
    <t>Municipal government services  [GS913000]</t>
  </si>
  <si>
    <t>Indigenous government services  [GS914000]</t>
  </si>
  <si>
    <t>Table Corrections:</t>
  </si>
  <si>
    <t>Date</t>
  </si>
  <si>
    <t>Note</t>
  </si>
  <si>
    <t>On May 27, 2021, corrections were mainly made to the compensation of employees series (including its related measures)  for the industries at a North American Industry Classification System (NAICS) 2-, 3-, 4-, 5-, and 6-digit level of aggregation for the year 2020. The related measures are total compensation for all jobs, total compensation per job, total compensation per hour worked, employee's compensation per hour worked unit labour cost, unit labour cost in US dollars, and labour share. Corrections were also made to growth rates for these variables in the goods-producing businesses and the service-producing businesses. Territorial and provincial estimates for the total economy, business sector and non-business sector, estimates for labour productivity and the 5 other related variables (including hours worked and real value added) at the aggregate and industry levels, as well as data for years prior to 2020 were not affected.</t>
  </si>
  <si>
    <t>On August 25, 2020, corrections were mainly made to the labour data series for the industries at a North American Industry Classification System (NAICS) 4-digit level of aggregation from 2018 to 2019. Territorial and provincial estimates for the total economy, business sector and non-business sector, estimates for 2 and 3-digit NAICS industries, and industrial aggregations, as well as data for years prior to 2018 were not affected.</t>
  </si>
  <si>
    <t>Footnotes:</t>
  </si>
  <si>
    <t>This table replaces tables 36-10-0214 and 36-10-0215, which are now archived. For concepts, methods and sources, see http://www.statcan.gc.ca/imdb-bmdi/5103-eng.htm. Data by industry included in this table correspond to the Canadian System of Macroeconomic Accounts input-output detailed level of aggregation. The table is built around the Input-Output Industry Classification (IOIC). This one identifies both Institutional Sectors and Industries based on the North American Industry Classification System (NAICS). The alphanumeric codes appearing in square brackets besides each industry title represent the IOIC identification code. The first two characters of the IOIC alphanumeric codes represent the sector. IOIC codes beginning with a BS represent Business Sector industries, codes beginning with an NP represent Non-Profit Institutions Serving Household (NPISH) Sector industries, and codes beginning with a GS represent Government Sector industries. The IOIC is a hierarchical classification. IOIC codes consisting of four alpha-numeric characters represent industries at the Summary (S) level of aggregation, IOIC codes consisting of five or six alpha-numeric characters represent industries at the Medium (M) and IOIC codes consisting of eight alpha-numeric characters represent industries at the Detailed (D) level of aggregation. The classifications of the Input-Output tables can be found at the following link http://www.statcan.gc.ca/nea-cen/hr2012-rh2012/data-donnees/aggregation-agregation/aggregation-agregation-eng.htm.</t>
  </si>
  <si>
    <t>Provincial and territorial data are available from 1997.</t>
  </si>
  <si>
    <t>Estimates of labour statistics associated with the geographic entity Outside Canada" are not included in this table</t>
  </si>
  <si>
    <t xml:space="preserve"> but are included in the national estimates. They are published in another table (Table 36-10-0489-01).  As a result</t>
  </si>
  <si>
    <t xml:space="preserve"> the totals for Canada in this table do not correspond to the sum of its provinces and territories."</t>
  </si>
  <si>
    <t>Labour productivity is the ratio between real value added and hours worked. Real value added for each industry and each aggregate is constructed from a Fisher chain index.</t>
  </si>
  <si>
    <t>The North American Industry Classification System (NAICS) is an industry classification system triggered by the North American Free Trade Agreement, that was developed by the statistical agencies of Canada, Mexico and the United States. It is designed to provide common definitions of the industrial structure of the three countries and a common statistical framework to facilitate the analysis of the three economies. NAICS is based on supply side or production oriented principles, to ensure that industrial data, classified to NAICS, is suitable for the analysis of production related issues such as industrial performance. Since 1997, the industry classification system of the Canadian System of Macroeconomic Accounts input-output tables is based on NAICS. In the Macroeconomic Accounts industries, the levels of the different classification systems were chosen so as to provide the most detail possible in order to maximize continuity with the previous classification systems developed by Statistics Canada since 1961. For more details, see http://www.statcan.gc.ca/imdb-bmdi/5103-eng.htm.</t>
  </si>
  <si>
    <t>Total economic activities that have been realized within the country. This includes both business and non-business sectors.</t>
  </si>
  <si>
    <t>This combines the business establishments of the North American Industry Classification System (NAICS) codes 11-81, with the exception of owner occupied dwellings industry.</t>
  </si>
  <si>
    <t>This combines the business establishments of the North American Industry Classification System (NAICS) codes 11, 21, 22, 23, 31-33.</t>
  </si>
  <si>
    <t>This combines the business establishments of the North American Industry Classification System (NAICS) code 11. Starting in 2014, the crop production industry incorporates the activities related to cannabis.</t>
  </si>
  <si>
    <t>This combines the business establishments for the North American Industry Classification System (NAICS) codes 111, 112.</t>
  </si>
  <si>
    <t>Starting in 2014, this industry incorporates the activities related to legal cannabis.</t>
  </si>
  <si>
    <t>This combines the business establishments for the North American Industry Classification System (NAICS) code 111 excluding 1114. Starting in 2014, the crop production industry incorporates the activities related to illegal cannabis.</t>
  </si>
  <si>
    <t>This combines the business establishments for the North American Industry Classification System (NAICS) code 112, excluding 1125</t>
  </si>
  <si>
    <t>This combines the business establishments for the North American Industry Classification System (NAICS) codes 1151, 1152.</t>
  </si>
  <si>
    <t>This combines the business establishments for the North American Industry Classification System (NAICS) codes 212393, 212394, 212395, 212397, 212398.</t>
  </si>
  <si>
    <t>This combines the business establishments for the North American Industry Classification System (NAICS) codes 213111, 213118.</t>
  </si>
  <si>
    <t>This combines the business establishments for the North American Industry Classification System (NAICS) codes 213117, 213119.</t>
  </si>
  <si>
    <t>This combines the business establishments for the North American Industry Classification System (NAICS) codes 2212, 2213.</t>
  </si>
  <si>
    <t>Special hybrid: corresponds to sections of the North American Industry Classification System (NAICS) code 23.</t>
  </si>
  <si>
    <t>This combines the business establishments of the North American Industry Classification System (NAICS) codes 311-316, 321-327, 331-337, 339.</t>
  </si>
  <si>
    <t>This combines the business establishments for the North American Industry Classification System (NAICS) codes 3112, 3118, 3119.</t>
  </si>
  <si>
    <t>This combines the business establishments for the North American Industry Classification System (NAICS) codes 31213, 31214.</t>
  </si>
  <si>
    <t>This combines the business establishments for the North American Industry Classification System (NAICS) codes 313, 314.</t>
  </si>
  <si>
    <t>This combines the business establishments for the North American Industry Classification System (NAICS) codes 315, 316.</t>
  </si>
  <si>
    <t>This combines the business establishments for the North American Industry Classification System (NAICS) code 324, excluding 32411.</t>
  </si>
  <si>
    <t>This combines the business establishments for the North American Industry Classification System (NAICS) codes 3255, 3256, 3259.</t>
  </si>
  <si>
    <t>This combines the business establishments for the North American Industry Classification System (NAICS) code 327, excluding 3273.</t>
  </si>
  <si>
    <t>This combines the business establishments for the North American Industry Classification System (NAICS) codes 3322, 3329.</t>
  </si>
  <si>
    <t>This combines the business establishments for the North American Industry Classification System (NAICS) codes 3332, 3333.</t>
  </si>
  <si>
    <t>This combines the business establishments for the North American Industry Classification System (NAICS) codes 3343, 3345, 3346.</t>
  </si>
  <si>
    <t>This combines the business establishments of the North American Industry Classification System (NAICS) codes 41, 44-45, 48-49, 51, 52, 53, 54, 55, 56, 61, 62, 71, 72, 81 with the exception of owner occupied dwelling industry.</t>
  </si>
  <si>
    <t>Starting in 2014, the miscellaneous store retailers industry incorporates the activities related to cannabis.</t>
  </si>
  <si>
    <t>This combines the business establishments for the North American Industry Classification System (NAICS) codes 485, 487.</t>
  </si>
  <si>
    <t>This combines the business establishments for the North American Industry Classification System (NAICS) codes 4852, 4854, 4855, 4859, 487.</t>
  </si>
  <si>
    <t>This combines the business establishments for the North American Industry Classification System (NAICS) codes 4861, 4869.</t>
  </si>
  <si>
    <t>This combines the business establishments for the North American Industry Classification System (NAICS) codes 491, 492.</t>
  </si>
  <si>
    <t>This combines the business establishments for the North American Industry Classification System (NAICS) codes 51112, 51113, 51114, 51119.</t>
  </si>
  <si>
    <t>This combines the business establishments for the North American Industry Classification System (NAICS) codes 51211, 51212, 51219.</t>
  </si>
  <si>
    <t>This combines the business establishments for the North American Industry Classification System (NAICS) codes 521, 5221.</t>
  </si>
  <si>
    <t>This combines the business establishments for the North American Industry Classification System (NAICS) codes 52211, 52219.</t>
  </si>
  <si>
    <t>This combines the business establishments for the North American Industry Classification System (NAICS) codes 523, 526.</t>
  </si>
  <si>
    <t>This combines the business establishments for the North American Industry Classification System (NAICS) code 53. However, it differs from the Input-Output code BS53 since it excludes the industry of owner-occupied dwellings (BS5311A).</t>
  </si>
  <si>
    <t>This combines the business establishments for the North American Industry Classification System (NAICS) codes 5312, 5313.</t>
  </si>
  <si>
    <t>This combines the business establishments for the North American Industry Classification System (NAICS) code 532, excluding 5321.</t>
  </si>
  <si>
    <t>This combines the business establishments for the North American Industry Classification System (NAICS) codes 5411, 5412.</t>
  </si>
  <si>
    <t>This combines the business establishments for the North American Industry Classification System (NAICS) codes 5414, 5416, 5417, 5419.</t>
  </si>
  <si>
    <t>This combines the business establishments for the North American Industry Classification System (NAICS) codes 5612, 5619.</t>
  </si>
  <si>
    <t>This combines the business establishments for the North American Industry Classification System (NAICS) codes 6114-6117.</t>
  </si>
  <si>
    <t>This combines the business establishments for the North American Industry Classification System (NAICS) code 62, excluding 624.</t>
  </si>
  <si>
    <t>This combines the business establishments for the North American Industry Classification System (NAICS) codes 6213, 6214, 6215, 6216, 6219.</t>
  </si>
  <si>
    <t>This combines the business establishments for the North American Industry Classification System (NAICS) codes 711, 712.</t>
  </si>
  <si>
    <t>This combines the business establishments for the North American Industry Classification System (NAICS) codes 7131, 7139.</t>
  </si>
  <si>
    <t>This combines the business establishments for the North American Industry Classification System (NAICS) codes 7212, 7213.</t>
  </si>
  <si>
    <t>This combines the commercial establishments of the North American Industry Classification System (NAICS) code 81.</t>
  </si>
  <si>
    <t>This combines the business establishments for the North American Industry Classification System (NAICS) codes 8112, 8113, 8114.</t>
  </si>
  <si>
    <t>This combines the business establishments for the North American Industry Classification System (NAICS) codes 812, 814.</t>
  </si>
  <si>
    <t>This combines the business establishments for the North American Industry Classification System (NAICS) codes 8121, 8129.</t>
  </si>
  <si>
    <t>This combines the business establishments for the North American Industry Classification System (NAICS) code 813, excluding 8131.</t>
  </si>
  <si>
    <t>This combines the business establishments of the North American Industry Classification System (NAICS) codes 11-81, with the exception of owner occupied dwellings industry, crop production (111), animal production (112).</t>
  </si>
  <si>
    <t>This combines the business establishments of the North American Industry Classification System (NAICS) codes 11-81, with the exception of owner occupied dwellings industry and private households.</t>
  </si>
  <si>
    <t>This combines the business establishments of the North American Industry Classification System (NAICS) codes 41, 44-45, 48-49, 51, 52, 53, 54, 55, 56, 61, 62, 71, 72, 81 with the exception of owner occupied dwelling industry and private households.</t>
  </si>
  <si>
    <t>This combines the business establishments of the North American Industry Classification System (NAICS) codes 21, 22, 31-33 and 562.</t>
  </si>
  <si>
    <t>This combines the business establishments of the North American Industry Classification System (NAICS) codes 311-316, 322-326.</t>
  </si>
  <si>
    <t>This combines the business establishments of the North American Industry Classification System (NAICS) codes 321, 327, 331-337, 339.</t>
  </si>
  <si>
    <t>This combines the business establishments of the North American Industry Classification System (NAICS) codes 211, 2121, 212291, 21311A, 2211, 2212, 32411, 486.</t>
  </si>
  <si>
    <t>This combines the business establishments of the North American Industry Classification System (NAICS) codes 4173, 5112, 517, 518, 5415, 8112 as well as 334, excluding 3345.</t>
  </si>
  <si>
    <t>This combines the business establishments of the North American Industry Classification System (NAICS) codes 334, excluding 3345.</t>
  </si>
  <si>
    <t>This combines the business establishments of the North American Industry Classification System (NAICS) codes 4173, 5112, 517, 518, 5415 and 8112.</t>
  </si>
  <si>
    <t>This combines the business establishments of the North American Industry Classification System (NAICS) codes 52 and 55.</t>
  </si>
  <si>
    <t>This combines the non-commercial activities of two main components: the government sector (GS) and the non-profit institutions serving households sector (NP).</t>
  </si>
  <si>
    <t>Starting from 2013, elementary and secondary schools include only schools under school boards management while before, schools managed directly by provincial or federal governments are also included.</t>
  </si>
  <si>
    <t>Starting from 2013, Community colleges and C.E.G.E.P.s include only colleges under provincial jurisdiction while before, colleges under federal jurisdiction are also included.</t>
  </si>
  <si>
    <t>Starting from 2013, these other education establishments include only establishments  under provincial jurisdiction while before, federal or municipal establishments are also included.</t>
  </si>
  <si>
    <t>Prior to 2013, government health services exclude other government health services" (NAICS codes 624 and part of 621)</t>
  </si>
  <si>
    <t xml:space="preserve"> while these services are included for the period thereafter."</t>
  </si>
  <si>
    <t>Prior to 2013, hospitals exclude other government health services" (NAICS codes 624 and part of 621)</t>
  </si>
  <si>
    <t xml:space="preserve"> while these services are included for the period thereafter. By contrast</t>
  </si>
  <si>
    <t xml:space="preserve"> beginning in 2013</t>
  </si>
  <si>
    <t xml:space="preserve"> only hospitals under the management of regional health authority are included while previously</t>
  </si>
  <si>
    <t xml:space="preserve"> hospitals under provincial or federal management are also included."</t>
  </si>
  <si>
    <t>Starting from 2013, defence services include military colleges while before, these colleges are excluded.</t>
  </si>
  <si>
    <t>Prior to 2013, provincial and territorial government services include other government health services" (NAICS codes 624 and part of 621)</t>
  </si>
  <si>
    <t xml:space="preserve"> while these services are excluded for the period thereafter."</t>
  </si>
  <si>
    <t>This combines local, municipal and indigenous general government activities.</t>
  </si>
  <si>
    <t>How to cite: Statistics Canada. Table 36-10-0480-01  Labour productivity and related measures by business sector industry and by non-commercial activity consistent with the industry accounts</t>
  </si>
  <si>
    <t>https://www150.statcan.gc.ca/t1/tbl1/en/tv.action?pid=3610048001</t>
  </si>
  <si>
    <t>The number of hours worked in all jobs is the annual average for all jobs times the annual average hours worked in all jobs. According to the retained definition, hours worked means the total number of hours that a person spends working, whether paid or not. In general, this includes regular and overtime hours, breaks, travel time, training in the workplace and time lost, in brief, work stoppages where workers remain at their posts. On the other hand, time lost due to strikes, lockouts, annual vacation, public holidays, sick leave, maternity leave or leave for personal needs are not included in total hours worked.</t>
  </si>
  <si>
    <t>Hours in thousands</t>
  </si>
  <si>
    <t>Hours worked for all jobs 4</t>
  </si>
  <si>
    <t xml:space="preserve">All industries </t>
  </si>
  <si>
    <t>Business Sector</t>
  </si>
  <si>
    <t xml:space="preserve">Goods-Producing  </t>
  </si>
  <si>
    <t xml:space="preserve">Service-Producing </t>
  </si>
  <si>
    <t xml:space="preserve">Non-Business Sector </t>
  </si>
  <si>
    <t>Productivity Growth Rate</t>
  </si>
  <si>
    <t>All Industries</t>
  </si>
  <si>
    <t xml:space="preserve">Business Sector </t>
  </si>
  <si>
    <t xml:space="preserve">Goods-Producing </t>
  </si>
  <si>
    <t>Non-Business Sector</t>
  </si>
  <si>
    <t>Good-Producing</t>
  </si>
  <si>
    <t>Service-Producing</t>
  </si>
  <si>
    <t>Non-Business</t>
  </si>
  <si>
    <t>Gap: Services - Good</t>
  </si>
  <si>
    <t xml:space="preserve">Labor Productivity </t>
  </si>
  <si>
    <t>Chained 2017 dollar</t>
  </si>
  <si>
    <t>Hours worked for all jobs</t>
  </si>
  <si>
    <t>Labor Productivity Growth Rate</t>
  </si>
  <si>
    <t>Goods-producing businesses</t>
  </si>
  <si>
    <t>Share of Employment (in terms of Good sector)</t>
  </si>
  <si>
    <t>Share of Employment (in terms of All industries)</t>
  </si>
  <si>
    <t xml:space="preserve">Hours worked </t>
  </si>
  <si>
    <t>Trade [BS41+4A]</t>
  </si>
  <si>
    <t>FIRR and holding companies [BS52+53+55}</t>
  </si>
  <si>
    <t>Professional &amp; Admin Services [BS54+56]</t>
  </si>
  <si>
    <t>Others</t>
  </si>
  <si>
    <t>Others: Service</t>
  </si>
  <si>
    <t>Other: As a Share of Services</t>
  </si>
  <si>
    <t>Share of Employment (in terms of Service Sector)</t>
  </si>
  <si>
    <t>Labour productivity by Sector: Services</t>
  </si>
  <si>
    <t>Labour productivity Growth Rate by Sector: Service</t>
  </si>
  <si>
    <t>Decompose annual productivity growth into:</t>
  </si>
  <si>
    <t>Within-sector effect</t>
  </si>
  <si>
    <t>Between-sector effect</t>
  </si>
  <si>
    <t>Year</t>
  </si>
  <si>
    <t>Sector</t>
  </si>
  <si>
    <t>A_t</t>
  </si>
  <si>
    <t>A_t-1</t>
  </si>
  <si>
    <t>ΔA</t>
  </si>
  <si>
    <t>s_t</t>
  </si>
  <si>
    <t>s_t-1</t>
  </si>
  <si>
    <t>Δs</t>
  </si>
  <si>
    <t>ΔA·s_{t-1}</t>
  </si>
  <si>
    <t>A_{t-1}·Δs</t>
  </si>
  <si>
    <t xml:space="preserve">Trade </t>
  </si>
  <si>
    <t>Transp</t>
  </si>
  <si>
    <t xml:space="preserve">FIRR </t>
  </si>
  <si>
    <t xml:space="preserve">Professional &amp; Admin </t>
  </si>
  <si>
    <t xml:space="preserve">Health care </t>
  </si>
  <si>
    <t>Accom.and food</t>
  </si>
  <si>
    <t>SERVICE SECTOR DECOMPOSITION</t>
  </si>
  <si>
    <t>Within</t>
  </si>
  <si>
    <t>Between</t>
  </si>
  <si>
    <t>BY SECTOR</t>
  </si>
  <si>
    <t>SERVICE SECTOR TOTAL</t>
  </si>
  <si>
    <t>Est. Total</t>
  </si>
  <si>
    <t>Actual ΔA</t>
  </si>
  <si>
    <t>GOOD SECTOR DECOMPOSITION</t>
  </si>
  <si>
    <t>GOOD SECTOR TOTAL</t>
  </si>
  <si>
    <t>Agriculture</t>
  </si>
  <si>
    <t>Mining</t>
  </si>
  <si>
    <t xml:space="preserve">Utilities  </t>
  </si>
  <si>
    <t xml:space="preserve">Construction </t>
  </si>
  <si>
    <t xml:space="preserve">Manufacturing </t>
  </si>
  <si>
    <t>Delta good</t>
  </si>
  <si>
    <t>Abbrev.</t>
  </si>
  <si>
    <t>Share of Employment in terms of ALL</t>
  </si>
  <si>
    <t>Share of Employment in terms of business</t>
  </si>
  <si>
    <t>Business SECTOR TOTAL</t>
  </si>
  <si>
    <t>Business SECTOR DECOMPOSITION</t>
  </si>
  <si>
    <t>delta</t>
  </si>
  <si>
    <t>Non-Business Sector (Official)</t>
  </si>
  <si>
    <t>Non-Business Estimated</t>
  </si>
  <si>
    <t>Delta_All</t>
  </si>
  <si>
    <t>ALL CANADA TOTAL</t>
  </si>
  <si>
    <t>Canada ALL SECTOR DECOMPOSITION</t>
  </si>
  <si>
    <t>Gross domestic product per capita and other per capita macroeconomic indicators</t>
  </si>
  <si>
    <t>Frequency: Quarterly</t>
  </si>
  <si>
    <t>Table: 36-10-0706-01</t>
  </si>
  <si>
    <t>Release date: 2025-02-28</t>
  </si>
  <si>
    <t>Geography: Canada</t>
  </si>
  <si>
    <t>Canada</t>
  </si>
  <si>
    <t>Estimates</t>
  </si>
  <si>
    <t>Prices</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</si>
  <si>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</si>
  <si>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</si>
  <si>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</si>
  <si>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</si>
  <si>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</si>
  <si>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</si>
  <si>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</si>
  <si>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</si>
  <si>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</si>
  <si>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</si>
  <si>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</si>
  <si>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</si>
  <si>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</si>
  <si>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</si>
  <si>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</si>
  <si>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</si>
  <si>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</si>
  <si>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</si>
  <si>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</si>
  <si>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</si>
  <si>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</si>
  <si>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</si>
  <si>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</si>
  <si>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</si>
  <si>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</si>
  <si>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</si>
  <si>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</si>
  <si>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</si>
  <si>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</si>
  <si>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</si>
  <si>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</si>
  <si>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</si>
  <si>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</si>
  <si>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</si>
  <si>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</si>
  <si>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</si>
  <si>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</si>
  <si>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</si>
  <si>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</si>
  <si>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</si>
  <si>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</si>
  <si>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</si>
  <si>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</si>
  <si>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</si>
  <si>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</si>
  <si>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</si>
  <si>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</si>
  <si>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</si>
  <si>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</si>
  <si>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</si>
  <si>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</si>
  <si>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</si>
  <si>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</si>
  <si>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</si>
  <si>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</si>
  <si>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</si>
  <si>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</si>
  <si>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</si>
  <si>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</si>
  <si>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</si>
  <si>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</si>
  <si>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</si>
  <si>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</si>
  <si>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</si>
  <si>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</si>
  <si>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</si>
  <si>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</si>
  <si>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</si>
  <si>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</si>
  <si>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</si>
  <si>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</si>
  <si>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</si>
  <si>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</si>
  <si>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</si>
  <si>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</si>
  <si>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</si>
  <si>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</si>
  <si>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</si>
  <si>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</si>
  <si>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</si>
  <si>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</si>
  <si>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</si>
  <si>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</si>
  <si>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</si>
  <si>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</si>
  <si>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</si>
  <si>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</si>
  <si>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</si>
  <si>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</si>
  <si>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</si>
  <si>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</si>
  <si>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</si>
  <si>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</si>
  <si>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</si>
  <si>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</si>
  <si>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</si>
  <si>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</si>
  <si>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</si>
  <si>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</si>
  <si>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</si>
  <si>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</si>
  <si>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</si>
  <si>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</si>
  <si>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</si>
  <si>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</si>
  <si>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</si>
  <si>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</si>
  <si>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</si>
  <si>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</si>
  <si>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</si>
  <si>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</si>
  <si>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</si>
  <si>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Dollars</t>
  </si>
  <si>
    <t>Chained (2017) dollars</t>
  </si>
  <si>
    <t>How to cite: Statistics Canada. Table 36-10-0706-01  Gross domestic product per capita and other per capita macroeconomic indicators</t>
  </si>
  <si>
    <t>https://www150.statcan.gc.ca/t1/tbl1/en/tv.action?pid=3610070601</t>
  </si>
  <si>
    <t>Gross domestic product per capita</t>
  </si>
  <si>
    <t xml:space="preserve">Counterfactual A: </t>
  </si>
  <si>
    <t>Real GDP</t>
  </si>
  <si>
    <t>Log Real GDP</t>
  </si>
  <si>
    <t>BENCHMARK</t>
  </si>
  <si>
    <t>EXP OF BENCJ</t>
  </si>
  <si>
    <t>1997-2000</t>
  </si>
  <si>
    <t>2000-2015</t>
  </si>
  <si>
    <t>2015-2020</t>
  </si>
  <si>
    <t>2020-2023</t>
  </si>
  <si>
    <t>Sector Sub Period Growth Rate</t>
  </si>
  <si>
    <t>All Good Industries</t>
  </si>
  <si>
    <t>All Service Industries</t>
  </si>
  <si>
    <t>Sub-period Shift-Share</t>
  </si>
  <si>
    <t>Annualized</t>
  </si>
  <si>
    <t>Good Sector</t>
  </si>
  <si>
    <t xml:space="preserve">Employment </t>
  </si>
  <si>
    <t>Good Sub-Sectors</t>
  </si>
  <si>
    <t>Service Sub-Sectors</t>
  </si>
  <si>
    <t>Sector Share of Employment</t>
  </si>
  <si>
    <t>Non-Business Sector (backward Estimated)</t>
  </si>
  <si>
    <t>Contribution to Aggregate Productivity</t>
  </si>
  <si>
    <t>Sectoral Productivity * Employement</t>
  </si>
  <si>
    <t>All Industries Producitivity</t>
  </si>
  <si>
    <t>Close Enough due to Rounding</t>
  </si>
  <si>
    <t>Total (Checked)</t>
  </si>
  <si>
    <t>Percentage of the Sectoral Contribution to the Aggregate Productivity</t>
  </si>
  <si>
    <t>Sectoral Productivity (Level</t>
  </si>
  <si>
    <t>Sector Sub Period Growth Rate Productivity</t>
  </si>
  <si>
    <t>x</t>
  </si>
  <si>
    <t>y</t>
  </si>
  <si>
    <t>Real A  in  2023</t>
  </si>
  <si>
    <t>Service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</si>
</sst>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8"/>
      <name val="Aptos Narrow"/>
      <family val="2"/>
      <scheme val="minor"/>
    </font>
    <font>
      <sz val="12"/>
      <color theme="1"/>
      <name val="Aptos Narrow"/>
      <scheme val="minor"/>
    </font>
    <font>
      <sz val="12"/>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4" fontId="0" fillId="0" borderId="0" xfId="0" applyNumberFormat="1"/>
    <xf numFmtId="14" fontId="0" fillId="0" borderId="0" xfId="0" applyNumberFormat="1"/>
    <xf numFmtId="0" fontId="18" fillId="0" borderId="0" xfId="0" applyFont="1"/>
    <xf numFmtId="10" fontId="0" fillId="0" borderId="0" xfId="0" applyNumberFormat="1"/>
    <xf numFmtId="0" fontId="18" fillId="33" borderId="0" xfId="0" applyFont="1" applyFill="1"/>
    <xf numFmtId="0" fontId="20" fillId="0" borderId="0" xfId="0" applyFont="1"/>
    <xf numFmtId="0" fontId="20" fillId="33" borderId="0" xfId="0" applyFont="1" applyFill="1"/>
    <xf numFmtId="0" fontId="16" fillId="0" borderId="0" xfId="0" applyFont="1"/>
    <xf numFmtId="10" fontId="20" fillId="0" borderId="0" xfId="0" applyNumberFormat="1" applyFont="1"/>
    <xf numFmtId="0" fontId="0" fillId="33" borderId="0" xfId="0" applyFill="1"/>
    <xf numFmtId="3" fontId="0" fillId="0" borderId="0" xfId="0" applyNumberFormat="1"/>
    <xf numFmtId="10" fontId="0" fillId="0" borderId="0" xfId="42" applyNumberFormat="1" applyFont="1"/>
    <xf numFmtId="0" fontId="21" fillId="0" borderId="0" xfId="0" applyFont="1"/>
    <xf numFmtId="1" fontId="0" fillId="0" borderId="0" xfId="0" applyNumberFormat="1"/>
    <xf numFmtId="9" fontId="0" fillId="0" borderId="0" xfId="0" applyNumberFormat="1"/>
    <xf numFmtId="0" fontId="16"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9F9F5"/>
      <color rgb="FF02FDF6"/>
      <color rgb="FF10FD03"/>
      <color rgb="FF18FC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Shift-Share Decomposition of Labour Productivity Growth – Service-Producing Sectors (1998–2023)</a:t>
            </a:r>
            <a:endParaRPr lang="en-US" sz="2000" b="1"/>
          </a:p>
        </c:rich>
      </c:tx>
      <c:layout>
        <c:manualLayout>
          <c:xMode val="edge"/>
          <c:yMode val="edge"/>
          <c:x val="0.10630190584846728"/>
          <c:y val="3.4351145038167941E-2"/>
        </c:manualLayout>
      </c:layout>
      <c:overlay val="0"/>
      <c:spPr>
        <a:noFill/>
        <a:ln>
          <a:noFill/>
        </a:ln>
        <a:effectLst/>
      </c:spPr>
    </c:title>
    <c:autoTitleDeleted val="0"/>
    <c:plotArea>
      <c:layout>
        <c:manualLayout>
          <c:layoutTarget val="inner"/>
          <c:xMode val="edge"/>
          <c:yMode val="edge"/>
          <c:x val="7.887155546057785E-2"/>
          <c:y val="0.12554712388050732"/>
          <c:w val="0.90581877160970736"/>
          <c:h val="0.71783149005229319"/>
        </c:manualLayout>
      </c:layout>
      <c:barChart>
        <c:barDir val="col"/>
        <c:grouping val="clustered"/>
        <c:varyColors val="0"/>
        <c:ser>
          <c:idx val="0"/>
          <c:order val="0"/>
          <c:tx>
            <c:strRef>
              <c:f>'Shift-Share_Service'!$P$8</c:f>
              <c:strCache>
                <c:ptCount val="1"/>
                <c:pt idx="0">
                  <c:v>Within</c:v>
                </c:pt>
              </c:strCache>
            </c:strRef>
          </c:tx>
          <c:spPr>
            <a:solidFill>
              <a:srgbClr val="00B050"/>
            </a:solidFill>
          </c:spPr>
          <c:invertIfNegative val="0"/>
          <c:cat>
            <c:numRef>
              <c:f>'Shift-Share_Service'!$N$9:$N$34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'Shift-Share_Service'!$P$9:$P$34</c:f>
              <c:numCache>
                <c:formatCode>General</c:formatCode>
                <c:ptCount val="26"/>
                <c:pt idx="0">
                  <c:v>0.89678554893984164</c:v>
                </c:pt>
                <c:pt idx="1">
                  <c:v>0.82777789900903564</c:v>
                </c:pt>
                <c:pt idx="2">
                  <c:v>1.4585312644036481</c:v>
                </c:pt>
                <c:pt idx="3">
                  <c:v>1.3387746576798774</c:v>
                </c:pt>
                <c:pt idx="4">
                  <c:v>1.1124721032554665</c:v>
                </c:pt>
                <c:pt idx="5">
                  <c:v>0.13641279426938061</c:v>
                </c:pt>
                <c:pt idx="6">
                  <c:v>0.20178759371806212</c:v>
                </c:pt>
                <c:pt idx="7">
                  <c:v>1.2717932450703822</c:v>
                </c:pt>
                <c:pt idx="8">
                  <c:v>1.0641205017527597</c:v>
                </c:pt>
                <c:pt idx="9">
                  <c:v>0.41800778686916035</c:v>
                </c:pt>
                <c:pt idx="10">
                  <c:v>-0.4142005050956814</c:v>
                </c:pt>
                <c:pt idx="11">
                  <c:v>0.32988283746174035</c:v>
                </c:pt>
                <c:pt idx="12">
                  <c:v>-0.11842193938244028</c:v>
                </c:pt>
                <c:pt idx="13">
                  <c:v>0.97315043912907817</c:v>
                </c:pt>
                <c:pt idx="14">
                  <c:v>0.26895436523135946</c:v>
                </c:pt>
                <c:pt idx="15">
                  <c:v>0.74796220362383514</c:v>
                </c:pt>
                <c:pt idx="16">
                  <c:v>1.565928431757418</c:v>
                </c:pt>
                <c:pt idx="17">
                  <c:v>-1.3353720968127973E-2</c:v>
                </c:pt>
                <c:pt idx="18">
                  <c:v>0.3734810564442172</c:v>
                </c:pt>
                <c:pt idx="19">
                  <c:v>1.1374983075597154</c:v>
                </c:pt>
                <c:pt idx="20">
                  <c:v>0.56101686069670231</c:v>
                </c:pt>
                <c:pt idx="21">
                  <c:v>0.51296102518707354</c:v>
                </c:pt>
                <c:pt idx="22">
                  <c:v>3.4671007933845157</c:v>
                </c:pt>
                <c:pt idx="23">
                  <c:v>-1.4689541054818971</c:v>
                </c:pt>
                <c:pt idx="24">
                  <c:v>0.21404447779277944</c:v>
                </c:pt>
                <c:pt idx="25">
                  <c:v>-0.27280930919887253</c:v>
                </c:pt>
              </c:numCache>
            </c:numRef>
          </c:val>
          <c:extLst>
            <c:ext xmlns:c16="http://schemas.microsoft.com/office/drawing/2014/chart" uri="{C3380CC4-5D6E-409C-BE32-E72D297353CC}">
              <c16:uniqueId val="{0000007B-55A5-7543-BFD2-096D00D38FB2}"/>
            </c:ext>
          </c:extLst>
        </c:ser>
        <c:ser>
          <c:idx val="2"/>
          <c:order val="1"/>
          <c:tx>
            <c:strRef>
              <c:f>'Shift-Share_Service'!$Q$8</c:f>
              <c:strCache>
                <c:ptCount val="1"/>
                <c:pt idx="0">
                  <c:v>Between</c:v>
                </c:pt>
              </c:strCache>
            </c:strRef>
          </c:tx>
          <c:spPr>
            <a:solidFill>
              <a:schemeClr val="tx2"/>
            </a:solidFill>
          </c:spPr>
          <c:invertIfNegative val="0"/>
          <c:cat>
            <c:numRef>
              <c:f>'Shift-Share_Service'!$N$9:$N$34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'Shift-Share_Service'!$Q$9:$Q$34</c:f>
              <c:numCache>
                <c:formatCode>General</c:formatCode>
                <c:ptCount val="26"/>
                <c:pt idx="0">
                  <c:v>-0.15650216370956965</c:v>
                </c:pt>
                <c:pt idx="1">
                  <c:v>8.3763839503549931E-2</c:v>
                </c:pt>
                <c:pt idx="2">
                  <c:v>0.15029783213467557</c:v>
                </c:pt>
                <c:pt idx="3">
                  <c:v>-3.2327667730366223E-2</c:v>
                </c:pt>
                <c:pt idx="4">
                  <c:v>-0.10560241163894717</c:v>
                </c:pt>
                <c:pt idx="5">
                  <c:v>6.4836053330315266E-2</c:v>
                </c:pt>
                <c:pt idx="6">
                  <c:v>9.9820111721961577E-2</c:v>
                </c:pt>
                <c:pt idx="7">
                  <c:v>0.15126123629063318</c:v>
                </c:pt>
                <c:pt idx="8">
                  <c:v>0.14244805770076657</c:v>
                </c:pt>
                <c:pt idx="9">
                  <c:v>9.0858499578505461E-2</c:v>
                </c:pt>
                <c:pt idx="10">
                  <c:v>2.1173489581825751E-2</c:v>
                </c:pt>
                <c:pt idx="11">
                  <c:v>-2.4409239364855284E-2</c:v>
                </c:pt>
                <c:pt idx="12">
                  <c:v>-7.7413452313755446E-2</c:v>
                </c:pt>
                <c:pt idx="13">
                  <c:v>2.9043114832985776E-2</c:v>
                </c:pt>
                <c:pt idx="14">
                  <c:v>-6.5677200961544391E-2</c:v>
                </c:pt>
                <c:pt idx="15">
                  <c:v>-4.5554356579419295E-2</c:v>
                </c:pt>
                <c:pt idx="16">
                  <c:v>-6.5761563596963848E-2</c:v>
                </c:pt>
                <c:pt idx="17">
                  <c:v>-8.1704432083379214E-2</c:v>
                </c:pt>
                <c:pt idx="18">
                  <c:v>-0.16641986220632127</c:v>
                </c:pt>
                <c:pt idx="19">
                  <c:v>-0.2064787944623519</c:v>
                </c:pt>
                <c:pt idx="20">
                  <c:v>-0.31396888920785143</c:v>
                </c:pt>
                <c:pt idx="21">
                  <c:v>9.4965306132790556E-2</c:v>
                </c:pt>
                <c:pt idx="22">
                  <c:v>1.1872878479410549</c:v>
                </c:pt>
                <c:pt idx="23">
                  <c:v>-0.21005150190638672</c:v>
                </c:pt>
                <c:pt idx="24">
                  <c:v>-0.52636182527398379</c:v>
                </c:pt>
                <c:pt idx="25">
                  <c:v>-0.40996489404674991</c:v>
                </c:pt>
              </c:numCache>
            </c:numRef>
          </c:val>
          <c:extLst>
            <c:ext xmlns:c16="http://schemas.microsoft.com/office/drawing/2014/chart" uri="{C3380CC4-5D6E-409C-BE32-E72D297353CC}">
              <c16:uniqueId val="{0000007C-55A5-7543-BFD2-096D00D38FB2}"/>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'Shift-Share_Service'!$O$8</c:f>
              <c:strCache>
                <c:ptCount val="1"/>
                <c:pt idx="0">
                  <c:v>Actual ΔA</c:v>
                </c:pt>
              </c:strCache>
            </c:strRef>
          </c:tx>
          <c:spPr>
            <a:ln w="28575" cap="rnd">
              <a:solidFill>
                <a:schemeClr val="accent2"/>
              </a:solidFill>
              <a:round/>
            </a:ln>
            <a:effectLst/>
          </c:spPr>
          <c:marker>
            <c:symbol val="none"/>
          </c:marker>
          <c:cat>
            <c:numRef>
              <c:f>'Shift-Share_Service'!$N$9:$N$34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'Shift-Share_Service'!$O$9:$O$34</c:f>
              <c:numCache>
                <c:formatCode>General</c:formatCode>
                <c:ptCount val="26"/>
                <c:pt idx="0">
                  <c:v>0.70000000000000284</c:v>
                </c:pt>
                <c:pt idx="1">
                  <c:v>0.89999999999999858</c:v>
                </c:pt>
                <c:pt idx="2">
                  <c:v>1.6000000000000014</c:v>
                </c:pt>
                <c:pt idx="3">
                  <c:v>1.2999999999999972</c:v>
                </c:pt>
                <c:pt idx="4">
                  <c:v>1</c:v>
                </c:pt>
                <c:pt idx="5">
                  <c:v>0.20000000000000284</c:v>
                </c:pt>
                <c:pt idx="6">
                  <c:v>0.29999999999999716</c:v>
                </c:pt>
                <c:pt idx="7">
                  <c:v>1.4000000000000057</c:v>
                </c:pt>
                <c:pt idx="8">
                  <c:v>1.1999999999999957</c:v>
                </c:pt>
                <c:pt idx="9">
                  <c:v>0.5</c:v>
                </c:pt>
                <c:pt idx="10">
                  <c:v>-0.39999999999999858</c:v>
                </c:pt>
                <c:pt idx="11">
                  <c:v>0.29999999999999716</c:v>
                </c:pt>
                <c:pt idx="12">
                  <c:v>-0.19999999999999574</c:v>
                </c:pt>
                <c:pt idx="13">
                  <c:v>1</c:v>
                </c:pt>
                <c:pt idx="14">
                  <c:v>0.19999999999999574</c:v>
                </c:pt>
                <c:pt idx="15">
                  <c:v>0.70000000000000284</c:v>
                </c:pt>
                <c:pt idx="16">
                  <c:v>1.5</c:v>
                </c:pt>
                <c:pt idx="17">
                  <c:v>-0.10000000000000142</c:v>
                </c:pt>
                <c:pt idx="18">
                  <c:v>0.20000000000000284</c:v>
                </c:pt>
                <c:pt idx="19">
                  <c:v>0.89999999999999858</c:v>
                </c:pt>
                <c:pt idx="20">
                  <c:v>0.20000000000000284</c:v>
                </c:pt>
                <c:pt idx="21">
                  <c:v>0.59999999999999432</c:v>
                </c:pt>
                <c:pt idx="22">
                  <c:v>4.8000000000000043</c:v>
                </c:pt>
                <c:pt idx="23">
                  <c:v>-1.7000000000000028</c:v>
                </c:pt>
                <c:pt idx="24">
                  <c:v>-0.29999999999999716</c:v>
                </c:pt>
                <c:pt idx="25">
                  <c:v>-0.70000000000000284</c:v>
                </c:pt>
              </c:numCache>
            </c:numRef>
          </c:val>
          <c:smooth val="0"/>
          <c:extLst>
            <c:ext xmlns:c16="http://schemas.microsoft.com/office/drawing/2014/chart" uri="{C3380CC4-5D6E-409C-BE32-E72D297353CC}">
              <c16:uniqueId val="{0000007A-55A5-7543-BFD2-096D00D38FB2}"/>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200"/>
                </a:pPr>
                <a:r>
                  <a:rPr lang="en-CA" sz="1200" b="1" i="0" u="none" strike="noStrike" baseline="0"/>
                  <a:t>Year</a:t>
                </a:r>
                <a:endParaRPr lang="en-US" sz="1200"/>
              </a:p>
            </c:rich>
          </c:tx>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t" anchorCtr="0"/>
          <a:lstStyle/>
          <a:p>
            <a:pPr>
              <a:defRPr sz="1100" b="0"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4.5"/>
          <c:min val="-2"/>
        </c:scaling>
        <c:delete val="0"/>
        <c:axPos val="l"/>
        <c:majorGridlines>
          <c:spPr>
            <a:ln w="9525" cap="flat" cmpd="sng" algn="ctr">
              <a:solidFill>
                <a:schemeClr val="bg1">
                  <a:lumMod val="85000"/>
                </a:schemeClr>
              </a:solidFill>
              <a:round/>
            </a:ln>
            <a:effectLst/>
          </c:spPr>
        </c:majorGridlines>
        <c:title>
          <c:tx>
            <c:rich>
              <a:bodyPr/>
              <a:lstStyle/>
              <a:p>
                <a:pPr>
                  <a:defRPr sz="1400" b="0"/>
                </a:pPr>
                <a:r>
                  <a:rPr lang="en-CA" sz="1400" b="0" i="0" u="none" strike="noStrike" baseline="0"/>
                  <a:t>Change in Labour Productivity (</a:t>
                </a:r>
                <a:r>
                  <a:rPr lang="el-GR" sz="1400" b="0" i="0" u="none" strike="noStrike" baseline="0"/>
                  <a:t>Δ</a:t>
                </a:r>
                <a:r>
                  <a:rPr lang="en-CA" sz="1400" b="0" i="0" u="none" strike="noStrike" baseline="0"/>
                  <a:t>A)</a:t>
                </a:r>
                <a:endParaRPr lang="en-US" sz="1400" b="0"/>
              </a:p>
            </c:rich>
          </c:tx>
          <c:layout>
            <c:manualLayout>
              <c:xMode val="edge"/>
              <c:yMode val="edge"/>
              <c:x val="1.7794752110279841E-2"/>
              <c:y val="0.30129485484161805"/>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Sectoral Labour Productivity Trend in Canada (1997–2023)</a:t>
            </a:r>
          </a:p>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 (Chained 2017 Dollars Per Hour)</a:t>
            </a:r>
            <a:endParaRPr lang="en-US" sz="2000" b="1"/>
          </a:p>
        </c:rich>
      </c:tx>
      <c:layout>
        <c:manualLayout>
          <c:xMode val="edge"/>
          <c:yMode val="edge"/>
          <c:x val="0.23656820689826838"/>
          <c:y val="2.735949178386057E-2"/>
        </c:manualLayout>
      </c:layout>
      <c:overlay val="0"/>
      <c:spPr>
        <a:noFill/>
        <a:ln>
          <a:noFill/>
        </a:ln>
        <a:effectLst/>
      </c:spPr>
    </c:title>
    <c:autoTitleDeleted val="0"/>
    <c:plotArea>
      <c:layout>
        <c:manualLayout>
          <c:layoutTarget val="inner"/>
          <c:xMode val="edge"/>
          <c:yMode val="edge"/>
          <c:x val="7.2037430588620638E-2"/>
          <c:y val="0.16760444474213279"/>
          <c:w val="0.89339297303608634"/>
          <c:h val="0.66033873912338004"/>
        </c:manualLayout>
      </c:layout>
      <c:lineChart>
        <c:grouping val="standard"/>
        <c:varyColors val="0"/>
        <c:ser>
          <c:idx val="0"/>
          <c:order val="0"/>
          <c:tx>
            <c:strRef>
              <c:f>'Labour Productivity Aggregate'!$A$14</c:f>
              <c:strCache>
                <c:ptCount val="1"/>
                <c:pt idx="0">
                  <c:v>All industries </c:v>
                </c:pt>
              </c:strCache>
            </c:strRef>
          </c:tx>
          <c:spPr>
            <a:ln w="38100">
              <a:solidFill>
                <a:schemeClr val="tx1"/>
              </a:solidFill>
            </a:ln>
          </c:spPr>
          <c:marker>
            <c:symbol val="none"/>
          </c:marker>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Aggregate'!$B$14:$AB$14</c:f>
              <c:numCache>
                <c:formatCode>General</c:formatCode>
                <c:ptCount val="27"/>
                <c:pt idx="0">
                  <c:v>48.5</c:v>
                </c:pt>
                <c:pt idx="1">
                  <c:v>49.4</c:v>
                </c:pt>
                <c:pt idx="2">
                  <c:v>50.6</c:v>
                </c:pt>
                <c:pt idx="3">
                  <c:v>52.3</c:v>
                </c:pt>
                <c:pt idx="4">
                  <c:v>53.1</c:v>
                </c:pt>
                <c:pt idx="5">
                  <c:v>54</c:v>
                </c:pt>
                <c:pt idx="6">
                  <c:v>54.2</c:v>
                </c:pt>
                <c:pt idx="7">
                  <c:v>54.8</c:v>
                </c:pt>
                <c:pt idx="8">
                  <c:v>56</c:v>
                </c:pt>
                <c:pt idx="9">
                  <c:v>56.8</c:v>
                </c:pt>
                <c:pt idx="10">
                  <c:v>56.9</c:v>
                </c:pt>
                <c:pt idx="11">
                  <c:v>56.6</c:v>
                </c:pt>
                <c:pt idx="12">
                  <c:v>56.6</c:v>
                </c:pt>
                <c:pt idx="13">
                  <c:v>57.2</c:v>
                </c:pt>
                <c:pt idx="14">
                  <c:v>58.2</c:v>
                </c:pt>
                <c:pt idx="15">
                  <c:v>58.3</c:v>
                </c:pt>
                <c:pt idx="16">
                  <c:v>59.2</c:v>
                </c:pt>
                <c:pt idx="17">
                  <c:v>61</c:v>
                </c:pt>
                <c:pt idx="18">
                  <c:v>61</c:v>
                </c:pt>
                <c:pt idx="19">
                  <c:v>61.3</c:v>
                </c:pt>
                <c:pt idx="20">
                  <c:v>62.2</c:v>
                </c:pt>
                <c:pt idx="21">
                  <c:v>62.5</c:v>
                </c:pt>
                <c:pt idx="22">
                  <c:v>62.7</c:v>
                </c:pt>
                <c:pt idx="23">
                  <c:v>67.7</c:v>
                </c:pt>
                <c:pt idx="24">
                  <c:v>65</c:v>
                </c:pt>
                <c:pt idx="25">
                  <c:v>64.599999999999994</c:v>
                </c:pt>
                <c:pt idx="26">
                  <c:v>63.5</c:v>
                </c:pt>
              </c:numCache>
            </c:numRef>
          </c:val>
          <c:smooth val="0"/>
          <c:extLst>
            <c:ext xmlns:c16="http://schemas.microsoft.com/office/drawing/2014/chart" uri="{C3380CC4-5D6E-409C-BE32-E72D297353CC}">
              <c16:uniqueId val="{00000000-2912-554A-A223-F8A3CD41694E}"/>
            </c:ext>
          </c:extLst>
        </c:ser>
        <c:ser>
          <c:idx val="2"/>
          <c:order val="1"/>
          <c:tx>
            <c:strRef>
              <c:f>'Labour Productivity Aggregate'!$A$17</c:f>
              <c:strCache>
                <c:ptCount val="1"/>
                <c:pt idx="0">
                  <c:v>Goods-Producing  </c:v>
                </c:pt>
              </c:strCache>
            </c:strRef>
          </c:tx>
          <c:spPr>
            <a:ln>
              <a:solidFill>
                <a:srgbClr val="0070C0"/>
              </a:solidFill>
            </a:ln>
          </c:spPr>
          <c:marker>
            <c:symbol val="none"/>
          </c:marker>
          <c:dPt>
            <c:idx val="3"/>
            <c:bubble3D val="0"/>
            <c:spPr>
              <a:ln w="28575" cap="rnd">
                <a:solidFill>
                  <a:srgbClr val="0070C0"/>
                </a:solidFill>
                <a:round/>
              </a:ln>
              <a:effectLst/>
            </c:spPr>
            <c:extLst>
              <c:ext xmlns:c16="http://schemas.microsoft.com/office/drawing/2014/chart" uri="{C3380CC4-5D6E-409C-BE32-E72D297353CC}">
                <c16:uniqueId val="{00000002-2912-554A-A223-F8A3CD41694E}"/>
              </c:ext>
            </c:extLst>
          </c:dPt>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Aggregate'!$B$17:$AB$17</c:f>
              <c:numCache>
                <c:formatCode>General</c:formatCode>
                <c:ptCount val="27"/>
                <c:pt idx="0">
                  <c:v>55.2</c:v>
                </c:pt>
                <c:pt idx="1">
                  <c:v>57</c:v>
                </c:pt>
                <c:pt idx="2">
                  <c:v>60.2</c:v>
                </c:pt>
                <c:pt idx="3">
                  <c:v>63.3</c:v>
                </c:pt>
                <c:pt idx="4">
                  <c:v>63.6</c:v>
                </c:pt>
                <c:pt idx="5">
                  <c:v>64.8</c:v>
                </c:pt>
                <c:pt idx="6">
                  <c:v>65</c:v>
                </c:pt>
                <c:pt idx="7">
                  <c:v>65.599999999999994</c:v>
                </c:pt>
                <c:pt idx="8">
                  <c:v>66.5</c:v>
                </c:pt>
                <c:pt idx="9">
                  <c:v>66.8</c:v>
                </c:pt>
                <c:pt idx="10">
                  <c:v>66.400000000000006</c:v>
                </c:pt>
                <c:pt idx="11">
                  <c:v>66.099999999999994</c:v>
                </c:pt>
                <c:pt idx="12">
                  <c:v>64.900000000000006</c:v>
                </c:pt>
                <c:pt idx="13">
                  <c:v>66.2</c:v>
                </c:pt>
                <c:pt idx="14">
                  <c:v>67.5</c:v>
                </c:pt>
                <c:pt idx="15">
                  <c:v>66.8</c:v>
                </c:pt>
                <c:pt idx="16">
                  <c:v>68.5</c:v>
                </c:pt>
                <c:pt idx="17">
                  <c:v>72</c:v>
                </c:pt>
                <c:pt idx="18">
                  <c:v>72.2</c:v>
                </c:pt>
                <c:pt idx="19">
                  <c:v>73.400000000000006</c:v>
                </c:pt>
                <c:pt idx="20">
                  <c:v>74</c:v>
                </c:pt>
                <c:pt idx="21">
                  <c:v>74.5</c:v>
                </c:pt>
                <c:pt idx="22">
                  <c:v>74</c:v>
                </c:pt>
                <c:pt idx="23">
                  <c:v>79.3</c:v>
                </c:pt>
                <c:pt idx="24">
                  <c:v>74.099999999999994</c:v>
                </c:pt>
                <c:pt idx="25">
                  <c:v>74.400000000000006</c:v>
                </c:pt>
                <c:pt idx="26">
                  <c:v>72.099999999999994</c:v>
                </c:pt>
              </c:numCache>
            </c:numRef>
          </c:val>
          <c:smooth val="0"/>
          <c:extLst>
            <c:ext xmlns:c16="http://schemas.microsoft.com/office/drawing/2014/chart" uri="{C3380CC4-5D6E-409C-BE32-E72D297353CC}">
              <c16:uniqueId val="{00000003-2912-554A-A223-F8A3CD41694E}"/>
            </c:ext>
          </c:extLst>
        </c:ser>
        <c:ser>
          <c:idx val="3"/>
          <c:order val="2"/>
          <c:tx>
            <c:strRef>
              <c:f>'Labour Productivity Aggregate'!$A$18</c:f>
              <c:strCache>
                <c:ptCount val="1"/>
                <c:pt idx="0">
                  <c:v>Service-Producing </c:v>
                </c:pt>
              </c:strCache>
            </c:strRef>
          </c:tx>
          <c:spPr>
            <a:ln w="31750">
              <a:solidFill>
                <a:schemeClr val="accent2"/>
              </a:solidFill>
            </a:ln>
          </c:spPr>
          <c:marker>
            <c:symbol val="none"/>
          </c:marker>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Aggregate'!$B$18:$AB$18</c:f>
              <c:numCache>
                <c:formatCode>General</c:formatCode>
                <c:ptCount val="27"/>
                <c:pt idx="0">
                  <c:v>37.799999999999997</c:v>
                </c:pt>
                <c:pt idx="1">
                  <c:v>38.5</c:v>
                </c:pt>
                <c:pt idx="2">
                  <c:v>39.4</c:v>
                </c:pt>
                <c:pt idx="3">
                  <c:v>41</c:v>
                </c:pt>
                <c:pt idx="4">
                  <c:v>42.3</c:v>
                </c:pt>
                <c:pt idx="5">
                  <c:v>43.3</c:v>
                </c:pt>
                <c:pt idx="6">
                  <c:v>43.5</c:v>
                </c:pt>
                <c:pt idx="7">
                  <c:v>43.8</c:v>
                </c:pt>
                <c:pt idx="8">
                  <c:v>45.2</c:v>
                </c:pt>
                <c:pt idx="9">
                  <c:v>46.4</c:v>
                </c:pt>
                <c:pt idx="10">
                  <c:v>46.9</c:v>
                </c:pt>
                <c:pt idx="11">
                  <c:v>46.5</c:v>
                </c:pt>
                <c:pt idx="12">
                  <c:v>46.8</c:v>
                </c:pt>
                <c:pt idx="13">
                  <c:v>46.6</c:v>
                </c:pt>
                <c:pt idx="14">
                  <c:v>47.6</c:v>
                </c:pt>
                <c:pt idx="15">
                  <c:v>47.8</c:v>
                </c:pt>
                <c:pt idx="16">
                  <c:v>48.5</c:v>
                </c:pt>
                <c:pt idx="17">
                  <c:v>50</c:v>
                </c:pt>
                <c:pt idx="18">
                  <c:v>49.9</c:v>
                </c:pt>
                <c:pt idx="19">
                  <c:v>50.1</c:v>
                </c:pt>
                <c:pt idx="20">
                  <c:v>51</c:v>
                </c:pt>
                <c:pt idx="21">
                  <c:v>51.2</c:v>
                </c:pt>
                <c:pt idx="22">
                  <c:v>51.8</c:v>
                </c:pt>
                <c:pt idx="23">
                  <c:v>56.6</c:v>
                </c:pt>
                <c:pt idx="24">
                  <c:v>54.9</c:v>
                </c:pt>
                <c:pt idx="25">
                  <c:v>54.6</c:v>
                </c:pt>
                <c:pt idx="26">
                  <c:v>53.9</c:v>
                </c:pt>
              </c:numCache>
            </c:numRef>
          </c:val>
          <c:smooth val="0"/>
          <c:extLst>
            <c:ext xmlns:c16="http://schemas.microsoft.com/office/drawing/2014/chart" uri="{C3380CC4-5D6E-409C-BE32-E72D297353CC}">
              <c16:uniqueId val="{00000004-2912-554A-A223-F8A3CD41694E}"/>
            </c:ext>
          </c:extLst>
        </c:ser>
        <c:ser>
          <c:idx val="4"/>
          <c:order val="3"/>
          <c:tx>
            <c:v>Non-Business</c:v>
          </c:tx>
          <c:spPr>
            <a:ln>
              <a:solidFill>
                <a:srgbClr val="92D050"/>
              </a:solidFill>
            </a:ln>
          </c:spPr>
          <c:marker>
            <c:symbol val="none"/>
          </c:marker>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Aggregate'!$B$21:$AB$21</c:f>
              <c:numCache>
                <c:formatCode>General</c:formatCode>
                <c:ptCount val="27"/>
                <c:pt idx="0">
                  <c:v>67.210544293292699</c:v>
                </c:pt>
                <c:pt idx="1">
                  <c:v>68.228571090585774</c:v>
                </c:pt>
                <c:pt idx="2">
                  <c:v>67.957107830838368</c:v>
                </c:pt>
                <c:pt idx="3">
                  <c:v>68.183938229515789</c:v>
                </c:pt>
                <c:pt idx="4">
                  <c:v>68.428729258581569</c:v>
                </c:pt>
                <c:pt idx="5">
                  <c:v>68.77990789627475</c:v>
                </c:pt>
                <c:pt idx="6">
                  <c:v>69.037000142170555</c:v>
                </c:pt>
                <c:pt idx="7">
                  <c:v>70.88578092409405</c:v>
                </c:pt>
                <c:pt idx="8">
                  <c:v>71.839745206719314</c:v>
                </c:pt>
                <c:pt idx="9">
                  <c:v>72.237433712346132</c:v>
                </c:pt>
                <c:pt idx="10">
                  <c:v>71.920388525359343</c:v>
                </c:pt>
                <c:pt idx="11">
                  <c:v>72.05305071624646</c:v>
                </c:pt>
                <c:pt idx="12">
                  <c:v>72.597159029328978</c:v>
                </c:pt>
                <c:pt idx="13">
                  <c:v>74.851656886884086</c:v>
                </c:pt>
                <c:pt idx="14">
                  <c:v>75.373073168337058</c:v>
                </c:pt>
                <c:pt idx="15">
                  <c:v>76.162804207663612</c:v>
                </c:pt>
                <c:pt idx="16">
                  <c:v>76.838401854957795</c:v>
                </c:pt>
                <c:pt idx="17">
                  <c:v>77.513153753331025</c:v>
                </c:pt>
                <c:pt idx="18">
                  <c:v>77.867202729351845</c:v>
                </c:pt>
                <c:pt idx="19">
                  <c:v>77.989264924266806</c:v>
                </c:pt>
                <c:pt idx="20">
                  <c:v>79.271250766193702</c:v>
                </c:pt>
                <c:pt idx="21">
                  <c:v>79.411057351758075</c:v>
                </c:pt>
                <c:pt idx="22">
                  <c:v>79.525029218885862</c:v>
                </c:pt>
                <c:pt idx="23">
                  <c:v>82.300492837242359</c:v>
                </c:pt>
                <c:pt idx="24">
                  <c:v>80.316509353312469</c:v>
                </c:pt>
                <c:pt idx="25">
                  <c:v>79.519155672737071</c:v>
                </c:pt>
                <c:pt idx="26">
                  <c:v>78.663632291387643</c:v>
                </c:pt>
              </c:numCache>
            </c:numRef>
          </c:val>
          <c:smooth val="0"/>
          <c:extLst>
            <c:ext xmlns:c16="http://schemas.microsoft.com/office/drawing/2014/chart" uri="{C3380CC4-5D6E-409C-BE32-E72D297353CC}">
              <c16:uniqueId val="{00000003-C7B1-C147-8307-2BA1B33659AB}"/>
            </c:ext>
          </c:extLst>
        </c:ser>
        <c:dLbls>
          <c:showLegendKey val="0"/>
          <c:showVal val="0"/>
          <c:showCatName val="0"/>
          <c:showSerName val="0"/>
          <c:showPercent val="0"/>
          <c:showBubbleSize val="0"/>
        </c:dLbls>
        <c:smooth val="0"/>
        <c:axId val="1957294864"/>
        <c:axId val="762072239"/>
      </c:lineChart>
      <c:catAx>
        <c:axId val="19572948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Year</a:t>
                </a:r>
              </a:p>
            </c:rich>
          </c:tx>
          <c:layout>
            <c:manualLayout>
              <c:xMode val="edge"/>
              <c:yMode val="edge"/>
              <c:x val="0.46293390641632576"/>
              <c:y val="0.9385598696714634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62072239"/>
        <c:crosses val="autoZero"/>
        <c:auto val="1"/>
        <c:lblAlgn val="ctr"/>
        <c:lblOffset val="100"/>
        <c:tickMarkSkip val="2"/>
        <c:noMultiLvlLbl val="0"/>
      </c:catAx>
      <c:valAx>
        <c:axId val="762072239"/>
        <c:scaling>
          <c:orientation val="minMax"/>
          <c:max val="85"/>
          <c:min val="3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lumMod val="65000"/>
                        <a:lumOff val="35000"/>
                      </a:sysClr>
                    </a:solidFill>
                  </a:rPr>
                  <a:t>Labour Productivity  Chained 2017 $/hr</a:t>
                </a:r>
                <a:endParaRPr lang="en-US" sz="1400" b="1" i="0" u="none" strike="noStrike" kern="1200" spc="0" baseline="0">
                  <a:solidFill>
                    <a:sysClr val="windowText" lastClr="000000">
                      <a:lumMod val="65000"/>
                      <a:lumOff val="35000"/>
                    </a:sysClr>
                  </a:solidFill>
                </a:endParaRPr>
              </a:p>
            </c:rich>
          </c:tx>
          <c:layout>
            <c:manualLayout>
              <c:xMode val="edge"/>
              <c:yMode val="edge"/>
              <c:x val="1.5871597330945713E-2"/>
              <c:y val="0.24500013485385733"/>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57294864"/>
        <c:crosses val="autoZero"/>
        <c:crossBetween val="between"/>
        <c:majorUnit val="5"/>
      </c:valAx>
    </c:plotArea>
    <c:legend>
      <c:legendPos val="b"/>
      <c:layout>
        <c:manualLayout>
          <c:xMode val="edge"/>
          <c:yMode val="edge"/>
          <c:x val="0.43663546921904223"/>
          <c:y val="0.67193856708505495"/>
          <c:w val="0.18994487216599032"/>
          <c:h val="0.1430789740391361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CA" sz="2000" b="0" i="0" u="none" strike="noStrike" baseline="0"/>
              <a:t>Labour Productivity in Canada by Sector (1997–2023)</a:t>
            </a:r>
          </a:p>
          <a:p>
            <a:pPr>
              <a:defRPr sz="2000"/>
            </a:pPr>
            <a:r>
              <a:rPr lang="en-CA" sz="2000" b="0" i="0" u="none" strike="noStrike" baseline="0"/>
              <a:t> (Chained 2017 Dollars Per Hour)</a:t>
            </a:r>
            <a:endParaRPr lang="en-US" sz="2000"/>
          </a:p>
        </c:rich>
      </c:tx>
      <c:layout>
        <c:manualLayout>
          <c:xMode val="edge"/>
          <c:yMode val="edge"/>
          <c:x val="0.23014383432857094"/>
          <c:y val="3.645724254814780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037430588620638E-2"/>
          <c:y val="0.1971722684717655"/>
          <c:w val="0.89339297303608634"/>
          <c:h val="0.63077079299513794"/>
        </c:manualLayout>
      </c:layout>
      <c:lineChart>
        <c:grouping val="standard"/>
        <c:varyColors val="0"/>
        <c:ser>
          <c:idx val="8"/>
          <c:order val="0"/>
          <c:tx>
            <c:strRef>
              <c:f>'Labour Productivity Aggregate'!$A$19</c:f>
              <c:strCache>
                <c:ptCount val="1"/>
                <c:pt idx="0">
                  <c:v>Non-Business Sector (Official)</c:v>
                </c:pt>
              </c:strCache>
            </c:strRef>
          </c:tx>
          <c:spPr>
            <a:ln w="28575" cap="rnd">
              <a:solidFill>
                <a:srgbClr val="92D050"/>
              </a:solidFill>
              <a:round/>
            </a:ln>
            <a:effectLst/>
          </c:spPr>
          <c:marker>
            <c:symbol val="none"/>
          </c:marker>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Aggregate'!$B$19:$AB$19</c:f>
              <c:numCache>
                <c:formatCode>General</c:formatCode>
                <c:ptCount val="27"/>
                <c:pt idx="0">
                  <c:v>66.7</c:v>
                </c:pt>
                <c:pt idx="1">
                  <c:v>67.2</c:v>
                </c:pt>
                <c:pt idx="2">
                  <c:v>67.2</c:v>
                </c:pt>
                <c:pt idx="3">
                  <c:v>67.3</c:v>
                </c:pt>
                <c:pt idx="4">
                  <c:v>67.099999999999994</c:v>
                </c:pt>
                <c:pt idx="5">
                  <c:v>68</c:v>
                </c:pt>
                <c:pt idx="6">
                  <c:v>68.099999999999994</c:v>
                </c:pt>
                <c:pt idx="7">
                  <c:v>69.599999999999994</c:v>
                </c:pt>
                <c:pt idx="8">
                  <c:v>70.599999999999994</c:v>
                </c:pt>
                <c:pt idx="9">
                  <c:v>71.2</c:v>
                </c:pt>
                <c:pt idx="10">
                  <c:v>70.900000000000006</c:v>
                </c:pt>
                <c:pt idx="11">
                  <c:v>71.7</c:v>
                </c:pt>
                <c:pt idx="12">
                  <c:v>73</c:v>
                </c:pt>
                <c:pt idx="13">
                  <c:v>75</c:v>
                </c:pt>
                <c:pt idx="14">
                  <c:v>75.7</c:v>
                </c:pt>
                <c:pt idx="15">
                  <c:v>76.3</c:v>
                </c:pt>
                <c:pt idx="16">
                  <c:v>77</c:v>
                </c:pt>
                <c:pt idx="17">
                  <c:v>77.8</c:v>
                </c:pt>
                <c:pt idx="18">
                  <c:v>77.8</c:v>
                </c:pt>
                <c:pt idx="19">
                  <c:v>78</c:v>
                </c:pt>
                <c:pt idx="20">
                  <c:v>79.3</c:v>
                </c:pt>
                <c:pt idx="21">
                  <c:v>55</c:v>
                </c:pt>
                <c:pt idx="22">
                  <c:v>55.2</c:v>
                </c:pt>
                <c:pt idx="23">
                  <c:v>56.3</c:v>
                </c:pt>
                <c:pt idx="24">
                  <c:v>55.3</c:v>
                </c:pt>
                <c:pt idx="25">
                  <c:v>54.8</c:v>
                </c:pt>
                <c:pt idx="26">
                  <c:v>54.5</c:v>
                </c:pt>
              </c:numCache>
            </c:numRef>
          </c:val>
          <c:smooth val="0"/>
          <c:extLst>
            <c:ext xmlns:c16="http://schemas.microsoft.com/office/drawing/2014/chart" uri="{C3380CC4-5D6E-409C-BE32-E72D297353CC}">
              <c16:uniqueId val="{00000000-3DA6-4340-A9A9-DF58E9E83DA3}"/>
            </c:ext>
          </c:extLst>
        </c:ser>
        <c:ser>
          <c:idx val="1"/>
          <c:order val="1"/>
          <c:tx>
            <c:strRef>
              <c:f>'Labour Productivity Aggregate'!$A$16</c:f>
              <c:strCache>
                <c:ptCount val="1"/>
                <c:pt idx="0">
                  <c:v>Business Sector</c:v>
                </c:pt>
              </c:strCache>
            </c:strRef>
          </c:tx>
          <c:spPr>
            <a:ln w="28575" cap="rnd">
              <a:solidFill>
                <a:schemeClr val="accent3"/>
              </a:solidFill>
              <a:round/>
            </a:ln>
            <a:effectLst/>
          </c:spPr>
          <c:marker>
            <c:symbol val="none"/>
          </c:marker>
          <c:cat>
            <c:numRef>
              <c:f>'Labour Productivity Aggregate'!$B$11:$AB$11</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Aggregate'!$B$16:$AB$16</c:f>
              <c:numCache>
                <c:formatCode>General</c:formatCode>
                <c:ptCount val="27"/>
                <c:pt idx="0">
                  <c:v>44</c:v>
                </c:pt>
                <c:pt idx="1">
                  <c:v>45</c:v>
                </c:pt>
                <c:pt idx="2">
                  <c:v>46.5</c:v>
                </c:pt>
                <c:pt idx="3">
                  <c:v>48.6</c:v>
                </c:pt>
                <c:pt idx="4">
                  <c:v>49.5</c:v>
                </c:pt>
                <c:pt idx="5">
                  <c:v>50.4</c:v>
                </c:pt>
                <c:pt idx="6">
                  <c:v>50.6</c:v>
                </c:pt>
                <c:pt idx="7">
                  <c:v>51</c:v>
                </c:pt>
                <c:pt idx="8">
                  <c:v>52.2</c:v>
                </c:pt>
                <c:pt idx="9">
                  <c:v>53</c:v>
                </c:pt>
                <c:pt idx="10">
                  <c:v>53.2</c:v>
                </c:pt>
                <c:pt idx="11">
                  <c:v>52.6</c:v>
                </c:pt>
                <c:pt idx="12">
                  <c:v>52.1</c:v>
                </c:pt>
                <c:pt idx="13">
                  <c:v>52.4</c:v>
                </c:pt>
                <c:pt idx="14">
                  <c:v>53.6</c:v>
                </c:pt>
                <c:pt idx="15">
                  <c:v>53.5</c:v>
                </c:pt>
                <c:pt idx="16">
                  <c:v>54.5</c:v>
                </c:pt>
                <c:pt idx="17">
                  <c:v>56.6</c:v>
                </c:pt>
                <c:pt idx="18">
                  <c:v>56.5</c:v>
                </c:pt>
                <c:pt idx="19">
                  <c:v>56.8</c:v>
                </c:pt>
                <c:pt idx="20">
                  <c:v>57.7</c:v>
                </c:pt>
                <c:pt idx="21">
                  <c:v>58</c:v>
                </c:pt>
                <c:pt idx="22">
                  <c:v>58.2</c:v>
                </c:pt>
                <c:pt idx="23">
                  <c:v>63.3</c:v>
                </c:pt>
                <c:pt idx="24">
                  <c:v>60.6</c:v>
                </c:pt>
                <c:pt idx="25">
                  <c:v>60.3</c:v>
                </c:pt>
                <c:pt idx="26">
                  <c:v>59.1</c:v>
                </c:pt>
              </c:numCache>
            </c:numRef>
          </c:val>
          <c:smooth val="0"/>
          <c:extLst>
            <c:ext xmlns:c16="http://schemas.microsoft.com/office/drawing/2014/chart" uri="{C3380CC4-5D6E-409C-BE32-E72D297353CC}">
              <c16:uniqueId val="{00000001-3DA6-4340-A9A9-DF58E9E83DA3}"/>
            </c:ext>
          </c:extLst>
        </c:ser>
        <c:dLbls>
          <c:showLegendKey val="0"/>
          <c:showVal val="0"/>
          <c:showCatName val="0"/>
          <c:showSerName val="0"/>
          <c:showPercent val="0"/>
          <c:showBubbleSize val="0"/>
        </c:dLbls>
        <c:smooth val="0"/>
        <c:axId val="1957294864"/>
        <c:axId val="762072239"/>
      </c:lineChart>
      <c:catAx>
        <c:axId val="19572948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Year</a:t>
                </a:r>
              </a:p>
            </c:rich>
          </c:tx>
          <c:layout>
            <c:manualLayout>
              <c:xMode val="edge"/>
              <c:yMode val="edge"/>
              <c:x val="0.46293390641632576"/>
              <c:y val="0.9385598696714634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62072239"/>
        <c:crosses val="autoZero"/>
        <c:auto val="1"/>
        <c:lblAlgn val="ctr"/>
        <c:lblOffset val="100"/>
        <c:tickMarkSkip val="2"/>
        <c:noMultiLvlLbl val="0"/>
      </c:catAx>
      <c:valAx>
        <c:axId val="762072239"/>
        <c:scaling>
          <c:orientation val="minMax"/>
          <c:max val="85"/>
          <c:min val="3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lumMod val="65000"/>
                        <a:lumOff val="35000"/>
                      </a:sysClr>
                    </a:solidFill>
                  </a:rPr>
                  <a:t>Labour Productivity  Chained 2017 $/hr</a:t>
                </a:r>
                <a:endParaRPr lang="en-US" sz="1400" b="1" i="0" u="none" strike="noStrike" kern="1200" spc="0" baseline="0">
                  <a:solidFill>
                    <a:sysClr val="windowText" lastClr="000000">
                      <a:lumMod val="65000"/>
                      <a:lumOff val="35000"/>
                    </a:sysClr>
                  </a:solidFill>
                </a:endParaRPr>
              </a:p>
            </c:rich>
          </c:tx>
          <c:layout>
            <c:manualLayout>
              <c:xMode val="edge"/>
              <c:yMode val="edge"/>
              <c:x val="1.5871597330945713E-2"/>
              <c:y val="0.2450001348538573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57294864"/>
        <c:crosses val="autoZero"/>
        <c:crossBetween val="between"/>
        <c:majorUnit val="5"/>
      </c:valAx>
      <c:spPr>
        <a:noFill/>
        <a:ln>
          <a:noFill/>
        </a:ln>
        <a:effectLst/>
      </c:spPr>
    </c:plotArea>
    <c:legend>
      <c:legendPos val="b"/>
      <c:layout>
        <c:manualLayout>
          <c:xMode val="edge"/>
          <c:yMode val="edge"/>
          <c:x val="0.81005515380439563"/>
          <c:y val="1.9036111865327179E-2"/>
          <c:w val="0.18994487216599032"/>
          <c:h val="0.1648611001906800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CA" sz="2000" b="0" i="0" u="none" strike="noStrike" baseline="0"/>
              <a:t>Labour Productivity in Canada by Sector (1997–2023)</a:t>
            </a:r>
          </a:p>
          <a:p>
            <a:pPr>
              <a:defRPr sz="2000"/>
            </a:pPr>
            <a:r>
              <a:rPr lang="en-CA" sz="2000" b="0" i="0" u="none" strike="noStrike" baseline="0"/>
              <a:t> (Chained 2017 Dollars Per Hour)</a:t>
            </a:r>
            <a:endParaRPr lang="en-US" sz="2000"/>
          </a:p>
        </c:rich>
      </c:tx>
      <c:layout>
        <c:manualLayout>
          <c:xMode val="edge"/>
          <c:yMode val="edge"/>
          <c:x val="0.23014383432857094"/>
          <c:y val="3.645724254814780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037430588620638E-2"/>
          <c:y val="0.1971722684717655"/>
          <c:w val="0.89339297303608634"/>
          <c:h val="0.5558682431330324"/>
        </c:manualLayout>
      </c:layout>
      <c:lineChart>
        <c:grouping val="standard"/>
        <c:varyColors val="0"/>
        <c:ser>
          <c:idx val="4"/>
          <c:order val="0"/>
          <c:tx>
            <c:strRef>
              <c:f>'Labour Productivity Aggregate'!$A$17</c:f>
              <c:strCache>
                <c:ptCount val="1"/>
                <c:pt idx="0">
                  <c:v>Goods-Producing  </c:v>
                </c:pt>
              </c:strCache>
            </c:strRef>
          </c:tx>
          <c:spPr>
            <a:ln w="28575" cap="rnd">
              <a:solidFill>
                <a:srgbClr val="0070C0"/>
              </a:solidFill>
              <a:round/>
            </a:ln>
            <a:effectLst/>
          </c:spPr>
          <c:marker>
            <c:symbol val="none"/>
          </c:marker>
          <c:dPt>
            <c:idx val="3"/>
            <c:marker>
              <c:symbol val="none"/>
            </c:marker>
            <c:bubble3D val="0"/>
            <c:spPr>
              <a:ln w="28575" cap="rnd">
                <a:solidFill>
                  <a:srgbClr val="0070C0"/>
                </a:solidFill>
                <a:round/>
              </a:ln>
              <a:effectLst/>
            </c:spPr>
            <c:extLst>
              <c:ext xmlns:c16="http://schemas.microsoft.com/office/drawing/2014/chart" uri="{C3380CC4-5D6E-409C-BE32-E72D297353CC}">
                <c16:uniqueId val="{00000001-4B83-294C-9466-2167280F40F3}"/>
              </c:ext>
            </c:extLst>
          </c:dPt>
          <c:cat>
            <c:numRef>
              <c:f>'Labour Productivity Aggregate'!$C$27:$AB$27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'Labour Productivity Aggregate'!$B$17:$AB$17</c:f>
              <c:numCache>
                <c:formatCode>General</c:formatCode>
                <c:ptCount val="27"/>
                <c:pt idx="0">
                  <c:v>55.2</c:v>
                </c:pt>
                <c:pt idx="1">
                  <c:v>57</c:v>
                </c:pt>
                <c:pt idx="2">
                  <c:v>60.2</c:v>
                </c:pt>
                <c:pt idx="3">
                  <c:v>63.3</c:v>
                </c:pt>
                <c:pt idx="4">
                  <c:v>63.6</c:v>
                </c:pt>
                <c:pt idx="5">
                  <c:v>64.8</c:v>
                </c:pt>
                <c:pt idx="6">
                  <c:v>65</c:v>
                </c:pt>
                <c:pt idx="7">
                  <c:v>65.599999999999994</c:v>
                </c:pt>
                <c:pt idx="8">
                  <c:v>66.5</c:v>
                </c:pt>
                <c:pt idx="9">
                  <c:v>66.8</c:v>
                </c:pt>
                <c:pt idx="10">
                  <c:v>66.400000000000006</c:v>
                </c:pt>
                <c:pt idx="11">
                  <c:v>66.099999999999994</c:v>
                </c:pt>
                <c:pt idx="12">
                  <c:v>64.900000000000006</c:v>
                </c:pt>
                <c:pt idx="13">
                  <c:v>66.2</c:v>
                </c:pt>
                <c:pt idx="14">
                  <c:v>67.5</c:v>
                </c:pt>
                <c:pt idx="15">
                  <c:v>66.8</c:v>
                </c:pt>
                <c:pt idx="16">
                  <c:v>68.5</c:v>
                </c:pt>
                <c:pt idx="17">
                  <c:v>72</c:v>
                </c:pt>
                <c:pt idx="18">
                  <c:v>72.2</c:v>
                </c:pt>
                <c:pt idx="19">
                  <c:v>73.400000000000006</c:v>
                </c:pt>
                <c:pt idx="20">
                  <c:v>74</c:v>
                </c:pt>
                <c:pt idx="21">
                  <c:v>74.5</c:v>
                </c:pt>
                <c:pt idx="22">
                  <c:v>74</c:v>
                </c:pt>
                <c:pt idx="23">
                  <c:v>79.3</c:v>
                </c:pt>
                <c:pt idx="24">
                  <c:v>74.099999999999994</c:v>
                </c:pt>
                <c:pt idx="25">
                  <c:v>74.400000000000006</c:v>
                </c:pt>
                <c:pt idx="26">
                  <c:v>72.099999999999994</c:v>
                </c:pt>
              </c:numCache>
            </c:numRef>
          </c:val>
          <c:smooth val="0"/>
          <c:extLst>
            <c:ext xmlns:c16="http://schemas.microsoft.com/office/drawing/2014/chart" uri="{C3380CC4-5D6E-409C-BE32-E72D297353CC}">
              <c16:uniqueId val="{00000002-4B83-294C-9466-2167280F40F3}"/>
            </c:ext>
          </c:extLst>
        </c:ser>
        <c:ser>
          <c:idx val="6"/>
          <c:order val="1"/>
          <c:tx>
            <c:strRef>
              <c:f>'Labour Productivity Aggregate'!$A$18</c:f>
              <c:strCache>
                <c:ptCount val="1"/>
                <c:pt idx="0">
                  <c:v>Service-Producing </c:v>
                </c:pt>
              </c:strCache>
            </c:strRef>
          </c:tx>
          <c:spPr>
            <a:ln w="31750" cap="rnd">
              <a:solidFill>
                <a:schemeClr val="accent2"/>
              </a:solidFill>
              <a:round/>
            </a:ln>
            <a:effectLst/>
          </c:spPr>
          <c:marker>
            <c:symbol val="none"/>
          </c:marker>
          <c:cat>
            <c:numRef>
              <c:f>'Labour Productivity Aggregate'!$C$27:$AB$27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'Labour Productivity Aggregate'!$B$18:$AB$18</c:f>
              <c:numCache>
                <c:formatCode>General</c:formatCode>
                <c:ptCount val="27"/>
                <c:pt idx="0">
                  <c:v>37.799999999999997</c:v>
                </c:pt>
                <c:pt idx="1">
                  <c:v>38.5</c:v>
                </c:pt>
                <c:pt idx="2">
                  <c:v>39.4</c:v>
                </c:pt>
                <c:pt idx="3">
                  <c:v>41</c:v>
                </c:pt>
                <c:pt idx="4">
                  <c:v>42.3</c:v>
                </c:pt>
                <c:pt idx="5">
                  <c:v>43.3</c:v>
                </c:pt>
                <c:pt idx="6">
                  <c:v>43.5</c:v>
                </c:pt>
                <c:pt idx="7">
                  <c:v>43.8</c:v>
                </c:pt>
                <c:pt idx="8">
                  <c:v>45.2</c:v>
                </c:pt>
                <c:pt idx="9">
                  <c:v>46.4</c:v>
                </c:pt>
                <c:pt idx="10">
                  <c:v>46.9</c:v>
                </c:pt>
                <c:pt idx="11">
                  <c:v>46.5</c:v>
                </c:pt>
                <c:pt idx="12">
                  <c:v>46.8</c:v>
                </c:pt>
                <c:pt idx="13">
                  <c:v>46.6</c:v>
                </c:pt>
                <c:pt idx="14">
                  <c:v>47.6</c:v>
                </c:pt>
                <c:pt idx="15">
                  <c:v>47.8</c:v>
                </c:pt>
                <c:pt idx="16">
                  <c:v>48.5</c:v>
                </c:pt>
                <c:pt idx="17">
                  <c:v>50</c:v>
                </c:pt>
                <c:pt idx="18">
                  <c:v>49.9</c:v>
                </c:pt>
                <c:pt idx="19">
                  <c:v>50.1</c:v>
                </c:pt>
                <c:pt idx="20">
                  <c:v>51</c:v>
                </c:pt>
                <c:pt idx="21">
                  <c:v>51.2</c:v>
                </c:pt>
                <c:pt idx="22">
                  <c:v>51.8</c:v>
                </c:pt>
                <c:pt idx="23">
                  <c:v>56.6</c:v>
                </c:pt>
                <c:pt idx="24">
                  <c:v>54.9</c:v>
                </c:pt>
                <c:pt idx="25">
                  <c:v>54.6</c:v>
                </c:pt>
                <c:pt idx="26">
                  <c:v>53.9</c:v>
                </c:pt>
              </c:numCache>
            </c:numRef>
          </c:val>
          <c:smooth val="0"/>
          <c:extLst>
            <c:ext xmlns:c16="http://schemas.microsoft.com/office/drawing/2014/chart" uri="{C3380CC4-5D6E-409C-BE32-E72D297353CC}">
              <c16:uniqueId val="{00000003-4B83-294C-9466-2167280F40F3}"/>
            </c:ext>
          </c:extLst>
        </c:ser>
        <c:ser>
          <c:idx val="0"/>
          <c:order val="2"/>
          <c:tx>
            <c:strRef>
              <c:f>'Labour Productivity Aggregate'!$A$33</c:f>
              <c:strCache>
                <c:ptCount val="1"/>
                <c:pt idx="0">
                  <c:v>Non-Business Sector</c:v>
                </c:pt>
              </c:strCache>
            </c:strRef>
          </c:tx>
          <c:spPr>
            <a:ln w="28575" cap="rnd">
              <a:solidFill>
                <a:schemeClr val="accent1"/>
              </a:solidFill>
              <a:round/>
            </a:ln>
            <a:effectLst/>
          </c:spPr>
          <c:marker>
            <c:symbol val="none"/>
          </c:marker>
          <c:cat>
            <c:numRef>
              <c:f>'Labour Productivity Aggregate'!$C$27:$AB$27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'Labour Productivity Aggregate'!$C$33:$AB$33</c:f>
              <c:numCache>
                <c:formatCode>0.00%</c:formatCode>
                <c:ptCount val="26"/>
                <c:pt idx="0">
                  <c:v>1.5146831616935282E-2</c:v>
                </c:pt>
                <c:pt idx="1">
                  <c:v>-3.9787328887042044E-3</c:v>
                </c:pt>
                <c:pt idx="2">
                  <c:v>3.3378465611287778E-3</c:v>
                </c:pt>
                <c:pt idx="3">
                  <c:v>3.5901567938446521E-3</c:v>
                </c:pt>
                <c:pt idx="4">
                  <c:v>5.1320350603929997E-3</c:v>
                </c:pt>
                <c:pt idx="5">
                  <c:v>3.7378975017459968E-3</c:v>
                </c:pt>
                <c:pt idx="6">
                  <c:v>2.6779564264325345E-2</c:v>
                </c:pt>
                <c:pt idx="7">
                  <c:v>1.3457766426341399E-2</c:v>
                </c:pt>
                <c:pt idx="8">
                  <c:v>5.5357727742834581E-3</c:v>
                </c:pt>
                <c:pt idx="9">
                  <c:v>-4.3889320355604304E-3</c:v>
                </c:pt>
                <c:pt idx="10">
                  <c:v>1.8445699975652998E-3</c:v>
                </c:pt>
                <c:pt idx="11">
                  <c:v>7.5514958447114389E-3</c:v>
                </c:pt>
                <c:pt idx="12">
                  <c:v>3.1054904733176954E-2</c:v>
                </c:pt>
                <c:pt idx="13">
                  <c:v>6.9659951848619244E-3</c:v>
                </c:pt>
                <c:pt idx="14">
                  <c:v>1.0477628231540741E-2</c:v>
                </c:pt>
                <c:pt idx="15">
                  <c:v>8.8704408184881785E-3</c:v>
                </c:pt>
                <c:pt idx="16">
                  <c:v>8.7814410774303998E-3</c:v>
                </c:pt>
                <c:pt idx="17">
                  <c:v>4.5675986445797984E-3</c:v>
                </c:pt>
                <c:pt idx="18">
                  <c:v>1.5675687662650459E-3</c:v>
                </c:pt>
                <c:pt idx="19">
                  <c:v>1.6437978267544864E-2</c:v>
                </c:pt>
                <c:pt idx="20">
                  <c:v>1.7636480339729243E-3</c:v>
                </c:pt>
                <c:pt idx="21">
                  <c:v>1.4352140738151801E-3</c:v>
                </c:pt>
                <c:pt idx="22">
                  <c:v>3.4900504226377208E-2</c:v>
                </c:pt>
                <c:pt idx="23">
                  <c:v>-2.4106580842151462E-2</c:v>
                </c:pt>
                <c:pt idx="24">
                  <c:v>-9.9276436064699696E-3</c:v>
                </c:pt>
                <c:pt idx="25">
                  <c:v>-1.0758708063631292E-2</c:v>
                </c:pt>
              </c:numCache>
            </c:numRef>
          </c:val>
          <c:smooth val="0"/>
          <c:extLst>
            <c:ext xmlns:c16="http://schemas.microsoft.com/office/drawing/2014/chart" uri="{C3380CC4-5D6E-409C-BE32-E72D297353CC}">
              <c16:uniqueId val="{00000003-D306-CB40-8369-6F6C6609CF59}"/>
            </c:ext>
          </c:extLst>
        </c:ser>
        <c:dLbls>
          <c:showLegendKey val="0"/>
          <c:showVal val="0"/>
          <c:showCatName val="0"/>
          <c:showSerName val="0"/>
          <c:showPercent val="0"/>
          <c:showBubbleSize val="0"/>
        </c:dLbls>
        <c:smooth val="0"/>
        <c:axId val="1957294864"/>
        <c:axId val="762072239"/>
      </c:lineChart>
      <c:catAx>
        <c:axId val="19572948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Year</a:t>
                </a:r>
              </a:p>
            </c:rich>
          </c:tx>
          <c:layout>
            <c:manualLayout>
              <c:xMode val="edge"/>
              <c:yMode val="edge"/>
              <c:x val="0.46293390641632576"/>
              <c:y val="0.9385598696714634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62072239"/>
        <c:crosses val="autoZero"/>
        <c:auto val="1"/>
        <c:lblAlgn val="ctr"/>
        <c:lblOffset val="100"/>
        <c:tickMarkSkip val="2"/>
        <c:noMultiLvlLbl val="0"/>
      </c:catAx>
      <c:valAx>
        <c:axId val="762072239"/>
        <c:scaling>
          <c:orientation val="minMax"/>
          <c:max val="85"/>
          <c:min val="3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lumMod val="65000"/>
                        <a:lumOff val="35000"/>
                      </a:sysClr>
                    </a:solidFill>
                  </a:rPr>
                  <a:t>Labour Productivity  Chained 2017 $/hr</a:t>
                </a:r>
                <a:endParaRPr lang="en-US" sz="1400" b="1" i="0" u="none" strike="noStrike" kern="1200" spc="0" baseline="0">
                  <a:solidFill>
                    <a:sysClr val="windowText" lastClr="000000">
                      <a:lumMod val="65000"/>
                      <a:lumOff val="35000"/>
                    </a:sysClr>
                  </a:solidFill>
                </a:endParaRPr>
              </a:p>
            </c:rich>
          </c:tx>
          <c:layout>
            <c:manualLayout>
              <c:xMode val="edge"/>
              <c:yMode val="edge"/>
              <c:x val="1.5871597330945713E-2"/>
              <c:y val="0.2450001348538573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57294864"/>
        <c:crosses val="autoZero"/>
        <c:crossBetween val="between"/>
        <c:majorUnit val="5"/>
      </c:valAx>
      <c:spPr>
        <a:noFill/>
        <a:ln>
          <a:noFill/>
        </a:ln>
        <a:effectLst/>
      </c:spPr>
    </c:plotArea>
    <c:legend>
      <c:legendPos val="b"/>
      <c:layout>
        <c:manualLayout>
          <c:xMode val="edge"/>
          <c:yMode val="edge"/>
          <c:x val="0.2535648183887616"/>
          <c:y val="0.87613222279582748"/>
          <c:w val="0.57154407774994875"/>
          <c:h val="5.21282589564104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CA" sz="2000" b="1" i="0" u="none" strike="noStrike" baseline="0"/>
              <a:t>Annual Growth Rates of Labour Productivity: Goods vs Services (1998–2023)</a:t>
            </a:r>
            <a:endParaRPr lang="en-US" sz="2000" b="1"/>
          </a:p>
        </c:rich>
      </c:tx>
      <c:layout>
        <c:manualLayout>
          <c:xMode val="edge"/>
          <c:yMode val="edge"/>
          <c:x val="0.1573869899785254"/>
          <c:y val="2.407450771774471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271390072416879E-2"/>
          <c:y val="9.5236407297214776E-2"/>
          <c:w val="0.86386865599735019"/>
          <c:h val="0.75811296238688342"/>
        </c:manualLayout>
      </c:layout>
      <c:scatterChart>
        <c:scatterStyle val="lineMarker"/>
        <c:varyColors val="0"/>
        <c:ser>
          <c:idx val="2"/>
          <c:order val="0"/>
          <c:tx>
            <c:v>Good vs Services</c:v>
          </c:tx>
          <c:spPr>
            <a:ln w="25400" cap="rnd">
              <a:noFill/>
              <a:round/>
            </a:ln>
            <a:effectLst/>
          </c:spPr>
          <c:marker>
            <c:symbol val="circle"/>
            <c:size val="5"/>
            <c:spPr>
              <a:solidFill>
                <a:schemeClr val="accent3"/>
              </a:solidFill>
              <a:ln w="9525">
                <a:solidFill>
                  <a:schemeClr val="accent3"/>
                </a:solidFill>
              </a:ln>
              <a:effectLst/>
            </c:spPr>
          </c:marker>
          <c:xVal>
            <c:numRef>
              <c:f>'Labour Productivity Aggregate'!$C$32:$AB$32</c:f>
              <c:numCache>
                <c:formatCode>0.00%</c:formatCode>
                <c:ptCount val="26"/>
                <c:pt idx="0">
                  <c:v>1.8518518518518594E-2</c:v>
                </c:pt>
                <c:pt idx="1">
                  <c:v>2.3376623376623339E-2</c:v>
                </c:pt>
                <c:pt idx="2">
                  <c:v>4.0609137055837602E-2</c:v>
                </c:pt>
                <c:pt idx="3">
                  <c:v>3.1707317073170663E-2</c:v>
                </c:pt>
                <c:pt idx="4">
                  <c:v>2.3640661938534282E-2</c:v>
                </c:pt>
                <c:pt idx="5">
                  <c:v>4.6189376443418672E-3</c:v>
                </c:pt>
                <c:pt idx="6">
                  <c:v>6.8965517241378659E-3</c:v>
                </c:pt>
                <c:pt idx="7">
                  <c:v>3.1963470319634833E-2</c:v>
                </c:pt>
                <c:pt idx="8">
                  <c:v>2.6548672566371584E-2</c:v>
                </c:pt>
                <c:pt idx="9">
                  <c:v>1.0775862068965518E-2</c:v>
                </c:pt>
                <c:pt idx="10">
                  <c:v>-8.5287846481876036E-3</c:v>
                </c:pt>
                <c:pt idx="11">
                  <c:v>6.4516129032257457E-3</c:v>
                </c:pt>
                <c:pt idx="12">
                  <c:v>-4.2735042735041829E-3</c:v>
                </c:pt>
                <c:pt idx="13">
                  <c:v>2.1459227467811159E-2</c:v>
                </c:pt>
                <c:pt idx="14">
                  <c:v>4.201680672268818E-3</c:v>
                </c:pt>
                <c:pt idx="15">
                  <c:v>1.4644351464435207E-2</c:v>
                </c:pt>
                <c:pt idx="16">
                  <c:v>3.0927835051546393E-2</c:v>
                </c:pt>
                <c:pt idx="17">
                  <c:v>-2.0000000000000282E-3</c:v>
                </c:pt>
                <c:pt idx="18">
                  <c:v>4.0080160320641852E-3</c:v>
                </c:pt>
                <c:pt idx="19">
                  <c:v>1.7964071856287397E-2</c:v>
                </c:pt>
                <c:pt idx="20">
                  <c:v>3.9215686274510358E-3</c:v>
                </c:pt>
                <c:pt idx="21">
                  <c:v>1.1718749999999889E-2</c:v>
                </c:pt>
                <c:pt idx="22">
                  <c:v>9.2664092664092756E-2</c:v>
                </c:pt>
                <c:pt idx="23">
                  <c:v>-3.0035335689045987E-2</c:v>
                </c:pt>
                <c:pt idx="24">
                  <c:v>-5.4644808743168878E-3</c:v>
                </c:pt>
                <c:pt idx="25">
                  <c:v>-1.2820512820512872E-2</c:v>
                </c:pt>
              </c:numCache>
            </c:numRef>
          </c:xVal>
          <c:yVal>
            <c:numRef>
              <c:f>'Labour Productivity Aggregate'!$C$31:$AB$31</c:f>
              <c:numCache>
                <c:formatCode>0.00%</c:formatCode>
                <c:ptCount val="26"/>
                <c:pt idx="0">
                  <c:v>3.2608695652173857E-2</c:v>
                </c:pt>
                <c:pt idx="1">
                  <c:v>5.6140350877193032E-2</c:v>
                </c:pt>
                <c:pt idx="2">
                  <c:v>5.1495016611295581E-2</c:v>
                </c:pt>
                <c:pt idx="3">
                  <c:v>4.7393364928910624E-3</c:v>
                </c:pt>
                <c:pt idx="4">
                  <c:v>1.886792452830182E-2</c:v>
                </c:pt>
                <c:pt idx="5">
                  <c:v>3.0864197530864638E-3</c:v>
                </c:pt>
                <c:pt idx="6">
                  <c:v>9.2307692307691432E-3</c:v>
                </c:pt>
                <c:pt idx="7">
                  <c:v>1.371951219512204E-2</c:v>
                </c:pt>
                <c:pt idx="8">
                  <c:v>4.5112781954886787E-3</c:v>
                </c:pt>
                <c:pt idx="9">
                  <c:v>-5.9880239520956812E-3</c:v>
                </c:pt>
                <c:pt idx="10">
                  <c:v>-4.5180722891567972E-3</c:v>
                </c:pt>
                <c:pt idx="11">
                  <c:v>-1.8154311649016472E-2</c:v>
                </c:pt>
                <c:pt idx="12">
                  <c:v>2.0030816640986087E-2</c:v>
                </c:pt>
                <c:pt idx="13">
                  <c:v>1.9637462235649505E-2</c:v>
                </c:pt>
                <c:pt idx="14">
                  <c:v>-1.0370370370370412E-2</c:v>
                </c:pt>
                <c:pt idx="15">
                  <c:v>2.544910179640723E-2</c:v>
                </c:pt>
                <c:pt idx="16">
                  <c:v>5.1094890510948905E-2</c:v>
                </c:pt>
                <c:pt idx="17">
                  <c:v>2.7777777777778173E-3</c:v>
                </c:pt>
                <c:pt idx="18">
                  <c:v>1.6620498614958488E-2</c:v>
                </c:pt>
                <c:pt idx="19">
                  <c:v>8.1743869209808476E-3</c:v>
                </c:pt>
                <c:pt idx="20">
                  <c:v>6.7567567567567571E-3</c:v>
                </c:pt>
                <c:pt idx="21">
                  <c:v>-6.7114093959731542E-3</c:v>
                </c:pt>
                <c:pt idx="22">
                  <c:v>7.1621621621621584E-2</c:v>
                </c:pt>
                <c:pt idx="23">
                  <c:v>-6.5573770491803324E-2</c:v>
                </c:pt>
                <c:pt idx="24">
                  <c:v>4.0485829959515706E-3</c:v>
                </c:pt>
                <c:pt idx="25">
                  <c:v>-3.0913978494623805E-2</c:v>
                </c:pt>
              </c:numCache>
            </c:numRef>
          </c:yVal>
          <c:smooth val="0"/>
          <c:extLst>
            <c:ext xmlns:c16="http://schemas.microsoft.com/office/drawing/2014/chart" uri="{C3380CC4-5D6E-409C-BE32-E72D297353CC}">
              <c16:uniqueId val="{00000000-90EF-A64E-94F9-F1345427741B}"/>
            </c:ext>
          </c:extLst>
        </c:ser>
        <c:ser>
          <c:idx val="0"/>
          <c:order val="1"/>
          <c:tx>
            <c:v>45 Degree Line</c:v>
          </c:tx>
          <c:spPr>
            <a:ln w="25400" cap="rnd">
              <a:solidFill>
                <a:schemeClr val="bg1">
                  <a:lumMod val="65000"/>
                </a:schemeClr>
              </a:solidFill>
              <a:prstDash val="dash"/>
              <a:round/>
            </a:ln>
            <a:effectLst/>
          </c:spPr>
          <c:marker>
            <c:symbol val="none"/>
          </c:marker>
          <c:xVal>
            <c:numRef>
              <c:f>'Aggregate graph'!$V$71:$V$72</c:f>
              <c:numCache>
                <c:formatCode>0%</c:formatCode>
                <c:ptCount val="2"/>
                <c:pt idx="0">
                  <c:v>-0.03</c:v>
                </c:pt>
                <c:pt idx="1">
                  <c:v>0.05</c:v>
                </c:pt>
              </c:numCache>
            </c:numRef>
          </c:xVal>
          <c:yVal>
            <c:numRef>
              <c:f>'Aggregate graph'!$W$71:$W$72</c:f>
              <c:numCache>
                <c:formatCode>0%</c:formatCode>
                <c:ptCount val="2"/>
                <c:pt idx="0">
                  <c:v>-0.03</c:v>
                </c:pt>
                <c:pt idx="1">
                  <c:v>0.05</c:v>
                </c:pt>
              </c:numCache>
            </c:numRef>
          </c:yVal>
          <c:smooth val="0"/>
          <c:extLst>
            <c:ext xmlns:c16="http://schemas.microsoft.com/office/drawing/2014/chart" uri="{C3380CC4-5D6E-409C-BE32-E72D297353CC}">
              <c16:uniqueId val="{00000000-6677-C045-B8EC-7CAA3946E209}"/>
            </c:ext>
          </c:extLst>
        </c:ser>
        <c:dLbls>
          <c:showLegendKey val="0"/>
          <c:showVal val="0"/>
          <c:showCatName val="0"/>
          <c:showSerName val="0"/>
          <c:showPercent val="0"/>
          <c:showBubbleSize val="0"/>
        </c:dLbls>
        <c:axId val="521241648"/>
        <c:axId val="521243360"/>
      </c:scatterChart>
      <c:valAx>
        <c:axId val="521241648"/>
        <c:scaling>
          <c:orientation val="minMax"/>
          <c:max val="0.05"/>
          <c:min val="-0.03"/>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sz="1600" b="1" i="0" u="none" strike="noStrike" baseline="0"/>
                  <a:t>Services Growth Rate (% YoY)</a:t>
                </a:r>
                <a:endParaRPr lang="en-US" sz="1600" b="1"/>
              </a:p>
            </c:rich>
          </c:tx>
          <c:layout>
            <c:manualLayout>
              <c:xMode val="edge"/>
              <c:yMode val="edge"/>
              <c:x val="0.39153714854270666"/>
              <c:y val="0.9022366722849843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b" anchorCtr="0"/>
          <a:lstStyle/>
          <a:p>
            <a:pPr>
              <a:defRPr sz="1200" b="0" i="0" u="none" strike="noStrike" kern="1200" baseline="0">
                <a:solidFill>
                  <a:schemeClr val="tx1">
                    <a:lumMod val="65000"/>
                    <a:lumOff val="35000"/>
                  </a:schemeClr>
                </a:solidFill>
                <a:latin typeface="+mn-lt"/>
                <a:ea typeface="+mn-ea"/>
                <a:cs typeface="+mn-cs"/>
              </a:defRPr>
            </a:pPr>
            <a:endParaRPr lang="en-US"/>
          </a:p>
        </c:txPr>
        <c:crossAx val="521243360"/>
        <c:crosses val="autoZero"/>
        <c:crossBetween val="midCat"/>
        <c:majorUnit val="0.01"/>
      </c:valAx>
      <c:valAx>
        <c:axId val="521243360"/>
        <c:scaling>
          <c:orientation val="minMax"/>
          <c:max val="7.0000000000000007E-2"/>
          <c:min val="-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sz="1600" b="1" i="0" u="none" strike="noStrike" baseline="0"/>
                  <a:t>Goods Growth Rate (% YoY)</a:t>
                </a:r>
                <a:endParaRPr lang="en-US" sz="1600" b="1"/>
              </a:p>
            </c:rich>
          </c:tx>
          <c:layout>
            <c:manualLayout>
              <c:xMode val="edge"/>
              <c:yMode val="edge"/>
              <c:x val="2.8309606299212597E-2"/>
              <c:y val="0.3244592547295958"/>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0" spcFirstLastPara="1" vertOverflow="ellipsis" wrap="square" anchor="t"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1241648"/>
        <c:crossesAt val="-3"/>
        <c:crossBetween val="midCat"/>
        <c:majorUnit val="0.01"/>
      </c:valAx>
      <c:spPr>
        <a:noFill/>
        <a:ln>
          <a:noFill/>
        </a:ln>
        <a:effectLst/>
      </c:spPr>
    </c:plotArea>
    <c:legend>
      <c:legendPos val="l"/>
      <c:layout>
        <c:manualLayout>
          <c:xMode val="edge"/>
          <c:yMode val="edge"/>
          <c:x val="0.32254401574803143"/>
          <c:y val="0.94790045756511732"/>
          <c:w val="0.34891119002281573"/>
          <c:h val="3.621249058915933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b="1" i="0" u="none" strike="noStrike" baseline="0"/>
              <a:t>YoY Growth Rate of Labour Productivity by Sector (1998–2023)</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170971282349282E-2"/>
          <c:y val="0.10327733266936916"/>
          <c:w val="0.89154355521793882"/>
          <c:h val="0.73334085248799619"/>
        </c:manualLayout>
      </c:layout>
      <c:lineChart>
        <c:grouping val="standard"/>
        <c:varyColors val="0"/>
        <c:ser>
          <c:idx val="4"/>
          <c:order val="0"/>
          <c:tx>
            <c:strRef>
              <c:f>'Labour Productivity Aggregate'!$A$33</c:f>
              <c:strCache>
                <c:ptCount val="1"/>
                <c:pt idx="0">
                  <c:v>Non-Business Sector</c:v>
                </c:pt>
              </c:strCache>
            </c:strRef>
          </c:tx>
          <c:spPr>
            <a:ln w="25400" cap="rnd">
              <a:solidFill>
                <a:schemeClr val="accent5"/>
              </a:solidFill>
              <a:round/>
            </a:ln>
            <a:effectLst/>
          </c:spPr>
          <c:marker>
            <c:symbol val="none"/>
          </c:marker>
          <c:cat>
            <c:numRef>
              <c:f>'Labour Productivity Aggregate'!$C$27:$AB$27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'Labour Productivity Aggregate'!$C$33:$AB$33</c:f>
              <c:numCache>
                <c:formatCode>0.00%</c:formatCode>
                <c:ptCount val="26"/>
                <c:pt idx="0">
                  <c:v>1.5146831616935282E-2</c:v>
                </c:pt>
                <c:pt idx="1">
                  <c:v>-3.9787328887042044E-3</c:v>
                </c:pt>
                <c:pt idx="2">
                  <c:v>3.3378465611287778E-3</c:v>
                </c:pt>
                <c:pt idx="3">
                  <c:v>3.5901567938446521E-3</c:v>
                </c:pt>
                <c:pt idx="4">
                  <c:v>5.1320350603929997E-3</c:v>
                </c:pt>
                <c:pt idx="5">
                  <c:v>3.7378975017459968E-3</c:v>
                </c:pt>
                <c:pt idx="6">
                  <c:v>2.6779564264325345E-2</c:v>
                </c:pt>
                <c:pt idx="7">
                  <c:v>1.3457766426341399E-2</c:v>
                </c:pt>
                <c:pt idx="8">
                  <c:v>5.5357727742834581E-3</c:v>
                </c:pt>
                <c:pt idx="9">
                  <c:v>-4.3889320355604304E-3</c:v>
                </c:pt>
                <c:pt idx="10">
                  <c:v>1.8445699975652998E-3</c:v>
                </c:pt>
                <c:pt idx="11">
                  <c:v>7.5514958447114389E-3</c:v>
                </c:pt>
                <c:pt idx="12">
                  <c:v>3.1054904733176954E-2</c:v>
                </c:pt>
                <c:pt idx="13">
                  <c:v>6.9659951848619244E-3</c:v>
                </c:pt>
                <c:pt idx="14">
                  <c:v>1.0477628231540741E-2</c:v>
                </c:pt>
                <c:pt idx="15">
                  <c:v>8.8704408184881785E-3</c:v>
                </c:pt>
                <c:pt idx="16">
                  <c:v>8.7814410774303998E-3</c:v>
                </c:pt>
                <c:pt idx="17">
                  <c:v>4.5675986445797984E-3</c:v>
                </c:pt>
                <c:pt idx="18">
                  <c:v>1.5675687662650459E-3</c:v>
                </c:pt>
                <c:pt idx="19">
                  <c:v>1.6437978267544864E-2</c:v>
                </c:pt>
                <c:pt idx="20">
                  <c:v>1.7636480339729243E-3</c:v>
                </c:pt>
                <c:pt idx="21">
                  <c:v>1.4352140738151801E-3</c:v>
                </c:pt>
                <c:pt idx="22">
                  <c:v>3.4900504226377208E-2</c:v>
                </c:pt>
                <c:pt idx="23">
                  <c:v>-2.4106580842151462E-2</c:v>
                </c:pt>
                <c:pt idx="24">
                  <c:v>-9.9276436064699696E-3</c:v>
                </c:pt>
                <c:pt idx="25">
                  <c:v>-1.0758708063631292E-2</c:v>
                </c:pt>
              </c:numCache>
            </c:numRef>
          </c:val>
          <c:smooth val="0"/>
          <c:extLst>
            <c:ext xmlns:c16="http://schemas.microsoft.com/office/drawing/2014/chart" uri="{C3380CC4-5D6E-409C-BE32-E72D297353CC}">
              <c16:uniqueId val="{00000000-C200-664A-8142-AA2D420C1B65}"/>
            </c:ext>
          </c:extLst>
        </c:ser>
        <c:ser>
          <c:idx val="1"/>
          <c:order val="1"/>
          <c:tx>
            <c:strRef>
              <c:f>'Labour Productivity Aggregate'!$A$30</c:f>
              <c:strCache>
                <c:ptCount val="1"/>
                <c:pt idx="0">
                  <c:v>Business Sector </c:v>
                </c:pt>
              </c:strCache>
            </c:strRef>
          </c:tx>
          <c:spPr>
            <a:ln w="28575" cap="rnd">
              <a:solidFill>
                <a:schemeClr val="accent2"/>
              </a:solidFill>
              <a:round/>
            </a:ln>
            <a:effectLst/>
          </c:spPr>
          <c:marker>
            <c:symbol val="none"/>
          </c:marker>
          <c:cat>
            <c:numRef>
              <c:f>'Labour Productivity Aggregate'!$C$27:$AB$27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'Labour Productivity Aggregate'!$C$30:$AB$30</c:f>
              <c:numCache>
                <c:formatCode>0.00%</c:formatCode>
                <c:ptCount val="26"/>
                <c:pt idx="0">
                  <c:v>2.2727272727272728E-2</c:v>
                </c:pt>
                <c:pt idx="1">
                  <c:v>3.3333333333333333E-2</c:v>
                </c:pt>
                <c:pt idx="2">
                  <c:v>4.5161290322580677E-2</c:v>
                </c:pt>
                <c:pt idx="3">
                  <c:v>1.851851851851849E-2</c:v>
                </c:pt>
                <c:pt idx="4">
                  <c:v>1.8181818181818153E-2</c:v>
                </c:pt>
                <c:pt idx="5">
                  <c:v>3.9682539682540244E-3</c:v>
                </c:pt>
                <c:pt idx="6">
                  <c:v>7.9051383399209203E-3</c:v>
                </c:pt>
                <c:pt idx="7">
                  <c:v>2.3529411764705938E-2</c:v>
                </c:pt>
                <c:pt idx="8">
                  <c:v>1.5325670498084237E-2</c:v>
                </c:pt>
                <c:pt idx="9">
                  <c:v>3.7735849056604312E-3</c:v>
                </c:pt>
                <c:pt idx="10">
                  <c:v>-1.127819548872183E-2</c:v>
                </c:pt>
                <c:pt idx="11">
                  <c:v>-9.5057034220532317E-3</c:v>
                </c:pt>
                <c:pt idx="12">
                  <c:v>5.7581573896352623E-3</c:v>
                </c:pt>
                <c:pt idx="13">
                  <c:v>2.2900763358778681E-2</c:v>
                </c:pt>
                <c:pt idx="14">
                  <c:v>-1.8656716417910712E-3</c:v>
                </c:pt>
                <c:pt idx="15">
                  <c:v>1.8691588785046728E-2</c:v>
                </c:pt>
                <c:pt idx="16">
                  <c:v>3.8532110091743142E-2</c:v>
                </c:pt>
                <c:pt idx="17">
                  <c:v>-1.7667844522968449E-3</c:v>
                </c:pt>
                <c:pt idx="18">
                  <c:v>5.3097345132742859E-3</c:v>
                </c:pt>
                <c:pt idx="19">
                  <c:v>1.5845070422535312E-2</c:v>
                </c:pt>
                <c:pt idx="20">
                  <c:v>5.1993067590987369E-3</c:v>
                </c:pt>
                <c:pt idx="21">
                  <c:v>3.4482758620690145E-3</c:v>
                </c:pt>
                <c:pt idx="22">
                  <c:v>8.762886597938134E-2</c:v>
                </c:pt>
                <c:pt idx="23">
                  <c:v>-4.2654028436018891E-2</c:v>
                </c:pt>
                <c:pt idx="24">
                  <c:v>-4.9504950495050208E-3</c:v>
                </c:pt>
                <c:pt idx="25">
                  <c:v>-1.9900497512437741E-2</c:v>
                </c:pt>
              </c:numCache>
            </c:numRef>
          </c:val>
          <c:smooth val="0"/>
          <c:extLst>
            <c:ext xmlns:c16="http://schemas.microsoft.com/office/drawing/2014/chart" uri="{C3380CC4-5D6E-409C-BE32-E72D297353CC}">
              <c16:uniqueId val="{00000001-C200-664A-8142-AA2D420C1B65}"/>
            </c:ext>
          </c:extLst>
        </c:ser>
        <c:dLbls>
          <c:showLegendKey val="0"/>
          <c:showVal val="0"/>
          <c:showCatName val="0"/>
          <c:showSerName val="0"/>
          <c:showPercent val="0"/>
          <c:showBubbleSize val="0"/>
        </c:dLbls>
        <c:smooth val="0"/>
        <c:axId val="521241648"/>
        <c:axId val="521243360"/>
      </c:lineChart>
      <c:catAx>
        <c:axId val="52124164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Year</a:t>
                </a:r>
              </a:p>
            </c:rich>
          </c:tx>
          <c:layout>
            <c:manualLayout>
              <c:xMode val="edge"/>
              <c:yMode val="edge"/>
              <c:x val="0.5029245467040373"/>
              <c:y val="0.9116925156789720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21243360"/>
        <c:crosses val="autoZero"/>
        <c:auto val="1"/>
        <c:lblAlgn val="ctr"/>
        <c:lblOffset val="100"/>
        <c:noMultiLvlLbl val="0"/>
      </c:catAx>
      <c:valAx>
        <c:axId val="521243360"/>
        <c:scaling>
          <c:orientation val="minMax"/>
          <c:max val="0.08"/>
          <c:min val="-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Growth</a:t>
                </a:r>
                <a:r>
                  <a:rPr lang="en-US" sz="1400" b="1" baseline="0"/>
                  <a:t> Rate</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1241648"/>
        <c:crosses val="autoZero"/>
        <c:crossBetween val="between"/>
        <c:majorUnit val="0.01"/>
      </c:valAx>
      <c:spPr>
        <a:noFill/>
        <a:ln w="25400">
          <a:noFill/>
        </a:ln>
        <a:effectLst/>
      </c:spPr>
    </c:plotArea>
    <c:legend>
      <c:legendPos val="b"/>
      <c:layout>
        <c:manualLayout>
          <c:xMode val="edge"/>
          <c:yMode val="edge"/>
          <c:x val="0.28125002971457491"/>
          <c:y val="0.10779508610808824"/>
          <c:w val="0.33768746567529889"/>
          <c:h val="5.473792847691683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CA" sz="2000" b="1" i="0" u="none" strike="noStrike" baseline="0"/>
              <a:t>Sectoral Share of Hours Worked in Canada (1997–2023)</a:t>
            </a:r>
            <a:endParaRPr lang="en-US" sz="2000"/>
          </a:p>
        </c:rich>
      </c:tx>
      <c:layout>
        <c:manualLayout>
          <c:xMode val="edge"/>
          <c:yMode val="edge"/>
          <c:x val="0.22941107046973819"/>
          <c:y val="4.457123829670545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838285374511255E-2"/>
          <c:y val="0.13890230538193035"/>
          <c:w val="0.90339069172417519"/>
          <c:h val="0.634480550005876"/>
        </c:manualLayout>
      </c:layout>
      <c:lineChart>
        <c:grouping val="standard"/>
        <c:varyColors val="0"/>
        <c:ser>
          <c:idx val="1"/>
          <c:order val="0"/>
          <c:tx>
            <c:strRef>
              <c:f>'Labour Productivity Aggregate'!$A$56</c:f>
              <c:strCache>
                <c:ptCount val="1"/>
                <c:pt idx="0">
                  <c:v>Good-Producing</c:v>
                </c:pt>
              </c:strCache>
            </c:strRef>
          </c:tx>
          <c:spPr>
            <a:ln w="34925" cap="rnd">
              <a:solidFill>
                <a:schemeClr val="accent2"/>
              </a:solidFill>
              <a:round/>
            </a:ln>
            <a:effectLst/>
          </c:spPr>
          <c:marker>
            <c:symbol val="none"/>
          </c:marker>
          <c:cat>
            <c:numRef>
              <c:f>'Labour Productivity Aggregate'!$B$54:$AB$54</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Aggregate'!$B$56:$AB$56</c:f>
              <c:numCache>
                <c:formatCode>General</c:formatCode>
                <c:ptCount val="27"/>
                <c:pt idx="0">
                  <c:v>0.28120531893462802</c:v>
                </c:pt>
                <c:pt idx="1">
                  <c:v>0.27494501820267481</c:v>
                </c:pt>
                <c:pt idx="2">
                  <c:v>0.26981182912666057</c:v>
                </c:pt>
                <c:pt idx="3">
                  <c:v>0.26734674998442343</c:v>
                </c:pt>
                <c:pt idx="4">
                  <c:v>0.26211017770923062</c:v>
                </c:pt>
                <c:pt idx="5">
                  <c:v>0.25904561228977291</c:v>
                </c:pt>
                <c:pt idx="6">
                  <c:v>0.25667041257081441</c:v>
                </c:pt>
                <c:pt idx="7">
                  <c:v>0.25687853152550066</c:v>
                </c:pt>
                <c:pt idx="8">
                  <c:v>0.25772704915296912</c:v>
                </c:pt>
                <c:pt idx="9">
                  <c:v>0.25394544321522355</c:v>
                </c:pt>
                <c:pt idx="10">
                  <c:v>0.25030606721575416</c:v>
                </c:pt>
                <c:pt idx="11">
                  <c:v>0.24488790781363393</c:v>
                </c:pt>
                <c:pt idx="12">
                  <c:v>0.23179725367876117</c:v>
                </c:pt>
                <c:pt idx="13">
                  <c:v>0.23596758539295912</c:v>
                </c:pt>
                <c:pt idx="14">
                  <c:v>0.23839555225685943</c:v>
                </c:pt>
                <c:pt idx="15">
                  <c:v>0.24129184371169587</c:v>
                </c:pt>
                <c:pt idx="16">
                  <c:v>0.24087414694624529</c:v>
                </c:pt>
                <c:pt idx="17">
                  <c:v>0.23900263520092049</c:v>
                </c:pt>
                <c:pt idx="18">
                  <c:v>0.23425899319930557</c:v>
                </c:pt>
                <c:pt idx="19">
                  <c:v>0.22666799114401051</c:v>
                </c:pt>
                <c:pt idx="20">
                  <c:v>0.22959017005986243</c:v>
                </c:pt>
                <c:pt idx="21">
                  <c:v>0.22919739662724661</c:v>
                </c:pt>
                <c:pt idx="22">
                  <c:v>0.22797542158378747</c:v>
                </c:pt>
                <c:pt idx="23">
                  <c:v>0.22825489276129299</c:v>
                </c:pt>
                <c:pt idx="24">
                  <c:v>0.23097277959462828</c:v>
                </c:pt>
                <c:pt idx="25">
                  <c:v>0.22853504689573609</c:v>
                </c:pt>
                <c:pt idx="26">
                  <c:v>0.22756858062642119</c:v>
                </c:pt>
              </c:numCache>
            </c:numRef>
          </c:val>
          <c:smooth val="0"/>
          <c:extLst>
            <c:ext xmlns:c16="http://schemas.microsoft.com/office/drawing/2014/chart" uri="{C3380CC4-5D6E-409C-BE32-E72D297353CC}">
              <c16:uniqueId val="{00000001-284B-FC49-827B-6D8FBE50A1E7}"/>
            </c:ext>
          </c:extLst>
        </c:ser>
        <c:ser>
          <c:idx val="2"/>
          <c:order val="1"/>
          <c:tx>
            <c:strRef>
              <c:f>'Labour Productivity Aggregate'!$A$57</c:f>
              <c:strCache>
                <c:ptCount val="1"/>
                <c:pt idx="0">
                  <c:v>Service-Producing</c:v>
                </c:pt>
              </c:strCache>
            </c:strRef>
          </c:tx>
          <c:spPr>
            <a:ln w="28575" cap="rnd">
              <a:solidFill>
                <a:schemeClr val="accent6"/>
              </a:solidFill>
              <a:prstDash val="solid"/>
              <a:round/>
            </a:ln>
            <a:effectLst/>
          </c:spPr>
          <c:marker>
            <c:symbol val="none"/>
          </c:marker>
          <c:cat>
            <c:numRef>
              <c:f>'Labour Productivity Aggregate'!$B$54:$AB$54</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Aggregate'!$B$57:$AB$57</c:f>
              <c:numCache>
                <c:formatCode>General</c:formatCode>
                <c:ptCount val="27"/>
                <c:pt idx="0">
                  <c:v>0.52134755487050555</c:v>
                </c:pt>
                <c:pt idx="1">
                  <c:v>0.52950178330903652</c:v>
                </c:pt>
                <c:pt idx="2">
                  <c:v>0.53451310506253735</c:v>
                </c:pt>
                <c:pt idx="3">
                  <c:v>0.53628113386828236</c:v>
                </c:pt>
                <c:pt idx="4">
                  <c:v>0.53822250731486299</c:v>
                </c:pt>
                <c:pt idx="5">
                  <c:v>0.53959889786091031</c:v>
                </c:pt>
                <c:pt idx="6">
                  <c:v>0.54042454373257365</c:v>
                </c:pt>
                <c:pt idx="7">
                  <c:v>0.54375309774605984</c:v>
                </c:pt>
                <c:pt idx="8">
                  <c:v>0.54293118493170545</c:v>
                </c:pt>
                <c:pt idx="9">
                  <c:v>0.54404095835548105</c:v>
                </c:pt>
                <c:pt idx="10">
                  <c:v>0.54509952034718845</c:v>
                </c:pt>
                <c:pt idx="11">
                  <c:v>0.54769274857417838</c:v>
                </c:pt>
                <c:pt idx="12">
                  <c:v>0.55095131557095089</c:v>
                </c:pt>
                <c:pt idx="13">
                  <c:v>0.55253914360275047</c:v>
                </c:pt>
                <c:pt idx="14">
                  <c:v>0.55075531071769213</c:v>
                </c:pt>
                <c:pt idx="15">
                  <c:v>0.55014433001193663</c:v>
                </c:pt>
                <c:pt idx="16">
                  <c:v>0.55154473781715385</c:v>
                </c:pt>
                <c:pt idx="17">
                  <c:v>0.55229929706540248</c:v>
                </c:pt>
                <c:pt idx="18">
                  <c:v>0.55563688918407861</c:v>
                </c:pt>
                <c:pt idx="19">
                  <c:v>0.56111286925454851</c:v>
                </c:pt>
                <c:pt idx="20">
                  <c:v>0.56103012694866172</c:v>
                </c:pt>
                <c:pt idx="21">
                  <c:v>0.55954853429356799</c:v>
                </c:pt>
                <c:pt idx="22">
                  <c:v>0.56142261313992292</c:v>
                </c:pt>
                <c:pt idx="23">
                  <c:v>0.54145326140522787</c:v>
                </c:pt>
                <c:pt idx="24">
                  <c:v>0.54612790118611787</c:v>
                </c:pt>
                <c:pt idx="25">
                  <c:v>0.55175421557496718</c:v>
                </c:pt>
                <c:pt idx="26">
                  <c:v>0.55201739576132336</c:v>
                </c:pt>
              </c:numCache>
            </c:numRef>
          </c:val>
          <c:smooth val="0"/>
          <c:extLst>
            <c:ext xmlns:c16="http://schemas.microsoft.com/office/drawing/2014/chart" uri="{C3380CC4-5D6E-409C-BE32-E72D297353CC}">
              <c16:uniqueId val="{00000002-284B-FC49-827B-6D8FBE50A1E7}"/>
            </c:ext>
          </c:extLst>
        </c:ser>
        <c:ser>
          <c:idx val="3"/>
          <c:order val="2"/>
          <c:tx>
            <c:strRef>
              <c:f>'Labour Productivity Aggregate'!$A$58</c:f>
              <c:strCache>
                <c:ptCount val="1"/>
                <c:pt idx="0">
                  <c:v>Non-Business</c:v>
                </c:pt>
              </c:strCache>
            </c:strRef>
          </c:tx>
          <c:spPr>
            <a:ln w="28575" cap="rnd">
              <a:solidFill>
                <a:schemeClr val="accent4"/>
              </a:solidFill>
              <a:prstDash val="sysDot"/>
              <a:round/>
            </a:ln>
            <a:effectLst/>
          </c:spPr>
          <c:marker>
            <c:symbol val="none"/>
          </c:marker>
          <c:cat>
            <c:numRef>
              <c:f>'Labour Productivity Aggregate'!$B$54:$AB$54</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'Labour Productivity Aggregate'!$B$58:$AB$58</c:f>
              <c:numCache>
                <c:formatCode>General</c:formatCode>
                <c:ptCount val="27"/>
                <c:pt idx="0">
                  <c:v>0.1974471261948664</c:v>
                </c:pt>
                <c:pt idx="1">
                  <c:v>0.19555319848828862</c:v>
                </c:pt>
                <c:pt idx="2">
                  <c:v>0.19567506581080196</c:v>
                </c:pt>
                <c:pt idx="3">
                  <c:v>0.1963721161472943</c:v>
                </c:pt>
                <c:pt idx="4">
                  <c:v>0.1996673149759064</c:v>
                </c:pt>
                <c:pt idx="5">
                  <c:v>0.20135548984931689</c:v>
                </c:pt>
                <c:pt idx="6">
                  <c:v>0.20290504369661189</c:v>
                </c:pt>
                <c:pt idx="7">
                  <c:v>0.1993683707284396</c:v>
                </c:pt>
                <c:pt idx="8">
                  <c:v>0.19934176591532549</c:v>
                </c:pt>
                <c:pt idx="9">
                  <c:v>0.20201359842929542</c:v>
                </c:pt>
                <c:pt idx="10">
                  <c:v>0.20459441243705745</c:v>
                </c:pt>
                <c:pt idx="11">
                  <c:v>0.20741934361218764</c:v>
                </c:pt>
                <c:pt idx="12">
                  <c:v>0.21725143075028788</c:v>
                </c:pt>
                <c:pt idx="13">
                  <c:v>0.21149327100429041</c:v>
                </c:pt>
                <c:pt idx="14">
                  <c:v>0.21084913702544844</c:v>
                </c:pt>
                <c:pt idx="15">
                  <c:v>0.20856382627636749</c:v>
                </c:pt>
                <c:pt idx="16">
                  <c:v>0.20758111523660086</c:v>
                </c:pt>
                <c:pt idx="17">
                  <c:v>0.20869806773367708</c:v>
                </c:pt>
                <c:pt idx="18">
                  <c:v>0.21010411761661588</c:v>
                </c:pt>
                <c:pt idx="19">
                  <c:v>0.21221913960144098</c:v>
                </c:pt>
                <c:pt idx="20">
                  <c:v>0.20937970299147579</c:v>
                </c:pt>
                <c:pt idx="21">
                  <c:v>0.21125406907918537</c:v>
                </c:pt>
                <c:pt idx="22">
                  <c:v>0.21060196527628969</c:v>
                </c:pt>
                <c:pt idx="23">
                  <c:v>0.23029184583347911</c:v>
                </c:pt>
                <c:pt idx="24">
                  <c:v>0.22289931921925374</c:v>
                </c:pt>
                <c:pt idx="25">
                  <c:v>0.21971073752929671</c:v>
                </c:pt>
                <c:pt idx="26">
                  <c:v>0.22041402361225554</c:v>
                </c:pt>
              </c:numCache>
            </c:numRef>
          </c:val>
          <c:smooth val="0"/>
          <c:extLst>
            <c:ext xmlns:c16="http://schemas.microsoft.com/office/drawing/2014/chart" uri="{C3380CC4-5D6E-409C-BE32-E72D297353CC}">
              <c16:uniqueId val="{00000003-284B-FC49-827B-6D8FBE50A1E7}"/>
            </c:ext>
          </c:extLst>
        </c:ser>
        <c:dLbls>
          <c:showLegendKey val="0"/>
          <c:showVal val="0"/>
          <c:showCatName val="0"/>
          <c:showSerName val="0"/>
          <c:showPercent val="0"/>
          <c:showBubbleSize val="0"/>
        </c:dLbls>
        <c:smooth val="0"/>
        <c:axId val="522619264"/>
        <c:axId val="522620976"/>
      </c:lineChart>
      <c:catAx>
        <c:axId val="52261926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Year</a:t>
                </a:r>
              </a:p>
            </c:rich>
          </c:tx>
          <c:layout>
            <c:manualLayout>
              <c:xMode val="edge"/>
              <c:yMode val="edge"/>
              <c:x val="0.48122480796685729"/>
              <c:y val="0.8756575568442713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2620976"/>
        <c:crosses val="autoZero"/>
        <c:auto val="1"/>
        <c:lblAlgn val="ctr"/>
        <c:lblOffset val="100"/>
        <c:noMultiLvlLbl val="0"/>
      </c:catAx>
      <c:valAx>
        <c:axId val="522620976"/>
        <c:scaling>
          <c:orientation val="minMax"/>
          <c:min val="0.1"/>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Share</a:t>
                </a:r>
                <a:r>
                  <a:rPr lang="en-US" sz="1600" b="1" baseline="0"/>
                  <a:t> of Hours Worked (%)</a:t>
                </a:r>
                <a:endParaRPr lang="en-US" sz="1600" b="1"/>
              </a:p>
            </c:rich>
          </c:tx>
          <c:layout>
            <c:manualLayout>
              <c:xMode val="edge"/>
              <c:yMode val="edge"/>
              <c:x val="1.6192122495349345E-2"/>
              <c:y val="0.3057527760373966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2619264"/>
        <c:crosses val="autoZero"/>
        <c:crossBetween val="between"/>
      </c:valAx>
      <c:spPr>
        <a:noFill/>
        <a:ln>
          <a:noFill/>
        </a:ln>
        <a:effectLst/>
      </c:spPr>
    </c:plotArea>
    <c:legend>
      <c:legendPos val="b"/>
      <c:layout>
        <c:manualLayout>
          <c:xMode val="edge"/>
          <c:yMode val="edge"/>
          <c:x val="0.26081372295640687"/>
          <c:y val="0.92747279812892536"/>
          <c:w val="0.48056658521686013"/>
          <c:h val="4.7603090393570364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CA" sz="1800" b="0" i="0" u="none" strike="noStrike" baseline="0"/>
              <a:t>Shift-Share Decomposition of Business Sector Labour Productivity Growth (1998–2023)</a:t>
            </a:r>
          </a:p>
          <a:p>
            <a:pPr>
              <a:defRPr sz="1800" b="0" i="0" u="none" strike="noStrike" kern="1200" spc="0" baseline="0">
                <a:solidFill>
                  <a:schemeClr val="tx1">
                    <a:lumMod val="65000"/>
                    <a:lumOff val="35000"/>
                  </a:schemeClr>
                </a:solidFill>
                <a:latin typeface="+mn-lt"/>
                <a:ea typeface="+mn-ea"/>
                <a:cs typeface="+mn-cs"/>
              </a:defRPr>
            </a:pPr>
            <a:r>
              <a:rPr lang="en-CA" sz="1800" b="0" i="0" u="none" strike="noStrike" kern="1200" spc="0" baseline="0">
                <a:solidFill>
                  <a:sysClr val="windowText" lastClr="000000">
                    <a:lumMod val="65000"/>
                    <a:lumOff val="35000"/>
                  </a:sysClr>
                </a:solidFill>
              </a:rPr>
              <a:t>Good vs Services</a:t>
            </a:r>
            <a:endParaRPr lang="en-US" sz="1800"/>
          </a:p>
        </c:rich>
      </c:tx>
      <c:overlay val="0"/>
      <c:spPr>
        <a:noFill/>
        <a:ln>
          <a:noFill/>
        </a:ln>
        <a:effectLst/>
      </c:spPr>
    </c:title>
    <c:autoTitleDeleted val="0"/>
    <c:plotArea>
      <c:layout>
        <c:manualLayout>
          <c:layoutTarget val="inner"/>
          <c:xMode val="edge"/>
          <c:yMode val="edge"/>
          <c:x val="8.4427165354330702E-2"/>
          <c:y val="0.11773508752053476"/>
          <c:w val="0.90026323272090991"/>
          <c:h val="0.72564365830170507"/>
        </c:manualLayout>
      </c:layout>
      <c:barChart>
        <c:barDir val="col"/>
        <c:grouping val="clustered"/>
        <c:varyColors val="0"/>
        <c:ser>
          <c:idx val="0"/>
          <c:order val="0"/>
          <c:tx>
            <c:strRef>
              <c:f>'Shift-Share_Business'!$P$8</c:f>
              <c:strCache>
                <c:ptCount val="1"/>
                <c:pt idx="0">
                  <c:v>Within</c:v>
                </c:pt>
              </c:strCache>
            </c:strRef>
          </c:tx>
          <c:spPr>
            <a:solidFill>
              <a:srgbClr val="00B050"/>
            </a:solidFill>
          </c:spPr>
          <c:invertIfNegative val="0"/>
          <c:cat>
            <c:numRef>
              <c:f>'Shift-Share_Business'!$N$9:$N$34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'Shift-Share_Business'!$P$9:$P$34</c:f>
              <c:numCache>
                <c:formatCode>General</c:formatCode>
                <c:ptCount val="26"/>
                <c:pt idx="0">
                  <c:v>1.0854273792099067</c:v>
                </c:pt>
                <c:pt idx="1">
                  <c:v>1.6860974034302822</c:v>
                </c:pt>
                <c:pt idx="2">
                  <c:v>2.1031769207776292</c:v>
                </c:pt>
                <c:pt idx="3">
                  <c:v>0.96732519446348009</c:v>
                </c:pt>
                <c:pt idx="4">
                  <c:v>1.0655003057138257</c:v>
                </c:pt>
                <c:pt idx="5">
                  <c:v>0.20000000000000284</c:v>
                </c:pt>
                <c:pt idx="6">
                  <c:v>0.39660219671736752</c:v>
                </c:pt>
                <c:pt idx="7">
                  <c:v>1.2395775771691611</c:v>
                </c:pt>
                <c:pt idx="8">
                  <c:v>0.91029543647565281</c:v>
                </c:pt>
                <c:pt idx="9">
                  <c:v>0.21359048419392329</c:v>
                </c:pt>
                <c:pt idx="10">
                  <c:v>-0.36853101472637995</c:v>
                </c:pt>
                <c:pt idx="11">
                  <c:v>-0.16346306683103429</c:v>
                </c:pt>
                <c:pt idx="12">
                  <c:v>0.24419867908723281</c:v>
                </c:pt>
                <c:pt idx="13">
                  <c:v>1.0897776429987476</c:v>
                </c:pt>
                <c:pt idx="14">
                  <c:v>-7.1882104040853712E-2</c:v>
                </c:pt>
                <c:pt idx="15">
                  <c:v>1.0048784623735894</c:v>
                </c:pt>
                <c:pt idx="16">
                  <c:v>2.1079465080344866</c:v>
                </c:pt>
                <c:pt idx="17">
                  <c:v>-9.3888342280147238E-3</c:v>
                </c:pt>
                <c:pt idx="18">
                  <c:v>0.49656945734730112</c:v>
                </c:pt>
                <c:pt idx="19">
                  <c:v>0.8136810745709131</c:v>
                </c:pt>
                <c:pt idx="20">
                  <c:v>0.28711773689414621</c:v>
                </c:pt>
                <c:pt idx="21">
                  <c:v>0.28035697376512297</c:v>
                </c:pt>
                <c:pt idx="22">
                  <c:v>4.9443982702994589</c:v>
                </c:pt>
                <c:pt idx="23">
                  <c:v>-2.7379156311909005</c:v>
                </c:pt>
                <c:pt idx="24">
                  <c:v>-0.1216657491310555</c:v>
                </c:pt>
                <c:pt idx="25">
                  <c:v>-1.1686160538405601</c:v>
                </c:pt>
              </c:numCache>
            </c:numRef>
          </c:val>
          <c:extLst>
            <c:ext xmlns:c16="http://schemas.microsoft.com/office/drawing/2014/chart" uri="{C3380CC4-5D6E-409C-BE32-E72D297353CC}">
              <c16:uniqueId val="{00000000-D6AF-AD4E-A272-6DD4E7B36C10}"/>
            </c:ext>
          </c:extLst>
        </c:ser>
        <c:ser>
          <c:idx val="2"/>
          <c:order val="1"/>
          <c:tx>
            <c:strRef>
              <c:f>'Shift-Share_Business'!$Q$8</c:f>
              <c:strCache>
                <c:ptCount val="1"/>
                <c:pt idx="0">
                  <c:v>Between</c:v>
                </c:pt>
              </c:strCache>
            </c:strRef>
          </c:tx>
          <c:spPr>
            <a:solidFill>
              <a:schemeClr val="tx2"/>
            </a:solidFill>
          </c:spPr>
          <c:invertIfNegative val="0"/>
          <c:cat>
            <c:numRef>
              <c:f>'Shift-Share_Business'!$N$9:$N$34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'Shift-Share_Business'!$Q$9:$Q$34</c:f>
              <c:numCache>
                <c:formatCode>General</c:formatCode>
                <c:ptCount val="26"/>
                <c:pt idx="0">
                  <c:v>-0.14976261435764465</c:v>
                </c:pt>
                <c:pt idx="1">
                  <c:v>-0.11710868582671125</c:v>
                </c:pt>
                <c:pt idx="2">
                  <c:v>-5.775067962354255E-2</c:v>
                </c:pt>
                <c:pt idx="3">
                  <c:v>-0.11536407637266527</c:v>
                </c:pt>
                <c:pt idx="4">
                  <c:v>-6.6987128712229033E-2</c:v>
                </c:pt>
                <c:pt idx="5">
                  <c:v>-5.0509316988511771E-2</c:v>
                </c:pt>
                <c:pt idx="6">
                  <c:v>-2.4993249685280772E-2</c:v>
                </c:pt>
                <c:pt idx="7">
                  <c:v>2.2870681053711275E-2</c:v>
                </c:pt>
                <c:pt idx="8">
                  <c:v>-7.7982795998908311E-2</c:v>
                </c:pt>
                <c:pt idx="9">
                  <c:v>-7.2276029118778173E-2</c:v>
                </c:pt>
                <c:pt idx="10">
                  <c:v>-0.11143225955295577</c:v>
                </c:pt>
                <c:pt idx="11">
                  <c:v>-0.25172133318572165</c:v>
                </c:pt>
                <c:pt idx="12">
                  <c:v>5.6587066605236935E-2</c:v>
                </c:pt>
                <c:pt idx="13">
                  <c:v>5.5515367638051899E-2</c:v>
                </c:pt>
                <c:pt idx="14">
                  <c:v>5.5465989664473858E-2</c:v>
                </c:pt>
                <c:pt idx="15">
                  <c:v>-1.7198958770525463E-2</c:v>
                </c:pt>
                <c:pt idx="16">
                  <c:v>-3.8720695545833655E-2</c:v>
                </c:pt>
                <c:pt idx="17">
                  <c:v>-0.12029076163836216</c:v>
                </c:pt>
                <c:pt idx="18">
                  <c:v>-0.1971254419494845</c:v>
                </c:pt>
                <c:pt idx="19">
                  <c:v>6.2041023786307992E-2</c:v>
                </c:pt>
                <c:pt idx="20">
                  <c:v>4.4185987841692809E-3</c:v>
                </c:pt>
                <c:pt idx="21">
                  <c:v>-4.1661068838566212E-2</c:v>
                </c:pt>
                <c:pt idx="22">
                  <c:v>0.17206737368641745</c:v>
                </c:pt>
                <c:pt idx="23">
                  <c:v>1.5354921293892723E-2</c:v>
                </c:pt>
                <c:pt idx="24">
                  <c:v>-8.3303381719389613E-2</c:v>
                </c:pt>
                <c:pt idx="25">
                  <c:v>-1.9314853807861576E-2</c:v>
                </c:pt>
              </c:numCache>
            </c:numRef>
          </c:val>
          <c:extLst>
            <c:ext xmlns:c16="http://schemas.microsoft.com/office/drawing/2014/chart" uri="{C3380CC4-5D6E-409C-BE32-E72D297353CC}">
              <c16:uniqueId val="{00000001-D6AF-AD4E-A272-6DD4E7B36C10}"/>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'Shift-Share_Business'!$O$8</c:f>
              <c:strCache>
                <c:ptCount val="1"/>
                <c:pt idx="0">
                  <c:v>Actual ΔA</c:v>
                </c:pt>
              </c:strCache>
            </c:strRef>
          </c:tx>
          <c:spPr>
            <a:ln w="25400" cap="rnd">
              <a:solidFill>
                <a:schemeClr val="accent2"/>
              </a:solidFill>
              <a:round/>
            </a:ln>
            <a:effectLst/>
          </c:spPr>
          <c:marker>
            <c:symbol val="none"/>
          </c:marker>
          <c:cat>
            <c:numRef>
              <c:f>'Shift-Share_Business'!$N$9:$N$34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'Shift-Share_Business'!$O$9:$O$34</c:f>
              <c:numCache>
                <c:formatCode>General</c:formatCode>
                <c:ptCount val="26"/>
                <c:pt idx="0">
                  <c:v>1</c:v>
                </c:pt>
                <c:pt idx="1">
                  <c:v>1.5</c:v>
                </c:pt>
                <c:pt idx="2">
                  <c:v>2.1000000000000014</c:v>
                </c:pt>
                <c:pt idx="3">
                  <c:v>0.89999999999999858</c:v>
                </c:pt>
                <c:pt idx="4">
                  <c:v>0.89999999999999858</c:v>
                </c:pt>
                <c:pt idx="5">
                  <c:v>0.20000000000000284</c:v>
                </c:pt>
                <c:pt idx="6">
                  <c:v>0.39999999999999858</c:v>
                </c:pt>
                <c:pt idx="7">
                  <c:v>1.2000000000000028</c:v>
                </c:pt>
                <c:pt idx="8">
                  <c:v>0.79999999999999716</c:v>
                </c:pt>
                <c:pt idx="9">
                  <c:v>0.20000000000000284</c:v>
                </c:pt>
                <c:pt idx="10">
                  <c:v>-0.60000000000000142</c:v>
                </c:pt>
                <c:pt idx="11">
                  <c:v>-0.5</c:v>
                </c:pt>
                <c:pt idx="12">
                  <c:v>0.29999999999999716</c:v>
                </c:pt>
                <c:pt idx="13">
                  <c:v>1.2000000000000028</c:v>
                </c:pt>
                <c:pt idx="14">
                  <c:v>-0.10000000000000142</c:v>
                </c:pt>
                <c:pt idx="15">
                  <c:v>1</c:v>
                </c:pt>
                <c:pt idx="16">
                  <c:v>2.1000000000000014</c:v>
                </c:pt>
                <c:pt idx="17">
                  <c:v>-0.10000000000000142</c:v>
                </c:pt>
                <c:pt idx="18">
                  <c:v>0.29999999999999716</c:v>
                </c:pt>
                <c:pt idx="19">
                  <c:v>0.90000000000000568</c:v>
                </c:pt>
                <c:pt idx="20">
                  <c:v>0.29999999999999716</c:v>
                </c:pt>
                <c:pt idx="21">
                  <c:v>0.20000000000000284</c:v>
                </c:pt>
                <c:pt idx="22">
                  <c:v>5.0999999999999943</c:v>
                </c:pt>
                <c:pt idx="23">
                  <c:v>-2.6999999999999957</c:v>
                </c:pt>
                <c:pt idx="24">
                  <c:v>-0.30000000000000426</c:v>
                </c:pt>
                <c:pt idx="25">
                  <c:v>-1.1999999999999957</c:v>
                </c:pt>
              </c:numCache>
            </c:numRef>
          </c:val>
          <c:smooth val="0"/>
          <c:extLst>
            <c:ext xmlns:c16="http://schemas.microsoft.com/office/drawing/2014/chart" uri="{C3380CC4-5D6E-409C-BE32-E72D297353CC}">
              <c16:uniqueId val="{00000002-D6AF-AD4E-A272-6DD4E7B36C10}"/>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200"/>
                </a:pPr>
                <a:r>
                  <a:rPr lang="en-CA" sz="1200" b="1" i="0" u="none" strike="noStrike" baseline="0"/>
                  <a:t>Year</a:t>
                </a:r>
                <a:endParaRPr lang="en-US" sz="1200"/>
              </a:p>
            </c:rich>
          </c:tx>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t" anchorCtr="0"/>
          <a:lstStyle/>
          <a:p>
            <a:pPr>
              <a:defRPr sz="1100" b="0"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5.5"/>
          <c:min val="-3"/>
        </c:scaling>
        <c:delete val="0"/>
        <c:axPos val="l"/>
        <c:majorGridlines>
          <c:spPr>
            <a:ln w="9525" cap="flat" cmpd="sng" algn="ctr">
              <a:solidFill>
                <a:schemeClr val="bg1">
                  <a:lumMod val="85000"/>
                </a:schemeClr>
              </a:solidFill>
              <a:round/>
            </a:ln>
            <a:effectLst/>
          </c:spPr>
        </c:majorGridlines>
        <c:title>
          <c:tx>
            <c:rich>
              <a:bodyPr/>
              <a:lstStyle/>
              <a:p>
                <a:pPr>
                  <a:defRPr sz="1400" b="0"/>
                </a:pPr>
                <a:r>
                  <a:rPr lang="en-CA" sz="1400" b="0" i="0" u="none" strike="noStrike" baseline="0"/>
                  <a:t>Change in Labour Productivity (</a:t>
                </a:r>
                <a:r>
                  <a:rPr lang="el-GR" sz="1400" b="0" i="0" u="none" strike="noStrike" baseline="0"/>
                  <a:t>Δ</a:t>
                </a:r>
                <a:r>
                  <a:rPr lang="en-CA" sz="1400" b="0" i="0" u="none" strike="noStrike" baseline="0"/>
                  <a:t>A)</a:t>
                </a:r>
                <a:endParaRPr lang="en-US" sz="14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Shift-Share Decomposition of Labour Productivity Growth in Canada – All Industries (1998–2023)</a:t>
            </a:r>
            <a:endParaRPr lang="en-US" sz="2000" b="1"/>
          </a:p>
        </c:rich>
      </c:tx>
      <c:overlay val="0"/>
      <c:spPr>
        <a:noFill/>
        <a:ln>
          <a:noFill/>
        </a:ln>
        <a:effectLst/>
      </c:spPr>
    </c:title>
    <c:autoTitleDeleted val="0"/>
    <c:plotArea>
      <c:layout>
        <c:manualLayout>
          <c:layoutTarget val="inner"/>
          <c:xMode val="edge"/>
          <c:yMode val="edge"/>
          <c:x val="8.0084040797831865E-2"/>
          <c:y val="9.4415186473783802E-2"/>
          <c:w val="0.90460634195969802"/>
          <c:h val="0.74896355978758467"/>
        </c:manualLayout>
      </c:layout>
      <c:barChart>
        <c:barDir val="col"/>
        <c:grouping val="clustered"/>
        <c:varyColors val="0"/>
        <c:ser>
          <c:idx val="0"/>
          <c:order val="0"/>
          <c:tx>
            <c:strRef>
              <c:f>'Shift-Share_ALL'!$P$8</c:f>
              <c:strCache>
                <c:ptCount val="1"/>
                <c:pt idx="0">
                  <c:v>Within</c:v>
                </c:pt>
              </c:strCache>
            </c:strRef>
          </c:tx>
          <c:spPr>
            <a:solidFill>
              <a:srgbClr val="00B050"/>
            </a:solidFill>
          </c:spPr>
          <c:invertIfNegative val="0"/>
          <c:cat>
            <c:numRef>
              <c:f>'Shift-Share_ALL'!$N$9:$N$34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'Shift-Share_ALL'!$P$9:$P$34</c:f>
              <c:numCache>
                <c:formatCode>General</c:formatCode>
                <c:ptCount val="26"/>
                <c:pt idx="0">
                  <c:v>1.0721193280065666</c:v>
                </c:pt>
                <c:pt idx="1">
                  <c:v>1.3032901545110296</c:v>
                </c:pt>
                <c:pt idx="2">
                  <c:v>1.7360226915818016</c:v>
                </c:pt>
                <c:pt idx="3">
                  <c:v>0.82543963141561483</c:v>
                </c:pt>
                <c:pt idx="4">
                  <c:v>0.9228736162310327</c:v>
                </c:pt>
                <c:pt idx="5">
                  <c:v>0.21149583713894982</c:v>
                </c:pt>
                <c:pt idx="6">
                  <c:v>0.69125655600390068</c:v>
                </c:pt>
                <c:pt idx="7">
                  <c:v>1.1826353199775625</c:v>
                </c:pt>
                <c:pt idx="8">
                  <c:v>0.80811146565981085</c:v>
                </c:pt>
                <c:pt idx="9">
                  <c:v>0.1063948628037632</c:v>
                </c:pt>
                <c:pt idx="10">
                  <c:v>-0.26598968530644118</c:v>
                </c:pt>
                <c:pt idx="11">
                  <c:v>-1.6699075650595446E-2</c:v>
                </c:pt>
                <c:pt idx="12">
                  <c:v>0.68093905184550696</c:v>
                </c:pt>
                <c:pt idx="13">
                  <c:v>0.96957303953297924</c:v>
                </c:pt>
                <c:pt idx="14">
                  <c:v>0.10978828368794823</c:v>
                </c:pt>
                <c:pt idx="15">
                  <c:v>0.93620239566122732</c:v>
                </c:pt>
                <c:pt idx="16">
                  <c:v>1.8104423726099181</c:v>
                </c:pt>
                <c:pt idx="17">
                  <c:v>6.6459934512275914E-2</c:v>
                </c:pt>
                <c:pt idx="18">
                  <c:v>0.41788393943293978</c:v>
                </c:pt>
                <c:pt idx="19">
                  <c:v>0.91306430937045291</c:v>
                </c:pt>
                <c:pt idx="20">
                  <c:v>0.25627377178138572</c:v>
                </c:pt>
                <c:pt idx="21">
                  <c:v>0.24520744295381172</c:v>
                </c:pt>
                <c:pt idx="22">
                  <c:v>4.4876163700444263</c:v>
                </c:pt>
                <c:pt idx="23">
                  <c:v>-2.564291205364964</c:v>
                </c:pt>
                <c:pt idx="24">
                  <c:v>-0.27227612905466525</c:v>
                </c:pt>
                <c:pt idx="25">
                  <c:v>-1.0998262318525149</c:v>
                </c:pt>
              </c:numCache>
            </c:numRef>
          </c:val>
          <c:extLst>
            <c:ext xmlns:c16="http://schemas.microsoft.com/office/drawing/2014/chart" uri="{C3380CC4-5D6E-409C-BE32-E72D297353CC}">
              <c16:uniqueId val="{00000000-B69D-C243-965F-9391C3911A1D}"/>
            </c:ext>
          </c:extLst>
        </c:ser>
        <c:ser>
          <c:idx val="2"/>
          <c:order val="1"/>
          <c:tx>
            <c:strRef>
              <c:f>'Shift-Share_ALL'!$Q$8</c:f>
              <c:strCache>
                <c:ptCount val="1"/>
                <c:pt idx="0">
                  <c:v>Between</c:v>
                </c:pt>
              </c:strCache>
            </c:strRef>
          </c:tx>
          <c:spPr>
            <a:solidFill>
              <a:schemeClr val="tx2"/>
            </a:solidFill>
          </c:spPr>
          <c:invertIfNegative val="0"/>
          <c:cat>
            <c:numRef>
              <c:f>'Shift-Share_ALL'!$N$9:$N$34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'Shift-Share_ALL'!$Q$9:$Q$34</c:f>
              <c:numCache>
                <c:formatCode>General</c:formatCode>
                <c:ptCount val="26"/>
                <c:pt idx="0">
                  <c:v>-0.16463067743858731</c:v>
                </c:pt>
                <c:pt idx="1">
                  <c:v>-9.1341056545308066E-2</c:v>
                </c:pt>
                <c:pt idx="2">
                  <c:v>-3.1367904535791143E-2</c:v>
                </c:pt>
                <c:pt idx="3">
                  <c:v>-2.7199080325839037E-2</c:v>
                </c:pt>
                <c:pt idx="4">
                  <c:v>-2.1165379225961428E-2</c:v>
                </c:pt>
                <c:pt idx="5">
                  <c:v>-1.1584304648220314E-2</c:v>
                </c:pt>
                <c:pt idx="6">
                  <c:v>-8.5841460565264649E-2</c:v>
                </c:pt>
                <c:pt idx="7">
                  <c:v>1.7777072139274531E-2</c:v>
                </c:pt>
                <c:pt idx="8">
                  <c:v>-9.371269066794502E-3</c:v>
                </c:pt>
                <c:pt idx="9">
                  <c:v>-7.561659539728649E-3</c:v>
                </c:pt>
                <c:pt idx="10">
                  <c:v>-3.497323278219247E-2</c:v>
                </c:pt>
                <c:pt idx="11">
                  <c:v>-5.3369997570759109E-3</c:v>
                </c:pt>
                <c:pt idx="12">
                  <c:v>-7.3061158656791803E-2</c:v>
                </c:pt>
                <c:pt idx="13">
                  <c:v>2.9390298373019381E-2</c:v>
                </c:pt>
                <c:pt idx="14">
                  <c:v>-5.8339026953671824E-3</c:v>
                </c:pt>
                <c:pt idx="15">
                  <c:v>-3.5808679357171663E-2</c:v>
                </c:pt>
                <c:pt idx="16">
                  <c:v>-5.7775861914487608E-3</c:v>
                </c:pt>
                <c:pt idx="17">
                  <c:v>-6.567525742138007E-2</c:v>
                </c:pt>
                <c:pt idx="18">
                  <c:v>-0.11012809720644276</c:v>
                </c:pt>
                <c:pt idx="19">
                  <c:v>-1.1103031111634271E-2</c:v>
                </c:pt>
                <c:pt idx="20">
                  <c:v>4.3956884743124508E-2</c:v>
                </c:pt>
                <c:pt idx="21">
                  <c:v>-4.686855629538187E-2</c:v>
                </c:pt>
                <c:pt idx="22">
                  <c:v>0.55210677390506624</c:v>
                </c:pt>
                <c:pt idx="23">
                  <c:v>-0.12829554618131644</c:v>
                </c:pt>
                <c:pt idx="24">
                  <c:v>-0.12784708416531929</c:v>
                </c:pt>
                <c:pt idx="25">
                  <c:v>-1.6107367487084162E-3</c:v>
                </c:pt>
              </c:numCache>
            </c:numRef>
          </c:val>
          <c:extLst>
            <c:ext xmlns:c16="http://schemas.microsoft.com/office/drawing/2014/chart" uri="{C3380CC4-5D6E-409C-BE32-E72D297353CC}">
              <c16:uniqueId val="{00000001-B69D-C243-965F-9391C3911A1D}"/>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'Shift-Share_ALL'!$O$8</c:f>
              <c:strCache>
                <c:ptCount val="1"/>
                <c:pt idx="0">
                  <c:v>Actual ΔA</c:v>
                </c:pt>
              </c:strCache>
            </c:strRef>
          </c:tx>
          <c:spPr>
            <a:ln w="25400" cap="rnd">
              <a:solidFill>
                <a:schemeClr val="accent2"/>
              </a:solidFill>
              <a:round/>
            </a:ln>
            <a:effectLst/>
          </c:spPr>
          <c:marker>
            <c:symbol val="none"/>
          </c:marker>
          <c:cat>
            <c:numRef>
              <c:f>'Shift-Share_ALL'!$N$9:$N$34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'Shift-Share_ALL'!$O$9:$O$34</c:f>
              <c:numCache>
                <c:formatCode>General</c:formatCode>
                <c:ptCount val="26"/>
                <c:pt idx="0">
                  <c:v>0.89999999999999858</c:v>
                </c:pt>
                <c:pt idx="1">
                  <c:v>1.2000000000000028</c:v>
                </c:pt>
                <c:pt idx="2">
                  <c:v>1.6999999999999957</c:v>
                </c:pt>
                <c:pt idx="3">
                  <c:v>0.80000000000000426</c:v>
                </c:pt>
                <c:pt idx="4">
                  <c:v>0.89999999999999858</c:v>
                </c:pt>
                <c:pt idx="5">
                  <c:v>0.20000000000000284</c:v>
                </c:pt>
                <c:pt idx="6">
                  <c:v>0.59999999999999432</c:v>
                </c:pt>
                <c:pt idx="7">
                  <c:v>1.2000000000000028</c:v>
                </c:pt>
                <c:pt idx="8">
                  <c:v>0.79999999999999716</c:v>
                </c:pt>
                <c:pt idx="9">
                  <c:v>0.10000000000000142</c:v>
                </c:pt>
                <c:pt idx="10">
                  <c:v>-0.29999999999999716</c:v>
                </c:pt>
                <c:pt idx="11">
                  <c:v>0</c:v>
                </c:pt>
                <c:pt idx="12">
                  <c:v>0.60000000000000142</c:v>
                </c:pt>
                <c:pt idx="13">
                  <c:v>1</c:v>
                </c:pt>
                <c:pt idx="14">
                  <c:v>9.9999999999994316E-2</c:v>
                </c:pt>
                <c:pt idx="15">
                  <c:v>0.90000000000000568</c:v>
                </c:pt>
                <c:pt idx="16">
                  <c:v>1.7999999999999972</c:v>
                </c:pt>
                <c:pt idx="17">
                  <c:v>0</c:v>
                </c:pt>
                <c:pt idx="18">
                  <c:v>0.29999999999999716</c:v>
                </c:pt>
                <c:pt idx="19">
                  <c:v>0.90000000000000568</c:v>
                </c:pt>
                <c:pt idx="20">
                  <c:v>0.29999999999999716</c:v>
                </c:pt>
                <c:pt idx="21">
                  <c:v>0.20000000000000284</c:v>
                </c:pt>
                <c:pt idx="22">
                  <c:v>5</c:v>
                </c:pt>
                <c:pt idx="23">
                  <c:v>-2.7000000000000028</c:v>
                </c:pt>
                <c:pt idx="24">
                  <c:v>-0.40000000000000568</c:v>
                </c:pt>
                <c:pt idx="25">
                  <c:v>-1.0999999999999943</c:v>
                </c:pt>
              </c:numCache>
            </c:numRef>
          </c:val>
          <c:smooth val="0"/>
          <c:extLst>
            <c:ext xmlns:c16="http://schemas.microsoft.com/office/drawing/2014/chart" uri="{C3380CC4-5D6E-409C-BE32-E72D297353CC}">
              <c16:uniqueId val="{00000002-B69D-C243-965F-9391C3911A1D}"/>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400"/>
                </a:pPr>
                <a:r>
                  <a:rPr lang="en-CA" sz="1400" b="1" i="0" u="none" strike="noStrike" baseline="0"/>
                  <a:t>Year</a:t>
                </a:r>
                <a:endParaRPr lang="en-US" sz="1400"/>
              </a:p>
            </c:rich>
          </c:tx>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t" anchorCtr="0"/>
          <a:lstStyle/>
          <a:p>
            <a:pPr>
              <a:defRPr sz="1200" b="0"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3"/>
          <c:min val="-2"/>
        </c:scaling>
        <c:delete val="0"/>
        <c:axPos val="l"/>
        <c:majorGridlines>
          <c:spPr>
            <a:ln w="9525" cap="flat" cmpd="sng" algn="ctr">
              <a:solidFill>
                <a:schemeClr val="bg1">
                  <a:lumMod val="85000"/>
                </a:schemeClr>
              </a:solidFill>
              <a:round/>
            </a:ln>
            <a:effectLst/>
          </c:spPr>
        </c:majorGridlines>
        <c:title>
          <c:tx>
            <c:rich>
              <a:bodyPr/>
              <a:lstStyle/>
              <a:p>
                <a:pPr>
                  <a:defRPr sz="1400" b="0"/>
                </a:pPr>
                <a:r>
                  <a:rPr lang="en-CA" sz="1400" b="0" i="0" u="none" strike="noStrike" baseline="0"/>
                  <a:t>Change in Labour Productivity (</a:t>
                </a:r>
                <a:r>
                  <a:rPr lang="el-GR" sz="1400" b="0" i="0" u="none" strike="noStrike" baseline="0"/>
                  <a:t>Δ</a:t>
                </a:r>
                <a:r>
                  <a:rPr lang="en-CA" sz="1400" b="0" i="0" u="none" strike="noStrike" baseline="0"/>
                  <a:t>A)</a:t>
                </a:r>
                <a:endParaRPr lang="en-US" sz="14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layout>
        <c:manualLayout>
          <c:xMode val="edge"/>
          <c:yMode val="edge"/>
          <c:x val="0.36464590480526921"/>
          <c:y val="0.94954098410112531"/>
          <c:w val="0.27469614777714102"/>
          <c:h val="4.854330708661417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Shift-Share Decomposition of Annualized Productivity Growth in Canada  – All Industries (1997-2003)</a:t>
            </a:r>
            <a:endParaRPr lang="en-US" sz="2000" b="1"/>
          </a:p>
        </c:rich>
      </c:tx>
      <c:layout>
        <c:manualLayout>
          <c:xMode val="edge"/>
          <c:yMode val="edge"/>
          <c:x val="0.13266351984516525"/>
          <c:y val="4.6728971962616821E-2"/>
        </c:manualLayout>
      </c:layout>
      <c:overlay val="0"/>
      <c:spPr>
        <a:noFill/>
        <a:ln>
          <a:noFill/>
        </a:ln>
        <a:effectLst/>
      </c:spPr>
    </c:title>
    <c:autoTitleDeleted val="0"/>
    <c:plotArea>
      <c:layout>
        <c:manualLayout>
          <c:layoutTarget val="inner"/>
          <c:xMode val="edge"/>
          <c:yMode val="edge"/>
          <c:x val="8.3620724465144777E-2"/>
          <c:y val="0.13274732013638482"/>
          <c:w val="0.90106964083070518"/>
          <c:h val="0.6983413294268449"/>
        </c:manualLayout>
      </c:layout>
      <c:barChart>
        <c:barDir val="col"/>
        <c:grouping val="clustered"/>
        <c:varyColors val="0"/>
        <c:ser>
          <c:idx val="0"/>
          <c:order val="0"/>
          <c:tx>
            <c:strRef>
              <c:f>'Shift-Share_ALL'!$Z$8</c:f>
              <c:strCache>
                <c:ptCount val="1"/>
                <c:pt idx="0">
                  <c:v>Within</c:v>
                </c:pt>
              </c:strCache>
            </c:strRef>
          </c:tx>
          <c:spPr>
            <a:solidFill>
              <a:srgbClr val="00B050"/>
            </a:solidFill>
          </c:spPr>
          <c:invertIfNegative val="0"/>
          <c:cat>
            <c:strRef>
              <c:f>'Shift-Share_ALL'!$T$9:$T$12</c:f>
              <c:strCache>
                <c:ptCount val="4"/>
                <c:pt idx="0">
                  <c:v>1997-2000</c:v>
                </c:pt>
                <c:pt idx="1">
                  <c:v>2000-2015</c:v>
                </c:pt>
                <c:pt idx="2">
                  <c:v>2015-2020</c:v>
                </c:pt>
                <c:pt idx="3">
                  <c:v>2020-2023</c:v>
                </c:pt>
              </c:strCache>
            </c:strRef>
          </c:cat>
          <c:val>
            <c:numRef>
              <c:f>'Shift-Share_ALL'!$Z$9:$Z$12</c:f>
              <c:numCache>
                <c:formatCode>General</c:formatCode>
                <c:ptCount val="4"/>
                <c:pt idx="0">
                  <c:v>1.3704773913664658</c:v>
                </c:pt>
                <c:pt idx="1">
                  <c:v>0.60259490707489682</c:v>
                </c:pt>
                <c:pt idx="2">
                  <c:v>1.2640091667166033</c:v>
                </c:pt>
                <c:pt idx="3">
                  <c:v>-1.3121311887573814</c:v>
                </c:pt>
              </c:numCache>
            </c:numRef>
          </c:val>
          <c:extLst>
            <c:ext xmlns:c16="http://schemas.microsoft.com/office/drawing/2014/chart" uri="{C3380CC4-5D6E-409C-BE32-E72D297353CC}">
              <c16:uniqueId val="{00000000-FD59-B142-82DF-2E64D0A74DC2}"/>
            </c:ext>
          </c:extLst>
        </c:ser>
        <c:ser>
          <c:idx val="2"/>
          <c:order val="1"/>
          <c:tx>
            <c:strRef>
              <c:f>'Shift-Share_ALL'!$AA$8</c:f>
              <c:strCache>
                <c:ptCount val="1"/>
                <c:pt idx="0">
                  <c:v>Between</c:v>
                </c:pt>
              </c:strCache>
            </c:strRef>
          </c:tx>
          <c:spPr>
            <a:solidFill>
              <a:schemeClr val="tx2"/>
            </a:solidFill>
          </c:spPr>
          <c:invertIfNegative val="0"/>
          <c:cat>
            <c:strRef>
              <c:f>'Shift-Share_ALL'!$T$9:$T$12</c:f>
              <c:strCache>
                <c:ptCount val="4"/>
                <c:pt idx="0">
                  <c:v>1997-2000</c:v>
                </c:pt>
                <c:pt idx="1">
                  <c:v>2000-2015</c:v>
                </c:pt>
                <c:pt idx="2">
                  <c:v>2015-2020</c:v>
                </c:pt>
                <c:pt idx="3">
                  <c:v>2020-2023</c:v>
                </c:pt>
              </c:strCache>
            </c:strRef>
          </c:cat>
          <c:val>
            <c:numRef>
              <c:f>'Shift-Share_ALL'!$AA$9:$AA$12</c:f>
              <c:numCache>
                <c:formatCode>General</c:formatCode>
                <c:ptCount val="4"/>
                <c:pt idx="0">
                  <c:v>-9.5779879506562179E-2</c:v>
                </c:pt>
                <c:pt idx="1">
                  <c:v>-2.2801506648062835E-2</c:v>
                </c:pt>
                <c:pt idx="2">
                  <c:v>8.5592794806946371E-2</c:v>
                </c:pt>
                <c:pt idx="3">
                  <c:v>-8.5917789031781391E-2</c:v>
                </c:pt>
              </c:numCache>
            </c:numRef>
          </c:val>
          <c:extLst>
            <c:ext xmlns:c16="http://schemas.microsoft.com/office/drawing/2014/chart" uri="{C3380CC4-5D6E-409C-BE32-E72D297353CC}">
              <c16:uniqueId val="{00000001-FD59-B142-82DF-2E64D0A74DC2}"/>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'Shift-Share_ALL'!$Y$8</c:f>
              <c:strCache>
                <c:ptCount val="1"/>
                <c:pt idx="0">
                  <c:v>Actual ΔA</c:v>
                </c:pt>
              </c:strCache>
            </c:strRef>
          </c:tx>
          <c:spPr>
            <a:ln w="25400" cap="rnd" cmpd="sng">
              <a:solidFill>
                <a:schemeClr val="accent2"/>
              </a:solidFill>
              <a:prstDash val="lgDash"/>
              <a:round/>
            </a:ln>
            <a:effectLst/>
          </c:spPr>
          <c:marker>
            <c:symbol val="circle"/>
            <c:size val="8"/>
          </c:marker>
          <c:cat>
            <c:strRef>
              <c:f>'Shift-Share_ALL'!$T$9:$T$12</c:f>
              <c:strCache>
                <c:ptCount val="4"/>
                <c:pt idx="0">
                  <c:v>1997-2000</c:v>
                </c:pt>
                <c:pt idx="1">
                  <c:v>2000-2015</c:v>
                </c:pt>
                <c:pt idx="2">
                  <c:v>2015-2020</c:v>
                </c:pt>
                <c:pt idx="3">
                  <c:v>2020-2023</c:v>
                </c:pt>
              </c:strCache>
            </c:strRef>
          </c:cat>
          <c:val>
            <c:numRef>
              <c:f>'Shift-Share_ALL'!$Y$9:$Y$12</c:f>
              <c:numCache>
                <c:formatCode>General</c:formatCode>
                <c:ptCount val="4"/>
                <c:pt idx="0">
                  <c:v>1.2666666666666657</c:v>
                </c:pt>
                <c:pt idx="1">
                  <c:v>0.58000000000000018</c:v>
                </c:pt>
                <c:pt idx="2">
                  <c:v>1.3400000000000005</c:v>
                </c:pt>
                <c:pt idx="3">
                  <c:v>-1.400000000000001</c:v>
                </c:pt>
              </c:numCache>
            </c:numRef>
          </c:val>
          <c:smooth val="0"/>
          <c:extLst>
            <c:ext xmlns:c16="http://schemas.microsoft.com/office/drawing/2014/chart" uri="{C3380CC4-5D6E-409C-BE32-E72D297353CC}">
              <c16:uniqueId val="{00000002-FD59-B142-82DF-2E64D0A74DC2}"/>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800"/>
                </a:pPr>
                <a:r>
                  <a:rPr lang="en-CA" sz="1800" b="1" i="0" u="none" strike="noStrike" baseline="0"/>
                  <a:t>Year</a:t>
                </a:r>
                <a:endParaRPr lang="en-US" sz="1800"/>
              </a:p>
            </c:rich>
          </c:tx>
          <c:layout>
            <c:manualLayout>
              <c:xMode val="edge"/>
              <c:yMode val="edge"/>
              <c:x val="0.50913827626750274"/>
              <c:y val="0.87796059975261709"/>
            </c:manualLayout>
          </c:layout>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2"/>
          <c:min val="-2"/>
        </c:scaling>
        <c:delete val="0"/>
        <c:axPos val="l"/>
        <c:majorGridlines>
          <c:spPr>
            <a:ln w="9525" cap="flat" cmpd="sng" algn="ctr">
              <a:solidFill>
                <a:schemeClr val="bg1">
                  <a:lumMod val="85000"/>
                </a:schemeClr>
              </a:solidFill>
              <a:round/>
            </a:ln>
            <a:effectLst/>
          </c:spPr>
        </c:majorGridlines>
        <c:title>
          <c:tx>
            <c:rich>
              <a:bodyPr/>
              <a:lstStyle/>
              <a:p>
                <a:pPr>
                  <a:defRPr sz="1600" b="1"/>
                </a:pPr>
                <a:r>
                  <a:rPr lang="en-CA" sz="1600" b="1" i="0" u="none" strike="noStrike" kern="1200" baseline="0">
                    <a:solidFill>
                      <a:sysClr val="windowText" lastClr="000000"/>
                    </a:solidFill>
                  </a:rPr>
                  <a:t>Annualized Growth in Labour Productivity (% / yr)</a:t>
                </a:r>
                <a:endParaRPr lang="en-US" sz="1600" b="1" i="0" u="none" strike="noStrike" kern="1200" baseline="0">
                  <a:solidFill>
                    <a:sysClr val="windowText" lastClr="000000"/>
                  </a:solidFill>
                </a:endParaRPr>
              </a:p>
            </c:rich>
          </c:tx>
          <c:layout>
            <c:manualLayout>
              <c:xMode val="edge"/>
              <c:yMode val="edge"/>
              <c:x val="1.9742266964640029E-2"/>
              <c:y val="0.19603796618445951"/>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layout>
        <c:manualLayout>
          <c:xMode val="edge"/>
          <c:yMode val="edge"/>
          <c:x val="0.3431656885064433"/>
          <c:y val="0.93583878286400624"/>
          <c:w val="0.33261467203477391"/>
          <c:h val="4.37508341118377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mn-lt"/>
                <a:ea typeface="+mn-ea"/>
                <a:cs typeface="+mn-cs"/>
              </a:defRPr>
            </a:pPr>
            <a:r>
              <a:rPr lang="en-CA" sz="2000" i="0"/>
              <a:t>Canada</a:t>
            </a:r>
            <a:r>
              <a:rPr lang="en-CA" sz="2000" i="0" baseline="0"/>
              <a:t> </a:t>
            </a:r>
            <a:r>
              <a:rPr lang="en-CA" sz="2000" i="0"/>
              <a:t>Log Real GDP per Capita: Benchmark vs Actual</a:t>
            </a:r>
            <a:r>
              <a:rPr lang="en-CA" sz="2000" i="0" baseline="0"/>
              <a:t>  </a:t>
            </a:r>
            <a:r>
              <a:rPr lang="en-US" sz="2000" b="1" i="0" baseline="0"/>
              <a:t>(Chained 2017$)</a:t>
            </a:r>
            <a:endParaRPr lang="en-US" sz="2000" b="1" i="0"/>
          </a:p>
        </c:rich>
      </c:tx>
      <c:layout>
        <c:manualLayout>
          <c:xMode val="edge"/>
          <c:yMode val="edge"/>
          <c:x val="0.21129469843697024"/>
          <c:y val="3.060854118085984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9.9108628986488742E-2"/>
          <c:y val="0.12040865384615385"/>
          <c:w val="0.86730728158136117"/>
          <c:h val="0.71291717638139862"/>
        </c:manualLayout>
      </c:layout>
      <c:lineChart>
        <c:grouping val="standard"/>
        <c:varyColors val="0"/>
        <c:ser>
          <c:idx val="0"/>
          <c:order val="0"/>
          <c:tx>
            <c:strRef>
              <c:f>'GDP Per Capita'!$B$24</c:f>
              <c:strCache>
                <c:ptCount val="1"/>
                <c:pt idx="0">
                  <c:v>Gross domestic product per capita</c:v>
                </c:pt>
              </c:strCache>
            </c:strRef>
          </c:tx>
          <c:spPr>
            <a:ln w="31750" cap="rnd">
              <a:solidFill>
                <a:schemeClr val="tx2">
                  <a:lumMod val="75000"/>
                  <a:lumOff val="25000"/>
                </a:schemeClr>
              </a:solidFill>
              <a:round/>
            </a:ln>
            <a:effectLst/>
          </c:spPr>
          <c:marker>
            <c:symbol val="none"/>
          </c:marker>
          <c:trendline>
            <c:spPr>
              <a:ln w="28575" cap="rnd">
                <a:solidFill>
                  <a:schemeClr val="accent3"/>
                </a:solidFill>
                <a:prstDash val="sysDot"/>
              </a:ln>
              <a:effectLst/>
            </c:spPr>
            <c:trendlineType val="linear"/>
            <c:dispRSqr val="0"/>
            <c:dispEq val="1"/>
            <c:trendlineLbl>
              <c:layout>
                <c:manualLayout>
                  <c:x val="2.5042711263283109E-2"/>
                  <c:y val="0.12191872010344884"/>
                </c:manualLayout>
              </c:layout>
              <c:numFmt formatCode="General" sourceLinked="0"/>
              <c:spPr>
                <a:noFill/>
                <a:ln>
                  <a:noFill/>
                </a:ln>
                <a:effectLst/>
              </c:spPr>
              <c:txPr>
                <a:bodyPr rot="0" spcFirstLastPara="1" vertOverflow="ellipsis" vert="horz" wrap="square" anchor="ctr" anchorCtr="1"/>
                <a:lstStyle/>
                <a:p>
                  <a:pPr>
                    <a:defRPr sz="1400" b="1" i="1" u="none" strike="noStrike" kern="1200" baseline="0">
                      <a:solidFill>
                        <a:schemeClr val="tx1">
                          <a:lumMod val="65000"/>
                          <a:lumOff val="35000"/>
                        </a:schemeClr>
                      </a:solidFill>
                      <a:latin typeface="+mn-lt"/>
                      <a:ea typeface="+mn-ea"/>
                      <a:cs typeface="+mn-cs"/>
                    </a:defRPr>
                  </a:pPr>
                  <a:endParaRPr lang="en-US"/>
                </a:p>
              </c:txPr>
            </c:trendlineLbl>
          </c:trendline>
          <c:cat>
            <c:numRef>
              <c:f>'GDP Per Capita'!$B$26:$AC$26</c:f>
              <c:numCache>
                <c:formatCode>General</c:formatCode>
                <c:ptCount val="2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numCache>
            </c:numRef>
          </c:cat>
          <c:val>
            <c:numRef>
              <c:f>'GDP Per Capita'!$B$28:$AC$28</c:f>
              <c:numCache>
                <c:formatCode>General</c:formatCode>
                <c:ptCount val="28"/>
                <c:pt idx="0">
                  <c:v>10.70989087112873</c:v>
                </c:pt>
                <c:pt idx="1">
                  <c:v>10.739549309390062</c:v>
                </c:pt>
                <c:pt idx="2">
                  <c:v>10.781624601777404</c:v>
                </c:pt>
                <c:pt idx="3">
                  <c:v>10.822559413483139</c:v>
                </c:pt>
                <c:pt idx="4">
                  <c:v>10.830644037720589</c:v>
                </c:pt>
                <c:pt idx="5">
                  <c:v>10.849371066657024</c:v>
                </c:pt>
                <c:pt idx="6">
                  <c:v>10.8579359327103</c:v>
                </c:pt>
                <c:pt idx="7">
                  <c:v>10.879004281548227</c:v>
                </c:pt>
                <c:pt idx="8">
                  <c:v>10.901127830106606</c:v>
                </c:pt>
                <c:pt idx="9">
                  <c:v>10.91710914852896</c:v>
                </c:pt>
                <c:pt idx="10">
                  <c:v>10.927623211361031</c:v>
                </c:pt>
                <c:pt idx="11">
                  <c:v>10.926922707957845</c:v>
                </c:pt>
                <c:pt idx="12">
                  <c:v>10.885874965985135</c:v>
                </c:pt>
                <c:pt idx="13">
                  <c:v>10.90511617857498</c:v>
                </c:pt>
                <c:pt idx="14">
                  <c:v>10.926073363227886</c:v>
                </c:pt>
                <c:pt idx="15">
                  <c:v>10.932897126273119</c:v>
                </c:pt>
                <c:pt idx="16">
                  <c:v>10.945300186531934</c:v>
                </c:pt>
                <c:pt idx="17">
                  <c:v>10.963488942076582</c:v>
                </c:pt>
                <c:pt idx="18">
                  <c:v>10.961911326548792</c:v>
                </c:pt>
                <c:pt idx="19">
                  <c:v>10.961746486855022</c:v>
                </c:pt>
                <c:pt idx="20">
                  <c:v>10.979453674880242</c:v>
                </c:pt>
                <c:pt idx="21">
                  <c:v>10.992503947530791</c:v>
                </c:pt>
                <c:pt idx="22">
                  <c:v>10.996768990769434</c:v>
                </c:pt>
                <c:pt idx="23">
                  <c:v>10.93337032789262</c:v>
                </c:pt>
                <c:pt idx="24">
                  <c:v>10.985250349108744</c:v>
                </c:pt>
                <c:pt idx="25">
                  <c:v>11.009625618038596</c:v>
                </c:pt>
                <c:pt idx="26">
                  <c:v>10.99688208569599</c:v>
                </c:pt>
                <c:pt idx="27">
                  <c:v>10.982976483152459</c:v>
                </c:pt>
              </c:numCache>
            </c:numRef>
          </c:val>
          <c:smooth val="0"/>
          <c:extLst>
            <c:ext xmlns:c16="http://schemas.microsoft.com/office/drawing/2014/chart" uri="{C3380CC4-5D6E-409C-BE32-E72D297353CC}">
              <c16:uniqueId val="{00000000-76D4-2C44-9585-607D6F171C44}"/>
            </c:ext>
          </c:extLst>
        </c:ser>
        <c:ser>
          <c:idx val="1"/>
          <c:order val="1"/>
          <c:spPr>
            <a:ln w="28575" cap="rnd">
              <a:solidFill>
                <a:srgbClr val="FF0000"/>
              </a:solidFill>
              <a:prstDash val="sysDot"/>
              <a:round/>
            </a:ln>
            <a:effectLst/>
          </c:spPr>
          <c:marker>
            <c:symbol val="none"/>
          </c:marker>
          <c:dLbls>
            <c:dLbl>
              <c:idx val="12"/>
              <c:layout>
                <c:manualLayout>
                  <c:x val="-0.23297692740574"/>
                  <c:y val="-6.0174968555626387E-2"/>
                </c:manualLayout>
              </c:layout>
              <c:tx>
                <c:rich>
                  <a:bodyPr rot="0" spcFirstLastPara="1" vertOverflow="ellipsis" vert="horz" wrap="square" lIns="38100" tIns="19050" rIns="38100" bIns="19050" anchor="ctr" anchorCtr="1">
                    <a:noAutofit/>
                  </a:bodyPr>
                  <a:lstStyle/>
                  <a:p>
                    <a:pPr>
                      <a:defRPr sz="1400" b="1" i="1" u="none" strike="noStrike" kern="1200" baseline="0">
                        <a:solidFill>
                          <a:schemeClr val="tx1">
                            <a:lumMod val="75000"/>
                            <a:lumOff val="25000"/>
                          </a:schemeClr>
                        </a:solidFill>
                        <a:latin typeface="+mn-lt"/>
                        <a:ea typeface="+mn-ea"/>
                        <a:cs typeface="+mn-cs"/>
                      </a:defRPr>
                    </a:pPr>
                    <a:r>
                      <a:rPr lang="en-US" sz="1400" b="1" i="1" baseline="0"/>
                      <a:t> </a:t>
                    </a:r>
                    <a:r>
                      <a:rPr lang="en-US" sz="1400" b="1" i="1" u="none" strike="noStrike" baseline="0"/>
                      <a:t>2% Annual Growth Benchmark</a:t>
                    </a:r>
                    <a:endParaRPr lang="en-US" sz="1400" b="1" i="1"/>
                  </a:p>
                </c:rich>
              </c:tx>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0286557455501"/>
                      <c:h val="6.6039387308533912E-2"/>
                    </c:manualLayout>
                  </c15:layout>
                  <c15:showDataLabelsRange val="0"/>
                </c:ext>
                <c:ext xmlns:c16="http://schemas.microsoft.com/office/drawing/2014/chart" uri="{C3380CC4-5D6E-409C-BE32-E72D297353CC}">
                  <c16:uniqueId val="{00000014-76D4-2C44-9585-607D6F171C44}"/>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numRef>
              <c:f>'GDP Per Capita'!$B$26:$AC$26</c:f>
              <c:numCache>
                <c:formatCode>General</c:formatCode>
                <c:ptCount val="2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numCache>
            </c:numRef>
          </c:cat>
          <c:val>
            <c:numRef>
              <c:f>'GDP Per Capita'!$B$30:$AC$30</c:f>
              <c:numCache>
                <c:formatCode>General</c:formatCode>
                <c:ptCount val="28"/>
                <c:pt idx="0">
                  <c:v>10.70989087112873</c:v>
                </c:pt>
                <c:pt idx="1">
                  <c:v>10.729693498424909</c:v>
                </c:pt>
                <c:pt idx="2">
                  <c:v>10.749496125721089</c:v>
                </c:pt>
                <c:pt idx="3">
                  <c:v>10.769298753017269</c:v>
                </c:pt>
                <c:pt idx="4">
                  <c:v>10.789101380313449</c:v>
                </c:pt>
                <c:pt idx="5">
                  <c:v>10.808904007609629</c:v>
                </c:pt>
                <c:pt idx="6">
                  <c:v>10.828706634905808</c:v>
                </c:pt>
                <c:pt idx="7">
                  <c:v>10.848509262201988</c:v>
                </c:pt>
                <c:pt idx="8">
                  <c:v>10.868311889498168</c:v>
                </c:pt>
                <c:pt idx="9">
                  <c:v>10.888114516794348</c:v>
                </c:pt>
                <c:pt idx="10">
                  <c:v>10.907917144090527</c:v>
                </c:pt>
                <c:pt idx="11">
                  <c:v>10.927719771386707</c:v>
                </c:pt>
                <c:pt idx="12">
                  <c:v>10.947522398682887</c:v>
                </c:pt>
                <c:pt idx="13">
                  <c:v>10.967325025979067</c:v>
                </c:pt>
                <c:pt idx="14">
                  <c:v>10.987127653275246</c:v>
                </c:pt>
                <c:pt idx="15">
                  <c:v>11.006930280571426</c:v>
                </c:pt>
                <c:pt idx="16">
                  <c:v>11.026732907867606</c:v>
                </c:pt>
                <c:pt idx="17">
                  <c:v>11.046535535163786</c:v>
                </c:pt>
                <c:pt idx="18">
                  <c:v>11.066338162459965</c:v>
                </c:pt>
                <c:pt idx="19">
                  <c:v>11.086140789756145</c:v>
                </c:pt>
                <c:pt idx="20">
                  <c:v>11.105943417052325</c:v>
                </c:pt>
                <c:pt idx="21">
                  <c:v>11.125746044348505</c:v>
                </c:pt>
                <c:pt idx="22">
                  <c:v>11.145548671644685</c:v>
                </c:pt>
                <c:pt idx="23">
                  <c:v>11.165351298940864</c:v>
                </c:pt>
                <c:pt idx="24">
                  <c:v>11.185153926237044</c:v>
                </c:pt>
                <c:pt idx="25">
                  <c:v>11.204956553533222</c:v>
                </c:pt>
                <c:pt idx="26">
                  <c:v>11.224759180829402</c:v>
                </c:pt>
                <c:pt idx="27">
                  <c:v>11.244561808125582</c:v>
                </c:pt>
              </c:numCache>
            </c:numRef>
          </c:val>
          <c:smooth val="0"/>
          <c:extLst>
            <c:ext xmlns:c16="http://schemas.microsoft.com/office/drawing/2014/chart" uri="{C3380CC4-5D6E-409C-BE32-E72D297353CC}">
              <c16:uniqueId val="{00000005-76D4-2C44-9585-607D6F171C44}"/>
            </c:ext>
          </c:extLst>
        </c:ser>
        <c:dLbls>
          <c:showLegendKey val="0"/>
          <c:showVal val="0"/>
          <c:showCatName val="0"/>
          <c:showSerName val="0"/>
          <c:showPercent val="0"/>
          <c:showBubbleSize val="0"/>
        </c:dLbls>
        <c:smooth val="0"/>
        <c:axId val="311820096"/>
        <c:axId val="311821808"/>
      </c:lineChart>
      <c:catAx>
        <c:axId val="3118200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Year</a:t>
                </a:r>
              </a:p>
            </c:rich>
          </c:tx>
          <c:layout>
            <c:manualLayout>
              <c:xMode val="edge"/>
              <c:yMode val="edge"/>
              <c:x val="0.49721934213099195"/>
              <c:y val="0.9380909297395517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11821808"/>
        <c:crosses val="autoZero"/>
        <c:auto val="1"/>
        <c:lblAlgn val="ctr"/>
        <c:lblOffset val="100"/>
        <c:noMultiLvlLbl val="0"/>
      </c:catAx>
      <c:valAx>
        <c:axId val="311821808"/>
        <c:scaling>
          <c:orientation val="minMax"/>
          <c:max val="11.4"/>
          <c:min val="1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sz="1400" b="1" i="0" u="none" strike="noStrike" baseline="0"/>
                  <a:t>Log Real GDP per Capita (Chained 2017 $)</a:t>
                </a:r>
                <a:endParaRPr lang="en-US" sz="1400" b="1"/>
              </a:p>
            </c:rich>
          </c:tx>
          <c:layout>
            <c:manualLayout>
              <c:xMode val="edge"/>
              <c:yMode val="edge"/>
              <c:x val="1.9613214611044604E-2"/>
              <c:y val="0.2492146804966686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1820096"/>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kern="1200" spc="0" baseline="0">
                <a:solidFill>
                  <a:sysClr val="windowText" lastClr="000000">
                    <a:lumMod val="65000"/>
                    <a:lumOff val="35000"/>
                  </a:sysClr>
                </a:solidFill>
              </a:rPr>
              <a:t>Shift-Share Decomposition of Annualized Productivity Growth in Canada  – Service Sector (1997-2023)</a:t>
            </a:r>
          </a:p>
        </c:rich>
      </c:tx>
      <c:layout>
        <c:manualLayout>
          <c:xMode val="edge"/>
          <c:yMode val="edge"/>
          <c:x val="0.10542331215220613"/>
          <c:y val="4.8005686789151354E-2"/>
        </c:manualLayout>
      </c:layout>
      <c:overlay val="0"/>
      <c:spPr>
        <a:noFill/>
        <a:ln>
          <a:noFill/>
        </a:ln>
        <a:effectLst/>
      </c:spPr>
    </c:title>
    <c:autoTitleDeleted val="0"/>
    <c:plotArea>
      <c:layout>
        <c:manualLayout>
          <c:layoutTarget val="inner"/>
          <c:xMode val="edge"/>
          <c:yMode val="edge"/>
          <c:x val="7.3417036506800287E-2"/>
          <c:y val="0.13356238643246518"/>
          <c:w val="0.91127329992841788"/>
          <c:h val="0.72883040581465774"/>
        </c:manualLayout>
      </c:layout>
      <c:barChart>
        <c:barDir val="col"/>
        <c:grouping val="clustered"/>
        <c:varyColors val="0"/>
        <c:ser>
          <c:idx val="0"/>
          <c:order val="0"/>
          <c:tx>
            <c:strRef>
              <c:f>'Shift-Share_Service'!$Z$8</c:f>
              <c:strCache>
                <c:ptCount val="1"/>
                <c:pt idx="0">
                  <c:v>Within</c:v>
                </c:pt>
              </c:strCache>
            </c:strRef>
          </c:tx>
          <c:spPr>
            <a:solidFill>
              <a:srgbClr val="00B050"/>
            </a:solidFill>
          </c:spPr>
          <c:invertIfNegative val="0"/>
          <c:cat>
            <c:strRef>
              <c:f>'Shift-Share_Service'!$T$9:$T$12</c:f>
              <c:strCache>
                <c:ptCount val="4"/>
                <c:pt idx="0">
                  <c:v>1997-2000</c:v>
                </c:pt>
                <c:pt idx="1">
                  <c:v>2000-2015</c:v>
                </c:pt>
                <c:pt idx="2">
                  <c:v>2015-2020</c:v>
                </c:pt>
                <c:pt idx="3">
                  <c:v>2020-2023</c:v>
                </c:pt>
              </c:strCache>
            </c:strRef>
          </c:cat>
          <c:val>
            <c:numRef>
              <c:f>'Shift-Share_Service'!$Z$9:$Z$12</c:f>
              <c:numCache>
                <c:formatCode>General</c:formatCode>
                <c:ptCount val="4"/>
                <c:pt idx="0">
                  <c:v>1.0610315707841751</c:v>
                </c:pt>
                <c:pt idx="1">
                  <c:v>0.59221805295815133</c:v>
                </c:pt>
                <c:pt idx="2">
                  <c:v>1.2104116086544447</c:v>
                </c:pt>
                <c:pt idx="3">
                  <c:v>-0.50923964562933011</c:v>
                </c:pt>
              </c:numCache>
            </c:numRef>
          </c:val>
          <c:extLst>
            <c:ext xmlns:c16="http://schemas.microsoft.com/office/drawing/2014/chart" uri="{C3380CC4-5D6E-409C-BE32-E72D297353CC}">
              <c16:uniqueId val="{00000000-705C-AC42-8E50-A946AE227570}"/>
            </c:ext>
          </c:extLst>
        </c:ser>
        <c:ser>
          <c:idx val="2"/>
          <c:order val="1"/>
          <c:tx>
            <c:strRef>
              <c:f>'Shift-Share_Service'!$AA$8</c:f>
              <c:strCache>
                <c:ptCount val="1"/>
                <c:pt idx="0">
                  <c:v>Between</c:v>
                </c:pt>
              </c:strCache>
            </c:strRef>
          </c:tx>
          <c:spPr>
            <a:solidFill>
              <a:schemeClr val="tx2"/>
            </a:solidFill>
          </c:spPr>
          <c:invertIfNegative val="0"/>
          <c:cat>
            <c:strRef>
              <c:f>'Shift-Share_Service'!$T$9:$T$12</c:f>
              <c:strCache>
                <c:ptCount val="4"/>
                <c:pt idx="0">
                  <c:v>1997-2000</c:v>
                </c:pt>
                <c:pt idx="1">
                  <c:v>2000-2015</c:v>
                </c:pt>
                <c:pt idx="2">
                  <c:v>2015-2020</c:v>
                </c:pt>
                <c:pt idx="3">
                  <c:v>2020-2023</c:v>
                </c:pt>
              </c:strCache>
            </c:strRef>
          </c:cat>
          <c:val>
            <c:numRef>
              <c:f>'Shift-Share_Service'!$AA$9:$AA$12</c:f>
              <c:numCache>
                <c:formatCode>General</c:formatCode>
                <c:ptCount val="4"/>
                <c:pt idx="0">
                  <c:v>2.5853169309551949E-2</c:v>
                </c:pt>
                <c:pt idx="1">
                  <c:v>6.732682584517511E-3</c:v>
                </c:pt>
                <c:pt idx="2">
                  <c:v>0.11907712163946418</c:v>
                </c:pt>
                <c:pt idx="3">
                  <c:v>-0.38212607374237351</c:v>
                </c:pt>
              </c:numCache>
            </c:numRef>
          </c:val>
          <c:extLst>
            <c:ext xmlns:c16="http://schemas.microsoft.com/office/drawing/2014/chart" uri="{C3380CC4-5D6E-409C-BE32-E72D297353CC}">
              <c16:uniqueId val="{00000001-705C-AC42-8E50-A946AE227570}"/>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'Shift-Share_Service'!$Y$8</c:f>
              <c:strCache>
                <c:ptCount val="1"/>
                <c:pt idx="0">
                  <c:v>Actual ΔA</c:v>
                </c:pt>
              </c:strCache>
            </c:strRef>
          </c:tx>
          <c:spPr>
            <a:ln w="25400" cap="rnd">
              <a:solidFill>
                <a:schemeClr val="accent2"/>
              </a:solidFill>
              <a:prstDash val="lgDash"/>
              <a:round/>
            </a:ln>
            <a:effectLst/>
          </c:spPr>
          <c:marker>
            <c:symbol val="circle"/>
            <c:size val="8"/>
          </c:marker>
          <c:cat>
            <c:strRef>
              <c:f>'Shift-Share_Service'!$T$9:$T$12</c:f>
              <c:strCache>
                <c:ptCount val="4"/>
                <c:pt idx="0">
                  <c:v>1997-2000</c:v>
                </c:pt>
                <c:pt idx="1">
                  <c:v>2000-2015</c:v>
                </c:pt>
                <c:pt idx="2">
                  <c:v>2015-2020</c:v>
                </c:pt>
                <c:pt idx="3">
                  <c:v>2020-2023</c:v>
                </c:pt>
              </c:strCache>
            </c:strRef>
          </c:cat>
          <c:val>
            <c:numRef>
              <c:f>'Shift-Share_Service'!$Y$9:$Y$12</c:f>
              <c:numCache>
                <c:formatCode>General</c:formatCode>
                <c:ptCount val="4"/>
                <c:pt idx="0">
                  <c:v>1.0666666666666675</c:v>
                </c:pt>
                <c:pt idx="1">
                  <c:v>0.59333333333333327</c:v>
                </c:pt>
                <c:pt idx="2">
                  <c:v>1.3400000000000005</c:v>
                </c:pt>
                <c:pt idx="3">
                  <c:v>-0.90000000000000091</c:v>
                </c:pt>
              </c:numCache>
            </c:numRef>
          </c:val>
          <c:smooth val="0"/>
          <c:extLst>
            <c:ext xmlns:c16="http://schemas.microsoft.com/office/drawing/2014/chart" uri="{C3380CC4-5D6E-409C-BE32-E72D297353CC}">
              <c16:uniqueId val="{00000002-705C-AC42-8E50-A946AE227570}"/>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800"/>
                </a:pPr>
                <a:r>
                  <a:rPr lang="en-CA" sz="1800" b="1" i="0" u="none" strike="noStrike" baseline="0"/>
                  <a:t>Year</a:t>
                </a:r>
                <a:endParaRPr lang="en-US" sz="1800"/>
              </a:p>
            </c:rich>
          </c:tx>
          <c:layout>
            <c:manualLayout>
              <c:xMode val="edge"/>
              <c:yMode val="edge"/>
              <c:x val="0.51223830790312608"/>
              <c:y val="0.89396199273167765"/>
            </c:manualLayout>
          </c:layout>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2"/>
          <c:min val="-1.5"/>
        </c:scaling>
        <c:delete val="0"/>
        <c:axPos val="l"/>
        <c:majorGridlines>
          <c:spPr>
            <a:ln w="9525" cap="flat" cmpd="sng" algn="ctr">
              <a:solidFill>
                <a:schemeClr val="bg1">
                  <a:lumMod val="85000"/>
                </a:schemeClr>
              </a:solidFill>
              <a:round/>
            </a:ln>
            <a:effectLst/>
          </c:spPr>
        </c:majorGridlines>
        <c:title>
          <c:tx>
            <c:rich>
              <a:bodyPr/>
              <a:lstStyle/>
              <a:p>
                <a:pPr>
                  <a:defRPr sz="1600" b="1"/>
                </a:pPr>
                <a:r>
                  <a:rPr lang="en-CA" sz="1600" b="1" i="0" u="none" strike="noStrike" baseline="0"/>
                  <a:t>Annualized Growth in Labour Productivity (% / yr)</a:t>
                </a:r>
                <a:endParaRPr lang="en-US" sz="1600" b="1"/>
              </a:p>
            </c:rich>
          </c:tx>
          <c:layout>
            <c:manualLayout>
              <c:xMode val="edge"/>
              <c:yMode val="edge"/>
              <c:x val="1.9423897531293709E-2"/>
              <c:y val="0.21626509186351703"/>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layout>
        <c:manualLayout>
          <c:xMode val="edge"/>
          <c:yMode val="edge"/>
          <c:x val="0.37885440229062278"/>
          <c:y val="0.94705129790713338"/>
          <c:w val="0.27501839656406585"/>
          <c:h val="4.422269860246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Labour Productivity by Subsector in the Services Sector (1997–2023)</a:t>
            </a:r>
            <a:endParaRPr lang="en-US" sz="2000" b="1"/>
          </a:p>
        </c:rich>
      </c:tx>
      <c:layout>
        <c:manualLayout>
          <c:xMode val="edge"/>
          <c:yMode val="edge"/>
          <c:x val="0.25465056082830023"/>
          <c:y val="2.155887230514096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238883642564528E-2"/>
          <c:y val="0.10024324324324324"/>
          <c:w val="0.91976622529603991"/>
          <c:h val="0.71538395571840652"/>
        </c:manualLayout>
      </c:layout>
      <c:lineChart>
        <c:grouping val="standard"/>
        <c:varyColors val="0"/>
        <c:ser>
          <c:idx val="0"/>
          <c:order val="0"/>
          <c:tx>
            <c:v>Trade</c:v>
          </c:tx>
          <c:spPr>
            <a:ln w="28575" cap="rnd">
              <a:solidFill>
                <a:schemeClr val="bg2">
                  <a:lumMod val="10000"/>
                </a:schemeClr>
              </a:solidFill>
              <a:prstDash val="sysDot"/>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Sector'!$B$7:$AB$7</c:f>
              <c:numCache>
                <c:formatCode>General</c:formatCode>
                <c:ptCount val="27"/>
                <c:pt idx="0">
                  <c:v>26.38013390240069</c:v>
                </c:pt>
                <c:pt idx="1">
                  <c:v>28.018797768488774</c:v>
                </c:pt>
                <c:pt idx="2">
                  <c:v>29.343558844222454</c:v>
                </c:pt>
                <c:pt idx="3">
                  <c:v>30.511386054669998</c:v>
                </c:pt>
                <c:pt idx="4">
                  <c:v>31.475394518434712</c:v>
                </c:pt>
                <c:pt idx="5">
                  <c:v>32.368546519608444</c:v>
                </c:pt>
                <c:pt idx="6">
                  <c:v>32.896684915383958</c:v>
                </c:pt>
                <c:pt idx="7">
                  <c:v>33.088086928680077</c:v>
                </c:pt>
                <c:pt idx="8">
                  <c:v>34.421087546602365</c:v>
                </c:pt>
                <c:pt idx="9">
                  <c:v>36.450212611809313</c:v>
                </c:pt>
                <c:pt idx="10">
                  <c:v>37.896998892603492</c:v>
                </c:pt>
                <c:pt idx="11">
                  <c:v>38.015733708577663</c:v>
                </c:pt>
                <c:pt idx="12">
                  <c:v>37.298590254642505</c:v>
                </c:pt>
                <c:pt idx="13">
                  <c:v>38.328344218154754</c:v>
                </c:pt>
                <c:pt idx="14">
                  <c:v>39.891562028672816</c:v>
                </c:pt>
                <c:pt idx="15">
                  <c:v>40.061822410887842</c:v>
                </c:pt>
                <c:pt idx="16">
                  <c:v>41.365011801487292</c:v>
                </c:pt>
                <c:pt idx="17">
                  <c:v>42.552785564985932</c:v>
                </c:pt>
                <c:pt idx="18">
                  <c:v>41.958677908039782</c:v>
                </c:pt>
                <c:pt idx="19">
                  <c:v>42.160127659265086</c:v>
                </c:pt>
                <c:pt idx="20">
                  <c:v>42.636742100307742</c:v>
                </c:pt>
                <c:pt idx="21">
                  <c:v>43.262289798682289</c:v>
                </c:pt>
                <c:pt idx="22">
                  <c:v>44.13146369795367</c:v>
                </c:pt>
                <c:pt idx="23">
                  <c:v>48.357099791820993</c:v>
                </c:pt>
                <c:pt idx="24">
                  <c:v>47.33336410154935</c:v>
                </c:pt>
                <c:pt idx="25">
                  <c:v>46.640443866659467</c:v>
                </c:pt>
                <c:pt idx="26">
                  <c:v>46.22045230622814</c:v>
                </c:pt>
              </c:numCache>
            </c:numRef>
          </c:val>
          <c:smooth val="0"/>
          <c:extLst>
            <c:ext xmlns:c16="http://schemas.microsoft.com/office/drawing/2014/chart" uri="{C3380CC4-5D6E-409C-BE32-E72D297353CC}">
              <c16:uniqueId val="{00000000-07BD-BD40-8F13-CC29AD01CA05}"/>
            </c:ext>
          </c:extLst>
        </c:ser>
        <c:ser>
          <c:idx val="1"/>
          <c:order val="1"/>
          <c:tx>
            <c:v>Transportation</c:v>
          </c:tx>
          <c:spPr>
            <a:ln w="31750" cap="rnd">
              <a:solidFill>
                <a:schemeClr val="accent2"/>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Sector'!$B$8:$AB$8</c:f>
              <c:numCache>
                <c:formatCode>General</c:formatCode>
                <c:ptCount val="27"/>
                <c:pt idx="0">
                  <c:v>39.799999999999997</c:v>
                </c:pt>
                <c:pt idx="1">
                  <c:v>39.5</c:v>
                </c:pt>
                <c:pt idx="2">
                  <c:v>39.799999999999997</c:v>
                </c:pt>
                <c:pt idx="3">
                  <c:v>42.2</c:v>
                </c:pt>
                <c:pt idx="4">
                  <c:v>44</c:v>
                </c:pt>
                <c:pt idx="5">
                  <c:v>43.9</c:v>
                </c:pt>
                <c:pt idx="6">
                  <c:v>44.6</c:v>
                </c:pt>
                <c:pt idx="7">
                  <c:v>44.8</c:v>
                </c:pt>
                <c:pt idx="8">
                  <c:v>47.8</c:v>
                </c:pt>
                <c:pt idx="9">
                  <c:v>47.3</c:v>
                </c:pt>
                <c:pt idx="10">
                  <c:v>47.1</c:v>
                </c:pt>
                <c:pt idx="11">
                  <c:v>47.8</c:v>
                </c:pt>
                <c:pt idx="12">
                  <c:v>48</c:v>
                </c:pt>
                <c:pt idx="13">
                  <c:v>47.8</c:v>
                </c:pt>
                <c:pt idx="14">
                  <c:v>49</c:v>
                </c:pt>
                <c:pt idx="15">
                  <c:v>48.4</c:v>
                </c:pt>
                <c:pt idx="16">
                  <c:v>49.3</c:v>
                </c:pt>
                <c:pt idx="17">
                  <c:v>51.3</c:v>
                </c:pt>
                <c:pt idx="18">
                  <c:v>51.5</c:v>
                </c:pt>
                <c:pt idx="19">
                  <c:v>52.5</c:v>
                </c:pt>
                <c:pt idx="20">
                  <c:v>53.6</c:v>
                </c:pt>
                <c:pt idx="21">
                  <c:v>50.3</c:v>
                </c:pt>
                <c:pt idx="22">
                  <c:v>49.8</c:v>
                </c:pt>
                <c:pt idx="23">
                  <c:v>45.3</c:v>
                </c:pt>
                <c:pt idx="24">
                  <c:v>44.2</c:v>
                </c:pt>
                <c:pt idx="25">
                  <c:v>49.5</c:v>
                </c:pt>
                <c:pt idx="26">
                  <c:v>50.6</c:v>
                </c:pt>
              </c:numCache>
            </c:numRef>
          </c:val>
          <c:smooth val="0"/>
          <c:extLst>
            <c:ext xmlns:c16="http://schemas.microsoft.com/office/drawing/2014/chart" uri="{C3380CC4-5D6E-409C-BE32-E72D297353CC}">
              <c16:uniqueId val="{00000001-07BD-BD40-8F13-CC29AD01CA05}"/>
            </c:ext>
          </c:extLst>
        </c:ser>
        <c:ser>
          <c:idx val="3"/>
          <c:order val="2"/>
          <c:tx>
            <c:v>Prof. &amp; Admin</c:v>
          </c:tx>
          <c:spPr>
            <a:ln w="28575" cap="rnd" cmpd="sng">
              <a:solidFill>
                <a:srgbClr val="00B050"/>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Sector'!$B$10:$AB$10</c:f>
              <c:numCache>
                <c:formatCode>General</c:formatCode>
                <c:ptCount val="27"/>
                <c:pt idx="0">
                  <c:v>42.464138078176937</c:v>
                </c:pt>
                <c:pt idx="1">
                  <c:v>41.664217562851498</c:v>
                </c:pt>
                <c:pt idx="2">
                  <c:v>42.153891280406832</c:v>
                </c:pt>
                <c:pt idx="3">
                  <c:v>44.091027469322562</c:v>
                </c:pt>
                <c:pt idx="4">
                  <c:v>44.700810267205497</c:v>
                </c:pt>
                <c:pt idx="5">
                  <c:v>45.187882742754894</c:v>
                </c:pt>
                <c:pt idx="6">
                  <c:v>44.929620646969475</c:v>
                </c:pt>
                <c:pt idx="7">
                  <c:v>45.120514070283392</c:v>
                </c:pt>
                <c:pt idx="8">
                  <c:v>45.407949791428784</c:v>
                </c:pt>
                <c:pt idx="9">
                  <c:v>46.038194606154306</c:v>
                </c:pt>
                <c:pt idx="10">
                  <c:v>46.632848464452948</c:v>
                </c:pt>
                <c:pt idx="11">
                  <c:v>45.866059551779315</c:v>
                </c:pt>
                <c:pt idx="12">
                  <c:v>46.461396154025294</c:v>
                </c:pt>
                <c:pt idx="13">
                  <c:v>45.316420110600632</c:v>
                </c:pt>
                <c:pt idx="14">
                  <c:v>45.926153501229571</c:v>
                </c:pt>
                <c:pt idx="15">
                  <c:v>46.931667693885672</c:v>
                </c:pt>
                <c:pt idx="16">
                  <c:v>46.785613854989748</c:v>
                </c:pt>
                <c:pt idx="17">
                  <c:v>48.578918861993444</c:v>
                </c:pt>
                <c:pt idx="18">
                  <c:v>47.849537474846478</c:v>
                </c:pt>
                <c:pt idx="19">
                  <c:v>48.081899103787258</c:v>
                </c:pt>
                <c:pt idx="20">
                  <c:v>48.175993635988121</c:v>
                </c:pt>
                <c:pt idx="21">
                  <c:v>48.938754626153262</c:v>
                </c:pt>
                <c:pt idx="22">
                  <c:v>49.605283865534687</c:v>
                </c:pt>
                <c:pt idx="23">
                  <c:v>51.950736266679925</c:v>
                </c:pt>
                <c:pt idx="24">
                  <c:v>50.233219325030376</c:v>
                </c:pt>
                <c:pt idx="25">
                  <c:v>50.882574590950668</c:v>
                </c:pt>
                <c:pt idx="26">
                  <c:v>50.403876182425783</c:v>
                </c:pt>
              </c:numCache>
            </c:numRef>
          </c:val>
          <c:smooth val="0"/>
          <c:extLst>
            <c:ext xmlns:c16="http://schemas.microsoft.com/office/drawing/2014/chart" uri="{C3380CC4-5D6E-409C-BE32-E72D297353CC}">
              <c16:uniqueId val="{00000003-07BD-BD40-8F13-CC29AD01CA05}"/>
            </c:ext>
          </c:extLst>
        </c:ser>
        <c:ser>
          <c:idx val="9"/>
          <c:order val="3"/>
          <c:tx>
            <c:v>Health Care</c:v>
          </c:tx>
          <c:spPr>
            <a:ln w="31750" cap="rnd">
              <a:solidFill>
                <a:schemeClr val="tx2">
                  <a:lumMod val="75000"/>
                  <a:lumOff val="25000"/>
                </a:schemeClr>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Sector'!$B$11:$AB$11</c:f>
              <c:numCache>
                <c:formatCode>General</c:formatCode>
                <c:ptCount val="27"/>
                <c:pt idx="0">
                  <c:v>54.9</c:v>
                </c:pt>
                <c:pt idx="1">
                  <c:v>55.1</c:v>
                </c:pt>
                <c:pt idx="2">
                  <c:v>53</c:v>
                </c:pt>
                <c:pt idx="3">
                  <c:v>53.7</c:v>
                </c:pt>
                <c:pt idx="4">
                  <c:v>56.6</c:v>
                </c:pt>
                <c:pt idx="5">
                  <c:v>56.9</c:v>
                </c:pt>
                <c:pt idx="6">
                  <c:v>56.6</c:v>
                </c:pt>
                <c:pt idx="7">
                  <c:v>56.2</c:v>
                </c:pt>
                <c:pt idx="8">
                  <c:v>58.1</c:v>
                </c:pt>
                <c:pt idx="9">
                  <c:v>57.1</c:v>
                </c:pt>
                <c:pt idx="10">
                  <c:v>54.6</c:v>
                </c:pt>
                <c:pt idx="11">
                  <c:v>54.1</c:v>
                </c:pt>
                <c:pt idx="12">
                  <c:v>53.8</c:v>
                </c:pt>
                <c:pt idx="13">
                  <c:v>52.6</c:v>
                </c:pt>
                <c:pt idx="14">
                  <c:v>53.8</c:v>
                </c:pt>
                <c:pt idx="15">
                  <c:v>53</c:v>
                </c:pt>
                <c:pt idx="16">
                  <c:v>52.2</c:v>
                </c:pt>
                <c:pt idx="17">
                  <c:v>53.4</c:v>
                </c:pt>
                <c:pt idx="18">
                  <c:v>52.1</c:v>
                </c:pt>
                <c:pt idx="19">
                  <c:v>52.1</c:v>
                </c:pt>
                <c:pt idx="20">
                  <c:v>50.6</c:v>
                </c:pt>
                <c:pt idx="21">
                  <c:v>50.7</c:v>
                </c:pt>
                <c:pt idx="22">
                  <c:v>51.1</c:v>
                </c:pt>
                <c:pt idx="23">
                  <c:v>53.3</c:v>
                </c:pt>
                <c:pt idx="24">
                  <c:v>47.9</c:v>
                </c:pt>
                <c:pt idx="25">
                  <c:v>47.2</c:v>
                </c:pt>
                <c:pt idx="26">
                  <c:v>46.2</c:v>
                </c:pt>
              </c:numCache>
            </c:numRef>
          </c:val>
          <c:smooth val="0"/>
          <c:extLst>
            <c:ext xmlns:c16="http://schemas.microsoft.com/office/drawing/2014/chart" uri="{C3380CC4-5D6E-409C-BE32-E72D297353CC}">
              <c16:uniqueId val="{00000004-07BD-BD40-8F13-CC29AD01CA05}"/>
            </c:ext>
          </c:extLst>
        </c:ser>
        <c:ser>
          <c:idx val="10"/>
          <c:order val="4"/>
          <c:tx>
            <c:v>Accom. &amp; Food</c:v>
          </c:tx>
          <c:spPr>
            <a:ln w="28575" cap="rnd">
              <a:solidFill>
                <a:schemeClr val="accent5">
                  <a:lumMod val="60000"/>
                </a:schemeClr>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Sector'!$B$12:$AB$12</c:f>
              <c:numCache>
                <c:formatCode>General</c:formatCode>
                <c:ptCount val="27"/>
                <c:pt idx="0">
                  <c:v>20.8</c:v>
                </c:pt>
                <c:pt idx="1">
                  <c:v>20.9</c:v>
                </c:pt>
                <c:pt idx="2">
                  <c:v>21.4</c:v>
                </c:pt>
                <c:pt idx="3">
                  <c:v>21.7</c:v>
                </c:pt>
                <c:pt idx="4">
                  <c:v>22.4</c:v>
                </c:pt>
                <c:pt idx="5">
                  <c:v>22.9</c:v>
                </c:pt>
                <c:pt idx="6">
                  <c:v>22.6</c:v>
                </c:pt>
                <c:pt idx="7">
                  <c:v>23.2</c:v>
                </c:pt>
                <c:pt idx="8">
                  <c:v>23.6</c:v>
                </c:pt>
                <c:pt idx="9">
                  <c:v>23.7</c:v>
                </c:pt>
                <c:pt idx="10">
                  <c:v>23.6</c:v>
                </c:pt>
                <c:pt idx="11">
                  <c:v>23.2</c:v>
                </c:pt>
                <c:pt idx="12">
                  <c:v>23.8</c:v>
                </c:pt>
                <c:pt idx="13">
                  <c:v>22.7</c:v>
                </c:pt>
                <c:pt idx="14">
                  <c:v>22.9</c:v>
                </c:pt>
                <c:pt idx="15">
                  <c:v>22.6</c:v>
                </c:pt>
                <c:pt idx="16">
                  <c:v>23.2</c:v>
                </c:pt>
                <c:pt idx="17">
                  <c:v>24.1</c:v>
                </c:pt>
                <c:pt idx="18">
                  <c:v>23.8</c:v>
                </c:pt>
                <c:pt idx="19">
                  <c:v>23.5</c:v>
                </c:pt>
                <c:pt idx="20">
                  <c:v>23.4</c:v>
                </c:pt>
                <c:pt idx="21">
                  <c:v>23.3</c:v>
                </c:pt>
                <c:pt idx="22">
                  <c:v>23.5</c:v>
                </c:pt>
                <c:pt idx="23">
                  <c:v>24</c:v>
                </c:pt>
                <c:pt idx="24">
                  <c:v>24.7</c:v>
                </c:pt>
                <c:pt idx="25">
                  <c:v>24.6</c:v>
                </c:pt>
                <c:pt idx="26">
                  <c:v>24.2</c:v>
                </c:pt>
              </c:numCache>
            </c:numRef>
          </c:val>
          <c:smooth val="0"/>
          <c:extLst>
            <c:ext xmlns:c16="http://schemas.microsoft.com/office/drawing/2014/chart" uri="{C3380CC4-5D6E-409C-BE32-E72D297353CC}">
              <c16:uniqueId val="{00000005-07BD-BD40-8F13-CC29AD01CA05}"/>
            </c:ext>
          </c:extLst>
        </c:ser>
        <c:ser>
          <c:idx val="11"/>
          <c:order val="5"/>
          <c:tx>
            <c:v>Others</c:v>
          </c:tx>
          <c:spPr>
            <a:ln w="28575" cap="rnd">
              <a:solidFill>
                <a:srgbClr val="FFC000"/>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Sector'!$B$13:$AB$13</c:f>
              <c:numCache>
                <c:formatCode>General</c:formatCode>
                <c:ptCount val="27"/>
                <c:pt idx="0">
                  <c:v>32.081064016737983</c:v>
                </c:pt>
                <c:pt idx="1">
                  <c:v>32.416485574494828</c:v>
                </c:pt>
                <c:pt idx="2">
                  <c:v>33.457347373162321</c:v>
                </c:pt>
                <c:pt idx="3">
                  <c:v>36.579507970151241</c:v>
                </c:pt>
                <c:pt idx="4">
                  <c:v>37.204965514217456</c:v>
                </c:pt>
                <c:pt idx="5">
                  <c:v>38.768419195673111</c:v>
                </c:pt>
                <c:pt idx="6">
                  <c:v>39.15683207343838</c:v>
                </c:pt>
                <c:pt idx="7">
                  <c:v>39.734677889783178</c:v>
                </c:pt>
                <c:pt idx="8">
                  <c:v>42.723373582232604</c:v>
                </c:pt>
                <c:pt idx="9">
                  <c:v>44.270596837635793</c:v>
                </c:pt>
                <c:pt idx="10">
                  <c:v>43.25744454382329</c:v>
                </c:pt>
                <c:pt idx="11">
                  <c:v>43.146410971136426</c:v>
                </c:pt>
                <c:pt idx="12">
                  <c:v>42.887603371840115</c:v>
                </c:pt>
                <c:pt idx="13">
                  <c:v>42.714971757102887</c:v>
                </c:pt>
                <c:pt idx="14">
                  <c:v>43.03771488734175</c:v>
                </c:pt>
                <c:pt idx="15">
                  <c:v>43.270807182583582</c:v>
                </c:pt>
                <c:pt idx="16">
                  <c:v>43.167721062014564</c:v>
                </c:pt>
                <c:pt idx="17">
                  <c:v>45.046479330205663</c:v>
                </c:pt>
                <c:pt idx="18">
                  <c:v>44.815699585829137</c:v>
                </c:pt>
                <c:pt idx="19">
                  <c:v>44.519030958912147</c:v>
                </c:pt>
                <c:pt idx="20">
                  <c:v>45.506042639205035</c:v>
                </c:pt>
                <c:pt idx="21">
                  <c:v>45.595072249845259</c:v>
                </c:pt>
                <c:pt idx="22">
                  <c:v>47.676311047049673</c:v>
                </c:pt>
                <c:pt idx="23">
                  <c:v>53.045395726627184</c:v>
                </c:pt>
                <c:pt idx="24">
                  <c:v>52.31993165405693</c:v>
                </c:pt>
                <c:pt idx="25">
                  <c:v>53.501975058265117</c:v>
                </c:pt>
                <c:pt idx="26">
                  <c:v>51.236695728592352</c:v>
                </c:pt>
              </c:numCache>
            </c:numRef>
          </c:val>
          <c:smooth val="0"/>
          <c:extLst>
            <c:ext xmlns:c16="http://schemas.microsoft.com/office/drawing/2014/chart" uri="{C3380CC4-5D6E-409C-BE32-E72D297353CC}">
              <c16:uniqueId val="{00000006-07BD-BD40-8F13-CC29AD01CA05}"/>
            </c:ext>
          </c:extLst>
        </c:ser>
        <c:dLbls>
          <c:showLegendKey val="0"/>
          <c:showVal val="0"/>
          <c:showCatName val="0"/>
          <c:showSerName val="0"/>
          <c:showPercent val="0"/>
          <c:showBubbleSize val="0"/>
        </c:dLbls>
        <c:smooth val="0"/>
        <c:axId val="682940848"/>
        <c:axId val="683304656"/>
      </c:lineChart>
      <c:catAx>
        <c:axId val="682940848"/>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Year</a:t>
                </a:r>
              </a:p>
            </c:rich>
          </c:tx>
          <c:layout>
            <c:manualLayout>
              <c:xMode val="edge"/>
              <c:yMode val="edge"/>
              <c:x val="0.50059417322834643"/>
              <c:y val="0.885559797449561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83304656"/>
        <c:crosses val="autoZero"/>
        <c:auto val="1"/>
        <c:lblAlgn val="ctr"/>
        <c:lblOffset val="100"/>
        <c:noMultiLvlLbl val="0"/>
      </c:catAx>
      <c:valAx>
        <c:axId val="683304656"/>
        <c:scaling>
          <c:orientation val="minMax"/>
          <c:max val="60"/>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Chained 2017</a:t>
                </a:r>
                <a:r>
                  <a:rPr lang="en-US" sz="1600" b="1" baseline="0"/>
                  <a:t> $/ hour</a:t>
                </a:r>
                <a:endParaRPr lang="en-US" sz="1600" b="1"/>
              </a:p>
            </c:rich>
          </c:tx>
          <c:layout>
            <c:manualLayout>
              <c:xMode val="edge"/>
              <c:yMode val="edge"/>
              <c:x val="1.6415862167358502E-2"/>
              <c:y val="0.32951633273563574"/>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2940848"/>
        <c:crosses val="autoZero"/>
        <c:crossBetween val="between"/>
        <c:majorUnit val="10"/>
      </c:valAx>
      <c:spPr>
        <a:noFill/>
        <a:ln>
          <a:noFill/>
        </a:ln>
        <a:effectLst/>
      </c:spPr>
    </c:plotArea>
    <c:legend>
      <c:legendPos val="b"/>
      <c:layout>
        <c:manualLayout>
          <c:xMode val="edge"/>
          <c:yMode val="edge"/>
          <c:x val="0.23870055118110237"/>
          <c:y val="0.9330766987459902"/>
          <c:w val="0.53477566929133857"/>
          <c:h val="6.22246082876004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CA" sz="1600" b="0" i="0" u="none" strike="noStrike" baseline="0"/>
              <a:t>Labour Productivity by Subsector in the Services Sector (1997–2023)</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141391677185391E-2"/>
          <c:y val="0.10024324324324324"/>
          <c:w val="0.91286369738133899"/>
          <c:h val="0.73122556508794601"/>
        </c:manualLayout>
      </c:layout>
      <c:lineChart>
        <c:grouping val="standard"/>
        <c:varyColors val="0"/>
        <c:ser>
          <c:idx val="0"/>
          <c:order val="0"/>
          <c:tx>
            <c:v>Trade</c:v>
          </c:tx>
          <c:spPr>
            <a:ln w="28575" cap="rnd">
              <a:solidFill>
                <a:schemeClr val="accent1"/>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Sector'!$B$7:$AB$7</c:f>
              <c:numCache>
                <c:formatCode>General</c:formatCode>
                <c:ptCount val="27"/>
                <c:pt idx="0">
                  <c:v>26.38013390240069</c:v>
                </c:pt>
                <c:pt idx="1">
                  <c:v>28.018797768488774</c:v>
                </c:pt>
                <c:pt idx="2">
                  <c:v>29.343558844222454</c:v>
                </c:pt>
                <c:pt idx="3">
                  <c:v>30.511386054669998</c:v>
                </c:pt>
                <c:pt idx="4">
                  <c:v>31.475394518434712</c:v>
                </c:pt>
                <c:pt idx="5">
                  <c:v>32.368546519608444</c:v>
                </c:pt>
                <c:pt idx="6">
                  <c:v>32.896684915383958</c:v>
                </c:pt>
                <c:pt idx="7">
                  <c:v>33.088086928680077</c:v>
                </c:pt>
                <c:pt idx="8">
                  <c:v>34.421087546602365</c:v>
                </c:pt>
                <c:pt idx="9">
                  <c:v>36.450212611809313</c:v>
                </c:pt>
                <c:pt idx="10">
                  <c:v>37.896998892603492</c:v>
                </c:pt>
                <c:pt idx="11">
                  <c:v>38.015733708577663</c:v>
                </c:pt>
                <c:pt idx="12">
                  <c:v>37.298590254642505</c:v>
                </c:pt>
                <c:pt idx="13">
                  <c:v>38.328344218154754</c:v>
                </c:pt>
                <c:pt idx="14">
                  <c:v>39.891562028672816</c:v>
                </c:pt>
                <c:pt idx="15">
                  <c:v>40.061822410887842</c:v>
                </c:pt>
                <c:pt idx="16">
                  <c:v>41.365011801487292</c:v>
                </c:pt>
                <c:pt idx="17">
                  <c:v>42.552785564985932</c:v>
                </c:pt>
                <c:pt idx="18">
                  <c:v>41.958677908039782</c:v>
                </c:pt>
                <c:pt idx="19">
                  <c:v>42.160127659265086</c:v>
                </c:pt>
                <c:pt idx="20">
                  <c:v>42.636742100307742</c:v>
                </c:pt>
                <c:pt idx="21">
                  <c:v>43.262289798682289</c:v>
                </c:pt>
                <c:pt idx="22">
                  <c:v>44.13146369795367</c:v>
                </c:pt>
                <c:pt idx="23">
                  <c:v>48.357099791820993</c:v>
                </c:pt>
                <c:pt idx="24">
                  <c:v>47.33336410154935</c:v>
                </c:pt>
                <c:pt idx="25">
                  <c:v>46.640443866659467</c:v>
                </c:pt>
                <c:pt idx="26">
                  <c:v>46.22045230622814</c:v>
                </c:pt>
              </c:numCache>
            </c:numRef>
          </c:val>
          <c:smooth val="0"/>
          <c:extLst>
            <c:ext xmlns:c16="http://schemas.microsoft.com/office/drawing/2014/chart" uri="{C3380CC4-5D6E-409C-BE32-E72D297353CC}">
              <c16:uniqueId val="{00000000-FB54-124B-8B00-14A804FA059C}"/>
            </c:ext>
          </c:extLst>
        </c:ser>
        <c:ser>
          <c:idx val="2"/>
          <c:order val="1"/>
          <c:tx>
            <c:v>FIRR &amp; Holding</c:v>
          </c:tx>
          <c:spPr>
            <a:ln w="28575" cap="rnd">
              <a:solidFill>
                <a:schemeClr val="accent3"/>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Sector'!$B$9:$AB$9</c:f>
              <c:numCache>
                <c:formatCode>General</c:formatCode>
                <c:ptCount val="27"/>
                <c:pt idx="0">
                  <c:v>65.645443499694778</c:v>
                </c:pt>
                <c:pt idx="1">
                  <c:v>69.056624097164615</c:v>
                </c:pt>
                <c:pt idx="2">
                  <c:v>70.846720732666</c:v>
                </c:pt>
                <c:pt idx="3">
                  <c:v>71.13753063333526</c:v>
                </c:pt>
                <c:pt idx="4">
                  <c:v>74.367385973646435</c:v>
                </c:pt>
                <c:pt idx="5">
                  <c:v>77.916341971104742</c:v>
                </c:pt>
                <c:pt idx="6">
                  <c:v>77.601621455726914</c:v>
                </c:pt>
                <c:pt idx="7">
                  <c:v>77.421237411693795</c:v>
                </c:pt>
                <c:pt idx="8">
                  <c:v>77.392838709210835</c:v>
                </c:pt>
                <c:pt idx="9">
                  <c:v>79.07456571023252</c:v>
                </c:pt>
                <c:pt idx="10">
                  <c:v>80.318713085665692</c:v>
                </c:pt>
                <c:pt idx="11">
                  <c:v>78.376925397586149</c:v>
                </c:pt>
                <c:pt idx="12">
                  <c:v>81.024274732680666</c:v>
                </c:pt>
                <c:pt idx="13">
                  <c:v>81.27706349060297</c:v>
                </c:pt>
                <c:pt idx="14">
                  <c:v>82.493953315081043</c:v>
                </c:pt>
                <c:pt idx="15">
                  <c:v>83.342077532770105</c:v>
                </c:pt>
                <c:pt idx="16">
                  <c:v>85.674929461398534</c:v>
                </c:pt>
                <c:pt idx="17">
                  <c:v>87.727415079054111</c:v>
                </c:pt>
                <c:pt idx="18">
                  <c:v>90.672936181126659</c:v>
                </c:pt>
                <c:pt idx="19">
                  <c:v>92.45398772975787</c:v>
                </c:pt>
                <c:pt idx="20">
                  <c:v>98.741263989707633</c:v>
                </c:pt>
                <c:pt idx="21">
                  <c:v>102.82471570512998</c:v>
                </c:pt>
                <c:pt idx="22">
                  <c:v>101.83559286597054</c:v>
                </c:pt>
                <c:pt idx="23">
                  <c:v>113.16618050159458</c:v>
                </c:pt>
                <c:pt idx="24">
                  <c:v>110.85594485985743</c:v>
                </c:pt>
                <c:pt idx="25">
                  <c:v>108.24151699764252</c:v>
                </c:pt>
                <c:pt idx="26">
                  <c:v>109.97204433790654</c:v>
                </c:pt>
              </c:numCache>
            </c:numRef>
          </c:val>
          <c:smooth val="0"/>
          <c:extLst>
            <c:ext xmlns:c16="http://schemas.microsoft.com/office/drawing/2014/chart" uri="{C3380CC4-5D6E-409C-BE32-E72D297353CC}">
              <c16:uniqueId val="{00000002-FB54-124B-8B00-14A804FA059C}"/>
            </c:ext>
          </c:extLst>
        </c:ser>
        <c:ser>
          <c:idx val="3"/>
          <c:order val="2"/>
          <c:tx>
            <c:v>Prof. &amp; Admin</c:v>
          </c:tx>
          <c:spPr>
            <a:ln w="28575" cap="rnd">
              <a:solidFill>
                <a:schemeClr val="accent4"/>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Sector'!$B$10:$AB$10</c:f>
              <c:numCache>
                <c:formatCode>General</c:formatCode>
                <c:ptCount val="27"/>
                <c:pt idx="0">
                  <c:v>42.464138078176937</c:v>
                </c:pt>
                <c:pt idx="1">
                  <c:v>41.664217562851498</c:v>
                </c:pt>
                <c:pt idx="2">
                  <c:v>42.153891280406832</c:v>
                </c:pt>
                <c:pt idx="3">
                  <c:v>44.091027469322562</c:v>
                </c:pt>
                <c:pt idx="4">
                  <c:v>44.700810267205497</c:v>
                </c:pt>
                <c:pt idx="5">
                  <c:v>45.187882742754894</c:v>
                </c:pt>
                <c:pt idx="6">
                  <c:v>44.929620646969475</c:v>
                </c:pt>
                <c:pt idx="7">
                  <c:v>45.120514070283392</c:v>
                </c:pt>
                <c:pt idx="8">
                  <c:v>45.407949791428784</c:v>
                </c:pt>
                <c:pt idx="9">
                  <c:v>46.038194606154306</c:v>
                </c:pt>
                <c:pt idx="10">
                  <c:v>46.632848464452948</c:v>
                </c:pt>
                <c:pt idx="11">
                  <c:v>45.866059551779315</c:v>
                </c:pt>
                <c:pt idx="12">
                  <c:v>46.461396154025294</c:v>
                </c:pt>
                <c:pt idx="13">
                  <c:v>45.316420110600632</c:v>
                </c:pt>
                <c:pt idx="14">
                  <c:v>45.926153501229571</c:v>
                </c:pt>
                <c:pt idx="15">
                  <c:v>46.931667693885672</c:v>
                </c:pt>
                <c:pt idx="16">
                  <c:v>46.785613854989748</c:v>
                </c:pt>
                <c:pt idx="17">
                  <c:v>48.578918861993444</c:v>
                </c:pt>
                <c:pt idx="18">
                  <c:v>47.849537474846478</c:v>
                </c:pt>
                <c:pt idx="19">
                  <c:v>48.081899103787258</c:v>
                </c:pt>
                <c:pt idx="20">
                  <c:v>48.175993635988121</c:v>
                </c:pt>
                <c:pt idx="21">
                  <c:v>48.938754626153262</c:v>
                </c:pt>
                <c:pt idx="22">
                  <c:v>49.605283865534687</c:v>
                </c:pt>
                <c:pt idx="23">
                  <c:v>51.950736266679925</c:v>
                </c:pt>
                <c:pt idx="24">
                  <c:v>50.233219325030376</c:v>
                </c:pt>
                <c:pt idx="25">
                  <c:v>50.882574590950668</c:v>
                </c:pt>
                <c:pt idx="26">
                  <c:v>50.403876182425783</c:v>
                </c:pt>
              </c:numCache>
            </c:numRef>
          </c:val>
          <c:smooth val="0"/>
          <c:extLst>
            <c:ext xmlns:c16="http://schemas.microsoft.com/office/drawing/2014/chart" uri="{C3380CC4-5D6E-409C-BE32-E72D297353CC}">
              <c16:uniqueId val="{00000003-FB54-124B-8B00-14A804FA059C}"/>
            </c:ext>
          </c:extLst>
        </c:ser>
        <c:ser>
          <c:idx val="11"/>
          <c:order val="3"/>
          <c:tx>
            <c:v>Others</c:v>
          </c:tx>
          <c:spPr>
            <a:ln w="28575" cap="rnd">
              <a:solidFill>
                <a:srgbClr val="FFC000"/>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Sector'!$B$13:$AB$13</c:f>
              <c:numCache>
                <c:formatCode>General</c:formatCode>
                <c:ptCount val="27"/>
                <c:pt idx="0">
                  <c:v>32.081064016737983</c:v>
                </c:pt>
                <c:pt idx="1">
                  <c:v>32.416485574494828</c:v>
                </c:pt>
                <c:pt idx="2">
                  <c:v>33.457347373162321</c:v>
                </c:pt>
                <c:pt idx="3">
                  <c:v>36.579507970151241</c:v>
                </c:pt>
                <c:pt idx="4">
                  <c:v>37.204965514217456</c:v>
                </c:pt>
                <c:pt idx="5">
                  <c:v>38.768419195673111</c:v>
                </c:pt>
                <c:pt idx="6">
                  <c:v>39.15683207343838</c:v>
                </c:pt>
                <c:pt idx="7">
                  <c:v>39.734677889783178</c:v>
                </c:pt>
                <c:pt idx="8">
                  <c:v>42.723373582232604</c:v>
                </c:pt>
                <c:pt idx="9">
                  <c:v>44.270596837635793</c:v>
                </c:pt>
                <c:pt idx="10">
                  <c:v>43.25744454382329</c:v>
                </c:pt>
                <c:pt idx="11">
                  <c:v>43.146410971136426</c:v>
                </c:pt>
                <c:pt idx="12">
                  <c:v>42.887603371840115</c:v>
                </c:pt>
                <c:pt idx="13">
                  <c:v>42.714971757102887</c:v>
                </c:pt>
                <c:pt idx="14">
                  <c:v>43.03771488734175</c:v>
                </c:pt>
                <c:pt idx="15">
                  <c:v>43.270807182583582</c:v>
                </c:pt>
                <c:pt idx="16">
                  <c:v>43.167721062014564</c:v>
                </c:pt>
                <c:pt idx="17">
                  <c:v>45.046479330205663</c:v>
                </c:pt>
                <c:pt idx="18">
                  <c:v>44.815699585829137</c:v>
                </c:pt>
                <c:pt idx="19">
                  <c:v>44.519030958912147</c:v>
                </c:pt>
                <c:pt idx="20">
                  <c:v>45.506042639205035</c:v>
                </c:pt>
                <c:pt idx="21">
                  <c:v>45.595072249845259</c:v>
                </c:pt>
                <c:pt idx="22">
                  <c:v>47.676311047049673</c:v>
                </c:pt>
                <c:pt idx="23">
                  <c:v>53.045395726627184</c:v>
                </c:pt>
                <c:pt idx="24">
                  <c:v>52.31993165405693</c:v>
                </c:pt>
                <c:pt idx="25">
                  <c:v>53.501975058265117</c:v>
                </c:pt>
                <c:pt idx="26">
                  <c:v>51.236695728592352</c:v>
                </c:pt>
              </c:numCache>
            </c:numRef>
          </c:val>
          <c:smooth val="0"/>
          <c:extLst>
            <c:ext xmlns:c16="http://schemas.microsoft.com/office/drawing/2014/chart" uri="{C3380CC4-5D6E-409C-BE32-E72D297353CC}">
              <c16:uniqueId val="{00000006-FB54-124B-8B00-14A804FA059C}"/>
            </c:ext>
          </c:extLst>
        </c:ser>
        <c:dLbls>
          <c:showLegendKey val="0"/>
          <c:showVal val="0"/>
          <c:showCatName val="0"/>
          <c:showSerName val="0"/>
          <c:showPercent val="0"/>
          <c:showBubbleSize val="0"/>
        </c:dLbls>
        <c:smooth val="0"/>
        <c:axId val="682940848"/>
        <c:axId val="683304656"/>
      </c:lineChart>
      <c:catAx>
        <c:axId val="68294084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0059415760052894"/>
              <c:y val="0.8989272143220903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83304656"/>
        <c:crosses val="autoZero"/>
        <c:auto val="1"/>
        <c:lblAlgn val="ctr"/>
        <c:lblOffset val="100"/>
        <c:noMultiLvlLbl val="0"/>
      </c:catAx>
      <c:valAx>
        <c:axId val="683304656"/>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Chained 2017</a:t>
                </a:r>
                <a:r>
                  <a:rPr lang="en-US" sz="1200" baseline="0"/>
                  <a:t> $/ hour</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94084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CA" sz="1600" b="0" i="0" u="none" strike="noStrike" baseline="0"/>
              <a:t>Labour Productivity by Subsector in the Services Sector (1997–2023)</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141391677185391E-2"/>
          <c:y val="0.10024324324324324"/>
          <c:w val="0.91286369738133899"/>
          <c:h val="0.73122556508794601"/>
        </c:manualLayout>
      </c:layout>
      <c:lineChart>
        <c:grouping val="standard"/>
        <c:varyColors val="0"/>
        <c:ser>
          <c:idx val="9"/>
          <c:order val="0"/>
          <c:tx>
            <c:v>Health Care</c:v>
          </c:tx>
          <c:spPr>
            <a:ln w="28575" cap="rnd">
              <a:solidFill>
                <a:schemeClr val="tx2">
                  <a:lumMod val="75000"/>
                  <a:lumOff val="25000"/>
                </a:schemeClr>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Sector'!$B$11:$AB$11</c:f>
              <c:numCache>
                <c:formatCode>General</c:formatCode>
                <c:ptCount val="27"/>
                <c:pt idx="0">
                  <c:v>54.9</c:v>
                </c:pt>
                <c:pt idx="1">
                  <c:v>55.1</c:v>
                </c:pt>
                <c:pt idx="2">
                  <c:v>53</c:v>
                </c:pt>
                <c:pt idx="3">
                  <c:v>53.7</c:v>
                </c:pt>
                <c:pt idx="4">
                  <c:v>56.6</c:v>
                </c:pt>
                <c:pt idx="5">
                  <c:v>56.9</c:v>
                </c:pt>
                <c:pt idx="6">
                  <c:v>56.6</c:v>
                </c:pt>
                <c:pt idx="7">
                  <c:v>56.2</c:v>
                </c:pt>
                <c:pt idx="8">
                  <c:v>58.1</c:v>
                </c:pt>
                <c:pt idx="9">
                  <c:v>57.1</c:v>
                </c:pt>
                <c:pt idx="10">
                  <c:v>54.6</c:v>
                </c:pt>
                <c:pt idx="11">
                  <c:v>54.1</c:v>
                </c:pt>
                <c:pt idx="12">
                  <c:v>53.8</c:v>
                </c:pt>
                <c:pt idx="13">
                  <c:v>52.6</c:v>
                </c:pt>
                <c:pt idx="14">
                  <c:v>53.8</c:v>
                </c:pt>
                <c:pt idx="15">
                  <c:v>53</c:v>
                </c:pt>
                <c:pt idx="16">
                  <c:v>52.2</c:v>
                </c:pt>
                <c:pt idx="17">
                  <c:v>53.4</c:v>
                </c:pt>
                <c:pt idx="18">
                  <c:v>52.1</c:v>
                </c:pt>
                <c:pt idx="19">
                  <c:v>52.1</c:v>
                </c:pt>
                <c:pt idx="20">
                  <c:v>50.6</c:v>
                </c:pt>
                <c:pt idx="21">
                  <c:v>50.7</c:v>
                </c:pt>
                <c:pt idx="22">
                  <c:v>51.1</c:v>
                </c:pt>
                <c:pt idx="23">
                  <c:v>53.3</c:v>
                </c:pt>
                <c:pt idx="24">
                  <c:v>47.9</c:v>
                </c:pt>
                <c:pt idx="25">
                  <c:v>47.2</c:v>
                </c:pt>
                <c:pt idx="26">
                  <c:v>46.2</c:v>
                </c:pt>
              </c:numCache>
            </c:numRef>
          </c:val>
          <c:smooth val="0"/>
          <c:extLst>
            <c:ext xmlns:c16="http://schemas.microsoft.com/office/drawing/2014/chart" uri="{C3380CC4-5D6E-409C-BE32-E72D297353CC}">
              <c16:uniqueId val="{00000004-A8F3-1B48-A5F4-C461C8016288}"/>
            </c:ext>
          </c:extLst>
        </c:ser>
        <c:ser>
          <c:idx val="10"/>
          <c:order val="1"/>
          <c:tx>
            <c:v>Accom. &amp; Food</c:v>
          </c:tx>
          <c:spPr>
            <a:ln w="28575" cap="rnd">
              <a:solidFill>
                <a:schemeClr val="accent5">
                  <a:lumMod val="60000"/>
                </a:schemeClr>
              </a:solidFill>
              <a:round/>
            </a:ln>
            <a:effectLst/>
          </c:spPr>
          <c:marker>
            <c:symbol val="none"/>
          </c:marker>
          <c:cat>
            <c:numRef>
              <c:f>'Service Sector'!$B$2:$AB$2</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'Service Sector'!$B$12:$AB$12</c:f>
              <c:numCache>
                <c:formatCode>General</c:formatCode>
                <c:ptCount val="27"/>
                <c:pt idx="0">
                  <c:v>20.8</c:v>
                </c:pt>
                <c:pt idx="1">
                  <c:v>20.9</c:v>
                </c:pt>
                <c:pt idx="2">
                  <c:v>21.4</c:v>
                </c:pt>
                <c:pt idx="3">
                  <c:v>21.7</c:v>
                </c:pt>
                <c:pt idx="4">
                  <c:v>22.4</c:v>
                </c:pt>
                <c:pt idx="5">
                  <c:v>22.9</c:v>
                </c:pt>
                <c:pt idx="6">
                  <c:v>22.6</c:v>
                </c:pt>
                <c:pt idx="7">
                  <c:v>23.2</c:v>
                </c:pt>
                <c:pt idx="8">
                  <c:v>23.6</c:v>
                </c:pt>
                <c:pt idx="9">
                  <c:v>23.7</c:v>
                </c:pt>
                <c:pt idx="10">
                  <c:v>23.6</c:v>
                </c:pt>
                <c:pt idx="11">
                  <c:v>23.2</c:v>
                </c:pt>
                <c:pt idx="12">
                  <c:v>23.8</c:v>
                </c:pt>
                <c:pt idx="13">
                  <c:v>22.7</c:v>
                </c:pt>
                <c:pt idx="14">
                  <c:v>22.9</c:v>
                </c:pt>
                <c:pt idx="15">
                  <c:v>22.6</c:v>
                </c:pt>
                <c:pt idx="16">
                  <c:v>23.2</c:v>
                </c:pt>
                <c:pt idx="17">
                  <c:v>24.1</c:v>
                </c:pt>
                <c:pt idx="18">
                  <c:v>23.8</c:v>
                </c:pt>
                <c:pt idx="19">
                  <c:v>23.5</c:v>
                </c:pt>
                <c:pt idx="20">
                  <c:v>23.4</c:v>
                </c:pt>
                <c:pt idx="21">
                  <c:v>23.3</c:v>
                </c:pt>
                <c:pt idx="22">
                  <c:v>23.5</c:v>
                </c:pt>
                <c:pt idx="23">
                  <c:v>24</c:v>
                </c:pt>
                <c:pt idx="24">
                  <c:v>24.7</c:v>
                </c:pt>
                <c:pt idx="25">
                  <c:v>24.6</c:v>
                </c:pt>
                <c:pt idx="26">
                  <c:v>24.2</c:v>
                </c:pt>
              </c:numCache>
            </c:numRef>
          </c:val>
          <c:smooth val="0"/>
          <c:extLst>
            <c:ext xmlns:c16="http://schemas.microsoft.com/office/drawing/2014/chart" uri="{C3380CC4-5D6E-409C-BE32-E72D297353CC}">
              <c16:uniqueId val="{00000005-A8F3-1B48-A5F4-C461C8016288}"/>
            </c:ext>
          </c:extLst>
        </c:ser>
        <c:dLbls>
          <c:showLegendKey val="0"/>
          <c:showVal val="0"/>
          <c:showCatName val="0"/>
          <c:showSerName val="0"/>
          <c:showPercent val="0"/>
          <c:showBubbleSize val="0"/>
        </c:dLbls>
        <c:smooth val="0"/>
        <c:axId val="682940848"/>
        <c:axId val="683304656"/>
      </c:lineChart>
      <c:catAx>
        <c:axId val="68294084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0059415760052894"/>
              <c:y val="0.8989272143220903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83304656"/>
        <c:crosses val="autoZero"/>
        <c:auto val="1"/>
        <c:lblAlgn val="ctr"/>
        <c:lblOffset val="100"/>
        <c:noMultiLvlLbl val="0"/>
      </c:catAx>
      <c:valAx>
        <c:axId val="683304656"/>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Chained 2017</a:t>
                </a:r>
                <a:r>
                  <a:rPr lang="en-US" sz="1200" baseline="0"/>
                  <a:t> $/ hour</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94084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Shift-Share Decomposition of Labour Productivity Growth – Goods-Producing Sector (1998–2023)</a:t>
            </a:r>
            <a:endParaRPr lang="en-US" sz="2000" b="1"/>
          </a:p>
        </c:rich>
      </c:tx>
      <c:overlay val="0"/>
      <c:spPr>
        <a:noFill/>
        <a:ln>
          <a:noFill/>
        </a:ln>
        <a:effectLst/>
      </c:spPr>
    </c:title>
    <c:autoTitleDeleted val="0"/>
    <c:plotArea>
      <c:layout>
        <c:manualLayout>
          <c:layoutTarget val="inner"/>
          <c:xMode val="edge"/>
          <c:yMode val="edge"/>
          <c:x val="7.3417036506800287E-2"/>
          <c:y val="8.3562451099532226E-2"/>
          <c:w val="0.91127329992841788"/>
          <c:h val="0.75981627296587928"/>
        </c:manualLayout>
      </c:layout>
      <c:barChart>
        <c:barDir val="col"/>
        <c:grouping val="clustered"/>
        <c:varyColors val="0"/>
        <c:ser>
          <c:idx val="0"/>
          <c:order val="0"/>
          <c:tx>
            <c:strRef>
              <c:f>'Shift-Share_Good'!$P$8</c:f>
              <c:strCache>
                <c:ptCount val="1"/>
                <c:pt idx="0">
                  <c:v>Within</c:v>
                </c:pt>
              </c:strCache>
            </c:strRef>
          </c:tx>
          <c:spPr>
            <a:solidFill>
              <a:srgbClr val="00B050"/>
            </a:solidFill>
          </c:spPr>
          <c:invertIfNegative val="0"/>
          <c:cat>
            <c:numRef>
              <c:f>'Shift-Share_Good'!$N$9:$N$34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'Shift-Share_Good'!$P$9:$P$34</c:f>
              <c:numCache>
                <c:formatCode>General</c:formatCode>
                <c:ptCount val="26"/>
                <c:pt idx="0">
                  <c:v>2.3041996385308834</c:v>
                </c:pt>
                <c:pt idx="1">
                  <c:v>3.5998047774996533</c:v>
                </c:pt>
                <c:pt idx="2">
                  <c:v>1.7982974964935194</c:v>
                </c:pt>
                <c:pt idx="3">
                  <c:v>-0.28847881965848238</c:v>
                </c:pt>
                <c:pt idx="4">
                  <c:v>1.8201133068404567</c:v>
                </c:pt>
                <c:pt idx="5">
                  <c:v>-0.27678895412086146</c:v>
                </c:pt>
                <c:pt idx="6">
                  <c:v>0.12837408814744278</c:v>
                </c:pt>
                <c:pt idx="7">
                  <c:v>0.29806698016013822</c:v>
                </c:pt>
                <c:pt idx="8">
                  <c:v>-0.79920767789830482</c:v>
                </c:pt>
                <c:pt idx="9">
                  <c:v>-0.7433260552738431</c:v>
                </c:pt>
                <c:pt idx="10">
                  <c:v>-0.64625136577034636</c:v>
                </c:pt>
                <c:pt idx="11">
                  <c:v>-1.5003478015580789</c:v>
                </c:pt>
                <c:pt idx="12">
                  <c:v>0.49008864878066882</c:v>
                </c:pt>
                <c:pt idx="13">
                  <c:v>0.52730765408739533</c:v>
                </c:pt>
                <c:pt idx="14">
                  <c:v>-0.15407497988829322</c:v>
                </c:pt>
                <c:pt idx="15">
                  <c:v>1.6874314317355448</c:v>
                </c:pt>
                <c:pt idx="16">
                  <c:v>3.5081515590052543</c:v>
                </c:pt>
                <c:pt idx="17">
                  <c:v>1.636655226324397</c:v>
                </c:pt>
                <c:pt idx="18">
                  <c:v>1.9294863667423319</c:v>
                </c:pt>
                <c:pt idx="19">
                  <c:v>-8.5927681456407112E-2</c:v>
                </c:pt>
                <c:pt idx="20">
                  <c:v>-2.8988709116722494E-3</c:v>
                </c:pt>
                <c:pt idx="21">
                  <c:v>-0.28759984624420865</c:v>
                </c:pt>
                <c:pt idx="22">
                  <c:v>5.4653484212376116</c:v>
                </c:pt>
                <c:pt idx="23">
                  <c:v>-4.6679716974870029</c:v>
                </c:pt>
                <c:pt idx="24">
                  <c:v>-0.5164496039388986</c:v>
                </c:pt>
                <c:pt idx="25">
                  <c:v>-2.2113549391977565</c:v>
                </c:pt>
              </c:numCache>
            </c:numRef>
          </c:val>
          <c:extLst>
            <c:ext xmlns:c16="http://schemas.microsoft.com/office/drawing/2014/chart" uri="{C3380CC4-5D6E-409C-BE32-E72D297353CC}">
              <c16:uniqueId val="{00000000-E701-9644-A582-D31BB7EB84D6}"/>
            </c:ext>
          </c:extLst>
        </c:ser>
        <c:ser>
          <c:idx val="2"/>
          <c:order val="1"/>
          <c:tx>
            <c:strRef>
              <c:f>'Shift-Share_Good'!$Q$8</c:f>
              <c:strCache>
                <c:ptCount val="1"/>
                <c:pt idx="0">
                  <c:v>Between</c:v>
                </c:pt>
              </c:strCache>
            </c:strRef>
          </c:tx>
          <c:spPr>
            <a:solidFill>
              <a:schemeClr val="tx2"/>
            </a:solidFill>
          </c:spPr>
          <c:invertIfNegative val="0"/>
          <c:cat>
            <c:numRef>
              <c:f>'Shift-Share_Good'!$N$9:$N$34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'Shift-Share_Good'!$Q$9:$Q$34</c:f>
              <c:numCache>
                <c:formatCode>General</c:formatCode>
                <c:ptCount val="26"/>
                <c:pt idx="0">
                  <c:v>-0.62315586643272913</c:v>
                </c:pt>
                <c:pt idx="1">
                  <c:v>-0.53481919327334748</c:v>
                </c:pt>
                <c:pt idx="2">
                  <c:v>1.2190259802181507</c:v>
                </c:pt>
                <c:pt idx="3">
                  <c:v>0.92259498625189806</c:v>
                </c:pt>
                <c:pt idx="4">
                  <c:v>-0.47733636324435536</c:v>
                </c:pt>
                <c:pt idx="5">
                  <c:v>0.60225497435309117</c:v>
                </c:pt>
                <c:pt idx="6">
                  <c:v>0.66978507370108298</c:v>
                </c:pt>
                <c:pt idx="7">
                  <c:v>0.90707183509194655</c:v>
                </c:pt>
                <c:pt idx="8">
                  <c:v>1.2054521305906987</c:v>
                </c:pt>
                <c:pt idx="9">
                  <c:v>1.9129604206149398E-2</c:v>
                </c:pt>
                <c:pt idx="10">
                  <c:v>0.56449814918338381</c:v>
                </c:pt>
                <c:pt idx="11">
                  <c:v>0.23806125912815101</c:v>
                </c:pt>
                <c:pt idx="12">
                  <c:v>0.65363341848661438</c:v>
                </c:pt>
                <c:pt idx="13">
                  <c:v>0.69407870637958125</c:v>
                </c:pt>
                <c:pt idx="14">
                  <c:v>-0.20309926116318999</c:v>
                </c:pt>
                <c:pt idx="15">
                  <c:v>-0.10658948953429226</c:v>
                </c:pt>
                <c:pt idx="16">
                  <c:v>-0.22685656870351981</c:v>
                </c:pt>
                <c:pt idx="17">
                  <c:v>-1.0222889542806215</c:v>
                </c:pt>
                <c:pt idx="18">
                  <c:v>-0.63011496262080913</c:v>
                </c:pt>
                <c:pt idx="19">
                  <c:v>0.77357183393045248</c:v>
                </c:pt>
                <c:pt idx="20">
                  <c:v>0.57569544308473808</c:v>
                </c:pt>
                <c:pt idx="21">
                  <c:v>-0.23896953062299969</c:v>
                </c:pt>
                <c:pt idx="22">
                  <c:v>-0.16166594592387185</c:v>
                </c:pt>
                <c:pt idx="23">
                  <c:v>-0.48899618573109604</c:v>
                </c:pt>
                <c:pt idx="24">
                  <c:v>0.75296468433367103</c:v>
                </c:pt>
                <c:pt idx="25">
                  <c:v>-0.14495293095601491</c:v>
                </c:pt>
              </c:numCache>
            </c:numRef>
          </c:val>
          <c:extLst>
            <c:ext xmlns:c16="http://schemas.microsoft.com/office/drawing/2014/chart" uri="{C3380CC4-5D6E-409C-BE32-E72D297353CC}">
              <c16:uniqueId val="{00000001-E701-9644-A582-D31BB7EB84D6}"/>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'Shift-Share_Good'!$O$8</c:f>
              <c:strCache>
                <c:ptCount val="1"/>
                <c:pt idx="0">
                  <c:v>Actual ΔA</c:v>
                </c:pt>
              </c:strCache>
            </c:strRef>
          </c:tx>
          <c:spPr>
            <a:ln w="25400" cap="rnd">
              <a:solidFill>
                <a:schemeClr val="accent2"/>
              </a:solidFill>
              <a:round/>
            </a:ln>
            <a:effectLst/>
          </c:spPr>
          <c:marker>
            <c:symbol val="none"/>
          </c:marker>
          <c:cat>
            <c:numRef>
              <c:f>'Shift-Share_Good'!$N$9:$N$34</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'Shift-Share_Good'!$O$9:$O$34</c:f>
              <c:numCache>
                <c:formatCode>General</c:formatCode>
                <c:ptCount val="26"/>
                <c:pt idx="0">
                  <c:v>1.7999999999999972</c:v>
                </c:pt>
                <c:pt idx="1">
                  <c:v>3.2000000000000028</c:v>
                </c:pt>
                <c:pt idx="2">
                  <c:v>3.0999999999999943</c:v>
                </c:pt>
                <c:pt idx="3">
                  <c:v>0.30000000000000426</c:v>
                </c:pt>
                <c:pt idx="4">
                  <c:v>1.1999999999999957</c:v>
                </c:pt>
                <c:pt idx="5">
                  <c:v>0.20000000000000284</c:v>
                </c:pt>
                <c:pt idx="6">
                  <c:v>0.59999999999999432</c:v>
                </c:pt>
                <c:pt idx="7">
                  <c:v>0.90000000000000568</c:v>
                </c:pt>
                <c:pt idx="8">
                  <c:v>0.29999999999999716</c:v>
                </c:pt>
                <c:pt idx="9">
                  <c:v>-0.39999999999999147</c:v>
                </c:pt>
                <c:pt idx="10">
                  <c:v>-0.30000000000001137</c:v>
                </c:pt>
                <c:pt idx="11">
                  <c:v>-1.1999999999999886</c:v>
                </c:pt>
                <c:pt idx="12">
                  <c:v>1.2999999999999972</c:v>
                </c:pt>
                <c:pt idx="13">
                  <c:v>1.2999999999999972</c:v>
                </c:pt>
                <c:pt idx="14">
                  <c:v>-0.70000000000000284</c:v>
                </c:pt>
                <c:pt idx="15">
                  <c:v>1.7000000000000028</c:v>
                </c:pt>
                <c:pt idx="16">
                  <c:v>3.5</c:v>
                </c:pt>
                <c:pt idx="17">
                  <c:v>0.20000000000000284</c:v>
                </c:pt>
                <c:pt idx="18">
                  <c:v>1.2000000000000028</c:v>
                </c:pt>
                <c:pt idx="19">
                  <c:v>0.59999999999999432</c:v>
                </c:pt>
                <c:pt idx="20">
                  <c:v>0.5</c:v>
                </c:pt>
                <c:pt idx="21">
                  <c:v>-0.5</c:v>
                </c:pt>
                <c:pt idx="22">
                  <c:v>5.2999999999999972</c:v>
                </c:pt>
                <c:pt idx="23">
                  <c:v>-5.2000000000000028</c:v>
                </c:pt>
                <c:pt idx="24">
                  <c:v>0.30000000000001137</c:v>
                </c:pt>
                <c:pt idx="25">
                  <c:v>-2.3000000000000114</c:v>
                </c:pt>
              </c:numCache>
            </c:numRef>
          </c:val>
          <c:smooth val="0"/>
          <c:extLst>
            <c:ext xmlns:c16="http://schemas.microsoft.com/office/drawing/2014/chart" uri="{C3380CC4-5D6E-409C-BE32-E72D297353CC}">
              <c16:uniqueId val="{00000002-E701-9644-A582-D31BB7EB84D6}"/>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400"/>
                </a:pPr>
                <a:r>
                  <a:rPr lang="en-CA" sz="1400" b="1" i="0" u="none" strike="noStrike" baseline="0"/>
                  <a:t>Year</a:t>
                </a:r>
                <a:endParaRPr lang="en-US" sz="1400"/>
              </a:p>
            </c:rich>
          </c:tx>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t" anchorCtr="0"/>
          <a:lstStyle/>
          <a:p>
            <a:pPr>
              <a:defRPr sz="1200" b="0"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5"/>
          <c:min val="-4"/>
        </c:scaling>
        <c:delete val="0"/>
        <c:axPos val="l"/>
        <c:majorGridlines>
          <c:spPr>
            <a:ln w="9525" cap="flat" cmpd="sng" algn="ctr">
              <a:solidFill>
                <a:schemeClr val="bg1">
                  <a:lumMod val="85000"/>
                </a:schemeClr>
              </a:solidFill>
              <a:round/>
            </a:ln>
            <a:effectLst/>
          </c:spPr>
        </c:majorGridlines>
        <c:title>
          <c:tx>
            <c:rich>
              <a:bodyPr/>
              <a:lstStyle/>
              <a:p>
                <a:pPr>
                  <a:defRPr sz="1400" b="0"/>
                </a:pPr>
                <a:r>
                  <a:rPr lang="en-CA" sz="1400" b="0" i="0" u="none" strike="noStrike" baseline="0"/>
                  <a:t>Change in Labour Productivity (</a:t>
                </a:r>
                <a:r>
                  <a:rPr lang="el-GR" sz="1400" b="0" i="0" u="none" strike="noStrike" baseline="0"/>
                  <a:t>Δ</a:t>
                </a:r>
                <a:r>
                  <a:rPr lang="en-CA" sz="1400" b="0" i="0" u="none" strike="noStrike" baseline="0"/>
                  <a:t>A)</a:t>
                </a:r>
                <a:endParaRPr lang="en-US" sz="1400" b="0"/>
              </a:p>
            </c:rich>
          </c:tx>
          <c:layout>
            <c:manualLayout>
              <c:xMode val="edge"/>
              <c:yMode val="edge"/>
              <c:x val="2.2121676968881763E-2"/>
              <c:y val="0.28790690904856858"/>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kern="1200" spc="0" baseline="0">
                <a:solidFill>
                  <a:sysClr val="windowText" lastClr="000000">
                    <a:lumMod val="65000"/>
                    <a:lumOff val="35000"/>
                  </a:sysClr>
                </a:solidFill>
              </a:rPr>
              <a:t>Shift-Share Decomposition of Annualized Productivity Growth in Canada  – Good Sector (1997-2023)</a:t>
            </a:r>
          </a:p>
        </c:rich>
      </c:tx>
      <c:layout>
        <c:manualLayout>
          <c:xMode val="edge"/>
          <c:yMode val="edge"/>
          <c:x val="9.9949108832326189E-2"/>
          <c:y val="3.5315985130111527E-2"/>
        </c:manualLayout>
      </c:layout>
      <c:overlay val="0"/>
      <c:spPr>
        <a:noFill/>
        <a:ln>
          <a:noFill/>
        </a:ln>
        <a:effectLst/>
      </c:spPr>
    </c:title>
    <c:autoTitleDeleted val="0"/>
    <c:plotArea>
      <c:layout>
        <c:manualLayout>
          <c:layoutTarget val="inner"/>
          <c:xMode val="edge"/>
          <c:yMode val="edge"/>
          <c:x val="8.7472685100408967E-2"/>
          <c:y val="0.13988803676492112"/>
          <c:w val="0.89721761887322216"/>
          <c:h val="0.69278942130374976"/>
        </c:manualLayout>
      </c:layout>
      <c:barChart>
        <c:barDir val="col"/>
        <c:grouping val="clustered"/>
        <c:varyColors val="0"/>
        <c:ser>
          <c:idx val="0"/>
          <c:order val="0"/>
          <c:tx>
            <c:strRef>
              <c:f>'Shift-Share_Good'!$Z$8</c:f>
              <c:strCache>
                <c:ptCount val="1"/>
                <c:pt idx="0">
                  <c:v>Within</c:v>
                </c:pt>
              </c:strCache>
            </c:strRef>
          </c:tx>
          <c:spPr>
            <a:solidFill>
              <a:srgbClr val="00B050"/>
            </a:solidFill>
          </c:spPr>
          <c:invertIfNegative val="0"/>
          <c:cat>
            <c:strRef>
              <c:f>'Shift-Share_Good'!$T$9:$T$12</c:f>
              <c:strCache>
                <c:ptCount val="4"/>
                <c:pt idx="0">
                  <c:v>1997-2000</c:v>
                </c:pt>
                <c:pt idx="1">
                  <c:v>2000-2015</c:v>
                </c:pt>
                <c:pt idx="2">
                  <c:v>2015-2020</c:v>
                </c:pt>
                <c:pt idx="3">
                  <c:v>2020-2023</c:v>
                </c:pt>
              </c:strCache>
            </c:strRef>
          </c:cat>
          <c:val>
            <c:numRef>
              <c:f>'Shift-Share_Good'!$Z$9:$Z$12</c:f>
              <c:numCache>
                <c:formatCode>General</c:formatCode>
                <c:ptCount val="4"/>
                <c:pt idx="0">
                  <c:v>2.5674339708413521</c:v>
                </c:pt>
                <c:pt idx="1">
                  <c:v>0.37918088272753914</c:v>
                </c:pt>
                <c:pt idx="2">
                  <c:v>1.403681677873531</c:v>
                </c:pt>
                <c:pt idx="3">
                  <c:v>-2.4652587468745524</c:v>
                </c:pt>
              </c:numCache>
            </c:numRef>
          </c:val>
          <c:extLst>
            <c:ext xmlns:c16="http://schemas.microsoft.com/office/drawing/2014/chart" uri="{C3380CC4-5D6E-409C-BE32-E72D297353CC}">
              <c16:uniqueId val="{00000000-8D3C-EC4F-9E67-EEAFC6DE2F23}"/>
            </c:ext>
          </c:extLst>
        </c:ser>
        <c:ser>
          <c:idx val="2"/>
          <c:order val="1"/>
          <c:tx>
            <c:strRef>
              <c:f>'Shift-Share_Good'!$AA$8</c:f>
              <c:strCache>
                <c:ptCount val="1"/>
                <c:pt idx="0">
                  <c:v>Between</c:v>
                </c:pt>
              </c:strCache>
            </c:strRef>
          </c:tx>
          <c:spPr>
            <a:solidFill>
              <a:schemeClr val="tx2"/>
            </a:solidFill>
          </c:spPr>
          <c:invertIfNegative val="0"/>
          <c:cat>
            <c:strRef>
              <c:f>'Shift-Share_Good'!$T$9:$T$12</c:f>
              <c:strCache>
                <c:ptCount val="4"/>
                <c:pt idx="0">
                  <c:v>1997-2000</c:v>
                </c:pt>
                <c:pt idx="1">
                  <c:v>2000-2015</c:v>
                </c:pt>
                <c:pt idx="2">
                  <c:v>2015-2020</c:v>
                </c:pt>
                <c:pt idx="3">
                  <c:v>2020-2023</c:v>
                </c:pt>
              </c:strCache>
            </c:strRef>
          </c:cat>
          <c:val>
            <c:numRef>
              <c:f>'Shift-Share_Good'!$AA$9:$AA$12</c:f>
              <c:numCache>
                <c:formatCode>General</c:formatCode>
                <c:ptCount val="4"/>
                <c:pt idx="0">
                  <c:v>2.0350306837358056E-2</c:v>
                </c:pt>
                <c:pt idx="1">
                  <c:v>0.29602596669644132</c:v>
                </c:pt>
                <c:pt idx="2">
                  <c:v>6.3703367569501984E-2</c:v>
                </c:pt>
                <c:pt idx="3">
                  <c:v>3.9671855882186691E-2</c:v>
                </c:pt>
              </c:numCache>
            </c:numRef>
          </c:val>
          <c:extLst>
            <c:ext xmlns:c16="http://schemas.microsoft.com/office/drawing/2014/chart" uri="{C3380CC4-5D6E-409C-BE32-E72D297353CC}">
              <c16:uniqueId val="{00000001-8D3C-EC4F-9E67-EEAFC6DE2F23}"/>
            </c:ext>
          </c:extLst>
        </c:ser>
        <c:dLbls>
          <c:showLegendKey val="0"/>
          <c:showVal val="0"/>
          <c:showCatName val="0"/>
          <c:showSerName val="0"/>
          <c:showPercent val="0"/>
          <c:showBubbleSize val="0"/>
        </c:dLbls>
        <c:gapWidth val="150"/>
        <c:axId val="1226042511"/>
        <c:axId val="1062772831"/>
      </c:barChart>
      <c:lineChart>
        <c:grouping val="standard"/>
        <c:varyColors val="0"/>
        <c:ser>
          <c:idx val="1"/>
          <c:order val="2"/>
          <c:tx>
            <c:strRef>
              <c:f>'Shift-Share_Good'!$Y$8</c:f>
              <c:strCache>
                <c:ptCount val="1"/>
                <c:pt idx="0">
                  <c:v>Actual ΔA</c:v>
                </c:pt>
              </c:strCache>
            </c:strRef>
          </c:tx>
          <c:spPr>
            <a:ln w="25400" cap="rnd">
              <a:solidFill>
                <a:schemeClr val="accent2"/>
              </a:solidFill>
              <a:prstDash val="lgDash"/>
              <a:round/>
            </a:ln>
            <a:effectLst/>
          </c:spPr>
          <c:marker>
            <c:symbol val="circle"/>
            <c:size val="8"/>
          </c:marker>
          <c:cat>
            <c:strRef>
              <c:f>'Shift-Share_Good'!$T$9:$T$12</c:f>
              <c:strCache>
                <c:ptCount val="4"/>
                <c:pt idx="0">
                  <c:v>1997-2000</c:v>
                </c:pt>
                <c:pt idx="1">
                  <c:v>2000-2015</c:v>
                </c:pt>
                <c:pt idx="2">
                  <c:v>2015-2020</c:v>
                </c:pt>
                <c:pt idx="3">
                  <c:v>2020-2023</c:v>
                </c:pt>
              </c:strCache>
            </c:strRef>
          </c:cat>
          <c:val>
            <c:numRef>
              <c:f>'Shift-Share_Good'!$Y$9:$Y$12</c:f>
              <c:numCache>
                <c:formatCode>General</c:formatCode>
                <c:ptCount val="4"/>
                <c:pt idx="0">
                  <c:v>2.699999999999998</c:v>
                </c:pt>
                <c:pt idx="1">
                  <c:v>0.59333333333333371</c:v>
                </c:pt>
                <c:pt idx="2">
                  <c:v>1.4199999999999988</c:v>
                </c:pt>
                <c:pt idx="3">
                  <c:v>-2.4000000000000008</c:v>
                </c:pt>
              </c:numCache>
            </c:numRef>
          </c:val>
          <c:smooth val="0"/>
          <c:extLst>
            <c:ext xmlns:c16="http://schemas.microsoft.com/office/drawing/2014/chart" uri="{C3380CC4-5D6E-409C-BE32-E72D297353CC}">
              <c16:uniqueId val="{00000002-8D3C-EC4F-9E67-EEAFC6DE2F23}"/>
            </c:ext>
          </c:extLst>
        </c:ser>
        <c:dLbls>
          <c:showLegendKey val="0"/>
          <c:showVal val="0"/>
          <c:showCatName val="0"/>
          <c:showSerName val="0"/>
          <c:showPercent val="0"/>
          <c:showBubbleSize val="0"/>
        </c:dLbls>
        <c:marker val="1"/>
        <c:smooth val="0"/>
        <c:axId val="1226042511"/>
        <c:axId val="1062772831"/>
      </c:lineChart>
      <c:catAx>
        <c:axId val="1226042511"/>
        <c:scaling>
          <c:orientation val="minMax"/>
        </c:scaling>
        <c:delete val="0"/>
        <c:axPos val="b"/>
        <c:title>
          <c:tx>
            <c:rich>
              <a:bodyPr/>
              <a:lstStyle/>
              <a:p>
                <a:pPr>
                  <a:defRPr sz="1800"/>
                </a:pPr>
                <a:r>
                  <a:rPr lang="en-CA" sz="1800" b="1" i="0" u="none" strike="noStrike" baseline="0"/>
                  <a:t>Year</a:t>
                </a:r>
                <a:endParaRPr lang="en-US" sz="1800"/>
              </a:p>
            </c:rich>
          </c:tx>
          <c:layout>
            <c:manualLayout>
              <c:xMode val="edge"/>
              <c:yMode val="edge"/>
              <c:x val="0.50054309345052794"/>
              <c:y val="0.88430683452704006"/>
            </c:manualLayout>
          </c:layout>
          <c:overlay val="0"/>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062772831"/>
        <c:crosses val="autoZero"/>
        <c:auto val="1"/>
        <c:lblAlgn val="ctr"/>
        <c:lblOffset val="100"/>
        <c:noMultiLvlLbl val="0"/>
      </c:catAx>
      <c:valAx>
        <c:axId val="1062772831"/>
        <c:scaling>
          <c:orientation val="minMax"/>
          <c:max val="3"/>
          <c:min val="-2.5"/>
        </c:scaling>
        <c:delete val="0"/>
        <c:axPos val="l"/>
        <c:majorGridlines>
          <c:spPr>
            <a:ln w="9525" cap="flat" cmpd="sng" algn="ctr">
              <a:solidFill>
                <a:schemeClr val="bg1">
                  <a:lumMod val="85000"/>
                </a:schemeClr>
              </a:solidFill>
              <a:round/>
            </a:ln>
            <a:effectLst/>
          </c:spPr>
        </c:majorGridlines>
        <c:title>
          <c:tx>
            <c:rich>
              <a:bodyPr/>
              <a:lstStyle/>
              <a:p>
                <a:pPr>
                  <a:defRPr sz="1600" b="1"/>
                </a:pPr>
                <a:r>
                  <a:rPr lang="en-CA" sz="1600" b="1" i="0" u="none" strike="noStrike" baseline="0"/>
                  <a:t>Annualized Growth in Labour Productivity (% / yr)</a:t>
                </a:r>
                <a:endParaRPr lang="en-US" sz="1600" b="1"/>
              </a:p>
            </c:rich>
          </c:tx>
          <c:layout>
            <c:manualLayout>
              <c:xMode val="edge"/>
              <c:yMode val="edge"/>
              <c:x val="1.9154840383324177E-2"/>
              <c:y val="0.20884729092878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26042511"/>
        <c:crosses val="autoZero"/>
        <c:crossBetween val="between"/>
        <c:majorUnit val="0.5"/>
      </c:valAx>
    </c:plotArea>
    <c:legend>
      <c:legendPos val="b"/>
      <c:layout>
        <c:manualLayout>
          <c:xMode val="edge"/>
          <c:yMode val="edge"/>
          <c:x val="0.3743089635597876"/>
          <c:y val="0.94293978083248065"/>
          <c:w val="0.27501839656406585"/>
          <c:h val="4.4222698602465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6350"/>
  </c:spPr>
  <c:txPr>
    <a:bodyPr/>
    <a:lstStyle/>
    <a:p>
      <a:pPr>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CA" sz="2000" b="1" i="0" u="none" strike="noStrike" baseline="0"/>
              <a:t>Labour Productivity by Subsector in the Goods Sector (1997–2023)</a:t>
            </a:r>
            <a:endParaRPr lang="en-US" sz="2000" b="1"/>
          </a:p>
        </c:rich>
      </c:tx>
      <c:layout>
        <c:manualLayout>
          <c:xMode val="edge"/>
          <c:yMode val="edge"/>
          <c:x val="0.20139578148586346"/>
          <c:y val="3.216224988005531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105177267349356E-2"/>
          <c:y val="0.10920384951881015"/>
          <c:w val="0.91486370078740176"/>
          <c:h val="0.74370331382374"/>
        </c:manualLayout>
      </c:layout>
      <c:lineChart>
        <c:grouping val="standard"/>
        <c:varyColors val="0"/>
        <c:ser>
          <c:idx val="4"/>
          <c:order val="0"/>
          <c:tx>
            <c:v>Agriculture, forestry, fishing, and hunting</c:v>
          </c:tx>
          <c:spPr>
            <a:ln w="28575" cap="rnd">
              <a:solidFill>
                <a:schemeClr val="accent5">
                  <a:lumMod val="60000"/>
                  <a:lumOff val="40000"/>
                </a:schemeClr>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Sector'!$B$7:$AB$7</c:f>
              <c:numCache>
                <c:formatCode>General</c:formatCode>
                <c:ptCount val="27"/>
                <c:pt idx="0">
                  <c:v>23.4</c:v>
                </c:pt>
                <c:pt idx="1">
                  <c:v>24.6</c:v>
                </c:pt>
                <c:pt idx="2">
                  <c:v>27.8</c:v>
                </c:pt>
                <c:pt idx="3">
                  <c:v>30.9</c:v>
                </c:pt>
                <c:pt idx="4">
                  <c:v>33.1</c:v>
                </c:pt>
                <c:pt idx="5">
                  <c:v>31.4</c:v>
                </c:pt>
                <c:pt idx="6">
                  <c:v>33</c:v>
                </c:pt>
                <c:pt idx="7">
                  <c:v>35.5</c:v>
                </c:pt>
                <c:pt idx="8">
                  <c:v>36.4</c:v>
                </c:pt>
                <c:pt idx="9">
                  <c:v>36</c:v>
                </c:pt>
                <c:pt idx="10">
                  <c:v>32</c:v>
                </c:pt>
                <c:pt idx="11">
                  <c:v>35.9</c:v>
                </c:pt>
                <c:pt idx="12">
                  <c:v>34.9</c:v>
                </c:pt>
                <c:pt idx="13">
                  <c:v>36.6</c:v>
                </c:pt>
                <c:pt idx="14">
                  <c:v>37.5</c:v>
                </c:pt>
                <c:pt idx="15">
                  <c:v>38</c:v>
                </c:pt>
                <c:pt idx="16">
                  <c:v>42.9</c:v>
                </c:pt>
                <c:pt idx="17">
                  <c:v>47.2</c:v>
                </c:pt>
                <c:pt idx="18">
                  <c:v>49.5</c:v>
                </c:pt>
                <c:pt idx="19">
                  <c:v>51</c:v>
                </c:pt>
                <c:pt idx="20">
                  <c:v>52.7</c:v>
                </c:pt>
                <c:pt idx="21">
                  <c:v>54.2</c:v>
                </c:pt>
                <c:pt idx="22">
                  <c:v>53.7</c:v>
                </c:pt>
                <c:pt idx="23">
                  <c:v>57.6</c:v>
                </c:pt>
                <c:pt idx="24">
                  <c:v>47.4</c:v>
                </c:pt>
                <c:pt idx="25">
                  <c:v>57.2</c:v>
                </c:pt>
                <c:pt idx="26">
                  <c:v>53.8</c:v>
                </c:pt>
              </c:numCache>
            </c:numRef>
          </c:val>
          <c:smooth val="0"/>
          <c:extLst>
            <c:ext xmlns:c16="http://schemas.microsoft.com/office/drawing/2014/chart" uri="{C3380CC4-5D6E-409C-BE32-E72D297353CC}">
              <c16:uniqueId val="{00000001-B1B6-FD4F-9FC5-CADB069E786D}"/>
            </c:ext>
          </c:extLst>
        </c:ser>
        <c:ser>
          <c:idx val="5"/>
          <c:order val="1"/>
          <c:tx>
            <c:v>Mining and oil and gas Extraction</c:v>
          </c:tx>
          <c:spPr>
            <a:ln w="28575" cap="rnd">
              <a:solidFill>
                <a:schemeClr val="accent6"/>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Sector'!$B$8:$AB$8</c:f>
              <c:numCache>
                <c:formatCode>General</c:formatCode>
                <c:ptCount val="27"/>
                <c:pt idx="0">
                  <c:v>220.7</c:v>
                </c:pt>
                <c:pt idx="1">
                  <c:v>243.5</c:v>
                </c:pt>
                <c:pt idx="2">
                  <c:v>270.7</c:v>
                </c:pt>
                <c:pt idx="3">
                  <c:v>247.1</c:v>
                </c:pt>
                <c:pt idx="4">
                  <c:v>231.6</c:v>
                </c:pt>
                <c:pt idx="5">
                  <c:v>246.1</c:v>
                </c:pt>
                <c:pt idx="6">
                  <c:v>242.5</c:v>
                </c:pt>
                <c:pt idx="7">
                  <c:v>228.5</c:v>
                </c:pt>
                <c:pt idx="8">
                  <c:v>208.5</c:v>
                </c:pt>
                <c:pt idx="9">
                  <c:v>188.9</c:v>
                </c:pt>
                <c:pt idx="10">
                  <c:v>185.2</c:v>
                </c:pt>
                <c:pt idx="11">
                  <c:v>171.4</c:v>
                </c:pt>
                <c:pt idx="12">
                  <c:v>165.8</c:v>
                </c:pt>
                <c:pt idx="13">
                  <c:v>164</c:v>
                </c:pt>
                <c:pt idx="14">
                  <c:v>158.4</c:v>
                </c:pt>
                <c:pt idx="15">
                  <c:v>146.30000000000001</c:v>
                </c:pt>
                <c:pt idx="16">
                  <c:v>147.6</c:v>
                </c:pt>
                <c:pt idx="17">
                  <c:v>164.9</c:v>
                </c:pt>
                <c:pt idx="18">
                  <c:v>189.3</c:v>
                </c:pt>
                <c:pt idx="19">
                  <c:v>210.7</c:v>
                </c:pt>
                <c:pt idx="20">
                  <c:v>206</c:v>
                </c:pt>
                <c:pt idx="21">
                  <c:v>199.4</c:v>
                </c:pt>
                <c:pt idx="22">
                  <c:v>198.9</c:v>
                </c:pt>
                <c:pt idx="23">
                  <c:v>216.1</c:v>
                </c:pt>
                <c:pt idx="24">
                  <c:v>205.8</c:v>
                </c:pt>
                <c:pt idx="25">
                  <c:v>192.9</c:v>
                </c:pt>
                <c:pt idx="26">
                  <c:v>196.1</c:v>
                </c:pt>
              </c:numCache>
            </c:numRef>
          </c:val>
          <c:smooth val="0"/>
          <c:extLst>
            <c:ext xmlns:c16="http://schemas.microsoft.com/office/drawing/2014/chart" uri="{C3380CC4-5D6E-409C-BE32-E72D297353CC}">
              <c16:uniqueId val="{00000002-B1B6-FD4F-9FC5-CADB069E786D}"/>
            </c:ext>
          </c:extLst>
        </c:ser>
        <c:ser>
          <c:idx val="6"/>
          <c:order val="2"/>
          <c:tx>
            <c:v>Utilities</c:v>
          </c:tx>
          <c:spPr>
            <a:ln w="28575" cap="rnd">
              <a:solidFill>
                <a:schemeClr val="tx1"/>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Sector'!$B$9:$AB$9</c:f>
              <c:numCache>
                <c:formatCode>General</c:formatCode>
                <c:ptCount val="27"/>
                <c:pt idx="0">
                  <c:v>181</c:v>
                </c:pt>
                <c:pt idx="1">
                  <c:v>173.9</c:v>
                </c:pt>
                <c:pt idx="2">
                  <c:v>178.6</c:v>
                </c:pt>
                <c:pt idx="3">
                  <c:v>177.2</c:v>
                </c:pt>
                <c:pt idx="4">
                  <c:v>172.1</c:v>
                </c:pt>
                <c:pt idx="5">
                  <c:v>186.1</c:v>
                </c:pt>
                <c:pt idx="6">
                  <c:v>180.2</c:v>
                </c:pt>
                <c:pt idx="7">
                  <c:v>177.8</c:v>
                </c:pt>
                <c:pt idx="8">
                  <c:v>183.6</c:v>
                </c:pt>
                <c:pt idx="9">
                  <c:v>181.1</c:v>
                </c:pt>
                <c:pt idx="10">
                  <c:v>190.2</c:v>
                </c:pt>
                <c:pt idx="11">
                  <c:v>192.9</c:v>
                </c:pt>
                <c:pt idx="12">
                  <c:v>182.4</c:v>
                </c:pt>
                <c:pt idx="13">
                  <c:v>173.2</c:v>
                </c:pt>
                <c:pt idx="14">
                  <c:v>170.3</c:v>
                </c:pt>
                <c:pt idx="15">
                  <c:v>181.8</c:v>
                </c:pt>
                <c:pt idx="16">
                  <c:v>191.1</c:v>
                </c:pt>
                <c:pt idx="17">
                  <c:v>206.5</c:v>
                </c:pt>
                <c:pt idx="18">
                  <c:v>200.3</c:v>
                </c:pt>
                <c:pt idx="19">
                  <c:v>208.1</c:v>
                </c:pt>
                <c:pt idx="20">
                  <c:v>207.4</c:v>
                </c:pt>
                <c:pt idx="21">
                  <c:v>209.8</c:v>
                </c:pt>
                <c:pt idx="22">
                  <c:v>212.1</c:v>
                </c:pt>
                <c:pt idx="23">
                  <c:v>224.6</c:v>
                </c:pt>
                <c:pt idx="24">
                  <c:v>212.6</c:v>
                </c:pt>
                <c:pt idx="25">
                  <c:v>212.4</c:v>
                </c:pt>
                <c:pt idx="26">
                  <c:v>184.5</c:v>
                </c:pt>
              </c:numCache>
            </c:numRef>
          </c:val>
          <c:smooth val="0"/>
          <c:extLst>
            <c:ext xmlns:c16="http://schemas.microsoft.com/office/drawing/2014/chart" uri="{C3380CC4-5D6E-409C-BE32-E72D297353CC}">
              <c16:uniqueId val="{00000003-B1B6-FD4F-9FC5-CADB069E786D}"/>
            </c:ext>
          </c:extLst>
        </c:ser>
        <c:ser>
          <c:idx val="7"/>
          <c:order val="3"/>
          <c:tx>
            <c:v>Construction</c:v>
          </c:tx>
          <c:spPr>
            <a:ln w="28575" cap="rnd">
              <a:solidFill>
                <a:schemeClr val="tx2">
                  <a:lumMod val="75000"/>
                  <a:lumOff val="25000"/>
                </a:schemeClr>
              </a:solidFill>
              <a:prstDash val="dash"/>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Sector'!$B$10:$AB$10</c:f>
              <c:numCache>
                <c:formatCode>General</c:formatCode>
                <c:ptCount val="27"/>
                <c:pt idx="0">
                  <c:v>50</c:v>
                </c:pt>
                <c:pt idx="1">
                  <c:v>49.7</c:v>
                </c:pt>
                <c:pt idx="2">
                  <c:v>50.1</c:v>
                </c:pt>
                <c:pt idx="3">
                  <c:v>51.4</c:v>
                </c:pt>
                <c:pt idx="4">
                  <c:v>53.6</c:v>
                </c:pt>
                <c:pt idx="5">
                  <c:v>54.8</c:v>
                </c:pt>
                <c:pt idx="6">
                  <c:v>55.8</c:v>
                </c:pt>
                <c:pt idx="7">
                  <c:v>55.3</c:v>
                </c:pt>
                <c:pt idx="8">
                  <c:v>55</c:v>
                </c:pt>
                <c:pt idx="9">
                  <c:v>54.2</c:v>
                </c:pt>
                <c:pt idx="10">
                  <c:v>53.6</c:v>
                </c:pt>
                <c:pt idx="11">
                  <c:v>51.3</c:v>
                </c:pt>
                <c:pt idx="12">
                  <c:v>52.1</c:v>
                </c:pt>
                <c:pt idx="13">
                  <c:v>52.3</c:v>
                </c:pt>
                <c:pt idx="14">
                  <c:v>52.7</c:v>
                </c:pt>
                <c:pt idx="15">
                  <c:v>52.7</c:v>
                </c:pt>
                <c:pt idx="16">
                  <c:v>54</c:v>
                </c:pt>
                <c:pt idx="17">
                  <c:v>54.7</c:v>
                </c:pt>
                <c:pt idx="18">
                  <c:v>53.7</c:v>
                </c:pt>
                <c:pt idx="19">
                  <c:v>54</c:v>
                </c:pt>
                <c:pt idx="20">
                  <c:v>53.8</c:v>
                </c:pt>
                <c:pt idx="21">
                  <c:v>54.2</c:v>
                </c:pt>
                <c:pt idx="22">
                  <c:v>53.4</c:v>
                </c:pt>
                <c:pt idx="23">
                  <c:v>59.9</c:v>
                </c:pt>
                <c:pt idx="24">
                  <c:v>54.2</c:v>
                </c:pt>
                <c:pt idx="25">
                  <c:v>52.5</c:v>
                </c:pt>
                <c:pt idx="26">
                  <c:v>48.7</c:v>
                </c:pt>
              </c:numCache>
            </c:numRef>
          </c:val>
          <c:smooth val="0"/>
          <c:extLst>
            <c:ext xmlns:c16="http://schemas.microsoft.com/office/drawing/2014/chart" uri="{C3380CC4-5D6E-409C-BE32-E72D297353CC}">
              <c16:uniqueId val="{00000004-B1B6-FD4F-9FC5-CADB069E786D}"/>
            </c:ext>
          </c:extLst>
        </c:ser>
        <c:ser>
          <c:idx val="8"/>
          <c:order val="4"/>
          <c:tx>
            <c:v>Manufacturing</c:v>
          </c:tx>
          <c:spPr>
            <a:ln w="28575" cap="rnd">
              <a:solidFill>
                <a:schemeClr val="accent2"/>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Sector'!$B$11:$AB$11</c:f>
              <c:numCache>
                <c:formatCode>General</c:formatCode>
                <c:ptCount val="27"/>
                <c:pt idx="0">
                  <c:v>47.9</c:v>
                </c:pt>
                <c:pt idx="1">
                  <c:v>50.3</c:v>
                </c:pt>
                <c:pt idx="2">
                  <c:v>53.5</c:v>
                </c:pt>
                <c:pt idx="3">
                  <c:v>57.1</c:v>
                </c:pt>
                <c:pt idx="4">
                  <c:v>56.5</c:v>
                </c:pt>
                <c:pt idx="5">
                  <c:v>57.8</c:v>
                </c:pt>
                <c:pt idx="6">
                  <c:v>57</c:v>
                </c:pt>
                <c:pt idx="7">
                  <c:v>58.2</c:v>
                </c:pt>
                <c:pt idx="8">
                  <c:v>60.3</c:v>
                </c:pt>
                <c:pt idx="9">
                  <c:v>61.5</c:v>
                </c:pt>
                <c:pt idx="10">
                  <c:v>61.3</c:v>
                </c:pt>
                <c:pt idx="11">
                  <c:v>62.2</c:v>
                </c:pt>
                <c:pt idx="12">
                  <c:v>60</c:v>
                </c:pt>
                <c:pt idx="13">
                  <c:v>61.4</c:v>
                </c:pt>
                <c:pt idx="14">
                  <c:v>63.2</c:v>
                </c:pt>
                <c:pt idx="15">
                  <c:v>64.099999999999994</c:v>
                </c:pt>
                <c:pt idx="16">
                  <c:v>64.900000000000006</c:v>
                </c:pt>
                <c:pt idx="17">
                  <c:v>67.2</c:v>
                </c:pt>
                <c:pt idx="18">
                  <c:v>67.099999999999994</c:v>
                </c:pt>
                <c:pt idx="19">
                  <c:v>67</c:v>
                </c:pt>
                <c:pt idx="20">
                  <c:v>67.3</c:v>
                </c:pt>
                <c:pt idx="21">
                  <c:v>67.5</c:v>
                </c:pt>
                <c:pt idx="22">
                  <c:v>67.599999999999994</c:v>
                </c:pt>
                <c:pt idx="23">
                  <c:v>70</c:v>
                </c:pt>
                <c:pt idx="24">
                  <c:v>69.099999999999994</c:v>
                </c:pt>
                <c:pt idx="25">
                  <c:v>69.400000000000006</c:v>
                </c:pt>
                <c:pt idx="26">
                  <c:v>69.8</c:v>
                </c:pt>
              </c:numCache>
            </c:numRef>
          </c:val>
          <c:smooth val="0"/>
          <c:extLst>
            <c:ext xmlns:c16="http://schemas.microsoft.com/office/drawing/2014/chart" uri="{C3380CC4-5D6E-409C-BE32-E72D297353CC}">
              <c16:uniqueId val="{00000005-B1B6-FD4F-9FC5-CADB069E786D}"/>
            </c:ext>
          </c:extLst>
        </c:ser>
        <c:dLbls>
          <c:showLegendKey val="0"/>
          <c:showVal val="0"/>
          <c:showCatName val="0"/>
          <c:showSerName val="0"/>
          <c:showPercent val="0"/>
          <c:showBubbleSize val="0"/>
        </c:dLbls>
        <c:smooth val="0"/>
        <c:axId val="682940848"/>
        <c:axId val="683304656"/>
      </c:lineChart>
      <c:catAx>
        <c:axId val="682940848"/>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Year</a:t>
                </a:r>
              </a:p>
            </c:rich>
          </c:tx>
          <c:layout>
            <c:manualLayout>
              <c:xMode val="edge"/>
              <c:yMode val="edge"/>
              <c:x val="0.48513728530047734"/>
              <c:y val="0.891502836339006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3304656"/>
        <c:crosses val="autoZero"/>
        <c:auto val="1"/>
        <c:lblAlgn val="ctr"/>
        <c:lblOffset val="100"/>
        <c:noMultiLvlLbl val="0"/>
      </c:catAx>
      <c:valAx>
        <c:axId val="683304656"/>
        <c:scaling>
          <c:orientation val="minMax"/>
          <c:max val="275"/>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Chained 2017</a:t>
                </a:r>
                <a:r>
                  <a:rPr lang="en-US" sz="1600" b="1" baseline="0"/>
                  <a:t> $/ hour</a:t>
                </a:r>
                <a:endParaRPr lang="en-US" sz="1600" b="1"/>
              </a:p>
            </c:rich>
          </c:tx>
          <c:layout>
            <c:manualLayout>
              <c:xMode val="edge"/>
              <c:yMode val="edge"/>
              <c:x val="1.4162204724409449E-2"/>
              <c:y val="0.33852976265667328"/>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82940848"/>
        <c:crosses val="autoZero"/>
        <c:crossBetween val="between"/>
        <c:majorUnit val="25"/>
      </c:valAx>
      <c:spPr>
        <a:noFill/>
        <a:ln>
          <a:noFill/>
        </a:ln>
        <a:effectLst/>
      </c:spPr>
    </c:plotArea>
    <c:legend>
      <c:legendPos val="b"/>
      <c:layout>
        <c:manualLayout>
          <c:xMode val="edge"/>
          <c:yMode val="edge"/>
          <c:x val="0.05"/>
          <c:y val="0.93165845579462991"/>
          <c:w val="0.9"/>
          <c:h val="4.51686386795233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CA" sz="1600" b="0" i="0" u="none" strike="noStrike" baseline="0"/>
              <a:t>Labour Productivity by Subsector in the Goods Sector (1997–2023)</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141391677185391E-2"/>
          <c:y val="0.10024324324324324"/>
          <c:w val="0.91286369738133899"/>
          <c:h val="0.73122556508794601"/>
        </c:manualLayout>
      </c:layout>
      <c:lineChart>
        <c:grouping val="standard"/>
        <c:varyColors val="0"/>
        <c:ser>
          <c:idx val="4"/>
          <c:order val="0"/>
          <c:tx>
            <c:v>Agriculture, forestry, fishing, and hunting</c:v>
          </c:tx>
          <c:spPr>
            <a:ln w="28575" cap="rnd">
              <a:solidFill>
                <a:schemeClr val="accent5"/>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Sector'!$B$7:$AB$7</c:f>
              <c:numCache>
                <c:formatCode>General</c:formatCode>
                <c:ptCount val="27"/>
                <c:pt idx="0">
                  <c:v>23.4</c:v>
                </c:pt>
                <c:pt idx="1">
                  <c:v>24.6</c:v>
                </c:pt>
                <c:pt idx="2">
                  <c:v>27.8</c:v>
                </c:pt>
                <c:pt idx="3">
                  <c:v>30.9</c:v>
                </c:pt>
                <c:pt idx="4">
                  <c:v>33.1</c:v>
                </c:pt>
                <c:pt idx="5">
                  <c:v>31.4</c:v>
                </c:pt>
                <c:pt idx="6">
                  <c:v>33</c:v>
                </c:pt>
                <c:pt idx="7">
                  <c:v>35.5</c:v>
                </c:pt>
                <c:pt idx="8">
                  <c:v>36.4</c:v>
                </c:pt>
                <c:pt idx="9">
                  <c:v>36</c:v>
                </c:pt>
                <c:pt idx="10">
                  <c:v>32</c:v>
                </c:pt>
                <c:pt idx="11">
                  <c:v>35.9</c:v>
                </c:pt>
                <c:pt idx="12">
                  <c:v>34.9</c:v>
                </c:pt>
                <c:pt idx="13">
                  <c:v>36.6</c:v>
                </c:pt>
                <c:pt idx="14">
                  <c:v>37.5</c:v>
                </c:pt>
                <c:pt idx="15">
                  <c:v>38</c:v>
                </c:pt>
                <c:pt idx="16">
                  <c:v>42.9</c:v>
                </c:pt>
                <c:pt idx="17">
                  <c:v>47.2</c:v>
                </c:pt>
                <c:pt idx="18">
                  <c:v>49.5</c:v>
                </c:pt>
                <c:pt idx="19">
                  <c:v>51</c:v>
                </c:pt>
                <c:pt idx="20">
                  <c:v>52.7</c:v>
                </c:pt>
                <c:pt idx="21">
                  <c:v>54.2</c:v>
                </c:pt>
                <c:pt idx="22">
                  <c:v>53.7</c:v>
                </c:pt>
                <c:pt idx="23">
                  <c:v>57.6</c:v>
                </c:pt>
                <c:pt idx="24">
                  <c:v>47.4</c:v>
                </c:pt>
                <c:pt idx="25">
                  <c:v>57.2</c:v>
                </c:pt>
                <c:pt idx="26">
                  <c:v>53.8</c:v>
                </c:pt>
              </c:numCache>
            </c:numRef>
          </c:val>
          <c:smooth val="0"/>
          <c:extLst>
            <c:ext xmlns:c16="http://schemas.microsoft.com/office/drawing/2014/chart" uri="{C3380CC4-5D6E-409C-BE32-E72D297353CC}">
              <c16:uniqueId val="{00000000-699D-634D-8E22-1D74F784DF58}"/>
            </c:ext>
          </c:extLst>
        </c:ser>
        <c:ser>
          <c:idx val="7"/>
          <c:order val="1"/>
          <c:tx>
            <c:v>Construction</c:v>
          </c:tx>
          <c:spPr>
            <a:ln w="28575" cap="rnd">
              <a:solidFill>
                <a:schemeClr val="accent1">
                  <a:lumMod val="60000"/>
                  <a:lumOff val="40000"/>
                </a:schemeClr>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Sector'!$B$10:$AB$10</c:f>
              <c:numCache>
                <c:formatCode>General</c:formatCode>
                <c:ptCount val="27"/>
                <c:pt idx="0">
                  <c:v>50</c:v>
                </c:pt>
                <c:pt idx="1">
                  <c:v>49.7</c:v>
                </c:pt>
                <c:pt idx="2">
                  <c:v>50.1</c:v>
                </c:pt>
                <c:pt idx="3">
                  <c:v>51.4</c:v>
                </c:pt>
                <c:pt idx="4">
                  <c:v>53.6</c:v>
                </c:pt>
                <c:pt idx="5">
                  <c:v>54.8</c:v>
                </c:pt>
                <c:pt idx="6">
                  <c:v>55.8</c:v>
                </c:pt>
                <c:pt idx="7">
                  <c:v>55.3</c:v>
                </c:pt>
                <c:pt idx="8">
                  <c:v>55</c:v>
                </c:pt>
                <c:pt idx="9">
                  <c:v>54.2</c:v>
                </c:pt>
                <c:pt idx="10">
                  <c:v>53.6</c:v>
                </c:pt>
                <c:pt idx="11">
                  <c:v>51.3</c:v>
                </c:pt>
                <c:pt idx="12">
                  <c:v>52.1</c:v>
                </c:pt>
                <c:pt idx="13">
                  <c:v>52.3</c:v>
                </c:pt>
                <c:pt idx="14">
                  <c:v>52.7</c:v>
                </c:pt>
                <c:pt idx="15">
                  <c:v>52.7</c:v>
                </c:pt>
                <c:pt idx="16">
                  <c:v>54</c:v>
                </c:pt>
                <c:pt idx="17">
                  <c:v>54.7</c:v>
                </c:pt>
                <c:pt idx="18">
                  <c:v>53.7</c:v>
                </c:pt>
                <c:pt idx="19">
                  <c:v>54</c:v>
                </c:pt>
                <c:pt idx="20">
                  <c:v>53.8</c:v>
                </c:pt>
                <c:pt idx="21">
                  <c:v>54.2</c:v>
                </c:pt>
                <c:pt idx="22">
                  <c:v>53.4</c:v>
                </c:pt>
                <c:pt idx="23">
                  <c:v>59.9</c:v>
                </c:pt>
                <c:pt idx="24">
                  <c:v>54.2</c:v>
                </c:pt>
                <c:pt idx="25">
                  <c:v>52.5</c:v>
                </c:pt>
                <c:pt idx="26">
                  <c:v>48.7</c:v>
                </c:pt>
              </c:numCache>
            </c:numRef>
          </c:val>
          <c:smooth val="0"/>
          <c:extLst>
            <c:ext xmlns:c16="http://schemas.microsoft.com/office/drawing/2014/chart" uri="{C3380CC4-5D6E-409C-BE32-E72D297353CC}">
              <c16:uniqueId val="{00000003-699D-634D-8E22-1D74F784DF58}"/>
            </c:ext>
          </c:extLst>
        </c:ser>
        <c:ser>
          <c:idx val="8"/>
          <c:order val="2"/>
          <c:tx>
            <c:v>Manufacturing</c:v>
          </c:tx>
          <c:spPr>
            <a:ln w="28575" cap="rnd">
              <a:solidFill>
                <a:schemeClr val="accent2"/>
              </a:solidFill>
              <a:round/>
            </a:ln>
            <a:effectLst/>
          </c:spPr>
          <c:marker>
            <c:symbol val="none"/>
          </c:marker>
          <c:cat>
            <c:numRef>
              <c:f>'Good Sector'!$B$3:$AB$3</c:f>
              <c:numCache>
                <c:formatCode>General</c:formatCode>
                <c:ptCount val="27"/>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numCache>
            </c:numRef>
          </c:cat>
          <c:val>
            <c:numRef>
              <c:f>'Good Sector'!$B$11:$AB$11</c:f>
              <c:numCache>
                <c:formatCode>General</c:formatCode>
                <c:ptCount val="27"/>
                <c:pt idx="0">
                  <c:v>47.9</c:v>
                </c:pt>
                <c:pt idx="1">
                  <c:v>50.3</c:v>
                </c:pt>
                <c:pt idx="2">
                  <c:v>53.5</c:v>
                </c:pt>
                <c:pt idx="3">
                  <c:v>57.1</c:v>
                </c:pt>
                <c:pt idx="4">
                  <c:v>56.5</c:v>
                </c:pt>
                <c:pt idx="5">
                  <c:v>57.8</c:v>
                </c:pt>
                <c:pt idx="6">
                  <c:v>57</c:v>
                </c:pt>
                <c:pt idx="7">
                  <c:v>58.2</c:v>
                </c:pt>
                <c:pt idx="8">
                  <c:v>60.3</c:v>
                </c:pt>
                <c:pt idx="9">
                  <c:v>61.5</c:v>
                </c:pt>
                <c:pt idx="10">
                  <c:v>61.3</c:v>
                </c:pt>
                <c:pt idx="11">
                  <c:v>62.2</c:v>
                </c:pt>
                <c:pt idx="12">
                  <c:v>60</c:v>
                </c:pt>
                <c:pt idx="13">
                  <c:v>61.4</c:v>
                </c:pt>
                <c:pt idx="14">
                  <c:v>63.2</c:v>
                </c:pt>
                <c:pt idx="15">
                  <c:v>64.099999999999994</c:v>
                </c:pt>
                <c:pt idx="16">
                  <c:v>64.900000000000006</c:v>
                </c:pt>
                <c:pt idx="17">
                  <c:v>67.2</c:v>
                </c:pt>
                <c:pt idx="18">
                  <c:v>67.099999999999994</c:v>
                </c:pt>
                <c:pt idx="19">
                  <c:v>67</c:v>
                </c:pt>
                <c:pt idx="20">
                  <c:v>67.3</c:v>
                </c:pt>
                <c:pt idx="21">
                  <c:v>67.5</c:v>
                </c:pt>
                <c:pt idx="22">
                  <c:v>67.599999999999994</c:v>
                </c:pt>
                <c:pt idx="23">
                  <c:v>70</c:v>
                </c:pt>
                <c:pt idx="24">
                  <c:v>69.099999999999994</c:v>
                </c:pt>
                <c:pt idx="25">
                  <c:v>69.400000000000006</c:v>
                </c:pt>
                <c:pt idx="26">
                  <c:v>69.8</c:v>
                </c:pt>
              </c:numCache>
            </c:numRef>
          </c:val>
          <c:smooth val="0"/>
          <c:extLst>
            <c:ext xmlns:c16="http://schemas.microsoft.com/office/drawing/2014/chart" uri="{C3380CC4-5D6E-409C-BE32-E72D297353CC}">
              <c16:uniqueId val="{00000004-699D-634D-8E22-1D74F784DF58}"/>
            </c:ext>
          </c:extLst>
        </c:ser>
        <c:dLbls>
          <c:showLegendKey val="0"/>
          <c:showVal val="0"/>
          <c:showCatName val="0"/>
          <c:showSerName val="0"/>
          <c:showPercent val="0"/>
          <c:showBubbleSize val="0"/>
        </c:dLbls>
        <c:smooth val="0"/>
        <c:axId val="682940848"/>
        <c:axId val="683304656"/>
      </c:lineChart>
      <c:catAx>
        <c:axId val="6829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Year</a:t>
                </a:r>
              </a:p>
            </c:rich>
          </c:tx>
          <c:layout>
            <c:manualLayout>
              <c:xMode val="edge"/>
              <c:yMode val="edge"/>
              <c:x val="0.50059415760052894"/>
              <c:y val="0.898927214322090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04656"/>
        <c:crosses val="autoZero"/>
        <c:auto val="1"/>
        <c:lblAlgn val="ctr"/>
        <c:lblOffset val="100"/>
        <c:noMultiLvlLbl val="0"/>
      </c:catAx>
      <c:valAx>
        <c:axId val="68330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Chained 2017</a:t>
                </a:r>
                <a:r>
                  <a:rPr lang="en-US" sz="1100" baseline="0"/>
                  <a:t> $/ hour</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4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463550</xdr:colOff>
      <xdr:row>44</xdr:row>
      <xdr:rowOff>76200</xdr:rowOff>
    </xdr:from>
    <xdr:to>
      <xdr:col>30</xdr:col>
      <xdr:colOff>622300</xdr:colOff>
      <xdr:row>77</xdr:row>
      <xdr:rowOff>25400</xdr:rowOff>
    </xdr:to>
    <xdr:graphicFrame macro="">
      <xdr:nvGraphicFramePr>
        <xdr:cNvPr id="2" name="Chart 1">
          <a:extLst>
            <a:ext uri="{FF2B5EF4-FFF2-40B4-BE49-F238E27FC236}">
              <a16:creationId xmlns:a16="http://schemas.microsoft.com/office/drawing/2014/main" id="{1F9FAE98-5E8F-C64A-970F-ECF67E5C8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16</xdr:row>
      <xdr:rowOff>12700</xdr:rowOff>
    </xdr:from>
    <xdr:to>
      <xdr:col>30</xdr:col>
      <xdr:colOff>749300</xdr:colOff>
      <xdr:row>49</xdr:row>
      <xdr:rowOff>165100</xdr:rowOff>
    </xdr:to>
    <xdr:graphicFrame macro="">
      <xdr:nvGraphicFramePr>
        <xdr:cNvPr id="3" name="Chart 2">
          <a:extLst>
            <a:ext uri="{FF2B5EF4-FFF2-40B4-BE49-F238E27FC236}">
              <a16:creationId xmlns:a16="http://schemas.microsoft.com/office/drawing/2014/main" id="{F544DB6A-74BE-4F4A-8060-ABED29F18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0.01142</cdr:x>
      <cdr:y>0.9004</cdr:y>
    </cdr:from>
    <cdr:to>
      <cdr:x>0.27124</cdr:x>
      <cdr:y>0.94573</cdr:y>
    </cdr:to>
    <cdr:sp macro="" textlink="">
      <cdr:nvSpPr>
        <cdr:cNvPr id="2" name="TextBox 1">
          <a:extLst xmlns:a="http://schemas.openxmlformats.org/drawingml/2006/main">
            <a:ext uri="{FF2B5EF4-FFF2-40B4-BE49-F238E27FC236}">
              <a16:creationId xmlns:a16="http://schemas.microsoft.com/office/drawing/2014/main" id="{7F6ACDCC-F248-5263-6F59-CB0123383D2B}"/>
            </a:ext>
          </a:extLst>
        </cdr:cNvPr>
        <cdr:cNvSpPr txBox="1"/>
      </cdr:nvSpPr>
      <cdr:spPr>
        <a:xfrm xmlns:a="http://schemas.openxmlformats.org/drawingml/2006/main">
          <a:off x="159512" y="6552272"/>
          <a:ext cx="3629685" cy="32987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CA" sz="1400" b="1" i="0" u="none" strike="noStrike">
              <a:solidFill>
                <a:schemeClr val="tx1"/>
              </a:solidFill>
              <a:effectLst/>
              <a:latin typeface="+mn-lt"/>
              <a:ea typeface="+mn-ea"/>
              <a:cs typeface="+mn-cs"/>
            </a:rPr>
            <a:t>Includes Manufacturing, Mining, Utilities, etc.</a:t>
          </a:r>
          <a:r>
            <a:rPr lang="en-CA" sz="1400" b="1"/>
            <a:t> </a:t>
          </a:r>
          <a:endParaRPr lang="en-US" sz="1400" b="1"/>
        </a:p>
      </cdr:txBody>
    </cdr:sp>
  </cdr:relSizeAnchor>
  <cdr:relSizeAnchor xmlns:cdr="http://schemas.openxmlformats.org/drawingml/2006/chartDrawing">
    <cdr:from>
      <cdr:x>0.82818</cdr:x>
      <cdr:y>0.90996</cdr:y>
    </cdr:from>
    <cdr:to>
      <cdr:x>0.97598</cdr:x>
      <cdr:y>0.95196</cdr:y>
    </cdr:to>
    <cdr:sp macro="" textlink="">
      <cdr:nvSpPr>
        <cdr:cNvPr id="3" name="TextBox 1">
          <a:extLst xmlns:a="http://schemas.openxmlformats.org/drawingml/2006/main">
            <a:ext uri="{FF2B5EF4-FFF2-40B4-BE49-F238E27FC236}">
              <a16:creationId xmlns:a16="http://schemas.microsoft.com/office/drawing/2014/main" id="{24828AAA-0836-A02F-C47B-C9D80969A3E4}"/>
            </a:ext>
          </a:extLst>
        </cdr:cNvPr>
        <cdr:cNvSpPr txBox="1"/>
      </cdr:nvSpPr>
      <cdr:spPr>
        <a:xfrm xmlns:a="http://schemas.openxmlformats.org/drawingml/2006/main">
          <a:off x="11569725" y="6748967"/>
          <a:ext cx="2064668" cy="31149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CA" sz="1400" i="1"/>
            <a:t>Source: Statistics Canada.</a:t>
          </a:r>
          <a:endParaRPr lang="en-US" sz="1400" b="1"/>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355600</xdr:colOff>
      <xdr:row>2</xdr:row>
      <xdr:rowOff>25400</xdr:rowOff>
    </xdr:from>
    <xdr:to>
      <xdr:col>16</xdr:col>
      <xdr:colOff>635000</xdr:colOff>
      <xdr:row>42</xdr:row>
      <xdr:rowOff>165100</xdr:rowOff>
    </xdr:to>
    <xdr:graphicFrame macro="">
      <xdr:nvGraphicFramePr>
        <xdr:cNvPr id="2" name="Chart 1">
          <a:extLst>
            <a:ext uri="{FF2B5EF4-FFF2-40B4-BE49-F238E27FC236}">
              <a16:creationId xmlns:a16="http://schemas.microsoft.com/office/drawing/2014/main" id="{94A6E569-E67B-E849-9981-61AB9DAA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749300</xdr:colOff>
      <xdr:row>32</xdr:row>
      <xdr:rowOff>88900</xdr:rowOff>
    </xdr:from>
    <xdr:to>
      <xdr:col>31</xdr:col>
      <xdr:colOff>0</xdr:colOff>
      <xdr:row>57</xdr:row>
      <xdr:rowOff>114300</xdr:rowOff>
    </xdr:to>
    <xdr:graphicFrame macro="">
      <xdr:nvGraphicFramePr>
        <xdr:cNvPr id="4" name="Chart 3">
          <a:extLst>
            <a:ext uri="{FF2B5EF4-FFF2-40B4-BE49-F238E27FC236}">
              <a16:creationId xmlns:a16="http://schemas.microsoft.com/office/drawing/2014/main" id="{F23F3D24-8BC0-DF48-A021-2CF8029F9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0.19137</cdr:x>
      <cdr:y>0.11639</cdr:y>
    </cdr:from>
    <cdr:to>
      <cdr:x>0.19137</cdr:x>
      <cdr:y>0.85271</cdr:y>
    </cdr:to>
    <cdr:cxnSp macro="">
      <cdr:nvCxnSpPr>
        <cdr:cNvPr id="3" name="Straight Connector 2">
          <a:extLst xmlns:a="http://schemas.openxmlformats.org/drawingml/2006/main">
            <a:ext uri="{FF2B5EF4-FFF2-40B4-BE49-F238E27FC236}">
              <a16:creationId xmlns:a16="http://schemas.microsoft.com/office/drawing/2014/main" id="{C015777C-66CC-3935-7F00-1D94F4A509AB}"/>
            </a:ext>
          </a:extLst>
        </cdr:cNvPr>
        <cdr:cNvCxnSpPr/>
      </cdr:nvCxnSpPr>
      <cdr:spPr>
        <a:xfrm xmlns:a="http://schemas.openxmlformats.org/drawingml/2006/main">
          <a:off x="2423158" y="849922"/>
          <a:ext cx="0" cy="5376977"/>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0.69667</cdr:x>
      <cdr:y>0.1154</cdr:y>
    </cdr:from>
    <cdr:to>
      <cdr:x>0.69667</cdr:x>
      <cdr:y>0.85172</cdr:y>
    </cdr:to>
    <cdr:cxnSp macro="">
      <cdr:nvCxnSpPr>
        <cdr:cNvPr id="6" name="Straight Connector 5">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8821115" y="842705"/>
          <a:ext cx="0" cy="5376977"/>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0.86749</cdr:x>
      <cdr:y>0.11315</cdr:y>
    </cdr:from>
    <cdr:to>
      <cdr:x>0.86749</cdr:x>
      <cdr:y>0.84947</cdr:y>
    </cdr:to>
    <cdr:cxnSp macro="">
      <cdr:nvCxnSpPr>
        <cdr:cNvPr id="7" name="Straight Connector 6">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10984046" y="826256"/>
          <a:ext cx="0" cy="5376976"/>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0.8537</cdr:x>
      <cdr:y>0.90057</cdr:y>
    </cdr:from>
    <cdr:to>
      <cdr:x>0.92739</cdr:x>
      <cdr:y>0.93979</cdr:y>
    </cdr:to>
    <cdr:sp macro="" textlink="">
      <cdr:nvSpPr>
        <cdr:cNvPr id="2" name="TextBox 1">
          <a:extLst xmlns:a="http://schemas.openxmlformats.org/drawingml/2006/main">
            <a:ext uri="{FF2B5EF4-FFF2-40B4-BE49-F238E27FC236}">
              <a16:creationId xmlns:a16="http://schemas.microsoft.com/office/drawing/2014/main" id="{E32BAD67-402D-4A42-361C-C5CD17B4F4C6}"/>
            </a:ext>
          </a:extLst>
        </cdr:cNvPr>
        <cdr:cNvSpPr txBox="1"/>
      </cdr:nvSpPr>
      <cdr:spPr>
        <a:xfrm xmlns:a="http://schemas.openxmlformats.org/drawingml/2006/main">
          <a:off x="10809403" y="6793753"/>
          <a:ext cx="933118" cy="295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i="1" kern="1200"/>
            <a:t>Source:</a:t>
          </a:r>
          <a:r>
            <a:rPr lang="en-US" sz="1100" i="1" kern="1200" baseline="0"/>
            <a:t> Statistics Canada</a:t>
          </a:r>
          <a:endParaRPr lang="en-US" sz="1100" i="1" kern="1200"/>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431800</xdr:colOff>
      <xdr:row>2</xdr:row>
      <xdr:rowOff>12700</xdr:rowOff>
    </xdr:from>
    <xdr:to>
      <xdr:col>15</xdr:col>
      <xdr:colOff>774700</xdr:colOff>
      <xdr:row>33</xdr:row>
      <xdr:rowOff>127000</xdr:rowOff>
    </xdr:to>
    <xdr:graphicFrame macro="">
      <xdr:nvGraphicFramePr>
        <xdr:cNvPr id="4" name="Chart 3">
          <a:extLst>
            <a:ext uri="{FF2B5EF4-FFF2-40B4-BE49-F238E27FC236}">
              <a16:creationId xmlns:a16="http://schemas.microsoft.com/office/drawing/2014/main" id="{782BB6DF-73C3-7D49-A1DA-482AA47C8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37</xdr:row>
      <xdr:rowOff>76200</xdr:rowOff>
    </xdr:from>
    <xdr:to>
      <xdr:col>13</xdr:col>
      <xdr:colOff>289985</xdr:colOff>
      <xdr:row>64</xdr:row>
      <xdr:rowOff>167921</xdr:rowOff>
    </xdr:to>
    <xdr:graphicFrame macro="">
      <xdr:nvGraphicFramePr>
        <xdr:cNvPr id="5" name="Chart 4">
          <a:extLst>
            <a:ext uri="{FF2B5EF4-FFF2-40B4-BE49-F238E27FC236}">
              <a16:creationId xmlns:a16="http://schemas.microsoft.com/office/drawing/2014/main" id="{101059BF-6BBB-4240-9318-0CA3A1264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203200</xdr:colOff>
      <xdr:row>0</xdr:row>
      <xdr:rowOff>177800</xdr:rowOff>
    </xdr:from>
    <xdr:to>
      <xdr:col>29</xdr:col>
      <xdr:colOff>19051</xdr:colOff>
      <xdr:row>28</xdr:row>
      <xdr:rowOff>71966</xdr:rowOff>
    </xdr:to>
    <xdr:graphicFrame macro="">
      <xdr:nvGraphicFramePr>
        <xdr:cNvPr id="6" name="Chart 5">
          <a:extLst>
            <a:ext uri="{FF2B5EF4-FFF2-40B4-BE49-F238E27FC236}">
              <a16:creationId xmlns:a16="http://schemas.microsoft.com/office/drawing/2014/main" id="{3B5B23BB-B9E3-5447-A982-1F24AFE8A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88900</xdr:colOff>
      <xdr:row>30</xdr:row>
      <xdr:rowOff>148167</xdr:rowOff>
    </xdr:from>
    <xdr:to>
      <xdr:col>33</xdr:col>
      <xdr:colOff>533400</xdr:colOff>
      <xdr:row>66</xdr:row>
      <xdr:rowOff>139700</xdr:rowOff>
    </xdr:to>
    <xdr:graphicFrame macro="">
      <xdr:nvGraphicFramePr>
        <xdr:cNvPr id="8" name="Chart 7">
          <a:extLst>
            <a:ext uri="{FF2B5EF4-FFF2-40B4-BE49-F238E27FC236}">
              <a16:creationId xmlns:a16="http://schemas.microsoft.com/office/drawing/2014/main" id="{DA7E9CEF-DDB3-054D-B8FA-307920582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0</xdr:colOff>
      <xdr:row>102</xdr:row>
      <xdr:rowOff>0</xdr:rowOff>
    </xdr:from>
    <xdr:to>
      <xdr:col>57</xdr:col>
      <xdr:colOff>102576</xdr:colOff>
      <xdr:row>129</xdr:row>
      <xdr:rowOff>194572</xdr:rowOff>
    </xdr:to>
    <xdr:graphicFrame macro="">
      <xdr:nvGraphicFramePr>
        <xdr:cNvPr id="13" name="Chart 12">
          <a:extLst>
            <a:ext uri="{FF2B5EF4-FFF2-40B4-BE49-F238E27FC236}">
              <a16:creationId xmlns:a16="http://schemas.microsoft.com/office/drawing/2014/main" id="{7D2D6F12-562F-CD49-97F3-DA8ABAD2A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779585</xdr:colOff>
      <xdr:row>70</xdr:row>
      <xdr:rowOff>163286</xdr:rowOff>
    </xdr:from>
    <xdr:to>
      <xdr:col>16</xdr:col>
      <xdr:colOff>799449</xdr:colOff>
      <xdr:row>100</xdr:row>
      <xdr:rowOff>181847</xdr:rowOff>
    </xdr:to>
    <xdr:graphicFrame macro="">
      <xdr:nvGraphicFramePr>
        <xdr:cNvPr id="14" name="Chart 13">
          <a:extLst>
            <a:ext uri="{FF2B5EF4-FFF2-40B4-BE49-F238E27FC236}">
              <a16:creationId xmlns:a16="http://schemas.microsoft.com/office/drawing/2014/main" id="{C6914A69-6276-5B4D-8070-7775E05F6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0.18543</cdr:x>
      <cdr:y>0.18196</cdr:y>
    </cdr:from>
    <cdr:to>
      <cdr:x>0.18543</cdr:x>
      <cdr:y>0.81425</cdr:y>
    </cdr:to>
    <cdr:cxnSp macro="">
      <cdr:nvCxnSpPr>
        <cdr:cNvPr id="2" name="Straight Connector 1">
          <a:extLst xmlns:a="http://schemas.openxmlformats.org/drawingml/2006/main">
            <a:ext uri="{FF2B5EF4-FFF2-40B4-BE49-F238E27FC236}">
              <a16:creationId xmlns:a16="http://schemas.microsoft.com/office/drawing/2014/main" id="{D5D07310-6ABC-046D-B848-0F106A649D7F}"/>
            </a:ext>
          </a:extLst>
        </cdr:cNvPr>
        <cdr:cNvCxnSpPr/>
      </cdr:nvCxnSpPr>
      <cdr:spPr>
        <a:xfrm xmlns:a="http://schemas.openxmlformats.org/drawingml/2006/main" flipH="1">
          <a:off x="1955795" y="1016000"/>
          <a:ext cx="5" cy="353058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0.0032</cdr:x>
      <cdr:y>0.92304</cdr:y>
    </cdr:from>
    <cdr:to>
      <cdr:x>0.0899</cdr:x>
      <cdr:y>0.99604</cdr:y>
    </cdr:to>
    <cdr:sp macro="" textlink="">
      <cdr:nvSpPr>
        <cdr:cNvPr id="3" name="TextBox 2">
          <a:extLst xmlns:a="http://schemas.openxmlformats.org/drawingml/2006/main">
            <a:ext uri="{FF2B5EF4-FFF2-40B4-BE49-F238E27FC236}">
              <a16:creationId xmlns:a16="http://schemas.microsoft.com/office/drawing/2014/main" id="{9E31FB4A-C292-AB55-BA78-6B8D2B77B567}"/>
            </a:ext>
          </a:extLst>
        </cdr:cNvPr>
        <cdr:cNvSpPr txBox="1"/>
      </cdr:nvSpPr>
      <cdr:spPr>
        <a:xfrm xmlns:a="http://schemas.openxmlformats.org/drawingml/2006/main">
          <a:off x="40670" y="5919906"/>
          <a:ext cx="1103293" cy="4681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200" i="1"/>
            <a:t>Non-Business Sector Estimated via Employment-Weighted Residual</a:t>
          </a:r>
        </a:p>
        <a:p xmlns:a="http://schemas.openxmlformats.org/drawingml/2006/main">
          <a:r>
            <a:rPr lang="en-CA" sz="1200" i="1" kern="1200"/>
            <a:t>due</a:t>
          </a:r>
          <a:r>
            <a:rPr lang="en-CA" sz="1200" i="1" kern="1200" baseline="0"/>
            <a:t> to data incosistencies since 2018</a:t>
          </a:r>
          <a:endParaRPr lang="en-US" sz="1200" i="1" kern="1200"/>
        </a:p>
      </cdr:txBody>
    </cdr:sp>
  </cdr:relSizeAnchor>
  <cdr:relSizeAnchor xmlns:cdr="http://schemas.openxmlformats.org/drawingml/2006/chartDrawing">
    <cdr:from>
      <cdr:x>0.84768</cdr:x>
      <cdr:y>0.1956</cdr:y>
    </cdr:from>
    <cdr:to>
      <cdr:x>0.84768</cdr:x>
      <cdr:y>0.8279</cdr:y>
    </cdr:to>
    <cdr:cxnSp macro="">
      <cdr:nvCxnSpPr>
        <cdr:cNvPr id="5" name="Straight Connector 4">
          <a:extLst xmlns:a="http://schemas.openxmlformats.org/drawingml/2006/main">
            <a:ext uri="{FF2B5EF4-FFF2-40B4-BE49-F238E27FC236}">
              <a16:creationId xmlns:a16="http://schemas.microsoft.com/office/drawing/2014/main" id="{3DD0E33E-0B74-53FF-C108-64610DC32FE5}"/>
            </a:ext>
          </a:extLst>
        </cdr:cNvPr>
        <cdr:cNvCxnSpPr/>
      </cdr:nvCxnSpPr>
      <cdr:spPr>
        <a:xfrm xmlns:a="http://schemas.openxmlformats.org/drawingml/2006/main" flipH="1">
          <a:off x="8940800" y="1092200"/>
          <a:ext cx="5" cy="353058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0.67309</cdr:x>
      <cdr:y>0.19788</cdr:y>
    </cdr:from>
    <cdr:to>
      <cdr:x>0.67309</cdr:x>
      <cdr:y>0.83017</cdr:y>
    </cdr:to>
    <cdr:cxnSp macro="">
      <cdr:nvCxnSpPr>
        <cdr:cNvPr id="6" name="Straight Connector 5">
          <a:extLst xmlns:a="http://schemas.openxmlformats.org/drawingml/2006/main">
            <a:ext uri="{FF2B5EF4-FFF2-40B4-BE49-F238E27FC236}">
              <a16:creationId xmlns:a16="http://schemas.microsoft.com/office/drawing/2014/main" id="{3DD0E33E-0B74-53FF-C108-64610DC32FE5}"/>
            </a:ext>
          </a:extLst>
        </cdr:cNvPr>
        <cdr:cNvCxnSpPr/>
      </cdr:nvCxnSpPr>
      <cdr:spPr>
        <a:xfrm xmlns:a="http://schemas.openxmlformats.org/drawingml/2006/main" flipH="1">
          <a:off x="7099300" y="1104900"/>
          <a:ext cx="5" cy="353058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0.79831</cdr:x>
      <cdr:y>0.93935</cdr:y>
    </cdr:from>
    <cdr:to>
      <cdr:x>0.88501</cdr:x>
      <cdr:y>0.98256</cdr:y>
    </cdr:to>
    <cdr:sp macro="" textlink="">
      <cdr:nvSpPr>
        <cdr:cNvPr id="7" name="TextBox 6">
          <a:extLst xmlns:a="http://schemas.openxmlformats.org/drawingml/2006/main">
            <a:ext uri="{FF2B5EF4-FFF2-40B4-BE49-F238E27FC236}">
              <a16:creationId xmlns:a16="http://schemas.microsoft.com/office/drawing/2014/main" id="{AD64DE20-19A7-E930-3897-D530641E0557}"/>
            </a:ext>
          </a:extLst>
        </cdr:cNvPr>
        <cdr:cNvSpPr txBox="1"/>
      </cdr:nvSpPr>
      <cdr:spPr>
        <a:xfrm xmlns:a="http://schemas.openxmlformats.org/drawingml/2006/main">
          <a:off x="8420100" y="5245100"/>
          <a:ext cx="9144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t>Source:</a:t>
          </a:r>
          <a:r>
            <a:rPr lang="en-US" sz="1200" b="1" kern="1200" baseline="0"/>
            <a:t> Statistics Canada</a:t>
          </a:r>
        </a:p>
        <a:p xmlns:a="http://schemas.openxmlformats.org/drawingml/2006/main">
          <a:endParaRPr lang="en-US" sz="1200" b="1" kern="1200"/>
        </a:p>
      </cdr:txBody>
    </cdr:sp>
  </cdr:relSizeAnchor>
</c:userShapes>
</file>

<file path=xl/drawings/drawing15.xml><?xml version="1.0" encoding="utf-8"?>
<c:userShapes xmlns:c="http://schemas.openxmlformats.org/drawingml/2006/chart">
  <cdr:relSizeAnchor xmlns:cdr="http://schemas.openxmlformats.org/drawingml/2006/chartDrawing">
    <cdr:from>
      <cdr:x>0.1836</cdr:x>
      <cdr:y>0.18946</cdr:y>
    </cdr:from>
    <cdr:to>
      <cdr:x>0.1836</cdr:x>
      <cdr:y>0.82867</cdr:y>
    </cdr:to>
    <cdr:cxnSp macro="">
      <cdr:nvCxnSpPr>
        <cdr:cNvPr id="3" name="Straight Connector 2">
          <a:extLst xmlns:a="http://schemas.openxmlformats.org/drawingml/2006/main">
            <a:ext uri="{FF2B5EF4-FFF2-40B4-BE49-F238E27FC236}">
              <a16:creationId xmlns:a16="http://schemas.microsoft.com/office/drawing/2014/main" id="{4B1FFFF1-CC05-F74B-113B-703ACC94012B}"/>
            </a:ext>
          </a:extLst>
        </cdr:cNvPr>
        <cdr:cNvCxnSpPr/>
      </cdr:nvCxnSpPr>
      <cdr:spPr>
        <a:xfrm xmlns:a="http://schemas.openxmlformats.org/drawingml/2006/main" flipH="1">
          <a:off x="2084917" y="1217083"/>
          <a:ext cx="1" cy="4106333"/>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0.65219</cdr:x>
      <cdr:y>0.18748</cdr:y>
    </cdr:from>
    <cdr:to>
      <cdr:x>0.65219</cdr:x>
      <cdr:y>0.82669</cdr:y>
    </cdr:to>
    <cdr:cxnSp macro="">
      <cdr:nvCxnSpPr>
        <cdr:cNvPr id="8" name="Straight Connector 7">
          <a:extLst xmlns:a="http://schemas.openxmlformats.org/drawingml/2006/main">
            <a:ext uri="{FF2B5EF4-FFF2-40B4-BE49-F238E27FC236}">
              <a16:creationId xmlns:a16="http://schemas.microsoft.com/office/drawing/2014/main" id="{0EC6BE2F-B0F2-3356-FFE2-E01B403F61A3}"/>
            </a:ext>
          </a:extLst>
        </cdr:cNvPr>
        <cdr:cNvCxnSpPr/>
      </cdr:nvCxnSpPr>
      <cdr:spPr>
        <a:xfrm xmlns:a="http://schemas.openxmlformats.org/drawingml/2006/main" flipH="1">
          <a:off x="7406216" y="1204384"/>
          <a:ext cx="1" cy="4106333"/>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0.80876</cdr:x>
      <cdr:y>0.19242</cdr:y>
    </cdr:from>
    <cdr:to>
      <cdr:x>0.80876</cdr:x>
      <cdr:y>0.83163</cdr:y>
    </cdr:to>
    <cdr:cxnSp macro="">
      <cdr:nvCxnSpPr>
        <cdr:cNvPr id="9" name="Straight Connector 8">
          <a:extLst xmlns:a="http://schemas.openxmlformats.org/drawingml/2006/main">
            <a:ext uri="{FF2B5EF4-FFF2-40B4-BE49-F238E27FC236}">
              <a16:creationId xmlns:a16="http://schemas.microsoft.com/office/drawing/2014/main" id="{0EC6BE2F-B0F2-3356-FFE2-E01B403F61A3}"/>
            </a:ext>
          </a:extLst>
        </cdr:cNvPr>
        <cdr:cNvCxnSpPr/>
      </cdr:nvCxnSpPr>
      <cdr:spPr>
        <a:xfrm xmlns:a="http://schemas.openxmlformats.org/drawingml/2006/main" flipH="1">
          <a:off x="9184217" y="1236133"/>
          <a:ext cx="1" cy="4106333"/>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0.18182</cdr:x>
      <cdr:y>0.17172</cdr:y>
    </cdr:from>
    <cdr:to>
      <cdr:x>0.18262</cdr:x>
      <cdr:y>0.75057</cdr:y>
    </cdr:to>
    <cdr:cxnSp macro="">
      <cdr:nvCxnSpPr>
        <cdr:cNvPr id="2" name="Straight Connector 1">
          <a:extLst xmlns:a="http://schemas.openxmlformats.org/drawingml/2006/main">
            <a:ext uri="{FF2B5EF4-FFF2-40B4-BE49-F238E27FC236}">
              <a16:creationId xmlns:a16="http://schemas.microsoft.com/office/drawing/2014/main" id="{D5D07310-6ABC-046D-B848-0F106A649D7F}"/>
            </a:ext>
          </a:extLst>
        </cdr:cNvPr>
        <cdr:cNvCxnSpPr/>
      </cdr:nvCxnSpPr>
      <cdr:spPr>
        <a:xfrm xmlns:a="http://schemas.openxmlformats.org/drawingml/2006/main" flipH="1">
          <a:off x="1917700" y="958849"/>
          <a:ext cx="8467" cy="323215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0.84287</cdr:x>
      <cdr:y>0.17513</cdr:y>
    </cdr:from>
    <cdr:to>
      <cdr:x>0.84367</cdr:x>
      <cdr:y>0.75398</cdr:y>
    </cdr:to>
    <cdr:cxnSp macro="">
      <cdr:nvCxnSpPr>
        <cdr:cNvPr id="6" name="Straight Connector 5">
          <a:extLst xmlns:a="http://schemas.openxmlformats.org/drawingml/2006/main">
            <a:ext uri="{FF2B5EF4-FFF2-40B4-BE49-F238E27FC236}">
              <a16:creationId xmlns:a16="http://schemas.microsoft.com/office/drawing/2014/main" id="{78DF5861-3562-BD72-36B1-6D1AB6542C99}"/>
            </a:ext>
          </a:extLst>
        </cdr:cNvPr>
        <cdr:cNvCxnSpPr/>
      </cdr:nvCxnSpPr>
      <cdr:spPr>
        <a:xfrm xmlns:a="http://schemas.openxmlformats.org/drawingml/2006/main" flipH="1">
          <a:off x="8890000" y="977900"/>
          <a:ext cx="8467" cy="323215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0.6755</cdr:x>
      <cdr:y>0.17286</cdr:y>
    </cdr:from>
    <cdr:to>
      <cdr:x>0.6763</cdr:x>
      <cdr:y>0.75171</cdr:y>
    </cdr:to>
    <cdr:cxnSp macro="">
      <cdr:nvCxnSpPr>
        <cdr:cNvPr id="7" name="Straight Connector 6">
          <a:extLst xmlns:a="http://schemas.openxmlformats.org/drawingml/2006/main">
            <a:ext uri="{FF2B5EF4-FFF2-40B4-BE49-F238E27FC236}">
              <a16:creationId xmlns:a16="http://schemas.microsoft.com/office/drawing/2014/main" id="{78DF5861-3562-BD72-36B1-6D1AB6542C99}"/>
            </a:ext>
          </a:extLst>
        </cdr:cNvPr>
        <cdr:cNvCxnSpPr/>
      </cdr:nvCxnSpPr>
      <cdr:spPr>
        <a:xfrm xmlns:a="http://schemas.openxmlformats.org/drawingml/2006/main" flipH="1">
          <a:off x="7124700" y="965200"/>
          <a:ext cx="8467" cy="323215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0.10028</cdr:x>
      <cdr:y>0.5777</cdr:y>
    </cdr:from>
    <cdr:to>
      <cdr:x>0.95889</cdr:x>
      <cdr:y>0.5779</cdr:y>
    </cdr:to>
    <cdr:cxnSp macro="">
      <cdr:nvCxnSpPr>
        <cdr:cNvPr id="3" name="Straight Connector 2">
          <a:extLst xmlns:a="http://schemas.openxmlformats.org/drawingml/2006/main">
            <a:ext uri="{FF2B5EF4-FFF2-40B4-BE49-F238E27FC236}">
              <a16:creationId xmlns:a16="http://schemas.microsoft.com/office/drawing/2014/main" id="{E639C957-6C5E-8158-ACEF-5D69AAD00D8C}"/>
            </a:ext>
          </a:extLst>
        </cdr:cNvPr>
        <cdr:cNvCxnSpPr/>
      </cdr:nvCxnSpPr>
      <cdr:spPr>
        <a:xfrm xmlns:a="http://schemas.openxmlformats.org/drawingml/2006/main">
          <a:off x="1332078" y="5666400"/>
          <a:ext cx="11406022" cy="2033"/>
        </a:xfrm>
        <a:prstGeom xmlns:a="http://schemas.openxmlformats.org/drawingml/2006/main" prst="line">
          <a:avLst/>
        </a:prstGeom>
        <a:ln xmlns:a="http://schemas.openxmlformats.org/drawingml/2006/main" w="25400">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0.42166</cdr:x>
      <cdr:y>0.09576</cdr:y>
    </cdr:from>
    <cdr:to>
      <cdr:x>0.42166</cdr:x>
      <cdr:y>0.85569</cdr:y>
    </cdr:to>
    <cdr:cxnSp macro="">
      <cdr:nvCxnSpPr>
        <cdr:cNvPr id="6" name="Straight Connector 5">
          <a:extLst xmlns:a="http://schemas.openxmlformats.org/drawingml/2006/main">
            <a:ext uri="{FF2B5EF4-FFF2-40B4-BE49-F238E27FC236}">
              <a16:creationId xmlns:a16="http://schemas.microsoft.com/office/drawing/2014/main" id="{65FCF2E5-2244-BB9E-0866-E39A3B3FAE23}"/>
            </a:ext>
          </a:extLst>
        </cdr:cNvPr>
        <cdr:cNvCxnSpPr/>
      </cdr:nvCxnSpPr>
      <cdr:spPr>
        <a:xfrm xmlns:a="http://schemas.openxmlformats.org/drawingml/2006/main">
          <a:off x="5601411" y="939275"/>
          <a:ext cx="0" cy="7453874"/>
        </a:xfrm>
        <a:prstGeom xmlns:a="http://schemas.openxmlformats.org/drawingml/2006/main" prst="line">
          <a:avLst/>
        </a:prstGeom>
        <a:ln xmlns:a="http://schemas.openxmlformats.org/drawingml/2006/main" w="25400">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0.807</cdr:x>
      <cdr:y>0.72992</cdr:y>
    </cdr:from>
    <cdr:to>
      <cdr:x>0.879</cdr:x>
      <cdr:y>0.76037</cdr:y>
    </cdr:to>
    <cdr:sp macro="" textlink="">
      <cdr:nvSpPr>
        <cdr:cNvPr id="15" name="TextBox 14">
          <a:extLst xmlns:a="http://schemas.openxmlformats.org/drawingml/2006/main">
            <a:ext uri="{FF2B5EF4-FFF2-40B4-BE49-F238E27FC236}">
              <a16:creationId xmlns:a16="http://schemas.microsoft.com/office/drawing/2014/main" id="{678BBA83-5D23-121D-BABE-D99ABE1B59D0}"/>
            </a:ext>
          </a:extLst>
        </cdr:cNvPr>
        <cdr:cNvSpPr txBox="1"/>
      </cdr:nvSpPr>
      <cdr:spPr>
        <a:xfrm xmlns:a="http://schemas.openxmlformats.org/drawingml/2006/main">
          <a:off x="10248900" y="7001933"/>
          <a:ext cx="914400" cy="292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baseline="0"/>
            <a:t>Correlation: 0.9762</a:t>
          </a:r>
          <a:endParaRPr lang="en-US" sz="1400" b="1" kern="1200"/>
        </a:p>
      </cdr:txBody>
    </cdr:sp>
  </cdr:relSizeAnchor>
</c:userShapes>
</file>

<file path=xl/drawings/drawing18.xml><?xml version="1.0" encoding="utf-8"?>
<c:userShapes xmlns:c="http://schemas.openxmlformats.org/drawingml/2006/chart">
  <cdr:relSizeAnchor xmlns:cdr="http://schemas.openxmlformats.org/drawingml/2006/chartDrawing">
    <cdr:from>
      <cdr:x>0.07671</cdr:x>
      <cdr:y>0.59087</cdr:y>
    </cdr:from>
    <cdr:to>
      <cdr:x>0.96136</cdr:x>
      <cdr:y>0.59087</cdr:y>
    </cdr:to>
    <cdr:cxnSp macro="">
      <cdr:nvCxnSpPr>
        <cdr:cNvPr id="3" name="Straight Connector 2">
          <a:extLst xmlns:a="http://schemas.openxmlformats.org/drawingml/2006/main">
            <a:ext uri="{FF2B5EF4-FFF2-40B4-BE49-F238E27FC236}">
              <a16:creationId xmlns:a16="http://schemas.microsoft.com/office/drawing/2014/main" id="{E639C957-6C5E-8158-ACEF-5D69AAD00D8C}"/>
            </a:ext>
          </a:extLst>
        </cdr:cNvPr>
        <cdr:cNvCxnSpPr/>
      </cdr:nvCxnSpPr>
      <cdr:spPr>
        <a:xfrm xmlns:a="http://schemas.openxmlformats.org/drawingml/2006/main">
          <a:off x="887395" y="3263192"/>
          <a:ext cx="10234039"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0.1803</cdr:x>
      <cdr:y>0.08724</cdr:y>
    </cdr:from>
    <cdr:to>
      <cdr:x>0.18072</cdr:x>
      <cdr:y>0.83703</cdr:y>
    </cdr:to>
    <cdr:cxnSp macro="">
      <cdr:nvCxnSpPr>
        <cdr:cNvPr id="6" name="Straight Connector 5">
          <a:extLst xmlns:a="http://schemas.openxmlformats.org/drawingml/2006/main">
            <a:ext uri="{FF2B5EF4-FFF2-40B4-BE49-F238E27FC236}">
              <a16:creationId xmlns:a16="http://schemas.microsoft.com/office/drawing/2014/main" id="{BF4258CD-3F8C-2711-CD34-3E46CC16A9C3}"/>
            </a:ext>
          </a:extLst>
        </cdr:cNvPr>
        <cdr:cNvCxnSpPr/>
      </cdr:nvCxnSpPr>
      <cdr:spPr>
        <a:xfrm xmlns:a="http://schemas.openxmlformats.org/drawingml/2006/main" flipH="1">
          <a:off x="2085755" y="481787"/>
          <a:ext cx="4860" cy="4140905"/>
        </a:xfrm>
        <a:prstGeom xmlns:a="http://schemas.openxmlformats.org/drawingml/2006/main" prst="line">
          <a:avLst/>
        </a:prstGeom>
        <a:ln xmlns:a="http://schemas.openxmlformats.org/drawingml/2006/main" w="19050">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0.8715</cdr:x>
      <cdr:y>0.0837</cdr:y>
    </cdr:from>
    <cdr:to>
      <cdr:x>0.87167</cdr:x>
      <cdr:y>0.83683</cdr:y>
    </cdr:to>
    <cdr:cxnSp macro="">
      <cdr:nvCxnSpPr>
        <cdr:cNvPr id="10" name="Straight Connector 9">
          <a:extLst xmlns:a="http://schemas.openxmlformats.org/drawingml/2006/main">
            <a:ext uri="{FF2B5EF4-FFF2-40B4-BE49-F238E27FC236}">
              <a16:creationId xmlns:a16="http://schemas.microsoft.com/office/drawing/2014/main" id="{5025DE5C-8CAD-8D8C-754D-086919A38B05}"/>
            </a:ext>
          </a:extLst>
        </cdr:cNvPr>
        <cdr:cNvCxnSpPr/>
      </cdr:nvCxnSpPr>
      <cdr:spPr>
        <a:xfrm xmlns:a="http://schemas.openxmlformats.org/drawingml/2006/main">
          <a:off x="10081846" y="462248"/>
          <a:ext cx="1954" cy="4159303"/>
        </a:xfrm>
        <a:prstGeom xmlns:a="http://schemas.openxmlformats.org/drawingml/2006/main" prst="line">
          <a:avLst/>
        </a:prstGeom>
        <a:ln xmlns:a="http://schemas.openxmlformats.org/drawingml/2006/main" w="22225">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0.69585</cdr:x>
      <cdr:y>0.09254</cdr:y>
    </cdr:from>
    <cdr:to>
      <cdr:x>0.69602</cdr:x>
      <cdr:y>0.83683</cdr:y>
    </cdr:to>
    <cdr:cxnSp macro="">
      <cdr:nvCxnSpPr>
        <cdr:cNvPr id="11" name="Straight Connector 10">
          <a:extLst xmlns:a="http://schemas.openxmlformats.org/drawingml/2006/main">
            <a:ext uri="{FF2B5EF4-FFF2-40B4-BE49-F238E27FC236}">
              <a16:creationId xmlns:a16="http://schemas.microsoft.com/office/drawing/2014/main" id="{5025DE5C-8CAD-8D8C-754D-086919A38B05}"/>
            </a:ext>
          </a:extLst>
        </cdr:cNvPr>
        <cdr:cNvCxnSpPr/>
      </cdr:nvCxnSpPr>
      <cdr:spPr>
        <a:xfrm xmlns:a="http://schemas.openxmlformats.org/drawingml/2006/main">
          <a:off x="8049846" y="511095"/>
          <a:ext cx="1954" cy="4110456"/>
        </a:xfrm>
        <a:prstGeom xmlns:a="http://schemas.openxmlformats.org/drawingml/2006/main" prst="line">
          <a:avLst/>
        </a:prstGeom>
        <a:ln xmlns:a="http://schemas.openxmlformats.org/drawingml/2006/main" w="19050">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0.87958</cdr:x>
      <cdr:y>0.37909</cdr:y>
    </cdr:from>
    <cdr:to>
      <cdr:x>0.96081</cdr:x>
      <cdr:y>0.44377</cdr:y>
    </cdr:to>
    <cdr:sp macro="" textlink="">
      <cdr:nvSpPr>
        <cdr:cNvPr id="2" name="TextBox 4">
          <a:extLst xmlns:a="http://schemas.openxmlformats.org/drawingml/2006/main">
            <a:ext uri="{FF2B5EF4-FFF2-40B4-BE49-F238E27FC236}">
              <a16:creationId xmlns:a16="http://schemas.microsoft.com/office/drawing/2014/main" id="{B432CEB3-B6CA-E684-9701-2ADB2D6E37F0}"/>
            </a:ext>
          </a:extLst>
        </cdr:cNvPr>
        <cdr:cNvSpPr txBox="1"/>
      </cdr:nvSpPr>
      <cdr:spPr>
        <a:xfrm xmlns:a="http://schemas.openxmlformats.org/drawingml/2006/main">
          <a:off x="10042387" y="2229103"/>
          <a:ext cx="927492" cy="3803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32.4%</a:t>
          </a:r>
        </a:p>
      </cdr:txBody>
    </cdr:sp>
  </cdr:relSizeAnchor>
  <cdr:relSizeAnchor xmlns:cdr="http://schemas.openxmlformats.org/drawingml/2006/chartDrawing">
    <cdr:from>
      <cdr:x>0.94165</cdr:x>
      <cdr:y>0.21144</cdr:y>
    </cdr:from>
    <cdr:to>
      <cdr:x>0.97483</cdr:x>
      <cdr:y>0.60475</cdr:y>
    </cdr:to>
    <cdr:sp macro="" textlink="">
      <cdr:nvSpPr>
        <cdr:cNvPr id="3" name="Left Brace 2">
          <a:extLst xmlns:a="http://schemas.openxmlformats.org/drawingml/2006/main">
            <a:ext uri="{FF2B5EF4-FFF2-40B4-BE49-F238E27FC236}">
              <a16:creationId xmlns:a16="http://schemas.microsoft.com/office/drawing/2014/main" id="{34AE4B44-9DD6-D5AE-1C86-78FDCFDD5D0D}"/>
            </a:ext>
          </a:extLst>
        </cdr:cNvPr>
        <cdr:cNvSpPr/>
      </cdr:nvSpPr>
      <cdr:spPr>
        <a:xfrm xmlns:a="http://schemas.openxmlformats.org/drawingml/2006/main">
          <a:off x="10751101" y="1243288"/>
          <a:ext cx="378826" cy="2312702"/>
        </a:xfrm>
        <a:prstGeom xmlns:a="http://schemas.openxmlformats.org/drawingml/2006/main" prst="leftBrace">
          <a:avLst/>
        </a:prstGeom>
        <a:ln xmlns:a="http://schemas.openxmlformats.org/drawingml/2006/main">
          <a:solidFill>
            <a:schemeClr val="tx2">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0.09789</cdr:x>
      <cdr:y>0.25054</cdr:y>
    </cdr:from>
    <cdr:to>
      <cdr:x>0.12681</cdr:x>
      <cdr:y>0.53564</cdr:y>
    </cdr:to>
    <cdr:sp macro="" textlink="">
      <cdr:nvSpPr>
        <cdr:cNvPr id="4" name="Right Brace 3">
          <a:extLst xmlns:a="http://schemas.openxmlformats.org/drawingml/2006/main">
            <a:ext uri="{FF2B5EF4-FFF2-40B4-BE49-F238E27FC236}">
              <a16:creationId xmlns:a16="http://schemas.microsoft.com/office/drawing/2014/main" id="{A4F2F6A9-BD30-2EBA-B0E4-2D9929C9F25C}"/>
            </a:ext>
          </a:extLst>
        </cdr:cNvPr>
        <cdr:cNvSpPr/>
      </cdr:nvSpPr>
      <cdr:spPr>
        <a:xfrm xmlns:a="http://schemas.openxmlformats.org/drawingml/2006/main">
          <a:off x="1117600" y="1473200"/>
          <a:ext cx="330200" cy="1676400"/>
        </a:xfrm>
        <a:prstGeom xmlns:a="http://schemas.openxmlformats.org/drawingml/2006/main" prst="rightBrace">
          <a:avLst/>
        </a:prstGeom>
        <a:ln xmlns:a="http://schemas.openxmlformats.org/drawingml/2006/main">
          <a:solidFill>
            <a:schemeClr val="tx2">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0.13126</cdr:x>
      <cdr:y>0.36933</cdr:y>
    </cdr:from>
    <cdr:to>
      <cdr:x>0.21023</cdr:x>
      <cdr:y>0.42549</cdr:y>
    </cdr:to>
    <cdr:sp macro="" textlink="">
      <cdr:nvSpPr>
        <cdr:cNvPr id="5" name="TextBox 4">
          <a:extLst xmlns:a="http://schemas.openxmlformats.org/drawingml/2006/main">
            <a:ext uri="{FF2B5EF4-FFF2-40B4-BE49-F238E27FC236}">
              <a16:creationId xmlns:a16="http://schemas.microsoft.com/office/drawing/2014/main" id="{B432CEB3-B6CA-E684-9701-2ADB2D6E37F0}"/>
            </a:ext>
          </a:extLst>
        </cdr:cNvPr>
        <cdr:cNvSpPr txBox="1"/>
      </cdr:nvSpPr>
      <cdr:spPr>
        <a:xfrm xmlns:a="http://schemas.openxmlformats.org/drawingml/2006/main">
          <a:off x="1498600" y="2171700"/>
          <a:ext cx="90170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24.01%</a:t>
          </a:r>
        </a:p>
      </cdr:txBody>
    </cdr:sp>
  </cdr:relSizeAnchor>
  <cdr:relSizeAnchor xmlns:cdr="http://schemas.openxmlformats.org/drawingml/2006/chartDrawing">
    <cdr:from>
      <cdr:x>0.79711</cdr:x>
      <cdr:y>0.93146</cdr:y>
    </cdr:from>
    <cdr:to>
      <cdr:x>0.87609</cdr:x>
      <cdr:y>0.97026</cdr:y>
    </cdr:to>
    <cdr:sp macro="" textlink="">
      <cdr:nvSpPr>
        <cdr:cNvPr id="6" name="TextBox 5">
          <a:extLst xmlns:a="http://schemas.openxmlformats.org/drawingml/2006/main">
            <a:ext uri="{FF2B5EF4-FFF2-40B4-BE49-F238E27FC236}">
              <a16:creationId xmlns:a16="http://schemas.microsoft.com/office/drawing/2014/main" id="{8742A397-D1FD-8BD0-4739-32D96EC41568}"/>
            </a:ext>
          </a:extLst>
        </cdr:cNvPr>
        <cdr:cNvSpPr txBox="1"/>
      </cdr:nvSpPr>
      <cdr:spPr>
        <a:xfrm xmlns:a="http://schemas.openxmlformats.org/drawingml/2006/main">
          <a:off x="9228058" y="5695439"/>
          <a:ext cx="914341" cy="23724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kern="1200"/>
            <a:t>Source:</a:t>
          </a:r>
          <a:r>
            <a:rPr lang="en-US" sz="1400" kern="1200" baseline="0"/>
            <a:t> Statistics Canada</a:t>
          </a:r>
          <a:endParaRPr lang="en-US" sz="1400" kern="1200"/>
        </a:p>
      </cdr:txBody>
    </cdr:sp>
  </cdr:relSizeAnchor>
</c:userShapes>
</file>

<file path=xl/drawings/drawing2.xml><?xml version="1.0" encoding="utf-8"?>
<c:userShapes xmlns:c="http://schemas.openxmlformats.org/drawingml/2006/chart">
  <cdr:relSizeAnchor xmlns:cdr="http://schemas.openxmlformats.org/drawingml/2006/chartDrawing">
    <cdr:from>
      <cdr:x>0.01219</cdr:x>
      <cdr:y>0.92939</cdr:y>
    </cdr:from>
    <cdr:to>
      <cdr:x>0.28368</cdr:x>
      <cdr:y>0.97619</cdr:y>
    </cdr:to>
    <cdr:sp macro="" textlink="">
      <cdr:nvSpPr>
        <cdr:cNvPr id="2" name="TextBox 2">
          <a:extLst xmlns:a="http://schemas.openxmlformats.org/drawingml/2006/main">
            <a:ext uri="{FF2B5EF4-FFF2-40B4-BE49-F238E27FC236}">
              <a16:creationId xmlns:a16="http://schemas.microsoft.com/office/drawing/2014/main" id="{4E7E1B34-364B-3CB7-8372-BAF780B3122C}"/>
            </a:ext>
          </a:extLst>
        </cdr:cNvPr>
        <cdr:cNvSpPr txBox="1"/>
      </cdr:nvSpPr>
      <cdr:spPr>
        <a:xfrm xmlns:a="http://schemas.openxmlformats.org/drawingml/2006/main">
          <a:off x="139700" y="6184900"/>
          <a:ext cx="3111749" cy="31143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CA" sz="1400" i="0"/>
            <a:t>Includes Trade, Finance, Healthcare, etc.</a:t>
          </a:r>
        </a:p>
      </cdr:txBody>
    </cdr:sp>
  </cdr:relSizeAnchor>
</c:userShapes>
</file>

<file path=xl/drawings/drawing20.xml><?xml version="1.0" encoding="utf-8"?>
<xdr:wsDr xmlns:xdr="http://schemas.openxmlformats.org/drawingml/2006/spreadsheetDrawing" xmlns:a="http://schemas.openxmlformats.org/drawingml/2006/main">
  <xdr:twoCellAnchor>
    <xdr:from>
      <xdr:col>20</xdr:col>
      <xdr:colOff>76200</xdr:colOff>
      <xdr:row>8</xdr:row>
      <xdr:rowOff>114300</xdr:rowOff>
    </xdr:from>
    <xdr:to>
      <xdr:col>32</xdr:col>
      <xdr:colOff>495300</xdr:colOff>
      <xdr:row>43</xdr:row>
      <xdr:rowOff>63500</xdr:rowOff>
    </xdr:to>
    <xdr:graphicFrame macro="">
      <xdr:nvGraphicFramePr>
        <xdr:cNvPr id="2" name="Chart 1">
          <a:extLst>
            <a:ext uri="{FF2B5EF4-FFF2-40B4-BE49-F238E27FC236}">
              <a16:creationId xmlns:a16="http://schemas.microsoft.com/office/drawing/2014/main" id="{48C86EE8-7E78-654D-8FD1-6D0790425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18</xdr:col>
      <xdr:colOff>812800</xdr:colOff>
      <xdr:row>61</xdr:row>
      <xdr:rowOff>12700</xdr:rowOff>
    </xdr:from>
    <xdr:to>
      <xdr:col>34</xdr:col>
      <xdr:colOff>342900</xdr:colOff>
      <xdr:row>93</xdr:row>
      <xdr:rowOff>139700</xdr:rowOff>
    </xdr:to>
    <xdr:graphicFrame macro="">
      <xdr:nvGraphicFramePr>
        <xdr:cNvPr id="2" name="Chart 1">
          <a:extLst>
            <a:ext uri="{FF2B5EF4-FFF2-40B4-BE49-F238E27FC236}">
              <a16:creationId xmlns:a16="http://schemas.microsoft.com/office/drawing/2014/main" id="{171E1A9B-4000-094D-AB20-1D39BC4FC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546100</xdr:colOff>
      <xdr:row>16</xdr:row>
      <xdr:rowOff>165100</xdr:rowOff>
    </xdr:from>
    <xdr:to>
      <xdr:col>34</xdr:col>
      <xdr:colOff>127000</xdr:colOff>
      <xdr:row>51</xdr:row>
      <xdr:rowOff>152400</xdr:rowOff>
    </xdr:to>
    <xdr:graphicFrame macro="">
      <xdr:nvGraphicFramePr>
        <xdr:cNvPr id="3" name="Chart 2">
          <a:extLst>
            <a:ext uri="{FF2B5EF4-FFF2-40B4-BE49-F238E27FC236}">
              <a16:creationId xmlns:a16="http://schemas.microsoft.com/office/drawing/2014/main" id="{109AC8DC-1D3D-A045-A15E-1DECA8203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0.03692</cdr:x>
      <cdr:y>0.88837</cdr:y>
    </cdr:from>
    <cdr:to>
      <cdr:x>0.11509</cdr:x>
      <cdr:y>1</cdr:y>
    </cdr:to>
    <cdr:sp macro="" textlink="">
      <cdr:nvSpPr>
        <cdr:cNvPr id="2" name="TextBox 1">
          <a:extLst xmlns:a="http://schemas.openxmlformats.org/drawingml/2006/main">
            <a:ext uri="{FF2B5EF4-FFF2-40B4-BE49-F238E27FC236}">
              <a16:creationId xmlns:a16="http://schemas.microsoft.com/office/drawing/2014/main" id="{72D0448B-F152-D817-A794-2FCD28C0412C}"/>
            </a:ext>
          </a:extLst>
        </cdr:cNvPr>
        <cdr:cNvSpPr txBox="1"/>
      </cdr:nvSpPr>
      <cdr:spPr>
        <a:xfrm xmlns:a="http://schemas.openxmlformats.org/drawingml/2006/main">
          <a:off x="431800" y="77343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0.01086</cdr:x>
      <cdr:y>0.91938</cdr:y>
    </cdr:from>
    <cdr:to>
      <cdr:x>0.33008</cdr:x>
      <cdr:y>0.96589</cdr:y>
    </cdr:to>
    <cdr:sp macro="" textlink="">
      <cdr:nvSpPr>
        <cdr:cNvPr id="3" name="TextBox 2">
          <a:extLst xmlns:a="http://schemas.openxmlformats.org/drawingml/2006/main">
            <a:ext uri="{FF2B5EF4-FFF2-40B4-BE49-F238E27FC236}">
              <a16:creationId xmlns:a16="http://schemas.microsoft.com/office/drawing/2014/main" id="{54ACBE49-13A8-8859-68AF-10363F2C8257}"/>
            </a:ext>
          </a:extLst>
        </cdr:cNvPr>
        <cdr:cNvSpPr txBox="1"/>
      </cdr:nvSpPr>
      <cdr:spPr>
        <a:xfrm xmlns:a="http://schemas.openxmlformats.org/drawingml/2006/main">
          <a:off x="126990" y="7531108"/>
          <a:ext cx="3733820" cy="380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400" b="1"/>
            <a:t>Includes Good, Services,</a:t>
          </a:r>
          <a:r>
            <a:rPr lang="en-CA" sz="1400" b="1" baseline="0"/>
            <a:t> and</a:t>
          </a:r>
          <a:r>
            <a:rPr lang="en-CA" sz="1400" b="1"/>
            <a:t> Non-Business Sectors</a:t>
          </a:r>
          <a:endParaRPr lang="en-US" sz="1400" b="1" kern="1200"/>
        </a:p>
      </cdr:txBody>
    </cdr:sp>
  </cdr:relSizeAnchor>
  <cdr:relSizeAnchor xmlns:cdr="http://schemas.openxmlformats.org/drawingml/2006/chartDrawing">
    <cdr:from>
      <cdr:x>0.01086</cdr:x>
      <cdr:y>0.95349</cdr:y>
    </cdr:from>
    <cdr:to>
      <cdr:x>0.08903</cdr:x>
      <cdr:y>0.98245</cdr:y>
    </cdr:to>
    <cdr:sp macro="" textlink="">
      <cdr:nvSpPr>
        <cdr:cNvPr id="4" name="TextBox 1">
          <a:extLst xmlns:a="http://schemas.openxmlformats.org/drawingml/2006/main">
            <a:ext uri="{FF2B5EF4-FFF2-40B4-BE49-F238E27FC236}">
              <a16:creationId xmlns:a16="http://schemas.microsoft.com/office/drawing/2014/main" id="{967DA91E-A39E-F905-EC03-7C0D70B532AF}"/>
            </a:ext>
          </a:extLst>
        </cdr:cNvPr>
        <cdr:cNvSpPr txBox="1"/>
      </cdr:nvSpPr>
      <cdr:spPr>
        <a:xfrm xmlns:a="http://schemas.openxmlformats.org/drawingml/2006/main">
          <a:off x="127000" y="7810500"/>
          <a:ext cx="914400" cy="23725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kern="1200"/>
            <a:t>Source:</a:t>
          </a:r>
          <a:r>
            <a:rPr lang="en-US" sz="1400" b="1" kern="1200" baseline="0"/>
            <a:t> Statistics Canada</a:t>
          </a:r>
          <a:endParaRPr lang="en-US" sz="1400" b="1" kern="1200"/>
        </a:p>
      </cdr:txBody>
    </cdr:sp>
  </cdr:relSizeAnchor>
</c:userShapes>
</file>

<file path=xl/drawings/drawing23.xml><?xml version="1.0" encoding="utf-8"?>
<c:userShapes xmlns:c="http://schemas.openxmlformats.org/drawingml/2006/chart">
  <cdr:relSizeAnchor xmlns:cdr="http://schemas.openxmlformats.org/drawingml/2006/chartDrawing">
    <cdr:from>
      <cdr:x>0.03692</cdr:x>
      <cdr:y>0.88837</cdr:y>
    </cdr:from>
    <cdr:to>
      <cdr:x>0.11509</cdr:x>
      <cdr:y>1</cdr:y>
    </cdr:to>
    <cdr:sp macro="" textlink="">
      <cdr:nvSpPr>
        <cdr:cNvPr id="2" name="TextBox 1">
          <a:extLst xmlns:a="http://schemas.openxmlformats.org/drawingml/2006/main">
            <a:ext uri="{FF2B5EF4-FFF2-40B4-BE49-F238E27FC236}">
              <a16:creationId xmlns:a16="http://schemas.microsoft.com/office/drawing/2014/main" id="{72D0448B-F152-D817-A794-2FCD28C0412C}"/>
            </a:ext>
          </a:extLst>
        </cdr:cNvPr>
        <cdr:cNvSpPr txBox="1"/>
      </cdr:nvSpPr>
      <cdr:spPr>
        <a:xfrm xmlns:a="http://schemas.openxmlformats.org/drawingml/2006/main">
          <a:off x="431800" y="77343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0.01445</cdr:x>
      <cdr:y>0.8978</cdr:y>
    </cdr:from>
    <cdr:to>
      <cdr:x>0.28824</cdr:x>
      <cdr:y>0.93614</cdr:y>
    </cdr:to>
    <cdr:sp macro="" textlink="">
      <cdr:nvSpPr>
        <cdr:cNvPr id="3" name="TextBox 2">
          <a:extLst xmlns:a="http://schemas.openxmlformats.org/drawingml/2006/main">
            <a:ext uri="{FF2B5EF4-FFF2-40B4-BE49-F238E27FC236}">
              <a16:creationId xmlns:a16="http://schemas.microsoft.com/office/drawing/2014/main" id="{54ACBE49-13A8-8859-68AF-10363F2C8257}"/>
            </a:ext>
          </a:extLst>
        </cdr:cNvPr>
        <cdr:cNvSpPr txBox="1"/>
      </cdr:nvSpPr>
      <cdr:spPr>
        <a:xfrm xmlns:a="http://schemas.openxmlformats.org/drawingml/2006/main">
          <a:off x="207615" y="7320149"/>
          <a:ext cx="3932585" cy="3125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400" b="1"/>
            <a:t>Includes Good, Services,</a:t>
          </a:r>
          <a:r>
            <a:rPr lang="en-CA" sz="1400" b="1" baseline="0"/>
            <a:t> and</a:t>
          </a:r>
          <a:r>
            <a:rPr lang="en-CA" sz="1400" b="1"/>
            <a:t> Non-Business Sectors</a:t>
          </a:r>
          <a:endParaRPr lang="en-US" sz="1400" b="1" kern="1200"/>
        </a:p>
      </cdr:txBody>
    </cdr:sp>
  </cdr:relSizeAnchor>
  <cdr:relSizeAnchor xmlns:cdr="http://schemas.openxmlformats.org/drawingml/2006/chartDrawing">
    <cdr:from>
      <cdr:x>0.81344</cdr:x>
      <cdr:y>0.90339</cdr:y>
    </cdr:from>
    <cdr:to>
      <cdr:x>0.93546</cdr:x>
      <cdr:y>0.94068</cdr:y>
    </cdr:to>
    <cdr:sp macro="" textlink="">
      <cdr:nvSpPr>
        <cdr:cNvPr id="5" name="TextBox 4">
          <a:extLst xmlns:a="http://schemas.openxmlformats.org/drawingml/2006/main">
            <a:ext uri="{FF2B5EF4-FFF2-40B4-BE49-F238E27FC236}">
              <a16:creationId xmlns:a16="http://schemas.microsoft.com/office/drawing/2014/main" id="{D473D9AD-0377-55AA-E613-86123B60994C}"/>
            </a:ext>
          </a:extLst>
        </cdr:cNvPr>
        <cdr:cNvSpPr txBox="1"/>
      </cdr:nvSpPr>
      <cdr:spPr>
        <a:xfrm xmlns:a="http://schemas.openxmlformats.org/drawingml/2006/main">
          <a:off x="11684000" y="7124743"/>
          <a:ext cx="1752600" cy="2940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CA" sz="1600" i="1"/>
            <a:t>Source: Statistics Canada.</a:t>
          </a:r>
          <a:endParaRPr lang="en-US" sz="1600" b="1"/>
        </a:p>
      </cdr:txBody>
    </cdr:sp>
  </cdr:relSizeAnchor>
</c:userShapes>
</file>

<file path=xl/drawings/drawing24.xml><?xml version="1.0" encoding="utf-8"?>
<xdr:wsDr xmlns:xdr="http://schemas.openxmlformats.org/drawingml/2006/spreadsheetDrawing" xmlns:a="http://schemas.openxmlformats.org/drawingml/2006/main">
  <xdr:twoCellAnchor>
    <xdr:from>
      <xdr:col>3</xdr:col>
      <xdr:colOff>515545</xdr:colOff>
      <xdr:row>34</xdr:row>
      <xdr:rowOff>50800</xdr:rowOff>
    </xdr:from>
    <xdr:to>
      <xdr:col>17</xdr:col>
      <xdr:colOff>553267</xdr:colOff>
      <xdr:row>65</xdr:row>
      <xdr:rowOff>37722</xdr:rowOff>
    </xdr:to>
    <xdr:graphicFrame macro="">
      <xdr:nvGraphicFramePr>
        <xdr:cNvPr id="2" name="Chart 1">
          <a:extLst>
            <a:ext uri="{FF2B5EF4-FFF2-40B4-BE49-F238E27FC236}">
              <a16:creationId xmlns:a16="http://schemas.microsoft.com/office/drawing/2014/main" id="{EDD61F81-3C93-EA97-2979-A3C415D70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0.20765</cdr:x>
      <cdr:y>0.12473</cdr:y>
    </cdr:from>
    <cdr:to>
      <cdr:x>0.20924</cdr:x>
      <cdr:y>0.84063</cdr:y>
    </cdr:to>
    <cdr:cxnSp macro="">
      <cdr:nvCxnSpPr>
        <cdr:cNvPr id="2" name="Straight Connector 1">
          <a:extLst xmlns:a="http://schemas.openxmlformats.org/drawingml/2006/main">
            <a:ext uri="{FF2B5EF4-FFF2-40B4-BE49-F238E27FC236}">
              <a16:creationId xmlns:a16="http://schemas.microsoft.com/office/drawing/2014/main" id="{C6DC3F85-F856-78DE-1E80-2B8BC673AC57}"/>
            </a:ext>
          </a:extLst>
        </cdr:cNvPr>
        <cdr:cNvCxnSpPr/>
      </cdr:nvCxnSpPr>
      <cdr:spPr>
        <a:xfrm xmlns:a="http://schemas.openxmlformats.org/drawingml/2006/main">
          <a:off x="2343150" y="723900"/>
          <a:ext cx="17850" cy="4155047"/>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0.66798</cdr:x>
      <cdr:y>0.11597</cdr:y>
    </cdr:from>
    <cdr:to>
      <cdr:x>0.66808</cdr:x>
      <cdr:y>0.83166</cdr:y>
    </cdr:to>
    <cdr:cxnSp macro="">
      <cdr:nvCxnSpPr>
        <cdr:cNvPr id="5" name="Straight Connector 4">
          <a:extLst xmlns:a="http://schemas.openxmlformats.org/drawingml/2006/main">
            <a:ext uri="{FF2B5EF4-FFF2-40B4-BE49-F238E27FC236}">
              <a16:creationId xmlns:a16="http://schemas.microsoft.com/office/drawing/2014/main" id="{C6DC3F85-F856-78DE-1E80-2B8BC673AC57}"/>
            </a:ext>
          </a:extLst>
        </cdr:cNvPr>
        <cdr:cNvCxnSpPr/>
      </cdr:nvCxnSpPr>
      <cdr:spPr>
        <a:xfrm xmlns:a="http://schemas.openxmlformats.org/drawingml/2006/main">
          <a:off x="7537450" y="673100"/>
          <a:ext cx="1081" cy="4153795"/>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0.82893</cdr:x>
      <cdr:y>0.12035</cdr:y>
    </cdr:from>
    <cdr:to>
      <cdr:x>0.82893</cdr:x>
      <cdr:y>0.8337</cdr:y>
    </cdr:to>
    <cdr:cxnSp macro="">
      <cdr:nvCxnSpPr>
        <cdr:cNvPr id="7" name="Straight Connector 6">
          <a:extLst xmlns:a="http://schemas.openxmlformats.org/drawingml/2006/main">
            <a:ext uri="{FF2B5EF4-FFF2-40B4-BE49-F238E27FC236}">
              <a16:creationId xmlns:a16="http://schemas.microsoft.com/office/drawing/2014/main" id="{C6DC3F85-F856-78DE-1E80-2B8BC673AC57}"/>
            </a:ext>
          </a:extLst>
        </cdr:cNvPr>
        <cdr:cNvCxnSpPr/>
      </cdr:nvCxnSpPr>
      <cdr:spPr>
        <a:xfrm xmlns:a="http://schemas.openxmlformats.org/drawingml/2006/main">
          <a:off x="9353550" y="698500"/>
          <a:ext cx="0" cy="4140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0.01757</cdr:x>
      <cdr:y>0.94231</cdr:y>
    </cdr:from>
    <cdr:to>
      <cdr:x>0.10478</cdr:x>
      <cdr:y>0.99038</cdr:y>
    </cdr:to>
    <cdr:sp macro="" textlink="">
      <cdr:nvSpPr>
        <cdr:cNvPr id="13" name="TextBox 12">
          <a:extLst xmlns:a="http://schemas.openxmlformats.org/drawingml/2006/main">
            <a:ext uri="{FF2B5EF4-FFF2-40B4-BE49-F238E27FC236}">
              <a16:creationId xmlns:a16="http://schemas.microsoft.com/office/drawing/2014/main" id="{88FBC6F8-D24B-0C4F-1737-38EDCF11E27D}"/>
            </a:ext>
          </a:extLst>
        </cdr:cNvPr>
        <cdr:cNvSpPr txBox="1"/>
      </cdr:nvSpPr>
      <cdr:spPr>
        <a:xfrm xmlns:a="http://schemas.openxmlformats.org/drawingml/2006/main">
          <a:off x="184150" y="4978400"/>
          <a:ext cx="914400" cy="254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200" b="1"/>
            <a:t>Source: Statistics Canada, Table 36-10-0706-01</a:t>
          </a:r>
          <a:endParaRPr lang="en-US" sz="1200" b="1" kern="1200"/>
        </a:p>
      </cdr:txBody>
    </cdr:sp>
  </cdr:relSizeAnchor>
  <cdr:relSizeAnchor xmlns:cdr="http://schemas.openxmlformats.org/drawingml/2006/chartDrawing">
    <cdr:from>
      <cdr:x>0.45167</cdr:x>
      <cdr:y>0.1213</cdr:y>
    </cdr:from>
    <cdr:to>
      <cdr:x>0.45177</cdr:x>
      <cdr:y>0.83699</cdr:y>
    </cdr:to>
    <cdr:cxnSp macro="">
      <cdr:nvCxnSpPr>
        <cdr:cNvPr id="3" name="Straight Connector 2">
          <a:extLst xmlns:a="http://schemas.openxmlformats.org/drawingml/2006/main">
            <a:ext uri="{FF2B5EF4-FFF2-40B4-BE49-F238E27FC236}">
              <a16:creationId xmlns:a16="http://schemas.microsoft.com/office/drawing/2014/main" id="{BF0FB108-E9F2-659F-FF41-197C02D72BDC}"/>
            </a:ext>
          </a:extLst>
        </cdr:cNvPr>
        <cdr:cNvCxnSpPr/>
      </cdr:nvCxnSpPr>
      <cdr:spPr>
        <a:xfrm xmlns:a="http://schemas.openxmlformats.org/drawingml/2006/main">
          <a:off x="5055354" y="754958"/>
          <a:ext cx="1119" cy="4454277"/>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0.01322</cdr:x>
      <cdr:y>0.93886</cdr:y>
    </cdr:from>
    <cdr:to>
      <cdr:x>0.24375</cdr:x>
      <cdr:y>0.98086</cdr:y>
    </cdr:to>
    <cdr:sp macro="" textlink="">
      <cdr:nvSpPr>
        <cdr:cNvPr id="2" name="TextBox 1">
          <a:extLst xmlns:a="http://schemas.openxmlformats.org/drawingml/2006/main">
            <a:ext uri="{FF2B5EF4-FFF2-40B4-BE49-F238E27FC236}">
              <a16:creationId xmlns:a16="http://schemas.microsoft.com/office/drawing/2014/main" id="{7F6ACDCC-F248-5263-6F59-CB0123383D2B}"/>
            </a:ext>
          </a:extLst>
        </cdr:cNvPr>
        <cdr:cNvSpPr txBox="1"/>
      </cdr:nvSpPr>
      <cdr:spPr>
        <a:xfrm xmlns:a="http://schemas.openxmlformats.org/drawingml/2006/main">
          <a:off x="186243" y="6200257"/>
          <a:ext cx="3246853" cy="27736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CA" sz="1400" b="1" i="0"/>
            <a:t>Includes Trade, Finance, Healthcare, etc.</a:t>
          </a:r>
        </a:p>
      </cdr:txBody>
    </cdr:sp>
  </cdr:relSizeAnchor>
  <cdr:relSizeAnchor xmlns:cdr="http://schemas.openxmlformats.org/drawingml/2006/chartDrawing">
    <cdr:from>
      <cdr:x>0.82607</cdr:x>
      <cdr:y>0.93503</cdr:y>
    </cdr:from>
    <cdr:to>
      <cdr:x>0.99172</cdr:x>
      <cdr:y>0.98695</cdr:y>
    </cdr:to>
    <cdr:sp macro="" textlink="">
      <cdr:nvSpPr>
        <cdr:cNvPr id="3" name="TextBox 1">
          <a:extLst xmlns:a="http://schemas.openxmlformats.org/drawingml/2006/main">
            <a:ext uri="{FF2B5EF4-FFF2-40B4-BE49-F238E27FC236}">
              <a16:creationId xmlns:a16="http://schemas.microsoft.com/office/drawing/2014/main" id="{24828AAA-0836-A02F-C47B-C9D80969A3E4}"/>
            </a:ext>
          </a:extLst>
        </cdr:cNvPr>
        <cdr:cNvSpPr txBox="1"/>
      </cdr:nvSpPr>
      <cdr:spPr>
        <a:xfrm xmlns:a="http://schemas.openxmlformats.org/drawingml/2006/main">
          <a:off x="11634601" y="6174969"/>
          <a:ext cx="2333075" cy="34285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CA" sz="1600" i="1"/>
            <a:t>Source: Statistics Canada.</a:t>
          </a:r>
          <a:endParaRPr lang="en-US" sz="16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482600</xdr:colOff>
      <xdr:row>0</xdr:row>
      <xdr:rowOff>0</xdr:rowOff>
    </xdr:from>
    <xdr:to>
      <xdr:col>18</xdr:col>
      <xdr:colOff>800100</xdr:colOff>
      <xdr:row>39</xdr:row>
      <xdr:rowOff>0</xdr:rowOff>
    </xdr:to>
    <xdr:graphicFrame macro="">
      <xdr:nvGraphicFramePr>
        <xdr:cNvPr id="3" name="Chart 2">
          <a:extLst>
            <a:ext uri="{FF2B5EF4-FFF2-40B4-BE49-F238E27FC236}">
              <a16:creationId xmlns:a16="http://schemas.microsoft.com/office/drawing/2014/main" id="{080ADC19-21B1-4F4E-B4A2-1B2F7CDC7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177800</xdr:colOff>
      <xdr:row>2</xdr:row>
      <xdr:rowOff>177800</xdr:rowOff>
    </xdr:from>
    <xdr:to>
      <xdr:col>31</xdr:col>
      <xdr:colOff>508000</xdr:colOff>
      <xdr:row>32</xdr:row>
      <xdr:rowOff>101600</xdr:rowOff>
    </xdr:to>
    <xdr:graphicFrame macro="">
      <xdr:nvGraphicFramePr>
        <xdr:cNvPr id="4" name="Chart 3">
          <a:extLst>
            <a:ext uri="{FF2B5EF4-FFF2-40B4-BE49-F238E27FC236}">
              <a16:creationId xmlns:a16="http://schemas.microsoft.com/office/drawing/2014/main" id="{0A025F08-4A50-EF46-B6E8-2265E931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39</xdr:row>
      <xdr:rowOff>88900</xdr:rowOff>
    </xdr:from>
    <xdr:to>
      <xdr:col>15</xdr:col>
      <xdr:colOff>38100</xdr:colOff>
      <xdr:row>69</xdr:row>
      <xdr:rowOff>12700</xdr:rowOff>
    </xdr:to>
    <xdr:graphicFrame macro="">
      <xdr:nvGraphicFramePr>
        <xdr:cNvPr id="5" name="Chart 4">
          <a:extLst>
            <a:ext uri="{FF2B5EF4-FFF2-40B4-BE49-F238E27FC236}">
              <a16:creationId xmlns:a16="http://schemas.microsoft.com/office/drawing/2014/main" id="{573CFF59-167D-134B-849C-B9B997B3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0.18378</cdr:x>
      <cdr:y>0.10448</cdr:y>
    </cdr:from>
    <cdr:to>
      <cdr:x>0.18389</cdr:x>
      <cdr:y>0.81509</cdr:y>
    </cdr:to>
    <cdr:cxnSp macro="">
      <cdr:nvCxnSpPr>
        <cdr:cNvPr id="3" name="Straight Connector 2">
          <a:extLst xmlns:a="http://schemas.openxmlformats.org/drawingml/2006/main">
            <a:ext uri="{FF2B5EF4-FFF2-40B4-BE49-F238E27FC236}">
              <a16:creationId xmlns:a16="http://schemas.microsoft.com/office/drawing/2014/main" id="{C015777C-66CC-3935-7F00-1D94F4A509AB}"/>
            </a:ext>
          </a:extLst>
        </cdr:cNvPr>
        <cdr:cNvCxnSpPr/>
      </cdr:nvCxnSpPr>
      <cdr:spPr>
        <a:xfrm xmlns:a="http://schemas.openxmlformats.org/drawingml/2006/main">
          <a:off x="2705100" y="800100"/>
          <a:ext cx="1618" cy="544196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0.85011</cdr:x>
      <cdr:y>0.92521</cdr:y>
    </cdr:from>
    <cdr:to>
      <cdr:x>0.91223</cdr:x>
      <cdr:y>0.96544</cdr:y>
    </cdr:to>
    <cdr:sp macro="" textlink="">
      <cdr:nvSpPr>
        <cdr:cNvPr id="2" name="TextBox 1">
          <a:extLst xmlns:a="http://schemas.openxmlformats.org/drawingml/2006/main">
            <a:ext uri="{FF2B5EF4-FFF2-40B4-BE49-F238E27FC236}">
              <a16:creationId xmlns:a16="http://schemas.microsoft.com/office/drawing/2014/main" id="{23A0A19F-6C1E-AFA4-7F5E-0D1C2FD06521}"/>
            </a:ext>
          </a:extLst>
        </cdr:cNvPr>
        <cdr:cNvSpPr txBox="1"/>
      </cdr:nvSpPr>
      <cdr:spPr>
        <a:xfrm xmlns:a="http://schemas.openxmlformats.org/drawingml/2006/main">
          <a:off x="10796380" y="7332091"/>
          <a:ext cx="788957" cy="3187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i="1" kern="1200"/>
            <a:t>Source:</a:t>
          </a:r>
          <a:r>
            <a:rPr lang="en-US" sz="1100" i="1" kern="1200" baseline="0"/>
            <a:t> Statistics Canada</a:t>
          </a:r>
          <a:endParaRPr lang="en-US" sz="1100" i="1" kern="1200"/>
        </a:p>
      </cdr:txBody>
    </cdr:sp>
  </cdr:relSizeAnchor>
  <cdr:relSizeAnchor xmlns:cdr="http://schemas.openxmlformats.org/drawingml/2006/chartDrawing">
    <cdr:from>
      <cdr:x>0.01035</cdr:x>
      <cdr:y>0.94859</cdr:y>
    </cdr:from>
    <cdr:to>
      <cdr:x>0.07248</cdr:x>
      <cdr:y>0.98176</cdr:y>
    </cdr:to>
    <cdr:sp macro="" textlink="">
      <cdr:nvSpPr>
        <cdr:cNvPr id="4" name="TextBox 3">
          <a:extLst xmlns:a="http://schemas.openxmlformats.org/drawingml/2006/main">
            <a:ext uri="{FF2B5EF4-FFF2-40B4-BE49-F238E27FC236}">
              <a16:creationId xmlns:a16="http://schemas.microsoft.com/office/drawing/2014/main" id="{953093E2-B71C-1448-B446-D008F136E335}"/>
            </a:ext>
          </a:extLst>
        </cdr:cNvPr>
        <cdr:cNvSpPr txBox="1"/>
      </cdr:nvSpPr>
      <cdr:spPr>
        <a:xfrm xmlns:a="http://schemas.openxmlformats.org/drawingml/2006/main">
          <a:off x="152400" y="7264400"/>
          <a:ext cx="914400" cy="254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0.86799</cdr:x>
      <cdr:y>0.10945</cdr:y>
    </cdr:from>
    <cdr:to>
      <cdr:x>0.8681</cdr:x>
      <cdr:y>0.82007</cdr:y>
    </cdr:to>
    <cdr:cxnSp macro="">
      <cdr:nvCxnSpPr>
        <cdr:cNvPr id="9" name="Straight Connector 8">
          <a:extLst xmlns:a="http://schemas.openxmlformats.org/drawingml/2006/main">
            <a:ext uri="{FF2B5EF4-FFF2-40B4-BE49-F238E27FC236}">
              <a16:creationId xmlns:a16="http://schemas.microsoft.com/office/drawing/2014/main" id="{8062AB20-A88F-C64B-AA49-68B5DBA85878}"/>
            </a:ext>
          </a:extLst>
        </cdr:cNvPr>
        <cdr:cNvCxnSpPr/>
      </cdr:nvCxnSpPr>
      <cdr:spPr>
        <a:xfrm xmlns:a="http://schemas.openxmlformats.org/drawingml/2006/main">
          <a:off x="12776200" y="838200"/>
          <a:ext cx="1618" cy="544196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0.69888</cdr:x>
      <cdr:y>0.10614</cdr:y>
    </cdr:from>
    <cdr:to>
      <cdr:x>0.69899</cdr:x>
      <cdr:y>0.81675</cdr:y>
    </cdr:to>
    <cdr:cxnSp macro="">
      <cdr:nvCxnSpPr>
        <cdr:cNvPr id="10" name="Straight Connector 9">
          <a:extLst xmlns:a="http://schemas.openxmlformats.org/drawingml/2006/main">
            <a:ext uri="{FF2B5EF4-FFF2-40B4-BE49-F238E27FC236}">
              <a16:creationId xmlns:a16="http://schemas.microsoft.com/office/drawing/2014/main" id="{8062AB20-A88F-C64B-AA49-68B5DBA85878}"/>
            </a:ext>
          </a:extLst>
        </cdr:cNvPr>
        <cdr:cNvCxnSpPr/>
      </cdr:nvCxnSpPr>
      <cdr:spPr>
        <a:xfrm xmlns:a="http://schemas.openxmlformats.org/drawingml/2006/main">
          <a:off x="10287000" y="812800"/>
          <a:ext cx="1618" cy="544196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0.19338</cdr:x>
      <cdr:y>0.09204</cdr:y>
    </cdr:from>
    <cdr:to>
      <cdr:x>0.19338</cdr:x>
      <cdr:y>0.82836</cdr:y>
    </cdr:to>
    <cdr:cxnSp macro="">
      <cdr:nvCxnSpPr>
        <cdr:cNvPr id="3" name="Straight Connector 2">
          <a:extLst xmlns:a="http://schemas.openxmlformats.org/drawingml/2006/main">
            <a:ext uri="{FF2B5EF4-FFF2-40B4-BE49-F238E27FC236}">
              <a16:creationId xmlns:a16="http://schemas.microsoft.com/office/drawing/2014/main" id="{C015777C-66CC-3935-7F00-1D94F4A509AB}"/>
            </a:ext>
          </a:extLst>
        </cdr:cNvPr>
        <cdr:cNvCxnSpPr/>
      </cdr:nvCxnSpPr>
      <cdr:spPr>
        <a:xfrm xmlns:a="http://schemas.openxmlformats.org/drawingml/2006/main">
          <a:off x="1930400" y="4699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0.69466</cdr:x>
      <cdr:y>0.09453</cdr:y>
    </cdr:from>
    <cdr:to>
      <cdr:x>0.69466</cdr:x>
      <cdr:y>0.83085</cdr:y>
    </cdr:to>
    <cdr:cxnSp macro="">
      <cdr:nvCxnSpPr>
        <cdr:cNvPr id="6" name="Straight Connector 5">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6934200" y="4826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0.8715</cdr:x>
      <cdr:y>0.08706</cdr:y>
    </cdr:from>
    <cdr:to>
      <cdr:x>0.8715</cdr:x>
      <cdr:y>0.82338</cdr:y>
    </cdr:to>
    <cdr:cxnSp macro="">
      <cdr:nvCxnSpPr>
        <cdr:cNvPr id="7" name="Straight Connector 6">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8699500" y="4445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0.19338</cdr:x>
      <cdr:y>0.09204</cdr:y>
    </cdr:from>
    <cdr:to>
      <cdr:x>0.19338</cdr:x>
      <cdr:y>0.82836</cdr:y>
    </cdr:to>
    <cdr:cxnSp macro="">
      <cdr:nvCxnSpPr>
        <cdr:cNvPr id="3" name="Straight Connector 2">
          <a:extLst xmlns:a="http://schemas.openxmlformats.org/drawingml/2006/main">
            <a:ext uri="{FF2B5EF4-FFF2-40B4-BE49-F238E27FC236}">
              <a16:creationId xmlns:a16="http://schemas.microsoft.com/office/drawing/2014/main" id="{C015777C-66CC-3935-7F00-1D94F4A509AB}"/>
            </a:ext>
          </a:extLst>
        </cdr:cNvPr>
        <cdr:cNvCxnSpPr/>
      </cdr:nvCxnSpPr>
      <cdr:spPr>
        <a:xfrm xmlns:a="http://schemas.openxmlformats.org/drawingml/2006/main">
          <a:off x="1930400" y="4699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0.69466</cdr:x>
      <cdr:y>0.09453</cdr:y>
    </cdr:from>
    <cdr:to>
      <cdr:x>0.69466</cdr:x>
      <cdr:y>0.83085</cdr:y>
    </cdr:to>
    <cdr:cxnSp macro="">
      <cdr:nvCxnSpPr>
        <cdr:cNvPr id="6" name="Straight Connector 5">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6934200" y="4826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0.8715</cdr:x>
      <cdr:y>0.08706</cdr:y>
    </cdr:from>
    <cdr:to>
      <cdr:x>0.8715</cdr:x>
      <cdr:y>0.82338</cdr:y>
    </cdr:to>
    <cdr:cxnSp macro="">
      <cdr:nvCxnSpPr>
        <cdr:cNvPr id="7" name="Straight Connector 6">
          <a:extLst xmlns:a="http://schemas.openxmlformats.org/drawingml/2006/main">
            <a:ext uri="{FF2B5EF4-FFF2-40B4-BE49-F238E27FC236}">
              <a16:creationId xmlns:a16="http://schemas.microsoft.com/office/drawing/2014/main" id="{A10B4414-14E5-CEDA-1FE1-AC0C43D5F7F0}"/>
            </a:ext>
          </a:extLst>
        </cdr:cNvPr>
        <cdr:cNvCxnSpPr/>
      </cdr:nvCxnSpPr>
      <cdr:spPr>
        <a:xfrm xmlns:a="http://schemas.openxmlformats.org/drawingml/2006/main">
          <a:off x="8699500" y="444500"/>
          <a:ext cx="0" cy="375920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19</xdr:col>
      <xdr:colOff>342900</xdr:colOff>
      <xdr:row>50</xdr:row>
      <xdr:rowOff>63500</xdr:rowOff>
    </xdr:from>
    <xdr:to>
      <xdr:col>36</xdr:col>
      <xdr:colOff>279400</xdr:colOff>
      <xdr:row>84</xdr:row>
      <xdr:rowOff>25400</xdr:rowOff>
    </xdr:to>
    <xdr:graphicFrame macro="">
      <xdr:nvGraphicFramePr>
        <xdr:cNvPr id="3" name="Chart 2">
          <a:extLst>
            <a:ext uri="{FF2B5EF4-FFF2-40B4-BE49-F238E27FC236}">
              <a16:creationId xmlns:a16="http://schemas.microsoft.com/office/drawing/2014/main" id="{6C3CF823-A18A-9D41-A191-18C21CC1C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215900</xdr:colOff>
      <xdr:row>14</xdr:row>
      <xdr:rowOff>25400</xdr:rowOff>
    </xdr:from>
    <xdr:to>
      <xdr:col>35</xdr:col>
      <xdr:colOff>114300</xdr:colOff>
      <xdr:row>47</xdr:row>
      <xdr:rowOff>152400</xdr:rowOff>
    </xdr:to>
    <xdr:graphicFrame macro="">
      <xdr:nvGraphicFramePr>
        <xdr:cNvPr id="2" name="Chart 1">
          <a:extLst>
            <a:ext uri="{FF2B5EF4-FFF2-40B4-BE49-F238E27FC236}">
              <a16:creationId xmlns:a16="http://schemas.microsoft.com/office/drawing/2014/main" id="{F3B37DC2-DDCC-A547-978A-8557F2DC7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0.0096</cdr:x>
      <cdr:y>0.9353</cdr:y>
    </cdr:from>
    <cdr:to>
      <cdr:x>0.26942</cdr:x>
      <cdr:y>0.98063</cdr:y>
    </cdr:to>
    <cdr:sp macro="" textlink="">
      <cdr:nvSpPr>
        <cdr:cNvPr id="2" name="TextBox 1">
          <a:extLst xmlns:a="http://schemas.openxmlformats.org/drawingml/2006/main">
            <a:ext uri="{FF2B5EF4-FFF2-40B4-BE49-F238E27FC236}">
              <a16:creationId xmlns:a16="http://schemas.microsoft.com/office/drawing/2014/main" id="{7F6ACDCC-F248-5263-6F59-CB0123383D2B}"/>
            </a:ext>
          </a:extLst>
        </cdr:cNvPr>
        <cdr:cNvSpPr txBox="1"/>
      </cdr:nvSpPr>
      <cdr:spPr>
        <a:xfrm xmlns:a="http://schemas.openxmlformats.org/drawingml/2006/main">
          <a:off x="127000" y="6426200"/>
          <a:ext cx="3438314" cy="31143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CA" sz="1400" b="1" i="0" u="none" strike="noStrike">
              <a:solidFill>
                <a:schemeClr val="tx1"/>
              </a:solidFill>
              <a:effectLst/>
              <a:latin typeface="+mn-lt"/>
              <a:ea typeface="+mn-ea"/>
              <a:cs typeface="+mn-cs"/>
            </a:rPr>
            <a:t>Includes Manufacturing, Mining, Utilities, etc.</a:t>
          </a:r>
          <a:r>
            <a:rPr lang="en-CA" sz="1400" b="1"/>
            <a:t> </a:t>
          </a:r>
          <a:endParaRPr lang="en-US" sz="14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54DA-E63C-E040-90AD-92BA409ECC32}">
  <dimension ref="A1:AB427"/>
  <sheetViews>
    <sheetView topLeftCell="A265" workbookViewId="0">
      <selection activeCell="A282" sqref="A282:XFD282"/>
    </sheetView>
  </sheetViews>
  <sheetFormatPr baseColWidth="10" defaultRowHeight="16" x14ac:dyDescent="0.2"/>
  <cols>
    <col min="1" max="1" width="73.6640625" customWidth="1"/>
  </cols>
  <sheetData>
    <row r="1" spans="1:28" x14ac:dyDescent="0.2">
      <c r="A1" t="s">
        <v>0</v>
      </c>
    </row>
    <row r="2" spans="1:28" x14ac:dyDescent="0.2">
      <c r="A2" t="s">
        <v>1</v>
      </c>
    </row>
    <row r="3" spans="1:28" x14ac:dyDescent="0.2">
      <c r="A3" t="s">
        <v>2</v>
      </c>
    </row>
    <row r="4" spans="1:28" x14ac:dyDescent="0.2">
      <c r="A4" t="s">
        <v>3</v>
      </c>
    </row>
    <row r="5" spans="1:28" x14ac:dyDescent="0.2">
      <c r="A5" t="s">
        <v>4</v>
      </c>
    </row>
    <row r="9" spans="1:28" x14ac:dyDescent="0.2">
      <c r="A9" t="s">
        <v>5</v>
      </c>
      <c r="B9" t="s">
        <v>6</v>
      </c>
    </row>
    <row r="10" spans="1:28" x14ac:dyDescent="0.2">
      <c r="A10" t="s">
        <v>7</v>
      </c>
      <c r="B10" t="s">
        <v>8</v>
      </c>
    </row>
    <row r="11" spans="1:28" x14ac:dyDescent="0.2">
      <c r="A11" t="s">
        <v>9</v>
      </c>
      <c r="B11">
        <v>1997</v>
      </c>
      <c r="C11">
        <v>1998</v>
      </c>
      <c r="D11">
        <v>1999</v>
      </c>
      <c r="E11">
        <v>2000</v>
      </c>
      <c r="F11">
        <v>2001</v>
      </c>
      <c r="G11">
        <v>2002</v>
      </c>
      <c r="H11">
        <v>2003</v>
      </c>
      <c r="I11">
        <v>2004</v>
      </c>
      <c r="J11">
        <v>2005</v>
      </c>
      <c r="K11">
        <v>2006</v>
      </c>
      <c r="L11">
        <v>2007</v>
      </c>
      <c r="M11">
        <v>2008</v>
      </c>
      <c r="N11">
        <v>2009</v>
      </c>
      <c r="O11">
        <v>2010</v>
      </c>
      <c r="P11">
        <v>2011</v>
      </c>
      <c r="Q11">
        <v>2012</v>
      </c>
      <c r="R11">
        <v>2013</v>
      </c>
      <c r="S11">
        <v>2014</v>
      </c>
      <c r="T11">
        <v>2015</v>
      </c>
      <c r="U11">
        <v>2016</v>
      </c>
      <c r="V11">
        <v>2017</v>
      </c>
      <c r="W11">
        <v>2018</v>
      </c>
      <c r="X11">
        <v>2019</v>
      </c>
      <c r="Y11">
        <v>2020</v>
      </c>
      <c r="Z11">
        <v>2021</v>
      </c>
      <c r="AA11">
        <v>2022</v>
      </c>
      <c r="AB11">
        <v>2023</v>
      </c>
    </row>
    <row r="12" spans="1:28" x14ac:dyDescent="0.2">
      <c r="B12" t="s">
        <v>10</v>
      </c>
    </row>
    <row r="13" spans="1:28" x14ac:dyDescent="0.2">
      <c r="A13" t="s">
        <v>11</v>
      </c>
      <c r="B13">
        <v>48.5</v>
      </c>
      <c r="C13">
        <v>49.4</v>
      </c>
      <c r="D13">
        <v>50.6</v>
      </c>
      <c r="E13">
        <v>52.3</v>
      </c>
      <c r="F13">
        <v>53.1</v>
      </c>
      <c r="G13">
        <v>54</v>
      </c>
      <c r="H13">
        <v>54.2</v>
      </c>
      <c r="I13">
        <v>54.8</v>
      </c>
      <c r="J13">
        <v>56</v>
      </c>
      <c r="K13">
        <v>56.8</v>
      </c>
      <c r="L13">
        <v>56.9</v>
      </c>
      <c r="M13">
        <v>56.6</v>
      </c>
      <c r="N13">
        <v>56.6</v>
      </c>
      <c r="O13">
        <v>57.2</v>
      </c>
      <c r="P13">
        <v>58.2</v>
      </c>
      <c r="Q13">
        <v>58.3</v>
      </c>
      <c r="R13">
        <v>59.2</v>
      </c>
      <c r="S13">
        <v>61</v>
      </c>
      <c r="T13">
        <v>61</v>
      </c>
      <c r="U13">
        <v>61.3</v>
      </c>
      <c r="V13">
        <v>62.2</v>
      </c>
      <c r="W13">
        <v>62.5</v>
      </c>
      <c r="X13">
        <v>62.7</v>
      </c>
      <c r="Y13">
        <v>67.7</v>
      </c>
      <c r="Z13">
        <v>65</v>
      </c>
      <c r="AA13">
        <v>64.599999999999994</v>
      </c>
      <c r="AB13">
        <v>63.5</v>
      </c>
    </row>
    <row r="14" spans="1:28" x14ac:dyDescent="0.2">
      <c r="A14" t="s">
        <v>12</v>
      </c>
      <c r="B14">
        <v>44</v>
      </c>
      <c r="C14">
        <v>45</v>
      </c>
      <c r="D14">
        <v>46.5</v>
      </c>
      <c r="E14">
        <v>48.6</v>
      </c>
      <c r="F14">
        <v>49.5</v>
      </c>
      <c r="G14">
        <v>50.4</v>
      </c>
      <c r="H14">
        <v>50.6</v>
      </c>
      <c r="I14">
        <v>51</v>
      </c>
      <c r="J14">
        <v>52.2</v>
      </c>
      <c r="K14">
        <v>53</v>
      </c>
      <c r="L14">
        <v>53.2</v>
      </c>
      <c r="M14">
        <v>52.6</v>
      </c>
      <c r="N14">
        <v>52.1</v>
      </c>
      <c r="O14">
        <v>52.4</v>
      </c>
      <c r="P14">
        <v>53.6</v>
      </c>
      <c r="Q14">
        <v>53.5</v>
      </c>
      <c r="R14">
        <v>54.5</v>
      </c>
      <c r="S14">
        <v>56.6</v>
      </c>
      <c r="T14">
        <v>56.5</v>
      </c>
      <c r="U14">
        <v>56.8</v>
      </c>
      <c r="V14">
        <v>57.7</v>
      </c>
      <c r="W14">
        <v>58</v>
      </c>
      <c r="X14">
        <v>58.2</v>
      </c>
      <c r="Y14">
        <v>63.3</v>
      </c>
      <c r="Z14">
        <v>60.6</v>
      </c>
      <c r="AA14">
        <v>60.3</v>
      </c>
      <c r="AB14">
        <v>59.1</v>
      </c>
    </row>
    <row r="15" spans="1:28" x14ac:dyDescent="0.2">
      <c r="A15" t="s">
        <v>13</v>
      </c>
      <c r="B15">
        <v>55.2</v>
      </c>
      <c r="C15">
        <v>57</v>
      </c>
      <c r="D15">
        <v>60.2</v>
      </c>
      <c r="E15">
        <v>63.3</v>
      </c>
      <c r="F15">
        <v>63.6</v>
      </c>
      <c r="G15">
        <v>64.8</v>
      </c>
      <c r="H15">
        <v>65</v>
      </c>
      <c r="I15">
        <v>65.599999999999994</v>
      </c>
      <c r="J15">
        <v>66.5</v>
      </c>
      <c r="K15">
        <v>66.8</v>
      </c>
      <c r="L15">
        <v>66.400000000000006</v>
      </c>
      <c r="M15">
        <v>66.099999999999994</v>
      </c>
      <c r="N15">
        <v>64.900000000000006</v>
      </c>
      <c r="O15">
        <v>66.2</v>
      </c>
      <c r="P15">
        <v>67.5</v>
      </c>
      <c r="Q15">
        <v>66.8</v>
      </c>
      <c r="R15">
        <v>68.5</v>
      </c>
      <c r="S15">
        <v>72</v>
      </c>
      <c r="T15">
        <v>72.2</v>
      </c>
      <c r="U15">
        <v>73.400000000000006</v>
      </c>
      <c r="V15">
        <v>74</v>
      </c>
      <c r="W15">
        <v>74.5</v>
      </c>
      <c r="X15">
        <v>74</v>
      </c>
      <c r="Y15">
        <v>79.3</v>
      </c>
      <c r="Z15">
        <v>74.099999999999994</v>
      </c>
      <c r="AA15">
        <v>74.400000000000006</v>
      </c>
      <c r="AB15">
        <v>72.099999999999994</v>
      </c>
    </row>
    <row r="16" spans="1:28" x14ac:dyDescent="0.2">
      <c r="A16" s="3" t="s">
        <v>14</v>
      </c>
      <c r="B16">
        <v>23.4</v>
      </c>
      <c r="C16">
        <v>24.6</v>
      </c>
      <c r="D16">
        <v>27.8</v>
      </c>
      <c r="E16">
        <v>30.9</v>
      </c>
      <c r="F16">
        <v>33.1</v>
      </c>
      <c r="G16">
        <v>31.4</v>
      </c>
      <c r="H16">
        <v>33</v>
      </c>
      <c r="I16">
        <v>35.5</v>
      </c>
      <c r="J16">
        <v>36.4</v>
      </c>
      <c r="K16">
        <v>36</v>
      </c>
      <c r="L16">
        <v>32</v>
      </c>
      <c r="M16">
        <v>35.9</v>
      </c>
      <c r="N16">
        <v>34.9</v>
      </c>
      <c r="O16">
        <v>36.6</v>
      </c>
      <c r="P16">
        <v>37.5</v>
      </c>
      <c r="Q16">
        <v>38</v>
      </c>
      <c r="R16">
        <v>42.9</v>
      </c>
      <c r="S16">
        <v>47.2</v>
      </c>
      <c r="T16">
        <v>49.5</v>
      </c>
      <c r="U16">
        <v>51</v>
      </c>
      <c r="V16">
        <v>52.7</v>
      </c>
      <c r="W16">
        <v>54.2</v>
      </c>
      <c r="X16">
        <v>53.7</v>
      </c>
      <c r="Y16">
        <v>57.6</v>
      </c>
      <c r="Z16">
        <v>47.4</v>
      </c>
      <c r="AA16">
        <v>57.2</v>
      </c>
      <c r="AB16">
        <v>53.8</v>
      </c>
    </row>
    <row r="17" spans="1:28" x14ac:dyDescent="0.2">
      <c r="A17" t="s">
        <v>15</v>
      </c>
      <c r="B17">
        <v>20.7</v>
      </c>
      <c r="C17">
        <v>22</v>
      </c>
      <c r="D17">
        <v>25.9</v>
      </c>
      <c r="E17">
        <v>28.7</v>
      </c>
      <c r="F17">
        <v>30.1</v>
      </c>
      <c r="G17">
        <v>27.9</v>
      </c>
      <c r="H17">
        <v>30</v>
      </c>
      <c r="I17">
        <v>32.6</v>
      </c>
      <c r="J17">
        <v>33.700000000000003</v>
      </c>
      <c r="K17">
        <v>32.799999999999997</v>
      </c>
      <c r="L17">
        <v>27.6</v>
      </c>
      <c r="M17">
        <v>32.4</v>
      </c>
      <c r="N17">
        <v>31.8</v>
      </c>
      <c r="O17">
        <v>32.4</v>
      </c>
      <c r="P17">
        <v>33.1</v>
      </c>
      <c r="Q17">
        <v>33.6</v>
      </c>
      <c r="R17">
        <v>39</v>
      </c>
      <c r="S17">
        <v>43.6</v>
      </c>
      <c r="T17">
        <v>46.7</v>
      </c>
      <c r="U17">
        <v>49.5</v>
      </c>
      <c r="V17">
        <v>51.6</v>
      </c>
      <c r="W17">
        <v>53.3</v>
      </c>
      <c r="X17">
        <v>53.6</v>
      </c>
      <c r="Y17">
        <v>57.8</v>
      </c>
      <c r="Z17">
        <v>45.2</v>
      </c>
      <c r="AA17">
        <v>58.3</v>
      </c>
      <c r="AB17">
        <v>54.7</v>
      </c>
    </row>
    <row r="18" spans="1:28" x14ac:dyDescent="0.2">
      <c r="A18" t="s">
        <v>16</v>
      </c>
      <c r="B18">
        <v>33.700000000000003</v>
      </c>
      <c r="C18">
        <v>36.299999999999997</v>
      </c>
      <c r="D18">
        <v>50.8</v>
      </c>
      <c r="E18">
        <v>58.3</v>
      </c>
      <c r="F18">
        <v>55.2</v>
      </c>
      <c r="G18">
        <v>41</v>
      </c>
      <c r="H18">
        <v>48.5</v>
      </c>
      <c r="I18">
        <v>58.2</v>
      </c>
      <c r="J18">
        <v>65.400000000000006</v>
      </c>
      <c r="K18">
        <v>60</v>
      </c>
      <c r="L18">
        <v>40.5</v>
      </c>
      <c r="M18">
        <v>47.2</v>
      </c>
      <c r="N18">
        <v>46.3</v>
      </c>
      <c r="O18">
        <v>41.7</v>
      </c>
      <c r="P18">
        <v>50.3</v>
      </c>
      <c r="Q18">
        <v>47.2</v>
      </c>
      <c r="R18">
        <v>57.9</v>
      </c>
      <c r="S18">
        <v>68.400000000000006</v>
      </c>
      <c r="T18">
        <v>72.3</v>
      </c>
      <c r="U18">
        <v>76.3</v>
      </c>
      <c r="V18">
        <v>80.8</v>
      </c>
      <c r="W18">
        <v>81.3</v>
      </c>
      <c r="X18">
        <v>77.8</v>
      </c>
      <c r="Y18">
        <v>81.900000000000006</v>
      </c>
      <c r="Z18">
        <v>60.4</v>
      </c>
      <c r="AA18">
        <v>82.3</v>
      </c>
      <c r="AB18">
        <v>72.599999999999994</v>
      </c>
    </row>
    <row r="19" spans="1:28" x14ac:dyDescent="0.2">
      <c r="A19" t="s">
        <v>17</v>
      </c>
      <c r="B19">
        <v>25.5</v>
      </c>
      <c r="C19">
        <v>21</v>
      </c>
      <c r="D19">
        <v>22.4</v>
      </c>
      <c r="E19">
        <v>22.6</v>
      </c>
      <c r="F19">
        <v>25</v>
      </c>
      <c r="G19">
        <v>22.2</v>
      </c>
      <c r="H19">
        <v>23.3</v>
      </c>
      <c r="I19">
        <v>25.5</v>
      </c>
      <c r="J19">
        <v>26.4</v>
      </c>
      <c r="K19">
        <v>27.1</v>
      </c>
      <c r="L19">
        <v>24</v>
      </c>
      <c r="M19">
        <v>24.1</v>
      </c>
      <c r="N19">
        <v>25.1</v>
      </c>
      <c r="O19">
        <v>24.7</v>
      </c>
      <c r="P19">
        <v>24.9</v>
      </c>
      <c r="Q19">
        <v>23.7</v>
      </c>
      <c r="R19">
        <v>24.6</v>
      </c>
      <c r="S19">
        <v>25.1</v>
      </c>
      <c r="T19">
        <v>27.5</v>
      </c>
      <c r="U19">
        <v>28.4</v>
      </c>
      <c r="V19">
        <v>29</v>
      </c>
      <c r="W19">
        <v>32.9</v>
      </c>
      <c r="X19">
        <v>47.1</v>
      </c>
      <c r="Y19">
        <v>57.7</v>
      </c>
      <c r="Z19">
        <v>58.2</v>
      </c>
      <c r="AA19">
        <v>70.400000000000006</v>
      </c>
      <c r="AB19">
        <v>65</v>
      </c>
    </row>
    <row r="20" spans="1:28" x14ac:dyDescent="0.2">
      <c r="A20" t="s">
        <v>18</v>
      </c>
      <c r="B20">
        <v>36.5</v>
      </c>
      <c r="C20">
        <v>41.1</v>
      </c>
      <c r="D20">
        <v>60.3</v>
      </c>
      <c r="E20">
        <v>71.5</v>
      </c>
      <c r="F20">
        <v>65</v>
      </c>
      <c r="G20">
        <v>46.7</v>
      </c>
      <c r="H20">
        <v>56.6</v>
      </c>
      <c r="I20">
        <v>69.099999999999994</v>
      </c>
      <c r="J20">
        <v>79.099999999999994</v>
      </c>
      <c r="K20">
        <v>70.8</v>
      </c>
      <c r="L20">
        <v>45.2</v>
      </c>
      <c r="M20">
        <v>53.4</v>
      </c>
      <c r="N20">
        <v>52.1</v>
      </c>
      <c r="O20">
        <v>46.2</v>
      </c>
      <c r="P20">
        <v>58.5</v>
      </c>
      <c r="Q20">
        <v>54.2</v>
      </c>
      <c r="R20">
        <v>67.099999999999994</v>
      </c>
      <c r="S20">
        <v>82.2</v>
      </c>
      <c r="T20">
        <v>85.6</v>
      </c>
      <c r="U20">
        <v>89.6</v>
      </c>
      <c r="V20">
        <v>96.2</v>
      </c>
      <c r="W20">
        <v>98.3</v>
      </c>
      <c r="X20">
        <v>90</v>
      </c>
      <c r="Y20">
        <v>91.4</v>
      </c>
      <c r="Z20">
        <v>64</v>
      </c>
      <c r="AA20">
        <v>89.2</v>
      </c>
      <c r="AB20">
        <v>76.900000000000006</v>
      </c>
    </row>
    <row r="21" spans="1:28" x14ac:dyDescent="0.2">
      <c r="A21" t="s">
        <v>19</v>
      </c>
      <c r="B21">
        <v>12.3</v>
      </c>
      <c r="C21">
        <v>12.4</v>
      </c>
      <c r="D21">
        <v>11.9</v>
      </c>
      <c r="E21">
        <v>12.6</v>
      </c>
      <c r="F21">
        <v>15.1</v>
      </c>
      <c r="G21">
        <v>17.5</v>
      </c>
      <c r="H21">
        <v>16.100000000000001</v>
      </c>
      <c r="I21">
        <v>16</v>
      </c>
      <c r="J21">
        <v>15</v>
      </c>
      <c r="K21">
        <v>15.7</v>
      </c>
      <c r="L21">
        <v>17</v>
      </c>
      <c r="M21">
        <v>17.899999999999999</v>
      </c>
      <c r="N21">
        <v>19.2</v>
      </c>
      <c r="O21">
        <v>23.1</v>
      </c>
      <c r="P21">
        <v>18.899999999999999</v>
      </c>
      <c r="Q21">
        <v>20.3</v>
      </c>
      <c r="R21">
        <v>18.8</v>
      </c>
      <c r="S21">
        <v>19.600000000000001</v>
      </c>
      <c r="T21">
        <v>21</v>
      </c>
      <c r="U21">
        <v>21.7</v>
      </c>
      <c r="V21">
        <v>21.8</v>
      </c>
      <c r="W21">
        <v>23.7</v>
      </c>
      <c r="X21">
        <v>25.4</v>
      </c>
      <c r="Y21">
        <v>27.9</v>
      </c>
      <c r="Z21">
        <v>27.9</v>
      </c>
      <c r="AA21">
        <v>28.8</v>
      </c>
      <c r="AB21">
        <v>29.8</v>
      </c>
    </row>
    <row r="22" spans="1:28" x14ac:dyDescent="0.2">
      <c r="A22" t="s">
        <v>20</v>
      </c>
      <c r="B22">
        <v>50.6</v>
      </c>
      <c r="C22">
        <v>48.5</v>
      </c>
      <c r="D22">
        <v>50.9</v>
      </c>
      <c r="E22">
        <v>32.6</v>
      </c>
      <c r="F22">
        <v>31.9</v>
      </c>
      <c r="G22">
        <v>43.7</v>
      </c>
      <c r="H22">
        <v>38.299999999999997</v>
      </c>
      <c r="I22">
        <v>38</v>
      </c>
      <c r="J22">
        <v>42.9</v>
      </c>
      <c r="K22">
        <v>52.4</v>
      </c>
      <c r="L22">
        <v>74.400000000000006</v>
      </c>
      <c r="M22">
        <v>66.599999999999994</v>
      </c>
      <c r="N22">
        <v>88.5</v>
      </c>
      <c r="O22">
        <v>103.2</v>
      </c>
      <c r="P22">
        <v>95.9</v>
      </c>
      <c r="Q22">
        <v>94.6</v>
      </c>
      <c r="R22">
        <v>83.4</v>
      </c>
      <c r="S22">
        <v>77.900000000000006</v>
      </c>
      <c r="T22">
        <v>111.7</v>
      </c>
      <c r="U22">
        <v>112.5</v>
      </c>
      <c r="V22">
        <v>96.4</v>
      </c>
      <c r="W22">
        <v>96.7</v>
      </c>
      <c r="X22">
        <v>98.3</v>
      </c>
      <c r="Y22">
        <v>97</v>
      </c>
      <c r="Z22">
        <v>106.8</v>
      </c>
      <c r="AA22">
        <v>90.1</v>
      </c>
      <c r="AB22">
        <v>73.5</v>
      </c>
    </row>
    <row r="23" spans="1:28" x14ac:dyDescent="0.2">
      <c r="A23" t="s">
        <v>21</v>
      </c>
      <c r="B23">
        <v>11.6</v>
      </c>
      <c r="C23">
        <v>11.6</v>
      </c>
      <c r="D23">
        <v>11.1</v>
      </c>
      <c r="E23">
        <v>12</v>
      </c>
      <c r="F23">
        <v>14.4</v>
      </c>
      <c r="G23">
        <v>16.600000000000001</v>
      </c>
      <c r="H23">
        <v>15.3</v>
      </c>
      <c r="I23">
        <v>15.2</v>
      </c>
      <c r="J23">
        <v>14.2</v>
      </c>
      <c r="K23">
        <v>14.8</v>
      </c>
      <c r="L23">
        <v>15.8</v>
      </c>
      <c r="M23">
        <v>16.7</v>
      </c>
      <c r="N23">
        <v>17.399999999999999</v>
      </c>
      <c r="O23">
        <v>20.8</v>
      </c>
      <c r="P23">
        <v>17</v>
      </c>
      <c r="Q23">
        <v>18.3</v>
      </c>
      <c r="R23">
        <v>17.100000000000001</v>
      </c>
      <c r="S23">
        <v>17.899999999999999</v>
      </c>
      <c r="T23">
        <v>19</v>
      </c>
      <c r="U23">
        <v>19.600000000000001</v>
      </c>
      <c r="V23">
        <v>19.899999999999999</v>
      </c>
      <c r="W23">
        <v>21.9</v>
      </c>
      <c r="X23">
        <v>23.5</v>
      </c>
      <c r="Y23">
        <v>26.1</v>
      </c>
      <c r="Z23">
        <v>25.9</v>
      </c>
      <c r="AA23">
        <v>27.1</v>
      </c>
      <c r="AB23">
        <v>28.5</v>
      </c>
    </row>
    <row r="24" spans="1:28" x14ac:dyDescent="0.2">
      <c r="A24" t="s">
        <v>22</v>
      </c>
      <c r="B24">
        <v>33.9</v>
      </c>
      <c r="C24">
        <v>37.1</v>
      </c>
      <c r="D24">
        <v>36</v>
      </c>
      <c r="E24">
        <v>39.299999999999997</v>
      </c>
      <c r="F24">
        <v>41.8</v>
      </c>
      <c r="G24">
        <v>43.8</v>
      </c>
      <c r="H24">
        <v>44</v>
      </c>
      <c r="I24">
        <v>45.6</v>
      </c>
      <c r="J24">
        <v>47.4</v>
      </c>
      <c r="K24">
        <v>50.9</v>
      </c>
      <c r="L24">
        <v>50.8</v>
      </c>
      <c r="M24">
        <v>51.8</v>
      </c>
      <c r="N24">
        <v>49.6</v>
      </c>
      <c r="O24">
        <v>58</v>
      </c>
      <c r="P24">
        <v>59.8</v>
      </c>
      <c r="Q24">
        <v>63.2</v>
      </c>
      <c r="R24">
        <v>63.4</v>
      </c>
      <c r="S24">
        <v>67.7</v>
      </c>
      <c r="T24">
        <v>66.7</v>
      </c>
      <c r="U24">
        <v>61.8</v>
      </c>
      <c r="V24">
        <v>64.2</v>
      </c>
      <c r="W24">
        <v>63.4</v>
      </c>
      <c r="X24">
        <v>57.7</v>
      </c>
      <c r="Y24">
        <v>61.6</v>
      </c>
      <c r="Z24">
        <v>58.9</v>
      </c>
      <c r="AA24">
        <v>56.7</v>
      </c>
      <c r="AB24">
        <v>50.6</v>
      </c>
    </row>
    <row r="25" spans="1:28" x14ac:dyDescent="0.2">
      <c r="A25" t="s">
        <v>23</v>
      </c>
      <c r="B25">
        <v>56.3</v>
      </c>
      <c r="C25">
        <v>53.6</v>
      </c>
      <c r="D25">
        <v>54.1</v>
      </c>
      <c r="E25">
        <v>57.8</v>
      </c>
      <c r="F25">
        <v>66.099999999999994</v>
      </c>
      <c r="G25">
        <v>64.2</v>
      </c>
      <c r="H25">
        <v>67.5</v>
      </c>
      <c r="I25">
        <v>69.8</v>
      </c>
      <c r="J25">
        <v>66.5</v>
      </c>
      <c r="K25">
        <v>67.599999999999994</v>
      </c>
      <c r="L25">
        <v>70.099999999999994</v>
      </c>
      <c r="M25">
        <v>78.099999999999994</v>
      </c>
      <c r="N25">
        <v>89</v>
      </c>
      <c r="O25">
        <v>91.2</v>
      </c>
      <c r="P25">
        <v>92.4</v>
      </c>
      <c r="Q25">
        <v>87.6</v>
      </c>
      <c r="R25">
        <v>90.8</v>
      </c>
      <c r="S25">
        <v>92</v>
      </c>
      <c r="T25">
        <v>86.5</v>
      </c>
      <c r="U25">
        <v>87.6</v>
      </c>
      <c r="V25">
        <v>80.2</v>
      </c>
      <c r="W25">
        <v>79.7</v>
      </c>
      <c r="X25">
        <v>78.900000000000006</v>
      </c>
      <c r="Y25">
        <v>83.3</v>
      </c>
      <c r="Z25">
        <v>72.900000000000006</v>
      </c>
      <c r="AA25">
        <v>72.599999999999994</v>
      </c>
      <c r="AB25">
        <v>77.5</v>
      </c>
    </row>
    <row r="26" spans="1:28" x14ac:dyDescent="0.2">
      <c r="A26" t="s">
        <v>24</v>
      </c>
      <c r="B26">
        <v>27.2</v>
      </c>
      <c r="C26">
        <v>27.6</v>
      </c>
      <c r="D26">
        <v>30.2</v>
      </c>
      <c r="E26">
        <v>33.299999999999997</v>
      </c>
      <c r="F26">
        <v>36</v>
      </c>
      <c r="G26">
        <v>33.9</v>
      </c>
      <c r="H26">
        <v>32.9</v>
      </c>
      <c r="I26">
        <v>33.5</v>
      </c>
      <c r="J26">
        <v>35.200000000000003</v>
      </c>
      <c r="K26">
        <v>34.4</v>
      </c>
      <c r="L26">
        <v>38.4</v>
      </c>
      <c r="M26">
        <v>35.9</v>
      </c>
      <c r="N26">
        <v>37.200000000000003</v>
      </c>
      <c r="O26">
        <v>38.700000000000003</v>
      </c>
      <c r="P26">
        <v>39.700000000000003</v>
      </c>
      <c r="Q26">
        <v>39.5</v>
      </c>
      <c r="R26">
        <v>40.299999999999997</v>
      </c>
      <c r="S26">
        <v>40.200000000000003</v>
      </c>
      <c r="T26">
        <v>39.200000000000003</v>
      </c>
      <c r="U26">
        <v>36.4</v>
      </c>
      <c r="V26">
        <v>37.4</v>
      </c>
      <c r="W26">
        <v>39.299999999999997</v>
      </c>
      <c r="X26">
        <v>39.700000000000003</v>
      </c>
      <c r="Y26">
        <v>42.7</v>
      </c>
      <c r="Z26">
        <v>41</v>
      </c>
      <c r="AA26">
        <v>43.8</v>
      </c>
      <c r="AB26">
        <v>43.2</v>
      </c>
    </row>
    <row r="27" spans="1:28" x14ac:dyDescent="0.2">
      <c r="A27" t="s">
        <v>25</v>
      </c>
      <c r="B27">
        <v>36.1</v>
      </c>
      <c r="C27">
        <v>33.700000000000003</v>
      </c>
      <c r="D27">
        <v>36</v>
      </c>
      <c r="E27">
        <v>41.3</v>
      </c>
      <c r="F27">
        <v>44.1</v>
      </c>
      <c r="G27">
        <v>43.4</v>
      </c>
      <c r="H27">
        <v>41.3</v>
      </c>
      <c r="I27">
        <v>41.7</v>
      </c>
      <c r="J27">
        <v>42.6</v>
      </c>
      <c r="K27">
        <v>39.5</v>
      </c>
      <c r="L27">
        <v>41.7</v>
      </c>
      <c r="M27">
        <v>38.700000000000003</v>
      </c>
      <c r="N27">
        <v>37.799999999999997</v>
      </c>
      <c r="O27">
        <v>39.200000000000003</v>
      </c>
      <c r="P27">
        <v>40.299999999999997</v>
      </c>
      <c r="Q27">
        <v>40.4</v>
      </c>
      <c r="R27">
        <v>41.8</v>
      </c>
      <c r="S27">
        <v>42.8</v>
      </c>
      <c r="T27">
        <v>41.3</v>
      </c>
      <c r="U27">
        <v>39.5</v>
      </c>
      <c r="V27">
        <v>38.799999999999997</v>
      </c>
      <c r="W27">
        <v>42.4</v>
      </c>
      <c r="X27">
        <v>39.799999999999997</v>
      </c>
      <c r="Y27">
        <v>41.6</v>
      </c>
      <c r="Z27">
        <v>40</v>
      </c>
      <c r="AA27">
        <v>38.4</v>
      </c>
      <c r="AB27">
        <v>40.1</v>
      </c>
    </row>
    <row r="28" spans="1:28" x14ac:dyDescent="0.2">
      <c r="A28" t="s">
        <v>26</v>
      </c>
      <c r="B28">
        <v>20.9</v>
      </c>
      <c r="C28">
        <v>22.9</v>
      </c>
      <c r="D28">
        <v>25</v>
      </c>
      <c r="E28">
        <v>26</v>
      </c>
      <c r="F28">
        <v>29.5</v>
      </c>
      <c r="G28">
        <v>28</v>
      </c>
      <c r="H28">
        <v>26.8</v>
      </c>
      <c r="I28">
        <v>28</v>
      </c>
      <c r="J28">
        <v>30.1</v>
      </c>
      <c r="K28">
        <v>30.7</v>
      </c>
      <c r="L28">
        <v>35.9</v>
      </c>
      <c r="M28">
        <v>34</v>
      </c>
      <c r="N28">
        <v>36.5</v>
      </c>
      <c r="O28">
        <v>38</v>
      </c>
      <c r="P28">
        <v>39.1</v>
      </c>
      <c r="Q28">
        <v>38.5</v>
      </c>
      <c r="R28">
        <v>38.799999999999997</v>
      </c>
      <c r="S28">
        <v>37.700000000000003</v>
      </c>
      <c r="T28">
        <v>37.200000000000003</v>
      </c>
      <c r="U28">
        <v>33.700000000000003</v>
      </c>
      <c r="V28">
        <v>36.200000000000003</v>
      </c>
      <c r="W28">
        <v>36.6</v>
      </c>
      <c r="X28">
        <v>39.6</v>
      </c>
      <c r="Y28">
        <v>43.7</v>
      </c>
      <c r="Z28">
        <v>41.8</v>
      </c>
      <c r="AA28">
        <v>48.6</v>
      </c>
      <c r="AB28">
        <v>46.1</v>
      </c>
    </row>
    <row r="29" spans="1:28" x14ac:dyDescent="0.2">
      <c r="A29" t="s">
        <v>27</v>
      </c>
      <c r="B29">
        <v>220.7</v>
      </c>
      <c r="C29">
        <v>243.5</v>
      </c>
      <c r="D29">
        <v>270.7</v>
      </c>
      <c r="E29">
        <v>247.1</v>
      </c>
      <c r="F29">
        <v>231.6</v>
      </c>
      <c r="G29">
        <v>246.1</v>
      </c>
      <c r="H29">
        <v>242.5</v>
      </c>
      <c r="I29">
        <v>228.5</v>
      </c>
      <c r="J29">
        <v>208.5</v>
      </c>
      <c r="K29">
        <v>188.9</v>
      </c>
      <c r="L29">
        <v>185.2</v>
      </c>
      <c r="M29">
        <v>171.4</v>
      </c>
      <c r="N29">
        <v>165.8</v>
      </c>
      <c r="O29">
        <v>164</v>
      </c>
      <c r="P29">
        <v>158.4</v>
      </c>
      <c r="Q29">
        <v>146.30000000000001</v>
      </c>
      <c r="R29">
        <v>147.6</v>
      </c>
      <c r="S29">
        <v>164.9</v>
      </c>
      <c r="T29">
        <v>189.3</v>
      </c>
      <c r="U29">
        <v>210.7</v>
      </c>
      <c r="V29">
        <v>206</v>
      </c>
      <c r="W29">
        <v>199.4</v>
      </c>
      <c r="X29">
        <v>198.9</v>
      </c>
      <c r="Y29">
        <v>216.1</v>
      </c>
      <c r="Z29">
        <v>205.8</v>
      </c>
      <c r="AA29">
        <v>192.9</v>
      </c>
      <c r="AB29">
        <v>196.1</v>
      </c>
    </row>
    <row r="30" spans="1:28" x14ac:dyDescent="0.2">
      <c r="A30" t="s">
        <v>28</v>
      </c>
      <c r="B30">
        <v>542.20000000000005</v>
      </c>
      <c r="C30">
        <v>609.4</v>
      </c>
      <c r="D30">
        <v>613.20000000000005</v>
      </c>
      <c r="E30">
        <v>554.29999999999995</v>
      </c>
      <c r="F30">
        <v>453.7</v>
      </c>
      <c r="G30">
        <v>500.1</v>
      </c>
      <c r="H30">
        <v>445.9</v>
      </c>
      <c r="I30">
        <v>417.9</v>
      </c>
      <c r="J30">
        <v>346.9</v>
      </c>
      <c r="K30">
        <v>332.8</v>
      </c>
      <c r="L30">
        <v>287.89999999999998</v>
      </c>
      <c r="M30">
        <v>275</v>
      </c>
      <c r="N30">
        <v>266.60000000000002</v>
      </c>
      <c r="O30">
        <v>270.3</v>
      </c>
      <c r="P30">
        <v>254.8</v>
      </c>
      <c r="Q30">
        <v>238.3</v>
      </c>
      <c r="R30">
        <v>265.3</v>
      </c>
      <c r="S30">
        <v>307</v>
      </c>
      <c r="T30">
        <v>331.7</v>
      </c>
      <c r="U30">
        <v>404.3</v>
      </c>
      <c r="V30">
        <v>391.4</v>
      </c>
      <c r="W30">
        <v>392.6</v>
      </c>
      <c r="X30">
        <v>382</v>
      </c>
      <c r="Y30">
        <v>417.8</v>
      </c>
      <c r="Z30">
        <v>421.1</v>
      </c>
      <c r="AA30">
        <v>402.7</v>
      </c>
      <c r="AB30">
        <v>400.2</v>
      </c>
    </row>
    <row r="31" spans="1:28" x14ac:dyDescent="0.2">
      <c r="A31" t="s">
        <v>29</v>
      </c>
      <c r="B31">
        <v>456.4</v>
      </c>
      <c r="C31">
        <v>526.5</v>
      </c>
      <c r="D31">
        <v>512.6</v>
      </c>
      <c r="E31">
        <v>474.8</v>
      </c>
      <c r="F31">
        <v>382.2</v>
      </c>
      <c r="G31">
        <v>421.7</v>
      </c>
      <c r="H31">
        <v>363.1</v>
      </c>
      <c r="I31">
        <v>336.3</v>
      </c>
      <c r="J31">
        <v>278.2</v>
      </c>
      <c r="K31">
        <v>271.3</v>
      </c>
      <c r="L31">
        <v>222</v>
      </c>
      <c r="M31">
        <v>213</v>
      </c>
      <c r="N31">
        <v>219.5</v>
      </c>
      <c r="O31">
        <v>215.9</v>
      </c>
      <c r="P31">
        <v>194.5</v>
      </c>
      <c r="Q31">
        <v>181.9</v>
      </c>
      <c r="R31">
        <v>225.9</v>
      </c>
      <c r="S31">
        <v>250.2</v>
      </c>
      <c r="T31">
        <v>242.4</v>
      </c>
      <c r="U31">
        <v>305.8</v>
      </c>
      <c r="V31">
        <v>287.8</v>
      </c>
      <c r="W31">
        <v>291.89999999999998</v>
      </c>
      <c r="X31">
        <v>292.7</v>
      </c>
      <c r="Y31">
        <v>333.4</v>
      </c>
      <c r="Z31">
        <v>317.39999999999998</v>
      </c>
      <c r="AA31">
        <v>342</v>
      </c>
      <c r="AB31">
        <v>344.3</v>
      </c>
    </row>
    <row r="32" spans="1:28" x14ac:dyDescent="0.2">
      <c r="A32" t="s">
        <v>30</v>
      </c>
      <c r="B32">
        <v>967.8</v>
      </c>
      <c r="C32">
        <v>938.4</v>
      </c>
      <c r="D32" s="1">
        <v>1068.9000000000001</v>
      </c>
      <c r="E32">
        <v>882.4</v>
      </c>
      <c r="F32">
        <v>826.8</v>
      </c>
      <c r="G32">
        <v>816.1</v>
      </c>
      <c r="H32">
        <v>828.8</v>
      </c>
      <c r="I32">
        <v>811.4</v>
      </c>
      <c r="J32">
        <v>683.7</v>
      </c>
      <c r="K32">
        <v>592</v>
      </c>
      <c r="L32">
        <v>839.6</v>
      </c>
      <c r="M32">
        <v>689</v>
      </c>
      <c r="N32">
        <v>405.6</v>
      </c>
      <c r="O32">
        <v>430.7</v>
      </c>
      <c r="P32">
        <v>457.5</v>
      </c>
      <c r="Q32">
        <v>392.8</v>
      </c>
      <c r="R32">
        <v>333.5</v>
      </c>
      <c r="S32">
        <v>409.6</v>
      </c>
      <c r="T32">
        <v>514.1</v>
      </c>
      <c r="U32">
        <v>575</v>
      </c>
      <c r="V32">
        <v>575</v>
      </c>
      <c r="W32">
        <v>566</v>
      </c>
      <c r="X32">
        <v>529.20000000000005</v>
      </c>
      <c r="Y32">
        <v>547.1</v>
      </c>
      <c r="Z32">
        <v>590.29999999999995</v>
      </c>
      <c r="AA32">
        <v>480.6</v>
      </c>
      <c r="AB32">
        <v>469.8</v>
      </c>
    </row>
    <row r="33" spans="1:28" x14ac:dyDescent="0.2">
      <c r="A33" t="s">
        <v>31</v>
      </c>
      <c r="B33">
        <v>170</v>
      </c>
      <c r="C33">
        <v>191.2</v>
      </c>
      <c r="D33">
        <v>216</v>
      </c>
      <c r="E33">
        <v>233.3</v>
      </c>
      <c r="F33">
        <v>239.9</v>
      </c>
      <c r="G33">
        <v>242.1</v>
      </c>
      <c r="H33">
        <v>275.10000000000002</v>
      </c>
      <c r="I33">
        <v>270.2</v>
      </c>
      <c r="J33">
        <v>247.5</v>
      </c>
      <c r="K33">
        <v>218.8</v>
      </c>
      <c r="L33">
        <v>228</v>
      </c>
      <c r="M33">
        <v>207.4</v>
      </c>
      <c r="N33">
        <v>169.3</v>
      </c>
      <c r="O33">
        <v>184.5</v>
      </c>
      <c r="P33">
        <v>186.3</v>
      </c>
      <c r="Q33">
        <v>176.5</v>
      </c>
      <c r="R33">
        <v>151.19999999999999</v>
      </c>
      <c r="S33">
        <v>167.6</v>
      </c>
      <c r="T33">
        <v>189.3</v>
      </c>
      <c r="U33">
        <v>181.3</v>
      </c>
      <c r="V33">
        <v>180.6</v>
      </c>
      <c r="W33">
        <v>169.7</v>
      </c>
      <c r="X33">
        <v>159.4</v>
      </c>
      <c r="Y33">
        <v>162.4</v>
      </c>
      <c r="Z33">
        <v>153.1</v>
      </c>
      <c r="AA33">
        <v>139.69999999999999</v>
      </c>
      <c r="AB33">
        <v>140.5</v>
      </c>
    </row>
    <row r="34" spans="1:28" x14ac:dyDescent="0.2">
      <c r="A34" t="s">
        <v>32</v>
      </c>
      <c r="B34">
        <v>328.9</v>
      </c>
      <c r="C34">
        <v>374.3</v>
      </c>
      <c r="D34">
        <v>478.3</v>
      </c>
      <c r="E34">
        <v>569.5</v>
      </c>
      <c r="F34">
        <v>588</v>
      </c>
      <c r="G34">
        <v>523.5</v>
      </c>
      <c r="H34">
        <v>504.1</v>
      </c>
      <c r="I34">
        <v>619.29999999999995</v>
      </c>
      <c r="J34">
        <v>478.8</v>
      </c>
      <c r="K34">
        <v>408.4</v>
      </c>
      <c r="L34">
        <v>442.4</v>
      </c>
      <c r="M34">
        <v>427.2</v>
      </c>
      <c r="N34">
        <v>373.4</v>
      </c>
      <c r="O34">
        <v>345.1</v>
      </c>
      <c r="P34">
        <v>304.3</v>
      </c>
      <c r="Q34">
        <v>311.5</v>
      </c>
      <c r="R34">
        <v>243.7</v>
      </c>
      <c r="S34">
        <v>298.10000000000002</v>
      </c>
      <c r="T34">
        <v>318.10000000000002</v>
      </c>
      <c r="U34">
        <v>280.10000000000002</v>
      </c>
      <c r="V34">
        <v>256.8</v>
      </c>
      <c r="W34">
        <v>223.2</v>
      </c>
      <c r="X34">
        <v>222.3</v>
      </c>
      <c r="Y34">
        <v>159.6</v>
      </c>
      <c r="Z34">
        <v>165.6</v>
      </c>
      <c r="AA34">
        <v>120.9</v>
      </c>
      <c r="AB34">
        <v>121.8</v>
      </c>
    </row>
    <row r="35" spans="1:28" x14ac:dyDescent="0.2">
      <c r="A35" t="s">
        <v>33</v>
      </c>
      <c r="B35">
        <v>195</v>
      </c>
      <c r="C35">
        <v>240.9</v>
      </c>
      <c r="D35">
        <v>257.8</v>
      </c>
      <c r="E35">
        <v>268.3</v>
      </c>
      <c r="F35">
        <v>273.89999999999998</v>
      </c>
      <c r="G35">
        <v>272.8</v>
      </c>
      <c r="H35">
        <v>294.7</v>
      </c>
      <c r="I35">
        <v>266</v>
      </c>
      <c r="J35">
        <v>243.2</v>
      </c>
      <c r="K35">
        <v>209.7</v>
      </c>
      <c r="L35">
        <v>210.1</v>
      </c>
      <c r="M35">
        <v>199</v>
      </c>
      <c r="N35">
        <v>186.7</v>
      </c>
      <c r="O35">
        <v>179.8</v>
      </c>
      <c r="P35">
        <v>183.6</v>
      </c>
      <c r="Q35">
        <v>179.4</v>
      </c>
      <c r="R35">
        <v>152.69999999999999</v>
      </c>
      <c r="S35">
        <v>171.3</v>
      </c>
      <c r="T35">
        <v>202.3</v>
      </c>
      <c r="U35">
        <v>190.6</v>
      </c>
      <c r="V35">
        <v>181.9</v>
      </c>
      <c r="W35">
        <v>167.9</v>
      </c>
      <c r="X35">
        <v>159</v>
      </c>
      <c r="Y35">
        <v>165.7</v>
      </c>
      <c r="Z35">
        <v>150.1</v>
      </c>
      <c r="AA35">
        <v>139.9</v>
      </c>
      <c r="AB35">
        <v>143.1</v>
      </c>
    </row>
    <row r="36" spans="1:28" x14ac:dyDescent="0.2">
      <c r="A36" t="s">
        <v>34</v>
      </c>
      <c r="B36">
        <v>149</v>
      </c>
      <c r="C36">
        <v>134.6</v>
      </c>
      <c r="D36">
        <v>149.30000000000001</v>
      </c>
      <c r="E36">
        <v>185.6</v>
      </c>
      <c r="F36">
        <v>156.30000000000001</v>
      </c>
      <c r="G36">
        <v>156.69999999999999</v>
      </c>
      <c r="H36">
        <v>212.9</v>
      </c>
      <c r="I36">
        <v>177.2</v>
      </c>
      <c r="J36">
        <v>150.19999999999999</v>
      </c>
      <c r="K36">
        <v>157.4</v>
      </c>
      <c r="L36">
        <v>158.6</v>
      </c>
      <c r="M36">
        <v>145.30000000000001</v>
      </c>
      <c r="N36">
        <v>156.19999999999999</v>
      </c>
      <c r="O36">
        <v>173.5</v>
      </c>
      <c r="P36">
        <v>124.2</v>
      </c>
      <c r="Q36">
        <v>131.1</v>
      </c>
      <c r="R36">
        <v>149.1</v>
      </c>
      <c r="S36">
        <v>229.5</v>
      </c>
      <c r="T36">
        <v>301.8</v>
      </c>
      <c r="U36">
        <v>296.8</v>
      </c>
      <c r="V36">
        <v>307.8</v>
      </c>
      <c r="W36">
        <v>281.5</v>
      </c>
      <c r="X36">
        <v>250.2</v>
      </c>
      <c r="Y36">
        <v>285.60000000000002</v>
      </c>
      <c r="Z36">
        <v>232.4</v>
      </c>
      <c r="AA36">
        <v>239.8</v>
      </c>
      <c r="AB36">
        <v>228.8</v>
      </c>
    </row>
    <row r="37" spans="1:28" x14ac:dyDescent="0.2">
      <c r="A37" t="s">
        <v>35</v>
      </c>
      <c r="B37">
        <v>302.2</v>
      </c>
      <c r="C37">
        <v>410.1</v>
      </c>
      <c r="D37">
        <v>402.7</v>
      </c>
      <c r="E37">
        <v>412.1</v>
      </c>
      <c r="F37">
        <v>468.5</v>
      </c>
      <c r="G37">
        <v>408.3</v>
      </c>
      <c r="H37">
        <v>407.2</v>
      </c>
      <c r="I37">
        <v>383.3</v>
      </c>
      <c r="J37">
        <v>351</v>
      </c>
      <c r="K37">
        <v>264.10000000000002</v>
      </c>
      <c r="L37">
        <v>269.5</v>
      </c>
      <c r="M37">
        <v>214.8</v>
      </c>
      <c r="N37">
        <v>169.6</v>
      </c>
      <c r="O37">
        <v>153.30000000000001</v>
      </c>
      <c r="P37">
        <v>144.30000000000001</v>
      </c>
      <c r="Q37">
        <v>135.19999999999999</v>
      </c>
      <c r="R37">
        <v>113.5</v>
      </c>
      <c r="S37">
        <v>129.9</v>
      </c>
      <c r="T37">
        <v>150.69999999999999</v>
      </c>
      <c r="U37">
        <v>119.5</v>
      </c>
      <c r="V37">
        <v>124.8</v>
      </c>
      <c r="W37">
        <v>129.30000000000001</v>
      </c>
      <c r="X37">
        <v>118</v>
      </c>
      <c r="Y37">
        <v>114.2</v>
      </c>
      <c r="Z37">
        <v>122.7</v>
      </c>
      <c r="AA37">
        <v>113</v>
      </c>
      <c r="AB37">
        <v>109</v>
      </c>
    </row>
    <row r="38" spans="1:28" x14ac:dyDescent="0.2">
      <c r="A38" t="s">
        <v>36</v>
      </c>
      <c r="B38">
        <v>185.8</v>
      </c>
      <c r="C38">
        <v>254.2</v>
      </c>
      <c r="D38">
        <v>268.2</v>
      </c>
      <c r="E38">
        <v>257.60000000000002</v>
      </c>
      <c r="F38">
        <v>272.60000000000002</v>
      </c>
      <c r="G38">
        <v>286.3</v>
      </c>
      <c r="H38">
        <v>307.5</v>
      </c>
      <c r="I38">
        <v>267.3</v>
      </c>
      <c r="J38">
        <v>245.5</v>
      </c>
      <c r="K38">
        <v>205.2</v>
      </c>
      <c r="L38">
        <v>210.1</v>
      </c>
      <c r="M38">
        <v>214</v>
      </c>
      <c r="N38">
        <v>218.4</v>
      </c>
      <c r="O38">
        <v>208.9</v>
      </c>
      <c r="P38">
        <v>266.3</v>
      </c>
      <c r="Q38">
        <v>251.5</v>
      </c>
      <c r="R38">
        <v>219.1</v>
      </c>
      <c r="S38">
        <v>219.1</v>
      </c>
      <c r="T38">
        <v>244.4</v>
      </c>
      <c r="U38">
        <v>261.3</v>
      </c>
      <c r="V38">
        <v>220.4</v>
      </c>
      <c r="W38">
        <v>195.5</v>
      </c>
      <c r="X38">
        <v>196.1</v>
      </c>
      <c r="Y38">
        <v>225.5</v>
      </c>
      <c r="Z38">
        <v>172.5</v>
      </c>
      <c r="AA38">
        <v>145</v>
      </c>
      <c r="AB38">
        <v>154.5</v>
      </c>
    </row>
    <row r="39" spans="1:28" x14ac:dyDescent="0.2">
      <c r="A39" t="s">
        <v>37</v>
      </c>
      <c r="B39">
        <v>291.2</v>
      </c>
      <c r="C39">
        <v>262.10000000000002</v>
      </c>
      <c r="D39">
        <v>350.3</v>
      </c>
      <c r="E39">
        <v>502.3</v>
      </c>
      <c r="F39">
        <v>348.1</v>
      </c>
      <c r="G39">
        <v>403.4</v>
      </c>
      <c r="H39">
        <v>454.5</v>
      </c>
      <c r="I39">
        <v>389</v>
      </c>
      <c r="J39">
        <v>427.3</v>
      </c>
      <c r="K39">
        <v>315.60000000000002</v>
      </c>
      <c r="L39">
        <v>196.7</v>
      </c>
      <c r="M39">
        <v>176.1</v>
      </c>
      <c r="N39">
        <v>186.8</v>
      </c>
      <c r="O39">
        <v>159.5</v>
      </c>
      <c r="P39">
        <v>144</v>
      </c>
      <c r="Q39">
        <v>155.9</v>
      </c>
      <c r="R39">
        <v>90.9</v>
      </c>
      <c r="S39">
        <v>112.4</v>
      </c>
      <c r="T39">
        <v>151.69999999999999</v>
      </c>
      <c r="U39">
        <v>169.5</v>
      </c>
      <c r="V39">
        <v>169.4</v>
      </c>
      <c r="W39">
        <v>118.5</v>
      </c>
      <c r="X39">
        <v>111.9</v>
      </c>
      <c r="Y39">
        <v>73</v>
      </c>
      <c r="Z39">
        <v>78</v>
      </c>
      <c r="AA39">
        <v>80.900000000000006</v>
      </c>
      <c r="AB39">
        <v>129</v>
      </c>
    </row>
    <row r="40" spans="1:28" x14ac:dyDescent="0.2">
      <c r="A40" t="s">
        <v>38</v>
      </c>
      <c r="B40">
        <v>111.6</v>
      </c>
      <c r="C40">
        <v>106.6</v>
      </c>
      <c r="D40">
        <v>124</v>
      </c>
      <c r="E40">
        <v>136</v>
      </c>
      <c r="F40">
        <v>142.19999999999999</v>
      </c>
      <c r="G40">
        <v>152.4</v>
      </c>
      <c r="H40">
        <v>191.5</v>
      </c>
      <c r="I40">
        <v>198.5</v>
      </c>
      <c r="J40">
        <v>191.4</v>
      </c>
      <c r="K40">
        <v>175.3</v>
      </c>
      <c r="L40">
        <v>204.2</v>
      </c>
      <c r="M40">
        <v>168.3</v>
      </c>
      <c r="N40">
        <v>108</v>
      </c>
      <c r="O40">
        <v>148.5</v>
      </c>
      <c r="P40">
        <v>156.1</v>
      </c>
      <c r="Q40">
        <v>136.30000000000001</v>
      </c>
      <c r="R40">
        <v>122.9</v>
      </c>
      <c r="S40">
        <v>127</v>
      </c>
      <c r="T40">
        <v>133.4</v>
      </c>
      <c r="U40">
        <v>134.69999999999999</v>
      </c>
      <c r="V40">
        <v>153.6</v>
      </c>
      <c r="W40">
        <v>153.69999999999999</v>
      </c>
      <c r="X40">
        <v>138.69999999999999</v>
      </c>
      <c r="Y40">
        <v>148.80000000000001</v>
      </c>
      <c r="Z40">
        <v>147.69999999999999</v>
      </c>
      <c r="AA40">
        <v>140.1</v>
      </c>
      <c r="AB40">
        <v>135.4</v>
      </c>
    </row>
    <row r="41" spans="1:28" x14ac:dyDescent="0.2">
      <c r="A41" t="s">
        <v>39</v>
      </c>
      <c r="B41">
        <v>88.3</v>
      </c>
      <c r="C41">
        <v>90.5</v>
      </c>
      <c r="D41">
        <v>87.6</v>
      </c>
      <c r="E41">
        <v>104.7</v>
      </c>
      <c r="F41">
        <v>110.6</v>
      </c>
      <c r="G41">
        <v>103.8</v>
      </c>
      <c r="H41">
        <v>114.6</v>
      </c>
      <c r="I41">
        <v>106.3</v>
      </c>
      <c r="J41">
        <v>106.6</v>
      </c>
      <c r="K41">
        <v>110.6</v>
      </c>
      <c r="L41">
        <v>109.3</v>
      </c>
      <c r="M41">
        <v>102.7</v>
      </c>
      <c r="N41">
        <v>104.1</v>
      </c>
      <c r="O41">
        <v>122.5</v>
      </c>
      <c r="P41">
        <v>124.9</v>
      </c>
      <c r="Q41">
        <v>107.7</v>
      </c>
      <c r="R41">
        <v>97.1</v>
      </c>
      <c r="S41">
        <v>99.5</v>
      </c>
      <c r="T41">
        <v>103.6</v>
      </c>
      <c r="U41">
        <v>112.6</v>
      </c>
      <c r="V41">
        <v>111.9</v>
      </c>
      <c r="W41">
        <v>111.7</v>
      </c>
      <c r="X41">
        <v>103.3</v>
      </c>
      <c r="Y41">
        <v>123.9</v>
      </c>
      <c r="Z41">
        <v>126.2</v>
      </c>
      <c r="AA41">
        <v>122.7</v>
      </c>
      <c r="AB41">
        <v>126</v>
      </c>
    </row>
    <row r="42" spans="1:28" x14ac:dyDescent="0.2">
      <c r="A42" t="s">
        <v>40</v>
      </c>
      <c r="B42">
        <v>90</v>
      </c>
      <c r="C42">
        <v>85</v>
      </c>
      <c r="D42">
        <v>86.7</v>
      </c>
      <c r="E42">
        <v>92.8</v>
      </c>
      <c r="F42">
        <v>96.6</v>
      </c>
      <c r="G42">
        <v>98.4</v>
      </c>
      <c r="H42">
        <v>102.4</v>
      </c>
      <c r="I42">
        <v>107.3</v>
      </c>
      <c r="J42">
        <v>115.1</v>
      </c>
      <c r="K42">
        <v>111.6</v>
      </c>
      <c r="L42">
        <v>106</v>
      </c>
      <c r="M42">
        <v>103.1</v>
      </c>
      <c r="N42">
        <v>94.2</v>
      </c>
      <c r="O42">
        <v>97.7</v>
      </c>
      <c r="P42">
        <v>118.2</v>
      </c>
      <c r="Q42">
        <v>100.7</v>
      </c>
      <c r="R42">
        <v>75.3</v>
      </c>
      <c r="S42">
        <v>68.5</v>
      </c>
      <c r="T42">
        <v>70.8</v>
      </c>
      <c r="U42">
        <v>66.400000000000006</v>
      </c>
      <c r="V42">
        <v>65.2</v>
      </c>
      <c r="W42">
        <v>67.2</v>
      </c>
      <c r="X42">
        <v>69</v>
      </c>
      <c r="Y42">
        <v>65.599999999999994</v>
      </c>
      <c r="Z42">
        <v>68.7</v>
      </c>
      <c r="AA42">
        <v>65.900000000000006</v>
      </c>
      <c r="AB42">
        <v>68.2</v>
      </c>
    </row>
    <row r="43" spans="1:28" x14ac:dyDescent="0.2">
      <c r="A43" t="s">
        <v>41</v>
      </c>
      <c r="B43">
        <v>0</v>
      </c>
      <c r="C43">
        <v>77.8</v>
      </c>
      <c r="D43">
        <v>145.80000000000001</v>
      </c>
      <c r="E43">
        <v>177.3</v>
      </c>
      <c r="F43">
        <v>151.1</v>
      </c>
      <c r="G43">
        <v>205.6</v>
      </c>
      <c r="H43">
        <v>345</v>
      </c>
      <c r="I43">
        <v>304.8</v>
      </c>
      <c r="J43">
        <v>275.89999999999998</v>
      </c>
      <c r="K43">
        <v>221.2</v>
      </c>
      <c r="L43">
        <v>340</v>
      </c>
      <c r="M43">
        <v>246.2</v>
      </c>
      <c r="N43">
        <v>247.1</v>
      </c>
      <c r="O43">
        <v>218.8</v>
      </c>
      <c r="P43">
        <v>152.9</v>
      </c>
      <c r="Q43">
        <v>137.30000000000001</v>
      </c>
      <c r="R43">
        <v>146.69999999999999</v>
      </c>
      <c r="S43">
        <v>163.80000000000001</v>
      </c>
      <c r="T43">
        <v>185.9</v>
      </c>
      <c r="U43">
        <v>181.4</v>
      </c>
      <c r="V43">
        <v>282</v>
      </c>
      <c r="W43">
        <v>284.2</v>
      </c>
      <c r="X43">
        <v>216.1</v>
      </c>
      <c r="Y43">
        <v>189.9</v>
      </c>
      <c r="Z43">
        <v>172.5</v>
      </c>
      <c r="AA43">
        <v>137</v>
      </c>
      <c r="AB43">
        <v>138.1</v>
      </c>
    </row>
    <row r="44" spans="1:28" x14ac:dyDescent="0.2">
      <c r="A44" t="s">
        <v>42</v>
      </c>
      <c r="B44">
        <v>515.6</v>
      </c>
      <c r="C44">
        <v>399.6</v>
      </c>
      <c r="D44">
        <v>471.4</v>
      </c>
      <c r="E44">
        <v>508.7</v>
      </c>
      <c r="F44">
        <v>438.4</v>
      </c>
      <c r="G44">
        <v>478</v>
      </c>
      <c r="H44">
        <v>535.6</v>
      </c>
      <c r="I44">
        <v>533.5</v>
      </c>
      <c r="J44">
        <v>484.3</v>
      </c>
      <c r="K44">
        <v>434.6</v>
      </c>
      <c r="L44">
        <v>490.3</v>
      </c>
      <c r="M44">
        <v>368.8</v>
      </c>
      <c r="N44">
        <v>143.5</v>
      </c>
      <c r="O44">
        <v>239.1</v>
      </c>
      <c r="P44">
        <v>241.1</v>
      </c>
      <c r="Q44">
        <v>244.3</v>
      </c>
      <c r="R44">
        <v>233.8</v>
      </c>
      <c r="S44">
        <v>249.1</v>
      </c>
      <c r="T44">
        <v>252.3</v>
      </c>
      <c r="U44">
        <v>242</v>
      </c>
      <c r="V44">
        <v>275</v>
      </c>
      <c r="W44">
        <v>285.10000000000002</v>
      </c>
      <c r="X44">
        <v>249.5</v>
      </c>
      <c r="Y44">
        <v>265.5</v>
      </c>
      <c r="Z44">
        <v>270.8</v>
      </c>
      <c r="AA44">
        <v>270</v>
      </c>
      <c r="AB44">
        <v>247.3</v>
      </c>
    </row>
    <row r="45" spans="1:28" x14ac:dyDescent="0.2">
      <c r="A45" t="s">
        <v>43</v>
      </c>
      <c r="B45">
        <v>56.4</v>
      </c>
      <c r="C45">
        <v>57.1</v>
      </c>
      <c r="D45">
        <v>60.7</v>
      </c>
      <c r="E45">
        <v>69.400000000000006</v>
      </c>
      <c r="F45">
        <v>72.8</v>
      </c>
      <c r="G45">
        <v>73.2</v>
      </c>
      <c r="H45">
        <v>80.7</v>
      </c>
      <c r="I45">
        <v>92.1</v>
      </c>
      <c r="J45">
        <v>93.9</v>
      </c>
      <c r="K45">
        <v>91.5</v>
      </c>
      <c r="L45">
        <v>90.8</v>
      </c>
      <c r="M45">
        <v>87.8</v>
      </c>
      <c r="N45">
        <v>88.8</v>
      </c>
      <c r="O45">
        <v>84.6</v>
      </c>
      <c r="P45">
        <v>112</v>
      </c>
      <c r="Q45">
        <v>102.7</v>
      </c>
      <c r="R45">
        <v>79.400000000000006</v>
      </c>
      <c r="S45">
        <v>91.1</v>
      </c>
      <c r="T45">
        <v>87.3</v>
      </c>
      <c r="U45">
        <v>101.5</v>
      </c>
      <c r="V45">
        <v>109.8</v>
      </c>
      <c r="W45">
        <v>89.8</v>
      </c>
      <c r="X45">
        <v>90.2</v>
      </c>
      <c r="Y45">
        <v>112.4</v>
      </c>
      <c r="Z45">
        <v>102.8</v>
      </c>
      <c r="AA45">
        <v>95.6</v>
      </c>
      <c r="AB45">
        <v>85.7</v>
      </c>
    </row>
    <row r="46" spans="1:28" x14ac:dyDescent="0.2">
      <c r="A46" t="s">
        <v>44</v>
      </c>
      <c r="B46">
        <v>69.7</v>
      </c>
      <c r="C46">
        <v>74.7</v>
      </c>
      <c r="D46">
        <v>76.8</v>
      </c>
      <c r="E46">
        <v>75.099999999999994</v>
      </c>
      <c r="F46">
        <v>76.2</v>
      </c>
      <c r="G46">
        <v>75.7</v>
      </c>
      <c r="H46">
        <v>76.8</v>
      </c>
      <c r="I46">
        <v>72.599999999999994</v>
      </c>
      <c r="J46">
        <v>79.3</v>
      </c>
      <c r="K46">
        <v>75.599999999999994</v>
      </c>
      <c r="L46">
        <v>74.7</v>
      </c>
      <c r="M46">
        <v>74.8</v>
      </c>
      <c r="N46">
        <v>62.5</v>
      </c>
      <c r="O46">
        <v>65.2</v>
      </c>
      <c r="P46">
        <v>68.599999999999994</v>
      </c>
      <c r="Q46">
        <v>63.8</v>
      </c>
      <c r="R46">
        <v>63.9</v>
      </c>
      <c r="S46">
        <v>67.599999999999994</v>
      </c>
      <c r="T46">
        <v>64.900000000000006</v>
      </c>
      <c r="U46">
        <v>69.400000000000006</v>
      </c>
      <c r="V46">
        <v>72.3</v>
      </c>
      <c r="W46">
        <v>71.2</v>
      </c>
      <c r="X46">
        <v>71.099999999999994</v>
      </c>
      <c r="Y46">
        <v>68.599999999999994</v>
      </c>
      <c r="Z46">
        <v>67.099999999999994</v>
      </c>
      <c r="AA46">
        <v>69.7</v>
      </c>
      <c r="AB46">
        <v>72.2</v>
      </c>
    </row>
    <row r="47" spans="1:28" x14ac:dyDescent="0.2">
      <c r="A47" t="s">
        <v>45</v>
      </c>
      <c r="B47">
        <v>68</v>
      </c>
      <c r="C47">
        <v>72.599999999999994</v>
      </c>
      <c r="D47">
        <v>74.2</v>
      </c>
      <c r="E47">
        <v>72.099999999999994</v>
      </c>
      <c r="F47">
        <v>74</v>
      </c>
      <c r="G47">
        <v>72.900000000000006</v>
      </c>
      <c r="H47">
        <v>72.8</v>
      </c>
      <c r="I47">
        <v>69.099999999999994</v>
      </c>
      <c r="J47">
        <v>77.5</v>
      </c>
      <c r="K47">
        <v>73.900000000000006</v>
      </c>
      <c r="L47">
        <v>76.3</v>
      </c>
      <c r="M47">
        <v>76.400000000000006</v>
      </c>
      <c r="N47">
        <v>61.1</v>
      </c>
      <c r="O47">
        <v>65.5</v>
      </c>
      <c r="P47">
        <v>72.2</v>
      </c>
      <c r="Q47">
        <v>66.900000000000006</v>
      </c>
      <c r="R47">
        <v>65.400000000000006</v>
      </c>
      <c r="S47">
        <v>67.900000000000006</v>
      </c>
      <c r="T47">
        <v>65.099999999999994</v>
      </c>
      <c r="U47">
        <v>71.8</v>
      </c>
      <c r="V47">
        <v>74.900000000000006</v>
      </c>
      <c r="W47">
        <v>74.400000000000006</v>
      </c>
      <c r="X47">
        <v>76.400000000000006</v>
      </c>
      <c r="Y47">
        <v>72.599999999999994</v>
      </c>
      <c r="Z47">
        <v>70.900000000000006</v>
      </c>
      <c r="AA47">
        <v>73.2</v>
      </c>
      <c r="AB47">
        <v>78.099999999999994</v>
      </c>
    </row>
    <row r="48" spans="1:28" x14ac:dyDescent="0.2">
      <c r="A48" t="s">
        <v>46</v>
      </c>
      <c r="B48">
        <v>75.400000000000006</v>
      </c>
      <c r="C48">
        <v>82.1</v>
      </c>
      <c r="D48">
        <v>86.8</v>
      </c>
      <c r="E48">
        <v>86.9</v>
      </c>
      <c r="F48">
        <v>83.4</v>
      </c>
      <c r="G48">
        <v>86.2</v>
      </c>
      <c r="H48">
        <v>96.6</v>
      </c>
      <c r="I48">
        <v>88.7</v>
      </c>
      <c r="J48">
        <v>82.4</v>
      </c>
      <c r="K48">
        <v>79.599999999999994</v>
      </c>
      <c r="L48">
        <v>69.3</v>
      </c>
      <c r="M48">
        <v>69.900000000000006</v>
      </c>
      <c r="N48">
        <v>67.900000000000006</v>
      </c>
      <c r="O48">
        <v>65.099999999999994</v>
      </c>
      <c r="P48">
        <v>62.2</v>
      </c>
      <c r="Q48">
        <v>58.8</v>
      </c>
      <c r="R48">
        <v>59.3</v>
      </c>
      <c r="S48">
        <v>62.4</v>
      </c>
      <c r="T48">
        <v>63.8</v>
      </c>
      <c r="U48">
        <v>63.7</v>
      </c>
      <c r="V48">
        <v>65.400000000000006</v>
      </c>
      <c r="W48">
        <v>62.6</v>
      </c>
      <c r="X48">
        <v>58.2</v>
      </c>
      <c r="Y48">
        <v>61.7</v>
      </c>
      <c r="Z48">
        <v>61.5</v>
      </c>
      <c r="AA48">
        <v>64.3</v>
      </c>
      <c r="AB48">
        <v>62.8</v>
      </c>
    </row>
    <row r="49" spans="1:28" x14ac:dyDescent="0.2">
      <c r="A49" t="s">
        <v>47</v>
      </c>
      <c r="B49">
        <v>181</v>
      </c>
      <c r="C49">
        <v>173.9</v>
      </c>
      <c r="D49">
        <v>178.6</v>
      </c>
      <c r="E49">
        <v>177.2</v>
      </c>
      <c r="F49">
        <v>172.1</v>
      </c>
      <c r="G49">
        <v>186.1</v>
      </c>
      <c r="H49">
        <v>180.2</v>
      </c>
      <c r="I49">
        <v>177.8</v>
      </c>
      <c r="J49">
        <v>183.6</v>
      </c>
      <c r="K49">
        <v>181.1</v>
      </c>
      <c r="L49">
        <v>190.2</v>
      </c>
      <c r="M49">
        <v>192.9</v>
      </c>
      <c r="N49">
        <v>182.4</v>
      </c>
      <c r="O49">
        <v>173.2</v>
      </c>
      <c r="P49">
        <v>170.3</v>
      </c>
      <c r="Q49">
        <v>181.8</v>
      </c>
      <c r="R49">
        <v>191.1</v>
      </c>
      <c r="S49">
        <v>206.5</v>
      </c>
      <c r="T49">
        <v>200.3</v>
      </c>
      <c r="U49">
        <v>208.1</v>
      </c>
      <c r="V49">
        <v>207.4</v>
      </c>
      <c r="W49">
        <v>209.8</v>
      </c>
      <c r="X49">
        <v>212.1</v>
      </c>
      <c r="Y49">
        <v>224.6</v>
      </c>
      <c r="Z49">
        <v>212.6</v>
      </c>
      <c r="AA49">
        <v>212.4</v>
      </c>
      <c r="AB49">
        <v>184.5</v>
      </c>
    </row>
    <row r="50" spans="1:28" x14ac:dyDescent="0.2">
      <c r="A50" t="s">
        <v>48</v>
      </c>
      <c r="B50">
        <v>194.4</v>
      </c>
      <c r="C50">
        <v>186.7</v>
      </c>
      <c r="D50">
        <v>191.8</v>
      </c>
      <c r="E50">
        <v>186.1</v>
      </c>
      <c r="F50">
        <v>184</v>
      </c>
      <c r="G50">
        <v>201.9</v>
      </c>
      <c r="H50">
        <v>194.3</v>
      </c>
      <c r="I50">
        <v>192.4</v>
      </c>
      <c r="J50">
        <v>199.5</v>
      </c>
      <c r="K50">
        <v>199.9</v>
      </c>
      <c r="L50">
        <v>206.2</v>
      </c>
      <c r="M50">
        <v>206.6</v>
      </c>
      <c r="N50">
        <v>195.2</v>
      </c>
      <c r="O50">
        <v>186.7</v>
      </c>
      <c r="P50">
        <v>177.1</v>
      </c>
      <c r="Q50">
        <v>187.2</v>
      </c>
      <c r="R50">
        <v>193.5</v>
      </c>
      <c r="S50">
        <v>209.2</v>
      </c>
      <c r="T50">
        <v>204.1</v>
      </c>
      <c r="U50">
        <v>214.6</v>
      </c>
      <c r="V50">
        <v>209.2</v>
      </c>
      <c r="W50">
        <v>208.1</v>
      </c>
      <c r="X50">
        <v>209</v>
      </c>
      <c r="Y50">
        <v>221.6</v>
      </c>
      <c r="Z50">
        <v>210.2</v>
      </c>
      <c r="AA50">
        <v>211.4</v>
      </c>
      <c r="AB50">
        <v>181.3</v>
      </c>
    </row>
    <row r="51" spans="1:28" x14ac:dyDescent="0.2">
      <c r="A51" t="s">
        <v>49</v>
      </c>
      <c r="B51">
        <v>124.8</v>
      </c>
      <c r="C51">
        <v>120.3</v>
      </c>
      <c r="D51">
        <v>125.4</v>
      </c>
      <c r="E51">
        <v>140.19999999999999</v>
      </c>
      <c r="F51">
        <v>125.2</v>
      </c>
      <c r="G51">
        <v>130.69999999999999</v>
      </c>
      <c r="H51">
        <v>126.3</v>
      </c>
      <c r="I51">
        <v>122.5</v>
      </c>
      <c r="J51">
        <v>119.8</v>
      </c>
      <c r="K51">
        <v>111.3</v>
      </c>
      <c r="L51">
        <v>125.6</v>
      </c>
      <c r="M51">
        <v>134</v>
      </c>
      <c r="N51">
        <v>129.9</v>
      </c>
      <c r="O51">
        <v>118.3</v>
      </c>
      <c r="P51">
        <v>138.80000000000001</v>
      </c>
      <c r="Q51">
        <v>158.30000000000001</v>
      </c>
      <c r="R51">
        <v>179.4</v>
      </c>
      <c r="S51">
        <v>193.9</v>
      </c>
      <c r="T51">
        <v>180.6</v>
      </c>
      <c r="U51">
        <v>173.6</v>
      </c>
      <c r="V51">
        <v>196.5</v>
      </c>
      <c r="W51">
        <v>221.4</v>
      </c>
      <c r="X51">
        <v>233.6</v>
      </c>
      <c r="Y51">
        <v>244.7</v>
      </c>
      <c r="Z51">
        <v>229.4</v>
      </c>
      <c r="AA51">
        <v>217.2</v>
      </c>
      <c r="AB51">
        <v>194</v>
      </c>
    </row>
    <row r="52" spans="1:28" x14ac:dyDescent="0.2">
      <c r="A52" t="s">
        <v>50</v>
      </c>
      <c r="B52">
        <v>124.7</v>
      </c>
      <c r="C52">
        <v>122.2</v>
      </c>
      <c r="D52">
        <v>127.6</v>
      </c>
      <c r="E52">
        <v>144.4</v>
      </c>
      <c r="F52">
        <v>130.19999999999999</v>
      </c>
      <c r="G52">
        <v>135.30000000000001</v>
      </c>
      <c r="H52">
        <v>130.30000000000001</v>
      </c>
      <c r="I52">
        <v>127.4</v>
      </c>
      <c r="J52">
        <v>125</v>
      </c>
      <c r="K52">
        <v>114.9</v>
      </c>
      <c r="L52">
        <v>133.6</v>
      </c>
      <c r="M52">
        <v>142.1</v>
      </c>
      <c r="N52">
        <v>135.19999999999999</v>
      </c>
      <c r="O52">
        <v>124.1</v>
      </c>
      <c r="P52">
        <v>148.30000000000001</v>
      </c>
      <c r="Q52">
        <v>170.9</v>
      </c>
      <c r="R52">
        <v>197.1</v>
      </c>
      <c r="S52">
        <v>212.5</v>
      </c>
      <c r="T52">
        <v>195.4</v>
      </c>
      <c r="U52">
        <v>186.8</v>
      </c>
      <c r="V52">
        <v>214.4</v>
      </c>
      <c r="W52">
        <v>245.2</v>
      </c>
      <c r="X52">
        <v>260.2</v>
      </c>
      <c r="Y52">
        <v>274</v>
      </c>
      <c r="Z52">
        <v>253.5</v>
      </c>
      <c r="AA52">
        <v>240.6</v>
      </c>
      <c r="AB52">
        <v>215.2</v>
      </c>
    </row>
    <row r="53" spans="1:28" x14ac:dyDescent="0.2">
      <c r="A53" t="s">
        <v>51</v>
      </c>
      <c r="B53">
        <v>98</v>
      </c>
      <c r="C53">
        <v>82.9</v>
      </c>
      <c r="D53">
        <v>86.4</v>
      </c>
      <c r="E53">
        <v>94.4</v>
      </c>
      <c r="F53">
        <v>87.7</v>
      </c>
      <c r="G53">
        <v>87.5</v>
      </c>
      <c r="H53">
        <v>90.3</v>
      </c>
      <c r="I53">
        <v>88.1</v>
      </c>
      <c r="J53">
        <v>93.4</v>
      </c>
      <c r="K53">
        <v>108.1</v>
      </c>
      <c r="L53">
        <v>101.5</v>
      </c>
      <c r="M53">
        <v>99.4</v>
      </c>
      <c r="N53">
        <v>96.5</v>
      </c>
      <c r="O53">
        <v>82</v>
      </c>
      <c r="P53">
        <v>83.3</v>
      </c>
      <c r="Q53">
        <v>78.2</v>
      </c>
      <c r="R53">
        <v>78</v>
      </c>
      <c r="S53">
        <v>80.900000000000006</v>
      </c>
      <c r="T53">
        <v>79.8</v>
      </c>
      <c r="U53">
        <v>82.2</v>
      </c>
      <c r="V53">
        <v>92</v>
      </c>
      <c r="W53">
        <v>96.2</v>
      </c>
      <c r="X53">
        <v>95.9</v>
      </c>
      <c r="Y53">
        <v>91.7</v>
      </c>
      <c r="Z53">
        <v>100.4</v>
      </c>
      <c r="AA53">
        <v>96</v>
      </c>
      <c r="AB53">
        <v>87.2</v>
      </c>
    </row>
    <row r="54" spans="1:28" x14ac:dyDescent="0.2">
      <c r="A54" t="s">
        <v>52</v>
      </c>
      <c r="B54">
        <v>50</v>
      </c>
      <c r="C54">
        <v>49.7</v>
      </c>
      <c r="D54">
        <v>50.1</v>
      </c>
      <c r="E54">
        <v>51.4</v>
      </c>
      <c r="F54">
        <v>53.6</v>
      </c>
      <c r="G54">
        <v>54.8</v>
      </c>
      <c r="H54">
        <v>55.8</v>
      </c>
      <c r="I54">
        <v>55.3</v>
      </c>
      <c r="J54">
        <v>55</v>
      </c>
      <c r="K54">
        <v>54.2</v>
      </c>
      <c r="L54">
        <v>53.6</v>
      </c>
      <c r="M54">
        <v>51.3</v>
      </c>
      <c r="N54">
        <v>52.1</v>
      </c>
      <c r="O54">
        <v>52.3</v>
      </c>
      <c r="P54">
        <v>52.7</v>
      </c>
      <c r="Q54">
        <v>52.7</v>
      </c>
      <c r="R54">
        <v>54</v>
      </c>
      <c r="S54">
        <v>54.7</v>
      </c>
      <c r="T54">
        <v>53.7</v>
      </c>
      <c r="U54">
        <v>54</v>
      </c>
      <c r="V54">
        <v>53.8</v>
      </c>
      <c r="W54">
        <v>54.2</v>
      </c>
      <c r="X54">
        <v>53.4</v>
      </c>
      <c r="Y54">
        <v>59.9</v>
      </c>
      <c r="Z54">
        <v>54.2</v>
      </c>
      <c r="AA54">
        <v>52.5</v>
      </c>
      <c r="AB54">
        <v>48.7</v>
      </c>
    </row>
    <row r="55" spans="1:28" x14ac:dyDescent="0.2">
      <c r="A55" t="s">
        <v>53</v>
      </c>
      <c r="B55">
        <v>43</v>
      </c>
      <c r="C55">
        <v>43.4</v>
      </c>
      <c r="D55">
        <v>46.6</v>
      </c>
      <c r="E55">
        <v>45.8</v>
      </c>
      <c r="F55">
        <v>48.1</v>
      </c>
      <c r="G55">
        <v>48.8</v>
      </c>
      <c r="H55">
        <v>48.7</v>
      </c>
      <c r="I55">
        <v>47.2</v>
      </c>
      <c r="J55">
        <v>46.7</v>
      </c>
      <c r="K55">
        <v>45.2</v>
      </c>
      <c r="L55">
        <v>45.2</v>
      </c>
      <c r="M55">
        <v>43.2</v>
      </c>
      <c r="N55">
        <v>46.1</v>
      </c>
      <c r="O55">
        <v>46.7</v>
      </c>
      <c r="P55">
        <v>47.9</v>
      </c>
      <c r="Q55">
        <v>46.2</v>
      </c>
      <c r="R55">
        <v>48</v>
      </c>
      <c r="S55">
        <v>49.5</v>
      </c>
      <c r="T55">
        <v>51.3</v>
      </c>
      <c r="U55">
        <v>52.9</v>
      </c>
      <c r="V55">
        <v>51.5</v>
      </c>
      <c r="W55">
        <v>52.2</v>
      </c>
      <c r="X55">
        <v>51.1</v>
      </c>
      <c r="Y55">
        <v>59.9</v>
      </c>
      <c r="Z55">
        <v>51.4</v>
      </c>
      <c r="AA55">
        <v>47.4</v>
      </c>
      <c r="AB55">
        <v>42.1</v>
      </c>
    </row>
    <row r="56" spans="1:28" x14ac:dyDescent="0.2">
      <c r="A56" t="s">
        <v>54</v>
      </c>
      <c r="B56">
        <v>49.3</v>
      </c>
      <c r="C56">
        <v>49.9</v>
      </c>
      <c r="D56">
        <v>50.9</v>
      </c>
      <c r="E56">
        <v>53.1</v>
      </c>
      <c r="F56">
        <v>55.8</v>
      </c>
      <c r="G56">
        <v>59.4</v>
      </c>
      <c r="H56">
        <v>60.9</v>
      </c>
      <c r="I56">
        <v>59.8</v>
      </c>
      <c r="J56">
        <v>58.6</v>
      </c>
      <c r="K56">
        <v>55.3</v>
      </c>
      <c r="L56">
        <v>55.2</v>
      </c>
      <c r="M56">
        <v>49.1</v>
      </c>
      <c r="N56">
        <v>51.1</v>
      </c>
      <c r="O56">
        <v>50.3</v>
      </c>
      <c r="P56">
        <v>48.8</v>
      </c>
      <c r="Q56">
        <v>47.8</v>
      </c>
      <c r="R56">
        <v>48.5</v>
      </c>
      <c r="S56">
        <v>50.7</v>
      </c>
      <c r="T56">
        <v>53.8</v>
      </c>
      <c r="U56">
        <v>55.5</v>
      </c>
      <c r="V56">
        <v>53.6</v>
      </c>
      <c r="W56">
        <v>52.7</v>
      </c>
      <c r="X56">
        <v>50.3</v>
      </c>
      <c r="Y56">
        <v>54.7</v>
      </c>
      <c r="Z56">
        <v>50.5</v>
      </c>
      <c r="AA56">
        <v>47.6</v>
      </c>
      <c r="AB56">
        <v>44.4</v>
      </c>
    </row>
    <row r="57" spans="1:28" x14ac:dyDescent="0.2">
      <c r="A57" t="s">
        <v>55</v>
      </c>
      <c r="B57">
        <v>70.3</v>
      </c>
      <c r="C57">
        <v>68.5</v>
      </c>
      <c r="D57">
        <v>65.8</v>
      </c>
      <c r="E57">
        <v>68.900000000000006</v>
      </c>
      <c r="F57">
        <v>69.900000000000006</v>
      </c>
      <c r="G57">
        <v>71.8</v>
      </c>
      <c r="H57">
        <v>72.3</v>
      </c>
      <c r="I57">
        <v>74.2</v>
      </c>
      <c r="J57">
        <v>71</v>
      </c>
      <c r="K57">
        <v>71.5</v>
      </c>
      <c r="L57">
        <v>70.8</v>
      </c>
      <c r="M57">
        <v>68.400000000000006</v>
      </c>
      <c r="N57">
        <v>65.099999999999994</v>
      </c>
      <c r="O57">
        <v>64</v>
      </c>
      <c r="P57">
        <v>63.3</v>
      </c>
      <c r="Q57">
        <v>64.7</v>
      </c>
      <c r="R57">
        <v>64.400000000000006</v>
      </c>
      <c r="S57">
        <v>64.599999999999994</v>
      </c>
      <c r="T57">
        <v>57.4</v>
      </c>
      <c r="U57">
        <v>57.3</v>
      </c>
      <c r="V57">
        <v>59.4</v>
      </c>
      <c r="W57">
        <v>59.9</v>
      </c>
      <c r="X57">
        <v>61.5</v>
      </c>
      <c r="Y57">
        <v>68.3</v>
      </c>
      <c r="Z57">
        <v>64.7</v>
      </c>
      <c r="AA57">
        <v>65.599999999999994</v>
      </c>
      <c r="AB57">
        <v>64.2</v>
      </c>
    </row>
    <row r="58" spans="1:28" x14ac:dyDescent="0.2">
      <c r="A58" t="s">
        <v>56</v>
      </c>
      <c r="B58">
        <v>61.2</v>
      </c>
      <c r="C58">
        <v>63</v>
      </c>
      <c r="D58">
        <v>62.4</v>
      </c>
      <c r="E58">
        <v>69.400000000000006</v>
      </c>
      <c r="F58">
        <v>74.099999999999994</v>
      </c>
      <c r="G58">
        <v>71.7</v>
      </c>
      <c r="H58">
        <v>76.5</v>
      </c>
      <c r="I58">
        <v>76.099999999999994</v>
      </c>
      <c r="J58">
        <v>62.1</v>
      </c>
      <c r="K58">
        <v>60.7</v>
      </c>
      <c r="L58">
        <v>57.2</v>
      </c>
      <c r="M58">
        <v>50.7</v>
      </c>
      <c r="N58">
        <v>51.9</v>
      </c>
      <c r="O58">
        <v>52.4</v>
      </c>
      <c r="P58">
        <v>50.4</v>
      </c>
      <c r="Q58">
        <v>52.9</v>
      </c>
      <c r="R58">
        <v>52.5</v>
      </c>
      <c r="S58">
        <v>53.1</v>
      </c>
      <c r="T58">
        <v>48.9</v>
      </c>
      <c r="U58">
        <v>48.8</v>
      </c>
      <c r="V58">
        <v>49.8</v>
      </c>
      <c r="W58">
        <v>50.8</v>
      </c>
      <c r="X58">
        <v>49.6</v>
      </c>
      <c r="Y58">
        <v>56.7</v>
      </c>
      <c r="Z58">
        <v>52.1</v>
      </c>
      <c r="AA58">
        <v>50.9</v>
      </c>
      <c r="AB58">
        <v>53.1</v>
      </c>
    </row>
    <row r="59" spans="1:28" x14ac:dyDescent="0.2">
      <c r="A59" t="s">
        <v>57</v>
      </c>
      <c r="B59">
        <v>75.099999999999994</v>
      </c>
      <c r="C59">
        <v>68.7</v>
      </c>
      <c r="D59">
        <v>67.7</v>
      </c>
      <c r="E59">
        <v>71</v>
      </c>
      <c r="F59">
        <v>70.400000000000006</v>
      </c>
      <c r="G59">
        <v>70.8</v>
      </c>
      <c r="H59">
        <v>70.7</v>
      </c>
      <c r="I59">
        <v>72.599999999999994</v>
      </c>
      <c r="J59">
        <v>68.400000000000006</v>
      </c>
      <c r="K59">
        <v>69.5</v>
      </c>
      <c r="L59">
        <v>72.099999999999994</v>
      </c>
      <c r="M59">
        <v>70.599999999999994</v>
      </c>
      <c r="N59">
        <v>63</v>
      </c>
      <c r="O59">
        <v>64.2</v>
      </c>
      <c r="P59">
        <v>63.7</v>
      </c>
      <c r="Q59">
        <v>66.3</v>
      </c>
      <c r="R59">
        <v>65</v>
      </c>
      <c r="S59">
        <v>65.599999999999994</v>
      </c>
      <c r="T59">
        <v>56</v>
      </c>
      <c r="U59">
        <v>55.1</v>
      </c>
      <c r="V59">
        <v>57.8</v>
      </c>
      <c r="W59">
        <v>55.6</v>
      </c>
      <c r="X59">
        <v>57</v>
      </c>
      <c r="Y59">
        <v>62.6</v>
      </c>
      <c r="Z59">
        <v>62.5</v>
      </c>
      <c r="AA59">
        <v>69.599999999999994</v>
      </c>
      <c r="AB59">
        <v>63.3</v>
      </c>
    </row>
    <row r="60" spans="1:28" x14ac:dyDescent="0.2">
      <c r="A60" t="s">
        <v>58</v>
      </c>
      <c r="B60">
        <v>121</v>
      </c>
      <c r="C60">
        <v>119.1</v>
      </c>
      <c r="D60">
        <v>108.8</v>
      </c>
      <c r="E60">
        <v>100.6</v>
      </c>
      <c r="F60">
        <v>106</v>
      </c>
      <c r="G60">
        <v>112.7</v>
      </c>
      <c r="H60">
        <v>97.5</v>
      </c>
      <c r="I60">
        <v>108.8</v>
      </c>
      <c r="J60">
        <v>112.8</v>
      </c>
      <c r="K60">
        <v>118.1</v>
      </c>
      <c r="L60">
        <v>111</v>
      </c>
      <c r="M60">
        <v>124.4</v>
      </c>
      <c r="N60">
        <v>117.5</v>
      </c>
      <c r="O60">
        <v>103.3</v>
      </c>
      <c r="P60">
        <v>101.2</v>
      </c>
      <c r="Q60">
        <v>93.9</v>
      </c>
      <c r="R60">
        <v>91</v>
      </c>
      <c r="S60">
        <v>94.4</v>
      </c>
      <c r="T60">
        <v>82.8</v>
      </c>
      <c r="U60">
        <v>83.6</v>
      </c>
      <c r="V60">
        <v>92.5</v>
      </c>
      <c r="W60">
        <v>104.4</v>
      </c>
      <c r="X60">
        <v>111.4</v>
      </c>
      <c r="Y60">
        <v>121</v>
      </c>
      <c r="Z60">
        <v>108.1</v>
      </c>
      <c r="AA60">
        <v>95.9</v>
      </c>
      <c r="AB60">
        <v>92.9</v>
      </c>
    </row>
    <row r="61" spans="1:28" x14ac:dyDescent="0.2">
      <c r="A61" t="s">
        <v>59</v>
      </c>
      <c r="B61">
        <v>81.3</v>
      </c>
      <c r="C61">
        <v>82.4</v>
      </c>
      <c r="D61">
        <v>83.8</v>
      </c>
      <c r="E61">
        <v>80.900000000000006</v>
      </c>
      <c r="F61">
        <v>83.8</v>
      </c>
      <c r="G61">
        <v>84.2</v>
      </c>
      <c r="H61">
        <v>80.2</v>
      </c>
      <c r="I61">
        <v>86.3</v>
      </c>
      <c r="J61">
        <v>88.5</v>
      </c>
      <c r="K61">
        <v>105.9</v>
      </c>
      <c r="L61">
        <v>99.1</v>
      </c>
      <c r="M61">
        <v>89.2</v>
      </c>
      <c r="N61">
        <v>92.1</v>
      </c>
      <c r="O61">
        <v>66.400000000000006</v>
      </c>
      <c r="P61">
        <v>63.1</v>
      </c>
      <c r="Q61">
        <v>62.1</v>
      </c>
      <c r="R61">
        <v>60.5</v>
      </c>
      <c r="S61">
        <v>51.4</v>
      </c>
      <c r="T61">
        <v>49.5</v>
      </c>
      <c r="U61">
        <v>52.9</v>
      </c>
      <c r="V61">
        <v>53.6</v>
      </c>
      <c r="W61">
        <v>58</v>
      </c>
      <c r="X61">
        <v>63.2</v>
      </c>
      <c r="Y61">
        <v>72</v>
      </c>
      <c r="Z61">
        <v>66</v>
      </c>
      <c r="AA61">
        <v>60.3</v>
      </c>
      <c r="AB61">
        <v>61.3</v>
      </c>
    </row>
    <row r="62" spans="1:28" x14ac:dyDescent="0.2">
      <c r="A62" t="s">
        <v>60</v>
      </c>
      <c r="B62">
        <v>55.2</v>
      </c>
      <c r="C62">
        <v>53.1</v>
      </c>
      <c r="D62">
        <v>50.2</v>
      </c>
      <c r="E62">
        <v>51.7</v>
      </c>
      <c r="F62">
        <v>49.6</v>
      </c>
      <c r="G62">
        <v>49.8</v>
      </c>
      <c r="H62">
        <v>53.1</v>
      </c>
      <c r="I62">
        <v>55</v>
      </c>
      <c r="J62">
        <v>61.1</v>
      </c>
      <c r="K62">
        <v>59.2</v>
      </c>
      <c r="L62">
        <v>58.4</v>
      </c>
      <c r="M62">
        <v>56.8</v>
      </c>
      <c r="N62">
        <v>54.8</v>
      </c>
      <c r="O62">
        <v>53.4</v>
      </c>
      <c r="P62">
        <v>54</v>
      </c>
      <c r="Q62">
        <v>55.4</v>
      </c>
      <c r="R62">
        <v>55.2</v>
      </c>
      <c r="S62">
        <v>52.2</v>
      </c>
      <c r="T62">
        <v>52.8</v>
      </c>
      <c r="U62">
        <v>51.4</v>
      </c>
      <c r="V62">
        <v>51.6</v>
      </c>
      <c r="W62">
        <v>54.4</v>
      </c>
      <c r="X62">
        <v>57.4</v>
      </c>
      <c r="Y62">
        <v>63.3</v>
      </c>
      <c r="Z62">
        <v>58.2</v>
      </c>
      <c r="AA62">
        <v>59.5</v>
      </c>
      <c r="AB62">
        <v>63.7</v>
      </c>
    </row>
    <row r="63" spans="1:28" x14ac:dyDescent="0.2">
      <c r="A63" t="s">
        <v>61</v>
      </c>
      <c r="B63">
        <v>37</v>
      </c>
      <c r="C63">
        <v>36.5</v>
      </c>
      <c r="D63">
        <v>35.299999999999997</v>
      </c>
      <c r="E63">
        <v>36.700000000000003</v>
      </c>
      <c r="F63">
        <v>38</v>
      </c>
      <c r="G63">
        <v>38.4</v>
      </c>
      <c r="H63">
        <v>40.5</v>
      </c>
      <c r="I63">
        <v>40.299999999999997</v>
      </c>
      <c r="J63">
        <v>42.3</v>
      </c>
      <c r="K63">
        <v>42.7</v>
      </c>
      <c r="L63">
        <v>40.6</v>
      </c>
      <c r="M63">
        <v>40.200000000000003</v>
      </c>
      <c r="N63">
        <v>40.9</v>
      </c>
      <c r="O63">
        <v>41.5</v>
      </c>
      <c r="P63">
        <v>42.6</v>
      </c>
      <c r="Q63">
        <v>44</v>
      </c>
      <c r="R63">
        <v>46.4</v>
      </c>
      <c r="S63">
        <v>45.4</v>
      </c>
      <c r="T63">
        <v>47.6</v>
      </c>
      <c r="U63">
        <v>46.9</v>
      </c>
      <c r="V63">
        <v>46.8</v>
      </c>
      <c r="W63">
        <v>47.7</v>
      </c>
      <c r="X63">
        <v>46.3</v>
      </c>
      <c r="Y63">
        <v>50.9</v>
      </c>
      <c r="Z63">
        <v>47.1</v>
      </c>
      <c r="AA63">
        <v>47.3</v>
      </c>
      <c r="AB63">
        <v>43.5</v>
      </c>
    </row>
    <row r="64" spans="1:28" x14ac:dyDescent="0.2">
      <c r="A64" t="s">
        <v>62</v>
      </c>
      <c r="B64">
        <v>60.6</v>
      </c>
      <c r="C64">
        <v>56.7</v>
      </c>
      <c r="D64">
        <v>49.8</v>
      </c>
      <c r="E64">
        <v>55.1</v>
      </c>
      <c r="F64">
        <v>72.099999999999994</v>
      </c>
      <c r="G64">
        <v>88.7</v>
      </c>
      <c r="H64">
        <v>98.3</v>
      </c>
      <c r="I64">
        <v>110.1</v>
      </c>
      <c r="J64">
        <v>106.9</v>
      </c>
      <c r="K64">
        <v>102.4</v>
      </c>
      <c r="L64">
        <v>121.9</v>
      </c>
      <c r="M64">
        <v>122.2</v>
      </c>
      <c r="N64">
        <v>110.4</v>
      </c>
      <c r="O64">
        <v>110.7</v>
      </c>
      <c r="P64">
        <v>123.5</v>
      </c>
      <c r="Q64">
        <v>124.6</v>
      </c>
      <c r="R64">
        <v>129.6</v>
      </c>
      <c r="S64">
        <v>132.30000000000001</v>
      </c>
      <c r="T64">
        <v>125.8</v>
      </c>
      <c r="U64">
        <v>128</v>
      </c>
      <c r="V64">
        <v>129.19999999999999</v>
      </c>
      <c r="W64">
        <v>139.30000000000001</v>
      </c>
      <c r="X64">
        <v>147.19999999999999</v>
      </c>
      <c r="Y64">
        <v>181.6</v>
      </c>
      <c r="Z64">
        <v>172.1</v>
      </c>
      <c r="AA64">
        <v>172.1</v>
      </c>
      <c r="AB64">
        <v>173.3</v>
      </c>
    </row>
    <row r="65" spans="1:28" x14ac:dyDescent="0.2">
      <c r="A65" t="s">
        <v>63</v>
      </c>
      <c r="B65">
        <v>47.9</v>
      </c>
      <c r="C65">
        <v>50.3</v>
      </c>
      <c r="D65">
        <v>53.5</v>
      </c>
      <c r="E65">
        <v>57.1</v>
      </c>
      <c r="F65">
        <v>56.5</v>
      </c>
      <c r="G65">
        <v>57.8</v>
      </c>
      <c r="H65">
        <v>57</v>
      </c>
      <c r="I65">
        <v>58.2</v>
      </c>
      <c r="J65">
        <v>60.3</v>
      </c>
      <c r="K65">
        <v>61.5</v>
      </c>
      <c r="L65">
        <v>61.3</v>
      </c>
      <c r="M65">
        <v>62.2</v>
      </c>
      <c r="N65">
        <v>60</v>
      </c>
      <c r="O65">
        <v>61.4</v>
      </c>
      <c r="P65">
        <v>63.2</v>
      </c>
      <c r="Q65">
        <v>64.099999999999994</v>
      </c>
      <c r="R65">
        <v>64.900000000000006</v>
      </c>
      <c r="S65">
        <v>67.2</v>
      </c>
      <c r="T65">
        <v>67.099999999999994</v>
      </c>
      <c r="U65">
        <v>67</v>
      </c>
      <c r="V65">
        <v>67.3</v>
      </c>
      <c r="W65">
        <v>67.5</v>
      </c>
      <c r="X65">
        <v>67.599999999999994</v>
      </c>
      <c r="Y65">
        <v>70</v>
      </c>
      <c r="Z65">
        <v>69.099999999999994</v>
      </c>
      <c r="AA65">
        <v>69.400000000000006</v>
      </c>
      <c r="AB65">
        <v>69.8</v>
      </c>
    </row>
    <row r="66" spans="1:28" x14ac:dyDescent="0.2">
      <c r="A66" t="s">
        <v>64</v>
      </c>
      <c r="B66">
        <v>47</v>
      </c>
      <c r="C66">
        <v>49.4</v>
      </c>
      <c r="D66">
        <v>48.9</v>
      </c>
      <c r="E66">
        <v>54.6</v>
      </c>
      <c r="F66">
        <v>56.2</v>
      </c>
      <c r="G66">
        <v>55.9</v>
      </c>
      <c r="H66">
        <v>52.2</v>
      </c>
      <c r="I66">
        <v>52.5</v>
      </c>
      <c r="J66">
        <v>53.6</v>
      </c>
      <c r="K66">
        <v>54.7</v>
      </c>
      <c r="L66">
        <v>55.5</v>
      </c>
      <c r="M66">
        <v>57.2</v>
      </c>
      <c r="N66">
        <v>55.9</v>
      </c>
      <c r="O66">
        <v>54.3</v>
      </c>
      <c r="P66">
        <v>53.8</v>
      </c>
      <c r="Q66">
        <v>53.1</v>
      </c>
      <c r="R66">
        <v>55.7</v>
      </c>
      <c r="S66">
        <v>60.9</v>
      </c>
      <c r="T66">
        <v>62.7</v>
      </c>
      <c r="U66">
        <v>61</v>
      </c>
      <c r="V66">
        <v>61.6</v>
      </c>
      <c r="W66">
        <v>59.2</v>
      </c>
      <c r="X66">
        <v>58.9</v>
      </c>
      <c r="Y66">
        <v>61</v>
      </c>
      <c r="Z66">
        <v>61.8</v>
      </c>
      <c r="AA66">
        <v>62.8</v>
      </c>
      <c r="AB66">
        <v>62.2</v>
      </c>
    </row>
    <row r="67" spans="1:28" x14ac:dyDescent="0.2">
      <c r="A67" t="s">
        <v>65</v>
      </c>
      <c r="B67">
        <v>50.3</v>
      </c>
      <c r="C67">
        <v>56.7</v>
      </c>
      <c r="D67">
        <v>57.3</v>
      </c>
      <c r="E67">
        <v>68.099999999999994</v>
      </c>
      <c r="F67">
        <v>62.6</v>
      </c>
      <c r="G67">
        <v>68.2</v>
      </c>
      <c r="H67">
        <v>60.1</v>
      </c>
      <c r="I67">
        <v>58</v>
      </c>
      <c r="J67">
        <v>62.4</v>
      </c>
      <c r="K67">
        <v>67.900000000000006</v>
      </c>
      <c r="L67">
        <v>62.4</v>
      </c>
      <c r="M67">
        <v>59.8</v>
      </c>
      <c r="N67">
        <v>60.1</v>
      </c>
      <c r="O67">
        <v>58.4</v>
      </c>
      <c r="P67">
        <v>60.3</v>
      </c>
      <c r="Q67">
        <v>59.7</v>
      </c>
      <c r="R67">
        <v>62.7</v>
      </c>
      <c r="S67">
        <v>59.9</v>
      </c>
      <c r="T67">
        <v>64.8</v>
      </c>
      <c r="U67">
        <v>67.2</v>
      </c>
      <c r="V67">
        <v>75.5</v>
      </c>
      <c r="W67">
        <v>69.400000000000006</v>
      </c>
      <c r="X67">
        <v>69.599999999999994</v>
      </c>
      <c r="Y67">
        <v>77.599999999999994</v>
      </c>
      <c r="Z67">
        <v>77.900000000000006</v>
      </c>
      <c r="AA67">
        <v>76.7</v>
      </c>
      <c r="AB67">
        <v>71.7</v>
      </c>
    </row>
    <row r="68" spans="1:28" x14ac:dyDescent="0.2">
      <c r="A68" t="s">
        <v>66</v>
      </c>
      <c r="B68">
        <v>49.3</v>
      </c>
      <c r="C68">
        <v>53.5</v>
      </c>
      <c r="D68">
        <v>55.4</v>
      </c>
      <c r="E68">
        <v>61.6</v>
      </c>
      <c r="F68">
        <v>70.5</v>
      </c>
      <c r="G68">
        <v>65</v>
      </c>
      <c r="H68">
        <v>65.2</v>
      </c>
      <c r="I68">
        <v>63.8</v>
      </c>
      <c r="J68">
        <v>61.4</v>
      </c>
      <c r="K68">
        <v>60.8</v>
      </c>
      <c r="L68">
        <v>63.6</v>
      </c>
      <c r="M68">
        <v>70.599999999999994</v>
      </c>
      <c r="N68">
        <v>62.6</v>
      </c>
      <c r="O68">
        <v>62.7</v>
      </c>
      <c r="P68">
        <v>65.7</v>
      </c>
      <c r="Q68">
        <v>62.1</v>
      </c>
      <c r="R68">
        <v>60.3</v>
      </c>
      <c r="S68">
        <v>73.8</v>
      </c>
      <c r="T68">
        <v>78.900000000000006</v>
      </c>
      <c r="U68">
        <v>72</v>
      </c>
      <c r="V68">
        <v>75.7</v>
      </c>
      <c r="W68">
        <v>74.599999999999994</v>
      </c>
      <c r="X68">
        <v>89.6</v>
      </c>
      <c r="Y68">
        <v>93.3</v>
      </c>
      <c r="Z68">
        <v>91.7</v>
      </c>
      <c r="AA68">
        <v>87.3</v>
      </c>
      <c r="AB68">
        <v>81.400000000000006</v>
      </c>
    </row>
    <row r="69" spans="1:28" x14ac:dyDescent="0.2">
      <c r="A69" t="s">
        <v>67</v>
      </c>
      <c r="B69">
        <v>47.3</v>
      </c>
      <c r="C69">
        <v>50.1</v>
      </c>
      <c r="D69">
        <v>54.5</v>
      </c>
      <c r="E69">
        <v>58.5</v>
      </c>
      <c r="F69">
        <v>60.1</v>
      </c>
      <c r="G69">
        <v>64.099999999999994</v>
      </c>
      <c r="H69">
        <v>56.5</v>
      </c>
      <c r="I69">
        <v>54.9</v>
      </c>
      <c r="J69">
        <v>54.3</v>
      </c>
      <c r="K69">
        <v>54.2</v>
      </c>
      <c r="L69">
        <v>59.4</v>
      </c>
      <c r="M69">
        <v>60.4</v>
      </c>
      <c r="N69">
        <v>54.3</v>
      </c>
      <c r="O69">
        <v>49.5</v>
      </c>
      <c r="P69">
        <v>48.4</v>
      </c>
      <c r="Q69">
        <v>47</v>
      </c>
      <c r="R69">
        <v>51.3</v>
      </c>
      <c r="S69">
        <v>56.7</v>
      </c>
      <c r="T69">
        <v>61</v>
      </c>
      <c r="U69">
        <v>64.2</v>
      </c>
      <c r="V69">
        <v>61.3</v>
      </c>
      <c r="W69">
        <v>59.1</v>
      </c>
      <c r="X69">
        <v>56.6</v>
      </c>
      <c r="Y69">
        <v>55.7</v>
      </c>
      <c r="Z69">
        <v>56.5</v>
      </c>
      <c r="AA69">
        <v>59.1</v>
      </c>
      <c r="AB69">
        <v>55.9</v>
      </c>
    </row>
    <row r="70" spans="1:28" x14ac:dyDescent="0.2">
      <c r="A70" t="s">
        <v>68</v>
      </c>
      <c r="B70">
        <v>60.9</v>
      </c>
      <c r="C70">
        <v>65.900000000000006</v>
      </c>
      <c r="D70">
        <v>64.8</v>
      </c>
      <c r="E70">
        <v>73.8</v>
      </c>
      <c r="F70">
        <v>75.400000000000006</v>
      </c>
      <c r="G70">
        <v>70.2</v>
      </c>
      <c r="H70">
        <v>67.5</v>
      </c>
      <c r="I70">
        <v>68</v>
      </c>
      <c r="J70">
        <v>67.3</v>
      </c>
      <c r="K70">
        <v>74.3</v>
      </c>
      <c r="L70">
        <v>80.599999999999994</v>
      </c>
      <c r="M70">
        <v>85.4</v>
      </c>
      <c r="N70">
        <v>83.7</v>
      </c>
      <c r="O70">
        <v>81.8</v>
      </c>
      <c r="P70">
        <v>84.5</v>
      </c>
      <c r="Q70">
        <v>78</v>
      </c>
      <c r="R70">
        <v>81.900000000000006</v>
      </c>
      <c r="S70">
        <v>90.2</v>
      </c>
      <c r="T70">
        <v>85.1</v>
      </c>
      <c r="U70">
        <v>81.400000000000006</v>
      </c>
      <c r="V70">
        <v>83.4</v>
      </c>
      <c r="W70">
        <v>74.900000000000006</v>
      </c>
      <c r="X70">
        <v>74.3</v>
      </c>
      <c r="Y70">
        <v>78.599999999999994</v>
      </c>
      <c r="Z70">
        <v>79.2</v>
      </c>
      <c r="AA70">
        <v>76.7</v>
      </c>
      <c r="AB70">
        <v>79</v>
      </c>
    </row>
    <row r="71" spans="1:28" x14ac:dyDescent="0.2">
      <c r="A71" t="s">
        <v>69</v>
      </c>
      <c r="B71">
        <v>50.6</v>
      </c>
      <c r="C71">
        <v>52.7</v>
      </c>
      <c r="D71">
        <v>54.9</v>
      </c>
      <c r="E71">
        <v>61.6</v>
      </c>
      <c r="F71">
        <v>60</v>
      </c>
      <c r="G71">
        <v>58.8</v>
      </c>
      <c r="H71">
        <v>50.2</v>
      </c>
      <c r="I71">
        <v>51.8</v>
      </c>
      <c r="J71">
        <v>55.4</v>
      </c>
      <c r="K71">
        <v>54.7</v>
      </c>
      <c r="L71">
        <v>51.5</v>
      </c>
      <c r="M71">
        <v>51.7</v>
      </c>
      <c r="N71">
        <v>52.5</v>
      </c>
      <c r="O71">
        <v>53</v>
      </c>
      <c r="P71">
        <v>53.2</v>
      </c>
      <c r="Q71">
        <v>53.5</v>
      </c>
      <c r="R71">
        <v>54.9</v>
      </c>
      <c r="S71">
        <v>59.6</v>
      </c>
      <c r="T71">
        <v>60.5</v>
      </c>
      <c r="U71">
        <v>57.7</v>
      </c>
      <c r="V71">
        <v>59.5</v>
      </c>
      <c r="W71">
        <v>55.2</v>
      </c>
      <c r="X71">
        <v>53.1</v>
      </c>
      <c r="Y71">
        <v>53.4</v>
      </c>
      <c r="Z71">
        <v>52.1</v>
      </c>
      <c r="AA71">
        <v>59.5</v>
      </c>
      <c r="AB71">
        <v>56.2</v>
      </c>
    </row>
    <row r="72" spans="1:28" x14ac:dyDescent="0.2">
      <c r="A72" t="s">
        <v>70</v>
      </c>
      <c r="B72">
        <v>25.1</v>
      </c>
      <c r="C72">
        <v>25.3</v>
      </c>
      <c r="D72">
        <v>24.4</v>
      </c>
      <c r="E72">
        <v>27.3</v>
      </c>
      <c r="F72">
        <v>29.8</v>
      </c>
      <c r="G72">
        <v>30.9</v>
      </c>
      <c r="H72">
        <v>31.9</v>
      </c>
      <c r="I72">
        <v>32.6</v>
      </c>
      <c r="J72">
        <v>29.9</v>
      </c>
      <c r="K72">
        <v>31.1</v>
      </c>
      <c r="L72">
        <v>33</v>
      </c>
      <c r="M72">
        <v>33.1</v>
      </c>
      <c r="N72">
        <v>30.8</v>
      </c>
      <c r="O72">
        <v>35</v>
      </c>
      <c r="P72">
        <v>33.700000000000003</v>
      </c>
      <c r="Q72">
        <v>33.9</v>
      </c>
      <c r="R72">
        <v>34.9</v>
      </c>
      <c r="S72">
        <v>37.5</v>
      </c>
      <c r="T72">
        <v>36.200000000000003</v>
      </c>
      <c r="U72">
        <v>38.200000000000003</v>
      </c>
      <c r="V72">
        <v>38</v>
      </c>
      <c r="W72">
        <v>35.700000000000003</v>
      </c>
      <c r="X72">
        <v>33</v>
      </c>
      <c r="Y72">
        <v>34.5</v>
      </c>
      <c r="Z72">
        <v>40.9</v>
      </c>
      <c r="AA72">
        <v>37</v>
      </c>
      <c r="AB72">
        <v>38.9</v>
      </c>
    </row>
    <row r="73" spans="1:28" x14ac:dyDescent="0.2">
      <c r="A73" t="s">
        <v>71</v>
      </c>
      <c r="B73">
        <v>44.9</v>
      </c>
      <c r="C73">
        <v>46.5</v>
      </c>
      <c r="D73">
        <v>43.8</v>
      </c>
      <c r="E73">
        <v>49</v>
      </c>
      <c r="F73">
        <v>51.2</v>
      </c>
      <c r="G73">
        <v>51.2</v>
      </c>
      <c r="H73">
        <v>50.6</v>
      </c>
      <c r="I73">
        <v>51.5</v>
      </c>
      <c r="J73">
        <v>53.4</v>
      </c>
      <c r="K73">
        <v>54.5</v>
      </c>
      <c r="L73">
        <v>55.9</v>
      </c>
      <c r="M73">
        <v>58.4</v>
      </c>
      <c r="N73">
        <v>57.1</v>
      </c>
      <c r="O73">
        <v>53.6</v>
      </c>
      <c r="P73">
        <v>52.2</v>
      </c>
      <c r="Q73">
        <v>51.2</v>
      </c>
      <c r="R73">
        <v>53.9</v>
      </c>
      <c r="S73">
        <v>59.9</v>
      </c>
      <c r="T73">
        <v>62.9</v>
      </c>
      <c r="U73">
        <v>60.1</v>
      </c>
      <c r="V73">
        <v>59.3</v>
      </c>
      <c r="W73">
        <v>60.3</v>
      </c>
      <c r="X73">
        <v>60.8</v>
      </c>
      <c r="Y73">
        <v>63.9</v>
      </c>
      <c r="Z73">
        <v>65.5</v>
      </c>
      <c r="AA73">
        <v>63.2</v>
      </c>
      <c r="AB73">
        <v>64.599999999999994</v>
      </c>
    </row>
    <row r="74" spans="1:28" x14ac:dyDescent="0.2">
      <c r="A74" t="s">
        <v>72</v>
      </c>
      <c r="B74">
        <v>91</v>
      </c>
      <c r="C74">
        <v>93.4</v>
      </c>
      <c r="D74">
        <v>87.2</v>
      </c>
      <c r="E74">
        <v>91.3</v>
      </c>
      <c r="F74">
        <v>81.7</v>
      </c>
      <c r="G74">
        <v>80.099999999999994</v>
      </c>
      <c r="H74">
        <v>75.599999999999994</v>
      </c>
      <c r="I74">
        <v>82.8</v>
      </c>
      <c r="J74">
        <v>83.3</v>
      </c>
      <c r="K74">
        <v>85.9</v>
      </c>
      <c r="L74">
        <v>85.2</v>
      </c>
      <c r="M74">
        <v>89.5</v>
      </c>
      <c r="N74">
        <v>92.7</v>
      </c>
      <c r="O74">
        <v>98.1</v>
      </c>
      <c r="P74">
        <v>93.4</v>
      </c>
      <c r="Q74">
        <v>97.9</v>
      </c>
      <c r="R74">
        <v>121.7</v>
      </c>
      <c r="S74">
        <v>129.80000000000001</v>
      </c>
      <c r="T74">
        <v>126.8</v>
      </c>
      <c r="U74">
        <v>136.19999999999999</v>
      </c>
      <c r="V74">
        <v>133.19999999999999</v>
      </c>
      <c r="W74">
        <v>137.69999999999999</v>
      </c>
      <c r="X74">
        <v>152.80000000000001</v>
      </c>
      <c r="Y74">
        <v>146.6</v>
      </c>
      <c r="Z74">
        <v>142.4</v>
      </c>
      <c r="AA74">
        <v>139.1</v>
      </c>
      <c r="AB74">
        <v>164.3</v>
      </c>
    </row>
    <row r="75" spans="1:28" x14ac:dyDescent="0.2">
      <c r="A75" t="s">
        <v>73</v>
      </c>
      <c r="B75">
        <v>34.6</v>
      </c>
      <c r="C75">
        <v>36.700000000000003</v>
      </c>
      <c r="D75">
        <v>34.799999999999997</v>
      </c>
      <c r="E75">
        <v>40</v>
      </c>
      <c r="F75">
        <v>42.9</v>
      </c>
      <c r="G75">
        <v>41.3</v>
      </c>
      <c r="H75">
        <v>41.4</v>
      </c>
      <c r="I75">
        <v>43.2</v>
      </c>
      <c r="J75">
        <v>44.9</v>
      </c>
      <c r="K75">
        <v>46.3</v>
      </c>
      <c r="L75">
        <v>46.5</v>
      </c>
      <c r="M75">
        <v>48.7</v>
      </c>
      <c r="N75">
        <v>49.3</v>
      </c>
      <c r="O75">
        <v>45.2</v>
      </c>
      <c r="P75">
        <v>42.5</v>
      </c>
      <c r="Q75">
        <v>41.3</v>
      </c>
      <c r="R75">
        <v>42.7</v>
      </c>
      <c r="S75">
        <v>43.6</v>
      </c>
      <c r="T75">
        <v>46.4</v>
      </c>
      <c r="U75">
        <v>45.4</v>
      </c>
      <c r="V75">
        <v>45.8</v>
      </c>
      <c r="W75">
        <v>47</v>
      </c>
      <c r="X75">
        <v>48.3</v>
      </c>
      <c r="Y75">
        <v>49.4</v>
      </c>
      <c r="Z75">
        <v>54.3</v>
      </c>
      <c r="AA75">
        <v>50.5</v>
      </c>
      <c r="AB75">
        <v>51.1</v>
      </c>
    </row>
    <row r="76" spans="1:28" x14ac:dyDescent="0.2">
      <c r="A76" t="s">
        <v>74</v>
      </c>
      <c r="B76">
        <v>44.7</v>
      </c>
      <c r="C76">
        <v>46.4</v>
      </c>
      <c r="D76">
        <v>48.8</v>
      </c>
      <c r="E76">
        <v>54.6</v>
      </c>
      <c r="F76">
        <v>60</v>
      </c>
      <c r="G76">
        <v>63.5</v>
      </c>
      <c r="H76">
        <v>58.4</v>
      </c>
      <c r="I76">
        <v>58.9</v>
      </c>
      <c r="J76">
        <v>61.4</v>
      </c>
      <c r="K76">
        <v>62.5</v>
      </c>
      <c r="L76">
        <v>65.2</v>
      </c>
      <c r="M76">
        <v>68.7</v>
      </c>
      <c r="N76">
        <v>64.599999999999994</v>
      </c>
      <c r="O76">
        <v>57.7</v>
      </c>
      <c r="P76">
        <v>55.9</v>
      </c>
      <c r="Q76">
        <v>51.5</v>
      </c>
      <c r="R76">
        <v>53</v>
      </c>
      <c r="S76">
        <v>67.8</v>
      </c>
      <c r="T76">
        <v>70.2</v>
      </c>
      <c r="U76">
        <v>64</v>
      </c>
      <c r="V76">
        <v>61.5</v>
      </c>
      <c r="W76">
        <v>62.6</v>
      </c>
      <c r="X76">
        <v>60</v>
      </c>
      <c r="Y76">
        <v>66.8</v>
      </c>
      <c r="Z76">
        <v>64.599999999999994</v>
      </c>
      <c r="AA76">
        <v>64.7</v>
      </c>
      <c r="AB76">
        <v>62</v>
      </c>
    </row>
    <row r="77" spans="1:28" x14ac:dyDescent="0.2">
      <c r="A77" t="s">
        <v>75</v>
      </c>
      <c r="B77">
        <v>154.19999999999999</v>
      </c>
      <c r="C77">
        <v>165.2</v>
      </c>
      <c r="D77">
        <v>170.4</v>
      </c>
      <c r="E77">
        <v>181.7</v>
      </c>
      <c r="F77">
        <v>185.2</v>
      </c>
      <c r="G77">
        <v>168.6</v>
      </c>
      <c r="H77">
        <v>147.4</v>
      </c>
      <c r="I77">
        <v>139</v>
      </c>
      <c r="J77">
        <v>138.4</v>
      </c>
      <c r="K77">
        <v>136.69999999999999</v>
      </c>
      <c r="L77">
        <v>117.4</v>
      </c>
      <c r="M77">
        <v>112.5</v>
      </c>
      <c r="N77">
        <v>107.1</v>
      </c>
      <c r="O77">
        <v>106.5</v>
      </c>
      <c r="P77">
        <v>102.5</v>
      </c>
      <c r="Q77">
        <v>97.8</v>
      </c>
      <c r="R77">
        <v>93</v>
      </c>
      <c r="S77">
        <v>91.8</v>
      </c>
      <c r="T77">
        <v>98.8</v>
      </c>
      <c r="U77">
        <v>96.5</v>
      </c>
      <c r="V77">
        <v>89.3</v>
      </c>
      <c r="W77">
        <v>84</v>
      </c>
      <c r="X77">
        <v>78.3</v>
      </c>
      <c r="Y77">
        <v>81.099999999999994</v>
      </c>
      <c r="Z77">
        <v>75.400000000000006</v>
      </c>
      <c r="AA77">
        <v>72.7</v>
      </c>
      <c r="AB77">
        <v>67</v>
      </c>
    </row>
    <row r="78" spans="1:28" x14ac:dyDescent="0.2">
      <c r="A78" t="s">
        <v>76</v>
      </c>
      <c r="B78">
        <v>37.700000000000003</v>
      </c>
      <c r="C78">
        <v>46.1</v>
      </c>
      <c r="D78">
        <v>45</v>
      </c>
      <c r="E78">
        <v>44</v>
      </c>
      <c r="F78">
        <v>52</v>
      </c>
      <c r="G78">
        <v>52.2</v>
      </c>
      <c r="H78">
        <v>49</v>
      </c>
      <c r="I78">
        <v>45.7</v>
      </c>
      <c r="J78">
        <v>46</v>
      </c>
      <c r="K78">
        <v>49.4</v>
      </c>
      <c r="L78">
        <v>47.1</v>
      </c>
      <c r="M78">
        <v>45.7</v>
      </c>
      <c r="N78">
        <v>43.5</v>
      </c>
      <c r="O78">
        <v>44</v>
      </c>
      <c r="P78">
        <v>43.8</v>
      </c>
      <c r="Q78">
        <v>45</v>
      </c>
      <c r="R78">
        <v>46.5</v>
      </c>
      <c r="S78">
        <v>48.2</v>
      </c>
      <c r="T78">
        <v>55.3</v>
      </c>
      <c r="U78">
        <v>52.8</v>
      </c>
      <c r="V78">
        <v>49.6</v>
      </c>
      <c r="W78">
        <v>50.5</v>
      </c>
      <c r="X78">
        <v>54.5</v>
      </c>
      <c r="Y78">
        <v>53.5</v>
      </c>
      <c r="Z78">
        <v>50.5</v>
      </c>
      <c r="AA78">
        <v>54.4</v>
      </c>
      <c r="AB78">
        <v>45.3</v>
      </c>
    </row>
    <row r="79" spans="1:28" x14ac:dyDescent="0.2">
      <c r="A79" t="s">
        <v>77</v>
      </c>
      <c r="B79">
        <v>185.5</v>
      </c>
      <c r="C79">
        <v>195</v>
      </c>
      <c r="D79">
        <v>222.1</v>
      </c>
      <c r="E79">
        <v>253</v>
      </c>
      <c r="F79">
        <v>243.3</v>
      </c>
      <c r="G79">
        <v>236</v>
      </c>
      <c r="H79">
        <v>205.2</v>
      </c>
      <c r="I79">
        <v>233.1</v>
      </c>
      <c r="J79">
        <v>224.8</v>
      </c>
      <c r="K79">
        <v>231.6</v>
      </c>
      <c r="L79">
        <v>184.7</v>
      </c>
      <c r="M79">
        <v>178.7</v>
      </c>
      <c r="N79">
        <v>164.8</v>
      </c>
      <c r="O79">
        <v>161.9</v>
      </c>
      <c r="P79">
        <v>163.9</v>
      </c>
      <c r="Q79">
        <v>151.69999999999999</v>
      </c>
      <c r="R79">
        <v>144.1</v>
      </c>
      <c r="S79">
        <v>143.4</v>
      </c>
      <c r="T79">
        <v>141</v>
      </c>
      <c r="U79">
        <v>130.30000000000001</v>
      </c>
      <c r="V79">
        <v>116.9</v>
      </c>
      <c r="W79">
        <v>100.7</v>
      </c>
      <c r="X79">
        <v>84.9</v>
      </c>
      <c r="Y79">
        <v>91.2</v>
      </c>
      <c r="Z79">
        <v>82.7</v>
      </c>
      <c r="AA79">
        <v>73.3</v>
      </c>
      <c r="AB79">
        <v>68</v>
      </c>
    </row>
    <row r="80" spans="1:28" x14ac:dyDescent="0.2">
      <c r="A80" t="s">
        <v>78</v>
      </c>
      <c r="B80">
        <v>74.400000000000006</v>
      </c>
      <c r="C80">
        <v>80</v>
      </c>
      <c r="D80">
        <v>80</v>
      </c>
      <c r="E80">
        <v>95.4</v>
      </c>
      <c r="F80">
        <v>100.5</v>
      </c>
      <c r="G80">
        <v>89.2</v>
      </c>
      <c r="H80">
        <v>83</v>
      </c>
      <c r="I80">
        <v>83.3</v>
      </c>
      <c r="J80">
        <v>79.599999999999994</v>
      </c>
      <c r="K80">
        <v>77.7</v>
      </c>
      <c r="L80">
        <v>80.900000000000006</v>
      </c>
      <c r="M80">
        <v>89.7</v>
      </c>
      <c r="N80">
        <v>82.3</v>
      </c>
      <c r="O80">
        <v>86.4</v>
      </c>
      <c r="P80">
        <v>76.8</v>
      </c>
      <c r="Q80">
        <v>76.8</v>
      </c>
      <c r="R80">
        <v>69.8</v>
      </c>
      <c r="S80">
        <v>66.900000000000006</v>
      </c>
      <c r="T80">
        <v>65.2</v>
      </c>
      <c r="U80">
        <v>65.7</v>
      </c>
      <c r="V80">
        <v>58.5</v>
      </c>
      <c r="W80">
        <v>62.5</v>
      </c>
      <c r="X80">
        <v>62.6</v>
      </c>
      <c r="Y80">
        <v>68.400000000000006</v>
      </c>
      <c r="Z80">
        <v>62.2</v>
      </c>
      <c r="AA80">
        <v>57.3</v>
      </c>
      <c r="AB80">
        <v>53.2</v>
      </c>
    </row>
    <row r="81" spans="1:28" x14ac:dyDescent="0.2">
      <c r="A81" t="s">
        <v>79</v>
      </c>
      <c r="B81">
        <v>760.7</v>
      </c>
      <c r="C81">
        <v>813.7</v>
      </c>
      <c r="D81">
        <v>751.3</v>
      </c>
      <c r="E81" s="1">
        <v>1012.3</v>
      </c>
      <c r="F81">
        <v>876.3</v>
      </c>
      <c r="G81">
        <v>848.4</v>
      </c>
      <c r="H81">
        <v>668</v>
      </c>
      <c r="I81">
        <v>563.4</v>
      </c>
      <c r="J81">
        <v>535.79999999999995</v>
      </c>
      <c r="K81">
        <v>529.4</v>
      </c>
      <c r="L81">
        <v>546.20000000000005</v>
      </c>
      <c r="M81">
        <v>429.9</v>
      </c>
      <c r="N81">
        <v>421</v>
      </c>
      <c r="O81">
        <v>370.2</v>
      </c>
      <c r="P81">
        <v>292.2</v>
      </c>
      <c r="Q81">
        <v>218.4</v>
      </c>
      <c r="R81">
        <v>186.7</v>
      </c>
      <c r="S81">
        <v>165.8</v>
      </c>
      <c r="T81">
        <v>203.7</v>
      </c>
      <c r="U81">
        <v>255.9</v>
      </c>
      <c r="V81">
        <v>263.5</v>
      </c>
      <c r="W81">
        <v>230.7</v>
      </c>
      <c r="X81">
        <v>162.19999999999999</v>
      </c>
      <c r="Y81">
        <v>144.1</v>
      </c>
      <c r="Z81">
        <v>138.19999999999999</v>
      </c>
      <c r="AA81">
        <v>151.6</v>
      </c>
      <c r="AB81">
        <v>157</v>
      </c>
    </row>
    <row r="82" spans="1:28" x14ac:dyDescent="0.2">
      <c r="A82" t="s">
        <v>80</v>
      </c>
      <c r="B82">
        <v>26.5</v>
      </c>
      <c r="C82">
        <v>29</v>
      </c>
      <c r="D82">
        <v>29.5</v>
      </c>
      <c r="E82">
        <v>31.8</v>
      </c>
      <c r="F82">
        <v>31.2</v>
      </c>
      <c r="G82">
        <v>31.5</v>
      </c>
      <c r="H82">
        <v>31.2</v>
      </c>
      <c r="I82">
        <v>31.9</v>
      </c>
      <c r="J82">
        <v>30.9</v>
      </c>
      <c r="K82">
        <v>30.1</v>
      </c>
      <c r="L82">
        <v>31</v>
      </c>
      <c r="M82">
        <v>33.5</v>
      </c>
      <c r="N82">
        <v>31</v>
      </c>
      <c r="O82">
        <v>32.9</v>
      </c>
      <c r="P82">
        <v>32.9</v>
      </c>
      <c r="Q82">
        <v>34.200000000000003</v>
      </c>
      <c r="R82">
        <v>32.4</v>
      </c>
      <c r="S82">
        <v>31.4</v>
      </c>
      <c r="T82">
        <v>36.4</v>
      </c>
      <c r="U82">
        <v>33</v>
      </c>
      <c r="V82">
        <v>37.299999999999997</v>
      </c>
      <c r="W82">
        <v>39.299999999999997</v>
      </c>
      <c r="X82">
        <v>42</v>
      </c>
      <c r="Y82">
        <v>47.3</v>
      </c>
      <c r="Z82">
        <v>45.9</v>
      </c>
      <c r="AA82">
        <v>44.3</v>
      </c>
      <c r="AB82">
        <v>41.3</v>
      </c>
    </row>
    <row r="83" spans="1:28" x14ac:dyDescent="0.2">
      <c r="A83" t="s">
        <v>81</v>
      </c>
      <c r="B83">
        <v>17.5</v>
      </c>
      <c r="C83">
        <v>17.8</v>
      </c>
      <c r="D83">
        <v>17.399999999999999</v>
      </c>
      <c r="E83">
        <v>19.399999999999999</v>
      </c>
      <c r="F83">
        <v>19.600000000000001</v>
      </c>
      <c r="G83">
        <v>20.399999999999999</v>
      </c>
      <c r="H83">
        <v>20.8</v>
      </c>
      <c r="I83">
        <v>19.5</v>
      </c>
      <c r="J83">
        <v>19.8</v>
      </c>
      <c r="K83">
        <v>20.5</v>
      </c>
      <c r="L83">
        <v>20.100000000000001</v>
      </c>
      <c r="M83">
        <v>21</v>
      </c>
      <c r="N83">
        <v>21.3</v>
      </c>
      <c r="O83">
        <v>20.5</v>
      </c>
      <c r="P83">
        <v>21.9</v>
      </c>
      <c r="Q83">
        <v>24.1</v>
      </c>
      <c r="R83">
        <v>24</v>
      </c>
      <c r="S83">
        <v>23.9</v>
      </c>
      <c r="T83">
        <v>25.2</v>
      </c>
      <c r="U83">
        <v>24.6</v>
      </c>
      <c r="V83">
        <v>25.9</v>
      </c>
      <c r="W83">
        <v>30.4</v>
      </c>
      <c r="X83">
        <v>27.9</v>
      </c>
      <c r="Y83">
        <v>28.9</v>
      </c>
      <c r="Z83">
        <v>30</v>
      </c>
      <c r="AA83">
        <v>36.1</v>
      </c>
      <c r="AB83">
        <v>34.700000000000003</v>
      </c>
    </row>
    <row r="84" spans="1:28" x14ac:dyDescent="0.2">
      <c r="A84" t="s">
        <v>82</v>
      </c>
      <c r="B84">
        <v>26.1</v>
      </c>
      <c r="C84">
        <v>28.7</v>
      </c>
      <c r="D84">
        <v>27.7</v>
      </c>
      <c r="E84">
        <v>32.200000000000003</v>
      </c>
      <c r="F84">
        <v>32.5</v>
      </c>
      <c r="G84">
        <v>35.4</v>
      </c>
      <c r="H84">
        <v>36.700000000000003</v>
      </c>
      <c r="I84">
        <v>36</v>
      </c>
      <c r="J84">
        <v>41.1</v>
      </c>
      <c r="K84">
        <v>46.1</v>
      </c>
      <c r="L84">
        <v>50.8</v>
      </c>
      <c r="M84">
        <v>51.2</v>
      </c>
      <c r="N84">
        <v>50.2</v>
      </c>
      <c r="O84">
        <v>49.2</v>
      </c>
      <c r="P84">
        <v>53</v>
      </c>
      <c r="Q84">
        <v>53.4</v>
      </c>
      <c r="R84">
        <v>54.9</v>
      </c>
      <c r="S84">
        <v>57.1</v>
      </c>
      <c r="T84">
        <v>56.9</v>
      </c>
      <c r="U84">
        <v>58.2</v>
      </c>
      <c r="V84">
        <v>56.4</v>
      </c>
      <c r="W84">
        <v>55.4</v>
      </c>
      <c r="X84">
        <v>56.4</v>
      </c>
      <c r="Y84">
        <v>62.7</v>
      </c>
      <c r="Z84">
        <v>58.2</v>
      </c>
      <c r="AA84">
        <v>59.4</v>
      </c>
      <c r="AB84">
        <v>59.6</v>
      </c>
    </row>
    <row r="85" spans="1:28" x14ac:dyDescent="0.2">
      <c r="A85" t="s">
        <v>83</v>
      </c>
      <c r="B85">
        <v>23.4</v>
      </c>
      <c r="C85">
        <v>28.4</v>
      </c>
      <c r="D85">
        <v>26</v>
      </c>
      <c r="E85">
        <v>32.5</v>
      </c>
      <c r="F85">
        <v>32.1</v>
      </c>
      <c r="G85">
        <v>36.1</v>
      </c>
      <c r="H85">
        <v>40.200000000000003</v>
      </c>
      <c r="I85">
        <v>38</v>
      </c>
      <c r="J85">
        <v>45.2</v>
      </c>
      <c r="K85">
        <v>53.1</v>
      </c>
      <c r="L85">
        <v>59.8</v>
      </c>
      <c r="M85">
        <v>63.5</v>
      </c>
      <c r="N85">
        <v>64.7</v>
      </c>
      <c r="O85">
        <v>65.3</v>
      </c>
      <c r="P85">
        <v>71.2</v>
      </c>
      <c r="Q85">
        <v>70.099999999999994</v>
      </c>
      <c r="R85">
        <v>70.900000000000006</v>
      </c>
      <c r="S85">
        <v>69.599999999999994</v>
      </c>
      <c r="T85">
        <v>68.5</v>
      </c>
      <c r="U85">
        <v>69.400000000000006</v>
      </c>
      <c r="V85">
        <v>65.2</v>
      </c>
      <c r="W85">
        <v>63.8</v>
      </c>
      <c r="X85">
        <v>62.8</v>
      </c>
      <c r="Y85">
        <v>64.5</v>
      </c>
      <c r="Z85">
        <v>57.8</v>
      </c>
      <c r="AA85">
        <v>57.9</v>
      </c>
      <c r="AB85">
        <v>58.5</v>
      </c>
    </row>
    <row r="86" spans="1:28" x14ac:dyDescent="0.2">
      <c r="A86" t="s">
        <v>84</v>
      </c>
      <c r="B86">
        <v>28.3</v>
      </c>
      <c r="C86">
        <v>24.5</v>
      </c>
      <c r="D86">
        <v>23.2</v>
      </c>
      <c r="E86">
        <v>27.7</v>
      </c>
      <c r="F86">
        <v>31.6</v>
      </c>
      <c r="G86">
        <v>33.700000000000003</v>
      </c>
      <c r="H86">
        <v>29.9</v>
      </c>
      <c r="I86">
        <v>28.8</v>
      </c>
      <c r="J86">
        <v>35.700000000000003</v>
      </c>
      <c r="K86">
        <v>43.5</v>
      </c>
      <c r="L86">
        <v>54.1</v>
      </c>
      <c r="M86">
        <v>55.7</v>
      </c>
      <c r="N86">
        <v>57.2</v>
      </c>
      <c r="O86">
        <v>50.9</v>
      </c>
      <c r="P86">
        <v>53.7</v>
      </c>
      <c r="Q86">
        <v>53.1</v>
      </c>
      <c r="R86">
        <v>58.3</v>
      </c>
      <c r="S86">
        <v>73.900000000000006</v>
      </c>
      <c r="T86">
        <v>72.3</v>
      </c>
      <c r="U86">
        <v>71.7</v>
      </c>
      <c r="V86">
        <v>76.3</v>
      </c>
      <c r="W86">
        <v>74.7</v>
      </c>
      <c r="X86">
        <v>76.599999999999994</v>
      </c>
      <c r="Y86">
        <v>81.5</v>
      </c>
      <c r="Z86">
        <v>82.8</v>
      </c>
      <c r="AA86">
        <v>90.6</v>
      </c>
      <c r="AB86">
        <v>87.7</v>
      </c>
    </row>
    <row r="87" spans="1:28" x14ac:dyDescent="0.2">
      <c r="A87" t="s">
        <v>85</v>
      </c>
      <c r="B87">
        <v>31.4</v>
      </c>
      <c r="C87">
        <v>31</v>
      </c>
      <c r="D87">
        <v>35</v>
      </c>
      <c r="E87">
        <v>35.200000000000003</v>
      </c>
      <c r="F87">
        <v>34.700000000000003</v>
      </c>
      <c r="G87">
        <v>36.1</v>
      </c>
      <c r="H87">
        <v>36.6</v>
      </c>
      <c r="I87">
        <v>38.799999999999997</v>
      </c>
      <c r="J87">
        <v>37.4</v>
      </c>
      <c r="K87">
        <v>37.799999999999997</v>
      </c>
      <c r="L87">
        <v>39.200000000000003</v>
      </c>
      <c r="M87">
        <v>37.6</v>
      </c>
      <c r="N87">
        <v>35</v>
      </c>
      <c r="O87">
        <v>34.1</v>
      </c>
      <c r="P87">
        <v>36.799999999999997</v>
      </c>
      <c r="Q87">
        <v>38.200000000000003</v>
      </c>
      <c r="R87">
        <v>38.200000000000003</v>
      </c>
      <c r="S87">
        <v>37.299999999999997</v>
      </c>
      <c r="T87">
        <v>37.700000000000003</v>
      </c>
      <c r="U87">
        <v>39.200000000000003</v>
      </c>
      <c r="V87">
        <v>36.9</v>
      </c>
      <c r="W87">
        <v>37</v>
      </c>
      <c r="X87">
        <v>39.6</v>
      </c>
      <c r="Y87">
        <v>50.7</v>
      </c>
      <c r="Z87">
        <v>45.5</v>
      </c>
      <c r="AA87">
        <v>47.3</v>
      </c>
      <c r="AB87">
        <v>51.7</v>
      </c>
    </row>
    <row r="88" spans="1:28" x14ac:dyDescent="0.2">
      <c r="A88" t="s">
        <v>86</v>
      </c>
      <c r="B88">
        <v>54.7</v>
      </c>
      <c r="C88">
        <v>56.3</v>
      </c>
      <c r="D88">
        <v>64.099999999999994</v>
      </c>
      <c r="E88">
        <v>62.9</v>
      </c>
      <c r="F88">
        <v>62.3</v>
      </c>
      <c r="G88">
        <v>71.599999999999994</v>
      </c>
      <c r="H88">
        <v>75.7</v>
      </c>
      <c r="I88">
        <v>75.599999999999994</v>
      </c>
      <c r="J88">
        <v>77.8</v>
      </c>
      <c r="K88">
        <v>74.599999999999994</v>
      </c>
      <c r="L88">
        <v>77.900000000000006</v>
      </c>
      <c r="M88">
        <v>81.2</v>
      </c>
      <c r="N88">
        <v>72.400000000000006</v>
      </c>
      <c r="O88">
        <v>78</v>
      </c>
      <c r="P88">
        <v>79.900000000000006</v>
      </c>
      <c r="Q88">
        <v>80.099999999999994</v>
      </c>
      <c r="R88">
        <v>75</v>
      </c>
      <c r="S88">
        <v>80.3</v>
      </c>
      <c r="T88">
        <v>85.4</v>
      </c>
      <c r="U88">
        <v>84.6</v>
      </c>
      <c r="V88">
        <v>78.7</v>
      </c>
      <c r="W88">
        <v>76</v>
      </c>
      <c r="X88">
        <v>74.099999999999994</v>
      </c>
      <c r="Y88">
        <v>76.5</v>
      </c>
      <c r="Z88">
        <v>77</v>
      </c>
      <c r="AA88">
        <v>74.400000000000006</v>
      </c>
      <c r="AB88">
        <v>72.099999999999994</v>
      </c>
    </row>
    <row r="89" spans="1:28" x14ac:dyDescent="0.2">
      <c r="A89" t="s">
        <v>87</v>
      </c>
      <c r="B89">
        <v>49.8</v>
      </c>
      <c r="C89">
        <v>51.3</v>
      </c>
      <c r="D89">
        <v>61.5</v>
      </c>
      <c r="E89">
        <v>60.3</v>
      </c>
      <c r="F89">
        <v>61.2</v>
      </c>
      <c r="G89">
        <v>73.599999999999994</v>
      </c>
      <c r="H89">
        <v>81.7</v>
      </c>
      <c r="I89">
        <v>82.8</v>
      </c>
      <c r="J89">
        <v>86.5</v>
      </c>
      <c r="K89">
        <v>81.7</v>
      </c>
      <c r="L89">
        <v>88.4</v>
      </c>
      <c r="M89">
        <v>93.5</v>
      </c>
      <c r="N89">
        <v>78.900000000000006</v>
      </c>
      <c r="O89">
        <v>88.3</v>
      </c>
      <c r="P89">
        <v>92.5</v>
      </c>
      <c r="Q89">
        <v>90.3</v>
      </c>
      <c r="R89">
        <v>81.3</v>
      </c>
      <c r="S89">
        <v>94.7</v>
      </c>
      <c r="T89">
        <v>98.3</v>
      </c>
      <c r="U89">
        <v>103.1</v>
      </c>
      <c r="V89">
        <v>96.9</v>
      </c>
      <c r="W89">
        <v>89.7</v>
      </c>
      <c r="X89">
        <v>87.2</v>
      </c>
      <c r="Y89">
        <v>89.5</v>
      </c>
      <c r="Z89">
        <v>91.7</v>
      </c>
      <c r="AA89">
        <v>91</v>
      </c>
      <c r="AB89">
        <v>90</v>
      </c>
    </row>
    <row r="90" spans="1:28" x14ac:dyDescent="0.2">
      <c r="A90" t="s">
        <v>88</v>
      </c>
      <c r="B90">
        <v>66.099999999999994</v>
      </c>
      <c r="C90">
        <v>68.900000000000006</v>
      </c>
      <c r="D90">
        <v>68.599999999999994</v>
      </c>
      <c r="E90">
        <v>65.599999999999994</v>
      </c>
      <c r="F90">
        <v>64.7</v>
      </c>
      <c r="G90">
        <v>68.8</v>
      </c>
      <c r="H90">
        <v>68.099999999999994</v>
      </c>
      <c r="I90">
        <v>66</v>
      </c>
      <c r="J90">
        <v>66.3</v>
      </c>
      <c r="K90">
        <v>65.099999999999994</v>
      </c>
      <c r="L90">
        <v>64.3</v>
      </c>
      <c r="M90">
        <v>66.2</v>
      </c>
      <c r="N90">
        <v>64.7</v>
      </c>
      <c r="O90">
        <v>65</v>
      </c>
      <c r="P90">
        <v>64.7</v>
      </c>
      <c r="Q90">
        <v>69</v>
      </c>
      <c r="R90">
        <v>68.400000000000006</v>
      </c>
      <c r="S90">
        <v>64.2</v>
      </c>
      <c r="T90">
        <v>70.8</v>
      </c>
      <c r="U90">
        <v>65.400000000000006</v>
      </c>
      <c r="V90">
        <v>61.5</v>
      </c>
      <c r="W90">
        <v>62.4</v>
      </c>
      <c r="X90">
        <v>61.9</v>
      </c>
      <c r="Y90">
        <v>64.2</v>
      </c>
      <c r="Z90">
        <v>63.6</v>
      </c>
      <c r="AA90">
        <v>59.5</v>
      </c>
      <c r="AB90">
        <v>56.6</v>
      </c>
    </row>
    <row r="91" spans="1:28" x14ac:dyDescent="0.2">
      <c r="A91" t="s">
        <v>89</v>
      </c>
      <c r="B91">
        <v>33.799999999999997</v>
      </c>
      <c r="C91">
        <v>33.5</v>
      </c>
      <c r="D91">
        <v>33.799999999999997</v>
      </c>
      <c r="E91">
        <v>37.6</v>
      </c>
      <c r="F91">
        <v>38.200000000000003</v>
      </c>
      <c r="G91">
        <v>37.1</v>
      </c>
      <c r="H91">
        <v>36</v>
      </c>
      <c r="I91">
        <v>37.299999999999997</v>
      </c>
      <c r="J91">
        <v>38.700000000000003</v>
      </c>
      <c r="K91">
        <v>39.6</v>
      </c>
      <c r="L91">
        <v>38.9</v>
      </c>
      <c r="M91">
        <v>42.3</v>
      </c>
      <c r="N91">
        <v>41.2</v>
      </c>
      <c r="O91">
        <v>39.1</v>
      </c>
      <c r="P91">
        <v>38.6</v>
      </c>
      <c r="Q91">
        <v>39.4</v>
      </c>
      <c r="R91">
        <v>38.1</v>
      </c>
      <c r="S91">
        <v>39.299999999999997</v>
      </c>
      <c r="T91">
        <v>42.6</v>
      </c>
      <c r="U91">
        <v>44.3</v>
      </c>
      <c r="V91">
        <v>45</v>
      </c>
      <c r="W91">
        <v>44.6</v>
      </c>
      <c r="X91">
        <v>49.1</v>
      </c>
      <c r="Y91">
        <v>46.1</v>
      </c>
      <c r="Z91">
        <v>37.700000000000003</v>
      </c>
      <c r="AA91">
        <v>34.299999999999997</v>
      </c>
      <c r="AB91">
        <v>32.1</v>
      </c>
    </row>
    <row r="92" spans="1:28" x14ac:dyDescent="0.2">
      <c r="A92" t="s">
        <v>90</v>
      </c>
      <c r="B92">
        <v>709.6</v>
      </c>
      <c r="C92" s="1">
        <v>1035.2</v>
      </c>
      <c r="D92">
        <v>863.9</v>
      </c>
      <c r="E92">
        <v>890.4</v>
      </c>
      <c r="F92">
        <v>775.4</v>
      </c>
      <c r="G92">
        <v>845.4</v>
      </c>
      <c r="H92">
        <v>689.5</v>
      </c>
      <c r="I92">
        <v>636.20000000000005</v>
      </c>
      <c r="J92">
        <v>589.20000000000005</v>
      </c>
      <c r="K92">
        <v>528.1</v>
      </c>
      <c r="L92">
        <v>449.6</v>
      </c>
      <c r="M92">
        <v>407.6</v>
      </c>
      <c r="N92">
        <v>433.2</v>
      </c>
      <c r="O92">
        <v>380.7</v>
      </c>
      <c r="P92">
        <v>362.3</v>
      </c>
      <c r="Q92">
        <v>378.7</v>
      </c>
      <c r="R92">
        <v>473.8</v>
      </c>
      <c r="S92">
        <v>491.3</v>
      </c>
      <c r="T92">
        <v>470.3</v>
      </c>
      <c r="U92">
        <v>474.5</v>
      </c>
      <c r="V92">
        <v>427.9</v>
      </c>
      <c r="W92">
        <v>437.7</v>
      </c>
      <c r="X92">
        <v>409.3</v>
      </c>
      <c r="Y92">
        <v>459.9</v>
      </c>
      <c r="Z92">
        <v>409.4</v>
      </c>
      <c r="AA92">
        <v>401.5</v>
      </c>
      <c r="AB92">
        <v>411.6</v>
      </c>
    </row>
    <row r="93" spans="1:28" x14ac:dyDescent="0.2">
      <c r="A93" t="s">
        <v>91</v>
      </c>
      <c r="B93">
        <v>952.8</v>
      </c>
      <c r="C93" s="1">
        <v>1323.3</v>
      </c>
      <c r="D93" s="1">
        <v>1261.5999999999999</v>
      </c>
      <c r="E93" s="1">
        <v>1362.1</v>
      </c>
      <c r="F93" s="1">
        <v>1256.0999999999999</v>
      </c>
      <c r="G93" s="1">
        <v>1372.8</v>
      </c>
      <c r="H93" s="1">
        <v>1081.9000000000001</v>
      </c>
      <c r="I93">
        <v>958.5</v>
      </c>
      <c r="J93">
        <v>863.7</v>
      </c>
      <c r="K93">
        <v>768</v>
      </c>
      <c r="L93">
        <v>622.1</v>
      </c>
      <c r="M93">
        <v>594.29999999999995</v>
      </c>
      <c r="N93">
        <v>596.79999999999995</v>
      </c>
      <c r="O93">
        <v>494.5</v>
      </c>
      <c r="P93">
        <v>466.7</v>
      </c>
      <c r="Q93">
        <v>522.5</v>
      </c>
      <c r="R93">
        <v>683.3</v>
      </c>
      <c r="S93">
        <v>713.8</v>
      </c>
      <c r="T93">
        <v>693</v>
      </c>
      <c r="U93">
        <v>706.5</v>
      </c>
      <c r="V93">
        <v>685.8</v>
      </c>
      <c r="W93">
        <v>718</v>
      </c>
      <c r="X93">
        <v>696.3</v>
      </c>
      <c r="Y93">
        <v>828.8</v>
      </c>
      <c r="Z93">
        <v>696.3</v>
      </c>
      <c r="AA93">
        <v>681.2</v>
      </c>
      <c r="AB93">
        <v>716.7</v>
      </c>
    </row>
    <row r="94" spans="1:28" x14ac:dyDescent="0.2">
      <c r="A94" t="s">
        <v>92</v>
      </c>
      <c r="B94">
        <v>226.3</v>
      </c>
      <c r="C94">
        <v>308.39999999999998</v>
      </c>
      <c r="D94">
        <v>248</v>
      </c>
      <c r="E94">
        <v>193</v>
      </c>
      <c r="F94">
        <v>167.1</v>
      </c>
      <c r="G94">
        <v>215.4</v>
      </c>
      <c r="H94">
        <v>186.2</v>
      </c>
      <c r="I94">
        <v>169.5</v>
      </c>
      <c r="J94">
        <v>176.3</v>
      </c>
      <c r="K94">
        <v>161.5</v>
      </c>
      <c r="L94">
        <v>137.1</v>
      </c>
      <c r="M94">
        <v>118.2</v>
      </c>
      <c r="N94">
        <v>143.80000000000001</v>
      </c>
      <c r="O94">
        <v>141.30000000000001</v>
      </c>
      <c r="P94">
        <v>142.19999999999999</v>
      </c>
      <c r="Q94">
        <v>120.8</v>
      </c>
      <c r="R94">
        <v>130.30000000000001</v>
      </c>
      <c r="S94">
        <v>126.9</v>
      </c>
      <c r="T94">
        <v>117</v>
      </c>
      <c r="U94">
        <v>122.6</v>
      </c>
      <c r="V94">
        <v>99.6</v>
      </c>
      <c r="W94">
        <v>89.3</v>
      </c>
      <c r="X94">
        <v>75.900000000000006</v>
      </c>
      <c r="Y94">
        <v>87.6</v>
      </c>
      <c r="Z94">
        <v>89.5</v>
      </c>
      <c r="AA94">
        <v>90.3</v>
      </c>
      <c r="AB94">
        <v>84</v>
      </c>
    </row>
    <row r="95" spans="1:28" x14ac:dyDescent="0.2">
      <c r="A95" t="s">
        <v>93</v>
      </c>
      <c r="B95">
        <v>99.2</v>
      </c>
      <c r="C95">
        <v>105.3</v>
      </c>
      <c r="D95">
        <v>109.3</v>
      </c>
      <c r="E95">
        <v>128.69999999999999</v>
      </c>
      <c r="F95">
        <v>127.8</v>
      </c>
      <c r="G95">
        <v>132.5</v>
      </c>
      <c r="H95">
        <v>125.1</v>
      </c>
      <c r="I95">
        <v>126.9</v>
      </c>
      <c r="J95">
        <v>128.6</v>
      </c>
      <c r="K95">
        <v>127.7</v>
      </c>
      <c r="L95">
        <v>124.9</v>
      </c>
      <c r="M95">
        <v>118</v>
      </c>
      <c r="N95">
        <v>109.3</v>
      </c>
      <c r="O95">
        <v>112.1</v>
      </c>
      <c r="P95">
        <v>117.1</v>
      </c>
      <c r="Q95">
        <v>113.9</v>
      </c>
      <c r="R95">
        <v>121.7</v>
      </c>
      <c r="S95">
        <v>114.9</v>
      </c>
      <c r="T95">
        <v>115.4</v>
      </c>
      <c r="U95">
        <v>122.4</v>
      </c>
      <c r="V95">
        <v>118.5</v>
      </c>
      <c r="W95">
        <v>124.9</v>
      </c>
      <c r="X95">
        <v>124.9</v>
      </c>
      <c r="Y95">
        <v>132.9</v>
      </c>
      <c r="Z95">
        <v>126</v>
      </c>
      <c r="AA95">
        <v>125.3</v>
      </c>
      <c r="AB95">
        <v>119.1</v>
      </c>
    </row>
    <row r="96" spans="1:28" x14ac:dyDescent="0.2">
      <c r="A96" t="s">
        <v>94</v>
      </c>
      <c r="B96">
        <v>186.5</v>
      </c>
      <c r="C96">
        <v>192.8</v>
      </c>
      <c r="D96">
        <v>185.7</v>
      </c>
      <c r="E96">
        <v>232</v>
      </c>
      <c r="F96">
        <v>224.1</v>
      </c>
      <c r="G96">
        <v>212.1</v>
      </c>
      <c r="H96">
        <v>204.7</v>
      </c>
      <c r="I96">
        <v>216</v>
      </c>
      <c r="J96">
        <v>231</v>
      </c>
      <c r="K96">
        <v>240.1</v>
      </c>
      <c r="L96">
        <v>255.5</v>
      </c>
      <c r="M96">
        <v>242</v>
      </c>
      <c r="N96">
        <v>227.5</v>
      </c>
      <c r="O96">
        <v>238.4</v>
      </c>
      <c r="P96">
        <v>257.2</v>
      </c>
      <c r="Q96">
        <v>261</v>
      </c>
      <c r="R96">
        <v>279.3</v>
      </c>
      <c r="S96">
        <v>247.6</v>
      </c>
      <c r="T96">
        <v>233.4</v>
      </c>
      <c r="U96">
        <v>244.4</v>
      </c>
      <c r="V96">
        <v>254.1</v>
      </c>
      <c r="W96">
        <v>253.9</v>
      </c>
      <c r="X96">
        <v>255.3</v>
      </c>
      <c r="Y96">
        <v>259.60000000000002</v>
      </c>
      <c r="Z96">
        <v>261.3</v>
      </c>
      <c r="AA96">
        <v>268.5</v>
      </c>
      <c r="AB96">
        <v>254.7</v>
      </c>
    </row>
    <row r="97" spans="1:28" x14ac:dyDescent="0.2">
      <c r="A97" t="s">
        <v>95</v>
      </c>
      <c r="B97">
        <v>117.4</v>
      </c>
      <c r="C97">
        <v>127.5</v>
      </c>
      <c r="D97">
        <v>136.9</v>
      </c>
      <c r="E97">
        <v>182.3</v>
      </c>
      <c r="F97">
        <v>160.30000000000001</v>
      </c>
      <c r="G97">
        <v>182.8</v>
      </c>
      <c r="H97">
        <v>166</v>
      </c>
      <c r="I97">
        <v>179.6</v>
      </c>
      <c r="J97">
        <v>191.1</v>
      </c>
      <c r="K97">
        <v>184.6</v>
      </c>
      <c r="L97">
        <v>209.6</v>
      </c>
      <c r="M97">
        <v>194.9</v>
      </c>
      <c r="N97">
        <v>163.5</v>
      </c>
      <c r="O97">
        <v>200.1</v>
      </c>
      <c r="P97">
        <v>247.7</v>
      </c>
      <c r="Q97">
        <v>246.7</v>
      </c>
      <c r="R97">
        <v>319.39999999999998</v>
      </c>
      <c r="S97">
        <v>280.10000000000002</v>
      </c>
      <c r="T97">
        <v>314.8</v>
      </c>
      <c r="U97">
        <v>355.7</v>
      </c>
      <c r="V97">
        <v>286.3</v>
      </c>
      <c r="W97">
        <v>335.5</v>
      </c>
      <c r="X97">
        <v>371.9</v>
      </c>
      <c r="Y97">
        <v>384.9</v>
      </c>
      <c r="Z97">
        <v>325.10000000000002</v>
      </c>
      <c r="AA97">
        <v>292.10000000000002</v>
      </c>
      <c r="AB97">
        <v>234.2</v>
      </c>
    </row>
    <row r="98" spans="1:28" x14ac:dyDescent="0.2">
      <c r="A98" t="s">
        <v>96</v>
      </c>
      <c r="B98">
        <v>284.8</v>
      </c>
      <c r="C98">
        <v>299.8</v>
      </c>
      <c r="D98">
        <v>300.89999999999998</v>
      </c>
      <c r="E98">
        <v>348</v>
      </c>
      <c r="F98">
        <v>288.2</v>
      </c>
      <c r="G98">
        <v>259.3</v>
      </c>
      <c r="H98">
        <v>322.10000000000002</v>
      </c>
      <c r="I98">
        <v>354.4</v>
      </c>
      <c r="J98">
        <v>393.9</v>
      </c>
      <c r="K98">
        <v>401.1</v>
      </c>
      <c r="L98">
        <v>300</v>
      </c>
      <c r="M98">
        <v>218.7</v>
      </c>
      <c r="N98">
        <v>160</v>
      </c>
      <c r="O98">
        <v>153.9</v>
      </c>
      <c r="P98">
        <v>145.1</v>
      </c>
      <c r="Q98">
        <v>125.9</v>
      </c>
      <c r="R98">
        <v>131.4</v>
      </c>
      <c r="S98">
        <v>140.80000000000001</v>
      </c>
      <c r="T98">
        <v>124.4</v>
      </c>
      <c r="U98">
        <v>134.4</v>
      </c>
      <c r="V98">
        <v>117.3</v>
      </c>
      <c r="W98">
        <v>124.2</v>
      </c>
      <c r="X98">
        <v>118.6</v>
      </c>
      <c r="Y98">
        <v>138.5</v>
      </c>
      <c r="Z98">
        <v>86.5</v>
      </c>
      <c r="AA98">
        <v>76.599999999999994</v>
      </c>
      <c r="AB98">
        <v>82</v>
      </c>
    </row>
    <row r="99" spans="1:28" x14ac:dyDescent="0.2">
      <c r="A99" t="s">
        <v>97</v>
      </c>
      <c r="B99">
        <v>72.3</v>
      </c>
      <c r="C99">
        <v>74.5</v>
      </c>
      <c r="D99">
        <v>80.8</v>
      </c>
      <c r="E99">
        <v>95.2</v>
      </c>
      <c r="F99">
        <v>103.7</v>
      </c>
      <c r="G99">
        <v>109.8</v>
      </c>
      <c r="H99">
        <v>102.2</v>
      </c>
      <c r="I99">
        <v>96.6</v>
      </c>
      <c r="J99">
        <v>93.2</v>
      </c>
      <c r="K99">
        <v>89</v>
      </c>
      <c r="L99">
        <v>83.2</v>
      </c>
      <c r="M99">
        <v>81.400000000000006</v>
      </c>
      <c r="N99">
        <v>83.7</v>
      </c>
      <c r="O99">
        <v>75.400000000000006</v>
      </c>
      <c r="P99">
        <v>72.7</v>
      </c>
      <c r="Q99">
        <v>73.3</v>
      </c>
      <c r="R99">
        <v>76.2</v>
      </c>
      <c r="S99">
        <v>78.599999999999994</v>
      </c>
      <c r="T99">
        <v>83.3</v>
      </c>
      <c r="U99">
        <v>94.5</v>
      </c>
      <c r="V99">
        <v>91.7</v>
      </c>
      <c r="W99">
        <v>96.7</v>
      </c>
      <c r="X99">
        <v>94.6</v>
      </c>
      <c r="Y99">
        <v>105.4</v>
      </c>
      <c r="Z99">
        <v>105.2</v>
      </c>
      <c r="AA99">
        <v>111.8</v>
      </c>
      <c r="AB99">
        <v>105.5</v>
      </c>
    </row>
    <row r="100" spans="1:28" x14ac:dyDescent="0.2">
      <c r="A100" t="s">
        <v>98</v>
      </c>
      <c r="B100">
        <v>51.4</v>
      </c>
      <c r="C100">
        <v>55.7</v>
      </c>
      <c r="D100">
        <v>60</v>
      </c>
      <c r="E100">
        <v>66.7</v>
      </c>
      <c r="F100">
        <v>70.099999999999994</v>
      </c>
      <c r="G100">
        <v>71.900000000000006</v>
      </c>
      <c r="H100">
        <v>67.400000000000006</v>
      </c>
      <c r="I100">
        <v>67.8</v>
      </c>
      <c r="J100">
        <v>66.599999999999994</v>
      </c>
      <c r="K100">
        <v>68.099999999999994</v>
      </c>
      <c r="L100">
        <v>69.5</v>
      </c>
      <c r="M100">
        <v>68.2</v>
      </c>
      <c r="N100">
        <v>65.5</v>
      </c>
      <c r="O100">
        <v>69.7</v>
      </c>
      <c r="P100">
        <v>70.900000000000006</v>
      </c>
      <c r="Q100">
        <v>71.900000000000006</v>
      </c>
      <c r="R100">
        <v>69.5</v>
      </c>
      <c r="S100">
        <v>68.099999999999994</v>
      </c>
      <c r="T100">
        <v>66.099999999999994</v>
      </c>
      <c r="U100">
        <v>65.900000000000006</v>
      </c>
      <c r="V100">
        <v>65.3</v>
      </c>
      <c r="W100">
        <v>66</v>
      </c>
      <c r="X100">
        <v>64.8</v>
      </c>
      <c r="Y100">
        <v>68.400000000000006</v>
      </c>
      <c r="Z100">
        <v>71.900000000000006</v>
      </c>
      <c r="AA100">
        <v>70.5</v>
      </c>
      <c r="AB100">
        <v>70.900000000000006</v>
      </c>
    </row>
    <row r="101" spans="1:28" x14ac:dyDescent="0.2">
      <c r="A101" t="s">
        <v>99</v>
      </c>
      <c r="B101">
        <v>33.1</v>
      </c>
      <c r="C101">
        <v>39.1</v>
      </c>
      <c r="D101">
        <v>42.2</v>
      </c>
      <c r="E101">
        <v>47.2</v>
      </c>
      <c r="F101">
        <v>51.2</v>
      </c>
      <c r="G101">
        <v>52.4</v>
      </c>
      <c r="H101">
        <v>51.4</v>
      </c>
      <c r="I101">
        <v>53.6</v>
      </c>
      <c r="J101">
        <v>57.9</v>
      </c>
      <c r="K101">
        <v>66</v>
      </c>
      <c r="L101">
        <v>60.8</v>
      </c>
      <c r="M101">
        <v>57.2</v>
      </c>
      <c r="N101">
        <v>55.6</v>
      </c>
      <c r="O101">
        <v>66.900000000000006</v>
      </c>
      <c r="P101">
        <v>68.3</v>
      </c>
      <c r="Q101">
        <v>75.7</v>
      </c>
      <c r="R101">
        <v>71.099999999999994</v>
      </c>
      <c r="S101">
        <v>64.900000000000006</v>
      </c>
      <c r="T101">
        <v>69.900000000000006</v>
      </c>
      <c r="U101">
        <v>66.599999999999994</v>
      </c>
      <c r="V101">
        <v>69.900000000000006</v>
      </c>
      <c r="W101">
        <v>63.2</v>
      </c>
      <c r="X101">
        <v>62.3</v>
      </c>
      <c r="Y101">
        <v>63.7</v>
      </c>
      <c r="Z101">
        <v>70.3</v>
      </c>
      <c r="AA101">
        <v>72.2</v>
      </c>
      <c r="AB101">
        <v>61.7</v>
      </c>
    </row>
    <row r="102" spans="1:28" x14ac:dyDescent="0.2">
      <c r="A102" t="s">
        <v>100</v>
      </c>
      <c r="B102">
        <v>55.6</v>
      </c>
      <c r="C102">
        <v>55.2</v>
      </c>
      <c r="D102">
        <v>60</v>
      </c>
      <c r="E102">
        <v>63.2</v>
      </c>
      <c r="F102">
        <v>66.599999999999994</v>
      </c>
      <c r="G102">
        <v>64.099999999999994</v>
      </c>
      <c r="H102">
        <v>61.7</v>
      </c>
      <c r="I102">
        <v>66.900000000000006</v>
      </c>
      <c r="J102">
        <v>52</v>
      </c>
      <c r="K102">
        <v>53</v>
      </c>
      <c r="L102">
        <v>52.4</v>
      </c>
      <c r="M102">
        <v>53.4</v>
      </c>
      <c r="N102">
        <v>47.7</v>
      </c>
      <c r="O102">
        <v>49.2</v>
      </c>
      <c r="P102">
        <v>49.4</v>
      </c>
      <c r="Q102">
        <v>50.5</v>
      </c>
      <c r="R102">
        <v>48.2</v>
      </c>
      <c r="S102">
        <v>48.2</v>
      </c>
      <c r="T102">
        <v>48.5</v>
      </c>
      <c r="U102">
        <v>52.6</v>
      </c>
      <c r="V102">
        <v>53</v>
      </c>
      <c r="W102">
        <v>57</v>
      </c>
      <c r="X102">
        <v>52.1</v>
      </c>
      <c r="Y102">
        <v>57.1</v>
      </c>
      <c r="Z102">
        <v>62.9</v>
      </c>
      <c r="AA102">
        <v>59.9</v>
      </c>
      <c r="AB102">
        <v>63.8</v>
      </c>
    </row>
    <row r="103" spans="1:28" x14ac:dyDescent="0.2">
      <c r="A103" t="s">
        <v>101</v>
      </c>
      <c r="B103">
        <v>67.599999999999994</v>
      </c>
      <c r="C103">
        <v>76.2</v>
      </c>
      <c r="D103">
        <v>79.8</v>
      </c>
      <c r="E103">
        <v>90.3</v>
      </c>
      <c r="F103">
        <v>93.5</v>
      </c>
      <c r="G103">
        <v>100.9</v>
      </c>
      <c r="H103">
        <v>89.3</v>
      </c>
      <c r="I103">
        <v>80.7</v>
      </c>
      <c r="J103">
        <v>89.6</v>
      </c>
      <c r="K103">
        <v>85.3</v>
      </c>
      <c r="L103">
        <v>97.4</v>
      </c>
      <c r="M103">
        <v>94.3</v>
      </c>
      <c r="N103">
        <v>98.1</v>
      </c>
      <c r="O103">
        <v>93.8</v>
      </c>
      <c r="P103">
        <v>97.3</v>
      </c>
      <c r="Q103">
        <v>94.6</v>
      </c>
      <c r="R103">
        <v>93.8</v>
      </c>
      <c r="S103">
        <v>96.4</v>
      </c>
      <c r="T103">
        <v>88.6</v>
      </c>
      <c r="U103">
        <v>85.7</v>
      </c>
      <c r="V103">
        <v>80.599999999999994</v>
      </c>
      <c r="W103">
        <v>80.5</v>
      </c>
      <c r="X103">
        <v>83.6</v>
      </c>
      <c r="Y103">
        <v>88.4</v>
      </c>
      <c r="Z103">
        <v>86.3</v>
      </c>
      <c r="AA103">
        <v>83.5</v>
      </c>
      <c r="AB103">
        <v>86.8</v>
      </c>
    </row>
    <row r="104" spans="1:28" x14ac:dyDescent="0.2">
      <c r="A104" t="s">
        <v>102</v>
      </c>
      <c r="B104">
        <v>36.9</v>
      </c>
      <c r="C104">
        <v>37.200000000000003</v>
      </c>
      <c r="D104">
        <v>40</v>
      </c>
      <c r="E104">
        <v>42.5</v>
      </c>
      <c r="F104">
        <v>41.3</v>
      </c>
      <c r="G104">
        <v>42.5</v>
      </c>
      <c r="H104">
        <v>41.8</v>
      </c>
      <c r="I104">
        <v>43.3</v>
      </c>
      <c r="J104">
        <v>43.8</v>
      </c>
      <c r="K104">
        <v>44.1</v>
      </c>
      <c r="L104">
        <v>44.3</v>
      </c>
      <c r="M104">
        <v>44.8</v>
      </c>
      <c r="N104">
        <v>43.3</v>
      </c>
      <c r="O104">
        <v>43.7</v>
      </c>
      <c r="P104">
        <v>45.9</v>
      </c>
      <c r="Q104">
        <v>47.6</v>
      </c>
      <c r="R104">
        <v>51.1</v>
      </c>
      <c r="S104">
        <v>50.3</v>
      </c>
      <c r="T104">
        <v>51.1</v>
      </c>
      <c r="U104">
        <v>51.2</v>
      </c>
      <c r="V104">
        <v>54.9</v>
      </c>
      <c r="W104">
        <v>52.1</v>
      </c>
      <c r="X104">
        <v>50.1</v>
      </c>
      <c r="Y104">
        <v>53.8</v>
      </c>
      <c r="Z104">
        <v>57</v>
      </c>
      <c r="AA104">
        <v>57.8</v>
      </c>
      <c r="AB104">
        <v>52.7</v>
      </c>
    </row>
    <row r="105" spans="1:28" x14ac:dyDescent="0.2">
      <c r="A105" t="s">
        <v>103</v>
      </c>
      <c r="B105">
        <v>36.700000000000003</v>
      </c>
      <c r="C105">
        <v>37.200000000000003</v>
      </c>
      <c r="D105">
        <v>40.4</v>
      </c>
      <c r="E105">
        <v>43</v>
      </c>
      <c r="F105">
        <v>42</v>
      </c>
      <c r="G105">
        <v>43.8</v>
      </c>
      <c r="H105">
        <v>42.6</v>
      </c>
      <c r="I105">
        <v>44.3</v>
      </c>
      <c r="J105">
        <v>44.7</v>
      </c>
      <c r="K105">
        <v>44.2</v>
      </c>
      <c r="L105">
        <v>44.9</v>
      </c>
      <c r="M105">
        <v>45.4</v>
      </c>
      <c r="N105">
        <v>43.9</v>
      </c>
      <c r="O105">
        <v>43.5</v>
      </c>
      <c r="P105">
        <v>45.5</v>
      </c>
      <c r="Q105">
        <v>47</v>
      </c>
      <c r="R105">
        <v>51.5</v>
      </c>
      <c r="S105">
        <v>50.1</v>
      </c>
      <c r="T105">
        <v>50.4</v>
      </c>
      <c r="U105">
        <v>50.8</v>
      </c>
      <c r="V105">
        <v>54.6</v>
      </c>
      <c r="W105">
        <v>50.9</v>
      </c>
      <c r="X105">
        <v>48.7</v>
      </c>
      <c r="Y105">
        <v>52.7</v>
      </c>
      <c r="Z105">
        <v>55.6</v>
      </c>
      <c r="AA105">
        <v>56.5</v>
      </c>
      <c r="AB105">
        <v>51.3</v>
      </c>
    </row>
    <row r="106" spans="1:28" x14ac:dyDescent="0.2">
      <c r="A106" t="s">
        <v>104</v>
      </c>
      <c r="B106">
        <v>34.5</v>
      </c>
      <c r="C106">
        <v>34.6</v>
      </c>
      <c r="D106">
        <v>36.5</v>
      </c>
      <c r="E106">
        <v>39.6</v>
      </c>
      <c r="F106">
        <v>37.700000000000003</v>
      </c>
      <c r="G106">
        <v>37.200000000000003</v>
      </c>
      <c r="H106">
        <v>38</v>
      </c>
      <c r="I106">
        <v>39</v>
      </c>
      <c r="J106">
        <v>39.700000000000003</v>
      </c>
      <c r="K106">
        <v>43</v>
      </c>
      <c r="L106">
        <v>41.2</v>
      </c>
      <c r="M106">
        <v>42.1</v>
      </c>
      <c r="N106">
        <v>40.9</v>
      </c>
      <c r="O106">
        <v>44.7</v>
      </c>
      <c r="P106">
        <v>47.7</v>
      </c>
      <c r="Q106">
        <v>50.7</v>
      </c>
      <c r="R106">
        <v>49.7</v>
      </c>
      <c r="S106">
        <v>51.2</v>
      </c>
      <c r="T106">
        <v>54.4</v>
      </c>
      <c r="U106">
        <v>53.3</v>
      </c>
      <c r="V106">
        <v>56.4</v>
      </c>
      <c r="W106">
        <v>58.2</v>
      </c>
      <c r="X106">
        <v>57.1</v>
      </c>
      <c r="Y106">
        <v>59</v>
      </c>
      <c r="Z106">
        <v>64.400000000000006</v>
      </c>
      <c r="AA106">
        <v>63.8</v>
      </c>
      <c r="AB106">
        <v>60</v>
      </c>
    </row>
    <row r="107" spans="1:28" x14ac:dyDescent="0.2">
      <c r="A107" t="s">
        <v>105</v>
      </c>
      <c r="B107">
        <v>51.1</v>
      </c>
      <c r="C107">
        <v>53.4</v>
      </c>
      <c r="D107">
        <v>55.4</v>
      </c>
      <c r="E107">
        <v>59.7</v>
      </c>
      <c r="F107">
        <v>61.1</v>
      </c>
      <c r="G107">
        <v>60.9</v>
      </c>
      <c r="H107">
        <v>61.3</v>
      </c>
      <c r="I107">
        <v>61.8</v>
      </c>
      <c r="J107">
        <v>64.3</v>
      </c>
      <c r="K107">
        <v>63</v>
      </c>
      <c r="L107">
        <v>62.9</v>
      </c>
      <c r="M107">
        <v>63.9</v>
      </c>
      <c r="N107">
        <v>58.2</v>
      </c>
      <c r="O107">
        <v>57.5</v>
      </c>
      <c r="P107">
        <v>59.2</v>
      </c>
      <c r="Q107">
        <v>59.1</v>
      </c>
      <c r="R107">
        <v>57.2</v>
      </c>
      <c r="S107">
        <v>62.5</v>
      </c>
      <c r="T107">
        <v>57.7</v>
      </c>
      <c r="U107">
        <v>60.6</v>
      </c>
      <c r="V107">
        <v>63.7</v>
      </c>
      <c r="W107">
        <v>63.2</v>
      </c>
      <c r="X107">
        <v>64</v>
      </c>
      <c r="Y107">
        <v>77.400000000000006</v>
      </c>
      <c r="Z107">
        <v>76.099999999999994</v>
      </c>
      <c r="AA107">
        <v>78</v>
      </c>
      <c r="AB107">
        <v>75.400000000000006</v>
      </c>
    </row>
    <row r="108" spans="1:28" x14ac:dyDescent="0.2">
      <c r="A108" t="s">
        <v>106</v>
      </c>
      <c r="B108">
        <v>69.099999999999994</v>
      </c>
      <c r="C108">
        <v>67.900000000000006</v>
      </c>
      <c r="D108">
        <v>67.8</v>
      </c>
      <c r="E108">
        <v>76.8</v>
      </c>
      <c r="F108">
        <v>78.5</v>
      </c>
      <c r="G108">
        <v>75.099999999999994</v>
      </c>
      <c r="H108">
        <v>71.900000000000006</v>
      </c>
      <c r="I108">
        <v>73.599999999999994</v>
      </c>
      <c r="J108">
        <v>74.8</v>
      </c>
      <c r="K108">
        <v>72.8</v>
      </c>
      <c r="L108">
        <v>72.599999999999994</v>
      </c>
      <c r="M108">
        <v>74.900000000000006</v>
      </c>
      <c r="N108">
        <v>66.400000000000006</v>
      </c>
      <c r="O108">
        <v>64</v>
      </c>
      <c r="P108">
        <v>64.8</v>
      </c>
      <c r="Q108">
        <v>64</v>
      </c>
      <c r="R108">
        <v>61.1</v>
      </c>
      <c r="S108">
        <v>66.3</v>
      </c>
      <c r="T108">
        <v>62.1</v>
      </c>
      <c r="U108">
        <v>61.3</v>
      </c>
      <c r="V108">
        <v>65.099999999999994</v>
      </c>
      <c r="W108">
        <v>65.8</v>
      </c>
      <c r="X108">
        <v>70.3</v>
      </c>
      <c r="Y108">
        <v>85</v>
      </c>
      <c r="Z108">
        <v>86.1</v>
      </c>
      <c r="AA108">
        <v>83.6</v>
      </c>
      <c r="AB108">
        <v>85.5</v>
      </c>
    </row>
    <row r="109" spans="1:28" x14ac:dyDescent="0.2">
      <c r="A109" t="s">
        <v>107</v>
      </c>
      <c r="B109">
        <v>38.700000000000003</v>
      </c>
      <c r="C109">
        <v>42.6</v>
      </c>
      <c r="D109">
        <v>45.2</v>
      </c>
      <c r="E109">
        <v>46.2</v>
      </c>
      <c r="F109">
        <v>47.3</v>
      </c>
      <c r="G109">
        <v>48.4</v>
      </c>
      <c r="H109">
        <v>51.2</v>
      </c>
      <c r="I109">
        <v>50.7</v>
      </c>
      <c r="J109">
        <v>53.3</v>
      </c>
      <c r="K109">
        <v>52.2</v>
      </c>
      <c r="L109">
        <v>52.1</v>
      </c>
      <c r="M109">
        <v>51.9</v>
      </c>
      <c r="N109">
        <v>48.6</v>
      </c>
      <c r="O109">
        <v>49.3</v>
      </c>
      <c r="P109">
        <v>51.9</v>
      </c>
      <c r="Q109">
        <v>52.3</v>
      </c>
      <c r="R109">
        <v>51.8</v>
      </c>
      <c r="S109">
        <v>57.3</v>
      </c>
      <c r="T109">
        <v>52.1</v>
      </c>
      <c r="U109">
        <v>59.5</v>
      </c>
      <c r="V109">
        <v>61.8</v>
      </c>
      <c r="W109">
        <v>59.9</v>
      </c>
      <c r="X109">
        <v>56.3</v>
      </c>
      <c r="Y109">
        <v>68.099999999999994</v>
      </c>
      <c r="Z109">
        <v>64</v>
      </c>
      <c r="AA109">
        <v>70.7</v>
      </c>
      <c r="AB109">
        <v>63.5</v>
      </c>
    </row>
    <row r="110" spans="1:28" x14ac:dyDescent="0.2">
      <c r="A110" t="s">
        <v>108</v>
      </c>
      <c r="B110">
        <v>65.5</v>
      </c>
      <c r="C110">
        <v>70.8</v>
      </c>
      <c r="D110">
        <v>77.900000000000006</v>
      </c>
      <c r="E110">
        <v>79.099999999999994</v>
      </c>
      <c r="F110">
        <v>91.5</v>
      </c>
      <c r="G110">
        <v>84.4</v>
      </c>
      <c r="H110">
        <v>85.9</v>
      </c>
      <c r="I110">
        <v>87.6</v>
      </c>
      <c r="J110">
        <v>94.4</v>
      </c>
      <c r="K110">
        <v>90</v>
      </c>
      <c r="L110">
        <v>86.9</v>
      </c>
      <c r="M110">
        <v>86.2</v>
      </c>
      <c r="N110">
        <v>83.6</v>
      </c>
      <c r="O110">
        <v>86.7</v>
      </c>
      <c r="P110">
        <v>84.8</v>
      </c>
      <c r="Q110">
        <v>95.5</v>
      </c>
      <c r="R110">
        <v>94.7</v>
      </c>
      <c r="S110">
        <v>101.5</v>
      </c>
      <c r="T110">
        <v>99.3</v>
      </c>
      <c r="U110">
        <v>98.5</v>
      </c>
      <c r="V110">
        <v>97.7</v>
      </c>
      <c r="W110">
        <v>104.8</v>
      </c>
      <c r="X110">
        <v>102.3</v>
      </c>
      <c r="Y110">
        <v>100.5</v>
      </c>
      <c r="Z110">
        <v>94.3</v>
      </c>
      <c r="AA110">
        <v>98.5</v>
      </c>
      <c r="AB110">
        <v>96.5</v>
      </c>
    </row>
    <row r="111" spans="1:28" x14ac:dyDescent="0.2">
      <c r="A111" t="s">
        <v>109</v>
      </c>
      <c r="B111">
        <v>55.7</v>
      </c>
      <c r="C111">
        <v>60</v>
      </c>
      <c r="D111">
        <v>66.5</v>
      </c>
      <c r="E111">
        <v>69.8</v>
      </c>
      <c r="F111">
        <v>89.7</v>
      </c>
      <c r="G111">
        <v>76.099999999999994</v>
      </c>
      <c r="H111">
        <v>76.099999999999994</v>
      </c>
      <c r="I111">
        <v>65.900000000000006</v>
      </c>
      <c r="J111">
        <v>75.3</v>
      </c>
      <c r="K111">
        <v>77.599999999999994</v>
      </c>
      <c r="L111">
        <v>84.1</v>
      </c>
      <c r="M111">
        <v>69.7</v>
      </c>
      <c r="N111">
        <v>54.5</v>
      </c>
      <c r="O111">
        <v>64.7</v>
      </c>
      <c r="P111">
        <v>69.8</v>
      </c>
      <c r="Q111">
        <v>88.4</v>
      </c>
      <c r="R111">
        <v>81.099999999999994</v>
      </c>
      <c r="S111">
        <v>82.2</v>
      </c>
      <c r="T111">
        <v>78.599999999999994</v>
      </c>
      <c r="U111">
        <v>75.2</v>
      </c>
      <c r="V111">
        <v>77.099999999999994</v>
      </c>
      <c r="W111">
        <v>74.2</v>
      </c>
      <c r="X111">
        <v>73.900000000000006</v>
      </c>
      <c r="Y111">
        <v>82.3</v>
      </c>
      <c r="Z111">
        <v>84.7</v>
      </c>
      <c r="AA111">
        <v>105.3</v>
      </c>
      <c r="AB111">
        <v>104.6</v>
      </c>
    </row>
    <row r="112" spans="1:28" x14ac:dyDescent="0.2">
      <c r="A112" t="s">
        <v>110</v>
      </c>
      <c r="B112">
        <v>45.7</v>
      </c>
      <c r="C112">
        <v>45.7</v>
      </c>
      <c r="D112">
        <v>48.7</v>
      </c>
      <c r="E112">
        <v>54</v>
      </c>
      <c r="F112">
        <v>52.3</v>
      </c>
      <c r="G112">
        <v>48.4</v>
      </c>
      <c r="H112">
        <v>51.7</v>
      </c>
      <c r="I112">
        <v>51</v>
      </c>
      <c r="J112">
        <v>53.6</v>
      </c>
      <c r="K112">
        <v>51.6</v>
      </c>
      <c r="L112">
        <v>54.9</v>
      </c>
      <c r="M112">
        <v>64.900000000000006</v>
      </c>
      <c r="N112">
        <v>48.3</v>
      </c>
      <c r="O112">
        <v>62.9</v>
      </c>
      <c r="P112">
        <v>55.8</v>
      </c>
      <c r="Q112">
        <v>58.8</v>
      </c>
      <c r="R112">
        <v>69.2</v>
      </c>
      <c r="S112">
        <v>69.2</v>
      </c>
      <c r="T112">
        <v>79.900000000000006</v>
      </c>
      <c r="U112">
        <v>83.5</v>
      </c>
      <c r="V112">
        <v>81.2</v>
      </c>
      <c r="W112">
        <v>79.2</v>
      </c>
      <c r="X112">
        <v>70.3</v>
      </c>
      <c r="Y112">
        <v>54.3</v>
      </c>
      <c r="Z112">
        <v>55.3</v>
      </c>
      <c r="AA112">
        <v>72.400000000000006</v>
      </c>
      <c r="AB112">
        <v>77.099999999999994</v>
      </c>
    </row>
    <row r="113" spans="1:28" x14ac:dyDescent="0.2">
      <c r="A113" t="s">
        <v>111</v>
      </c>
      <c r="B113">
        <v>67.7</v>
      </c>
      <c r="C113">
        <v>74.900000000000006</v>
      </c>
      <c r="D113">
        <v>77.8</v>
      </c>
      <c r="E113">
        <v>93.8</v>
      </c>
      <c r="F113">
        <v>97.8</v>
      </c>
      <c r="G113">
        <v>92.5</v>
      </c>
      <c r="H113">
        <v>96.6</v>
      </c>
      <c r="I113">
        <v>109.3</v>
      </c>
      <c r="J113">
        <v>118.9</v>
      </c>
      <c r="K113">
        <v>116.9</v>
      </c>
      <c r="L113">
        <v>115.1</v>
      </c>
      <c r="M113">
        <v>110</v>
      </c>
      <c r="N113">
        <v>118.7</v>
      </c>
      <c r="O113">
        <v>112.6</v>
      </c>
      <c r="P113">
        <v>105.9</v>
      </c>
      <c r="Q113">
        <v>120.8</v>
      </c>
      <c r="R113">
        <v>113.3</v>
      </c>
      <c r="S113">
        <v>130.5</v>
      </c>
      <c r="T113">
        <v>123.9</v>
      </c>
      <c r="U113">
        <v>136.6</v>
      </c>
      <c r="V113">
        <v>134.9</v>
      </c>
      <c r="W113">
        <v>169.8</v>
      </c>
      <c r="X113">
        <v>168.2</v>
      </c>
      <c r="Y113">
        <v>167.1</v>
      </c>
      <c r="Z113">
        <v>152.4</v>
      </c>
      <c r="AA113">
        <v>157.30000000000001</v>
      </c>
      <c r="AB113">
        <v>148.5</v>
      </c>
    </row>
    <row r="114" spans="1:28" x14ac:dyDescent="0.2">
      <c r="A114" t="s">
        <v>112</v>
      </c>
      <c r="B114">
        <v>158.19999999999999</v>
      </c>
      <c r="C114">
        <v>193.5</v>
      </c>
      <c r="D114">
        <v>242.7</v>
      </c>
      <c r="E114">
        <v>177.6</v>
      </c>
      <c r="F114">
        <v>222.1</v>
      </c>
      <c r="G114">
        <v>211.7</v>
      </c>
      <c r="H114">
        <v>226.3</v>
      </c>
      <c r="I114">
        <v>224.4</v>
      </c>
      <c r="J114">
        <v>188.3</v>
      </c>
      <c r="K114">
        <v>137</v>
      </c>
      <c r="L114">
        <v>100.6</v>
      </c>
      <c r="M114">
        <v>111.1</v>
      </c>
      <c r="N114">
        <v>132.9</v>
      </c>
      <c r="O114">
        <v>124.3</v>
      </c>
      <c r="P114">
        <v>125</v>
      </c>
      <c r="Q114">
        <v>133.19999999999999</v>
      </c>
      <c r="R114">
        <v>142.5</v>
      </c>
      <c r="S114">
        <v>161.1</v>
      </c>
      <c r="T114">
        <v>155.30000000000001</v>
      </c>
      <c r="U114">
        <v>134.80000000000001</v>
      </c>
      <c r="V114">
        <v>131.6</v>
      </c>
      <c r="W114">
        <v>142.1</v>
      </c>
      <c r="X114">
        <v>143.1</v>
      </c>
      <c r="Y114">
        <v>122.8</v>
      </c>
      <c r="Z114">
        <v>105.5</v>
      </c>
      <c r="AA114">
        <v>92.4</v>
      </c>
      <c r="AB114">
        <v>84.3</v>
      </c>
    </row>
    <row r="115" spans="1:28" x14ac:dyDescent="0.2">
      <c r="A115" t="s">
        <v>113</v>
      </c>
      <c r="B115">
        <v>38</v>
      </c>
      <c r="C115">
        <v>36.6</v>
      </c>
      <c r="D115">
        <v>36.5</v>
      </c>
      <c r="E115">
        <v>38.1</v>
      </c>
      <c r="F115">
        <v>38.200000000000003</v>
      </c>
      <c r="G115">
        <v>39.9</v>
      </c>
      <c r="H115">
        <v>42.2</v>
      </c>
      <c r="I115">
        <v>46.7</v>
      </c>
      <c r="J115">
        <v>53.3</v>
      </c>
      <c r="K115">
        <v>56.7</v>
      </c>
      <c r="L115">
        <v>57.4</v>
      </c>
      <c r="M115">
        <v>61.9</v>
      </c>
      <c r="N115">
        <v>47.2</v>
      </c>
      <c r="O115">
        <v>50.6</v>
      </c>
      <c r="P115">
        <v>47</v>
      </c>
      <c r="Q115">
        <v>50.8</v>
      </c>
      <c r="R115">
        <v>50.4</v>
      </c>
      <c r="S115">
        <v>51.8</v>
      </c>
      <c r="T115">
        <v>47.2</v>
      </c>
      <c r="U115">
        <v>51.8</v>
      </c>
      <c r="V115">
        <v>50.8</v>
      </c>
      <c r="W115">
        <v>56.9</v>
      </c>
      <c r="X115">
        <v>50.4</v>
      </c>
      <c r="Y115">
        <v>60.1</v>
      </c>
      <c r="Z115">
        <v>54</v>
      </c>
      <c r="AA115">
        <v>47.4</v>
      </c>
      <c r="AB115">
        <v>45.2</v>
      </c>
    </row>
    <row r="116" spans="1:28" x14ac:dyDescent="0.2">
      <c r="A116" t="s">
        <v>114</v>
      </c>
      <c r="B116">
        <v>42</v>
      </c>
      <c r="C116">
        <v>42.7</v>
      </c>
      <c r="D116">
        <v>44.1</v>
      </c>
      <c r="E116">
        <v>47.2</v>
      </c>
      <c r="F116">
        <v>46.6</v>
      </c>
      <c r="G116">
        <v>46.7</v>
      </c>
      <c r="H116">
        <v>45.1</v>
      </c>
      <c r="I116">
        <v>44.6</v>
      </c>
      <c r="J116">
        <v>45.1</v>
      </c>
      <c r="K116">
        <v>46.6</v>
      </c>
      <c r="L116">
        <v>46.7</v>
      </c>
      <c r="M116">
        <v>44.9</v>
      </c>
      <c r="N116">
        <v>43.4</v>
      </c>
      <c r="O116">
        <v>45.2</v>
      </c>
      <c r="P116">
        <v>47.6</v>
      </c>
      <c r="Q116">
        <v>50.1</v>
      </c>
      <c r="R116">
        <v>51.6</v>
      </c>
      <c r="S116">
        <v>50</v>
      </c>
      <c r="T116">
        <v>49.9</v>
      </c>
      <c r="U116">
        <v>47.6</v>
      </c>
      <c r="V116">
        <v>48.9</v>
      </c>
      <c r="W116">
        <v>49.3</v>
      </c>
      <c r="X116">
        <v>51.3</v>
      </c>
      <c r="Y116">
        <v>51.4</v>
      </c>
      <c r="Z116">
        <v>50.3</v>
      </c>
      <c r="AA116">
        <v>49</v>
      </c>
      <c r="AB116">
        <v>53.9</v>
      </c>
    </row>
    <row r="117" spans="1:28" x14ac:dyDescent="0.2">
      <c r="A117" t="s">
        <v>115</v>
      </c>
      <c r="B117">
        <v>37.799999999999997</v>
      </c>
      <c r="C117">
        <v>39.299999999999997</v>
      </c>
      <c r="D117">
        <v>40.6</v>
      </c>
      <c r="E117">
        <v>43.1</v>
      </c>
      <c r="F117">
        <v>42.7</v>
      </c>
      <c r="G117">
        <v>45.3</v>
      </c>
      <c r="H117">
        <v>41.2</v>
      </c>
      <c r="I117">
        <v>37.6</v>
      </c>
      <c r="J117">
        <v>37.799999999999997</v>
      </c>
      <c r="K117">
        <v>39.799999999999997</v>
      </c>
      <c r="L117">
        <v>40.5</v>
      </c>
      <c r="M117">
        <v>32.9</v>
      </c>
      <c r="N117">
        <v>34.6</v>
      </c>
      <c r="O117">
        <v>37.200000000000003</v>
      </c>
      <c r="P117">
        <v>38</v>
      </c>
      <c r="Q117">
        <v>41</v>
      </c>
      <c r="R117">
        <v>44.1</v>
      </c>
      <c r="S117">
        <v>41.2</v>
      </c>
      <c r="T117">
        <v>43.3</v>
      </c>
      <c r="U117">
        <v>45.9</v>
      </c>
      <c r="V117">
        <v>44.6</v>
      </c>
      <c r="W117">
        <v>48.1</v>
      </c>
      <c r="X117">
        <v>54.8</v>
      </c>
      <c r="Y117">
        <v>67.599999999999994</v>
      </c>
      <c r="Z117">
        <v>70.8</v>
      </c>
      <c r="AA117">
        <v>72.7</v>
      </c>
      <c r="AB117">
        <v>101.9</v>
      </c>
    </row>
    <row r="118" spans="1:28" x14ac:dyDescent="0.2">
      <c r="A118" t="s">
        <v>116</v>
      </c>
      <c r="B118">
        <v>40.5</v>
      </c>
      <c r="C118">
        <v>40.799999999999997</v>
      </c>
      <c r="D118">
        <v>43.8</v>
      </c>
      <c r="E118">
        <v>45.9</v>
      </c>
      <c r="F118">
        <v>46.8</v>
      </c>
      <c r="G118">
        <v>46.2</v>
      </c>
      <c r="H118">
        <v>44</v>
      </c>
      <c r="I118">
        <v>42.9</v>
      </c>
      <c r="J118">
        <v>42.8</v>
      </c>
      <c r="K118">
        <v>45</v>
      </c>
      <c r="L118">
        <v>44.6</v>
      </c>
      <c r="M118">
        <v>43.6</v>
      </c>
      <c r="N118">
        <v>46</v>
      </c>
      <c r="O118">
        <v>45.6</v>
      </c>
      <c r="P118">
        <v>46.4</v>
      </c>
      <c r="Q118">
        <v>49.7</v>
      </c>
      <c r="R118">
        <v>54.8</v>
      </c>
      <c r="S118">
        <v>52.7</v>
      </c>
      <c r="T118">
        <v>51.7</v>
      </c>
      <c r="U118">
        <v>46.8</v>
      </c>
      <c r="V118">
        <v>48.6</v>
      </c>
      <c r="W118">
        <v>49.1</v>
      </c>
      <c r="X118">
        <v>52.2</v>
      </c>
      <c r="Y118">
        <v>53.6</v>
      </c>
      <c r="Z118">
        <v>49.7</v>
      </c>
      <c r="AA118">
        <v>47.9</v>
      </c>
      <c r="AB118">
        <v>48.1</v>
      </c>
    </row>
    <row r="119" spans="1:28" x14ac:dyDescent="0.2">
      <c r="A119" t="s">
        <v>117</v>
      </c>
      <c r="B119">
        <v>50.2</v>
      </c>
      <c r="C119">
        <v>51.2</v>
      </c>
      <c r="D119">
        <v>51.8</v>
      </c>
      <c r="E119">
        <v>56.4</v>
      </c>
      <c r="F119">
        <v>56.7</v>
      </c>
      <c r="G119">
        <v>57.3</v>
      </c>
      <c r="H119">
        <v>55.2</v>
      </c>
      <c r="I119">
        <v>53.7</v>
      </c>
      <c r="J119">
        <v>50.2</v>
      </c>
      <c r="K119">
        <v>52.6</v>
      </c>
      <c r="L119">
        <v>54.6</v>
      </c>
      <c r="M119">
        <v>60.4</v>
      </c>
      <c r="N119">
        <v>55.9</v>
      </c>
      <c r="O119">
        <v>56.4</v>
      </c>
      <c r="P119">
        <v>60.1</v>
      </c>
      <c r="Q119">
        <v>60</v>
      </c>
      <c r="R119">
        <v>55.5</v>
      </c>
      <c r="S119">
        <v>52.5</v>
      </c>
      <c r="T119">
        <v>50.9</v>
      </c>
      <c r="U119">
        <v>61.4</v>
      </c>
      <c r="V119">
        <v>63.1</v>
      </c>
      <c r="W119">
        <v>56.9</v>
      </c>
      <c r="X119">
        <v>59.7</v>
      </c>
      <c r="Y119">
        <v>55.5</v>
      </c>
      <c r="Z119">
        <v>57</v>
      </c>
      <c r="AA119">
        <v>58.1</v>
      </c>
      <c r="AB119">
        <v>57.8</v>
      </c>
    </row>
    <row r="120" spans="1:28" x14ac:dyDescent="0.2">
      <c r="A120" t="s">
        <v>118</v>
      </c>
      <c r="B120">
        <v>30.8</v>
      </c>
      <c r="C120">
        <v>29.6</v>
      </c>
      <c r="D120">
        <v>31</v>
      </c>
      <c r="E120">
        <v>35</v>
      </c>
      <c r="F120">
        <v>35.9</v>
      </c>
      <c r="G120">
        <v>37.1</v>
      </c>
      <c r="H120">
        <v>36.9</v>
      </c>
      <c r="I120">
        <v>39.1</v>
      </c>
      <c r="J120">
        <v>40.6</v>
      </c>
      <c r="K120">
        <v>46.1</v>
      </c>
      <c r="L120">
        <v>47.9</v>
      </c>
      <c r="M120">
        <v>46.4</v>
      </c>
      <c r="N120">
        <v>40</v>
      </c>
      <c r="O120">
        <v>40.1</v>
      </c>
      <c r="P120">
        <v>46.6</v>
      </c>
      <c r="Q120">
        <v>49.4</v>
      </c>
      <c r="R120">
        <v>53.2</v>
      </c>
      <c r="S120">
        <v>55.1</v>
      </c>
      <c r="T120">
        <v>55.3</v>
      </c>
      <c r="U120">
        <v>54.8</v>
      </c>
      <c r="V120">
        <v>56.8</v>
      </c>
      <c r="W120">
        <v>53.2</v>
      </c>
      <c r="X120">
        <v>59</v>
      </c>
      <c r="Y120">
        <v>54.6</v>
      </c>
      <c r="Z120">
        <v>59.6</v>
      </c>
      <c r="AA120">
        <v>62.5</v>
      </c>
      <c r="AB120">
        <v>56.2</v>
      </c>
    </row>
    <row r="121" spans="1:28" x14ac:dyDescent="0.2">
      <c r="A121" t="s">
        <v>119</v>
      </c>
      <c r="B121">
        <v>22</v>
      </c>
      <c r="C121">
        <v>22.2</v>
      </c>
      <c r="D121">
        <v>22.3</v>
      </c>
      <c r="E121">
        <v>24.6</v>
      </c>
      <c r="F121">
        <v>23.2</v>
      </c>
      <c r="G121">
        <v>23.3</v>
      </c>
      <c r="H121">
        <v>24.1</v>
      </c>
      <c r="I121">
        <v>26.6</v>
      </c>
      <c r="J121">
        <v>29</v>
      </c>
      <c r="K121">
        <v>31.2</v>
      </c>
      <c r="L121">
        <v>33.700000000000003</v>
      </c>
      <c r="M121">
        <v>32.799999999999997</v>
      </c>
      <c r="N121">
        <v>34.799999999999997</v>
      </c>
      <c r="O121">
        <v>34.1</v>
      </c>
      <c r="P121">
        <v>38.799999999999997</v>
      </c>
      <c r="Q121">
        <v>38.299999999999997</v>
      </c>
      <c r="R121">
        <v>38.1</v>
      </c>
      <c r="S121">
        <v>39.4</v>
      </c>
      <c r="T121">
        <v>41.8</v>
      </c>
      <c r="U121">
        <v>45.2</v>
      </c>
      <c r="V121">
        <v>41.1</v>
      </c>
      <c r="W121">
        <v>39.299999999999997</v>
      </c>
      <c r="X121">
        <v>36.6</v>
      </c>
      <c r="Y121">
        <v>38.299999999999997</v>
      </c>
      <c r="Z121">
        <v>33.1</v>
      </c>
      <c r="AA121">
        <v>34.799999999999997</v>
      </c>
      <c r="AB121">
        <v>55.3</v>
      </c>
    </row>
    <row r="122" spans="1:28" x14ac:dyDescent="0.2">
      <c r="A122" t="s">
        <v>120</v>
      </c>
      <c r="B122">
        <v>38.799999999999997</v>
      </c>
      <c r="C122">
        <v>39</v>
      </c>
      <c r="D122">
        <v>40.700000000000003</v>
      </c>
      <c r="E122">
        <v>43.7</v>
      </c>
      <c r="F122">
        <v>41.4</v>
      </c>
      <c r="G122">
        <v>40.1</v>
      </c>
      <c r="H122">
        <v>40.299999999999997</v>
      </c>
      <c r="I122">
        <v>39.5</v>
      </c>
      <c r="J122">
        <v>40.4</v>
      </c>
      <c r="K122">
        <v>40.299999999999997</v>
      </c>
      <c r="L122">
        <v>39.299999999999997</v>
      </c>
      <c r="M122">
        <v>37.799999999999997</v>
      </c>
      <c r="N122">
        <v>35.299999999999997</v>
      </c>
      <c r="O122">
        <v>39.299999999999997</v>
      </c>
      <c r="P122">
        <v>42.7</v>
      </c>
      <c r="Q122">
        <v>46.3</v>
      </c>
      <c r="R122">
        <v>45.6</v>
      </c>
      <c r="S122">
        <v>45.7</v>
      </c>
      <c r="T122">
        <v>45.1</v>
      </c>
      <c r="U122">
        <v>41.1</v>
      </c>
      <c r="V122">
        <v>42.3</v>
      </c>
      <c r="W122">
        <v>45</v>
      </c>
      <c r="X122">
        <v>45.6</v>
      </c>
      <c r="Y122">
        <v>45.6</v>
      </c>
      <c r="Z122">
        <v>47.1</v>
      </c>
      <c r="AA122">
        <v>45.2</v>
      </c>
      <c r="AB122">
        <v>46.5</v>
      </c>
    </row>
    <row r="123" spans="1:28" x14ac:dyDescent="0.2">
      <c r="A123" t="s">
        <v>121</v>
      </c>
      <c r="B123">
        <v>49.8</v>
      </c>
      <c r="C123">
        <v>50.5</v>
      </c>
      <c r="D123">
        <v>50.2</v>
      </c>
      <c r="E123">
        <v>52.8</v>
      </c>
      <c r="F123">
        <v>50</v>
      </c>
      <c r="G123">
        <v>51.5</v>
      </c>
      <c r="H123">
        <v>48.3</v>
      </c>
      <c r="I123">
        <v>48.5</v>
      </c>
      <c r="J123">
        <v>50.4</v>
      </c>
      <c r="K123">
        <v>55.8</v>
      </c>
      <c r="L123">
        <v>54.2</v>
      </c>
      <c r="M123">
        <v>44.9</v>
      </c>
      <c r="N123">
        <v>39.700000000000003</v>
      </c>
      <c r="O123">
        <v>42.5</v>
      </c>
      <c r="P123">
        <v>41.6</v>
      </c>
      <c r="Q123">
        <v>43.9</v>
      </c>
      <c r="R123">
        <v>43.6</v>
      </c>
      <c r="S123">
        <v>41.9</v>
      </c>
      <c r="T123">
        <v>42.7</v>
      </c>
      <c r="U123">
        <v>42</v>
      </c>
      <c r="V123">
        <v>44.1</v>
      </c>
      <c r="W123">
        <v>47.9</v>
      </c>
      <c r="X123">
        <v>47.6</v>
      </c>
      <c r="Y123">
        <v>41.3</v>
      </c>
      <c r="Z123">
        <v>45.6</v>
      </c>
      <c r="AA123">
        <v>46.2</v>
      </c>
      <c r="AB123">
        <v>49.8</v>
      </c>
    </row>
    <row r="124" spans="1:28" x14ac:dyDescent="0.2">
      <c r="A124" t="s">
        <v>122</v>
      </c>
      <c r="B124">
        <v>50.2</v>
      </c>
      <c r="C124">
        <v>54.3</v>
      </c>
      <c r="D124">
        <v>55.6</v>
      </c>
      <c r="E124">
        <v>62.7</v>
      </c>
      <c r="F124">
        <v>60.5</v>
      </c>
      <c r="G124">
        <v>61.9</v>
      </c>
      <c r="H124">
        <v>56.9</v>
      </c>
      <c r="I124">
        <v>56.5</v>
      </c>
      <c r="J124">
        <v>58.2</v>
      </c>
      <c r="K124">
        <v>56.8</v>
      </c>
      <c r="L124">
        <v>59</v>
      </c>
      <c r="M124">
        <v>55.2</v>
      </c>
      <c r="N124">
        <v>49.6</v>
      </c>
      <c r="O124">
        <v>53.6</v>
      </c>
      <c r="P124">
        <v>58.8</v>
      </c>
      <c r="Q124">
        <v>59</v>
      </c>
      <c r="R124">
        <v>59.2</v>
      </c>
      <c r="S124">
        <v>56.1</v>
      </c>
      <c r="T124">
        <v>59</v>
      </c>
      <c r="U124">
        <v>55.3</v>
      </c>
      <c r="V124">
        <v>56.2</v>
      </c>
      <c r="W124">
        <v>53.6</v>
      </c>
      <c r="X124">
        <v>54.5</v>
      </c>
      <c r="Y124">
        <v>55.1</v>
      </c>
      <c r="Z124">
        <v>53</v>
      </c>
      <c r="AA124">
        <v>50.1</v>
      </c>
      <c r="AB124">
        <v>83.5</v>
      </c>
    </row>
    <row r="125" spans="1:28" x14ac:dyDescent="0.2">
      <c r="A125" t="s">
        <v>123</v>
      </c>
      <c r="B125">
        <v>40.299999999999997</v>
      </c>
      <c r="C125">
        <v>41.1</v>
      </c>
      <c r="D125">
        <v>42.2</v>
      </c>
      <c r="E125">
        <v>44.8</v>
      </c>
      <c r="F125">
        <v>44.4</v>
      </c>
      <c r="G125">
        <v>44.3</v>
      </c>
      <c r="H125">
        <v>43.4</v>
      </c>
      <c r="I125">
        <v>46.8</v>
      </c>
      <c r="J125">
        <v>47.5</v>
      </c>
      <c r="K125">
        <v>48.2</v>
      </c>
      <c r="L125">
        <v>46.7</v>
      </c>
      <c r="M125">
        <v>48.4</v>
      </c>
      <c r="N125">
        <v>47.6</v>
      </c>
      <c r="O125">
        <v>48.6</v>
      </c>
      <c r="P125">
        <v>52.8</v>
      </c>
      <c r="Q125">
        <v>54.6</v>
      </c>
      <c r="R125">
        <v>54.6</v>
      </c>
      <c r="S125">
        <v>57.7</v>
      </c>
      <c r="T125">
        <v>54.8</v>
      </c>
      <c r="U125">
        <v>54.5</v>
      </c>
      <c r="V125">
        <v>57.7</v>
      </c>
      <c r="W125">
        <v>59.4</v>
      </c>
      <c r="X125">
        <v>58</v>
      </c>
      <c r="Y125">
        <v>56.8</v>
      </c>
      <c r="Z125">
        <v>63.5</v>
      </c>
      <c r="AA125">
        <v>62.7</v>
      </c>
      <c r="AB125">
        <v>62.7</v>
      </c>
    </row>
    <row r="126" spans="1:28" x14ac:dyDescent="0.2">
      <c r="A126" t="s">
        <v>124</v>
      </c>
      <c r="B126">
        <v>42.1</v>
      </c>
      <c r="C126">
        <v>42.9</v>
      </c>
      <c r="D126">
        <v>43.2</v>
      </c>
      <c r="E126">
        <v>45.3</v>
      </c>
      <c r="F126">
        <v>45.8</v>
      </c>
      <c r="G126">
        <v>46</v>
      </c>
      <c r="H126">
        <v>46.9</v>
      </c>
      <c r="I126">
        <v>52.5</v>
      </c>
      <c r="J126">
        <v>53.7</v>
      </c>
      <c r="K126">
        <v>56.2</v>
      </c>
      <c r="L126">
        <v>55.6</v>
      </c>
      <c r="M126">
        <v>57.9</v>
      </c>
      <c r="N126">
        <v>50.5</v>
      </c>
      <c r="O126">
        <v>53.6</v>
      </c>
      <c r="P126">
        <v>65.3</v>
      </c>
      <c r="Q126">
        <v>66.5</v>
      </c>
      <c r="R126">
        <v>70</v>
      </c>
      <c r="S126">
        <v>71.599999999999994</v>
      </c>
      <c r="T126">
        <v>58.3</v>
      </c>
      <c r="U126">
        <v>57.4</v>
      </c>
      <c r="V126">
        <v>59.7</v>
      </c>
      <c r="W126">
        <v>63.9</v>
      </c>
      <c r="X126">
        <v>58.6</v>
      </c>
      <c r="Y126">
        <v>57.6</v>
      </c>
      <c r="Z126">
        <v>64.5</v>
      </c>
      <c r="AA126">
        <v>67.2</v>
      </c>
      <c r="AB126">
        <v>67.099999999999994</v>
      </c>
    </row>
    <row r="127" spans="1:28" x14ac:dyDescent="0.2">
      <c r="A127" t="s">
        <v>125</v>
      </c>
      <c r="B127">
        <v>43</v>
      </c>
      <c r="C127">
        <v>44.4</v>
      </c>
      <c r="D127">
        <v>47.8</v>
      </c>
      <c r="E127">
        <v>50</v>
      </c>
      <c r="F127">
        <v>48.9</v>
      </c>
      <c r="G127">
        <v>47</v>
      </c>
      <c r="H127">
        <v>46.4</v>
      </c>
      <c r="I127">
        <v>50.9</v>
      </c>
      <c r="J127">
        <v>52.4</v>
      </c>
      <c r="K127">
        <v>51.3</v>
      </c>
      <c r="L127">
        <v>50.3</v>
      </c>
      <c r="M127">
        <v>52.1</v>
      </c>
      <c r="N127">
        <v>52.8</v>
      </c>
      <c r="O127">
        <v>52.1</v>
      </c>
      <c r="P127">
        <v>54.1</v>
      </c>
      <c r="Q127">
        <v>57.5</v>
      </c>
      <c r="R127">
        <v>56.4</v>
      </c>
      <c r="S127">
        <v>59.1</v>
      </c>
      <c r="T127">
        <v>59</v>
      </c>
      <c r="U127">
        <v>58.3</v>
      </c>
      <c r="V127">
        <v>61.7</v>
      </c>
      <c r="W127">
        <v>63.9</v>
      </c>
      <c r="X127">
        <v>64.400000000000006</v>
      </c>
      <c r="Y127">
        <v>62.4</v>
      </c>
      <c r="Z127">
        <v>68.8</v>
      </c>
      <c r="AA127">
        <v>69.099999999999994</v>
      </c>
      <c r="AB127">
        <v>66.099999999999994</v>
      </c>
    </row>
    <row r="128" spans="1:28" x14ac:dyDescent="0.2">
      <c r="A128" t="s">
        <v>126</v>
      </c>
      <c r="B128">
        <v>43.8</v>
      </c>
      <c r="C128">
        <v>46</v>
      </c>
      <c r="D128">
        <v>47.3</v>
      </c>
      <c r="E128">
        <v>47.7</v>
      </c>
      <c r="F128">
        <v>45.1</v>
      </c>
      <c r="G128">
        <v>44.8</v>
      </c>
      <c r="H128">
        <v>43.9</v>
      </c>
      <c r="I128">
        <v>48</v>
      </c>
      <c r="J128">
        <v>50.4</v>
      </c>
      <c r="K128">
        <v>48.7</v>
      </c>
      <c r="L128">
        <v>47.5</v>
      </c>
      <c r="M128">
        <v>46</v>
      </c>
      <c r="N128">
        <v>40.700000000000003</v>
      </c>
      <c r="O128">
        <v>44</v>
      </c>
      <c r="P128">
        <v>44.4</v>
      </c>
      <c r="Q128">
        <v>47.2</v>
      </c>
      <c r="R128">
        <v>47</v>
      </c>
      <c r="S128">
        <v>47.3</v>
      </c>
      <c r="T128">
        <v>48.5</v>
      </c>
      <c r="U128">
        <v>50.1</v>
      </c>
      <c r="V128">
        <v>54.6</v>
      </c>
      <c r="W128">
        <v>51.3</v>
      </c>
      <c r="X128">
        <v>53.1</v>
      </c>
      <c r="Y128">
        <v>56.2</v>
      </c>
      <c r="Z128">
        <v>67.400000000000006</v>
      </c>
      <c r="AA128">
        <v>67.3</v>
      </c>
      <c r="AB128">
        <v>62</v>
      </c>
    </row>
    <row r="129" spans="1:28" x14ac:dyDescent="0.2">
      <c r="A129" t="s">
        <v>127</v>
      </c>
      <c r="B129">
        <v>44.5</v>
      </c>
      <c r="C129">
        <v>44.9</v>
      </c>
      <c r="D129">
        <v>50.8</v>
      </c>
      <c r="E129">
        <v>55.1</v>
      </c>
      <c r="F129">
        <v>55.1</v>
      </c>
      <c r="G129">
        <v>51.4</v>
      </c>
      <c r="H129">
        <v>53.3</v>
      </c>
      <c r="I129">
        <v>57.3</v>
      </c>
      <c r="J129">
        <v>57.4</v>
      </c>
      <c r="K129">
        <v>57.1</v>
      </c>
      <c r="L129">
        <v>56.3</v>
      </c>
      <c r="M129">
        <v>60.4</v>
      </c>
      <c r="N129">
        <v>65.5</v>
      </c>
      <c r="O129">
        <v>59.6</v>
      </c>
      <c r="P129">
        <v>64.5</v>
      </c>
      <c r="Q129">
        <v>68.900000000000006</v>
      </c>
      <c r="R129">
        <v>66.900000000000006</v>
      </c>
      <c r="S129">
        <v>73</v>
      </c>
      <c r="T129">
        <v>72.2</v>
      </c>
      <c r="U129">
        <v>67.099999999999994</v>
      </c>
      <c r="V129">
        <v>69</v>
      </c>
      <c r="W129">
        <v>78.599999999999994</v>
      </c>
      <c r="X129">
        <v>78.099999999999994</v>
      </c>
      <c r="Y129">
        <v>69.599999999999994</v>
      </c>
      <c r="Z129">
        <v>69.900000000000006</v>
      </c>
      <c r="AA129">
        <v>70.900000000000006</v>
      </c>
      <c r="AB129">
        <v>70.8</v>
      </c>
    </row>
    <row r="130" spans="1:28" x14ac:dyDescent="0.2">
      <c r="A130" t="s">
        <v>128</v>
      </c>
      <c r="B130">
        <v>32.4</v>
      </c>
      <c r="C130">
        <v>34.700000000000003</v>
      </c>
      <c r="D130">
        <v>34.200000000000003</v>
      </c>
      <c r="E130">
        <v>40.1</v>
      </c>
      <c r="F130">
        <v>38.200000000000003</v>
      </c>
      <c r="G130">
        <v>38</v>
      </c>
      <c r="H130">
        <v>36.5</v>
      </c>
      <c r="I130">
        <v>37.200000000000003</v>
      </c>
      <c r="J130">
        <v>36.799999999999997</v>
      </c>
      <c r="K130">
        <v>39.1</v>
      </c>
      <c r="L130">
        <v>36.5</v>
      </c>
      <c r="M130">
        <v>39.299999999999997</v>
      </c>
      <c r="N130">
        <v>39.5</v>
      </c>
      <c r="O130">
        <v>38.799999999999997</v>
      </c>
      <c r="P130">
        <v>38.700000000000003</v>
      </c>
      <c r="Q130">
        <v>40</v>
      </c>
      <c r="R130">
        <v>44.2</v>
      </c>
      <c r="S130">
        <v>46.2</v>
      </c>
      <c r="T130">
        <v>48.8</v>
      </c>
      <c r="U130">
        <v>52.2</v>
      </c>
      <c r="V130">
        <v>51.4</v>
      </c>
      <c r="W130">
        <v>49.6</v>
      </c>
      <c r="X130">
        <v>51</v>
      </c>
      <c r="Y130">
        <v>56.9</v>
      </c>
      <c r="Z130">
        <v>60.9</v>
      </c>
      <c r="AA130">
        <v>55.4</v>
      </c>
      <c r="AB130">
        <v>55.5</v>
      </c>
    </row>
    <row r="131" spans="1:28" x14ac:dyDescent="0.2">
      <c r="A131" t="s">
        <v>129</v>
      </c>
      <c r="B131">
        <v>39</v>
      </c>
      <c r="C131">
        <v>39.1</v>
      </c>
      <c r="D131">
        <v>39.299999999999997</v>
      </c>
      <c r="E131">
        <v>41.3</v>
      </c>
      <c r="F131">
        <v>40.4</v>
      </c>
      <c r="G131">
        <v>39.4</v>
      </c>
      <c r="H131">
        <v>38.9</v>
      </c>
      <c r="I131">
        <v>40.4</v>
      </c>
      <c r="J131">
        <v>41.3</v>
      </c>
      <c r="K131">
        <v>40.5</v>
      </c>
      <c r="L131">
        <v>39.5</v>
      </c>
      <c r="M131">
        <v>39.1</v>
      </c>
      <c r="N131">
        <v>40.4</v>
      </c>
      <c r="O131">
        <v>38.299999999999997</v>
      </c>
      <c r="P131">
        <v>39.9</v>
      </c>
      <c r="Q131">
        <v>42.5</v>
      </c>
      <c r="R131">
        <v>39.1</v>
      </c>
      <c r="S131">
        <v>41.8</v>
      </c>
      <c r="T131">
        <v>48.2</v>
      </c>
      <c r="U131">
        <v>46</v>
      </c>
      <c r="V131">
        <v>47.8</v>
      </c>
      <c r="W131">
        <v>49.5</v>
      </c>
      <c r="X131">
        <v>48</v>
      </c>
      <c r="Y131">
        <v>50.1</v>
      </c>
      <c r="Z131">
        <v>54.6</v>
      </c>
      <c r="AA131">
        <v>48.9</v>
      </c>
      <c r="AB131">
        <v>51</v>
      </c>
    </row>
    <row r="132" spans="1:28" x14ac:dyDescent="0.2">
      <c r="A132" t="s">
        <v>130</v>
      </c>
      <c r="B132">
        <v>35.200000000000003</v>
      </c>
      <c r="C132">
        <v>31.4</v>
      </c>
      <c r="D132">
        <v>31.3</v>
      </c>
      <c r="E132">
        <v>35.1</v>
      </c>
      <c r="F132">
        <v>35.299999999999997</v>
      </c>
      <c r="G132">
        <v>38.299999999999997</v>
      </c>
      <c r="H132">
        <v>40.6</v>
      </c>
      <c r="I132">
        <v>48</v>
      </c>
      <c r="J132">
        <v>44.8</v>
      </c>
      <c r="K132">
        <v>44.3</v>
      </c>
      <c r="L132">
        <v>43.5</v>
      </c>
      <c r="M132">
        <v>46.9</v>
      </c>
      <c r="N132">
        <v>54.3</v>
      </c>
      <c r="O132">
        <v>56.4</v>
      </c>
      <c r="P132">
        <v>59</v>
      </c>
      <c r="Q132">
        <v>63.7</v>
      </c>
      <c r="R132">
        <v>59.3</v>
      </c>
      <c r="S132">
        <v>59.2</v>
      </c>
      <c r="T132">
        <v>56.8</v>
      </c>
      <c r="U132">
        <v>57.4</v>
      </c>
      <c r="V132">
        <v>74.099999999999994</v>
      </c>
      <c r="W132">
        <v>63</v>
      </c>
      <c r="X132">
        <v>70.900000000000006</v>
      </c>
      <c r="Y132">
        <v>68.7</v>
      </c>
      <c r="Z132">
        <v>80.5</v>
      </c>
      <c r="AA132">
        <v>73.3</v>
      </c>
      <c r="AB132">
        <v>78.900000000000006</v>
      </c>
    </row>
    <row r="133" spans="1:28" x14ac:dyDescent="0.2">
      <c r="A133" t="s">
        <v>131</v>
      </c>
      <c r="B133">
        <v>43.7</v>
      </c>
      <c r="C133">
        <v>46</v>
      </c>
      <c r="D133">
        <v>47.9</v>
      </c>
      <c r="E133">
        <v>48.6</v>
      </c>
      <c r="F133">
        <v>48.7</v>
      </c>
      <c r="G133">
        <v>50.6</v>
      </c>
      <c r="H133">
        <v>46.9</v>
      </c>
      <c r="I133">
        <v>48.7</v>
      </c>
      <c r="J133">
        <v>49.1</v>
      </c>
      <c r="K133">
        <v>49.4</v>
      </c>
      <c r="L133">
        <v>46</v>
      </c>
      <c r="M133">
        <v>46.6</v>
      </c>
      <c r="N133">
        <v>47.4</v>
      </c>
      <c r="O133">
        <v>50.4</v>
      </c>
      <c r="P133">
        <v>52.5</v>
      </c>
      <c r="Q133">
        <v>51.7</v>
      </c>
      <c r="R133">
        <v>51.2</v>
      </c>
      <c r="S133">
        <v>57.8</v>
      </c>
      <c r="T133">
        <v>54.2</v>
      </c>
      <c r="U133">
        <v>54.1</v>
      </c>
      <c r="V133">
        <v>59.4</v>
      </c>
      <c r="W133">
        <v>61.4</v>
      </c>
      <c r="X133">
        <v>58.7</v>
      </c>
      <c r="Y133">
        <v>52.4</v>
      </c>
      <c r="Z133">
        <v>62.3</v>
      </c>
      <c r="AA133">
        <v>62.2</v>
      </c>
      <c r="AB133">
        <v>64.3</v>
      </c>
    </row>
    <row r="134" spans="1:28" x14ac:dyDescent="0.2">
      <c r="A134" t="s">
        <v>132</v>
      </c>
      <c r="B134">
        <v>38.1</v>
      </c>
      <c r="C134">
        <v>42.7</v>
      </c>
      <c r="D134">
        <v>54</v>
      </c>
      <c r="E134">
        <v>57.7</v>
      </c>
      <c r="F134">
        <v>52.9</v>
      </c>
      <c r="G134">
        <v>51.6</v>
      </c>
      <c r="H134">
        <v>47.7</v>
      </c>
      <c r="I134">
        <v>50.4</v>
      </c>
      <c r="J134">
        <v>51.7</v>
      </c>
      <c r="K134">
        <v>52.1</v>
      </c>
      <c r="L134">
        <v>50.7</v>
      </c>
      <c r="M134">
        <v>53.8</v>
      </c>
      <c r="N134">
        <v>53.4</v>
      </c>
      <c r="O134">
        <v>57</v>
      </c>
      <c r="P134">
        <v>59.3</v>
      </c>
      <c r="Q134">
        <v>56.2</v>
      </c>
      <c r="R134">
        <v>56.1</v>
      </c>
      <c r="S134">
        <v>62.6</v>
      </c>
      <c r="T134">
        <v>60.4</v>
      </c>
      <c r="U134">
        <v>59.6</v>
      </c>
      <c r="V134">
        <v>62</v>
      </c>
      <c r="W134">
        <v>61.7</v>
      </c>
      <c r="X134">
        <v>62.7</v>
      </c>
      <c r="Y134">
        <v>65.8</v>
      </c>
      <c r="Z134">
        <v>68.599999999999994</v>
      </c>
      <c r="AA134">
        <v>70.2</v>
      </c>
      <c r="AB134">
        <v>78.099999999999994</v>
      </c>
    </row>
    <row r="135" spans="1:28" x14ac:dyDescent="0.2">
      <c r="A135" t="s">
        <v>133</v>
      </c>
      <c r="B135">
        <v>17.399999999999999</v>
      </c>
      <c r="C135">
        <v>24.5</v>
      </c>
      <c r="D135">
        <v>34</v>
      </c>
      <c r="E135">
        <v>45.7</v>
      </c>
      <c r="F135">
        <v>54.8</v>
      </c>
      <c r="G135">
        <v>58.3</v>
      </c>
      <c r="H135">
        <v>64.5</v>
      </c>
      <c r="I135">
        <v>76</v>
      </c>
      <c r="J135">
        <v>76.5</v>
      </c>
      <c r="K135">
        <v>78.7</v>
      </c>
      <c r="L135">
        <v>71.5</v>
      </c>
      <c r="M135">
        <v>77.900000000000006</v>
      </c>
      <c r="N135">
        <v>80.5</v>
      </c>
      <c r="O135">
        <v>82.4</v>
      </c>
      <c r="P135">
        <v>84.3</v>
      </c>
      <c r="Q135">
        <v>75.099999999999994</v>
      </c>
      <c r="R135">
        <v>80.599999999999994</v>
      </c>
      <c r="S135">
        <v>83.8</v>
      </c>
      <c r="T135">
        <v>76.7</v>
      </c>
      <c r="U135">
        <v>68.900000000000006</v>
      </c>
      <c r="V135">
        <v>64.7</v>
      </c>
      <c r="W135">
        <v>57.6</v>
      </c>
      <c r="X135">
        <v>57.4</v>
      </c>
      <c r="Y135">
        <v>58.1</v>
      </c>
      <c r="Z135">
        <v>63.5</v>
      </c>
      <c r="AA135">
        <v>60.7</v>
      </c>
      <c r="AB135">
        <v>50.8</v>
      </c>
    </row>
    <row r="136" spans="1:28" x14ac:dyDescent="0.2">
      <c r="A136" t="s">
        <v>134</v>
      </c>
      <c r="B136">
        <v>55.5</v>
      </c>
      <c r="C136">
        <v>57.1</v>
      </c>
      <c r="D136">
        <v>72.8</v>
      </c>
      <c r="E136">
        <v>73.3</v>
      </c>
      <c r="F136">
        <v>63.8</v>
      </c>
      <c r="G136">
        <v>59.2</v>
      </c>
      <c r="H136">
        <v>63.1</v>
      </c>
      <c r="I136">
        <v>63.1</v>
      </c>
      <c r="J136">
        <v>61.8</v>
      </c>
      <c r="K136">
        <v>61</v>
      </c>
      <c r="L136">
        <v>58.8</v>
      </c>
      <c r="M136">
        <v>68.8</v>
      </c>
      <c r="N136">
        <v>63</v>
      </c>
      <c r="O136">
        <v>70.599999999999994</v>
      </c>
      <c r="P136">
        <v>71.7</v>
      </c>
      <c r="Q136">
        <v>66.5</v>
      </c>
      <c r="R136">
        <v>64.900000000000006</v>
      </c>
      <c r="S136">
        <v>69.7</v>
      </c>
      <c r="T136">
        <v>71.2</v>
      </c>
      <c r="U136">
        <v>67.8</v>
      </c>
      <c r="V136">
        <v>61.4</v>
      </c>
      <c r="W136">
        <v>64.400000000000006</v>
      </c>
      <c r="X136">
        <v>69.599999999999994</v>
      </c>
      <c r="Y136">
        <v>66.400000000000006</v>
      </c>
      <c r="Z136">
        <v>66</v>
      </c>
      <c r="AA136">
        <v>80.099999999999994</v>
      </c>
      <c r="AB136">
        <v>65.400000000000006</v>
      </c>
    </row>
    <row r="137" spans="1:28" x14ac:dyDescent="0.2">
      <c r="A137" t="s">
        <v>135</v>
      </c>
      <c r="B137">
        <v>21.1</v>
      </c>
      <c r="C137">
        <v>28.3</v>
      </c>
      <c r="D137">
        <v>39.4</v>
      </c>
      <c r="E137">
        <v>53.9</v>
      </c>
      <c r="F137">
        <v>41</v>
      </c>
      <c r="G137">
        <v>45.8</v>
      </c>
      <c r="H137">
        <v>36</v>
      </c>
      <c r="I137">
        <v>38</v>
      </c>
      <c r="J137">
        <v>40.299999999999997</v>
      </c>
      <c r="K137">
        <v>44.4</v>
      </c>
      <c r="L137">
        <v>41.4</v>
      </c>
      <c r="M137">
        <v>43.4</v>
      </c>
      <c r="N137">
        <v>44.2</v>
      </c>
      <c r="O137">
        <v>46.3</v>
      </c>
      <c r="P137">
        <v>49.9</v>
      </c>
      <c r="Q137">
        <v>45.6</v>
      </c>
      <c r="R137">
        <v>44</v>
      </c>
      <c r="S137">
        <v>51.3</v>
      </c>
      <c r="T137">
        <v>46.1</v>
      </c>
      <c r="U137">
        <v>47.1</v>
      </c>
      <c r="V137">
        <v>50.2</v>
      </c>
      <c r="W137">
        <v>43.3</v>
      </c>
      <c r="X137">
        <v>42.6</v>
      </c>
      <c r="Y137">
        <v>48.6</v>
      </c>
      <c r="Z137">
        <v>51.8</v>
      </c>
      <c r="AA137">
        <v>47.8</v>
      </c>
      <c r="AB137">
        <v>48.6</v>
      </c>
    </row>
    <row r="138" spans="1:28" x14ac:dyDescent="0.2">
      <c r="A138" t="s">
        <v>136</v>
      </c>
      <c r="B138">
        <v>39.200000000000003</v>
      </c>
      <c r="C138">
        <v>40.9</v>
      </c>
      <c r="D138">
        <v>43</v>
      </c>
      <c r="E138">
        <v>45.7</v>
      </c>
      <c r="F138">
        <v>46.1</v>
      </c>
      <c r="G138">
        <v>44.1</v>
      </c>
      <c r="H138">
        <v>41.5</v>
      </c>
      <c r="I138">
        <v>43</v>
      </c>
      <c r="J138">
        <v>43.9</v>
      </c>
      <c r="K138">
        <v>44.3</v>
      </c>
      <c r="L138">
        <v>45.5</v>
      </c>
      <c r="M138">
        <v>44.9</v>
      </c>
      <c r="N138">
        <v>46.2</v>
      </c>
      <c r="O138">
        <v>48.8</v>
      </c>
      <c r="P138">
        <v>51.4</v>
      </c>
      <c r="Q138">
        <v>51.4</v>
      </c>
      <c r="R138">
        <v>54</v>
      </c>
      <c r="S138">
        <v>61.5</v>
      </c>
      <c r="T138">
        <v>61.8</v>
      </c>
      <c r="U138">
        <v>64</v>
      </c>
      <c r="V138">
        <v>71.599999999999994</v>
      </c>
      <c r="W138">
        <v>76.2</v>
      </c>
      <c r="X138">
        <v>75.3</v>
      </c>
      <c r="Y138">
        <v>78.900000000000006</v>
      </c>
      <c r="Z138">
        <v>83.5</v>
      </c>
      <c r="AA138">
        <v>85.1</v>
      </c>
      <c r="AB138">
        <v>130.4</v>
      </c>
    </row>
    <row r="139" spans="1:28" x14ac:dyDescent="0.2">
      <c r="A139" t="s">
        <v>137</v>
      </c>
      <c r="B139">
        <v>39.5</v>
      </c>
      <c r="C139">
        <v>43.3</v>
      </c>
      <c r="D139">
        <v>44</v>
      </c>
      <c r="E139">
        <v>50.1</v>
      </c>
      <c r="F139">
        <v>50.6</v>
      </c>
      <c r="G139">
        <v>50.6</v>
      </c>
      <c r="H139">
        <v>47.1</v>
      </c>
      <c r="I139">
        <v>47</v>
      </c>
      <c r="J139">
        <v>48.5</v>
      </c>
      <c r="K139">
        <v>49</v>
      </c>
      <c r="L139">
        <v>48.3</v>
      </c>
      <c r="M139">
        <v>51.6</v>
      </c>
      <c r="N139">
        <v>50.9</v>
      </c>
      <c r="O139">
        <v>51.5</v>
      </c>
      <c r="P139">
        <v>53.7</v>
      </c>
      <c r="Q139">
        <v>55.8</v>
      </c>
      <c r="R139">
        <v>55.3</v>
      </c>
      <c r="S139">
        <v>55.3</v>
      </c>
      <c r="T139">
        <v>56.9</v>
      </c>
      <c r="U139">
        <v>59.8</v>
      </c>
      <c r="V139">
        <v>60.8</v>
      </c>
      <c r="W139">
        <v>61.6</v>
      </c>
      <c r="X139">
        <v>59.7</v>
      </c>
      <c r="Y139">
        <v>58.7</v>
      </c>
      <c r="Z139">
        <v>52.1</v>
      </c>
      <c r="AA139">
        <v>57.5</v>
      </c>
      <c r="AB139">
        <v>63.9</v>
      </c>
    </row>
    <row r="140" spans="1:28" x14ac:dyDescent="0.2">
      <c r="A140" t="s">
        <v>138</v>
      </c>
      <c r="B140">
        <v>29.8</v>
      </c>
      <c r="C140">
        <v>31.8</v>
      </c>
      <c r="D140">
        <v>34.1</v>
      </c>
      <c r="E140">
        <v>38.700000000000003</v>
      </c>
      <c r="F140">
        <v>38.5</v>
      </c>
      <c r="G140">
        <v>37.799999999999997</v>
      </c>
      <c r="H140">
        <v>35.5</v>
      </c>
      <c r="I140">
        <v>34.4</v>
      </c>
      <c r="J140">
        <v>37</v>
      </c>
      <c r="K140">
        <v>36.1</v>
      </c>
      <c r="L140">
        <v>38</v>
      </c>
      <c r="M140">
        <v>41.9</v>
      </c>
      <c r="N140">
        <v>41</v>
      </c>
      <c r="O140">
        <v>43.5</v>
      </c>
      <c r="P140">
        <v>43.3</v>
      </c>
      <c r="Q140">
        <v>41.3</v>
      </c>
      <c r="R140">
        <v>43.4</v>
      </c>
      <c r="S140">
        <v>43.5</v>
      </c>
      <c r="T140">
        <v>43</v>
      </c>
      <c r="U140">
        <v>49.6</v>
      </c>
      <c r="V140">
        <v>58.6</v>
      </c>
      <c r="W140">
        <v>62</v>
      </c>
      <c r="X140">
        <v>55.2</v>
      </c>
      <c r="Y140">
        <v>45.3</v>
      </c>
      <c r="Z140">
        <v>50.1</v>
      </c>
      <c r="AA140">
        <v>50.5</v>
      </c>
      <c r="AB140">
        <v>77.900000000000006</v>
      </c>
    </row>
    <row r="141" spans="1:28" x14ac:dyDescent="0.2">
      <c r="A141" t="s">
        <v>139</v>
      </c>
      <c r="B141">
        <v>31</v>
      </c>
      <c r="C141">
        <v>34.4</v>
      </c>
      <c r="D141">
        <v>35.299999999999997</v>
      </c>
      <c r="E141">
        <v>38.9</v>
      </c>
      <c r="F141">
        <v>39.299999999999997</v>
      </c>
      <c r="G141">
        <v>39.9</v>
      </c>
      <c r="H141">
        <v>37.200000000000003</v>
      </c>
      <c r="I141">
        <v>39.9</v>
      </c>
      <c r="J141">
        <v>41</v>
      </c>
      <c r="K141">
        <v>42.8</v>
      </c>
      <c r="L141">
        <v>45.9</v>
      </c>
      <c r="M141">
        <v>48.7</v>
      </c>
      <c r="N141">
        <v>49.2</v>
      </c>
      <c r="O141">
        <v>50.6</v>
      </c>
      <c r="P141">
        <v>51</v>
      </c>
      <c r="Q141">
        <v>59.3</v>
      </c>
      <c r="R141">
        <v>62.5</v>
      </c>
      <c r="S141">
        <v>51</v>
      </c>
      <c r="T141">
        <v>45.7</v>
      </c>
      <c r="U141">
        <v>47.7</v>
      </c>
      <c r="V141">
        <v>56</v>
      </c>
      <c r="W141">
        <v>47.7</v>
      </c>
      <c r="X141">
        <v>46.6</v>
      </c>
      <c r="Y141">
        <v>55.1</v>
      </c>
      <c r="Z141">
        <v>67.5</v>
      </c>
      <c r="AA141">
        <v>75.099999999999994</v>
      </c>
      <c r="AB141">
        <v>63.2</v>
      </c>
    </row>
    <row r="142" spans="1:28" x14ac:dyDescent="0.2">
      <c r="A142" t="s">
        <v>140</v>
      </c>
      <c r="B142">
        <v>53.7</v>
      </c>
      <c r="C142">
        <v>56</v>
      </c>
      <c r="D142">
        <v>53.5</v>
      </c>
      <c r="E142">
        <v>56.4</v>
      </c>
      <c r="F142">
        <v>61.8</v>
      </c>
      <c r="G142">
        <v>61.4</v>
      </c>
      <c r="H142">
        <v>52.5</v>
      </c>
      <c r="I142">
        <v>57.3</v>
      </c>
      <c r="J142">
        <v>55</v>
      </c>
      <c r="K142">
        <v>55.1</v>
      </c>
      <c r="L142">
        <v>50.9</v>
      </c>
      <c r="M142">
        <v>50.9</v>
      </c>
      <c r="N142">
        <v>54.1</v>
      </c>
      <c r="O142">
        <v>54.5</v>
      </c>
      <c r="P142">
        <v>57.7</v>
      </c>
      <c r="Q142">
        <v>60.4</v>
      </c>
      <c r="R142">
        <v>60.3</v>
      </c>
      <c r="S142">
        <v>59.4</v>
      </c>
      <c r="T142">
        <v>64.599999999999994</v>
      </c>
      <c r="U142">
        <v>70.3</v>
      </c>
      <c r="V142">
        <v>64.7</v>
      </c>
      <c r="W142">
        <v>63.8</v>
      </c>
      <c r="X142">
        <v>61.3</v>
      </c>
      <c r="Y142">
        <v>63.8</v>
      </c>
      <c r="Z142">
        <v>56.6</v>
      </c>
      <c r="AA142">
        <v>60.1</v>
      </c>
      <c r="AB142">
        <v>66.3</v>
      </c>
    </row>
    <row r="143" spans="1:28" x14ac:dyDescent="0.2">
      <c r="A143" t="s">
        <v>141</v>
      </c>
      <c r="B143">
        <v>36.700000000000003</v>
      </c>
      <c r="C143">
        <v>42.1</v>
      </c>
      <c r="D143">
        <v>44</v>
      </c>
      <c r="E143">
        <v>53.5</v>
      </c>
      <c r="F143">
        <v>51.4</v>
      </c>
      <c r="G143">
        <v>52</v>
      </c>
      <c r="H143">
        <v>53.5</v>
      </c>
      <c r="I143">
        <v>46.8</v>
      </c>
      <c r="J143">
        <v>52</v>
      </c>
      <c r="K143">
        <v>52.5</v>
      </c>
      <c r="L143">
        <v>51.9</v>
      </c>
      <c r="M143">
        <v>60</v>
      </c>
      <c r="N143">
        <v>52.7</v>
      </c>
      <c r="O143">
        <v>52.1</v>
      </c>
      <c r="P143">
        <v>54.6</v>
      </c>
      <c r="Q143">
        <v>55.7</v>
      </c>
      <c r="R143">
        <v>52.4</v>
      </c>
      <c r="S143">
        <v>56.8</v>
      </c>
      <c r="T143">
        <v>55.9</v>
      </c>
      <c r="U143">
        <v>53.8</v>
      </c>
      <c r="V143">
        <v>58.2</v>
      </c>
      <c r="W143">
        <v>61.1</v>
      </c>
      <c r="X143">
        <v>61.6</v>
      </c>
      <c r="Y143">
        <v>60.7</v>
      </c>
      <c r="Z143">
        <v>47</v>
      </c>
      <c r="AA143">
        <v>55.9</v>
      </c>
      <c r="AB143">
        <v>58.2</v>
      </c>
    </row>
    <row r="144" spans="1:28" x14ac:dyDescent="0.2">
      <c r="A144" t="s">
        <v>142</v>
      </c>
      <c r="B144">
        <v>51.7</v>
      </c>
      <c r="C144">
        <v>54.5</v>
      </c>
      <c r="D144">
        <v>60.9</v>
      </c>
      <c r="E144">
        <v>65.900000000000006</v>
      </c>
      <c r="F144">
        <v>62.3</v>
      </c>
      <c r="G144">
        <v>64.5</v>
      </c>
      <c r="H144">
        <v>64.599999999999994</v>
      </c>
      <c r="I144">
        <v>67.5</v>
      </c>
      <c r="J144">
        <v>71.8</v>
      </c>
      <c r="K144">
        <v>75.599999999999994</v>
      </c>
      <c r="L144">
        <v>73.8</v>
      </c>
      <c r="M144">
        <v>75.8</v>
      </c>
      <c r="N144">
        <v>69</v>
      </c>
      <c r="O144">
        <v>75</v>
      </c>
      <c r="P144">
        <v>79.099999999999994</v>
      </c>
      <c r="Q144">
        <v>78.599999999999994</v>
      </c>
      <c r="R144">
        <v>77.400000000000006</v>
      </c>
      <c r="S144">
        <v>80.599999999999994</v>
      </c>
      <c r="T144">
        <v>78.2</v>
      </c>
      <c r="U144">
        <v>78.2</v>
      </c>
      <c r="V144">
        <v>75.099999999999994</v>
      </c>
      <c r="W144">
        <v>73.8</v>
      </c>
      <c r="X144">
        <v>77</v>
      </c>
      <c r="Y144">
        <v>72.3</v>
      </c>
      <c r="Z144">
        <v>72.099999999999994</v>
      </c>
      <c r="AA144">
        <v>73.2</v>
      </c>
      <c r="AB144">
        <v>78.900000000000006</v>
      </c>
    </row>
    <row r="145" spans="1:28" x14ac:dyDescent="0.2">
      <c r="A145" t="s">
        <v>143</v>
      </c>
      <c r="B145">
        <v>62.7</v>
      </c>
      <c r="C145">
        <v>65.2</v>
      </c>
      <c r="D145">
        <v>73</v>
      </c>
      <c r="E145">
        <v>80.2</v>
      </c>
      <c r="F145">
        <v>73.8</v>
      </c>
      <c r="G145">
        <v>76.7</v>
      </c>
      <c r="H145">
        <v>78.3</v>
      </c>
      <c r="I145">
        <v>76</v>
      </c>
      <c r="J145">
        <v>83.1</v>
      </c>
      <c r="K145">
        <v>98.1</v>
      </c>
      <c r="L145">
        <v>91.5</v>
      </c>
      <c r="M145">
        <v>92.3</v>
      </c>
      <c r="N145">
        <v>74.5</v>
      </c>
      <c r="O145">
        <v>102.6</v>
      </c>
      <c r="P145">
        <v>104.1</v>
      </c>
      <c r="Q145">
        <v>116.3</v>
      </c>
      <c r="R145">
        <v>114.6</v>
      </c>
      <c r="S145">
        <v>113.5</v>
      </c>
      <c r="T145">
        <v>108.7</v>
      </c>
      <c r="U145">
        <v>106.6</v>
      </c>
      <c r="V145">
        <v>100.1</v>
      </c>
      <c r="W145">
        <v>97.3</v>
      </c>
      <c r="X145">
        <v>100.9</v>
      </c>
      <c r="Y145">
        <v>89</v>
      </c>
      <c r="Z145">
        <v>69.7</v>
      </c>
      <c r="AA145">
        <v>68.900000000000006</v>
      </c>
      <c r="AB145">
        <v>74.400000000000006</v>
      </c>
    </row>
    <row r="146" spans="1:28" x14ac:dyDescent="0.2">
      <c r="A146" t="s">
        <v>144</v>
      </c>
      <c r="B146">
        <v>64</v>
      </c>
      <c r="C146">
        <v>66.900000000000006</v>
      </c>
      <c r="D146">
        <v>75.099999999999994</v>
      </c>
      <c r="E146">
        <v>80.900000000000006</v>
      </c>
      <c r="F146">
        <v>74.900000000000006</v>
      </c>
      <c r="G146">
        <v>79.5</v>
      </c>
      <c r="H146">
        <v>78.7</v>
      </c>
      <c r="I146">
        <v>75</v>
      </c>
      <c r="J146">
        <v>82.4</v>
      </c>
      <c r="K146">
        <v>97.5</v>
      </c>
      <c r="L146">
        <v>90.9</v>
      </c>
      <c r="M146">
        <v>92.7</v>
      </c>
      <c r="N146">
        <v>76</v>
      </c>
      <c r="O146">
        <v>112.2</v>
      </c>
      <c r="P146">
        <v>112.6</v>
      </c>
      <c r="Q146">
        <v>126.8</v>
      </c>
      <c r="R146">
        <v>123.2</v>
      </c>
      <c r="S146">
        <v>124.3</v>
      </c>
      <c r="T146">
        <v>117.5</v>
      </c>
      <c r="U146">
        <v>115.7</v>
      </c>
      <c r="V146">
        <v>108</v>
      </c>
      <c r="W146">
        <v>103.7</v>
      </c>
      <c r="X146">
        <v>109</v>
      </c>
      <c r="Y146">
        <v>94.4</v>
      </c>
      <c r="Z146">
        <v>72.3</v>
      </c>
      <c r="AA146">
        <v>72.099999999999994</v>
      </c>
      <c r="AB146">
        <v>79.099999999999994</v>
      </c>
    </row>
    <row r="147" spans="1:28" x14ac:dyDescent="0.2">
      <c r="A147" t="s">
        <v>145</v>
      </c>
      <c r="B147">
        <v>55.1</v>
      </c>
      <c r="C147">
        <v>57.2</v>
      </c>
      <c r="D147">
        <v>61.2</v>
      </c>
      <c r="E147">
        <v>77.8</v>
      </c>
      <c r="F147">
        <v>54.8</v>
      </c>
      <c r="G147">
        <v>47.4</v>
      </c>
      <c r="H147">
        <v>60.9</v>
      </c>
      <c r="I147">
        <v>74.900000000000006</v>
      </c>
      <c r="J147">
        <v>83.2</v>
      </c>
      <c r="K147">
        <v>97.9</v>
      </c>
      <c r="L147">
        <v>89.9</v>
      </c>
      <c r="M147">
        <v>88.6</v>
      </c>
      <c r="N147">
        <v>63.4</v>
      </c>
      <c r="O147">
        <v>44.9</v>
      </c>
      <c r="P147">
        <v>50</v>
      </c>
      <c r="Q147">
        <v>47.3</v>
      </c>
      <c r="R147">
        <v>52.9</v>
      </c>
      <c r="S147">
        <v>49.6</v>
      </c>
      <c r="T147">
        <v>55.3</v>
      </c>
      <c r="U147">
        <v>51.5</v>
      </c>
      <c r="V147">
        <v>55.4</v>
      </c>
      <c r="W147">
        <v>62.4</v>
      </c>
      <c r="X147">
        <v>60.6</v>
      </c>
      <c r="Y147">
        <v>58.7</v>
      </c>
      <c r="Z147">
        <v>52.3</v>
      </c>
      <c r="AA147">
        <v>48.9</v>
      </c>
      <c r="AB147">
        <v>50.1</v>
      </c>
    </row>
    <row r="148" spans="1:28" x14ac:dyDescent="0.2">
      <c r="A148" t="s">
        <v>146</v>
      </c>
      <c r="B148">
        <v>32</v>
      </c>
      <c r="C148">
        <v>34</v>
      </c>
      <c r="D148">
        <v>36.799999999999997</v>
      </c>
      <c r="E148">
        <v>40.700000000000003</v>
      </c>
      <c r="F148">
        <v>37.4</v>
      </c>
      <c r="G148">
        <v>39.9</v>
      </c>
      <c r="H148">
        <v>38.200000000000003</v>
      </c>
      <c r="I148">
        <v>40.9</v>
      </c>
      <c r="J148">
        <v>41.8</v>
      </c>
      <c r="K148">
        <v>42.8</v>
      </c>
      <c r="L148">
        <v>43.7</v>
      </c>
      <c r="M148">
        <v>45.6</v>
      </c>
      <c r="N148">
        <v>35.799999999999997</v>
      </c>
      <c r="O148">
        <v>35.5</v>
      </c>
      <c r="P148">
        <v>43.4</v>
      </c>
      <c r="Q148">
        <v>44.2</v>
      </c>
      <c r="R148">
        <v>41.6</v>
      </c>
      <c r="S148">
        <v>44.2</v>
      </c>
      <c r="T148">
        <v>43.8</v>
      </c>
      <c r="U148">
        <v>43</v>
      </c>
      <c r="V148">
        <v>43.7</v>
      </c>
      <c r="W148">
        <v>39.200000000000003</v>
      </c>
      <c r="X148">
        <v>36.6</v>
      </c>
      <c r="Y148">
        <v>39.700000000000003</v>
      </c>
      <c r="Z148">
        <v>46.5</v>
      </c>
      <c r="AA148">
        <v>47.3</v>
      </c>
      <c r="AB148">
        <v>50.4</v>
      </c>
    </row>
    <row r="149" spans="1:28" x14ac:dyDescent="0.2">
      <c r="A149" t="s">
        <v>147</v>
      </c>
      <c r="B149">
        <v>37.9</v>
      </c>
      <c r="C149">
        <v>40.4</v>
      </c>
      <c r="D149">
        <v>43.4</v>
      </c>
      <c r="E149">
        <v>48.6</v>
      </c>
      <c r="F149">
        <v>46.2</v>
      </c>
      <c r="G149">
        <v>47.8</v>
      </c>
      <c r="H149">
        <v>47.5</v>
      </c>
      <c r="I149">
        <v>51.7</v>
      </c>
      <c r="J149">
        <v>54</v>
      </c>
      <c r="K149">
        <v>54.1</v>
      </c>
      <c r="L149">
        <v>53.7</v>
      </c>
      <c r="M149">
        <v>54.3</v>
      </c>
      <c r="N149">
        <v>51.6</v>
      </c>
      <c r="O149">
        <v>52.2</v>
      </c>
      <c r="P149">
        <v>55.7</v>
      </c>
      <c r="Q149">
        <v>56.8</v>
      </c>
      <c r="R149">
        <v>52.1</v>
      </c>
      <c r="S149">
        <v>58.2</v>
      </c>
      <c r="T149">
        <v>58.7</v>
      </c>
      <c r="U149">
        <v>62.5</v>
      </c>
      <c r="V149">
        <v>60</v>
      </c>
      <c r="W149">
        <v>63.8</v>
      </c>
      <c r="X149">
        <v>60</v>
      </c>
      <c r="Y149">
        <v>59.7</v>
      </c>
      <c r="Z149">
        <v>59</v>
      </c>
      <c r="AA149">
        <v>64</v>
      </c>
      <c r="AB149">
        <v>87.9</v>
      </c>
    </row>
    <row r="150" spans="1:28" x14ac:dyDescent="0.2">
      <c r="A150" t="s">
        <v>148</v>
      </c>
      <c r="B150">
        <v>87.8</v>
      </c>
      <c r="C150">
        <v>93.6</v>
      </c>
      <c r="D150">
        <v>93.3</v>
      </c>
      <c r="E150">
        <v>101.9</v>
      </c>
      <c r="F150">
        <v>97.3</v>
      </c>
      <c r="G150">
        <v>109.7</v>
      </c>
      <c r="H150">
        <v>108.1</v>
      </c>
      <c r="I150">
        <v>112.9</v>
      </c>
      <c r="J150">
        <v>117</v>
      </c>
      <c r="K150">
        <v>118.8</v>
      </c>
      <c r="L150">
        <v>118.6</v>
      </c>
      <c r="M150">
        <v>113.9</v>
      </c>
      <c r="N150">
        <v>113.8</v>
      </c>
      <c r="O150">
        <v>120.4</v>
      </c>
      <c r="P150">
        <v>114.6</v>
      </c>
      <c r="Q150">
        <v>109.1</v>
      </c>
      <c r="R150">
        <v>111.4</v>
      </c>
      <c r="S150">
        <v>100.7</v>
      </c>
      <c r="T150">
        <v>91.9</v>
      </c>
      <c r="U150">
        <v>88.6</v>
      </c>
      <c r="V150">
        <v>96.8</v>
      </c>
      <c r="W150">
        <v>99.3</v>
      </c>
      <c r="X150">
        <v>93.1</v>
      </c>
      <c r="Y150">
        <v>98.9</v>
      </c>
      <c r="Z150">
        <v>91.7</v>
      </c>
      <c r="AA150">
        <v>99.6</v>
      </c>
      <c r="AB150">
        <v>102.5</v>
      </c>
    </row>
    <row r="151" spans="1:28" x14ac:dyDescent="0.2">
      <c r="A151" t="s">
        <v>149</v>
      </c>
      <c r="B151">
        <v>35.5</v>
      </c>
      <c r="C151">
        <v>37.700000000000003</v>
      </c>
      <c r="D151">
        <v>38</v>
      </c>
      <c r="E151">
        <v>47.5</v>
      </c>
      <c r="F151">
        <v>44.3</v>
      </c>
      <c r="G151">
        <v>37.799999999999997</v>
      </c>
      <c r="H151">
        <v>44.1</v>
      </c>
      <c r="I151">
        <v>46.8</v>
      </c>
      <c r="J151">
        <v>47.6</v>
      </c>
      <c r="K151">
        <v>44.4</v>
      </c>
      <c r="L151">
        <v>32.1</v>
      </c>
      <c r="M151">
        <v>33.799999999999997</v>
      </c>
      <c r="N151">
        <v>33</v>
      </c>
      <c r="O151">
        <v>44.4</v>
      </c>
      <c r="P151">
        <v>52.3</v>
      </c>
      <c r="Q151">
        <v>54.9</v>
      </c>
      <c r="R151">
        <v>49.3</v>
      </c>
      <c r="S151">
        <v>49.4</v>
      </c>
      <c r="T151">
        <v>50.8</v>
      </c>
      <c r="U151">
        <v>55.6</v>
      </c>
      <c r="V151">
        <v>46.1</v>
      </c>
      <c r="W151">
        <v>51.3</v>
      </c>
      <c r="X151">
        <v>55</v>
      </c>
      <c r="Y151">
        <v>63.9</v>
      </c>
      <c r="Z151">
        <v>74.8</v>
      </c>
      <c r="AA151">
        <v>78.900000000000006</v>
      </c>
      <c r="AB151">
        <v>145.1</v>
      </c>
    </row>
    <row r="152" spans="1:28" x14ac:dyDescent="0.2">
      <c r="A152" t="s">
        <v>150</v>
      </c>
      <c r="B152">
        <v>36.799999999999997</v>
      </c>
      <c r="C152">
        <v>40.700000000000003</v>
      </c>
      <c r="D152">
        <v>50.2</v>
      </c>
      <c r="E152">
        <v>50.3</v>
      </c>
      <c r="F152">
        <v>50.2</v>
      </c>
      <c r="G152">
        <v>64.7</v>
      </c>
      <c r="H152">
        <v>63.1</v>
      </c>
      <c r="I152">
        <v>66.8</v>
      </c>
      <c r="J152">
        <v>69.5</v>
      </c>
      <c r="K152">
        <v>65.099999999999994</v>
      </c>
      <c r="L152">
        <v>62.4</v>
      </c>
      <c r="M152">
        <v>69.3</v>
      </c>
      <c r="N152">
        <v>53</v>
      </c>
      <c r="O152">
        <v>48.8</v>
      </c>
      <c r="P152">
        <v>53.6</v>
      </c>
      <c r="Q152">
        <v>54.4</v>
      </c>
      <c r="R152">
        <v>43</v>
      </c>
      <c r="S152">
        <v>49.3</v>
      </c>
      <c r="T152">
        <v>57.1</v>
      </c>
      <c r="U152">
        <v>68.7</v>
      </c>
      <c r="V152">
        <v>56.1</v>
      </c>
      <c r="W152">
        <v>55.6</v>
      </c>
      <c r="X152">
        <v>61.8</v>
      </c>
      <c r="Y152">
        <v>70.5</v>
      </c>
      <c r="Z152">
        <v>64</v>
      </c>
      <c r="AA152">
        <v>70.2</v>
      </c>
      <c r="AB152">
        <v>83.2</v>
      </c>
    </row>
    <row r="153" spans="1:28" x14ac:dyDescent="0.2">
      <c r="A153" t="s">
        <v>151</v>
      </c>
      <c r="B153">
        <v>27.5</v>
      </c>
      <c r="C153">
        <v>27.9</v>
      </c>
      <c r="D153">
        <v>29.4</v>
      </c>
      <c r="E153">
        <v>31.8</v>
      </c>
      <c r="F153">
        <v>32.299999999999997</v>
      </c>
      <c r="G153">
        <v>32</v>
      </c>
      <c r="H153">
        <v>33.5</v>
      </c>
      <c r="I153">
        <v>36.6</v>
      </c>
      <c r="J153">
        <v>37.799999999999997</v>
      </c>
      <c r="K153">
        <v>38.1</v>
      </c>
      <c r="L153">
        <v>39.5</v>
      </c>
      <c r="M153">
        <v>40.200000000000003</v>
      </c>
      <c r="N153">
        <v>45.5</v>
      </c>
      <c r="O153">
        <v>47.7</v>
      </c>
      <c r="P153">
        <v>51.3</v>
      </c>
      <c r="Q153">
        <v>53</v>
      </c>
      <c r="R153">
        <v>48.4</v>
      </c>
      <c r="S153">
        <v>45.9</v>
      </c>
      <c r="T153">
        <v>46.2</v>
      </c>
      <c r="U153">
        <v>41.1</v>
      </c>
      <c r="V153">
        <v>39.200000000000003</v>
      </c>
      <c r="W153">
        <v>44.4</v>
      </c>
      <c r="X153">
        <v>44.6</v>
      </c>
      <c r="Y153">
        <v>51.4</v>
      </c>
      <c r="Z153">
        <v>59.8</v>
      </c>
      <c r="AA153">
        <v>66.5</v>
      </c>
      <c r="AB153">
        <v>69.599999999999994</v>
      </c>
    </row>
    <row r="154" spans="1:28" x14ac:dyDescent="0.2">
      <c r="A154" t="s">
        <v>152</v>
      </c>
      <c r="B154">
        <v>42.7</v>
      </c>
      <c r="C154">
        <v>44.8</v>
      </c>
      <c r="D154">
        <v>51.7</v>
      </c>
      <c r="E154">
        <v>61.5</v>
      </c>
      <c r="F154">
        <v>50.4</v>
      </c>
      <c r="G154">
        <v>55.4</v>
      </c>
      <c r="H154">
        <v>50.6</v>
      </c>
      <c r="I154">
        <v>60.4</v>
      </c>
      <c r="J154">
        <v>63.9</v>
      </c>
      <c r="K154">
        <v>72.2</v>
      </c>
      <c r="L154">
        <v>72</v>
      </c>
      <c r="M154">
        <v>66.5</v>
      </c>
      <c r="N154">
        <v>59.8</v>
      </c>
      <c r="O154">
        <v>66.599999999999994</v>
      </c>
      <c r="P154">
        <v>67.900000000000006</v>
      </c>
      <c r="Q154">
        <v>67.7</v>
      </c>
      <c r="R154">
        <v>64.099999999999994</v>
      </c>
      <c r="S154">
        <v>62.8</v>
      </c>
      <c r="T154">
        <v>68.7</v>
      </c>
      <c r="U154">
        <v>75.599999999999994</v>
      </c>
      <c r="V154">
        <v>69.400000000000006</v>
      </c>
      <c r="W154">
        <v>74</v>
      </c>
      <c r="X154">
        <v>71.900000000000006</v>
      </c>
      <c r="Y154">
        <v>73.099999999999994</v>
      </c>
      <c r="Z154">
        <v>72.8</v>
      </c>
      <c r="AA154">
        <v>78.400000000000006</v>
      </c>
      <c r="AB154">
        <v>168.1</v>
      </c>
    </row>
    <row r="155" spans="1:28" x14ac:dyDescent="0.2">
      <c r="A155" t="s">
        <v>153</v>
      </c>
      <c r="B155">
        <v>26.3</v>
      </c>
      <c r="C155">
        <v>26.4</v>
      </c>
      <c r="D155">
        <v>28.9</v>
      </c>
      <c r="E155">
        <v>32.9</v>
      </c>
      <c r="F155">
        <v>31.7</v>
      </c>
      <c r="G155">
        <v>31.1</v>
      </c>
      <c r="H155">
        <v>33</v>
      </c>
      <c r="I155">
        <v>36.299999999999997</v>
      </c>
      <c r="J155">
        <v>39.1</v>
      </c>
      <c r="K155">
        <v>38.1</v>
      </c>
      <c r="L155">
        <v>38.4</v>
      </c>
      <c r="M155">
        <v>39.799999999999997</v>
      </c>
      <c r="N155">
        <v>35.799999999999997</v>
      </c>
      <c r="O155">
        <v>33.200000000000003</v>
      </c>
      <c r="P155">
        <v>35.9</v>
      </c>
      <c r="Q155">
        <v>35.5</v>
      </c>
      <c r="R155">
        <v>32.6</v>
      </c>
      <c r="S155">
        <v>39.5</v>
      </c>
      <c r="T155">
        <v>38.299999999999997</v>
      </c>
      <c r="U155">
        <v>46.9</v>
      </c>
      <c r="V155">
        <v>43.9</v>
      </c>
      <c r="W155">
        <v>51.1</v>
      </c>
      <c r="X155">
        <v>54.2</v>
      </c>
      <c r="Y155">
        <v>53.4</v>
      </c>
      <c r="Z155">
        <v>50.3</v>
      </c>
      <c r="AA155">
        <v>56.8</v>
      </c>
      <c r="AB155">
        <v>58.3</v>
      </c>
    </row>
    <row r="156" spans="1:28" x14ac:dyDescent="0.2">
      <c r="A156" t="s">
        <v>154</v>
      </c>
      <c r="B156">
        <v>30.6</v>
      </c>
      <c r="C156">
        <v>31.6</v>
      </c>
      <c r="D156">
        <v>35.799999999999997</v>
      </c>
      <c r="E156">
        <v>41.7</v>
      </c>
      <c r="F156">
        <v>39.6</v>
      </c>
      <c r="G156">
        <v>40.700000000000003</v>
      </c>
      <c r="H156">
        <v>39.9</v>
      </c>
      <c r="I156">
        <v>44</v>
      </c>
      <c r="J156">
        <v>46.6</v>
      </c>
      <c r="K156">
        <v>44.3</v>
      </c>
      <c r="L156">
        <v>44.2</v>
      </c>
      <c r="M156">
        <v>48.7</v>
      </c>
      <c r="N156">
        <v>44.1</v>
      </c>
      <c r="O156">
        <v>47.2</v>
      </c>
      <c r="P156">
        <v>53.4</v>
      </c>
      <c r="Q156">
        <v>55.3</v>
      </c>
      <c r="R156">
        <v>54.1</v>
      </c>
      <c r="S156">
        <v>60.2</v>
      </c>
      <c r="T156">
        <v>60</v>
      </c>
      <c r="U156">
        <v>63.4</v>
      </c>
      <c r="V156">
        <v>63.9</v>
      </c>
      <c r="W156">
        <v>64.5</v>
      </c>
      <c r="X156">
        <v>56.7</v>
      </c>
      <c r="Y156">
        <v>52.5</v>
      </c>
      <c r="Z156">
        <v>56.8</v>
      </c>
      <c r="AA156">
        <v>59.8</v>
      </c>
      <c r="AB156">
        <v>126.4</v>
      </c>
    </row>
    <row r="157" spans="1:28" x14ac:dyDescent="0.2">
      <c r="A157" t="s">
        <v>155</v>
      </c>
      <c r="B157">
        <v>29.7</v>
      </c>
      <c r="C157">
        <v>31.2</v>
      </c>
      <c r="D157">
        <v>34.5</v>
      </c>
      <c r="E157">
        <v>36.9</v>
      </c>
      <c r="F157">
        <v>37.6</v>
      </c>
      <c r="G157">
        <v>37.799999999999997</v>
      </c>
      <c r="H157">
        <v>37.1</v>
      </c>
      <c r="I157">
        <v>40.299999999999997</v>
      </c>
      <c r="J157">
        <v>42.3</v>
      </c>
      <c r="K157">
        <v>42.3</v>
      </c>
      <c r="L157">
        <v>42.6</v>
      </c>
      <c r="M157">
        <v>43.6</v>
      </c>
      <c r="N157">
        <v>42.2</v>
      </c>
      <c r="O157">
        <v>39.9</v>
      </c>
      <c r="P157">
        <v>42.5</v>
      </c>
      <c r="Q157">
        <v>45.8</v>
      </c>
      <c r="R157">
        <v>41.4</v>
      </c>
      <c r="S157">
        <v>49</v>
      </c>
      <c r="T157">
        <v>52.3</v>
      </c>
      <c r="U157">
        <v>54.8</v>
      </c>
      <c r="V157">
        <v>52.8</v>
      </c>
      <c r="W157">
        <v>56.5</v>
      </c>
      <c r="X157">
        <v>46.9</v>
      </c>
      <c r="Y157">
        <v>45.1</v>
      </c>
      <c r="Z157">
        <v>41.7</v>
      </c>
      <c r="AA157">
        <v>44.7</v>
      </c>
      <c r="AB157">
        <v>47</v>
      </c>
    </row>
    <row r="158" spans="1:28" x14ac:dyDescent="0.2">
      <c r="A158" t="s">
        <v>156</v>
      </c>
      <c r="B158">
        <v>78.8</v>
      </c>
      <c r="C158">
        <v>79.900000000000006</v>
      </c>
      <c r="D158">
        <v>89.6</v>
      </c>
      <c r="E158">
        <v>96.8</v>
      </c>
      <c r="F158">
        <v>97.6</v>
      </c>
      <c r="G158">
        <v>93.5</v>
      </c>
      <c r="H158">
        <v>93.2</v>
      </c>
      <c r="I158">
        <v>98.8</v>
      </c>
      <c r="J158">
        <v>103.3</v>
      </c>
      <c r="K158">
        <v>106.2</v>
      </c>
      <c r="L158">
        <v>102.5</v>
      </c>
      <c r="M158">
        <v>104.8</v>
      </c>
      <c r="N158">
        <v>95</v>
      </c>
      <c r="O158">
        <v>94.3</v>
      </c>
      <c r="P158">
        <v>95.8</v>
      </c>
      <c r="Q158">
        <v>89</v>
      </c>
      <c r="R158">
        <v>95</v>
      </c>
      <c r="S158">
        <v>96.6</v>
      </c>
      <c r="T158">
        <v>93.5</v>
      </c>
      <c r="U158">
        <v>88.7</v>
      </c>
      <c r="V158">
        <v>87.4</v>
      </c>
      <c r="W158">
        <v>81.7</v>
      </c>
      <c r="X158">
        <v>90.1</v>
      </c>
      <c r="Y158">
        <v>77</v>
      </c>
      <c r="Z158">
        <v>84.5</v>
      </c>
      <c r="AA158">
        <v>81.3</v>
      </c>
      <c r="AB158">
        <v>77.2</v>
      </c>
    </row>
    <row r="159" spans="1:28" x14ac:dyDescent="0.2">
      <c r="A159" t="s">
        <v>157</v>
      </c>
      <c r="B159">
        <v>67.900000000000006</v>
      </c>
      <c r="C159">
        <v>84.8</v>
      </c>
      <c r="D159">
        <v>82.3</v>
      </c>
      <c r="E159">
        <v>88.9</v>
      </c>
      <c r="F159">
        <v>97.4</v>
      </c>
      <c r="G159">
        <v>85.3</v>
      </c>
      <c r="H159">
        <v>84</v>
      </c>
      <c r="I159">
        <v>82.1</v>
      </c>
      <c r="J159">
        <v>84.5</v>
      </c>
      <c r="K159">
        <v>82.1</v>
      </c>
      <c r="L159">
        <v>84.1</v>
      </c>
      <c r="M159">
        <v>75.3</v>
      </c>
      <c r="N159">
        <v>83.3</v>
      </c>
      <c r="O159">
        <v>60.5</v>
      </c>
      <c r="P159">
        <v>69.400000000000006</v>
      </c>
      <c r="Q159">
        <v>63.5</v>
      </c>
      <c r="R159">
        <v>59.4</v>
      </c>
      <c r="S159">
        <v>62.4</v>
      </c>
      <c r="T159">
        <v>52.1</v>
      </c>
      <c r="U159">
        <v>44.4</v>
      </c>
      <c r="V159">
        <v>45.2</v>
      </c>
      <c r="W159">
        <v>42.9</v>
      </c>
      <c r="X159">
        <v>48.1</v>
      </c>
      <c r="Y159">
        <v>55.4</v>
      </c>
      <c r="Z159">
        <v>55.7</v>
      </c>
      <c r="AA159">
        <v>62</v>
      </c>
      <c r="AB159">
        <v>49.9</v>
      </c>
    </row>
    <row r="160" spans="1:28" x14ac:dyDescent="0.2">
      <c r="A160" t="s">
        <v>158</v>
      </c>
      <c r="B160">
        <v>28.9</v>
      </c>
      <c r="C160">
        <v>27.9</v>
      </c>
      <c r="D160">
        <v>29.3</v>
      </c>
      <c r="E160">
        <v>28.6</v>
      </c>
      <c r="F160">
        <v>26.1</v>
      </c>
      <c r="G160">
        <v>33.200000000000003</v>
      </c>
      <c r="H160">
        <v>36.5</v>
      </c>
      <c r="I160">
        <v>43.1</v>
      </c>
      <c r="J160">
        <v>37</v>
      </c>
      <c r="K160">
        <v>40.1</v>
      </c>
      <c r="L160">
        <v>38.200000000000003</v>
      </c>
      <c r="M160">
        <v>35.200000000000003</v>
      </c>
      <c r="N160">
        <v>28.9</v>
      </c>
      <c r="O160">
        <v>38.1</v>
      </c>
      <c r="P160">
        <v>47.6</v>
      </c>
      <c r="Q160">
        <v>43.8</v>
      </c>
      <c r="R160">
        <v>46.3</v>
      </c>
      <c r="S160">
        <v>45.8</v>
      </c>
      <c r="T160">
        <v>50.7</v>
      </c>
      <c r="U160">
        <v>56</v>
      </c>
      <c r="V160">
        <v>54.4</v>
      </c>
      <c r="W160">
        <v>50.1</v>
      </c>
      <c r="X160">
        <v>59.7</v>
      </c>
      <c r="Y160">
        <v>62.9</v>
      </c>
      <c r="Z160">
        <v>63.3</v>
      </c>
      <c r="AA160">
        <v>55.8</v>
      </c>
      <c r="AB160">
        <v>51.3</v>
      </c>
    </row>
    <row r="161" spans="1:28" x14ac:dyDescent="0.2">
      <c r="A161" t="s">
        <v>159</v>
      </c>
      <c r="B161">
        <v>43.1</v>
      </c>
      <c r="C161">
        <v>37.4</v>
      </c>
      <c r="D161">
        <v>36</v>
      </c>
      <c r="E161">
        <v>37.799999999999997</v>
      </c>
      <c r="F161">
        <v>30.4</v>
      </c>
      <c r="G161">
        <v>30.2</v>
      </c>
      <c r="H161">
        <v>53.7</v>
      </c>
      <c r="I161">
        <v>55.4</v>
      </c>
      <c r="J161">
        <v>68.900000000000006</v>
      </c>
      <c r="K161">
        <v>82.7</v>
      </c>
      <c r="L161">
        <v>94.3</v>
      </c>
      <c r="M161">
        <v>106.4</v>
      </c>
      <c r="N161">
        <v>106.6</v>
      </c>
      <c r="O161">
        <v>105.8</v>
      </c>
      <c r="P161">
        <v>135.80000000000001</v>
      </c>
      <c r="Q161">
        <v>97</v>
      </c>
      <c r="R161">
        <v>103.2</v>
      </c>
      <c r="S161">
        <v>103.4</v>
      </c>
      <c r="T161">
        <v>97</v>
      </c>
      <c r="U161">
        <v>96.3</v>
      </c>
      <c r="V161">
        <v>89.7</v>
      </c>
      <c r="W161">
        <v>91.5</v>
      </c>
      <c r="X161">
        <v>123.2</v>
      </c>
      <c r="Y161">
        <v>129</v>
      </c>
      <c r="Z161">
        <v>129.5</v>
      </c>
      <c r="AA161">
        <v>139.1</v>
      </c>
      <c r="AB161">
        <v>127.1</v>
      </c>
    </row>
    <row r="162" spans="1:28" x14ac:dyDescent="0.2">
      <c r="A162" t="s">
        <v>160</v>
      </c>
      <c r="B162">
        <v>27.4</v>
      </c>
      <c r="C162">
        <v>29.9</v>
      </c>
      <c r="D162">
        <v>30.9</v>
      </c>
      <c r="E162">
        <v>33.200000000000003</v>
      </c>
      <c r="F162">
        <v>32.9</v>
      </c>
      <c r="G162">
        <v>32.299999999999997</v>
      </c>
      <c r="H162">
        <v>30.9</v>
      </c>
      <c r="I162">
        <v>32.299999999999997</v>
      </c>
      <c r="J162">
        <v>31.2</v>
      </c>
      <c r="K162">
        <v>30.6</v>
      </c>
      <c r="L162">
        <v>29.5</v>
      </c>
      <c r="M162">
        <v>29.6</v>
      </c>
      <c r="N162">
        <v>28.6</v>
      </c>
      <c r="O162">
        <v>29.6</v>
      </c>
      <c r="P162">
        <v>29.9</v>
      </c>
      <c r="Q162">
        <v>31.3</v>
      </c>
      <c r="R162">
        <v>31.8</v>
      </c>
      <c r="S162">
        <v>32.200000000000003</v>
      </c>
      <c r="T162">
        <v>32</v>
      </c>
      <c r="U162">
        <v>33</v>
      </c>
      <c r="V162">
        <v>34.6</v>
      </c>
      <c r="W162">
        <v>36.6</v>
      </c>
      <c r="X162">
        <v>36.299999999999997</v>
      </c>
      <c r="Y162">
        <v>37</v>
      </c>
      <c r="Z162">
        <v>36.299999999999997</v>
      </c>
      <c r="AA162">
        <v>37.4</v>
      </c>
      <c r="AB162">
        <v>37.1</v>
      </c>
    </row>
    <row r="163" spans="1:28" x14ac:dyDescent="0.2">
      <c r="A163" t="s">
        <v>161</v>
      </c>
      <c r="B163">
        <v>23.5</v>
      </c>
      <c r="C163">
        <v>25.2</v>
      </c>
      <c r="D163">
        <v>26.9</v>
      </c>
      <c r="E163">
        <v>29</v>
      </c>
      <c r="F163">
        <v>28.7</v>
      </c>
      <c r="G163">
        <v>28.2</v>
      </c>
      <c r="H163">
        <v>27.5</v>
      </c>
      <c r="I163">
        <v>29.6</v>
      </c>
      <c r="J163">
        <v>27.7</v>
      </c>
      <c r="K163">
        <v>26.8</v>
      </c>
      <c r="L163">
        <v>26.1</v>
      </c>
      <c r="M163">
        <v>25.6</v>
      </c>
      <c r="N163">
        <v>25.5</v>
      </c>
      <c r="O163">
        <v>26</v>
      </c>
      <c r="P163">
        <v>26</v>
      </c>
      <c r="Q163">
        <v>27.4</v>
      </c>
      <c r="R163">
        <v>27.6</v>
      </c>
      <c r="S163">
        <v>27.4</v>
      </c>
      <c r="T163">
        <v>27.7</v>
      </c>
      <c r="U163">
        <v>28.4</v>
      </c>
      <c r="V163">
        <v>30.4</v>
      </c>
      <c r="W163">
        <v>32.5</v>
      </c>
      <c r="X163">
        <v>30.4</v>
      </c>
      <c r="Y163">
        <v>32.200000000000003</v>
      </c>
      <c r="Z163">
        <v>32</v>
      </c>
      <c r="AA163">
        <v>31.8</v>
      </c>
      <c r="AB163">
        <v>31</v>
      </c>
    </row>
    <row r="164" spans="1:28" x14ac:dyDescent="0.2">
      <c r="A164" t="s">
        <v>162</v>
      </c>
      <c r="B164">
        <v>36.9</v>
      </c>
      <c r="C164">
        <v>39.799999999999997</v>
      </c>
      <c r="D164">
        <v>41.4</v>
      </c>
      <c r="E164">
        <v>44</v>
      </c>
      <c r="F164">
        <v>43.5</v>
      </c>
      <c r="G164">
        <v>42.9</v>
      </c>
      <c r="H164">
        <v>39.6</v>
      </c>
      <c r="I164">
        <v>39.200000000000003</v>
      </c>
      <c r="J164">
        <v>38.9</v>
      </c>
      <c r="K164">
        <v>38</v>
      </c>
      <c r="L164">
        <v>35.4</v>
      </c>
      <c r="M164">
        <v>35.700000000000003</v>
      </c>
      <c r="N164">
        <v>34.799999999999997</v>
      </c>
      <c r="O164">
        <v>37</v>
      </c>
      <c r="P164">
        <v>38</v>
      </c>
      <c r="Q164">
        <v>38.1</v>
      </c>
      <c r="R164">
        <v>38</v>
      </c>
      <c r="S164">
        <v>40.799999999999997</v>
      </c>
      <c r="T164">
        <v>38.6</v>
      </c>
      <c r="U164">
        <v>40.299999999999997</v>
      </c>
      <c r="V164">
        <v>42.3</v>
      </c>
      <c r="W164">
        <v>44.5</v>
      </c>
      <c r="X164">
        <v>47.7</v>
      </c>
      <c r="Y164">
        <v>46.4</v>
      </c>
      <c r="Z164">
        <v>45.4</v>
      </c>
      <c r="AA164">
        <v>49.8</v>
      </c>
      <c r="AB164">
        <v>51.7</v>
      </c>
    </row>
    <row r="165" spans="1:28" x14ac:dyDescent="0.2">
      <c r="A165" t="s">
        <v>163</v>
      </c>
      <c r="B165">
        <v>25.3</v>
      </c>
      <c r="C165">
        <v>26.7</v>
      </c>
      <c r="D165">
        <v>28</v>
      </c>
      <c r="E165">
        <v>28.8</v>
      </c>
      <c r="F165">
        <v>30.1</v>
      </c>
      <c r="G165">
        <v>29.7</v>
      </c>
      <c r="H165">
        <v>30.7</v>
      </c>
      <c r="I165">
        <v>31.9</v>
      </c>
      <c r="J165">
        <v>34.700000000000003</v>
      </c>
      <c r="K165">
        <v>34.9</v>
      </c>
      <c r="L165">
        <v>36.9</v>
      </c>
      <c r="M165">
        <v>39.4</v>
      </c>
      <c r="N165">
        <v>30.9</v>
      </c>
      <c r="O165">
        <v>32.5</v>
      </c>
      <c r="P165">
        <v>33.1</v>
      </c>
      <c r="Q165">
        <v>39.299999999999997</v>
      </c>
      <c r="R165">
        <v>44.4</v>
      </c>
      <c r="S165">
        <v>43.9</v>
      </c>
      <c r="T165">
        <v>47.1</v>
      </c>
      <c r="U165">
        <v>46.5</v>
      </c>
      <c r="V165">
        <v>43.4</v>
      </c>
      <c r="W165">
        <v>42.9</v>
      </c>
      <c r="X165">
        <v>41.6</v>
      </c>
      <c r="Y165">
        <v>44.5</v>
      </c>
      <c r="Z165">
        <v>46</v>
      </c>
      <c r="AA165">
        <v>47.1</v>
      </c>
      <c r="AB165">
        <v>43.9</v>
      </c>
    </row>
    <row r="166" spans="1:28" x14ac:dyDescent="0.2">
      <c r="A166" t="s">
        <v>164</v>
      </c>
      <c r="B166">
        <v>34.9</v>
      </c>
      <c r="C166">
        <v>37.1</v>
      </c>
      <c r="D166">
        <v>36.700000000000003</v>
      </c>
      <c r="E166">
        <v>39.200000000000003</v>
      </c>
      <c r="F166">
        <v>39.299999999999997</v>
      </c>
      <c r="G166">
        <v>42.2</v>
      </c>
      <c r="H166">
        <v>40.9</v>
      </c>
      <c r="I166">
        <v>42.4</v>
      </c>
      <c r="J166">
        <v>42.4</v>
      </c>
      <c r="K166">
        <v>42.7</v>
      </c>
      <c r="L166">
        <v>42.8</v>
      </c>
      <c r="M166">
        <v>40</v>
      </c>
      <c r="N166">
        <v>38.799999999999997</v>
      </c>
      <c r="O166">
        <v>39.1</v>
      </c>
      <c r="P166">
        <v>41</v>
      </c>
      <c r="Q166">
        <v>39.200000000000003</v>
      </c>
      <c r="R166">
        <v>40.799999999999997</v>
      </c>
      <c r="S166">
        <v>39.4</v>
      </c>
      <c r="T166">
        <v>38.6</v>
      </c>
      <c r="U166">
        <v>39.799999999999997</v>
      </c>
      <c r="V166">
        <v>41.1</v>
      </c>
      <c r="W166">
        <v>41.6</v>
      </c>
      <c r="X166">
        <v>42.4</v>
      </c>
      <c r="Y166">
        <v>49</v>
      </c>
      <c r="Z166">
        <v>50.6</v>
      </c>
      <c r="AA166">
        <v>54.8</v>
      </c>
      <c r="AB166">
        <v>48.2</v>
      </c>
    </row>
    <row r="167" spans="1:28" x14ac:dyDescent="0.2">
      <c r="A167" t="s">
        <v>165</v>
      </c>
      <c r="B167">
        <v>36.5</v>
      </c>
      <c r="C167">
        <v>39.9</v>
      </c>
      <c r="D167">
        <v>38.9</v>
      </c>
      <c r="E167">
        <v>42.3</v>
      </c>
      <c r="F167">
        <v>42.3</v>
      </c>
      <c r="G167">
        <v>45.5</v>
      </c>
      <c r="H167">
        <v>42.8</v>
      </c>
      <c r="I167">
        <v>44.6</v>
      </c>
      <c r="J167">
        <v>44.5</v>
      </c>
      <c r="K167">
        <v>47.8</v>
      </c>
      <c r="L167">
        <v>46.9</v>
      </c>
      <c r="M167">
        <v>46.6</v>
      </c>
      <c r="N167">
        <v>47.6</v>
      </c>
      <c r="O167">
        <v>46.3</v>
      </c>
      <c r="P167">
        <v>45.4</v>
      </c>
      <c r="Q167">
        <v>46.3</v>
      </c>
      <c r="R167">
        <v>43.2</v>
      </c>
      <c r="S167">
        <v>42.2</v>
      </c>
      <c r="T167">
        <v>44.3</v>
      </c>
      <c r="U167">
        <v>48.2</v>
      </c>
      <c r="V167">
        <v>50.8</v>
      </c>
      <c r="W167">
        <v>54.4</v>
      </c>
      <c r="X167">
        <v>52.6</v>
      </c>
      <c r="Y167">
        <v>56.8</v>
      </c>
      <c r="Z167">
        <v>52.5</v>
      </c>
      <c r="AA167">
        <v>62.5</v>
      </c>
      <c r="AB167">
        <v>56.6</v>
      </c>
    </row>
    <row r="168" spans="1:28" x14ac:dyDescent="0.2">
      <c r="A168" t="s">
        <v>166</v>
      </c>
      <c r="B168">
        <v>33.9</v>
      </c>
      <c r="C168">
        <v>35.700000000000003</v>
      </c>
      <c r="D168">
        <v>35.5</v>
      </c>
      <c r="E168">
        <v>37.6</v>
      </c>
      <c r="F168">
        <v>37.799999999999997</v>
      </c>
      <c r="G168">
        <v>40.700000000000003</v>
      </c>
      <c r="H168">
        <v>39.799999999999997</v>
      </c>
      <c r="I168">
        <v>41.1</v>
      </c>
      <c r="J168">
        <v>41.2</v>
      </c>
      <c r="K168">
        <v>40.200000000000003</v>
      </c>
      <c r="L168">
        <v>40.799999999999997</v>
      </c>
      <c r="M168">
        <v>37</v>
      </c>
      <c r="N168">
        <v>34.700000000000003</v>
      </c>
      <c r="O168">
        <v>35.799999999999997</v>
      </c>
      <c r="P168">
        <v>38.9</v>
      </c>
      <c r="Q168">
        <v>36.1</v>
      </c>
      <c r="R168">
        <v>39.799999999999997</v>
      </c>
      <c r="S168">
        <v>38.200000000000003</v>
      </c>
      <c r="T168">
        <v>36.4</v>
      </c>
      <c r="U168">
        <v>35.9</v>
      </c>
      <c r="V168">
        <v>36.5</v>
      </c>
      <c r="W168">
        <v>35.9</v>
      </c>
      <c r="X168">
        <v>37.299999999999997</v>
      </c>
      <c r="Y168">
        <v>44.9</v>
      </c>
      <c r="Z168">
        <v>50</v>
      </c>
      <c r="AA168">
        <v>52.1</v>
      </c>
      <c r="AB168">
        <v>44.1</v>
      </c>
    </row>
    <row r="169" spans="1:28" s="7" customFormat="1" x14ac:dyDescent="0.2">
      <c r="A169" s="5" t="s">
        <v>167</v>
      </c>
      <c r="B169" s="7">
        <v>37.799999999999997</v>
      </c>
      <c r="C169" s="7">
        <v>38.5</v>
      </c>
      <c r="D169" s="7">
        <v>39.4</v>
      </c>
      <c r="E169" s="7">
        <v>41</v>
      </c>
      <c r="F169" s="7">
        <v>42.3</v>
      </c>
      <c r="G169" s="7">
        <v>43.3</v>
      </c>
      <c r="H169" s="7">
        <v>43.5</v>
      </c>
      <c r="I169" s="7">
        <v>43.8</v>
      </c>
      <c r="J169" s="7">
        <v>45.2</v>
      </c>
      <c r="K169" s="7">
        <v>46.4</v>
      </c>
      <c r="L169" s="7">
        <v>46.9</v>
      </c>
      <c r="M169" s="7">
        <v>46.5</v>
      </c>
      <c r="N169" s="7">
        <v>46.8</v>
      </c>
      <c r="O169" s="7">
        <v>46.6</v>
      </c>
      <c r="P169" s="7">
        <v>47.6</v>
      </c>
      <c r="Q169" s="7">
        <v>47.8</v>
      </c>
      <c r="R169" s="7">
        <v>48.5</v>
      </c>
      <c r="S169" s="7">
        <v>50</v>
      </c>
      <c r="T169" s="7">
        <v>49.9</v>
      </c>
      <c r="U169" s="7">
        <v>50.1</v>
      </c>
      <c r="V169" s="7">
        <v>51</v>
      </c>
      <c r="W169" s="7">
        <v>51.2</v>
      </c>
      <c r="X169" s="7">
        <v>51.8</v>
      </c>
      <c r="Y169" s="7">
        <v>56.6</v>
      </c>
      <c r="Z169" s="7">
        <v>54.9</v>
      </c>
      <c r="AA169" s="7">
        <v>54.6</v>
      </c>
      <c r="AB169" s="7">
        <v>53.9</v>
      </c>
    </row>
    <row r="170" spans="1:28" s="3" customFormat="1" x14ac:dyDescent="0.2">
      <c r="A170" s="3" t="s">
        <v>168</v>
      </c>
      <c r="B170" s="3">
        <v>36.700000000000003</v>
      </c>
      <c r="C170" s="3">
        <v>40.4</v>
      </c>
      <c r="D170" s="3">
        <v>41.6</v>
      </c>
      <c r="E170" s="3">
        <v>43.2</v>
      </c>
      <c r="F170" s="3">
        <v>44.2</v>
      </c>
      <c r="G170" s="3">
        <v>45.5</v>
      </c>
      <c r="H170" s="3">
        <v>47.7</v>
      </c>
      <c r="I170" s="3">
        <v>48.2</v>
      </c>
      <c r="J170" s="3">
        <v>50.6</v>
      </c>
      <c r="K170" s="3">
        <v>54.3</v>
      </c>
      <c r="L170" s="3">
        <v>56.5</v>
      </c>
      <c r="M170" s="3">
        <v>55.9</v>
      </c>
      <c r="N170" s="3">
        <v>55.8</v>
      </c>
      <c r="O170" s="3">
        <v>59.8</v>
      </c>
      <c r="P170" s="3">
        <v>63.3</v>
      </c>
      <c r="Q170" s="3">
        <v>63.8</v>
      </c>
      <c r="R170" s="3">
        <v>66.599999999999994</v>
      </c>
      <c r="S170" s="3">
        <v>68.2</v>
      </c>
      <c r="T170" s="3">
        <v>67.099999999999994</v>
      </c>
      <c r="U170" s="3">
        <v>67.2</v>
      </c>
      <c r="V170" s="3">
        <v>67.5</v>
      </c>
      <c r="W170" s="3">
        <v>66.3</v>
      </c>
      <c r="X170" s="3">
        <v>68.400000000000006</v>
      </c>
      <c r="Y170" s="3">
        <v>76.2</v>
      </c>
      <c r="Z170" s="3">
        <v>73.8</v>
      </c>
      <c r="AA170" s="3">
        <v>73.099999999999994</v>
      </c>
      <c r="AB170" s="3">
        <v>69.7</v>
      </c>
    </row>
    <row r="171" spans="1:28" x14ac:dyDescent="0.2">
      <c r="A171" t="s">
        <v>169</v>
      </c>
      <c r="B171">
        <v>39.4</v>
      </c>
      <c r="C171">
        <v>43.7</v>
      </c>
      <c r="D171">
        <v>47.3</v>
      </c>
      <c r="E171">
        <v>49.1</v>
      </c>
      <c r="F171">
        <v>46.6</v>
      </c>
      <c r="G171">
        <v>51.2</v>
      </c>
      <c r="H171">
        <v>50.6</v>
      </c>
      <c r="I171">
        <v>55.1</v>
      </c>
      <c r="J171">
        <v>56.1</v>
      </c>
      <c r="K171">
        <v>61.8</v>
      </c>
      <c r="L171">
        <v>67.7</v>
      </c>
      <c r="M171">
        <v>63</v>
      </c>
      <c r="N171">
        <v>62.5</v>
      </c>
      <c r="O171">
        <v>58.6</v>
      </c>
      <c r="P171">
        <v>56.1</v>
      </c>
      <c r="Q171">
        <v>55.1</v>
      </c>
      <c r="R171">
        <v>59.6</v>
      </c>
      <c r="S171">
        <v>58</v>
      </c>
      <c r="T171">
        <v>62.9</v>
      </c>
      <c r="U171">
        <v>69.900000000000006</v>
      </c>
      <c r="V171">
        <v>71.099999999999994</v>
      </c>
      <c r="W171">
        <v>70.8</v>
      </c>
      <c r="X171">
        <v>71</v>
      </c>
      <c r="Y171">
        <v>77.599999999999994</v>
      </c>
      <c r="Z171">
        <v>69</v>
      </c>
      <c r="AA171">
        <v>66.3</v>
      </c>
      <c r="AB171">
        <v>73.599999999999994</v>
      </c>
    </row>
    <row r="172" spans="1:28" x14ac:dyDescent="0.2">
      <c r="A172" t="s">
        <v>170</v>
      </c>
      <c r="B172">
        <v>49.3</v>
      </c>
      <c r="C172">
        <v>57.6</v>
      </c>
      <c r="D172">
        <v>65.599999999999994</v>
      </c>
      <c r="E172">
        <v>68.5</v>
      </c>
      <c r="F172">
        <v>69.599999999999994</v>
      </c>
      <c r="G172">
        <v>71.900000000000006</v>
      </c>
      <c r="H172">
        <v>77.8</v>
      </c>
      <c r="I172">
        <v>90.1</v>
      </c>
      <c r="J172">
        <v>99.1</v>
      </c>
      <c r="K172">
        <v>113.8</v>
      </c>
      <c r="L172">
        <v>81.8</v>
      </c>
      <c r="M172">
        <v>74.7</v>
      </c>
      <c r="N172">
        <v>135.1</v>
      </c>
      <c r="O172">
        <v>138.9</v>
      </c>
      <c r="P172">
        <v>175.8</v>
      </c>
      <c r="Q172">
        <v>145.4</v>
      </c>
      <c r="R172">
        <v>149.19999999999999</v>
      </c>
      <c r="S172">
        <v>139.19999999999999</v>
      </c>
      <c r="T172">
        <v>129.5</v>
      </c>
      <c r="U172">
        <v>162.30000000000001</v>
      </c>
      <c r="V172">
        <v>166</v>
      </c>
      <c r="W172">
        <v>171.6</v>
      </c>
      <c r="X172">
        <v>178.7</v>
      </c>
      <c r="Y172">
        <v>162.9</v>
      </c>
      <c r="Z172">
        <v>207.8</v>
      </c>
      <c r="AA172">
        <v>170.6</v>
      </c>
      <c r="AB172">
        <v>159.80000000000001</v>
      </c>
    </row>
    <row r="173" spans="1:28" x14ac:dyDescent="0.2">
      <c r="A173" t="s">
        <v>171</v>
      </c>
      <c r="B173">
        <v>41.4</v>
      </c>
      <c r="C173">
        <v>43.7</v>
      </c>
      <c r="D173">
        <v>44.7</v>
      </c>
      <c r="E173">
        <v>44.4</v>
      </c>
      <c r="F173">
        <v>45.1</v>
      </c>
      <c r="G173">
        <v>45.9</v>
      </c>
      <c r="H173">
        <v>48.4</v>
      </c>
      <c r="I173">
        <v>47.9</v>
      </c>
      <c r="J173">
        <v>49.9</v>
      </c>
      <c r="K173">
        <v>54.3</v>
      </c>
      <c r="L173">
        <v>54.2</v>
      </c>
      <c r="M173">
        <v>52.1</v>
      </c>
      <c r="N173">
        <v>57.1</v>
      </c>
      <c r="O173">
        <v>58.6</v>
      </c>
      <c r="P173">
        <v>60.5</v>
      </c>
      <c r="Q173">
        <v>58.8</v>
      </c>
      <c r="R173">
        <v>59</v>
      </c>
      <c r="S173">
        <v>57.5</v>
      </c>
      <c r="T173">
        <v>59</v>
      </c>
      <c r="U173">
        <v>59</v>
      </c>
      <c r="V173">
        <v>58.5</v>
      </c>
      <c r="W173">
        <v>55.8</v>
      </c>
      <c r="X173">
        <v>60.4</v>
      </c>
      <c r="Y173">
        <v>69.7</v>
      </c>
      <c r="Z173">
        <v>64.2</v>
      </c>
      <c r="AA173">
        <v>66.900000000000006</v>
      </c>
      <c r="AB173">
        <v>63</v>
      </c>
    </row>
    <row r="174" spans="1:28" x14ac:dyDescent="0.2">
      <c r="A174" t="s">
        <v>172</v>
      </c>
      <c r="B174">
        <v>38.6</v>
      </c>
      <c r="C174">
        <v>42.2</v>
      </c>
      <c r="D174">
        <v>41.4</v>
      </c>
      <c r="E174">
        <v>43.6</v>
      </c>
      <c r="F174">
        <v>44.2</v>
      </c>
      <c r="G174">
        <v>44.7</v>
      </c>
      <c r="H174">
        <v>47.1</v>
      </c>
      <c r="I174">
        <v>46.9</v>
      </c>
      <c r="J174">
        <v>48.7</v>
      </c>
      <c r="K174">
        <v>53.3</v>
      </c>
      <c r="L174">
        <v>57.9</v>
      </c>
      <c r="M174">
        <v>56.8</v>
      </c>
      <c r="N174">
        <v>50.7</v>
      </c>
      <c r="O174">
        <v>58.3</v>
      </c>
      <c r="P174">
        <v>59.1</v>
      </c>
      <c r="Q174">
        <v>59.3</v>
      </c>
      <c r="R174">
        <v>64.8</v>
      </c>
      <c r="S174">
        <v>72.5</v>
      </c>
      <c r="T174">
        <v>71.400000000000006</v>
      </c>
      <c r="U174">
        <v>73.099999999999994</v>
      </c>
      <c r="V174">
        <v>73.400000000000006</v>
      </c>
      <c r="W174">
        <v>74.5</v>
      </c>
      <c r="X174">
        <v>79.5</v>
      </c>
      <c r="Y174">
        <v>91.2</v>
      </c>
      <c r="Z174">
        <v>90.9</v>
      </c>
      <c r="AA174">
        <v>93.2</v>
      </c>
      <c r="AB174">
        <v>91.9</v>
      </c>
    </row>
    <row r="175" spans="1:28" x14ac:dyDescent="0.2">
      <c r="A175" t="s">
        <v>173</v>
      </c>
      <c r="B175">
        <v>42</v>
      </c>
      <c r="C175">
        <v>46.9</v>
      </c>
      <c r="D175">
        <v>48</v>
      </c>
      <c r="E175">
        <v>50.9</v>
      </c>
      <c r="F175">
        <v>54</v>
      </c>
      <c r="G175">
        <v>56.5</v>
      </c>
      <c r="H175">
        <v>60.3</v>
      </c>
      <c r="I175">
        <v>62.4</v>
      </c>
      <c r="J175">
        <v>66.5</v>
      </c>
      <c r="K175">
        <v>71.8</v>
      </c>
      <c r="L175">
        <v>74.5</v>
      </c>
      <c r="M175">
        <v>77.5</v>
      </c>
      <c r="N175">
        <v>72.099999999999994</v>
      </c>
      <c r="O175">
        <v>71.8</v>
      </c>
      <c r="P175">
        <v>75.8</v>
      </c>
      <c r="Q175">
        <v>83.2</v>
      </c>
      <c r="R175">
        <v>83.4</v>
      </c>
      <c r="S175">
        <v>88.6</v>
      </c>
      <c r="T175">
        <v>90.9</v>
      </c>
      <c r="U175">
        <v>85.3</v>
      </c>
      <c r="V175">
        <v>89.7</v>
      </c>
      <c r="W175">
        <v>84.2</v>
      </c>
      <c r="X175">
        <v>84.4</v>
      </c>
      <c r="Y175">
        <v>87.6</v>
      </c>
      <c r="Z175">
        <v>91.1</v>
      </c>
      <c r="AA175">
        <v>92.4</v>
      </c>
      <c r="AB175">
        <v>87.5</v>
      </c>
    </row>
    <row r="176" spans="1:28" x14ac:dyDescent="0.2">
      <c r="A176" t="s">
        <v>174</v>
      </c>
      <c r="B176">
        <v>36.5</v>
      </c>
      <c r="C176">
        <v>39.9</v>
      </c>
      <c r="D176">
        <v>40.5</v>
      </c>
      <c r="E176">
        <v>41.9</v>
      </c>
      <c r="F176">
        <v>42.9</v>
      </c>
      <c r="G176">
        <v>44.8</v>
      </c>
      <c r="H176">
        <v>47.2</v>
      </c>
      <c r="I176">
        <v>48.4</v>
      </c>
      <c r="J176">
        <v>50.5</v>
      </c>
      <c r="K176">
        <v>53.7</v>
      </c>
      <c r="L176">
        <v>57.4</v>
      </c>
      <c r="M176">
        <v>53.9</v>
      </c>
      <c r="N176">
        <v>54.6</v>
      </c>
      <c r="O176">
        <v>59.2</v>
      </c>
      <c r="P176">
        <v>61.4</v>
      </c>
      <c r="Q176">
        <v>59.2</v>
      </c>
      <c r="R176">
        <v>61.4</v>
      </c>
      <c r="S176">
        <v>61</v>
      </c>
      <c r="T176">
        <v>58.2</v>
      </c>
      <c r="U176">
        <v>60.9</v>
      </c>
      <c r="V176">
        <v>62</v>
      </c>
      <c r="W176">
        <v>59.7</v>
      </c>
      <c r="X176">
        <v>58.1</v>
      </c>
      <c r="Y176">
        <v>69.900000000000006</v>
      </c>
      <c r="Z176">
        <v>63.2</v>
      </c>
      <c r="AA176">
        <v>55.4</v>
      </c>
      <c r="AB176">
        <v>52.5</v>
      </c>
    </row>
    <row r="177" spans="1:28" x14ac:dyDescent="0.2">
      <c r="A177" t="s">
        <v>175</v>
      </c>
      <c r="B177">
        <v>37.6</v>
      </c>
      <c r="C177">
        <v>41.7</v>
      </c>
      <c r="D177">
        <v>44</v>
      </c>
      <c r="E177">
        <v>45.6</v>
      </c>
      <c r="F177">
        <v>46.4</v>
      </c>
      <c r="G177">
        <v>47.6</v>
      </c>
      <c r="H177">
        <v>49.7</v>
      </c>
      <c r="I177">
        <v>50</v>
      </c>
      <c r="J177">
        <v>52.1</v>
      </c>
      <c r="K177">
        <v>54.9</v>
      </c>
      <c r="L177">
        <v>57.4</v>
      </c>
      <c r="M177">
        <v>58.6</v>
      </c>
      <c r="N177">
        <v>55.9</v>
      </c>
      <c r="O177">
        <v>59.7</v>
      </c>
      <c r="P177">
        <v>64.5</v>
      </c>
      <c r="Q177">
        <v>66.2</v>
      </c>
      <c r="R177">
        <v>70.7</v>
      </c>
      <c r="S177">
        <v>72.5</v>
      </c>
      <c r="T177">
        <v>69.900000000000006</v>
      </c>
      <c r="U177">
        <v>66.400000000000006</v>
      </c>
      <c r="V177">
        <v>66.599999999999994</v>
      </c>
      <c r="W177">
        <v>65.400000000000006</v>
      </c>
      <c r="X177">
        <v>66.5</v>
      </c>
      <c r="Y177">
        <v>72.599999999999994</v>
      </c>
      <c r="Z177">
        <v>70</v>
      </c>
      <c r="AA177">
        <v>71.7</v>
      </c>
      <c r="AB177">
        <v>67.8</v>
      </c>
    </row>
    <row r="178" spans="1:28" x14ac:dyDescent="0.2">
      <c r="A178" t="s">
        <v>176</v>
      </c>
      <c r="B178">
        <v>25.5</v>
      </c>
      <c r="C178">
        <v>28.4</v>
      </c>
      <c r="D178">
        <v>30</v>
      </c>
      <c r="E178">
        <v>31.8</v>
      </c>
      <c r="F178">
        <v>32.6</v>
      </c>
      <c r="G178">
        <v>34.299999999999997</v>
      </c>
      <c r="H178">
        <v>35.6</v>
      </c>
      <c r="I178">
        <v>35.5</v>
      </c>
      <c r="J178">
        <v>37.4</v>
      </c>
      <c r="K178">
        <v>39</v>
      </c>
      <c r="L178">
        <v>41.5</v>
      </c>
      <c r="M178">
        <v>44</v>
      </c>
      <c r="N178">
        <v>43.1</v>
      </c>
      <c r="O178">
        <v>49.7</v>
      </c>
      <c r="P178">
        <v>53.5</v>
      </c>
      <c r="Q178">
        <v>56.1</v>
      </c>
      <c r="R178">
        <v>58.7</v>
      </c>
      <c r="S178">
        <v>60.7</v>
      </c>
      <c r="T178">
        <v>60.2</v>
      </c>
      <c r="U178">
        <v>60.4</v>
      </c>
      <c r="V178">
        <v>60</v>
      </c>
      <c r="W178">
        <v>61.6</v>
      </c>
      <c r="X178">
        <v>66</v>
      </c>
      <c r="Y178">
        <v>76.5</v>
      </c>
      <c r="Z178">
        <v>74.400000000000006</v>
      </c>
      <c r="AA178">
        <v>75.599999999999994</v>
      </c>
      <c r="AB178">
        <v>69.5</v>
      </c>
    </row>
    <row r="179" spans="1:28" x14ac:dyDescent="0.2">
      <c r="A179" t="s">
        <v>177</v>
      </c>
      <c r="B179">
        <v>38.1</v>
      </c>
      <c r="C179">
        <v>41</v>
      </c>
      <c r="D179">
        <v>43.5</v>
      </c>
      <c r="E179">
        <v>46.2</v>
      </c>
      <c r="F179">
        <v>48</v>
      </c>
      <c r="G179">
        <v>48.8</v>
      </c>
      <c r="H179">
        <v>50.9</v>
      </c>
      <c r="I179">
        <v>50.2</v>
      </c>
      <c r="J179">
        <v>52.6</v>
      </c>
      <c r="K179">
        <v>55.9</v>
      </c>
      <c r="L179">
        <v>61.3</v>
      </c>
      <c r="M179">
        <v>55.6</v>
      </c>
      <c r="N179">
        <v>58</v>
      </c>
      <c r="O179">
        <v>54.2</v>
      </c>
      <c r="P179">
        <v>57.9</v>
      </c>
      <c r="Q179">
        <v>57.6</v>
      </c>
      <c r="R179">
        <v>52.6</v>
      </c>
      <c r="S179">
        <v>51.7</v>
      </c>
      <c r="T179">
        <v>52.6</v>
      </c>
      <c r="U179">
        <v>51.4</v>
      </c>
      <c r="V179">
        <v>48.2</v>
      </c>
      <c r="W179">
        <v>47.1</v>
      </c>
      <c r="X179">
        <v>48.8</v>
      </c>
      <c r="Y179">
        <v>48.5</v>
      </c>
      <c r="Z179">
        <v>46.4</v>
      </c>
      <c r="AA179">
        <v>44.2</v>
      </c>
      <c r="AB179">
        <v>42.9</v>
      </c>
    </row>
    <row r="180" spans="1:28" s="3" customFormat="1" x14ac:dyDescent="0.2">
      <c r="A180" s="3" t="s">
        <v>178</v>
      </c>
      <c r="B180" s="3">
        <v>20.399999999999999</v>
      </c>
      <c r="C180" s="3">
        <v>21.2</v>
      </c>
      <c r="D180" s="3">
        <v>22.3</v>
      </c>
      <c r="E180" s="3">
        <v>23.2</v>
      </c>
      <c r="F180" s="3">
        <v>24.2</v>
      </c>
      <c r="G180" s="3">
        <v>25</v>
      </c>
      <c r="H180" s="3">
        <v>24.9</v>
      </c>
      <c r="I180" s="3">
        <v>25</v>
      </c>
      <c r="J180" s="3">
        <v>25.7</v>
      </c>
      <c r="K180" s="3">
        <v>27.1</v>
      </c>
      <c r="L180" s="3">
        <v>28.1</v>
      </c>
      <c r="M180" s="3">
        <v>28.7</v>
      </c>
      <c r="N180" s="3">
        <v>28.2</v>
      </c>
      <c r="O180" s="3">
        <v>28.1</v>
      </c>
      <c r="P180" s="3">
        <v>28.5</v>
      </c>
      <c r="Q180" s="3">
        <v>28.3</v>
      </c>
      <c r="R180" s="3">
        <v>29.2</v>
      </c>
      <c r="S180" s="3">
        <v>30.1</v>
      </c>
      <c r="T180" s="3">
        <v>30</v>
      </c>
      <c r="U180" s="3">
        <v>30.5</v>
      </c>
      <c r="V180" s="3">
        <v>30.9</v>
      </c>
      <c r="W180" s="3">
        <v>31.8</v>
      </c>
      <c r="X180" s="3">
        <v>32.1</v>
      </c>
      <c r="Y180" s="3">
        <v>34.700000000000003</v>
      </c>
      <c r="Z180" s="3">
        <v>34.200000000000003</v>
      </c>
      <c r="AA180" s="3">
        <v>33.700000000000003</v>
      </c>
      <c r="AB180" s="3">
        <v>34.200000000000003</v>
      </c>
    </row>
    <row r="181" spans="1:28" x14ac:dyDescent="0.2">
      <c r="A181" t="s">
        <v>179</v>
      </c>
      <c r="B181">
        <v>27.4</v>
      </c>
      <c r="C181">
        <v>29.1</v>
      </c>
      <c r="D181">
        <v>30.5</v>
      </c>
      <c r="E181">
        <v>31.6</v>
      </c>
      <c r="F181">
        <v>32.6</v>
      </c>
      <c r="G181">
        <v>33</v>
      </c>
      <c r="H181">
        <v>32.1</v>
      </c>
      <c r="I181">
        <v>32.299999999999997</v>
      </c>
      <c r="J181">
        <v>33</v>
      </c>
      <c r="K181">
        <v>34.9</v>
      </c>
      <c r="L181">
        <v>34.700000000000003</v>
      </c>
      <c r="M181">
        <v>35.700000000000003</v>
      </c>
      <c r="N181">
        <v>36.9</v>
      </c>
      <c r="O181">
        <v>38.799999999999997</v>
      </c>
      <c r="P181">
        <v>40</v>
      </c>
      <c r="Q181">
        <v>39.4</v>
      </c>
      <c r="R181">
        <v>40.6</v>
      </c>
      <c r="S181">
        <v>40.700000000000003</v>
      </c>
      <c r="T181">
        <v>40</v>
      </c>
      <c r="U181">
        <v>39.700000000000003</v>
      </c>
      <c r="V181">
        <v>40</v>
      </c>
      <c r="W181">
        <v>40.6</v>
      </c>
      <c r="X181">
        <v>40.200000000000003</v>
      </c>
      <c r="Y181">
        <v>42.8</v>
      </c>
      <c r="Z181">
        <v>44.2</v>
      </c>
      <c r="AA181">
        <v>40.4</v>
      </c>
      <c r="AB181">
        <v>42</v>
      </c>
    </row>
    <row r="182" spans="1:28" x14ac:dyDescent="0.2">
      <c r="A182" t="s">
        <v>180</v>
      </c>
      <c r="B182">
        <v>19.8</v>
      </c>
      <c r="C182">
        <v>20</v>
      </c>
      <c r="D182">
        <v>20.5</v>
      </c>
      <c r="E182">
        <v>21.8</v>
      </c>
      <c r="F182">
        <v>22.5</v>
      </c>
      <c r="G182">
        <v>22.9</v>
      </c>
      <c r="H182">
        <v>23</v>
      </c>
      <c r="I182">
        <v>22.7</v>
      </c>
      <c r="J182">
        <v>23.7</v>
      </c>
      <c r="K182">
        <v>25</v>
      </c>
      <c r="L182">
        <v>25.5</v>
      </c>
      <c r="M182">
        <v>25.7</v>
      </c>
      <c r="N182">
        <v>24.8</v>
      </c>
      <c r="O182">
        <v>25.4</v>
      </c>
      <c r="P182">
        <v>26.1</v>
      </c>
      <c r="Q182">
        <v>24.1</v>
      </c>
      <c r="R182">
        <v>25.4</v>
      </c>
      <c r="S182">
        <v>25.6</v>
      </c>
      <c r="T182">
        <v>25.2</v>
      </c>
      <c r="U182">
        <v>27.4</v>
      </c>
      <c r="V182">
        <v>29</v>
      </c>
      <c r="W182">
        <v>28.2</v>
      </c>
      <c r="X182">
        <v>30.7</v>
      </c>
      <c r="Y182">
        <v>35.700000000000003</v>
      </c>
      <c r="Z182">
        <v>33.1</v>
      </c>
      <c r="AA182">
        <v>34.6</v>
      </c>
      <c r="AB182">
        <v>34.299999999999997</v>
      </c>
    </row>
    <row r="183" spans="1:28" x14ac:dyDescent="0.2">
      <c r="A183" t="s">
        <v>181</v>
      </c>
      <c r="B183">
        <v>15.2</v>
      </c>
      <c r="C183">
        <v>16.3</v>
      </c>
      <c r="D183">
        <v>17.2</v>
      </c>
      <c r="E183">
        <v>17.600000000000001</v>
      </c>
      <c r="F183">
        <v>18.2</v>
      </c>
      <c r="G183">
        <v>18.399999999999999</v>
      </c>
      <c r="H183">
        <v>17.8</v>
      </c>
      <c r="I183">
        <v>17.8</v>
      </c>
      <c r="J183">
        <v>18.600000000000001</v>
      </c>
      <c r="K183">
        <v>20</v>
      </c>
      <c r="L183">
        <v>20.5</v>
      </c>
      <c r="M183">
        <v>23.1</v>
      </c>
      <c r="N183">
        <v>23.4</v>
      </c>
      <c r="O183">
        <v>27.8</v>
      </c>
      <c r="P183">
        <v>30.4</v>
      </c>
      <c r="Q183">
        <v>28.9</v>
      </c>
      <c r="R183">
        <v>29.9</v>
      </c>
      <c r="S183">
        <v>32.1</v>
      </c>
      <c r="T183">
        <v>32.299999999999997</v>
      </c>
      <c r="U183">
        <v>31.5</v>
      </c>
      <c r="V183">
        <v>28.4</v>
      </c>
      <c r="W183">
        <v>31.6</v>
      </c>
      <c r="X183">
        <v>31.5</v>
      </c>
      <c r="Y183">
        <v>36.299999999999997</v>
      </c>
      <c r="Z183">
        <v>33.1</v>
      </c>
      <c r="AA183">
        <v>38.1</v>
      </c>
      <c r="AB183">
        <v>51.1</v>
      </c>
    </row>
    <row r="184" spans="1:28" x14ac:dyDescent="0.2">
      <c r="A184" t="s">
        <v>182</v>
      </c>
      <c r="B184">
        <v>28.2</v>
      </c>
      <c r="C184">
        <v>28.7</v>
      </c>
      <c r="D184">
        <v>30</v>
      </c>
      <c r="E184">
        <v>31.3</v>
      </c>
      <c r="F184">
        <v>32.6</v>
      </c>
      <c r="G184">
        <v>33.9</v>
      </c>
      <c r="H184">
        <v>33.9</v>
      </c>
      <c r="I184">
        <v>34</v>
      </c>
      <c r="J184">
        <v>35</v>
      </c>
      <c r="K184">
        <v>36.200000000000003</v>
      </c>
      <c r="L184">
        <v>36.799999999999997</v>
      </c>
      <c r="M184">
        <v>37.799999999999997</v>
      </c>
      <c r="N184">
        <v>32.5</v>
      </c>
      <c r="O184">
        <v>29.4</v>
      </c>
      <c r="P184">
        <v>29.3</v>
      </c>
      <c r="Q184">
        <v>29</v>
      </c>
      <c r="R184">
        <v>28.9</v>
      </c>
      <c r="S184">
        <v>30.1</v>
      </c>
      <c r="T184">
        <v>30.1</v>
      </c>
      <c r="U184">
        <v>32.700000000000003</v>
      </c>
      <c r="V184">
        <v>33</v>
      </c>
      <c r="W184">
        <v>33.1</v>
      </c>
      <c r="X184">
        <v>34.4</v>
      </c>
      <c r="Y184">
        <v>38.299999999999997</v>
      </c>
      <c r="Z184">
        <v>37.1</v>
      </c>
      <c r="AA184">
        <v>35.9</v>
      </c>
      <c r="AB184">
        <v>39.299999999999997</v>
      </c>
    </row>
    <row r="185" spans="1:28" x14ac:dyDescent="0.2">
      <c r="A185" t="s">
        <v>183</v>
      </c>
      <c r="B185">
        <v>20.7</v>
      </c>
      <c r="C185">
        <v>21.3</v>
      </c>
      <c r="D185">
        <v>22.2</v>
      </c>
      <c r="E185">
        <v>22.8</v>
      </c>
      <c r="F185">
        <v>23.7</v>
      </c>
      <c r="G185">
        <v>24.6</v>
      </c>
      <c r="H185">
        <v>24.2</v>
      </c>
      <c r="I185">
        <v>24.2</v>
      </c>
      <c r="J185">
        <v>24.5</v>
      </c>
      <c r="K185">
        <v>25.8</v>
      </c>
      <c r="L185">
        <v>27</v>
      </c>
      <c r="M185">
        <v>27.6</v>
      </c>
      <c r="N185">
        <v>25.3</v>
      </c>
      <c r="O185">
        <v>25.7</v>
      </c>
      <c r="P185">
        <v>25.8</v>
      </c>
      <c r="Q185">
        <v>26.2</v>
      </c>
      <c r="R185">
        <v>25.6</v>
      </c>
      <c r="S185">
        <v>25.6</v>
      </c>
      <c r="T185">
        <v>24.7</v>
      </c>
      <c r="U185">
        <v>25.2</v>
      </c>
      <c r="V185">
        <v>25.5</v>
      </c>
      <c r="W185">
        <v>26</v>
      </c>
      <c r="X185">
        <v>26.2</v>
      </c>
      <c r="Y185">
        <v>27.6</v>
      </c>
      <c r="Z185">
        <v>26.4</v>
      </c>
      <c r="AA185">
        <v>23</v>
      </c>
      <c r="AB185">
        <v>22.8</v>
      </c>
    </row>
    <row r="186" spans="1:28" x14ac:dyDescent="0.2">
      <c r="A186" t="s">
        <v>184</v>
      </c>
      <c r="B186">
        <v>22</v>
      </c>
      <c r="C186">
        <v>23.4</v>
      </c>
      <c r="D186">
        <v>24.9</v>
      </c>
      <c r="E186">
        <v>26.5</v>
      </c>
      <c r="F186">
        <v>28.3</v>
      </c>
      <c r="G186">
        <v>29.9</v>
      </c>
      <c r="H186">
        <v>29.9</v>
      </c>
      <c r="I186">
        <v>30.3</v>
      </c>
      <c r="J186">
        <v>31.1</v>
      </c>
      <c r="K186">
        <v>33.700000000000003</v>
      </c>
      <c r="L186">
        <v>34.200000000000003</v>
      </c>
      <c r="M186">
        <v>33.4</v>
      </c>
      <c r="N186">
        <v>34.4</v>
      </c>
      <c r="O186">
        <v>33.200000000000003</v>
      </c>
      <c r="P186">
        <v>33.6</v>
      </c>
      <c r="Q186">
        <v>32.299999999999997</v>
      </c>
      <c r="R186">
        <v>33.1</v>
      </c>
      <c r="S186">
        <v>35.1</v>
      </c>
      <c r="T186">
        <v>33.6</v>
      </c>
      <c r="U186">
        <v>35.4</v>
      </c>
      <c r="V186">
        <v>33.6</v>
      </c>
      <c r="W186">
        <v>33.9</v>
      </c>
      <c r="X186">
        <v>34.200000000000003</v>
      </c>
      <c r="Y186">
        <v>37.4</v>
      </c>
      <c r="Z186">
        <v>35.799999999999997</v>
      </c>
      <c r="AA186">
        <v>38</v>
      </c>
      <c r="AB186">
        <v>37.700000000000003</v>
      </c>
    </row>
    <row r="187" spans="1:28" x14ac:dyDescent="0.2">
      <c r="A187" t="s">
        <v>185</v>
      </c>
      <c r="B187">
        <v>25.1</v>
      </c>
      <c r="C187">
        <v>26</v>
      </c>
      <c r="D187">
        <v>27</v>
      </c>
      <c r="E187">
        <v>28.1</v>
      </c>
      <c r="F187">
        <v>30.6</v>
      </c>
      <c r="G187">
        <v>32.200000000000003</v>
      </c>
      <c r="H187">
        <v>33.6</v>
      </c>
      <c r="I187">
        <v>34.1</v>
      </c>
      <c r="J187">
        <v>36.9</v>
      </c>
      <c r="K187">
        <v>39.200000000000003</v>
      </c>
      <c r="L187">
        <v>47.3</v>
      </c>
      <c r="M187">
        <v>43</v>
      </c>
      <c r="N187">
        <v>50.3</v>
      </c>
      <c r="O187">
        <v>51.9</v>
      </c>
      <c r="P187">
        <v>52</v>
      </c>
      <c r="Q187">
        <v>53</v>
      </c>
      <c r="R187">
        <v>58.2</v>
      </c>
      <c r="S187">
        <v>56.3</v>
      </c>
      <c r="T187">
        <v>55.8</v>
      </c>
      <c r="U187">
        <v>52.6</v>
      </c>
      <c r="V187">
        <v>51.8</v>
      </c>
      <c r="W187">
        <v>55.4</v>
      </c>
      <c r="X187">
        <v>55.1</v>
      </c>
      <c r="Y187">
        <v>49</v>
      </c>
      <c r="Z187">
        <v>52.2</v>
      </c>
      <c r="AA187">
        <v>52.2</v>
      </c>
      <c r="AB187">
        <v>57.5</v>
      </c>
    </row>
    <row r="188" spans="1:28" x14ac:dyDescent="0.2">
      <c r="A188" t="s">
        <v>186</v>
      </c>
      <c r="B188">
        <v>17.399999999999999</v>
      </c>
      <c r="C188">
        <v>18</v>
      </c>
      <c r="D188">
        <v>19.3</v>
      </c>
      <c r="E188">
        <v>20.2</v>
      </c>
      <c r="F188">
        <v>21</v>
      </c>
      <c r="G188">
        <v>21.7</v>
      </c>
      <c r="H188">
        <v>22</v>
      </c>
      <c r="I188">
        <v>21.9</v>
      </c>
      <c r="J188">
        <v>22.7</v>
      </c>
      <c r="K188">
        <v>23.8</v>
      </c>
      <c r="L188">
        <v>24.7</v>
      </c>
      <c r="M188">
        <v>26.2</v>
      </c>
      <c r="N188">
        <v>26.2</v>
      </c>
      <c r="O188">
        <v>24.3</v>
      </c>
      <c r="P188">
        <v>24.7</v>
      </c>
      <c r="Q188">
        <v>24.2</v>
      </c>
      <c r="R188">
        <v>25.6</v>
      </c>
      <c r="S188">
        <v>26.2</v>
      </c>
      <c r="T188">
        <v>26.3</v>
      </c>
      <c r="U188">
        <v>26.1</v>
      </c>
      <c r="V188">
        <v>28.1</v>
      </c>
      <c r="W188">
        <v>29.8</v>
      </c>
      <c r="X188">
        <v>31.3</v>
      </c>
      <c r="Y188">
        <v>34.4</v>
      </c>
      <c r="Z188">
        <v>38.700000000000003</v>
      </c>
      <c r="AA188">
        <v>46.7</v>
      </c>
      <c r="AB188">
        <v>54.7</v>
      </c>
    </row>
    <row r="189" spans="1:28" x14ac:dyDescent="0.2">
      <c r="A189" t="s">
        <v>187</v>
      </c>
      <c r="B189">
        <v>11.9</v>
      </c>
      <c r="C189">
        <v>12.3</v>
      </c>
      <c r="D189">
        <v>13.7</v>
      </c>
      <c r="E189">
        <v>14.3</v>
      </c>
      <c r="F189">
        <v>15.2</v>
      </c>
      <c r="G189">
        <v>16</v>
      </c>
      <c r="H189">
        <v>15.8</v>
      </c>
      <c r="I189">
        <v>15.7</v>
      </c>
      <c r="J189">
        <v>16.3</v>
      </c>
      <c r="K189">
        <v>17.3</v>
      </c>
      <c r="L189">
        <v>17.7</v>
      </c>
      <c r="M189">
        <v>19.3</v>
      </c>
      <c r="N189">
        <v>21.5</v>
      </c>
      <c r="O189">
        <v>22.2</v>
      </c>
      <c r="P189">
        <v>22.1</v>
      </c>
      <c r="Q189">
        <v>22.4</v>
      </c>
      <c r="R189">
        <v>24</v>
      </c>
      <c r="S189">
        <v>25.2</v>
      </c>
      <c r="T189">
        <v>26.4</v>
      </c>
      <c r="U189">
        <v>26.6</v>
      </c>
      <c r="V189">
        <v>27.2</v>
      </c>
      <c r="W189">
        <v>26.9</v>
      </c>
      <c r="X189">
        <v>28</v>
      </c>
      <c r="Y189">
        <v>30</v>
      </c>
      <c r="Z189">
        <v>31.9</v>
      </c>
      <c r="AA189">
        <v>35.6</v>
      </c>
      <c r="AB189">
        <v>32.6</v>
      </c>
    </row>
    <row r="190" spans="1:28" x14ac:dyDescent="0.2">
      <c r="A190" t="s">
        <v>188</v>
      </c>
      <c r="B190">
        <v>21.3</v>
      </c>
      <c r="C190">
        <v>21.5</v>
      </c>
      <c r="D190">
        <v>22.7</v>
      </c>
      <c r="E190">
        <v>23.2</v>
      </c>
      <c r="F190">
        <v>24.3</v>
      </c>
      <c r="G190">
        <v>25.2</v>
      </c>
      <c r="H190">
        <v>25.1</v>
      </c>
      <c r="I190">
        <v>24.8</v>
      </c>
      <c r="J190">
        <v>25.1</v>
      </c>
      <c r="K190">
        <v>26.3</v>
      </c>
      <c r="L190">
        <v>27.2</v>
      </c>
      <c r="M190">
        <v>27.3</v>
      </c>
      <c r="N190">
        <v>27.6</v>
      </c>
      <c r="O190">
        <v>26.5</v>
      </c>
      <c r="P190">
        <v>26.6</v>
      </c>
      <c r="Q190">
        <v>26.2</v>
      </c>
      <c r="R190">
        <v>27.5</v>
      </c>
      <c r="S190">
        <v>27.8</v>
      </c>
      <c r="T190">
        <v>28.2</v>
      </c>
      <c r="U190">
        <v>28.6</v>
      </c>
      <c r="V190">
        <v>30.3</v>
      </c>
      <c r="W190">
        <v>32.799999999999997</v>
      </c>
      <c r="X190">
        <v>32.299999999999997</v>
      </c>
      <c r="Y190">
        <v>34.700000000000003</v>
      </c>
      <c r="Z190">
        <v>34.9</v>
      </c>
      <c r="AA190">
        <v>33.299999999999997</v>
      </c>
      <c r="AB190">
        <v>30.7</v>
      </c>
    </row>
    <row r="191" spans="1:28" x14ac:dyDescent="0.2">
      <c r="A191" t="s">
        <v>189</v>
      </c>
      <c r="B191">
        <v>13</v>
      </c>
      <c r="C191">
        <v>13.3</v>
      </c>
      <c r="D191">
        <v>14.5</v>
      </c>
      <c r="E191">
        <v>16.399999999999999</v>
      </c>
      <c r="F191">
        <v>17</v>
      </c>
      <c r="G191">
        <v>17.600000000000001</v>
      </c>
      <c r="H191">
        <v>17.7</v>
      </c>
      <c r="I191">
        <v>17.899999999999999</v>
      </c>
      <c r="J191">
        <v>18.2</v>
      </c>
      <c r="K191">
        <v>20</v>
      </c>
      <c r="L191">
        <v>20.6</v>
      </c>
      <c r="M191">
        <v>19</v>
      </c>
      <c r="N191">
        <v>20.3</v>
      </c>
      <c r="O191">
        <v>20.100000000000001</v>
      </c>
      <c r="P191">
        <v>19.899999999999999</v>
      </c>
      <c r="Q191">
        <v>20</v>
      </c>
      <c r="R191">
        <v>21.5</v>
      </c>
      <c r="S191">
        <v>29.6</v>
      </c>
      <c r="T191">
        <v>31.3</v>
      </c>
      <c r="U191">
        <v>31.7</v>
      </c>
      <c r="V191">
        <v>30.9</v>
      </c>
      <c r="W191">
        <v>31.3</v>
      </c>
      <c r="X191">
        <v>32.700000000000003</v>
      </c>
      <c r="Y191">
        <v>39</v>
      </c>
      <c r="Z191">
        <v>34.700000000000003</v>
      </c>
      <c r="AA191">
        <v>37.700000000000003</v>
      </c>
      <c r="AB191">
        <v>34</v>
      </c>
    </row>
    <row r="192" spans="1:28" x14ac:dyDescent="0.2">
      <c r="A192" t="s">
        <v>190</v>
      </c>
      <c r="B192">
        <v>15</v>
      </c>
      <c r="C192">
        <v>15.6</v>
      </c>
      <c r="D192">
        <v>16.899999999999999</v>
      </c>
      <c r="E192">
        <v>16.399999999999999</v>
      </c>
      <c r="F192">
        <v>14.8</v>
      </c>
      <c r="G192">
        <v>14.6</v>
      </c>
      <c r="H192">
        <v>13.7</v>
      </c>
      <c r="I192">
        <v>14</v>
      </c>
      <c r="J192">
        <v>14.3</v>
      </c>
      <c r="K192">
        <v>15.2</v>
      </c>
      <c r="L192">
        <v>15.7</v>
      </c>
      <c r="M192">
        <v>15.5</v>
      </c>
      <c r="N192">
        <v>15.5</v>
      </c>
      <c r="O192">
        <v>14.8</v>
      </c>
      <c r="P192">
        <v>15.3</v>
      </c>
      <c r="Q192">
        <v>15.6</v>
      </c>
      <c r="R192">
        <v>16.7</v>
      </c>
      <c r="S192">
        <v>17.3</v>
      </c>
      <c r="T192">
        <v>18.3</v>
      </c>
      <c r="U192">
        <v>19.3</v>
      </c>
      <c r="V192">
        <v>19.100000000000001</v>
      </c>
      <c r="W192">
        <v>19.3</v>
      </c>
      <c r="X192">
        <v>19.899999999999999</v>
      </c>
      <c r="Y192">
        <v>25.6</v>
      </c>
      <c r="Z192">
        <v>23</v>
      </c>
      <c r="AA192">
        <v>24.4</v>
      </c>
      <c r="AB192">
        <v>23.8</v>
      </c>
    </row>
    <row r="193" spans="1:28" s="3" customFormat="1" x14ac:dyDescent="0.2">
      <c r="A193" s="3" t="s">
        <v>191</v>
      </c>
      <c r="B193" s="3">
        <v>39.799999999999997</v>
      </c>
      <c r="C193" s="3">
        <v>39.5</v>
      </c>
      <c r="D193" s="3">
        <v>39.799999999999997</v>
      </c>
      <c r="E193" s="3">
        <v>42.2</v>
      </c>
      <c r="F193" s="3">
        <v>44</v>
      </c>
      <c r="G193" s="3">
        <v>43.9</v>
      </c>
      <c r="H193" s="3">
        <v>44.6</v>
      </c>
      <c r="I193" s="3">
        <v>44.8</v>
      </c>
      <c r="J193" s="3">
        <v>47.8</v>
      </c>
      <c r="K193" s="3">
        <v>47.3</v>
      </c>
      <c r="L193" s="3">
        <v>47.1</v>
      </c>
      <c r="M193" s="3">
        <v>47.8</v>
      </c>
      <c r="N193" s="3">
        <v>48</v>
      </c>
      <c r="O193" s="3">
        <v>47.8</v>
      </c>
      <c r="P193" s="3">
        <v>49</v>
      </c>
      <c r="Q193" s="3">
        <v>48.4</v>
      </c>
      <c r="R193" s="3">
        <v>49.3</v>
      </c>
      <c r="S193" s="3">
        <v>51.3</v>
      </c>
      <c r="T193" s="3">
        <v>51.5</v>
      </c>
      <c r="U193" s="3">
        <v>52.5</v>
      </c>
      <c r="V193" s="3">
        <v>53.6</v>
      </c>
      <c r="W193" s="3">
        <v>50.3</v>
      </c>
      <c r="X193" s="3">
        <v>49.8</v>
      </c>
      <c r="Y193" s="3">
        <v>45.3</v>
      </c>
      <c r="Z193" s="3">
        <v>44.2</v>
      </c>
      <c r="AA193" s="3">
        <v>49.5</v>
      </c>
      <c r="AB193" s="3">
        <v>50.6</v>
      </c>
    </row>
    <row r="194" spans="1:28" x14ac:dyDescent="0.2">
      <c r="A194" t="s">
        <v>192</v>
      </c>
      <c r="B194">
        <v>42.7</v>
      </c>
      <c r="C194">
        <v>41.6</v>
      </c>
      <c r="D194">
        <v>39.1</v>
      </c>
      <c r="E194">
        <v>40.4</v>
      </c>
      <c r="F194">
        <v>42.8</v>
      </c>
      <c r="G194">
        <v>41.1</v>
      </c>
      <c r="H194">
        <v>53.3</v>
      </c>
      <c r="I194">
        <v>60</v>
      </c>
      <c r="J194">
        <v>63.2</v>
      </c>
      <c r="K194">
        <v>66.3</v>
      </c>
      <c r="L194">
        <v>67.2</v>
      </c>
      <c r="M194">
        <v>71.599999999999994</v>
      </c>
      <c r="N194">
        <v>63</v>
      </c>
      <c r="O194">
        <v>64.2</v>
      </c>
      <c r="P194">
        <v>67.900000000000006</v>
      </c>
      <c r="Q194">
        <v>68.900000000000006</v>
      </c>
      <c r="R194">
        <v>68.400000000000006</v>
      </c>
      <c r="S194">
        <v>76.5</v>
      </c>
      <c r="T194">
        <v>78.8</v>
      </c>
      <c r="U194">
        <v>84.6</v>
      </c>
      <c r="V194">
        <v>85.9</v>
      </c>
      <c r="W194">
        <v>82.3</v>
      </c>
      <c r="X194">
        <v>76.400000000000006</v>
      </c>
      <c r="Y194">
        <v>26.4</v>
      </c>
      <c r="Z194">
        <v>23.5</v>
      </c>
      <c r="AA194">
        <v>53.4</v>
      </c>
      <c r="AB194">
        <v>58.7</v>
      </c>
    </row>
    <row r="195" spans="1:28" x14ac:dyDescent="0.2">
      <c r="A195" t="s">
        <v>193</v>
      </c>
      <c r="B195">
        <v>57.8</v>
      </c>
      <c r="C195">
        <v>62.6</v>
      </c>
      <c r="D195">
        <v>63</v>
      </c>
      <c r="E195">
        <v>69.7</v>
      </c>
      <c r="F195">
        <v>80.400000000000006</v>
      </c>
      <c r="G195">
        <v>80.5</v>
      </c>
      <c r="H195">
        <v>87.1</v>
      </c>
      <c r="I195">
        <v>89.9</v>
      </c>
      <c r="J195">
        <v>95</v>
      </c>
      <c r="K195">
        <v>101.7</v>
      </c>
      <c r="L195">
        <v>98.2</v>
      </c>
      <c r="M195">
        <v>92.8</v>
      </c>
      <c r="N195">
        <v>87.7</v>
      </c>
      <c r="O195">
        <v>90.5</v>
      </c>
      <c r="P195">
        <v>89.7</v>
      </c>
      <c r="Q195">
        <v>90.3</v>
      </c>
      <c r="R195">
        <v>105.8</v>
      </c>
      <c r="S195">
        <v>111.4</v>
      </c>
      <c r="T195">
        <v>116.3</v>
      </c>
      <c r="U195">
        <v>115.5</v>
      </c>
      <c r="V195">
        <v>124.7</v>
      </c>
      <c r="W195">
        <v>119</v>
      </c>
      <c r="X195">
        <v>120.9</v>
      </c>
      <c r="Y195">
        <v>119.2</v>
      </c>
      <c r="Z195">
        <v>115.9</v>
      </c>
      <c r="AA195">
        <v>120.1</v>
      </c>
      <c r="AB195">
        <v>113</v>
      </c>
    </row>
    <row r="196" spans="1:28" x14ac:dyDescent="0.2">
      <c r="A196" t="s">
        <v>194</v>
      </c>
      <c r="B196">
        <v>75.3</v>
      </c>
      <c r="C196">
        <v>79.400000000000006</v>
      </c>
      <c r="D196">
        <v>82.9</v>
      </c>
      <c r="E196">
        <v>87.1</v>
      </c>
      <c r="F196">
        <v>84.6</v>
      </c>
      <c r="G196">
        <v>95.5</v>
      </c>
      <c r="H196">
        <v>94.7</v>
      </c>
      <c r="I196">
        <v>94.9</v>
      </c>
      <c r="J196">
        <v>89.8</v>
      </c>
      <c r="K196">
        <v>84.9</v>
      </c>
      <c r="L196">
        <v>67.3</v>
      </c>
      <c r="M196">
        <v>70.599999999999994</v>
      </c>
      <c r="N196">
        <v>63.9</v>
      </c>
      <c r="O196">
        <v>51.8</v>
      </c>
      <c r="P196">
        <v>55</v>
      </c>
      <c r="Q196">
        <v>57.3</v>
      </c>
      <c r="R196">
        <v>57</v>
      </c>
      <c r="S196">
        <v>59.8</v>
      </c>
      <c r="T196">
        <v>57.6</v>
      </c>
      <c r="U196">
        <v>54.3</v>
      </c>
      <c r="V196">
        <v>56.5</v>
      </c>
      <c r="W196">
        <v>54.8</v>
      </c>
      <c r="X196">
        <v>57.7</v>
      </c>
      <c r="Y196">
        <v>54.9</v>
      </c>
      <c r="Z196">
        <v>48.5</v>
      </c>
      <c r="AA196">
        <v>49.4</v>
      </c>
      <c r="AB196">
        <v>43.6</v>
      </c>
    </row>
    <row r="197" spans="1:28" x14ac:dyDescent="0.2">
      <c r="A197" t="s">
        <v>195</v>
      </c>
      <c r="B197">
        <v>19.899999999999999</v>
      </c>
      <c r="C197">
        <v>19.8</v>
      </c>
      <c r="D197">
        <v>20.5</v>
      </c>
      <c r="E197">
        <v>22</v>
      </c>
      <c r="F197">
        <v>22.6</v>
      </c>
      <c r="G197">
        <v>23.2</v>
      </c>
      <c r="H197">
        <v>22.9</v>
      </c>
      <c r="I197">
        <v>22.7</v>
      </c>
      <c r="J197">
        <v>24.5</v>
      </c>
      <c r="K197">
        <v>24.1</v>
      </c>
      <c r="L197">
        <v>25.8</v>
      </c>
      <c r="M197">
        <v>26</v>
      </c>
      <c r="N197">
        <v>28.8</v>
      </c>
      <c r="O197">
        <v>30.1</v>
      </c>
      <c r="P197">
        <v>31.8</v>
      </c>
      <c r="Q197">
        <v>32.1</v>
      </c>
      <c r="R197">
        <v>33.200000000000003</v>
      </c>
      <c r="S197">
        <v>34.799999999999997</v>
      </c>
      <c r="T197">
        <v>34.6</v>
      </c>
      <c r="U197">
        <v>36.1</v>
      </c>
      <c r="V197">
        <v>37.6</v>
      </c>
      <c r="W197">
        <v>33.299999999999997</v>
      </c>
      <c r="X197">
        <v>33</v>
      </c>
      <c r="Y197">
        <v>35.9</v>
      </c>
      <c r="Z197">
        <v>36.1</v>
      </c>
      <c r="AA197">
        <v>36.4</v>
      </c>
      <c r="AB197">
        <v>35.5</v>
      </c>
    </row>
    <row r="198" spans="1:28" x14ac:dyDescent="0.2">
      <c r="A198" t="s">
        <v>196</v>
      </c>
      <c r="B198">
        <v>32.200000000000003</v>
      </c>
      <c r="C198">
        <v>32.299999999999997</v>
      </c>
      <c r="D198">
        <v>32.9</v>
      </c>
      <c r="E198">
        <v>37.5</v>
      </c>
      <c r="F198">
        <v>39.6</v>
      </c>
      <c r="G198">
        <v>39.299999999999997</v>
      </c>
      <c r="H198">
        <v>37.200000000000003</v>
      </c>
      <c r="I198">
        <v>39.6</v>
      </c>
      <c r="J198">
        <v>43.8</v>
      </c>
      <c r="K198">
        <v>41.3</v>
      </c>
      <c r="L198">
        <v>41</v>
      </c>
      <c r="M198">
        <v>44.3</v>
      </c>
      <c r="N198">
        <v>39.299999999999997</v>
      </c>
      <c r="O198">
        <v>38.200000000000003</v>
      </c>
      <c r="P198">
        <v>37.799999999999997</v>
      </c>
      <c r="Q198">
        <v>37.4</v>
      </c>
      <c r="R198">
        <v>37.799999999999997</v>
      </c>
      <c r="S198">
        <v>38.1</v>
      </c>
      <c r="T198">
        <v>36.299999999999997</v>
      </c>
      <c r="U198">
        <v>38.4</v>
      </c>
      <c r="V198">
        <v>37.299999999999997</v>
      </c>
      <c r="W198">
        <v>37.4</v>
      </c>
      <c r="X198">
        <v>38</v>
      </c>
      <c r="Y198">
        <v>21.5</v>
      </c>
      <c r="Z198">
        <v>20.8</v>
      </c>
      <c r="AA198">
        <v>29.7</v>
      </c>
      <c r="AB198">
        <v>33.700000000000003</v>
      </c>
    </row>
    <row r="199" spans="1:28" x14ac:dyDescent="0.2">
      <c r="A199" t="s">
        <v>197</v>
      </c>
      <c r="B199">
        <v>62.7</v>
      </c>
      <c r="C199">
        <v>66.400000000000006</v>
      </c>
      <c r="D199">
        <v>65.400000000000006</v>
      </c>
      <c r="E199">
        <v>72.8</v>
      </c>
      <c r="F199">
        <v>77.2</v>
      </c>
      <c r="G199">
        <v>72.599999999999994</v>
      </c>
      <c r="H199">
        <v>66.400000000000006</v>
      </c>
      <c r="I199">
        <v>72.900000000000006</v>
      </c>
      <c r="J199">
        <v>75.900000000000006</v>
      </c>
      <c r="K199">
        <v>74.8</v>
      </c>
      <c r="L199">
        <v>72.400000000000006</v>
      </c>
      <c r="M199">
        <v>73.599999999999994</v>
      </c>
      <c r="N199">
        <v>61.4</v>
      </c>
      <c r="O199">
        <v>57.9</v>
      </c>
      <c r="P199">
        <v>56.4</v>
      </c>
      <c r="Q199">
        <v>58.3</v>
      </c>
      <c r="R199">
        <v>58.6</v>
      </c>
      <c r="S199">
        <v>60.4</v>
      </c>
      <c r="T199">
        <v>59</v>
      </c>
      <c r="U199">
        <v>57.2</v>
      </c>
      <c r="V199">
        <v>52.4</v>
      </c>
      <c r="W199">
        <v>54.4</v>
      </c>
      <c r="X199">
        <v>53.1</v>
      </c>
      <c r="Y199">
        <v>18.8</v>
      </c>
      <c r="Z199">
        <v>18.7</v>
      </c>
      <c r="AA199">
        <v>29.8</v>
      </c>
      <c r="AB199">
        <v>35.200000000000003</v>
      </c>
    </row>
    <row r="200" spans="1:28" x14ac:dyDescent="0.2">
      <c r="A200" t="s">
        <v>198</v>
      </c>
      <c r="B200">
        <v>13.9</v>
      </c>
      <c r="C200">
        <v>12.4</v>
      </c>
      <c r="D200">
        <v>12</v>
      </c>
      <c r="E200">
        <v>12.6</v>
      </c>
      <c r="F200">
        <v>11.6</v>
      </c>
      <c r="G200">
        <v>12.8</v>
      </c>
      <c r="H200">
        <v>12</v>
      </c>
      <c r="I200">
        <v>12.5</v>
      </c>
      <c r="J200">
        <v>14.2</v>
      </c>
      <c r="K200">
        <v>13.1</v>
      </c>
      <c r="L200">
        <v>13.2</v>
      </c>
      <c r="M200">
        <v>15.6</v>
      </c>
      <c r="N200">
        <v>12.5</v>
      </c>
      <c r="O200">
        <v>12.4</v>
      </c>
      <c r="P200">
        <v>12</v>
      </c>
      <c r="Q200">
        <v>10.7</v>
      </c>
      <c r="R200">
        <v>10.4</v>
      </c>
      <c r="S200">
        <v>10.6</v>
      </c>
      <c r="T200">
        <v>9.4</v>
      </c>
      <c r="U200">
        <v>11.8</v>
      </c>
      <c r="V200">
        <v>13.6</v>
      </c>
      <c r="W200">
        <v>14.3</v>
      </c>
      <c r="X200">
        <v>16.3</v>
      </c>
      <c r="Y200">
        <v>15.7</v>
      </c>
      <c r="Z200">
        <v>16.2</v>
      </c>
      <c r="AA200">
        <v>19.399999999999999</v>
      </c>
      <c r="AB200">
        <v>20.6</v>
      </c>
    </row>
    <row r="201" spans="1:28" x14ac:dyDescent="0.2">
      <c r="A201" t="s">
        <v>199</v>
      </c>
      <c r="B201">
        <v>25.6</v>
      </c>
      <c r="C201">
        <v>25.7</v>
      </c>
      <c r="D201">
        <v>28.6</v>
      </c>
      <c r="E201">
        <v>34.9</v>
      </c>
      <c r="F201">
        <v>36.700000000000003</v>
      </c>
      <c r="G201">
        <v>36.4</v>
      </c>
      <c r="H201">
        <v>37.799999999999997</v>
      </c>
      <c r="I201">
        <v>38.5</v>
      </c>
      <c r="J201">
        <v>42.6</v>
      </c>
      <c r="K201">
        <v>40.1</v>
      </c>
      <c r="L201">
        <v>40.6</v>
      </c>
      <c r="M201">
        <v>43.9</v>
      </c>
      <c r="N201">
        <v>41.7</v>
      </c>
      <c r="O201">
        <v>41.1</v>
      </c>
      <c r="P201">
        <v>41</v>
      </c>
      <c r="Q201">
        <v>40.700000000000003</v>
      </c>
      <c r="R201">
        <v>44.3</v>
      </c>
      <c r="S201">
        <v>47.1</v>
      </c>
      <c r="T201">
        <v>43.1</v>
      </c>
      <c r="U201">
        <v>43.6</v>
      </c>
      <c r="V201">
        <v>42</v>
      </c>
      <c r="W201">
        <v>39.200000000000003</v>
      </c>
      <c r="X201">
        <v>39.5</v>
      </c>
      <c r="Y201">
        <v>42.3</v>
      </c>
      <c r="Z201">
        <v>43.8</v>
      </c>
      <c r="AA201">
        <v>46.2</v>
      </c>
      <c r="AB201">
        <v>43.7</v>
      </c>
    </row>
    <row r="202" spans="1:28" x14ac:dyDescent="0.2">
      <c r="A202" t="s">
        <v>200</v>
      </c>
      <c r="B202">
        <v>68.3</v>
      </c>
      <c r="C202">
        <v>65</v>
      </c>
      <c r="D202">
        <v>63.4</v>
      </c>
      <c r="E202">
        <v>58.9</v>
      </c>
      <c r="F202">
        <v>59.8</v>
      </c>
      <c r="G202">
        <v>56</v>
      </c>
      <c r="H202">
        <v>55.8</v>
      </c>
      <c r="I202">
        <v>54.7</v>
      </c>
      <c r="J202">
        <v>61.3</v>
      </c>
      <c r="K202">
        <v>61</v>
      </c>
      <c r="L202">
        <v>56.3</v>
      </c>
      <c r="M202">
        <v>61.5</v>
      </c>
      <c r="N202">
        <v>60.6</v>
      </c>
      <c r="O202">
        <v>59.6</v>
      </c>
      <c r="P202">
        <v>57.5</v>
      </c>
      <c r="Q202">
        <v>53.5</v>
      </c>
      <c r="R202">
        <v>54.4</v>
      </c>
      <c r="S202">
        <v>54</v>
      </c>
      <c r="T202">
        <v>54.7</v>
      </c>
      <c r="U202">
        <v>54.9</v>
      </c>
      <c r="V202">
        <v>57.9</v>
      </c>
      <c r="W202">
        <v>55.8</v>
      </c>
      <c r="X202">
        <v>55.6</v>
      </c>
      <c r="Y202">
        <v>55.8</v>
      </c>
      <c r="Z202">
        <v>53.7</v>
      </c>
      <c r="AA202">
        <v>57.3</v>
      </c>
      <c r="AB202">
        <v>57.8</v>
      </c>
    </row>
    <row r="203" spans="1:28" x14ac:dyDescent="0.2">
      <c r="A203" t="s">
        <v>201</v>
      </c>
      <c r="B203">
        <v>460.7</v>
      </c>
      <c r="C203">
        <v>504.6</v>
      </c>
      <c r="D203">
        <v>482.5</v>
      </c>
      <c r="E203">
        <v>516.20000000000005</v>
      </c>
      <c r="F203">
        <v>557.29999999999995</v>
      </c>
      <c r="G203">
        <v>627.20000000000005</v>
      </c>
      <c r="H203">
        <v>609.6</v>
      </c>
      <c r="I203">
        <v>595.6</v>
      </c>
      <c r="J203">
        <v>730.8</v>
      </c>
      <c r="K203">
        <v>809.5</v>
      </c>
      <c r="L203">
        <v>786.4</v>
      </c>
      <c r="M203">
        <v>696.8</v>
      </c>
      <c r="N203">
        <v>716.5</v>
      </c>
      <c r="O203">
        <v>521.70000000000005</v>
      </c>
      <c r="P203">
        <v>515.70000000000005</v>
      </c>
      <c r="Q203">
        <v>482.3</v>
      </c>
      <c r="R203">
        <v>377.4</v>
      </c>
      <c r="S203">
        <v>451.1</v>
      </c>
      <c r="T203">
        <v>466.8</v>
      </c>
      <c r="U203">
        <v>436.4</v>
      </c>
      <c r="V203">
        <v>448.6</v>
      </c>
      <c r="W203">
        <v>443</v>
      </c>
      <c r="X203">
        <v>491.9</v>
      </c>
      <c r="Y203">
        <v>535</v>
      </c>
      <c r="Z203">
        <v>516.4</v>
      </c>
      <c r="AA203">
        <v>597.5</v>
      </c>
      <c r="AB203">
        <v>541.70000000000005</v>
      </c>
    </row>
    <row r="204" spans="1:28" x14ac:dyDescent="0.2">
      <c r="A204" t="s">
        <v>202</v>
      </c>
      <c r="B204">
        <v>393.2</v>
      </c>
      <c r="C204">
        <v>449.9</v>
      </c>
      <c r="D204">
        <v>433.9</v>
      </c>
      <c r="E204">
        <v>437.7</v>
      </c>
      <c r="F204">
        <v>488.3</v>
      </c>
      <c r="G204">
        <v>560.4</v>
      </c>
      <c r="H204">
        <v>547.6</v>
      </c>
      <c r="I204">
        <v>533.20000000000005</v>
      </c>
      <c r="J204">
        <v>700.8</v>
      </c>
      <c r="K204">
        <v>773.4</v>
      </c>
      <c r="L204">
        <v>765</v>
      </c>
      <c r="M204">
        <v>726.5</v>
      </c>
      <c r="N204">
        <v>750</v>
      </c>
      <c r="O204">
        <v>562.1</v>
      </c>
      <c r="P204">
        <v>562.20000000000005</v>
      </c>
      <c r="Q204">
        <v>547.20000000000005</v>
      </c>
      <c r="R204">
        <v>399.4</v>
      </c>
      <c r="S204">
        <v>461</v>
      </c>
      <c r="T204">
        <v>513.9</v>
      </c>
      <c r="U204">
        <v>466.8</v>
      </c>
      <c r="V204">
        <v>457.2</v>
      </c>
      <c r="W204">
        <v>497.3</v>
      </c>
      <c r="X204">
        <v>532.9</v>
      </c>
      <c r="Y204">
        <v>589.4</v>
      </c>
      <c r="Z204">
        <v>591.29999999999995</v>
      </c>
      <c r="AA204">
        <v>677.4</v>
      </c>
      <c r="AB204">
        <v>635</v>
      </c>
    </row>
    <row r="205" spans="1:28" x14ac:dyDescent="0.2">
      <c r="A205" t="s">
        <v>203</v>
      </c>
      <c r="B205">
        <v>887.5</v>
      </c>
      <c r="C205">
        <v>800.6</v>
      </c>
      <c r="D205">
        <v>749.8</v>
      </c>
      <c r="E205" s="1">
        <v>1059.2</v>
      </c>
      <c r="F205" s="1">
        <v>1000.8</v>
      </c>
      <c r="G205" s="1">
        <v>1018.5</v>
      </c>
      <c r="H205">
        <v>951.8</v>
      </c>
      <c r="I205">
        <v>930.5</v>
      </c>
      <c r="J205">
        <v>901.5</v>
      </c>
      <c r="K205">
        <v>999.8</v>
      </c>
      <c r="L205">
        <v>908.3</v>
      </c>
      <c r="M205">
        <v>677.8</v>
      </c>
      <c r="N205">
        <v>696.8</v>
      </c>
      <c r="O205">
        <v>478.4</v>
      </c>
      <c r="P205">
        <v>467.5</v>
      </c>
      <c r="Q205">
        <v>421</v>
      </c>
      <c r="R205">
        <v>355.5</v>
      </c>
      <c r="S205">
        <v>440.4</v>
      </c>
      <c r="T205">
        <v>421.4</v>
      </c>
      <c r="U205">
        <v>405</v>
      </c>
      <c r="V205">
        <v>439.2</v>
      </c>
      <c r="W205">
        <v>390.6</v>
      </c>
      <c r="X205">
        <v>450.4</v>
      </c>
      <c r="Y205">
        <v>481.5</v>
      </c>
      <c r="Z205">
        <v>447.1</v>
      </c>
      <c r="AA205">
        <v>522.79999999999995</v>
      </c>
      <c r="AB205">
        <v>460.9</v>
      </c>
    </row>
    <row r="206" spans="1:28" x14ac:dyDescent="0.2">
      <c r="A206" t="s">
        <v>204</v>
      </c>
      <c r="B206">
        <v>37.9</v>
      </c>
      <c r="C206">
        <v>38.5</v>
      </c>
      <c r="D206">
        <v>38.700000000000003</v>
      </c>
      <c r="E206">
        <v>41.2</v>
      </c>
      <c r="F206">
        <v>43</v>
      </c>
      <c r="G206">
        <v>41.9</v>
      </c>
      <c r="H206">
        <v>43.2</v>
      </c>
      <c r="I206">
        <v>42.9</v>
      </c>
      <c r="J206">
        <v>45.4</v>
      </c>
      <c r="K206">
        <v>45.1</v>
      </c>
      <c r="L206">
        <v>43.9</v>
      </c>
      <c r="M206">
        <v>44.2</v>
      </c>
      <c r="N206">
        <v>45.6</v>
      </c>
      <c r="O206">
        <v>44.7</v>
      </c>
      <c r="P206">
        <v>46.3</v>
      </c>
      <c r="Q206">
        <v>44.7</v>
      </c>
      <c r="R206">
        <v>44.6</v>
      </c>
      <c r="S206">
        <v>43</v>
      </c>
      <c r="T206">
        <v>42.2</v>
      </c>
      <c r="U206">
        <v>39.6</v>
      </c>
      <c r="V206">
        <v>36.200000000000003</v>
      </c>
      <c r="W206">
        <v>33</v>
      </c>
      <c r="X206">
        <v>32.700000000000003</v>
      </c>
      <c r="Y206">
        <v>37.4</v>
      </c>
      <c r="Z206">
        <v>36.700000000000003</v>
      </c>
      <c r="AA206">
        <v>34</v>
      </c>
      <c r="AB206">
        <v>33.4</v>
      </c>
    </row>
    <row r="207" spans="1:28" x14ac:dyDescent="0.2">
      <c r="A207" t="s">
        <v>205</v>
      </c>
      <c r="B207">
        <v>42</v>
      </c>
      <c r="C207">
        <v>44.5</v>
      </c>
      <c r="D207">
        <v>43.9</v>
      </c>
      <c r="E207">
        <v>47</v>
      </c>
      <c r="F207">
        <v>49.7</v>
      </c>
      <c r="G207">
        <v>49</v>
      </c>
      <c r="H207">
        <v>50.7</v>
      </c>
      <c r="I207">
        <v>50</v>
      </c>
      <c r="J207">
        <v>52.2</v>
      </c>
      <c r="K207">
        <v>52.6</v>
      </c>
      <c r="L207">
        <v>52.7</v>
      </c>
      <c r="M207">
        <v>51.1</v>
      </c>
      <c r="N207">
        <v>52.3</v>
      </c>
      <c r="O207">
        <v>50.6</v>
      </c>
      <c r="P207">
        <v>51</v>
      </c>
      <c r="Q207">
        <v>51.5</v>
      </c>
      <c r="R207">
        <v>52.2</v>
      </c>
      <c r="S207">
        <v>48.4</v>
      </c>
      <c r="T207">
        <v>47.2</v>
      </c>
      <c r="U207">
        <v>42.7</v>
      </c>
      <c r="V207">
        <v>39.5</v>
      </c>
      <c r="W207">
        <v>38.700000000000003</v>
      </c>
      <c r="X207">
        <v>38.6</v>
      </c>
      <c r="Y207">
        <v>40.4</v>
      </c>
      <c r="Z207">
        <v>40.700000000000003</v>
      </c>
      <c r="AA207">
        <v>39.1</v>
      </c>
      <c r="AB207">
        <v>40.799999999999997</v>
      </c>
    </row>
    <row r="208" spans="1:28" x14ac:dyDescent="0.2">
      <c r="A208" t="s">
        <v>206</v>
      </c>
      <c r="B208">
        <v>33.799999999999997</v>
      </c>
      <c r="C208">
        <v>33.1</v>
      </c>
      <c r="D208">
        <v>33.9</v>
      </c>
      <c r="E208">
        <v>35.799999999999997</v>
      </c>
      <c r="F208">
        <v>36.9</v>
      </c>
      <c r="G208">
        <v>35.6</v>
      </c>
      <c r="H208">
        <v>36.6</v>
      </c>
      <c r="I208">
        <v>37</v>
      </c>
      <c r="J208">
        <v>39.700000000000003</v>
      </c>
      <c r="K208">
        <v>39.200000000000003</v>
      </c>
      <c r="L208">
        <v>37.200000000000003</v>
      </c>
      <c r="M208">
        <v>39.1</v>
      </c>
      <c r="N208">
        <v>40.5</v>
      </c>
      <c r="O208">
        <v>40.1</v>
      </c>
      <c r="P208">
        <v>42.6</v>
      </c>
      <c r="Q208">
        <v>39.4</v>
      </c>
      <c r="R208">
        <v>39.299999999999997</v>
      </c>
      <c r="S208">
        <v>38.799999999999997</v>
      </c>
      <c r="T208">
        <v>38.200000000000003</v>
      </c>
      <c r="U208">
        <v>37.200000000000003</v>
      </c>
      <c r="V208">
        <v>33.6</v>
      </c>
      <c r="W208">
        <v>28.9</v>
      </c>
      <c r="X208">
        <v>28.2</v>
      </c>
      <c r="Y208">
        <v>35.200000000000003</v>
      </c>
      <c r="Z208">
        <v>33.9</v>
      </c>
      <c r="AA208">
        <v>30.4</v>
      </c>
      <c r="AB208">
        <v>28.4</v>
      </c>
    </row>
    <row r="209" spans="1:28" x14ac:dyDescent="0.2">
      <c r="A209" t="s">
        <v>207</v>
      </c>
      <c r="B209">
        <v>42.8</v>
      </c>
      <c r="C209">
        <v>41.3</v>
      </c>
      <c r="D209">
        <v>41.9</v>
      </c>
      <c r="E209">
        <v>47.4</v>
      </c>
      <c r="F209">
        <v>47.7</v>
      </c>
      <c r="G209">
        <v>46.8</v>
      </c>
      <c r="H209">
        <v>45.7</v>
      </c>
      <c r="I209">
        <v>45.4</v>
      </c>
      <c r="J209">
        <v>45.4</v>
      </c>
      <c r="K209">
        <v>44.1</v>
      </c>
      <c r="L209">
        <v>41.9</v>
      </c>
      <c r="M209">
        <v>42.1</v>
      </c>
      <c r="N209">
        <v>38.1</v>
      </c>
      <c r="O209">
        <v>40.4</v>
      </c>
      <c r="P209">
        <v>38.299999999999997</v>
      </c>
      <c r="Q209">
        <v>35.799999999999997</v>
      </c>
      <c r="R209">
        <v>37.299999999999997</v>
      </c>
      <c r="S209">
        <v>39.4</v>
      </c>
      <c r="T209">
        <v>36.299999999999997</v>
      </c>
      <c r="U209">
        <v>39.4</v>
      </c>
      <c r="V209">
        <v>39.799999999999997</v>
      </c>
      <c r="W209">
        <v>36.799999999999997</v>
      </c>
      <c r="X209">
        <v>35.1</v>
      </c>
      <c r="Y209">
        <v>37.4</v>
      </c>
      <c r="Z209">
        <v>37.200000000000003</v>
      </c>
      <c r="AA209">
        <v>39.1</v>
      </c>
      <c r="AB209">
        <v>40.200000000000003</v>
      </c>
    </row>
    <row r="210" spans="1:28" x14ac:dyDescent="0.2">
      <c r="A210" t="s">
        <v>208</v>
      </c>
      <c r="B210">
        <v>63.2</v>
      </c>
      <c r="C210">
        <v>64</v>
      </c>
      <c r="D210">
        <v>66.400000000000006</v>
      </c>
      <c r="E210">
        <v>71.8</v>
      </c>
      <c r="F210">
        <v>74.400000000000006</v>
      </c>
      <c r="G210">
        <v>78.599999999999994</v>
      </c>
      <c r="H210">
        <v>80.400000000000006</v>
      </c>
      <c r="I210">
        <v>82</v>
      </c>
      <c r="J210">
        <v>87.6</v>
      </c>
      <c r="K210">
        <v>92.1</v>
      </c>
      <c r="L210">
        <v>89</v>
      </c>
      <c r="M210">
        <v>88.8</v>
      </c>
      <c r="N210">
        <v>89.5</v>
      </c>
      <c r="O210">
        <v>90.4</v>
      </c>
      <c r="P210">
        <v>90.4</v>
      </c>
      <c r="Q210">
        <v>89.7</v>
      </c>
      <c r="R210">
        <v>92.5</v>
      </c>
      <c r="S210">
        <v>97.2</v>
      </c>
      <c r="T210">
        <v>96.3</v>
      </c>
      <c r="U210">
        <v>94.1</v>
      </c>
      <c r="V210">
        <v>94.7</v>
      </c>
      <c r="W210">
        <v>95.7</v>
      </c>
      <c r="X210">
        <v>98.1</v>
      </c>
      <c r="Y210">
        <v>105.6</v>
      </c>
      <c r="Z210">
        <v>99.6</v>
      </c>
      <c r="AA210">
        <v>102.1</v>
      </c>
      <c r="AB210">
        <v>103.3</v>
      </c>
    </row>
    <row r="211" spans="1:28" x14ac:dyDescent="0.2">
      <c r="A211" t="s">
        <v>209</v>
      </c>
      <c r="B211">
        <v>50.5</v>
      </c>
      <c r="C211">
        <v>52.9</v>
      </c>
      <c r="D211">
        <v>51.1</v>
      </c>
      <c r="E211">
        <v>54.2</v>
      </c>
      <c r="F211">
        <v>54.4</v>
      </c>
      <c r="G211">
        <v>58.8</v>
      </c>
      <c r="H211">
        <v>57</v>
      </c>
      <c r="I211">
        <v>56.5</v>
      </c>
      <c r="J211">
        <v>59.8</v>
      </c>
      <c r="K211">
        <v>62.9</v>
      </c>
      <c r="L211">
        <v>63.1</v>
      </c>
      <c r="M211">
        <v>63.7</v>
      </c>
      <c r="N211">
        <v>62.4</v>
      </c>
      <c r="O211">
        <v>60.9</v>
      </c>
      <c r="P211">
        <v>60.1</v>
      </c>
      <c r="Q211">
        <v>61.1</v>
      </c>
      <c r="R211">
        <v>63.6</v>
      </c>
      <c r="S211">
        <v>65.900000000000006</v>
      </c>
      <c r="T211">
        <v>65.5</v>
      </c>
      <c r="U211">
        <v>64.599999999999994</v>
      </c>
      <c r="V211">
        <v>70.900000000000006</v>
      </c>
      <c r="W211">
        <v>71.8</v>
      </c>
      <c r="X211">
        <v>75.599999999999994</v>
      </c>
      <c r="Y211">
        <v>76.099999999999994</v>
      </c>
      <c r="Z211">
        <v>75.2</v>
      </c>
      <c r="AA211">
        <v>77.7</v>
      </c>
      <c r="AB211">
        <v>79.8</v>
      </c>
    </row>
    <row r="212" spans="1:28" x14ac:dyDescent="0.2">
      <c r="A212" t="s">
        <v>210</v>
      </c>
      <c r="B212">
        <v>49.4</v>
      </c>
      <c r="C212">
        <v>49.3</v>
      </c>
      <c r="D212">
        <v>45.6</v>
      </c>
      <c r="E212">
        <v>48</v>
      </c>
      <c r="F212">
        <v>48.1</v>
      </c>
      <c r="G212">
        <v>50.8</v>
      </c>
      <c r="H212">
        <v>47.1</v>
      </c>
      <c r="I212">
        <v>44.5</v>
      </c>
      <c r="J212">
        <v>47.9</v>
      </c>
      <c r="K212">
        <v>49.3</v>
      </c>
      <c r="L212">
        <v>49.9</v>
      </c>
      <c r="M212">
        <v>49.9</v>
      </c>
      <c r="N212">
        <v>52.9</v>
      </c>
      <c r="O212">
        <v>52.6</v>
      </c>
      <c r="P212">
        <v>52.2</v>
      </c>
      <c r="Q212">
        <v>55.9</v>
      </c>
      <c r="R212">
        <v>52.3</v>
      </c>
      <c r="S212">
        <v>57.1</v>
      </c>
      <c r="T212">
        <v>51.9</v>
      </c>
      <c r="U212">
        <v>48.2</v>
      </c>
      <c r="V212">
        <v>46.7</v>
      </c>
      <c r="W212">
        <v>43.5</v>
      </c>
      <c r="X212">
        <v>41.2</v>
      </c>
      <c r="Y212">
        <v>46.3</v>
      </c>
      <c r="Z212">
        <v>46.1</v>
      </c>
      <c r="AA212">
        <v>50.7</v>
      </c>
      <c r="AB212">
        <v>47.9</v>
      </c>
    </row>
    <row r="213" spans="1:28" x14ac:dyDescent="0.2">
      <c r="A213" t="s">
        <v>211</v>
      </c>
      <c r="B213">
        <v>62.6</v>
      </c>
      <c r="C213">
        <v>61.8</v>
      </c>
      <c r="D213">
        <v>56.9</v>
      </c>
      <c r="E213">
        <v>61.4</v>
      </c>
      <c r="F213">
        <v>59.7</v>
      </c>
      <c r="G213">
        <v>66.2</v>
      </c>
      <c r="H213">
        <v>60.6</v>
      </c>
      <c r="I213">
        <v>58.1</v>
      </c>
      <c r="J213">
        <v>62</v>
      </c>
      <c r="K213">
        <v>63.3</v>
      </c>
      <c r="L213">
        <v>63</v>
      </c>
      <c r="M213">
        <v>64.2</v>
      </c>
      <c r="N213">
        <v>61.1</v>
      </c>
      <c r="O213">
        <v>60.1</v>
      </c>
      <c r="P213">
        <v>63.5</v>
      </c>
      <c r="Q213">
        <v>65.3</v>
      </c>
      <c r="R213">
        <v>58.5</v>
      </c>
      <c r="S213">
        <v>58.9</v>
      </c>
      <c r="T213">
        <v>56.8</v>
      </c>
      <c r="U213">
        <v>54.1</v>
      </c>
      <c r="V213">
        <v>63</v>
      </c>
      <c r="W213">
        <v>65.3</v>
      </c>
      <c r="X213">
        <v>58.8</v>
      </c>
      <c r="Y213">
        <v>65.599999999999994</v>
      </c>
      <c r="Z213">
        <v>62.1</v>
      </c>
      <c r="AA213">
        <v>63.1</v>
      </c>
      <c r="AB213">
        <v>58.4</v>
      </c>
    </row>
    <row r="214" spans="1:28" x14ac:dyDescent="0.2">
      <c r="A214" t="s">
        <v>212</v>
      </c>
      <c r="B214">
        <v>54.6</v>
      </c>
      <c r="C214">
        <v>58.4</v>
      </c>
      <c r="D214">
        <v>57</v>
      </c>
      <c r="E214">
        <v>58.8</v>
      </c>
      <c r="F214">
        <v>59</v>
      </c>
      <c r="G214">
        <v>64.7</v>
      </c>
      <c r="H214">
        <v>67.900000000000006</v>
      </c>
      <c r="I214">
        <v>73.099999999999994</v>
      </c>
      <c r="J214">
        <v>72.3</v>
      </c>
      <c r="K214">
        <v>76.400000000000006</v>
      </c>
      <c r="L214">
        <v>77.099999999999994</v>
      </c>
      <c r="M214">
        <v>78.400000000000006</v>
      </c>
      <c r="N214">
        <v>76.3</v>
      </c>
      <c r="O214">
        <v>70.400000000000006</v>
      </c>
      <c r="P214">
        <v>64.5</v>
      </c>
      <c r="Q214">
        <v>62.7</v>
      </c>
      <c r="R214">
        <v>74.7</v>
      </c>
      <c r="S214">
        <v>73.599999999999994</v>
      </c>
      <c r="T214">
        <v>75.8</v>
      </c>
      <c r="U214">
        <v>76.2</v>
      </c>
      <c r="V214">
        <v>84</v>
      </c>
      <c r="W214">
        <v>82.4</v>
      </c>
      <c r="X214">
        <v>90.2</v>
      </c>
      <c r="Y214">
        <v>82.8</v>
      </c>
      <c r="Z214">
        <v>81.400000000000006</v>
      </c>
      <c r="AA214">
        <v>82.9</v>
      </c>
      <c r="AB214">
        <v>86.9</v>
      </c>
    </row>
    <row r="215" spans="1:28" x14ac:dyDescent="0.2">
      <c r="A215" t="s">
        <v>213</v>
      </c>
      <c r="B215">
        <v>47.4</v>
      </c>
      <c r="C215">
        <v>48.7</v>
      </c>
      <c r="D215">
        <v>45.7</v>
      </c>
      <c r="E215">
        <v>50.6</v>
      </c>
      <c r="F215">
        <v>48.8</v>
      </c>
      <c r="G215">
        <v>52.9</v>
      </c>
      <c r="H215">
        <v>47.8</v>
      </c>
      <c r="I215">
        <v>49.1</v>
      </c>
      <c r="J215">
        <v>54</v>
      </c>
      <c r="K215">
        <v>53.7</v>
      </c>
      <c r="L215">
        <v>50.6</v>
      </c>
      <c r="M215">
        <v>49.6</v>
      </c>
      <c r="N215">
        <v>44.6</v>
      </c>
      <c r="O215">
        <v>44.4</v>
      </c>
      <c r="P215">
        <v>43.4</v>
      </c>
      <c r="Q215">
        <v>40.299999999999997</v>
      </c>
      <c r="R215">
        <v>42.3</v>
      </c>
      <c r="S215">
        <v>47</v>
      </c>
      <c r="T215">
        <v>34.1</v>
      </c>
      <c r="U215">
        <v>31.7</v>
      </c>
      <c r="V215">
        <v>32.4</v>
      </c>
      <c r="W215">
        <v>31</v>
      </c>
      <c r="X215">
        <v>30.8</v>
      </c>
      <c r="Y215">
        <v>32.6</v>
      </c>
      <c r="Z215">
        <v>29.4</v>
      </c>
      <c r="AA215">
        <v>29.4</v>
      </c>
      <c r="AB215">
        <v>30.6</v>
      </c>
    </row>
    <row r="216" spans="1:28" x14ac:dyDescent="0.2">
      <c r="A216" t="s">
        <v>214</v>
      </c>
      <c r="B216">
        <v>28.9</v>
      </c>
      <c r="C216">
        <v>27.9</v>
      </c>
      <c r="D216">
        <v>23.6</v>
      </c>
      <c r="E216">
        <v>27.7</v>
      </c>
      <c r="F216">
        <v>29.8</v>
      </c>
      <c r="G216">
        <v>32.4</v>
      </c>
      <c r="H216">
        <v>31.8</v>
      </c>
      <c r="I216">
        <v>32.9</v>
      </c>
      <c r="J216">
        <v>37.6</v>
      </c>
      <c r="K216">
        <v>35.4</v>
      </c>
      <c r="L216">
        <v>30.8</v>
      </c>
      <c r="M216">
        <v>29.1</v>
      </c>
      <c r="N216">
        <v>25.3</v>
      </c>
      <c r="O216">
        <v>31.5</v>
      </c>
      <c r="P216">
        <v>27.5</v>
      </c>
      <c r="Q216">
        <v>29.4</v>
      </c>
      <c r="R216">
        <v>32.5</v>
      </c>
      <c r="S216">
        <v>34.6</v>
      </c>
      <c r="T216">
        <v>40.299999999999997</v>
      </c>
      <c r="U216">
        <v>37.6</v>
      </c>
      <c r="V216">
        <v>32.5</v>
      </c>
      <c r="W216">
        <v>30.6</v>
      </c>
      <c r="X216">
        <v>28.4</v>
      </c>
      <c r="Y216">
        <v>5.8</v>
      </c>
      <c r="Z216">
        <v>15.7</v>
      </c>
      <c r="AA216">
        <v>20.5</v>
      </c>
      <c r="AB216">
        <v>28</v>
      </c>
    </row>
    <row r="217" spans="1:28" x14ac:dyDescent="0.2">
      <c r="A217" t="s">
        <v>215</v>
      </c>
      <c r="B217">
        <v>56.2</v>
      </c>
      <c r="C217">
        <v>59.8</v>
      </c>
      <c r="D217">
        <v>57.4</v>
      </c>
      <c r="E217">
        <v>61.3</v>
      </c>
      <c r="F217">
        <v>57</v>
      </c>
      <c r="G217">
        <v>62</v>
      </c>
      <c r="H217">
        <v>54.8</v>
      </c>
      <c r="I217">
        <v>57.2</v>
      </c>
      <c r="J217">
        <v>60.7</v>
      </c>
      <c r="K217">
        <v>61.2</v>
      </c>
      <c r="L217">
        <v>60.1</v>
      </c>
      <c r="M217">
        <v>58.4</v>
      </c>
      <c r="N217">
        <v>54.3</v>
      </c>
      <c r="O217">
        <v>50.2</v>
      </c>
      <c r="P217">
        <v>51.8</v>
      </c>
      <c r="Q217">
        <v>45.5</v>
      </c>
      <c r="R217">
        <v>47.3</v>
      </c>
      <c r="S217">
        <v>50.6</v>
      </c>
      <c r="T217">
        <v>32</v>
      </c>
      <c r="U217">
        <v>29.6</v>
      </c>
      <c r="V217">
        <v>31.1</v>
      </c>
      <c r="W217">
        <v>29.8</v>
      </c>
      <c r="X217">
        <v>30</v>
      </c>
      <c r="Y217">
        <v>33.6</v>
      </c>
      <c r="Z217">
        <v>29.1</v>
      </c>
      <c r="AA217">
        <v>29.3</v>
      </c>
      <c r="AB217">
        <v>29.7</v>
      </c>
    </row>
    <row r="218" spans="1:28" x14ac:dyDescent="0.2">
      <c r="A218" t="s">
        <v>216</v>
      </c>
      <c r="B218">
        <v>49.6</v>
      </c>
      <c r="C218">
        <v>50.9</v>
      </c>
      <c r="D218">
        <v>45.9</v>
      </c>
      <c r="E218">
        <v>53.6</v>
      </c>
      <c r="F218">
        <v>54.7</v>
      </c>
      <c r="G218">
        <v>55</v>
      </c>
      <c r="H218">
        <v>52.3</v>
      </c>
      <c r="I218">
        <v>47</v>
      </c>
      <c r="J218">
        <v>53.3</v>
      </c>
      <c r="K218">
        <v>53</v>
      </c>
      <c r="L218">
        <v>53.3</v>
      </c>
      <c r="M218">
        <v>63.6</v>
      </c>
      <c r="N218">
        <v>52.8</v>
      </c>
      <c r="O218">
        <v>46.2</v>
      </c>
      <c r="P218">
        <v>44.2</v>
      </c>
      <c r="Q218">
        <v>42.1</v>
      </c>
      <c r="R218">
        <v>34.9</v>
      </c>
      <c r="S218">
        <v>40.6</v>
      </c>
      <c r="T218">
        <v>42</v>
      </c>
      <c r="U218">
        <v>44.5</v>
      </c>
      <c r="V218">
        <v>49.6</v>
      </c>
      <c r="W218">
        <v>49.2</v>
      </c>
      <c r="X218">
        <v>49.3</v>
      </c>
      <c r="Y218">
        <v>62.6</v>
      </c>
      <c r="Z218">
        <v>63.7</v>
      </c>
      <c r="AA218">
        <v>61.8</v>
      </c>
      <c r="AB218">
        <v>58.1</v>
      </c>
    </row>
    <row r="219" spans="1:28" x14ac:dyDescent="0.2">
      <c r="A219" t="s">
        <v>217</v>
      </c>
      <c r="B219">
        <v>56</v>
      </c>
      <c r="C219">
        <v>53.9</v>
      </c>
      <c r="D219">
        <v>57.7</v>
      </c>
      <c r="E219">
        <v>60.1</v>
      </c>
      <c r="F219">
        <v>63.6</v>
      </c>
      <c r="G219">
        <v>64</v>
      </c>
      <c r="H219">
        <v>62.9</v>
      </c>
      <c r="I219">
        <v>66.099999999999994</v>
      </c>
      <c r="J219">
        <v>70.099999999999994</v>
      </c>
      <c r="K219">
        <v>72.400000000000006</v>
      </c>
      <c r="L219">
        <v>68.400000000000006</v>
      </c>
      <c r="M219">
        <v>64.900000000000006</v>
      </c>
      <c r="N219">
        <v>74.400000000000006</v>
      </c>
      <c r="O219">
        <v>76.7</v>
      </c>
      <c r="P219">
        <v>76.599999999999994</v>
      </c>
      <c r="Q219">
        <v>77.8</v>
      </c>
      <c r="R219">
        <v>76.900000000000006</v>
      </c>
      <c r="S219">
        <v>77.400000000000006</v>
      </c>
      <c r="T219">
        <v>83.6</v>
      </c>
      <c r="U219">
        <v>80.3</v>
      </c>
      <c r="V219">
        <v>73.400000000000006</v>
      </c>
      <c r="W219">
        <v>82.2</v>
      </c>
      <c r="X219">
        <v>83.4</v>
      </c>
      <c r="Y219">
        <v>90.5</v>
      </c>
      <c r="Z219">
        <v>89.7</v>
      </c>
      <c r="AA219">
        <v>93.9</v>
      </c>
      <c r="AB219">
        <v>86.3</v>
      </c>
    </row>
    <row r="220" spans="1:28" x14ac:dyDescent="0.2">
      <c r="A220" t="s">
        <v>218</v>
      </c>
      <c r="B220">
        <v>44.1</v>
      </c>
      <c r="C220">
        <v>41.9</v>
      </c>
      <c r="D220">
        <v>44.1</v>
      </c>
      <c r="E220">
        <v>44.7</v>
      </c>
      <c r="F220">
        <v>46.2</v>
      </c>
      <c r="G220">
        <v>46</v>
      </c>
      <c r="H220">
        <v>43</v>
      </c>
      <c r="I220">
        <v>44.5</v>
      </c>
      <c r="J220">
        <v>46.3</v>
      </c>
      <c r="K220">
        <v>46.5</v>
      </c>
      <c r="L220">
        <v>43.9</v>
      </c>
      <c r="M220">
        <v>40.9</v>
      </c>
      <c r="N220">
        <v>48.4</v>
      </c>
      <c r="O220">
        <v>49.6</v>
      </c>
      <c r="P220">
        <v>49.4</v>
      </c>
      <c r="Q220">
        <v>47.9</v>
      </c>
      <c r="R220">
        <v>48.1</v>
      </c>
      <c r="S220">
        <v>48</v>
      </c>
      <c r="T220">
        <v>54</v>
      </c>
      <c r="U220">
        <v>50.7</v>
      </c>
      <c r="V220">
        <v>46</v>
      </c>
      <c r="W220">
        <v>48.7</v>
      </c>
      <c r="X220">
        <v>50.6</v>
      </c>
      <c r="Y220">
        <v>53.3</v>
      </c>
      <c r="Z220">
        <v>52.9</v>
      </c>
      <c r="AA220">
        <v>56.8</v>
      </c>
      <c r="AB220">
        <v>50.7</v>
      </c>
    </row>
    <row r="221" spans="1:28" x14ac:dyDescent="0.2">
      <c r="A221" t="s">
        <v>219</v>
      </c>
      <c r="B221">
        <v>167</v>
      </c>
      <c r="C221">
        <v>151.6</v>
      </c>
      <c r="D221">
        <v>139.9</v>
      </c>
      <c r="E221">
        <v>153</v>
      </c>
      <c r="F221">
        <v>160.19999999999999</v>
      </c>
      <c r="G221">
        <v>165.5</v>
      </c>
      <c r="H221">
        <v>164.4</v>
      </c>
      <c r="I221">
        <v>177.6</v>
      </c>
      <c r="J221">
        <v>184</v>
      </c>
      <c r="K221">
        <v>183.6</v>
      </c>
      <c r="L221">
        <v>168.1</v>
      </c>
      <c r="M221">
        <v>163.1</v>
      </c>
      <c r="N221">
        <v>170.9</v>
      </c>
      <c r="O221">
        <v>185</v>
      </c>
      <c r="P221">
        <v>179</v>
      </c>
      <c r="Q221">
        <v>191.7</v>
      </c>
      <c r="R221">
        <v>180.4</v>
      </c>
      <c r="S221">
        <v>201.3</v>
      </c>
      <c r="T221">
        <v>210.2</v>
      </c>
      <c r="U221">
        <v>213.8</v>
      </c>
      <c r="V221">
        <v>198.7</v>
      </c>
      <c r="W221">
        <v>316.7</v>
      </c>
      <c r="X221">
        <v>308.8</v>
      </c>
      <c r="Y221">
        <v>336.8</v>
      </c>
      <c r="Z221">
        <v>386.2</v>
      </c>
      <c r="AA221">
        <v>396.8</v>
      </c>
      <c r="AB221">
        <v>397.4</v>
      </c>
    </row>
    <row r="222" spans="1:28" x14ac:dyDescent="0.2">
      <c r="A222" t="s">
        <v>220</v>
      </c>
      <c r="B222">
        <v>76.8</v>
      </c>
      <c r="C222">
        <v>76.599999999999994</v>
      </c>
      <c r="D222">
        <v>82.3</v>
      </c>
      <c r="E222">
        <v>88.6</v>
      </c>
      <c r="F222">
        <v>94.9</v>
      </c>
      <c r="G222">
        <v>99.6</v>
      </c>
      <c r="H222">
        <v>108.3</v>
      </c>
      <c r="I222">
        <v>110.5</v>
      </c>
      <c r="J222">
        <v>119.4</v>
      </c>
      <c r="K222">
        <v>128</v>
      </c>
      <c r="L222">
        <v>121</v>
      </c>
      <c r="M222">
        <v>121.7</v>
      </c>
      <c r="N222">
        <v>124.1</v>
      </c>
      <c r="O222">
        <v>128.5</v>
      </c>
      <c r="P222">
        <v>129.30000000000001</v>
      </c>
      <c r="Q222">
        <v>129.4</v>
      </c>
      <c r="R222">
        <v>138.69999999999999</v>
      </c>
      <c r="S222">
        <v>151.5</v>
      </c>
      <c r="T222">
        <v>157.1</v>
      </c>
      <c r="U222">
        <v>159.4</v>
      </c>
      <c r="V222">
        <v>154.9</v>
      </c>
      <c r="W222">
        <v>156.69999999999999</v>
      </c>
      <c r="X222">
        <v>164.1</v>
      </c>
      <c r="Y222">
        <v>170.4</v>
      </c>
      <c r="Z222">
        <v>170.4</v>
      </c>
      <c r="AA222">
        <v>176</v>
      </c>
      <c r="AB222">
        <v>172.3</v>
      </c>
    </row>
    <row r="223" spans="1:28" x14ac:dyDescent="0.2">
      <c r="A223" t="s">
        <v>221</v>
      </c>
      <c r="B223">
        <v>94.7</v>
      </c>
      <c r="C223">
        <v>85</v>
      </c>
      <c r="D223">
        <v>81.599999999999994</v>
      </c>
      <c r="E223">
        <v>77.3</v>
      </c>
      <c r="F223">
        <v>86</v>
      </c>
      <c r="G223">
        <v>92.6</v>
      </c>
      <c r="H223">
        <v>91.7</v>
      </c>
      <c r="I223">
        <v>90.1</v>
      </c>
      <c r="J223">
        <v>89.3</v>
      </c>
      <c r="K223">
        <v>93.5</v>
      </c>
      <c r="L223">
        <v>90.2</v>
      </c>
      <c r="M223">
        <v>87</v>
      </c>
      <c r="N223">
        <v>84.1</v>
      </c>
      <c r="O223">
        <v>74.400000000000006</v>
      </c>
      <c r="P223">
        <v>83.3</v>
      </c>
      <c r="Q223">
        <v>75.3</v>
      </c>
      <c r="R223">
        <v>77.099999999999994</v>
      </c>
      <c r="S223">
        <v>85.3</v>
      </c>
      <c r="T223">
        <v>91.6</v>
      </c>
      <c r="U223">
        <v>94.6</v>
      </c>
      <c r="V223">
        <v>90</v>
      </c>
      <c r="W223">
        <v>94.6</v>
      </c>
      <c r="X223">
        <v>97.5</v>
      </c>
      <c r="Y223">
        <v>91.2</v>
      </c>
      <c r="Z223">
        <v>97</v>
      </c>
      <c r="AA223">
        <v>106.5</v>
      </c>
      <c r="AB223">
        <v>98.2</v>
      </c>
    </row>
    <row r="224" spans="1:28" x14ac:dyDescent="0.2">
      <c r="A224" t="s">
        <v>222</v>
      </c>
      <c r="B224">
        <v>17.899999999999999</v>
      </c>
      <c r="C224">
        <v>27.5</v>
      </c>
      <c r="D224">
        <v>42.8</v>
      </c>
      <c r="E224">
        <v>51.5</v>
      </c>
      <c r="F224">
        <v>57.4</v>
      </c>
      <c r="G224">
        <v>59.7</v>
      </c>
      <c r="H224">
        <v>61</v>
      </c>
      <c r="I224">
        <v>64.599999999999994</v>
      </c>
      <c r="J224">
        <v>71.2</v>
      </c>
      <c r="K224">
        <v>72.599999999999994</v>
      </c>
      <c r="L224">
        <v>70.8</v>
      </c>
      <c r="M224">
        <v>63.3</v>
      </c>
      <c r="N224">
        <v>60.9</v>
      </c>
      <c r="O224">
        <v>43.8</v>
      </c>
      <c r="P224">
        <v>46.9</v>
      </c>
      <c r="Q224">
        <v>52.6</v>
      </c>
      <c r="R224">
        <v>50.5</v>
      </c>
      <c r="S224">
        <v>62</v>
      </c>
      <c r="T224">
        <v>57.9</v>
      </c>
      <c r="U224">
        <v>57.4</v>
      </c>
      <c r="V224">
        <v>57.6</v>
      </c>
      <c r="W224">
        <v>62.8</v>
      </c>
      <c r="X224">
        <v>55.7</v>
      </c>
      <c r="Y224">
        <v>69.3</v>
      </c>
      <c r="Z224">
        <v>58.4</v>
      </c>
      <c r="AA224">
        <v>69.400000000000006</v>
      </c>
      <c r="AB224">
        <v>71.3</v>
      </c>
    </row>
    <row r="225" spans="1:28" s="3" customFormat="1" x14ac:dyDescent="0.2">
      <c r="A225" s="3" t="s">
        <v>223</v>
      </c>
      <c r="B225" s="3">
        <v>52.8</v>
      </c>
      <c r="C225" s="3">
        <v>56.6</v>
      </c>
      <c r="D225" s="3">
        <v>57.2</v>
      </c>
      <c r="E225" s="3">
        <v>56.7</v>
      </c>
      <c r="F225" s="3">
        <v>58.3</v>
      </c>
      <c r="G225" s="3">
        <v>61.5</v>
      </c>
      <c r="H225" s="3">
        <v>62.1</v>
      </c>
      <c r="I225" s="3">
        <v>62.5</v>
      </c>
      <c r="J225" s="3">
        <v>62.1</v>
      </c>
      <c r="K225" s="3">
        <v>65.5</v>
      </c>
      <c r="L225" s="3">
        <v>67.3</v>
      </c>
      <c r="M225" s="3">
        <v>64.900000000000006</v>
      </c>
      <c r="N225" s="3">
        <v>66.400000000000006</v>
      </c>
      <c r="O225" s="3">
        <v>66.400000000000006</v>
      </c>
      <c r="P225" s="3">
        <v>67.400000000000006</v>
      </c>
      <c r="Q225" s="3">
        <v>69.2</v>
      </c>
      <c r="R225" s="3">
        <v>70.8</v>
      </c>
      <c r="S225" s="3">
        <v>71.5</v>
      </c>
      <c r="T225" s="3">
        <v>76.099999999999994</v>
      </c>
      <c r="U225" s="3">
        <v>77</v>
      </c>
      <c r="V225" s="3">
        <v>83.4</v>
      </c>
      <c r="W225" s="3">
        <v>87.4</v>
      </c>
      <c r="X225" s="3">
        <v>86.4</v>
      </c>
      <c r="Y225" s="3">
        <v>92.2</v>
      </c>
      <c r="Z225" s="3">
        <v>91.7</v>
      </c>
      <c r="AA225" s="3">
        <v>92.1</v>
      </c>
      <c r="AB225" s="3">
        <v>94.2</v>
      </c>
    </row>
    <row r="226" spans="1:28" x14ac:dyDescent="0.2">
      <c r="A226" t="s">
        <v>224</v>
      </c>
      <c r="B226">
        <v>50.5</v>
      </c>
      <c r="C226">
        <v>56.3</v>
      </c>
      <c r="D226">
        <v>58.8</v>
      </c>
      <c r="E226">
        <v>57.8</v>
      </c>
      <c r="F226">
        <v>60</v>
      </c>
      <c r="G226">
        <v>65</v>
      </c>
      <c r="H226">
        <v>65.599999999999994</v>
      </c>
      <c r="I226">
        <v>67.2</v>
      </c>
      <c r="J226">
        <v>66.099999999999994</v>
      </c>
      <c r="K226">
        <v>68.900000000000006</v>
      </c>
      <c r="L226">
        <v>72.599999999999994</v>
      </c>
      <c r="M226">
        <v>73.3</v>
      </c>
      <c r="N226">
        <v>74</v>
      </c>
      <c r="O226">
        <v>76.900000000000006</v>
      </c>
      <c r="P226">
        <v>77.5</v>
      </c>
      <c r="Q226">
        <v>77.7</v>
      </c>
      <c r="R226">
        <v>79.8</v>
      </c>
      <c r="S226">
        <v>80.5</v>
      </c>
      <c r="T226">
        <v>87.8</v>
      </c>
      <c r="U226">
        <v>92.1</v>
      </c>
      <c r="V226">
        <v>101.7</v>
      </c>
      <c r="W226">
        <v>108.8</v>
      </c>
      <c r="X226">
        <v>109.4</v>
      </c>
      <c r="Y226">
        <v>113.5</v>
      </c>
      <c r="Z226">
        <v>108.9</v>
      </c>
      <c r="AA226">
        <v>106.1</v>
      </c>
      <c r="AB226">
        <v>104.9</v>
      </c>
    </row>
    <row r="227" spans="1:28" x14ac:dyDescent="0.2">
      <c r="A227" t="s">
        <v>225</v>
      </c>
      <c r="B227">
        <v>40.5</v>
      </c>
      <c r="C227">
        <v>36</v>
      </c>
      <c r="D227">
        <v>38.6</v>
      </c>
      <c r="E227">
        <v>40.1</v>
      </c>
      <c r="F227">
        <v>43.6</v>
      </c>
      <c r="G227">
        <v>46.6</v>
      </c>
      <c r="H227">
        <v>54.9</v>
      </c>
      <c r="I227">
        <v>57</v>
      </c>
      <c r="J227">
        <v>64</v>
      </c>
      <c r="K227">
        <v>66</v>
      </c>
      <c r="L227">
        <v>72.400000000000006</v>
      </c>
      <c r="M227">
        <v>77.2</v>
      </c>
      <c r="N227">
        <v>85</v>
      </c>
      <c r="O227">
        <v>85.3</v>
      </c>
      <c r="P227">
        <v>93.6</v>
      </c>
      <c r="Q227">
        <v>106.4</v>
      </c>
      <c r="R227">
        <v>111.3</v>
      </c>
      <c r="S227">
        <v>104.3</v>
      </c>
      <c r="T227">
        <v>104.5</v>
      </c>
      <c r="U227">
        <v>98.1</v>
      </c>
      <c r="V227">
        <v>101.9</v>
      </c>
      <c r="W227">
        <v>104.4</v>
      </c>
      <c r="X227">
        <v>105.6</v>
      </c>
      <c r="Y227">
        <v>96.9</v>
      </c>
      <c r="Z227">
        <v>94.8</v>
      </c>
      <c r="AA227">
        <v>98.9</v>
      </c>
      <c r="AB227">
        <v>98</v>
      </c>
    </row>
    <row r="228" spans="1:28" x14ac:dyDescent="0.2">
      <c r="A228" t="s">
        <v>226</v>
      </c>
      <c r="B228">
        <v>25.2</v>
      </c>
      <c r="C228">
        <v>28.5</v>
      </c>
      <c r="D228">
        <v>29.9</v>
      </c>
      <c r="E228">
        <v>31.8</v>
      </c>
      <c r="F228">
        <v>34</v>
      </c>
      <c r="G228">
        <v>31.9</v>
      </c>
      <c r="H228">
        <v>31.9</v>
      </c>
      <c r="I228">
        <v>32.1</v>
      </c>
      <c r="J228">
        <v>33.200000000000003</v>
      </c>
      <c r="K228">
        <v>33.1</v>
      </c>
      <c r="L228">
        <v>34.4</v>
      </c>
      <c r="M228">
        <v>32.700000000000003</v>
      </c>
      <c r="N228">
        <v>35.6</v>
      </c>
      <c r="O228">
        <v>33.700000000000003</v>
      </c>
      <c r="P228">
        <v>36.6</v>
      </c>
      <c r="Q228">
        <v>40.6</v>
      </c>
      <c r="R228">
        <v>42.1</v>
      </c>
      <c r="S228">
        <v>43.3</v>
      </c>
      <c r="T228">
        <v>44.8</v>
      </c>
      <c r="U228">
        <v>45.7</v>
      </c>
      <c r="V228">
        <v>49.7</v>
      </c>
      <c r="W228">
        <v>52.7</v>
      </c>
      <c r="X228">
        <v>53.7</v>
      </c>
      <c r="Y228">
        <v>59.8</v>
      </c>
      <c r="Z228">
        <v>58.7</v>
      </c>
      <c r="AA228">
        <v>63.2</v>
      </c>
      <c r="AB228">
        <v>55</v>
      </c>
    </row>
    <row r="229" spans="1:28" x14ac:dyDescent="0.2">
      <c r="A229" t="s">
        <v>227</v>
      </c>
      <c r="B229">
        <v>54.5</v>
      </c>
      <c r="C229">
        <v>60.5</v>
      </c>
      <c r="D229">
        <v>63.6</v>
      </c>
      <c r="E229">
        <v>61.5</v>
      </c>
      <c r="F229">
        <v>63.3</v>
      </c>
      <c r="G229">
        <v>70.3</v>
      </c>
      <c r="H229">
        <v>71</v>
      </c>
      <c r="I229">
        <v>73.099999999999994</v>
      </c>
      <c r="J229">
        <v>71.3</v>
      </c>
      <c r="K229">
        <v>74.8</v>
      </c>
      <c r="L229">
        <v>78.8</v>
      </c>
      <c r="M229">
        <v>80.400000000000006</v>
      </c>
      <c r="N229">
        <v>80</v>
      </c>
      <c r="O229">
        <v>84.3</v>
      </c>
      <c r="P229">
        <v>83.8</v>
      </c>
      <c r="Q229">
        <v>82.9</v>
      </c>
      <c r="R229">
        <v>84.9</v>
      </c>
      <c r="S229">
        <v>85.4</v>
      </c>
      <c r="T229">
        <v>93.7</v>
      </c>
      <c r="U229">
        <v>98.5</v>
      </c>
      <c r="V229">
        <v>109</v>
      </c>
      <c r="W229">
        <v>116.8</v>
      </c>
      <c r="X229">
        <v>117.5</v>
      </c>
      <c r="Y229">
        <v>121</v>
      </c>
      <c r="Z229">
        <v>115.5</v>
      </c>
      <c r="AA229">
        <v>111.2</v>
      </c>
      <c r="AB229">
        <v>111.5</v>
      </c>
    </row>
    <row r="230" spans="1:28" x14ac:dyDescent="0.2">
      <c r="A230" t="s">
        <v>228</v>
      </c>
      <c r="B230">
        <v>81.400000000000006</v>
      </c>
      <c r="C230">
        <v>95.7</v>
      </c>
      <c r="D230">
        <v>81.8</v>
      </c>
      <c r="E230">
        <v>70.599999999999994</v>
      </c>
      <c r="F230">
        <v>67.5</v>
      </c>
      <c r="G230">
        <v>76.8</v>
      </c>
      <c r="H230">
        <v>75.3</v>
      </c>
      <c r="I230">
        <v>72.5</v>
      </c>
      <c r="J230">
        <v>70.8</v>
      </c>
      <c r="K230">
        <v>73.7</v>
      </c>
      <c r="L230">
        <v>60.8</v>
      </c>
      <c r="M230">
        <v>56.9</v>
      </c>
      <c r="N230">
        <v>61.2</v>
      </c>
      <c r="O230">
        <v>51.9</v>
      </c>
      <c r="P230">
        <v>55</v>
      </c>
      <c r="Q230">
        <v>63.2</v>
      </c>
      <c r="R230">
        <v>62.7</v>
      </c>
      <c r="S230">
        <v>63.2</v>
      </c>
      <c r="T230">
        <v>69.900000000000006</v>
      </c>
      <c r="U230">
        <v>68.099999999999994</v>
      </c>
      <c r="V230">
        <v>74.7</v>
      </c>
      <c r="W230">
        <v>78.400000000000006</v>
      </c>
      <c r="X230">
        <v>80.400000000000006</v>
      </c>
      <c r="Y230">
        <v>87.1</v>
      </c>
      <c r="Z230">
        <v>93.9</v>
      </c>
      <c r="AA230">
        <v>92</v>
      </c>
      <c r="AB230">
        <v>92.1</v>
      </c>
    </row>
    <row r="231" spans="1:28" x14ac:dyDescent="0.2">
      <c r="A231" t="s">
        <v>229</v>
      </c>
      <c r="B231">
        <v>52.4</v>
      </c>
      <c r="C231">
        <v>55.3</v>
      </c>
      <c r="D231">
        <v>58.9</v>
      </c>
      <c r="E231">
        <v>57.4</v>
      </c>
      <c r="F231">
        <v>53.5</v>
      </c>
      <c r="G231">
        <v>57.8</v>
      </c>
      <c r="H231">
        <v>54.9</v>
      </c>
      <c r="I231">
        <v>48.5</v>
      </c>
      <c r="J231">
        <v>45.8</v>
      </c>
      <c r="K231">
        <v>48.1</v>
      </c>
      <c r="L231">
        <v>51.8</v>
      </c>
      <c r="M231">
        <v>43.8</v>
      </c>
      <c r="N231">
        <v>42.6</v>
      </c>
      <c r="O231">
        <v>36.700000000000003</v>
      </c>
      <c r="P231">
        <v>37.799999999999997</v>
      </c>
      <c r="Q231">
        <v>39.299999999999997</v>
      </c>
      <c r="R231">
        <v>41.4</v>
      </c>
      <c r="S231">
        <v>42.9</v>
      </c>
      <c r="T231">
        <v>50.4</v>
      </c>
      <c r="U231">
        <v>50.4</v>
      </c>
      <c r="V231">
        <v>50.9</v>
      </c>
      <c r="W231">
        <v>53.5</v>
      </c>
      <c r="X231">
        <v>52.9</v>
      </c>
      <c r="Y231">
        <v>55.8</v>
      </c>
      <c r="Z231">
        <v>54.1</v>
      </c>
      <c r="AA231">
        <v>53.8</v>
      </c>
      <c r="AB231">
        <v>56.5</v>
      </c>
    </row>
    <row r="232" spans="1:28" x14ac:dyDescent="0.2">
      <c r="A232" t="s">
        <v>230</v>
      </c>
      <c r="B232">
        <v>56.4</v>
      </c>
      <c r="C232">
        <v>59.5</v>
      </c>
      <c r="D232">
        <v>60.1</v>
      </c>
      <c r="E232">
        <v>63.2</v>
      </c>
      <c r="F232">
        <v>65.5</v>
      </c>
      <c r="G232">
        <v>67.599999999999994</v>
      </c>
      <c r="H232">
        <v>69.900000000000006</v>
      </c>
      <c r="I232">
        <v>71.5</v>
      </c>
      <c r="J232">
        <v>72.900000000000006</v>
      </c>
      <c r="K232">
        <v>79.8</v>
      </c>
      <c r="L232">
        <v>81.5</v>
      </c>
      <c r="M232">
        <v>78.3</v>
      </c>
      <c r="N232">
        <v>79.599999999999994</v>
      </c>
      <c r="O232">
        <v>75.5</v>
      </c>
      <c r="P232">
        <v>74.5</v>
      </c>
      <c r="Q232">
        <v>77.099999999999994</v>
      </c>
      <c r="R232">
        <v>78.099999999999994</v>
      </c>
      <c r="S232">
        <v>78</v>
      </c>
      <c r="T232">
        <v>79.2</v>
      </c>
      <c r="U232">
        <v>76.7</v>
      </c>
      <c r="V232">
        <v>81.8</v>
      </c>
      <c r="W232">
        <v>83.6</v>
      </c>
      <c r="X232">
        <v>81.099999999999994</v>
      </c>
      <c r="Y232">
        <v>83.5</v>
      </c>
      <c r="Z232">
        <v>84.9</v>
      </c>
      <c r="AA232">
        <v>85.9</v>
      </c>
      <c r="AB232">
        <v>93.9</v>
      </c>
    </row>
    <row r="233" spans="1:28" x14ac:dyDescent="0.2">
      <c r="A233" t="s">
        <v>231</v>
      </c>
      <c r="B233">
        <v>71.5</v>
      </c>
      <c r="C233">
        <v>75.599999999999994</v>
      </c>
      <c r="D233">
        <v>75.599999999999994</v>
      </c>
      <c r="E233">
        <v>80.8</v>
      </c>
      <c r="F233">
        <v>84.1</v>
      </c>
      <c r="G233">
        <v>82.2</v>
      </c>
      <c r="H233">
        <v>84.4</v>
      </c>
      <c r="I233">
        <v>86</v>
      </c>
      <c r="J233">
        <v>89.4</v>
      </c>
      <c r="K233">
        <v>96.4</v>
      </c>
      <c r="L233">
        <v>102.4</v>
      </c>
      <c r="M233">
        <v>99.8</v>
      </c>
      <c r="N233">
        <v>103.4</v>
      </c>
      <c r="O233">
        <v>99.4</v>
      </c>
      <c r="P233">
        <v>96.2</v>
      </c>
      <c r="Q233">
        <v>108.6</v>
      </c>
      <c r="R233">
        <v>112.1</v>
      </c>
      <c r="S233">
        <v>110</v>
      </c>
      <c r="T233">
        <v>113.1</v>
      </c>
      <c r="U233">
        <v>107.3</v>
      </c>
      <c r="V233">
        <v>115.3</v>
      </c>
      <c r="W233">
        <v>113.9</v>
      </c>
      <c r="X233">
        <v>110.4</v>
      </c>
      <c r="Y233">
        <v>108</v>
      </c>
      <c r="Z233">
        <v>108.9</v>
      </c>
      <c r="AA233">
        <v>108.3</v>
      </c>
      <c r="AB233">
        <v>111.5</v>
      </c>
    </row>
    <row r="234" spans="1:28" x14ac:dyDescent="0.2">
      <c r="A234" t="s">
        <v>232</v>
      </c>
      <c r="B234">
        <v>44</v>
      </c>
      <c r="C234">
        <v>45.3</v>
      </c>
      <c r="D234">
        <v>46.1</v>
      </c>
      <c r="E234">
        <v>48</v>
      </c>
      <c r="F234">
        <v>51.2</v>
      </c>
      <c r="G234">
        <v>54.2</v>
      </c>
      <c r="H234">
        <v>56.4</v>
      </c>
      <c r="I234">
        <v>57.2</v>
      </c>
      <c r="J234">
        <v>57.6</v>
      </c>
      <c r="K234">
        <v>62.1</v>
      </c>
      <c r="L234">
        <v>59.6</v>
      </c>
      <c r="M234">
        <v>56.9</v>
      </c>
      <c r="N234">
        <v>57</v>
      </c>
      <c r="O234">
        <v>53.1</v>
      </c>
      <c r="P234">
        <v>53.2</v>
      </c>
      <c r="Q234">
        <v>49.9</v>
      </c>
      <c r="R234">
        <v>50</v>
      </c>
      <c r="S234">
        <v>50.1</v>
      </c>
      <c r="T234">
        <v>49.9</v>
      </c>
      <c r="U234">
        <v>49.7</v>
      </c>
      <c r="V234">
        <v>52.6</v>
      </c>
      <c r="W234">
        <v>55.5</v>
      </c>
      <c r="X234">
        <v>53.8</v>
      </c>
      <c r="Y234">
        <v>58.2</v>
      </c>
      <c r="Z234">
        <v>59</v>
      </c>
      <c r="AA234">
        <v>61.2</v>
      </c>
      <c r="AB234">
        <v>72</v>
      </c>
    </row>
    <row r="235" spans="1:28" x14ac:dyDescent="0.2">
      <c r="A235" t="s">
        <v>233</v>
      </c>
      <c r="B235">
        <v>52.4</v>
      </c>
      <c r="C235">
        <v>46.6</v>
      </c>
      <c r="D235">
        <v>40.799999999999997</v>
      </c>
      <c r="E235">
        <v>38.799999999999997</v>
      </c>
      <c r="F235">
        <v>39.700000000000003</v>
      </c>
      <c r="G235">
        <v>38.5</v>
      </c>
      <c r="H235">
        <v>38.5</v>
      </c>
      <c r="I235">
        <v>37.6</v>
      </c>
      <c r="J235">
        <v>38.4</v>
      </c>
      <c r="K235">
        <v>40.799999999999997</v>
      </c>
      <c r="L235">
        <v>41.8</v>
      </c>
      <c r="M235">
        <v>37.9</v>
      </c>
      <c r="N235">
        <v>39.700000000000003</v>
      </c>
      <c r="O235">
        <v>41</v>
      </c>
      <c r="P235">
        <v>43.1</v>
      </c>
      <c r="Q235">
        <v>44.8</v>
      </c>
      <c r="R235">
        <v>46.9</v>
      </c>
      <c r="S235">
        <v>49</v>
      </c>
      <c r="T235">
        <v>50.6</v>
      </c>
      <c r="U235">
        <v>50.6</v>
      </c>
      <c r="V235">
        <v>54.1</v>
      </c>
      <c r="W235">
        <v>56.2</v>
      </c>
      <c r="X235">
        <v>55.3</v>
      </c>
      <c r="Y235">
        <v>64.900000000000006</v>
      </c>
      <c r="Z235">
        <v>68.599999999999994</v>
      </c>
      <c r="AA235">
        <v>74.400000000000006</v>
      </c>
      <c r="AB235">
        <v>75.900000000000006</v>
      </c>
    </row>
    <row r="236" spans="1:28" s="3" customFormat="1" x14ac:dyDescent="0.2">
      <c r="A236" s="3" t="s">
        <v>234</v>
      </c>
      <c r="B236" s="3">
        <v>117.9</v>
      </c>
      <c r="C236" s="3">
        <v>120.1</v>
      </c>
      <c r="D236" s="3">
        <v>128.30000000000001</v>
      </c>
      <c r="E236" s="3">
        <v>134</v>
      </c>
      <c r="F236" s="3">
        <v>142.6</v>
      </c>
      <c r="G236" s="3">
        <v>149.19999999999999</v>
      </c>
      <c r="H236" s="3">
        <v>143.1</v>
      </c>
      <c r="I236" s="3">
        <v>143</v>
      </c>
      <c r="J236" s="3">
        <v>140.80000000000001</v>
      </c>
      <c r="K236" s="3">
        <v>138.4</v>
      </c>
      <c r="L236" s="3">
        <v>136.9</v>
      </c>
      <c r="M236" s="3">
        <v>136</v>
      </c>
      <c r="N236" s="3">
        <v>140.1</v>
      </c>
      <c r="O236" s="3">
        <v>142.6</v>
      </c>
      <c r="P236" s="3">
        <v>144.4</v>
      </c>
      <c r="Q236" s="3">
        <v>141.1</v>
      </c>
      <c r="R236" s="3">
        <v>146.69999999999999</v>
      </c>
      <c r="S236" s="3">
        <v>154.5</v>
      </c>
      <c r="T236" s="3">
        <v>150.30000000000001</v>
      </c>
      <c r="U236" s="3">
        <v>153</v>
      </c>
      <c r="V236" s="3">
        <v>151.6</v>
      </c>
      <c r="W236" s="3">
        <v>151.19999999999999</v>
      </c>
      <c r="X236" s="3">
        <v>146.9</v>
      </c>
      <c r="Y236" s="3">
        <v>181.6</v>
      </c>
      <c r="Z236" s="3">
        <v>168.7</v>
      </c>
      <c r="AA236" s="3">
        <v>156.4</v>
      </c>
      <c r="AB236" s="3">
        <v>155</v>
      </c>
    </row>
    <row r="237" spans="1:28" x14ac:dyDescent="0.2">
      <c r="A237" t="s">
        <v>235</v>
      </c>
      <c r="B237">
        <v>162.5</v>
      </c>
      <c r="C237">
        <v>165.1</v>
      </c>
      <c r="D237">
        <v>186.4</v>
      </c>
      <c r="E237">
        <v>193.4</v>
      </c>
      <c r="F237">
        <v>205.2</v>
      </c>
      <c r="G237">
        <v>213.4</v>
      </c>
      <c r="H237">
        <v>195.7</v>
      </c>
      <c r="I237">
        <v>196.9</v>
      </c>
      <c r="J237">
        <v>188.1</v>
      </c>
      <c r="K237">
        <v>179.2</v>
      </c>
      <c r="L237">
        <v>168.8</v>
      </c>
      <c r="M237">
        <v>166.4</v>
      </c>
      <c r="N237">
        <v>167.3</v>
      </c>
      <c r="O237">
        <v>168.2</v>
      </c>
      <c r="P237">
        <v>169.2</v>
      </c>
      <c r="Q237">
        <v>163.9</v>
      </c>
      <c r="R237">
        <v>168.8</v>
      </c>
      <c r="S237">
        <v>179.3</v>
      </c>
      <c r="T237">
        <v>172.8</v>
      </c>
      <c r="U237">
        <v>175.7</v>
      </c>
      <c r="V237">
        <v>171.5</v>
      </c>
      <c r="W237">
        <v>170.6</v>
      </c>
      <c r="X237">
        <v>163.1</v>
      </c>
      <c r="Y237">
        <v>204.7</v>
      </c>
      <c r="Z237">
        <v>185.7</v>
      </c>
      <c r="AA237">
        <v>171.5</v>
      </c>
      <c r="AB237">
        <v>170.6</v>
      </c>
    </row>
    <row r="238" spans="1:28" x14ac:dyDescent="0.2">
      <c r="A238" t="s">
        <v>236</v>
      </c>
      <c r="B238">
        <v>264.10000000000002</v>
      </c>
      <c r="C238">
        <v>249.6</v>
      </c>
      <c r="D238">
        <v>282.39999999999998</v>
      </c>
      <c r="E238">
        <v>270.8</v>
      </c>
      <c r="F238">
        <v>283.8</v>
      </c>
      <c r="G238">
        <v>316.2</v>
      </c>
      <c r="H238">
        <v>286.8</v>
      </c>
      <c r="I238">
        <v>291</v>
      </c>
      <c r="J238">
        <v>287.10000000000002</v>
      </c>
      <c r="K238">
        <v>276.8</v>
      </c>
      <c r="L238">
        <v>270.60000000000002</v>
      </c>
      <c r="M238">
        <v>263.10000000000002</v>
      </c>
      <c r="N238">
        <v>268.8</v>
      </c>
      <c r="O238">
        <v>266.7</v>
      </c>
      <c r="P238">
        <v>279.7</v>
      </c>
      <c r="Q238">
        <v>267.2</v>
      </c>
      <c r="R238">
        <v>283.3</v>
      </c>
      <c r="S238">
        <v>300</v>
      </c>
      <c r="T238">
        <v>304.39999999999998</v>
      </c>
      <c r="U238">
        <v>324.89999999999998</v>
      </c>
      <c r="V238">
        <v>331</v>
      </c>
      <c r="W238">
        <v>343.4</v>
      </c>
      <c r="X238">
        <v>337.4</v>
      </c>
      <c r="Y238">
        <v>413.2</v>
      </c>
      <c r="Z238">
        <v>387.1</v>
      </c>
      <c r="AA238">
        <v>371.3</v>
      </c>
      <c r="AB238">
        <v>356.5</v>
      </c>
    </row>
    <row r="239" spans="1:28" x14ac:dyDescent="0.2">
      <c r="A239" t="s">
        <v>237</v>
      </c>
      <c r="B239">
        <v>79.599999999999994</v>
      </c>
      <c r="C239">
        <v>82.5</v>
      </c>
      <c r="D239">
        <v>92.2</v>
      </c>
      <c r="E239">
        <v>102.5</v>
      </c>
      <c r="F239">
        <v>111.6</v>
      </c>
      <c r="G239">
        <v>120.5</v>
      </c>
      <c r="H239">
        <v>112.7</v>
      </c>
      <c r="I239">
        <v>112.4</v>
      </c>
      <c r="J239">
        <v>102.3</v>
      </c>
      <c r="K239">
        <v>94</v>
      </c>
      <c r="L239">
        <v>86</v>
      </c>
      <c r="M239">
        <v>74.7</v>
      </c>
      <c r="N239">
        <v>74.599999999999994</v>
      </c>
      <c r="O239">
        <v>73.3</v>
      </c>
      <c r="P239">
        <v>69.900000000000006</v>
      </c>
      <c r="Q239">
        <v>68</v>
      </c>
      <c r="R239">
        <v>66.5</v>
      </c>
      <c r="S239">
        <v>70.7</v>
      </c>
      <c r="T239">
        <v>66.8</v>
      </c>
      <c r="U239">
        <v>64.7</v>
      </c>
      <c r="V239">
        <v>58.4</v>
      </c>
      <c r="W239">
        <v>51.5</v>
      </c>
      <c r="X239">
        <v>49.6</v>
      </c>
      <c r="Y239">
        <v>67</v>
      </c>
      <c r="Z239">
        <v>64.3</v>
      </c>
      <c r="AA239">
        <v>46.9</v>
      </c>
      <c r="AB239">
        <v>43.9</v>
      </c>
    </row>
    <row r="240" spans="1:28" x14ac:dyDescent="0.2">
      <c r="A240" t="s">
        <v>238</v>
      </c>
      <c r="B240">
        <v>30.8</v>
      </c>
      <c r="C240">
        <v>33.4</v>
      </c>
      <c r="D240">
        <v>33.200000000000003</v>
      </c>
      <c r="E240">
        <v>36.5</v>
      </c>
      <c r="F240">
        <v>41.1</v>
      </c>
      <c r="G240">
        <v>42.9</v>
      </c>
      <c r="H240">
        <v>45</v>
      </c>
      <c r="I240">
        <v>44.7</v>
      </c>
      <c r="J240">
        <v>47.7</v>
      </c>
      <c r="K240">
        <v>50.1</v>
      </c>
      <c r="L240">
        <v>58.4</v>
      </c>
      <c r="M240">
        <v>59.5</v>
      </c>
      <c r="N240">
        <v>63.9</v>
      </c>
      <c r="O240">
        <v>67.900000000000006</v>
      </c>
      <c r="P240">
        <v>72.3</v>
      </c>
      <c r="Q240">
        <v>73.8</v>
      </c>
      <c r="R240">
        <v>79</v>
      </c>
      <c r="S240">
        <v>81.5</v>
      </c>
      <c r="T240">
        <v>82.3</v>
      </c>
      <c r="U240">
        <v>79.7</v>
      </c>
      <c r="V240">
        <v>84.5</v>
      </c>
      <c r="W240">
        <v>86.9</v>
      </c>
      <c r="X240">
        <v>88.6</v>
      </c>
      <c r="Y240">
        <v>97.5</v>
      </c>
      <c r="Z240">
        <v>96.1</v>
      </c>
      <c r="AA240">
        <v>96.5</v>
      </c>
      <c r="AB240">
        <v>98.7</v>
      </c>
    </row>
    <row r="241" spans="1:28" x14ac:dyDescent="0.2">
      <c r="A241" t="s">
        <v>239</v>
      </c>
      <c r="B241">
        <v>59.6</v>
      </c>
      <c r="C241">
        <v>66.3</v>
      </c>
      <c r="D241">
        <v>69.5</v>
      </c>
      <c r="E241">
        <v>74.400000000000006</v>
      </c>
      <c r="F241">
        <v>85.1</v>
      </c>
      <c r="G241">
        <v>90.4</v>
      </c>
      <c r="H241">
        <v>88.5</v>
      </c>
      <c r="I241">
        <v>91.2</v>
      </c>
      <c r="J241">
        <v>99.9</v>
      </c>
      <c r="K241">
        <v>97.7</v>
      </c>
      <c r="L241">
        <v>98.7</v>
      </c>
      <c r="M241">
        <v>97.5</v>
      </c>
      <c r="N241">
        <v>100.4</v>
      </c>
      <c r="O241">
        <v>108.1</v>
      </c>
      <c r="P241">
        <v>110.6</v>
      </c>
      <c r="Q241">
        <v>110.3</v>
      </c>
      <c r="R241">
        <v>96.1</v>
      </c>
      <c r="S241">
        <v>97.8</v>
      </c>
      <c r="T241">
        <v>96.6</v>
      </c>
      <c r="U241">
        <v>91.7</v>
      </c>
      <c r="V241">
        <v>97.2</v>
      </c>
      <c r="W241">
        <v>101</v>
      </c>
      <c r="X241">
        <v>96.9</v>
      </c>
      <c r="Y241">
        <v>98.9</v>
      </c>
      <c r="Z241">
        <v>84.7</v>
      </c>
      <c r="AA241">
        <v>85.2</v>
      </c>
      <c r="AB241">
        <v>92.9</v>
      </c>
    </row>
    <row r="242" spans="1:28" x14ac:dyDescent="0.2">
      <c r="A242" t="s">
        <v>240</v>
      </c>
      <c r="B242">
        <v>20.9</v>
      </c>
      <c r="C242">
        <v>22.2</v>
      </c>
      <c r="D242">
        <v>22</v>
      </c>
      <c r="E242">
        <v>24.3</v>
      </c>
      <c r="F242">
        <v>28.4</v>
      </c>
      <c r="G242">
        <v>29.4</v>
      </c>
      <c r="H242">
        <v>32.200000000000003</v>
      </c>
      <c r="I242">
        <v>31.8</v>
      </c>
      <c r="J242">
        <v>33.5</v>
      </c>
      <c r="K242">
        <v>35.9</v>
      </c>
      <c r="L242">
        <v>46.1</v>
      </c>
      <c r="M242">
        <v>48.2</v>
      </c>
      <c r="N242">
        <v>53.1</v>
      </c>
      <c r="O242">
        <v>56.4</v>
      </c>
      <c r="P242">
        <v>61.1</v>
      </c>
      <c r="Q242">
        <v>63.3</v>
      </c>
      <c r="R242">
        <v>72.7</v>
      </c>
      <c r="S242">
        <v>75.599999999999994</v>
      </c>
      <c r="T242">
        <v>76.900000000000006</v>
      </c>
      <c r="U242">
        <v>74.5</v>
      </c>
      <c r="V242">
        <v>79.099999999999994</v>
      </c>
      <c r="W242">
        <v>80.900000000000006</v>
      </c>
      <c r="X242">
        <v>84.8</v>
      </c>
      <c r="Y242">
        <v>97.3</v>
      </c>
      <c r="Z242">
        <v>102.8</v>
      </c>
      <c r="AA242">
        <v>103.1</v>
      </c>
      <c r="AB242">
        <v>102.1</v>
      </c>
    </row>
    <row r="243" spans="1:28" x14ac:dyDescent="0.2">
      <c r="A243" t="s">
        <v>241</v>
      </c>
      <c r="B243">
        <v>65.599999999999994</v>
      </c>
      <c r="C243">
        <v>60.1</v>
      </c>
      <c r="D243">
        <v>52.3</v>
      </c>
      <c r="E243">
        <v>51.7</v>
      </c>
      <c r="F243">
        <v>63.6</v>
      </c>
      <c r="G243">
        <v>65.099999999999994</v>
      </c>
      <c r="H243">
        <v>72.5</v>
      </c>
      <c r="I243">
        <v>73.2</v>
      </c>
      <c r="J243">
        <v>76.5</v>
      </c>
      <c r="K243">
        <v>86.8</v>
      </c>
      <c r="L243">
        <v>86.3</v>
      </c>
      <c r="M243">
        <v>96.4</v>
      </c>
      <c r="N243">
        <v>117.4</v>
      </c>
      <c r="O243">
        <v>119.8</v>
      </c>
      <c r="P243">
        <v>113.3</v>
      </c>
      <c r="Q243">
        <v>107.4</v>
      </c>
      <c r="R243">
        <v>107.1</v>
      </c>
      <c r="S243">
        <v>111</v>
      </c>
      <c r="T243">
        <v>98.8</v>
      </c>
      <c r="U243">
        <v>111.3</v>
      </c>
      <c r="V243">
        <v>125.8</v>
      </c>
      <c r="W243">
        <v>127.1</v>
      </c>
      <c r="X243">
        <v>125.6</v>
      </c>
      <c r="Y243">
        <v>137.69999999999999</v>
      </c>
      <c r="Z243">
        <v>160</v>
      </c>
      <c r="AA243">
        <v>145.4</v>
      </c>
      <c r="AB243">
        <v>137.6</v>
      </c>
    </row>
    <row r="244" spans="1:28" x14ac:dyDescent="0.2">
      <c r="A244" t="s">
        <v>242</v>
      </c>
      <c r="B244">
        <v>47.8</v>
      </c>
      <c r="C244">
        <v>47.5</v>
      </c>
      <c r="D244">
        <v>49.5</v>
      </c>
      <c r="E244">
        <v>51.9</v>
      </c>
      <c r="F244">
        <v>52.1</v>
      </c>
      <c r="G244">
        <v>53.3</v>
      </c>
      <c r="H244">
        <v>53</v>
      </c>
      <c r="I244">
        <v>52.7</v>
      </c>
      <c r="J244">
        <v>53.1</v>
      </c>
      <c r="K244">
        <v>54.5</v>
      </c>
      <c r="L244">
        <v>54.3</v>
      </c>
      <c r="M244">
        <v>53.8</v>
      </c>
      <c r="N244">
        <v>54.4</v>
      </c>
      <c r="O244">
        <v>53.1</v>
      </c>
      <c r="P244">
        <v>53.6</v>
      </c>
      <c r="Q244">
        <v>54.7</v>
      </c>
      <c r="R244">
        <v>55</v>
      </c>
      <c r="S244">
        <v>57.8</v>
      </c>
      <c r="T244">
        <v>56.1</v>
      </c>
      <c r="U244">
        <v>56.6</v>
      </c>
      <c r="V244">
        <v>56.8</v>
      </c>
      <c r="W244">
        <v>57.2</v>
      </c>
      <c r="X244">
        <v>57.8</v>
      </c>
      <c r="Y244">
        <v>61.2</v>
      </c>
      <c r="Z244">
        <v>57.6</v>
      </c>
      <c r="AA244">
        <v>59.1</v>
      </c>
      <c r="AB244">
        <v>58.3</v>
      </c>
    </row>
    <row r="245" spans="1:28" x14ac:dyDescent="0.2">
      <c r="A245" t="s">
        <v>243</v>
      </c>
      <c r="B245">
        <v>57.8</v>
      </c>
      <c r="C245">
        <v>57.4</v>
      </c>
      <c r="D245">
        <v>60.6</v>
      </c>
      <c r="E245">
        <v>63.3</v>
      </c>
      <c r="F245">
        <v>61.8</v>
      </c>
      <c r="G245">
        <v>62.9</v>
      </c>
      <c r="H245">
        <v>62.9</v>
      </c>
      <c r="I245">
        <v>63.7</v>
      </c>
      <c r="J245">
        <v>64.5</v>
      </c>
      <c r="K245">
        <v>64.599999999999994</v>
      </c>
      <c r="L245">
        <v>62.1</v>
      </c>
      <c r="M245">
        <v>61.1</v>
      </c>
      <c r="N245">
        <v>61.1</v>
      </c>
      <c r="O245">
        <v>59.8</v>
      </c>
      <c r="P245">
        <v>60.8</v>
      </c>
      <c r="Q245">
        <v>63.4</v>
      </c>
      <c r="R245">
        <v>61.3</v>
      </c>
      <c r="S245">
        <v>63</v>
      </c>
      <c r="T245">
        <v>60.6</v>
      </c>
      <c r="U245">
        <v>60.3</v>
      </c>
      <c r="V245">
        <v>61.4</v>
      </c>
      <c r="W245">
        <v>62.4</v>
      </c>
      <c r="X245">
        <v>60.9</v>
      </c>
      <c r="Y245">
        <v>66</v>
      </c>
      <c r="Z245">
        <v>64.900000000000006</v>
      </c>
      <c r="AA245">
        <v>66.900000000000006</v>
      </c>
      <c r="AB245">
        <v>63.6</v>
      </c>
    </row>
    <row r="246" spans="1:28" x14ac:dyDescent="0.2">
      <c r="A246" t="s">
        <v>244</v>
      </c>
      <c r="B246">
        <v>75.7</v>
      </c>
      <c r="C246">
        <v>78.099999999999994</v>
      </c>
      <c r="D246">
        <v>81.3</v>
      </c>
      <c r="E246">
        <v>85</v>
      </c>
      <c r="F246">
        <v>80.7</v>
      </c>
      <c r="G246">
        <v>82.1</v>
      </c>
      <c r="H246">
        <v>81.599999999999994</v>
      </c>
      <c r="I246">
        <v>83.5</v>
      </c>
      <c r="J246">
        <v>84.4</v>
      </c>
      <c r="K246">
        <v>85.3</v>
      </c>
      <c r="L246">
        <v>79.5</v>
      </c>
      <c r="M246">
        <v>77.400000000000006</v>
      </c>
      <c r="N246">
        <v>78.5</v>
      </c>
      <c r="O246">
        <v>74.900000000000006</v>
      </c>
      <c r="P246">
        <v>76.5</v>
      </c>
      <c r="Q246">
        <v>80.7</v>
      </c>
      <c r="R246">
        <v>76</v>
      </c>
      <c r="S246">
        <v>77.8</v>
      </c>
      <c r="T246">
        <v>73.099999999999994</v>
      </c>
      <c r="U246">
        <v>74.900000000000006</v>
      </c>
      <c r="V246">
        <v>76.599999999999994</v>
      </c>
      <c r="W246">
        <v>76.900000000000006</v>
      </c>
      <c r="X246">
        <v>76.8</v>
      </c>
      <c r="Y246">
        <v>81.900000000000006</v>
      </c>
      <c r="Z246">
        <v>81.5</v>
      </c>
      <c r="AA246">
        <v>80.400000000000006</v>
      </c>
      <c r="AB246">
        <v>75.400000000000006</v>
      </c>
    </row>
    <row r="247" spans="1:28" x14ac:dyDescent="0.2">
      <c r="A247" t="s">
        <v>245</v>
      </c>
      <c r="B247">
        <v>41.7</v>
      </c>
      <c r="C247">
        <v>40.700000000000003</v>
      </c>
      <c r="D247">
        <v>43.5</v>
      </c>
      <c r="E247">
        <v>46.3</v>
      </c>
      <c r="F247">
        <v>46.6</v>
      </c>
      <c r="G247">
        <v>47.2</v>
      </c>
      <c r="H247">
        <v>47.2</v>
      </c>
      <c r="I247">
        <v>47.3</v>
      </c>
      <c r="J247">
        <v>48.4</v>
      </c>
      <c r="K247">
        <v>48.5</v>
      </c>
      <c r="L247">
        <v>46.3</v>
      </c>
      <c r="M247">
        <v>47.2</v>
      </c>
      <c r="N247">
        <v>48</v>
      </c>
      <c r="O247">
        <v>47.9</v>
      </c>
      <c r="P247">
        <v>48.3</v>
      </c>
      <c r="Q247">
        <v>50</v>
      </c>
      <c r="R247">
        <v>49.9</v>
      </c>
      <c r="S247">
        <v>51.9</v>
      </c>
      <c r="T247">
        <v>51.3</v>
      </c>
      <c r="U247">
        <v>49.6</v>
      </c>
      <c r="V247">
        <v>50.4</v>
      </c>
      <c r="W247">
        <v>51.8</v>
      </c>
      <c r="X247">
        <v>49.9</v>
      </c>
      <c r="Y247">
        <v>54.8</v>
      </c>
      <c r="Z247">
        <v>52.9</v>
      </c>
      <c r="AA247">
        <v>57.1</v>
      </c>
      <c r="AB247">
        <v>55.1</v>
      </c>
    </row>
    <row r="248" spans="1:28" x14ac:dyDescent="0.2">
      <c r="A248" t="s">
        <v>246</v>
      </c>
      <c r="B248">
        <v>46.6</v>
      </c>
      <c r="C248">
        <v>46.6</v>
      </c>
      <c r="D248">
        <v>48.2</v>
      </c>
      <c r="E248">
        <v>49.9</v>
      </c>
      <c r="F248">
        <v>51.5</v>
      </c>
      <c r="G248">
        <v>54</v>
      </c>
      <c r="H248">
        <v>53.1</v>
      </c>
      <c r="I248">
        <v>49.8</v>
      </c>
      <c r="J248">
        <v>50</v>
      </c>
      <c r="K248">
        <v>52.6</v>
      </c>
      <c r="L248">
        <v>54.5</v>
      </c>
      <c r="M248">
        <v>53.7</v>
      </c>
      <c r="N248">
        <v>55</v>
      </c>
      <c r="O248">
        <v>52.4</v>
      </c>
      <c r="P248">
        <v>55.2</v>
      </c>
      <c r="Q248">
        <v>56.2</v>
      </c>
      <c r="R248">
        <v>59.1</v>
      </c>
      <c r="S248">
        <v>63</v>
      </c>
      <c r="T248">
        <v>59.7</v>
      </c>
      <c r="U248">
        <v>56.7</v>
      </c>
      <c r="V248">
        <v>57.3</v>
      </c>
      <c r="W248">
        <v>55.4</v>
      </c>
      <c r="X248">
        <v>57.3</v>
      </c>
      <c r="Y248">
        <v>64.3</v>
      </c>
      <c r="Z248">
        <v>60.1</v>
      </c>
      <c r="AA248">
        <v>61.1</v>
      </c>
      <c r="AB248">
        <v>60.8</v>
      </c>
    </row>
    <row r="249" spans="1:28" x14ac:dyDescent="0.2">
      <c r="A249" t="s">
        <v>247</v>
      </c>
      <c r="B249">
        <v>47.2</v>
      </c>
      <c r="C249">
        <v>47</v>
      </c>
      <c r="D249">
        <v>47.3</v>
      </c>
      <c r="E249">
        <v>51.3</v>
      </c>
      <c r="F249">
        <v>49</v>
      </c>
      <c r="G249">
        <v>48.5</v>
      </c>
      <c r="H249">
        <v>47.2</v>
      </c>
      <c r="I249">
        <v>47.5</v>
      </c>
      <c r="J249">
        <v>47.4</v>
      </c>
      <c r="K249">
        <v>46.9</v>
      </c>
      <c r="L249">
        <v>46</v>
      </c>
      <c r="M249">
        <v>45.1</v>
      </c>
      <c r="N249">
        <v>46.2</v>
      </c>
      <c r="O249">
        <v>44.4</v>
      </c>
      <c r="P249">
        <v>43.8</v>
      </c>
      <c r="Q249">
        <v>45.7</v>
      </c>
      <c r="R249">
        <v>48</v>
      </c>
      <c r="S249">
        <v>49.8</v>
      </c>
      <c r="T249">
        <v>49</v>
      </c>
      <c r="U249">
        <v>51.5</v>
      </c>
      <c r="V249">
        <v>51.8</v>
      </c>
      <c r="W249">
        <v>53.3</v>
      </c>
      <c r="X249">
        <v>54.1</v>
      </c>
      <c r="Y249">
        <v>56.4</v>
      </c>
      <c r="Z249">
        <v>52.9</v>
      </c>
      <c r="AA249">
        <v>52.9</v>
      </c>
      <c r="AB249">
        <v>52</v>
      </c>
    </row>
    <row r="250" spans="1:28" x14ac:dyDescent="0.2">
      <c r="A250" t="s">
        <v>248</v>
      </c>
      <c r="B250">
        <v>23.3</v>
      </c>
      <c r="C250">
        <v>24.3</v>
      </c>
      <c r="D250">
        <v>26.1</v>
      </c>
      <c r="E250">
        <v>29.4</v>
      </c>
      <c r="F250">
        <v>26.9</v>
      </c>
      <c r="G250">
        <v>27.4</v>
      </c>
      <c r="H250">
        <v>25.6</v>
      </c>
      <c r="I250">
        <v>25</v>
      </c>
      <c r="J250">
        <v>25.2</v>
      </c>
      <c r="K250">
        <v>27</v>
      </c>
      <c r="L250">
        <v>29.7</v>
      </c>
      <c r="M250">
        <v>30.2</v>
      </c>
      <c r="N250">
        <v>27.8</v>
      </c>
      <c r="O250">
        <v>23.3</v>
      </c>
      <c r="P250">
        <v>22.6</v>
      </c>
      <c r="Q250">
        <v>22.9</v>
      </c>
      <c r="R250">
        <v>23.7</v>
      </c>
      <c r="S250">
        <v>23.5</v>
      </c>
      <c r="T250">
        <v>22.5</v>
      </c>
      <c r="U250">
        <v>23.6</v>
      </c>
      <c r="V250">
        <v>23.3</v>
      </c>
      <c r="W250">
        <v>24.2</v>
      </c>
      <c r="X250">
        <v>24.1</v>
      </c>
      <c r="Y250">
        <v>25.3</v>
      </c>
      <c r="Z250">
        <v>23.7</v>
      </c>
      <c r="AA250">
        <v>24.5</v>
      </c>
      <c r="AB250">
        <v>23.7</v>
      </c>
    </row>
    <row r="251" spans="1:28" x14ac:dyDescent="0.2">
      <c r="A251" t="s">
        <v>249</v>
      </c>
      <c r="B251">
        <v>54.6</v>
      </c>
      <c r="C251">
        <v>53.6</v>
      </c>
      <c r="D251">
        <v>53.8</v>
      </c>
      <c r="E251">
        <v>56.9</v>
      </c>
      <c r="F251">
        <v>55.1</v>
      </c>
      <c r="G251">
        <v>55.2</v>
      </c>
      <c r="H251">
        <v>53.7</v>
      </c>
      <c r="I251">
        <v>54.8</v>
      </c>
      <c r="J251">
        <v>55.5</v>
      </c>
      <c r="K251">
        <v>55.3</v>
      </c>
      <c r="L251">
        <v>53.8</v>
      </c>
      <c r="M251">
        <v>52.2</v>
      </c>
      <c r="N251">
        <v>54.6</v>
      </c>
      <c r="O251">
        <v>54.7</v>
      </c>
      <c r="P251">
        <v>51.1</v>
      </c>
      <c r="Q251">
        <v>51.8</v>
      </c>
      <c r="R251">
        <v>58</v>
      </c>
      <c r="S251">
        <v>58.9</v>
      </c>
      <c r="T251">
        <v>56.8</v>
      </c>
      <c r="U251">
        <v>58.3</v>
      </c>
      <c r="V251">
        <v>58.9</v>
      </c>
      <c r="W251">
        <v>59.5</v>
      </c>
      <c r="X251">
        <v>59.7</v>
      </c>
      <c r="Y251">
        <v>60.6</v>
      </c>
      <c r="Z251">
        <v>57.7</v>
      </c>
      <c r="AA251">
        <v>55.7</v>
      </c>
      <c r="AB251">
        <v>53.9</v>
      </c>
    </row>
    <row r="252" spans="1:28" x14ac:dyDescent="0.2">
      <c r="A252" t="s">
        <v>250</v>
      </c>
      <c r="B252">
        <v>53.2</v>
      </c>
      <c r="C252">
        <v>54</v>
      </c>
      <c r="D252">
        <v>51</v>
      </c>
      <c r="E252">
        <v>55.7</v>
      </c>
      <c r="F252">
        <v>51.8</v>
      </c>
      <c r="G252">
        <v>50.2</v>
      </c>
      <c r="H252">
        <v>52</v>
      </c>
      <c r="I252">
        <v>52.3</v>
      </c>
      <c r="J252">
        <v>52.4</v>
      </c>
      <c r="K252">
        <v>51.6</v>
      </c>
      <c r="L252">
        <v>52.3</v>
      </c>
      <c r="M252">
        <v>52.1</v>
      </c>
      <c r="N252">
        <v>54.6</v>
      </c>
      <c r="O252">
        <v>52.5</v>
      </c>
      <c r="P252">
        <v>53.3</v>
      </c>
      <c r="Q252">
        <v>53.7</v>
      </c>
      <c r="R252">
        <v>52.1</v>
      </c>
      <c r="S252">
        <v>54.1</v>
      </c>
      <c r="T252">
        <v>54.9</v>
      </c>
      <c r="U252">
        <v>60.8</v>
      </c>
      <c r="V252">
        <v>58.4</v>
      </c>
      <c r="W252">
        <v>60</v>
      </c>
      <c r="X252">
        <v>61.5</v>
      </c>
      <c r="Y252">
        <v>65.8</v>
      </c>
      <c r="Z252">
        <v>61.7</v>
      </c>
      <c r="AA252">
        <v>64.5</v>
      </c>
      <c r="AB252">
        <v>66.2</v>
      </c>
    </row>
    <row r="253" spans="1:28" x14ac:dyDescent="0.2">
      <c r="A253" t="s">
        <v>251</v>
      </c>
      <c r="B253">
        <v>40.700000000000003</v>
      </c>
      <c r="C253">
        <v>40.200000000000003</v>
      </c>
      <c r="D253">
        <v>40.799999999999997</v>
      </c>
      <c r="E253">
        <v>44.4</v>
      </c>
      <c r="F253">
        <v>42.7</v>
      </c>
      <c r="G253">
        <v>43.4</v>
      </c>
      <c r="H253">
        <v>41.7</v>
      </c>
      <c r="I253">
        <v>41.4</v>
      </c>
      <c r="J253">
        <v>40.700000000000003</v>
      </c>
      <c r="K253">
        <v>41</v>
      </c>
      <c r="L253">
        <v>40.5</v>
      </c>
      <c r="M253">
        <v>39.4</v>
      </c>
      <c r="N253">
        <v>38.799999999999997</v>
      </c>
      <c r="O253">
        <v>35.799999999999997</v>
      </c>
      <c r="P253">
        <v>37.200000000000003</v>
      </c>
      <c r="Q253">
        <v>42.5</v>
      </c>
      <c r="R253">
        <v>42.1</v>
      </c>
      <c r="S253">
        <v>45.6</v>
      </c>
      <c r="T253">
        <v>45.8</v>
      </c>
      <c r="U253">
        <v>47.7</v>
      </c>
      <c r="V253">
        <v>49.3</v>
      </c>
      <c r="W253">
        <v>51.6</v>
      </c>
      <c r="X253">
        <v>53.2</v>
      </c>
      <c r="Y253">
        <v>54.5</v>
      </c>
      <c r="Z253">
        <v>50.2</v>
      </c>
      <c r="AA253">
        <v>50.6</v>
      </c>
      <c r="AB253">
        <v>48.9</v>
      </c>
    </row>
    <row r="254" spans="1:28" x14ac:dyDescent="0.2">
      <c r="A254" t="s">
        <v>252</v>
      </c>
      <c r="B254">
        <v>37</v>
      </c>
      <c r="C254">
        <v>37.799999999999997</v>
      </c>
      <c r="D254">
        <v>41.4</v>
      </c>
      <c r="E254">
        <v>43.8</v>
      </c>
      <c r="F254">
        <v>47.3</v>
      </c>
      <c r="G254">
        <v>49.6</v>
      </c>
      <c r="H254">
        <v>52.2</v>
      </c>
      <c r="I254">
        <v>53.1</v>
      </c>
      <c r="J254">
        <v>54.2</v>
      </c>
      <c r="K254">
        <v>59.2</v>
      </c>
      <c r="L254">
        <v>60.6</v>
      </c>
      <c r="M254">
        <v>62.1</v>
      </c>
      <c r="N254">
        <v>62.3</v>
      </c>
      <c r="O254">
        <v>62.3</v>
      </c>
      <c r="P254">
        <v>61.3</v>
      </c>
      <c r="Q254">
        <v>60.1</v>
      </c>
      <c r="R254">
        <v>57.9</v>
      </c>
      <c r="S254">
        <v>61.4</v>
      </c>
      <c r="T254">
        <v>59.9</v>
      </c>
      <c r="U254">
        <v>60</v>
      </c>
      <c r="V254">
        <v>59.7</v>
      </c>
      <c r="W254">
        <v>59.8</v>
      </c>
      <c r="X254">
        <v>60.6</v>
      </c>
      <c r="Y254">
        <v>62.5</v>
      </c>
      <c r="Z254">
        <v>56.7</v>
      </c>
      <c r="AA254">
        <v>60</v>
      </c>
      <c r="AB254">
        <v>60.4</v>
      </c>
    </row>
    <row r="255" spans="1:28" x14ac:dyDescent="0.2">
      <c r="A255" t="s">
        <v>253</v>
      </c>
      <c r="B255">
        <v>44.8</v>
      </c>
      <c r="C255">
        <v>46.3</v>
      </c>
      <c r="D255">
        <v>50.1</v>
      </c>
      <c r="E255">
        <v>53.4</v>
      </c>
      <c r="F255">
        <v>52.1</v>
      </c>
      <c r="G255">
        <v>50.3</v>
      </c>
      <c r="H255">
        <v>48.1</v>
      </c>
      <c r="I255">
        <v>46.4</v>
      </c>
      <c r="J255">
        <v>47.5</v>
      </c>
      <c r="K255">
        <v>47.6</v>
      </c>
      <c r="L255">
        <v>48.7</v>
      </c>
      <c r="M255">
        <v>45.1</v>
      </c>
      <c r="N255">
        <v>42.3</v>
      </c>
      <c r="O255">
        <v>41.3</v>
      </c>
      <c r="P255">
        <v>39.200000000000003</v>
      </c>
      <c r="Q255">
        <v>37.5</v>
      </c>
      <c r="R255">
        <v>39.6</v>
      </c>
      <c r="S255">
        <v>43.6</v>
      </c>
      <c r="T255">
        <v>44.5</v>
      </c>
      <c r="U255">
        <v>50.6</v>
      </c>
      <c r="V255">
        <v>49.1</v>
      </c>
      <c r="W255">
        <v>49.2</v>
      </c>
      <c r="X255">
        <v>50.4</v>
      </c>
      <c r="Y255">
        <v>46.8</v>
      </c>
      <c r="Z255">
        <v>49.3</v>
      </c>
      <c r="AA255">
        <v>48.9</v>
      </c>
      <c r="AB255">
        <v>48.7</v>
      </c>
    </row>
    <row r="256" spans="1:28" x14ac:dyDescent="0.2">
      <c r="A256" t="s">
        <v>254</v>
      </c>
      <c r="B256">
        <v>32.299999999999997</v>
      </c>
      <c r="C256">
        <v>33.6</v>
      </c>
      <c r="D256">
        <v>31.7</v>
      </c>
      <c r="E256">
        <v>32</v>
      </c>
      <c r="F256">
        <v>35.1</v>
      </c>
      <c r="G256">
        <v>36.200000000000003</v>
      </c>
      <c r="H256">
        <v>35.700000000000003</v>
      </c>
      <c r="I256">
        <v>35.1</v>
      </c>
      <c r="J256">
        <v>36</v>
      </c>
      <c r="K256">
        <v>36.4</v>
      </c>
      <c r="L256">
        <v>37.5</v>
      </c>
      <c r="M256">
        <v>38.4</v>
      </c>
      <c r="N256">
        <v>41.2</v>
      </c>
      <c r="O256">
        <v>39.700000000000003</v>
      </c>
      <c r="P256">
        <v>40.200000000000003</v>
      </c>
      <c r="Q256">
        <v>39.1</v>
      </c>
      <c r="R256">
        <v>41.6</v>
      </c>
      <c r="S256">
        <v>42.2</v>
      </c>
      <c r="T256">
        <v>43.5</v>
      </c>
      <c r="U256">
        <v>43.4</v>
      </c>
      <c r="V256">
        <v>51</v>
      </c>
      <c r="W256">
        <v>52.1</v>
      </c>
      <c r="X256">
        <v>51.8</v>
      </c>
      <c r="Y256">
        <v>51.9</v>
      </c>
      <c r="Z256">
        <v>49.8</v>
      </c>
      <c r="AA256">
        <v>37.799999999999997</v>
      </c>
      <c r="AB256">
        <v>32.6</v>
      </c>
    </row>
    <row r="257" spans="1:28" x14ac:dyDescent="0.2">
      <c r="A257" t="s">
        <v>255</v>
      </c>
      <c r="B257">
        <v>35.4</v>
      </c>
      <c r="C257">
        <v>33.700000000000003</v>
      </c>
      <c r="D257">
        <v>32.700000000000003</v>
      </c>
      <c r="E257">
        <v>33.700000000000003</v>
      </c>
      <c r="F257">
        <v>34.799999999999997</v>
      </c>
      <c r="G257">
        <v>35.1</v>
      </c>
      <c r="H257">
        <v>34.799999999999997</v>
      </c>
      <c r="I257">
        <v>35.700000000000003</v>
      </c>
      <c r="J257">
        <v>36</v>
      </c>
      <c r="K257">
        <v>35.700000000000003</v>
      </c>
      <c r="L257">
        <v>37</v>
      </c>
      <c r="M257">
        <v>35.700000000000003</v>
      </c>
      <c r="N257">
        <v>36.1</v>
      </c>
      <c r="O257">
        <v>35.299999999999997</v>
      </c>
      <c r="P257">
        <v>35.700000000000003</v>
      </c>
      <c r="Q257">
        <v>36.700000000000003</v>
      </c>
      <c r="R257">
        <v>36</v>
      </c>
      <c r="S257">
        <v>36.700000000000003</v>
      </c>
      <c r="T257">
        <v>37</v>
      </c>
      <c r="U257">
        <v>36.799999999999997</v>
      </c>
      <c r="V257">
        <v>36.4</v>
      </c>
      <c r="W257">
        <v>37.299999999999997</v>
      </c>
      <c r="X257">
        <v>37.700000000000003</v>
      </c>
      <c r="Y257">
        <v>37.4</v>
      </c>
      <c r="Z257">
        <v>37.700000000000003</v>
      </c>
      <c r="AA257">
        <v>36.9</v>
      </c>
      <c r="AB257">
        <v>36.5</v>
      </c>
    </row>
    <row r="258" spans="1:28" x14ac:dyDescent="0.2">
      <c r="A258" t="s">
        <v>256</v>
      </c>
      <c r="B258">
        <v>35.299999999999997</v>
      </c>
      <c r="C258">
        <v>33.6</v>
      </c>
      <c r="D258">
        <v>32.4</v>
      </c>
      <c r="E258">
        <v>33.4</v>
      </c>
      <c r="F258">
        <v>34.299999999999997</v>
      </c>
      <c r="G258">
        <v>34.4</v>
      </c>
      <c r="H258">
        <v>34</v>
      </c>
      <c r="I258">
        <v>34.700000000000003</v>
      </c>
      <c r="J258">
        <v>34.9</v>
      </c>
      <c r="K258">
        <v>34.6</v>
      </c>
      <c r="L258">
        <v>35.700000000000003</v>
      </c>
      <c r="M258">
        <v>34.299999999999997</v>
      </c>
      <c r="N258">
        <v>34.4</v>
      </c>
      <c r="O258">
        <v>33.5</v>
      </c>
      <c r="P258">
        <v>33.700000000000003</v>
      </c>
      <c r="Q258">
        <v>34.700000000000003</v>
      </c>
      <c r="R258">
        <v>33.9</v>
      </c>
      <c r="S258">
        <v>34.299999999999997</v>
      </c>
      <c r="T258">
        <v>35</v>
      </c>
      <c r="U258">
        <v>34.700000000000003</v>
      </c>
      <c r="V258">
        <v>34.4</v>
      </c>
      <c r="W258">
        <v>35</v>
      </c>
      <c r="X258">
        <v>35.1</v>
      </c>
      <c r="Y258">
        <v>35.200000000000003</v>
      </c>
      <c r="Z258">
        <v>35.1</v>
      </c>
      <c r="AA258">
        <v>34.299999999999997</v>
      </c>
      <c r="AB258">
        <v>33.6</v>
      </c>
    </row>
    <row r="259" spans="1:28" x14ac:dyDescent="0.2">
      <c r="A259" t="s">
        <v>257</v>
      </c>
      <c r="B259">
        <v>50.6</v>
      </c>
      <c r="C259">
        <v>48.9</v>
      </c>
      <c r="D259">
        <v>46.9</v>
      </c>
      <c r="E259">
        <v>48.3</v>
      </c>
      <c r="F259">
        <v>46.6</v>
      </c>
      <c r="G259">
        <v>47.6</v>
      </c>
      <c r="H259">
        <v>46.2</v>
      </c>
      <c r="I259">
        <v>44.7</v>
      </c>
      <c r="J259">
        <v>44.8</v>
      </c>
      <c r="K259">
        <v>44.5</v>
      </c>
      <c r="L259">
        <v>44.6</v>
      </c>
      <c r="M259">
        <v>43.2</v>
      </c>
      <c r="N259">
        <v>50.6</v>
      </c>
      <c r="O259">
        <v>48.4</v>
      </c>
      <c r="P259">
        <v>44.2</v>
      </c>
      <c r="Q259">
        <v>48.1</v>
      </c>
      <c r="R259">
        <v>47.5</v>
      </c>
      <c r="S259">
        <v>46.9</v>
      </c>
      <c r="T259">
        <v>49.4</v>
      </c>
      <c r="U259">
        <v>54</v>
      </c>
      <c r="V259">
        <v>55.7</v>
      </c>
      <c r="W259">
        <v>61.7</v>
      </c>
      <c r="X259">
        <v>59.3</v>
      </c>
      <c r="Y259">
        <v>58.2</v>
      </c>
      <c r="Z259">
        <v>61.8</v>
      </c>
      <c r="AA259">
        <v>66.099999999999994</v>
      </c>
      <c r="AB259">
        <v>65.7</v>
      </c>
    </row>
    <row r="260" spans="1:28" x14ac:dyDescent="0.2">
      <c r="A260" t="s">
        <v>258</v>
      </c>
      <c r="B260">
        <v>31.3</v>
      </c>
      <c r="C260">
        <v>32.4</v>
      </c>
      <c r="D260">
        <v>32</v>
      </c>
      <c r="E260">
        <v>33.1</v>
      </c>
      <c r="F260">
        <v>32.200000000000003</v>
      </c>
      <c r="G260">
        <v>32</v>
      </c>
      <c r="H260">
        <v>30.5</v>
      </c>
      <c r="I260">
        <v>30.1</v>
      </c>
      <c r="J260">
        <v>30.2</v>
      </c>
      <c r="K260">
        <v>30.5</v>
      </c>
      <c r="L260">
        <v>32.200000000000003</v>
      </c>
      <c r="M260">
        <v>31.1</v>
      </c>
      <c r="N260">
        <v>31.5</v>
      </c>
      <c r="O260">
        <v>27.7</v>
      </c>
      <c r="P260">
        <v>27.5</v>
      </c>
      <c r="Q260">
        <v>29</v>
      </c>
      <c r="R260">
        <v>27.2</v>
      </c>
      <c r="S260">
        <v>28.2</v>
      </c>
      <c r="T260">
        <v>29.2</v>
      </c>
      <c r="U260">
        <v>27.4</v>
      </c>
      <c r="V260">
        <v>27.7</v>
      </c>
      <c r="W260">
        <v>28.5</v>
      </c>
      <c r="X260">
        <v>29.7</v>
      </c>
      <c r="Y260">
        <v>28.6</v>
      </c>
      <c r="Z260">
        <v>28.6</v>
      </c>
      <c r="AA260">
        <v>28</v>
      </c>
      <c r="AB260">
        <v>28.6</v>
      </c>
    </row>
    <row r="261" spans="1:28" x14ac:dyDescent="0.2">
      <c r="A261" t="s">
        <v>259</v>
      </c>
      <c r="B261">
        <v>37</v>
      </c>
      <c r="C261">
        <v>33.9</v>
      </c>
      <c r="D261">
        <v>31.8</v>
      </c>
      <c r="E261">
        <v>32.4</v>
      </c>
      <c r="F261">
        <v>33.5</v>
      </c>
      <c r="G261">
        <v>32.9</v>
      </c>
      <c r="H261">
        <v>32.5</v>
      </c>
      <c r="I261">
        <v>32.1</v>
      </c>
      <c r="J261">
        <v>32.299999999999997</v>
      </c>
      <c r="K261">
        <v>31.9</v>
      </c>
      <c r="L261">
        <v>34.299999999999997</v>
      </c>
      <c r="M261">
        <v>32.4</v>
      </c>
      <c r="N261">
        <v>30.4</v>
      </c>
      <c r="O261">
        <v>29.6</v>
      </c>
      <c r="P261">
        <v>29.6</v>
      </c>
      <c r="Q261">
        <v>30.4</v>
      </c>
      <c r="R261">
        <v>29.7</v>
      </c>
      <c r="S261">
        <v>31.9</v>
      </c>
      <c r="T261">
        <v>32.799999999999997</v>
      </c>
      <c r="U261">
        <v>36.1</v>
      </c>
      <c r="V261">
        <v>35.799999999999997</v>
      </c>
      <c r="W261">
        <v>36.200000000000003</v>
      </c>
      <c r="X261">
        <v>37.5</v>
      </c>
      <c r="Y261">
        <v>35.4</v>
      </c>
      <c r="Z261">
        <v>35.4</v>
      </c>
      <c r="AA261">
        <v>36.4</v>
      </c>
      <c r="AB261">
        <v>34.4</v>
      </c>
    </row>
    <row r="262" spans="1:28" x14ac:dyDescent="0.2">
      <c r="A262" t="s">
        <v>260</v>
      </c>
      <c r="B262">
        <v>43.8</v>
      </c>
      <c r="C262">
        <v>44.7</v>
      </c>
      <c r="D262">
        <v>43.5</v>
      </c>
      <c r="E262">
        <v>42.2</v>
      </c>
      <c r="F262">
        <v>42.8</v>
      </c>
      <c r="G262">
        <v>42.6</v>
      </c>
      <c r="H262">
        <v>42.2</v>
      </c>
      <c r="I262">
        <v>43</v>
      </c>
      <c r="J262">
        <v>43.2</v>
      </c>
      <c r="K262">
        <v>41.9</v>
      </c>
      <c r="L262">
        <v>42.1</v>
      </c>
      <c r="M262">
        <v>38.5</v>
      </c>
      <c r="N262">
        <v>36.4</v>
      </c>
      <c r="O262">
        <v>36.799999999999997</v>
      </c>
      <c r="P262">
        <v>36.700000000000003</v>
      </c>
      <c r="Q262">
        <v>36</v>
      </c>
      <c r="R262">
        <v>36</v>
      </c>
      <c r="S262">
        <v>34.9</v>
      </c>
      <c r="T262">
        <v>36.200000000000003</v>
      </c>
      <c r="U262">
        <v>37.1</v>
      </c>
      <c r="V262">
        <v>37.799999999999997</v>
      </c>
      <c r="W262">
        <v>39.799999999999997</v>
      </c>
      <c r="X262">
        <v>41.8</v>
      </c>
      <c r="Y262">
        <v>34.299999999999997</v>
      </c>
      <c r="Z262">
        <v>28.9</v>
      </c>
      <c r="AA262">
        <v>32.1</v>
      </c>
      <c r="AB262">
        <v>30</v>
      </c>
    </row>
    <row r="263" spans="1:28" x14ac:dyDescent="0.2">
      <c r="A263" t="s">
        <v>261</v>
      </c>
      <c r="B263">
        <v>23.1</v>
      </c>
      <c r="C263">
        <v>21.9</v>
      </c>
      <c r="D263">
        <v>22.1</v>
      </c>
      <c r="E263">
        <v>22.5</v>
      </c>
      <c r="F263">
        <v>22.8</v>
      </c>
      <c r="G263">
        <v>23.3</v>
      </c>
      <c r="H263">
        <v>24.2</v>
      </c>
      <c r="I263">
        <v>25.4</v>
      </c>
      <c r="J263">
        <v>25.9</v>
      </c>
      <c r="K263">
        <v>26.6</v>
      </c>
      <c r="L263">
        <v>27</v>
      </c>
      <c r="M263">
        <v>27</v>
      </c>
      <c r="N263">
        <v>26.1</v>
      </c>
      <c r="O263">
        <v>26</v>
      </c>
      <c r="P263">
        <v>26.5</v>
      </c>
      <c r="Q263">
        <v>26.3</v>
      </c>
      <c r="R263">
        <v>26.3</v>
      </c>
      <c r="S263">
        <v>26.2</v>
      </c>
      <c r="T263">
        <v>25.2</v>
      </c>
      <c r="U263">
        <v>24.3</v>
      </c>
      <c r="V263">
        <v>24.7</v>
      </c>
      <c r="W263">
        <v>26</v>
      </c>
      <c r="X263">
        <v>25.3</v>
      </c>
      <c r="Y263">
        <v>26.8</v>
      </c>
      <c r="Z263">
        <v>26</v>
      </c>
      <c r="AA263">
        <v>25.3</v>
      </c>
      <c r="AB263">
        <v>24.8</v>
      </c>
    </row>
    <row r="264" spans="1:28" x14ac:dyDescent="0.2">
      <c r="A264" t="s">
        <v>262</v>
      </c>
      <c r="B264">
        <v>26.5</v>
      </c>
      <c r="C264">
        <v>24.6</v>
      </c>
      <c r="D264">
        <v>23.4</v>
      </c>
      <c r="E264">
        <v>24.5</v>
      </c>
      <c r="F264">
        <v>26.3</v>
      </c>
      <c r="G264">
        <v>25.9</v>
      </c>
      <c r="H264">
        <v>25.4</v>
      </c>
      <c r="I264">
        <v>27.2</v>
      </c>
      <c r="J264">
        <v>26.9</v>
      </c>
      <c r="K264">
        <v>26.9</v>
      </c>
      <c r="L264">
        <v>27.3</v>
      </c>
      <c r="M264">
        <v>26.4</v>
      </c>
      <c r="N264">
        <v>24.9</v>
      </c>
      <c r="O264">
        <v>25.1</v>
      </c>
      <c r="P264">
        <v>26.5</v>
      </c>
      <c r="Q264">
        <v>25.4</v>
      </c>
      <c r="R264">
        <v>24.5</v>
      </c>
      <c r="S264">
        <v>25</v>
      </c>
      <c r="T264">
        <v>24.5</v>
      </c>
      <c r="U264">
        <v>23.8</v>
      </c>
      <c r="V264">
        <v>23.4</v>
      </c>
      <c r="W264">
        <v>23.5</v>
      </c>
      <c r="X264">
        <v>24.1</v>
      </c>
      <c r="Y264">
        <v>28.3</v>
      </c>
      <c r="Z264">
        <v>27.9</v>
      </c>
      <c r="AA264">
        <v>26</v>
      </c>
      <c r="AB264">
        <v>25.3</v>
      </c>
    </row>
    <row r="265" spans="1:28" x14ac:dyDescent="0.2">
      <c r="A265" t="s">
        <v>263</v>
      </c>
      <c r="B265">
        <v>85.7</v>
      </c>
      <c r="C265">
        <v>90.5</v>
      </c>
      <c r="D265">
        <v>76.3</v>
      </c>
      <c r="E265">
        <v>76</v>
      </c>
      <c r="F265">
        <v>82.1</v>
      </c>
      <c r="G265">
        <v>80.5</v>
      </c>
      <c r="H265">
        <v>82.1</v>
      </c>
      <c r="I265">
        <v>82.3</v>
      </c>
      <c r="J265">
        <v>85.5</v>
      </c>
      <c r="K265">
        <v>83.5</v>
      </c>
      <c r="L265">
        <v>96.5</v>
      </c>
      <c r="M265">
        <v>85.4</v>
      </c>
      <c r="N265">
        <v>83.3</v>
      </c>
      <c r="O265">
        <v>80.599999999999994</v>
      </c>
      <c r="P265">
        <v>87.9</v>
      </c>
      <c r="Q265">
        <v>94.1</v>
      </c>
      <c r="R265">
        <v>96</v>
      </c>
      <c r="S265">
        <v>93.5</v>
      </c>
      <c r="T265">
        <v>96.6</v>
      </c>
      <c r="U265">
        <v>97.8</v>
      </c>
      <c r="V265">
        <v>93.6</v>
      </c>
      <c r="W265">
        <v>89.5</v>
      </c>
      <c r="X265">
        <v>87</v>
      </c>
      <c r="Y265">
        <v>83.4</v>
      </c>
      <c r="Z265">
        <v>92.8</v>
      </c>
      <c r="AA265">
        <v>94.9</v>
      </c>
      <c r="AB265">
        <v>90.4</v>
      </c>
    </row>
    <row r="266" spans="1:28" x14ac:dyDescent="0.2">
      <c r="A266" t="s">
        <v>264</v>
      </c>
      <c r="B266">
        <v>44.2</v>
      </c>
      <c r="C266">
        <v>41.3</v>
      </c>
      <c r="D266">
        <v>42.6</v>
      </c>
      <c r="E266">
        <v>46</v>
      </c>
      <c r="F266">
        <v>49.5</v>
      </c>
      <c r="G266">
        <v>52</v>
      </c>
      <c r="H266">
        <v>55</v>
      </c>
      <c r="I266">
        <v>59.7</v>
      </c>
      <c r="J266">
        <v>63.1</v>
      </c>
      <c r="K266">
        <v>62.2</v>
      </c>
      <c r="L266">
        <v>66.3</v>
      </c>
      <c r="M266">
        <v>67.599999999999994</v>
      </c>
      <c r="N266">
        <v>70.900000000000006</v>
      </c>
      <c r="O266">
        <v>70.5</v>
      </c>
      <c r="P266">
        <v>73.599999999999994</v>
      </c>
      <c r="Q266">
        <v>73.099999999999994</v>
      </c>
      <c r="R266">
        <v>73.2</v>
      </c>
      <c r="S266">
        <v>76.900000000000006</v>
      </c>
      <c r="T266">
        <v>69.8</v>
      </c>
      <c r="U266">
        <v>68.5</v>
      </c>
      <c r="V266">
        <v>65.2</v>
      </c>
      <c r="W266">
        <v>68.2</v>
      </c>
      <c r="X266">
        <v>74.900000000000006</v>
      </c>
      <c r="Y266">
        <v>65.400000000000006</v>
      </c>
      <c r="Z266">
        <v>71.7</v>
      </c>
      <c r="AA266">
        <v>71.900000000000006</v>
      </c>
      <c r="AB266">
        <v>78.599999999999994</v>
      </c>
    </row>
    <row r="267" spans="1:28" x14ac:dyDescent="0.2">
      <c r="A267" t="s">
        <v>265</v>
      </c>
      <c r="B267">
        <v>23.5</v>
      </c>
      <c r="C267">
        <v>21.8</v>
      </c>
      <c r="D267">
        <v>23.2</v>
      </c>
      <c r="E267">
        <v>24.9</v>
      </c>
      <c r="F267">
        <v>24.9</v>
      </c>
      <c r="G267">
        <v>24.5</v>
      </c>
      <c r="H267">
        <v>23.9</v>
      </c>
      <c r="I267">
        <v>24.8</v>
      </c>
      <c r="J267">
        <v>27.3</v>
      </c>
      <c r="K267">
        <v>28.8</v>
      </c>
      <c r="L267">
        <v>28.6</v>
      </c>
      <c r="M267">
        <v>27.9</v>
      </c>
      <c r="N267">
        <v>28.5</v>
      </c>
      <c r="O267">
        <v>27.4</v>
      </c>
      <c r="P267">
        <v>27.7</v>
      </c>
      <c r="Q267">
        <v>27.1</v>
      </c>
      <c r="R267">
        <v>25.5</v>
      </c>
      <c r="S267">
        <v>25.7</v>
      </c>
      <c r="T267">
        <v>24.2</v>
      </c>
      <c r="U267">
        <v>24.6</v>
      </c>
      <c r="V267">
        <v>25.6</v>
      </c>
      <c r="W267">
        <v>25.8</v>
      </c>
      <c r="X267">
        <v>26.7</v>
      </c>
      <c r="Y267">
        <v>33.9</v>
      </c>
      <c r="Z267">
        <v>30.4</v>
      </c>
      <c r="AA267">
        <v>31.7</v>
      </c>
      <c r="AB267">
        <v>29.8</v>
      </c>
    </row>
    <row r="268" spans="1:28" x14ac:dyDescent="0.2">
      <c r="A268" t="s">
        <v>266</v>
      </c>
      <c r="B268">
        <v>23.5</v>
      </c>
      <c r="C268">
        <v>21.8</v>
      </c>
      <c r="D268">
        <v>23.2</v>
      </c>
      <c r="E268">
        <v>24.9</v>
      </c>
      <c r="F268">
        <v>24.9</v>
      </c>
      <c r="G268">
        <v>24.5</v>
      </c>
      <c r="H268">
        <v>23.9</v>
      </c>
      <c r="I268">
        <v>24.8</v>
      </c>
      <c r="J268">
        <v>27.3</v>
      </c>
      <c r="K268">
        <v>28.8</v>
      </c>
      <c r="L268">
        <v>28.6</v>
      </c>
      <c r="M268">
        <v>27.9</v>
      </c>
      <c r="N268">
        <v>28.5</v>
      </c>
      <c r="O268">
        <v>27.4</v>
      </c>
      <c r="P268">
        <v>27.7</v>
      </c>
      <c r="Q268">
        <v>27.1</v>
      </c>
      <c r="R268">
        <v>25.5</v>
      </c>
      <c r="S268">
        <v>25.7</v>
      </c>
      <c r="T268">
        <v>24.2</v>
      </c>
      <c r="U268">
        <v>24.6</v>
      </c>
      <c r="V268">
        <v>25.6</v>
      </c>
      <c r="W268">
        <v>25.8</v>
      </c>
      <c r="X268">
        <v>26.7</v>
      </c>
      <c r="Y268">
        <v>33.9</v>
      </c>
      <c r="Z268">
        <v>30.4</v>
      </c>
      <c r="AA268">
        <v>31.7</v>
      </c>
      <c r="AB268">
        <v>29.8</v>
      </c>
    </row>
    <row r="269" spans="1:28" x14ac:dyDescent="0.2">
      <c r="A269" t="s">
        <v>267</v>
      </c>
      <c r="B269">
        <v>54.9</v>
      </c>
      <c r="C269">
        <v>55.1</v>
      </c>
      <c r="D269">
        <v>53</v>
      </c>
      <c r="E269">
        <v>53.7</v>
      </c>
      <c r="F269">
        <v>56.6</v>
      </c>
      <c r="G269">
        <v>56.9</v>
      </c>
      <c r="H269">
        <v>56.6</v>
      </c>
      <c r="I269">
        <v>56.2</v>
      </c>
      <c r="J269">
        <v>58.1</v>
      </c>
      <c r="K269">
        <v>57.1</v>
      </c>
      <c r="L269">
        <v>54.6</v>
      </c>
      <c r="M269">
        <v>54.1</v>
      </c>
      <c r="N269">
        <v>53.8</v>
      </c>
      <c r="O269">
        <v>52.6</v>
      </c>
      <c r="P269">
        <v>53.8</v>
      </c>
      <c r="Q269">
        <v>53</v>
      </c>
      <c r="R269">
        <v>52.2</v>
      </c>
      <c r="S269">
        <v>53.4</v>
      </c>
      <c r="T269">
        <v>52.1</v>
      </c>
      <c r="U269">
        <v>52.1</v>
      </c>
      <c r="V269">
        <v>50.6</v>
      </c>
      <c r="W269">
        <v>50.7</v>
      </c>
      <c r="X269">
        <v>51.1</v>
      </c>
      <c r="Y269">
        <v>53.3</v>
      </c>
      <c r="Z269">
        <v>47.9</v>
      </c>
      <c r="AA269">
        <v>47.2</v>
      </c>
      <c r="AB269">
        <v>46.2</v>
      </c>
    </row>
    <row r="270" spans="1:28" x14ac:dyDescent="0.2">
      <c r="A270" t="s">
        <v>268</v>
      </c>
      <c r="B270">
        <v>64.7</v>
      </c>
      <c r="C270">
        <v>67</v>
      </c>
      <c r="D270">
        <v>64.5</v>
      </c>
      <c r="E270">
        <v>64.3</v>
      </c>
      <c r="F270">
        <v>68.099999999999994</v>
      </c>
      <c r="G270">
        <v>68.3</v>
      </c>
      <c r="H270">
        <v>67.7</v>
      </c>
      <c r="I270">
        <v>67.599999999999994</v>
      </c>
      <c r="J270">
        <v>69.099999999999994</v>
      </c>
      <c r="K270">
        <v>67.400000000000006</v>
      </c>
      <c r="L270">
        <v>64.7</v>
      </c>
      <c r="M270">
        <v>63.6</v>
      </c>
      <c r="N270">
        <v>63</v>
      </c>
      <c r="O270">
        <v>61.8</v>
      </c>
      <c r="P270">
        <v>63.3</v>
      </c>
      <c r="Q270">
        <v>62.7</v>
      </c>
      <c r="R270">
        <v>61.6</v>
      </c>
      <c r="S270">
        <v>62.3</v>
      </c>
      <c r="T270">
        <v>60.8</v>
      </c>
      <c r="U270">
        <v>60.6</v>
      </c>
      <c r="V270">
        <v>58.6</v>
      </c>
      <c r="W270">
        <v>58.1</v>
      </c>
      <c r="X270">
        <v>57.7</v>
      </c>
      <c r="Y270">
        <v>60.8</v>
      </c>
      <c r="Z270">
        <v>53.9</v>
      </c>
      <c r="AA270">
        <v>52.7</v>
      </c>
      <c r="AB270">
        <v>51.6</v>
      </c>
    </row>
    <row r="271" spans="1:28" x14ac:dyDescent="0.2">
      <c r="A271" t="s">
        <v>269</v>
      </c>
      <c r="B271">
        <v>72.7</v>
      </c>
      <c r="C271">
        <v>75</v>
      </c>
      <c r="D271">
        <v>72.5</v>
      </c>
      <c r="E271">
        <v>72.400000000000006</v>
      </c>
      <c r="F271">
        <v>76.5</v>
      </c>
      <c r="G271">
        <v>77.400000000000006</v>
      </c>
      <c r="H271">
        <v>75.8</v>
      </c>
      <c r="I271">
        <v>76</v>
      </c>
      <c r="J271">
        <v>78</v>
      </c>
      <c r="K271">
        <v>75</v>
      </c>
      <c r="L271">
        <v>72.2</v>
      </c>
      <c r="M271">
        <v>71.2</v>
      </c>
      <c r="N271">
        <v>70.2</v>
      </c>
      <c r="O271">
        <v>69.3</v>
      </c>
      <c r="P271">
        <v>71.8</v>
      </c>
      <c r="Q271">
        <v>71.7</v>
      </c>
      <c r="R271">
        <v>70.2</v>
      </c>
      <c r="S271">
        <v>71.2</v>
      </c>
      <c r="T271">
        <v>68.8</v>
      </c>
      <c r="U271">
        <v>68.599999999999994</v>
      </c>
      <c r="V271">
        <v>66.2</v>
      </c>
      <c r="W271">
        <v>65.5</v>
      </c>
      <c r="X271">
        <v>65.099999999999994</v>
      </c>
      <c r="Y271">
        <v>68.2</v>
      </c>
      <c r="Z271">
        <v>59</v>
      </c>
      <c r="AA271">
        <v>57.2</v>
      </c>
      <c r="AB271">
        <v>55.5</v>
      </c>
    </row>
    <row r="272" spans="1:28" x14ac:dyDescent="0.2">
      <c r="A272" t="s">
        <v>270</v>
      </c>
      <c r="B272">
        <v>95.9</v>
      </c>
      <c r="C272">
        <v>104.8</v>
      </c>
      <c r="D272">
        <v>96.2</v>
      </c>
      <c r="E272">
        <v>96.8</v>
      </c>
      <c r="F272">
        <v>103.4</v>
      </c>
      <c r="G272">
        <v>107.3</v>
      </c>
      <c r="H272">
        <v>105.9</v>
      </c>
      <c r="I272">
        <v>106.2</v>
      </c>
      <c r="J272">
        <v>112.4</v>
      </c>
      <c r="K272">
        <v>104.6</v>
      </c>
      <c r="L272">
        <v>101.3</v>
      </c>
      <c r="M272">
        <v>99.4</v>
      </c>
      <c r="N272">
        <v>101.5</v>
      </c>
      <c r="O272">
        <v>105.4</v>
      </c>
      <c r="P272">
        <v>112.4</v>
      </c>
      <c r="Q272">
        <v>117.9</v>
      </c>
      <c r="R272">
        <v>114.8</v>
      </c>
      <c r="S272">
        <v>117.9</v>
      </c>
      <c r="T272">
        <v>117.1</v>
      </c>
      <c r="U272">
        <v>115.3</v>
      </c>
      <c r="V272">
        <v>112.5</v>
      </c>
      <c r="W272">
        <v>109.5</v>
      </c>
      <c r="X272">
        <v>111.4</v>
      </c>
      <c r="Y272">
        <v>114.7</v>
      </c>
      <c r="Z272">
        <v>97.2</v>
      </c>
      <c r="AA272">
        <v>93.2</v>
      </c>
      <c r="AB272">
        <v>91.2</v>
      </c>
    </row>
    <row r="273" spans="1:28" x14ac:dyDescent="0.2">
      <c r="A273" t="s">
        <v>271</v>
      </c>
      <c r="B273">
        <v>81.8</v>
      </c>
      <c r="C273">
        <v>79.7</v>
      </c>
      <c r="D273">
        <v>73.7</v>
      </c>
      <c r="E273">
        <v>74.099999999999994</v>
      </c>
      <c r="F273">
        <v>78.099999999999994</v>
      </c>
      <c r="G273">
        <v>79</v>
      </c>
      <c r="H273">
        <v>75.5</v>
      </c>
      <c r="I273">
        <v>71.8</v>
      </c>
      <c r="J273">
        <v>72.400000000000006</v>
      </c>
      <c r="K273">
        <v>71.3</v>
      </c>
      <c r="L273">
        <v>71.400000000000006</v>
      </c>
      <c r="M273">
        <v>69.599999999999994</v>
      </c>
      <c r="N273">
        <v>69.599999999999994</v>
      </c>
      <c r="O273">
        <v>67.2</v>
      </c>
      <c r="P273">
        <v>68.3</v>
      </c>
      <c r="Q273">
        <v>65.7</v>
      </c>
      <c r="R273">
        <v>65.5</v>
      </c>
      <c r="S273">
        <v>65.099999999999994</v>
      </c>
      <c r="T273">
        <v>62.5</v>
      </c>
      <c r="U273">
        <v>62.5</v>
      </c>
      <c r="V273">
        <v>62</v>
      </c>
      <c r="W273">
        <v>62.4</v>
      </c>
      <c r="X273">
        <v>62</v>
      </c>
      <c r="Y273">
        <v>59.9</v>
      </c>
      <c r="Z273">
        <v>55.7</v>
      </c>
      <c r="AA273">
        <v>54.7</v>
      </c>
      <c r="AB273">
        <v>53.5</v>
      </c>
    </row>
    <row r="274" spans="1:28" x14ac:dyDescent="0.2">
      <c r="A274" t="s">
        <v>272</v>
      </c>
      <c r="B274">
        <v>42.9</v>
      </c>
      <c r="C274">
        <v>42.4</v>
      </c>
      <c r="D274">
        <v>43.5</v>
      </c>
      <c r="E274">
        <v>43.7</v>
      </c>
      <c r="F274">
        <v>45.8</v>
      </c>
      <c r="G274">
        <v>45.1</v>
      </c>
      <c r="H274">
        <v>43.8</v>
      </c>
      <c r="I274">
        <v>45.3</v>
      </c>
      <c r="J274">
        <v>46.3</v>
      </c>
      <c r="K274">
        <v>45.1</v>
      </c>
      <c r="L274">
        <v>43.5</v>
      </c>
      <c r="M274">
        <v>43.3</v>
      </c>
      <c r="N274">
        <v>41.7</v>
      </c>
      <c r="O274">
        <v>39.4</v>
      </c>
      <c r="P274">
        <v>40.1</v>
      </c>
      <c r="Q274">
        <v>39.4</v>
      </c>
      <c r="R274">
        <v>38.700000000000003</v>
      </c>
      <c r="S274">
        <v>39.1</v>
      </c>
      <c r="T274">
        <v>36.799999999999997</v>
      </c>
      <c r="U274">
        <v>36.6</v>
      </c>
      <c r="V274">
        <v>35.200000000000003</v>
      </c>
      <c r="W274">
        <v>35.4</v>
      </c>
      <c r="X274">
        <v>35</v>
      </c>
      <c r="Y274">
        <v>38.5</v>
      </c>
      <c r="Z274">
        <v>34.1</v>
      </c>
      <c r="AA274">
        <v>33.700000000000003</v>
      </c>
      <c r="AB274">
        <v>32.6</v>
      </c>
    </row>
    <row r="275" spans="1:28" x14ac:dyDescent="0.2">
      <c r="A275" t="s">
        <v>273</v>
      </c>
      <c r="B275">
        <v>34.5</v>
      </c>
      <c r="C275">
        <v>36.4</v>
      </c>
      <c r="D275">
        <v>35.5</v>
      </c>
      <c r="E275">
        <v>34.9</v>
      </c>
      <c r="F275">
        <v>37.5</v>
      </c>
      <c r="G275">
        <v>36.4</v>
      </c>
      <c r="H275">
        <v>38.4</v>
      </c>
      <c r="I275">
        <v>37.4</v>
      </c>
      <c r="J275">
        <v>38.1</v>
      </c>
      <c r="K275">
        <v>39.9</v>
      </c>
      <c r="L275">
        <v>36.9</v>
      </c>
      <c r="M275">
        <v>35</v>
      </c>
      <c r="N275">
        <v>35.700000000000003</v>
      </c>
      <c r="O275">
        <v>34.299999999999997</v>
      </c>
      <c r="P275">
        <v>33.200000000000003</v>
      </c>
      <c r="Q275">
        <v>31.9</v>
      </c>
      <c r="R275">
        <v>31.7</v>
      </c>
      <c r="S275">
        <v>31.8</v>
      </c>
      <c r="T275">
        <v>33.200000000000003</v>
      </c>
      <c r="U275">
        <v>33.4</v>
      </c>
      <c r="V275">
        <v>32.9</v>
      </c>
      <c r="W275">
        <v>33.200000000000003</v>
      </c>
      <c r="X275">
        <v>34.200000000000003</v>
      </c>
      <c r="Y275">
        <v>38.200000000000003</v>
      </c>
      <c r="Z275">
        <v>36.4</v>
      </c>
      <c r="AA275">
        <v>36.9</v>
      </c>
      <c r="AB275">
        <v>37.4</v>
      </c>
    </row>
    <row r="276" spans="1:28" x14ac:dyDescent="0.2">
      <c r="A276" t="s">
        <v>274</v>
      </c>
      <c r="B276">
        <v>22.2</v>
      </c>
      <c r="C276">
        <v>18.899999999999999</v>
      </c>
      <c r="D276">
        <v>16.3</v>
      </c>
      <c r="E276">
        <v>18.600000000000001</v>
      </c>
      <c r="F276">
        <v>18.600000000000001</v>
      </c>
      <c r="G276">
        <v>18.899999999999999</v>
      </c>
      <c r="H276">
        <v>19.100000000000001</v>
      </c>
      <c r="I276">
        <v>18.600000000000001</v>
      </c>
      <c r="J276">
        <v>21.3</v>
      </c>
      <c r="K276">
        <v>21.5</v>
      </c>
      <c r="L276">
        <v>21.4</v>
      </c>
      <c r="M276">
        <v>21.8</v>
      </c>
      <c r="N276">
        <v>22.1</v>
      </c>
      <c r="O276">
        <v>21</v>
      </c>
      <c r="P276">
        <v>20.7</v>
      </c>
      <c r="Q276">
        <v>19.399999999999999</v>
      </c>
      <c r="R276">
        <v>19.3</v>
      </c>
      <c r="S276">
        <v>20.7</v>
      </c>
      <c r="T276">
        <v>19.8</v>
      </c>
      <c r="U276">
        <v>20.2</v>
      </c>
      <c r="V276">
        <v>19.7</v>
      </c>
      <c r="W276">
        <v>21.2</v>
      </c>
      <c r="X276">
        <v>22.6</v>
      </c>
      <c r="Y276">
        <v>19.3</v>
      </c>
      <c r="Z276">
        <v>20.100000000000001</v>
      </c>
      <c r="AA276">
        <v>21</v>
      </c>
      <c r="AB276">
        <v>20.399999999999999</v>
      </c>
    </row>
    <row r="277" spans="1:28" x14ac:dyDescent="0.2">
      <c r="A277" t="s">
        <v>275</v>
      </c>
      <c r="B277">
        <v>37.5</v>
      </c>
      <c r="C277">
        <v>35.5</v>
      </c>
      <c r="D277">
        <v>34.5</v>
      </c>
      <c r="E277">
        <v>34.700000000000003</v>
      </c>
      <c r="F277">
        <v>34.9</v>
      </c>
      <c r="G277">
        <v>33.299999999999997</v>
      </c>
      <c r="H277">
        <v>32</v>
      </c>
      <c r="I277">
        <v>30.8</v>
      </c>
      <c r="J277">
        <v>32.200000000000003</v>
      </c>
      <c r="K277">
        <v>31.7</v>
      </c>
      <c r="L277">
        <v>32.799999999999997</v>
      </c>
      <c r="M277">
        <v>32</v>
      </c>
      <c r="N277">
        <v>32.1</v>
      </c>
      <c r="O277">
        <v>30.7</v>
      </c>
      <c r="P277">
        <v>31.2</v>
      </c>
      <c r="Q277">
        <v>32.1</v>
      </c>
      <c r="R277">
        <v>30.4</v>
      </c>
      <c r="S277">
        <v>31.8</v>
      </c>
      <c r="T277">
        <v>30.8</v>
      </c>
      <c r="U277">
        <v>29.8</v>
      </c>
      <c r="V277">
        <v>32.299999999999997</v>
      </c>
      <c r="W277">
        <v>30.9</v>
      </c>
      <c r="X277">
        <v>32.299999999999997</v>
      </c>
      <c r="Y277">
        <v>29.7</v>
      </c>
      <c r="Z277">
        <v>33.200000000000003</v>
      </c>
      <c r="AA277">
        <v>36</v>
      </c>
      <c r="AB277">
        <v>36.5</v>
      </c>
    </row>
    <row r="278" spans="1:28" x14ac:dyDescent="0.2">
      <c r="A278" t="s">
        <v>276</v>
      </c>
      <c r="B278">
        <v>45</v>
      </c>
      <c r="C278">
        <v>41.3</v>
      </c>
      <c r="D278">
        <v>39.299999999999997</v>
      </c>
      <c r="E278">
        <v>37.700000000000003</v>
      </c>
      <c r="F278">
        <v>36.200000000000003</v>
      </c>
      <c r="G278">
        <v>33.799999999999997</v>
      </c>
      <c r="H278">
        <v>32.4</v>
      </c>
      <c r="I278">
        <v>29.8</v>
      </c>
      <c r="J278">
        <v>30.2</v>
      </c>
      <c r="K278">
        <v>29.6</v>
      </c>
      <c r="L278">
        <v>29.9</v>
      </c>
      <c r="M278">
        <v>28.2</v>
      </c>
      <c r="N278">
        <v>28.1</v>
      </c>
      <c r="O278">
        <v>27.3</v>
      </c>
      <c r="P278">
        <v>27.7</v>
      </c>
      <c r="Q278">
        <v>29.6</v>
      </c>
      <c r="R278">
        <v>28.6</v>
      </c>
      <c r="S278">
        <v>30.8</v>
      </c>
      <c r="T278">
        <v>30.3</v>
      </c>
      <c r="U278">
        <v>29.1</v>
      </c>
      <c r="V278">
        <v>31.8</v>
      </c>
      <c r="W278">
        <v>30</v>
      </c>
      <c r="X278">
        <v>32.700000000000003</v>
      </c>
      <c r="Y278">
        <v>25.1</v>
      </c>
      <c r="Z278">
        <v>30.6</v>
      </c>
      <c r="AA278">
        <v>33.1</v>
      </c>
      <c r="AB278">
        <v>34.6</v>
      </c>
    </row>
    <row r="279" spans="1:28" x14ac:dyDescent="0.2">
      <c r="A279" t="s">
        <v>277</v>
      </c>
      <c r="B279">
        <v>32.5</v>
      </c>
      <c r="C279">
        <v>31.5</v>
      </c>
      <c r="D279">
        <v>31.5</v>
      </c>
      <c r="E279">
        <v>33</v>
      </c>
      <c r="F279">
        <v>34.299999999999997</v>
      </c>
      <c r="G279">
        <v>33.299999999999997</v>
      </c>
      <c r="H279">
        <v>32</v>
      </c>
      <c r="I279">
        <v>31.9</v>
      </c>
      <c r="J279">
        <v>33.700000000000003</v>
      </c>
      <c r="K279">
        <v>33.4</v>
      </c>
      <c r="L279">
        <v>35.1</v>
      </c>
      <c r="M279">
        <v>35.200000000000003</v>
      </c>
      <c r="N279">
        <v>35.4</v>
      </c>
      <c r="O279">
        <v>33.1</v>
      </c>
      <c r="P279">
        <v>33.700000000000003</v>
      </c>
      <c r="Q279">
        <v>33.799999999999997</v>
      </c>
      <c r="R279">
        <v>31.8</v>
      </c>
      <c r="S279">
        <v>32.4</v>
      </c>
      <c r="T279">
        <v>31.1</v>
      </c>
      <c r="U279">
        <v>30.2</v>
      </c>
      <c r="V279">
        <v>32.700000000000003</v>
      </c>
      <c r="W279">
        <v>31.4</v>
      </c>
      <c r="X279">
        <v>32.1</v>
      </c>
      <c r="Y279">
        <v>32.6</v>
      </c>
      <c r="Z279">
        <v>35</v>
      </c>
      <c r="AA279">
        <v>38.1</v>
      </c>
      <c r="AB279">
        <v>37.700000000000003</v>
      </c>
    </row>
    <row r="280" spans="1:28" x14ac:dyDescent="0.2">
      <c r="A280" t="s">
        <v>278</v>
      </c>
      <c r="B280">
        <v>43.5</v>
      </c>
      <c r="C280">
        <v>43.3</v>
      </c>
      <c r="D280">
        <v>38.9</v>
      </c>
      <c r="E280">
        <v>37.299999999999997</v>
      </c>
      <c r="F280">
        <v>38.200000000000003</v>
      </c>
      <c r="G280">
        <v>35</v>
      </c>
      <c r="H280">
        <v>33.9</v>
      </c>
      <c r="I280">
        <v>32.799999999999997</v>
      </c>
      <c r="J280">
        <v>35.5</v>
      </c>
      <c r="K280">
        <v>33.9</v>
      </c>
      <c r="L280">
        <v>35.9</v>
      </c>
      <c r="M280">
        <v>33.700000000000003</v>
      </c>
      <c r="N280">
        <v>34.299999999999997</v>
      </c>
      <c r="O280">
        <v>35.1</v>
      </c>
      <c r="P280">
        <v>36.1</v>
      </c>
      <c r="Q280">
        <v>38.1</v>
      </c>
      <c r="R280">
        <v>35.5</v>
      </c>
      <c r="S280">
        <v>36.6</v>
      </c>
      <c r="T280">
        <v>37.5</v>
      </c>
      <c r="U280">
        <v>36.200000000000003</v>
      </c>
      <c r="V280">
        <v>39.4</v>
      </c>
      <c r="W280">
        <v>38.200000000000003</v>
      </c>
      <c r="X280">
        <v>38.4</v>
      </c>
      <c r="Y280">
        <v>49.9</v>
      </c>
      <c r="Z280">
        <v>65.099999999999994</v>
      </c>
      <c r="AA280">
        <v>74.099999999999994</v>
      </c>
      <c r="AB280">
        <v>72</v>
      </c>
    </row>
    <row r="281" spans="1:28" x14ac:dyDescent="0.2">
      <c r="A281" t="s">
        <v>279</v>
      </c>
      <c r="B281">
        <v>28.7</v>
      </c>
      <c r="C281">
        <v>27.2</v>
      </c>
      <c r="D281">
        <v>28.6</v>
      </c>
      <c r="E281">
        <v>30.9</v>
      </c>
      <c r="F281">
        <v>32.200000000000003</v>
      </c>
      <c r="G281">
        <v>32.299999999999997</v>
      </c>
      <c r="H281">
        <v>31</v>
      </c>
      <c r="I281">
        <v>31.4</v>
      </c>
      <c r="J281">
        <v>32.799999999999997</v>
      </c>
      <c r="K281">
        <v>33.200000000000003</v>
      </c>
      <c r="L281">
        <v>34.700000000000003</v>
      </c>
      <c r="M281">
        <v>36</v>
      </c>
      <c r="N281">
        <v>36</v>
      </c>
      <c r="O281">
        <v>32.200000000000003</v>
      </c>
      <c r="P281">
        <v>32.6</v>
      </c>
      <c r="Q281">
        <v>31.8</v>
      </c>
      <c r="R281">
        <v>30.2</v>
      </c>
      <c r="S281">
        <v>30.7</v>
      </c>
      <c r="T281">
        <v>28.7</v>
      </c>
      <c r="U281">
        <v>27.9</v>
      </c>
      <c r="V281">
        <v>30.1</v>
      </c>
      <c r="W281">
        <v>28.7</v>
      </c>
      <c r="X281">
        <v>29.6</v>
      </c>
      <c r="Y281">
        <v>27.2</v>
      </c>
      <c r="Z281">
        <v>26.6</v>
      </c>
      <c r="AA281">
        <v>27.9</v>
      </c>
      <c r="AB281">
        <v>27.3</v>
      </c>
    </row>
    <row r="282" spans="1:28" x14ac:dyDescent="0.2">
      <c r="A282" t="s">
        <v>280</v>
      </c>
      <c r="B282">
        <v>20.8</v>
      </c>
      <c r="C282">
        <v>20.9</v>
      </c>
      <c r="D282">
        <v>21.4</v>
      </c>
      <c r="E282">
        <v>21.7</v>
      </c>
      <c r="F282">
        <v>22.4</v>
      </c>
      <c r="G282">
        <v>22.9</v>
      </c>
      <c r="H282">
        <v>22.6</v>
      </c>
      <c r="I282">
        <v>23.2</v>
      </c>
      <c r="J282">
        <v>23.6</v>
      </c>
      <c r="K282">
        <v>23.7</v>
      </c>
      <c r="L282">
        <v>23.6</v>
      </c>
      <c r="M282">
        <v>23.2</v>
      </c>
      <c r="N282">
        <v>23.8</v>
      </c>
      <c r="O282">
        <v>22.7</v>
      </c>
      <c r="P282">
        <v>22.9</v>
      </c>
      <c r="Q282">
        <v>22.6</v>
      </c>
      <c r="R282">
        <v>23.2</v>
      </c>
      <c r="S282">
        <v>24.1</v>
      </c>
      <c r="T282">
        <v>23.8</v>
      </c>
      <c r="U282">
        <v>23.5</v>
      </c>
      <c r="V282">
        <v>23.4</v>
      </c>
      <c r="W282">
        <v>23.3</v>
      </c>
      <c r="X282">
        <v>23.5</v>
      </c>
      <c r="Y282">
        <v>24</v>
      </c>
      <c r="Z282">
        <v>24.7</v>
      </c>
      <c r="AA282">
        <v>24.6</v>
      </c>
      <c r="AB282">
        <v>24.2</v>
      </c>
    </row>
    <row r="283" spans="1:28" x14ac:dyDescent="0.2">
      <c r="A283" t="s">
        <v>281</v>
      </c>
      <c r="B283">
        <v>29.1</v>
      </c>
      <c r="C283">
        <v>27.9</v>
      </c>
      <c r="D283">
        <v>28.5</v>
      </c>
      <c r="E283">
        <v>28.7</v>
      </c>
      <c r="F283">
        <v>30.5</v>
      </c>
      <c r="G283">
        <v>31.4</v>
      </c>
      <c r="H283">
        <v>32</v>
      </c>
      <c r="I283">
        <v>32.299999999999997</v>
      </c>
      <c r="J283">
        <v>33.299999999999997</v>
      </c>
      <c r="K283">
        <v>34.1</v>
      </c>
      <c r="L283">
        <v>33.700000000000003</v>
      </c>
      <c r="M283">
        <v>32.799999999999997</v>
      </c>
      <c r="N283">
        <v>34.799999999999997</v>
      </c>
      <c r="O283">
        <v>33.299999999999997</v>
      </c>
      <c r="P283">
        <v>33.9</v>
      </c>
      <c r="Q283">
        <v>34.1</v>
      </c>
      <c r="R283">
        <v>36.700000000000003</v>
      </c>
      <c r="S283">
        <v>39</v>
      </c>
      <c r="T283">
        <v>38</v>
      </c>
      <c r="U283">
        <v>37.799999999999997</v>
      </c>
      <c r="V283">
        <v>37.9</v>
      </c>
      <c r="W283">
        <v>40.5</v>
      </c>
      <c r="X283">
        <v>42.7</v>
      </c>
      <c r="Y283">
        <v>47.7</v>
      </c>
      <c r="Z283">
        <v>56.9</v>
      </c>
      <c r="AA283">
        <v>53.2</v>
      </c>
      <c r="AB283">
        <v>49.3</v>
      </c>
    </row>
    <row r="284" spans="1:28" x14ac:dyDescent="0.2">
      <c r="A284" t="s">
        <v>282</v>
      </c>
      <c r="B284">
        <v>28.1</v>
      </c>
      <c r="C284">
        <v>27.2</v>
      </c>
      <c r="D284">
        <v>27.8</v>
      </c>
      <c r="E284">
        <v>27.7</v>
      </c>
      <c r="F284">
        <v>29.4</v>
      </c>
      <c r="G284">
        <v>30.2</v>
      </c>
      <c r="H284">
        <v>30.8</v>
      </c>
      <c r="I284">
        <v>31.4</v>
      </c>
      <c r="J284">
        <v>32.200000000000003</v>
      </c>
      <c r="K284">
        <v>33</v>
      </c>
      <c r="L284">
        <v>32.4</v>
      </c>
      <c r="M284">
        <v>31.2</v>
      </c>
      <c r="N284">
        <v>33.200000000000003</v>
      </c>
      <c r="O284">
        <v>31.8</v>
      </c>
      <c r="P284">
        <v>32.5</v>
      </c>
      <c r="Q284">
        <v>32.6</v>
      </c>
      <c r="R284">
        <v>35.200000000000003</v>
      </c>
      <c r="S284">
        <v>37.200000000000003</v>
      </c>
      <c r="T284">
        <v>36.4</v>
      </c>
      <c r="U284">
        <v>36.4</v>
      </c>
      <c r="V284">
        <v>36.1</v>
      </c>
      <c r="W284">
        <v>39.1</v>
      </c>
      <c r="X284">
        <v>41.7</v>
      </c>
      <c r="Y284">
        <v>45.5</v>
      </c>
      <c r="Z284">
        <v>56.3</v>
      </c>
      <c r="AA284">
        <v>52.4</v>
      </c>
      <c r="AB284">
        <v>48.1</v>
      </c>
    </row>
    <row r="285" spans="1:28" x14ac:dyDescent="0.2">
      <c r="A285" t="s">
        <v>283</v>
      </c>
      <c r="B285">
        <v>38.700000000000003</v>
      </c>
      <c r="C285">
        <v>34.4</v>
      </c>
      <c r="D285">
        <v>35.9</v>
      </c>
      <c r="E285">
        <v>38.9</v>
      </c>
      <c r="F285">
        <v>41.4</v>
      </c>
      <c r="G285">
        <v>44.2</v>
      </c>
      <c r="H285">
        <v>43.8</v>
      </c>
      <c r="I285">
        <v>40.799999999999997</v>
      </c>
      <c r="J285">
        <v>43.4</v>
      </c>
      <c r="K285">
        <v>42.9</v>
      </c>
      <c r="L285">
        <v>45.7</v>
      </c>
      <c r="M285">
        <v>47.9</v>
      </c>
      <c r="N285">
        <v>47.8</v>
      </c>
      <c r="O285">
        <v>45.8</v>
      </c>
      <c r="P285">
        <v>44.9</v>
      </c>
      <c r="Q285">
        <v>46.3</v>
      </c>
      <c r="R285">
        <v>45.6</v>
      </c>
      <c r="S285">
        <v>50.1</v>
      </c>
      <c r="T285">
        <v>49.4</v>
      </c>
      <c r="U285">
        <v>47.6</v>
      </c>
      <c r="V285">
        <v>51.8</v>
      </c>
      <c r="W285">
        <v>51.2</v>
      </c>
      <c r="X285">
        <v>50.1</v>
      </c>
      <c r="Y285">
        <v>59</v>
      </c>
      <c r="Z285">
        <v>59.1</v>
      </c>
      <c r="AA285">
        <v>58.2</v>
      </c>
      <c r="AB285">
        <v>56.7</v>
      </c>
    </row>
    <row r="286" spans="1:28" x14ac:dyDescent="0.2">
      <c r="A286" t="s">
        <v>284</v>
      </c>
      <c r="B286">
        <v>18.3</v>
      </c>
      <c r="C286">
        <v>18.8</v>
      </c>
      <c r="D286">
        <v>19.3</v>
      </c>
      <c r="E286">
        <v>19.7</v>
      </c>
      <c r="F286">
        <v>20.2</v>
      </c>
      <c r="G286">
        <v>20.6</v>
      </c>
      <c r="H286">
        <v>20.100000000000001</v>
      </c>
      <c r="I286">
        <v>20.7</v>
      </c>
      <c r="J286">
        <v>21</v>
      </c>
      <c r="K286">
        <v>20.9</v>
      </c>
      <c r="L286">
        <v>20.8</v>
      </c>
      <c r="M286">
        <v>20.5</v>
      </c>
      <c r="N286">
        <v>21</v>
      </c>
      <c r="O286">
        <v>19.899999999999999</v>
      </c>
      <c r="P286">
        <v>20</v>
      </c>
      <c r="Q286">
        <v>19.7</v>
      </c>
      <c r="R286">
        <v>20</v>
      </c>
      <c r="S286">
        <v>20.9</v>
      </c>
      <c r="T286">
        <v>20.9</v>
      </c>
      <c r="U286">
        <v>20.6</v>
      </c>
      <c r="V286">
        <v>20.399999999999999</v>
      </c>
      <c r="W286">
        <v>19.899999999999999</v>
      </c>
      <c r="X286">
        <v>19.7</v>
      </c>
      <c r="Y286">
        <v>19.7</v>
      </c>
      <c r="Z286">
        <v>19.7</v>
      </c>
      <c r="AA286">
        <v>19.7</v>
      </c>
      <c r="AB286">
        <v>19.600000000000001</v>
      </c>
    </row>
    <row r="287" spans="1:28" x14ac:dyDescent="0.2">
      <c r="A287" t="s">
        <v>285</v>
      </c>
      <c r="B287">
        <v>19.899999999999999</v>
      </c>
      <c r="C287">
        <v>20.399999999999999</v>
      </c>
      <c r="D287">
        <v>20.399999999999999</v>
      </c>
      <c r="E287">
        <v>21.7</v>
      </c>
      <c r="F287">
        <v>22.7</v>
      </c>
      <c r="G287">
        <v>23.4</v>
      </c>
      <c r="H287">
        <v>23.7</v>
      </c>
      <c r="I287">
        <v>24.1</v>
      </c>
      <c r="J287">
        <v>25.2</v>
      </c>
      <c r="K287">
        <v>25.3</v>
      </c>
      <c r="L287">
        <v>24.3</v>
      </c>
      <c r="M287">
        <v>24.3</v>
      </c>
      <c r="N287">
        <v>24.1</v>
      </c>
      <c r="O287">
        <v>23.8</v>
      </c>
      <c r="P287">
        <v>24.6</v>
      </c>
      <c r="Q287">
        <v>24.4</v>
      </c>
      <c r="R287">
        <v>24.9</v>
      </c>
      <c r="S287">
        <v>26.1</v>
      </c>
      <c r="T287">
        <v>26.1</v>
      </c>
      <c r="U287">
        <v>25.8</v>
      </c>
      <c r="V287">
        <v>26.6</v>
      </c>
      <c r="W287">
        <v>26.6</v>
      </c>
      <c r="X287">
        <v>27.2</v>
      </c>
      <c r="Y287">
        <v>30.3</v>
      </c>
      <c r="Z287">
        <v>30.7</v>
      </c>
      <c r="AA287">
        <v>30.8</v>
      </c>
      <c r="AB287">
        <v>29.1</v>
      </c>
    </row>
    <row r="288" spans="1:28" x14ac:dyDescent="0.2">
      <c r="A288" t="s">
        <v>286</v>
      </c>
      <c r="B288">
        <v>20</v>
      </c>
      <c r="C288">
        <v>20.6</v>
      </c>
      <c r="D288">
        <v>21.2</v>
      </c>
      <c r="E288">
        <v>22</v>
      </c>
      <c r="F288">
        <v>24</v>
      </c>
      <c r="G288">
        <v>25.2</v>
      </c>
      <c r="H288">
        <v>25.7</v>
      </c>
      <c r="I288">
        <v>26.5</v>
      </c>
      <c r="J288">
        <v>27.8</v>
      </c>
      <c r="K288">
        <v>28.2</v>
      </c>
      <c r="L288">
        <v>28.7</v>
      </c>
      <c r="M288">
        <v>28.8</v>
      </c>
      <c r="N288">
        <v>29</v>
      </c>
      <c r="O288">
        <v>29.1</v>
      </c>
      <c r="P288">
        <v>30.3</v>
      </c>
      <c r="Q288">
        <v>30.5</v>
      </c>
      <c r="R288">
        <v>31.2</v>
      </c>
      <c r="S288">
        <v>32.5</v>
      </c>
      <c r="T288">
        <v>32.799999999999997</v>
      </c>
      <c r="U288">
        <v>32.6</v>
      </c>
      <c r="V288">
        <v>34</v>
      </c>
      <c r="W288">
        <v>33.299999999999997</v>
      </c>
      <c r="X288">
        <v>33.799999999999997</v>
      </c>
      <c r="Y288">
        <v>37.5</v>
      </c>
      <c r="Z288">
        <v>36.700000000000003</v>
      </c>
      <c r="AA288">
        <v>37.4</v>
      </c>
      <c r="AB288">
        <v>34.700000000000003</v>
      </c>
    </row>
    <row r="289" spans="1:28" x14ac:dyDescent="0.2">
      <c r="A289" t="s">
        <v>287</v>
      </c>
      <c r="B289">
        <v>19</v>
      </c>
      <c r="C289">
        <v>19.3</v>
      </c>
      <c r="D289">
        <v>19.399999999999999</v>
      </c>
      <c r="E289">
        <v>19.600000000000001</v>
      </c>
      <c r="F289">
        <v>21.4</v>
      </c>
      <c r="G289">
        <v>22.9</v>
      </c>
      <c r="H289">
        <v>23.1</v>
      </c>
      <c r="I289">
        <v>23.3</v>
      </c>
      <c r="J289">
        <v>24.3</v>
      </c>
      <c r="K289">
        <v>24.8</v>
      </c>
      <c r="L289">
        <v>24.9</v>
      </c>
      <c r="M289">
        <v>26.2</v>
      </c>
      <c r="N289">
        <v>25.4</v>
      </c>
      <c r="O289">
        <v>25.9</v>
      </c>
      <c r="P289">
        <v>26.9</v>
      </c>
      <c r="Q289">
        <v>27</v>
      </c>
      <c r="R289">
        <v>27.8</v>
      </c>
      <c r="S289">
        <v>29.8</v>
      </c>
      <c r="T289">
        <v>29.9</v>
      </c>
      <c r="U289">
        <v>29.6</v>
      </c>
      <c r="V289">
        <v>31.8</v>
      </c>
      <c r="W289">
        <v>30.6</v>
      </c>
      <c r="X289">
        <v>31.5</v>
      </c>
      <c r="Y289">
        <v>34.299999999999997</v>
      </c>
      <c r="Z289">
        <v>33.799999999999997</v>
      </c>
      <c r="AA289">
        <v>36.299999999999997</v>
      </c>
      <c r="AB289">
        <v>33.6</v>
      </c>
    </row>
    <row r="290" spans="1:28" x14ac:dyDescent="0.2">
      <c r="A290" t="s">
        <v>288</v>
      </c>
      <c r="B290">
        <v>20.7</v>
      </c>
      <c r="C290">
        <v>21.9</v>
      </c>
      <c r="D290">
        <v>23.5</v>
      </c>
      <c r="E290">
        <v>25.3</v>
      </c>
      <c r="F290">
        <v>27.5</v>
      </c>
      <c r="G290">
        <v>28</v>
      </c>
      <c r="H290">
        <v>28.9</v>
      </c>
      <c r="I290">
        <v>30.9</v>
      </c>
      <c r="J290">
        <v>32.299999999999997</v>
      </c>
      <c r="K290">
        <v>32.799999999999997</v>
      </c>
      <c r="L290">
        <v>33.799999999999997</v>
      </c>
      <c r="M290">
        <v>31.9</v>
      </c>
      <c r="N290">
        <v>33.9</v>
      </c>
      <c r="O290">
        <v>33.4</v>
      </c>
      <c r="P290">
        <v>34.6</v>
      </c>
      <c r="Q290">
        <v>35</v>
      </c>
      <c r="R290">
        <v>35.5</v>
      </c>
      <c r="S290">
        <v>36</v>
      </c>
      <c r="T290">
        <v>36.700000000000003</v>
      </c>
      <c r="U290">
        <v>36.700000000000003</v>
      </c>
      <c r="V290">
        <v>36.9</v>
      </c>
      <c r="W290">
        <v>36.9</v>
      </c>
      <c r="X290">
        <v>37.1</v>
      </c>
      <c r="Y290">
        <v>42.3</v>
      </c>
      <c r="Z290">
        <v>41.1</v>
      </c>
      <c r="AA290">
        <v>38.9</v>
      </c>
      <c r="AB290">
        <v>36.299999999999997</v>
      </c>
    </row>
    <row r="291" spans="1:28" x14ac:dyDescent="0.2">
      <c r="A291" t="s">
        <v>289</v>
      </c>
      <c r="B291">
        <v>19.899999999999999</v>
      </c>
      <c r="C291">
        <v>20.5</v>
      </c>
      <c r="D291">
        <v>19.600000000000001</v>
      </c>
      <c r="E291">
        <v>20.9</v>
      </c>
      <c r="F291">
        <v>20.9</v>
      </c>
      <c r="G291">
        <v>21.1</v>
      </c>
      <c r="H291">
        <v>20.9</v>
      </c>
      <c r="I291">
        <v>21.1</v>
      </c>
      <c r="J291">
        <v>22.1</v>
      </c>
      <c r="K291">
        <v>22</v>
      </c>
      <c r="L291">
        <v>21.4</v>
      </c>
      <c r="M291">
        <v>21.4</v>
      </c>
      <c r="N291">
        <v>20.7</v>
      </c>
      <c r="O291">
        <v>20.3</v>
      </c>
      <c r="P291">
        <v>20.9</v>
      </c>
      <c r="Q291">
        <v>20.100000000000001</v>
      </c>
      <c r="R291">
        <v>20.7</v>
      </c>
      <c r="S291">
        <v>21</v>
      </c>
      <c r="T291">
        <v>20.6</v>
      </c>
      <c r="U291">
        <v>20.100000000000001</v>
      </c>
      <c r="V291">
        <v>20.3</v>
      </c>
      <c r="W291">
        <v>20.6</v>
      </c>
      <c r="X291">
        <v>21.1</v>
      </c>
      <c r="Y291">
        <v>23.3</v>
      </c>
      <c r="Z291">
        <v>23.6</v>
      </c>
      <c r="AA291">
        <v>23.8</v>
      </c>
      <c r="AB291">
        <v>22.7</v>
      </c>
    </row>
    <row r="292" spans="1:28" x14ac:dyDescent="0.2">
      <c r="A292" t="s">
        <v>290</v>
      </c>
      <c r="B292">
        <v>24.6</v>
      </c>
      <c r="C292">
        <v>25</v>
      </c>
      <c r="D292">
        <v>24.3</v>
      </c>
      <c r="E292">
        <v>25.1</v>
      </c>
      <c r="F292">
        <v>25.8</v>
      </c>
      <c r="G292">
        <v>25.6</v>
      </c>
      <c r="H292">
        <v>25.2</v>
      </c>
      <c r="I292">
        <v>25.2</v>
      </c>
      <c r="J292">
        <v>26.1</v>
      </c>
      <c r="K292">
        <v>26.7</v>
      </c>
      <c r="L292">
        <v>26.6</v>
      </c>
      <c r="M292">
        <v>26.5</v>
      </c>
      <c r="N292">
        <v>25.6</v>
      </c>
      <c r="O292">
        <v>24.5</v>
      </c>
      <c r="P292">
        <v>25.1</v>
      </c>
      <c r="Q292">
        <v>24.3</v>
      </c>
      <c r="R292">
        <v>24.6</v>
      </c>
      <c r="S292">
        <v>25.3</v>
      </c>
      <c r="T292">
        <v>24.4</v>
      </c>
      <c r="U292">
        <v>23</v>
      </c>
      <c r="V292">
        <v>23.4</v>
      </c>
      <c r="W292">
        <v>23.4</v>
      </c>
      <c r="X292">
        <v>23.8</v>
      </c>
      <c r="Y292">
        <v>26.5</v>
      </c>
      <c r="Z292">
        <v>26.2</v>
      </c>
      <c r="AA292">
        <v>25.8</v>
      </c>
      <c r="AB292">
        <v>25</v>
      </c>
    </row>
    <row r="293" spans="1:28" x14ac:dyDescent="0.2">
      <c r="A293" t="s">
        <v>291</v>
      </c>
      <c r="B293">
        <v>32.200000000000003</v>
      </c>
      <c r="C293">
        <v>33.1</v>
      </c>
      <c r="D293">
        <v>32.200000000000003</v>
      </c>
      <c r="E293">
        <v>35.5</v>
      </c>
      <c r="F293">
        <v>37</v>
      </c>
      <c r="G293">
        <v>34.9</v>
      </c>
      <c r="H293">
        <v>36.5</v>
      </c>
      <c r="I293">
        <v>37.200000000000003</v>
      </c>
      <c r="J293">
        <v>37.5</v>
      </c>
      <c r="K293">
        <v>39</v>
      </c>
      <c r="L293">
        <v>40.5</v>
      </c>
      <c r="M293">
        <v>41.5</v>
      </c>
      <c r="N293">
        <v>42.6</v>
      </c>
      <c r="O293">
        <v>41</v>
      </c>
      <c r="P293">
        <v>41.4</v>
      </c>
      <c r="Q293">
        <v>40.4</v>
      </c>
      <c r="R293">
        <v>41.5</v>
      </c>
      <c r="S293">
        <v>40.700000000000003</v>
      </c>
      <c r="T293">
        <v>41.6</v>
      </c>
      <c r="U293">
        <v>42.1</v>
      </c>
      <c r="V293">
        <v>43</v>
      </c>
      <c r="W293">
        <v>46.5</v>
      </c>
      <c r="X293">
        <v>48.1</v>
      </c>
      <c r="Y293">
        <v>64.5</v>
      </c>
      <c r="Z293">
        <v>54.6</v>
      </c>
      <c r="AA293">
        <v>54.9</v>
      </c>
      <c r="AB293">
        <v>54.6</v>
      </c>
    </row>
    <row r="294" spans="1:28" x14ac:dyDescent="0.2">
      <c r="A294" t="s">
        <v>292</v>
      </c>
      <c r="B294">
        <v>19.100000000000001</v>
      </c>
      <c r="C294">
        <v>21.1</v>
      </c>
      <c r="D294">
        <v>22.4</v>
      </c>
      <c r="E294">
        <v>23.5</v>
      </c>
      <c r="F294">
        <v>24.9</v>
      </c>
      <c r="G294">
        <v>26</v>
      </c>
      <c r="H294">
        <v>26</v>
      </c>
      <c r="I294">
        <v>25.2</v>
      </c>
      <c r="J294">
        <v>26.2</v>
      </c>
      <c r="K294">
        <v>26.8</v>
      </c>
      <c r="L294">
        <v>28.3</v>
      </c>
      <c r="M294">
        <v>28.1</v>
      </c>
      <c r="N294">
        <v>29.4</v>
      </c>
      <c r="O294">
        <v>27.9</v>
      </c>
      <c r="P294">
        <v>28.5</v>
      </c>
      <c r="Q294">
        <v>29</v>
      </c>
      <c r="R294">
        <v>28.7</v>
      </c>
      <c r="S294">
        <v>29.4</v>
      </c>
      <c r="T294">
        <v>28.8</v>
      </c>
      <c r="U294">
        <v>25.3</v>
      </c>
      <c r="V294">
        <v>27.3</v>
      </c>
      <c r="W294">
        <v>26.8</v>
      </c>
      <c r="X294">
        <v>28.6</v>
      </c>
      <c r="Y294">
        <v>29.9</v>
      </c>
      <c r="Z294">
        <v>30</v>
      </c>
      <c r="AA294">
        <v>28.5</v>
      </c>
      <c r="AB294">
        <v>27.7</v>
      </c>
    </row>
    <row r="295" spans="1:28" x14ac:dyDescent="0.2">
      <c r="A295" t="s">
        <v>293</v>
      </c>
      <c r="B295">
        <v>25.2</v>
      </c>
      <c r="C295">
        <v>25</v>
      </c>
      <c r="D295">
        <v>23.8</v>
      </c>
      <c r="E295">
        <v>24.2</v>
      </c>
      <c r="F295">
        <v>24.7</v>
      </c>
      <c r="G295">
        <v>24.4</v>
      </c>
      <c r="H295">
        <v>23.8</v>
      </c>
      <c r="I295">
        <v>23.9</v>
      </c>
      <c r="J295">
        <v>24.7</v>
      </c>
      <c r="K295">
        <v>25.4</v>
      </c>
      <c r="L295">
        <v>24.8</v>
      </c>
      <c r="M295">
        <v>24.7</v>
      </c>
      <c r="N295">
        <v>23.2</v>
      </c>
      <c r="O295">
        <v>22.3</v>
      </c>
      <c r="P295">
        <v>22.9</v>
      </c>
      <c r="Q295">
        <v>21.9</v>
      </c>
      <c r="R295">
        <v>22.2</v>
      </c>
      <c r="S295">
        <v>23.1</v>
      </c>
      <c r="T295">
        <v>22</v>
      </c>
      <c r="U295">
        <v>20.9</v>
      </c>
      <c r="V295">
        <v>21</v>
      </c>
      <c r="W295">
        <v>20.9</v>
      </c>
      <c r="X295">
        <v>20.9</v>
      </c>
      <c r="Y295">
        <v>22.2</v>
      </c>
      <c r="Z295">
        <v>22.4</v>
      </c>
      <c r="AA295">
        <v>22.6</v>
      </c>
      <c r="AB295">
        <v>21.8</v>
      </c>
    </row>
    <row r="296" spans="1:28" x14ac:dyDescent="0.2">
      <c r="A296" t="s">
        <v>294</v>
      </c>
      <c r="B296">
        <v>13.3</v>
      </c>
      <c r="C296">
        <v>13.9</v>
      </c>
      <c r="D296">
        <v>13.2</v>
      </c>
      <c r="E296">
        <v>14.6</v>
      </c>
      <c r="F296">
        <v>14.1</v>
      </c>
      <c r="G296">
        <v>14.4</v>
      </c>
      <c r="H296">
        <v>14.5</v>
      </c>
      <c r="I296">
        <v>14.7</v>
      </c>
      <c r="J296">
        <v>15.9</v>
      </c>
      <c r="K296">
        <v>15</v>
      </c>
      <c r="L296">
        <v>14.2</v>
      </c>
      <c r="M296">
        <v>14.3</v>
      </c>
      <c r="N296">
        <v>14</v>
      </c>
      <c r="O296">
        <v>14.2</v>
      </c>
      <c r="P296">
        <v>14.6</v>
      </c>
      <c r="Q296">
        <v>14.1</v>
      </c>
      <c r="R296">
        <v>14.8</v>
      </c>
      <c r="S296">
        <v>14.7</v>
      </c>
      <c r="T296">
        <v>14.8</v>
      </c>
      <c r="U296">
        <v>15.4</v>
      </c>
      <c r="V296">
        <v>15.2</v>
      </c>
      <c r="W296">
        <v>15.6</v>
      </c>
      <c r="X296">
        <v>16</v>
      </c>
      <c r="Y296">
        <v>17.7</v>
      </c>
      <c r="Z296">
        <v>17.899999999999999</v>
      </c>
      <c r="AA296">
        <v>18.7</v>
      </c>
      <c r="AB296">
        <v>17.100000000000001</v>
      </c>
    </row>
    <row r="297" spans="1:28" x14ac:dyDescent="0.2">
      <c r="A297" t="s">
        <v>295</v>
      </c>
      <c r="B297">
        <v>24.2</v>
      </c>
      <c r="C297">
        <v>23.8</v>
      </c>
      <c r="D297">
        <v>24.5</v>
      </c>
      <c r="E297">
        <v>28.1</v>
      </c>
      <c r="F297">
        <v>30.5</v>
      </c>
      <c r="G297">
        <v>32.299999999999997</v>
      </c>
      <c r="H297">
        <v>32.700000000000003</v>
      </c>
      <c r="I297">
        <v>33.6</v>
      </c>
      <c r="J297">
        <v>32.799999999999997</v>
      </c>
      <c r="K297">
        <v>34.4</v>
      </c>
      <c r="L297">
        <v>23.8</v>
      </c>
      <c r="M297">
        <v>24.8</v>
      </c>
      <c r="N297">
        <v>26.4</v>
      </c>
      <c r="O297">
        <v>24.2</v>
      </c>
      <c r="P297">
        <v>23.9</v>
      </c>
      <c r="Q297">
        <v>24.3</v>
      </c>
      <c r="R297">
        <v>23.7</v>
      </c>
      <c r="S297">
        <v>28.7</v>
      </c>
      <c r="T297">
        <v>29.7</v>
      </c>
      <c r="U297">
        <v>30.7</v>
      </c>
      <c r="V297">
        <v>31.3</v>
      </c>
      <c r="W297">
        <v>31.4</v>
      </c>
      <c r="X297">
        <v>32.700000000000003</v>
      </c>
      <c r="Y297">
        <v>33.4</v>
      </c>
      <c r="Z297">
        <v>35.6</v>
      </c>
      <c r="AA297">
        <v>35.1</v>
      </c>
      <c r="AB297">
        <v>34.5</v>
      </c>
    </row>
    <row r="298" spans="1:28" x14ac:dyDescent="0.2">
      <c r="A298" t="s">
        <v>296</v>
      </c>
      <c r="B298">
        <v>45.2</v>
      </c>
      <c r="C298">
        <v>46.1</v>
      </c>
      <c r="D298">
        <v>47.5</v>
      </c>
      <c r="E298">
        <v>49.4</v>
      </c>
      <c r="F298">
        <v>50.2</v>
      </c>
      <c r="G298">
        <v>51.3</v>
      </c>
      <c r="H298">
        <v>51.3</v>
      </c>
      <c r="I298">
        <v>51.7</v>
      </c>
      <c r="J298">
        <v>52.9</v>
      </c>
      <c r="K298">
        <v>53.7</v>
      </c>
      <c r="L298">
        <v>53.9</v>
      </c>
      <c r="M298">
        <v>53.2</v>
      </c>
      <c r="N298">
        <v>52.7</v>
      </c>
      <c r="O298">
        <v>53</v>
      </c>
      <c r="P298">
        <v>54.2</v>
      </c>
      <c r="Q298">
        <v>54.1</v>
      </c>
      <c r="R298">
        <v>55</v>
      </c>
      <c r="S298">
        <v>56.9</v>
      </c>
      <c r="T298">
        <v>56.7</v>
      </c>
      <c r="U298">
        <v>57</v>
      </c>
      <c r="V298">
        <v>57.9</v>
      </c>
      <c r="W298">
        <v>58.1</v>
      </c>
      <c r="X298">
        <v>58.3</v>
      </c>
      <c r="Y298">
        <v>63.5</v>
      </c>
      <c r="Z298">
        <v>60.9</v>
      </c>
      <c r="AA298">
        <v>60.4</v>
      </c>
      <c r="AB298">
        <v>59.2</v>
      </c>
    </row>
    <row r="299" spans="1:28" x14ac:dyDescent="0.2">
      <c r="A299" t="s">
        <v>297</v>
      </c>
      <c r="B299">
        <v>44.3</v>
      </c>
      <c r="C299">
        <v>45.3</v>
      </c>
      <c r="D299">
        <v>46.9</v>
      </c>
      <c r="E299">
        <v>48.9</v>
      </c>
      <c r="F299">
        <v>49.8</v>
      </c>
      <c r="G299">
        <v>50.8</v>
      </c>
      <c r="H299">
        <v>50.9</v>
      </c>
      <c r="I299">
        <v>51.3</v>
      </c>
      <c r="J299">
        <v>52.5</v>
      </c>
      <c r="K299">
        <v>53.3</v>
      </c>
      <c r="L299">
        <v>53.5</v>
      </c>
      <c r="M299">
        <v>53</v>
      </c>
      <c r="N299">
        <v>52.5</v>
      </c>
      <c r="O299">
        <v>52.8</v>
      </c>
      <c r="P299">
        <v>54</v>
      </c>
      <c r="Q299">
        <v>53.9</v>
      </c>
      <c r="R299">
        <v>54.9</v>
      </c>
      <c r="S299">
        <v>57</v>
      </c>
      <c r="T299">
        <v>56.9</v>
      </c>
      <c r="U299">
        <v>57.2</v>
      </c>
      <c r="V299">
        <v>58.1</v>
      </c>
      <c r="W299">
        <v>58.4</v>
      </c>
      <c r="X299">
        <v>58.6</v>
      </c>
      <c r="Y299">
        <v>63.6</v>
      </c>
      <c r="Z299">
        <v>60.8</v>
      </c>
      <c r="AA299">
        <v>60.5</v>
      </c>
      <c r="AB299">
        <v>59.4</v>
      </c>
    </row>
    <row r="300" spans="1:28" x14ac:dyDescent="0.2">
      <c r="A300" t="s">
        <v>298</v>
      </c>
      <c r="B300">
        <v>38.1</v>
      </c>
      <c r="C300">
        <v>38.9</v>
      </c>
      <c r="D300">
        <v>39.799999999999997</v>
      </c>
      <c r="E300">
        <v>41.3</v>
      </c>
      <c r="F300">
        <v>42.8</v>
      </c>
      <c r="G300">
        <v>43.7</v>
      </c>
      <c r="H300">
        <v>43.9</v>
      </c>
      <c r="I300">
        <v>44.2</v>
      </c>
      <c r="J300">
        <v>45.5</v>
      </c>
      <c r="K300">
        <v>46.8</v>
      </c>
      <c r="L300">
        <v>47.4</v>
      </c>
      <c r="M300">
        <v>46.9</v>
      </c>
      <c r="N300">
        <v>47.3</v>
      </c>
      <c r="O300">
        <v>47.1</v>
      </c>
      <c r="P300">
        <v>48.1</v>
      </c>
      <c r="Q300">
        <v>48.2</v>
      </c>
      <c r="R300">
        <v>48.9</v>
      </c>
      <c r="S300">
        <v>50.5</v>
      </c>
      <c r="T300">
        <v>50.3</v>
      </c>
      <c r="U300">
        <v>50.5</v>
      </c>
      <c r="V300">
        <v>51.5</v>
      </c>
      <c r="W300">
        <v>51.7</v>
      </c>
      <c r="X300">
        <v>52.2</v>
      </c>
      <c r="Y300">
        <v>57</v>
      </c>
      <c r="Z300">
        <v>55.2</v>
      </c>
      <c r="AA300">
        <v>54.8</v>
      </c>
      <c r="AB300">
        <v>54.2</v>
      </c>
    </row>
    <row r="301" spans="1:28" x14ac:dyDescent="0.2">
      <c r="A301" t="s">
        <v>299</v>
      </c>
      <c r="B301">
        <v>63.9</v>
      </c>
      <c r="C301">
        <v>66.5</v>
      </c>
      <c r="D301">
        <v>70.2</v>
      </c>
      <c r="E301">
        <v>72.900000000000006</v>
      </c>
      <c r="F301">
        <v>72.3</v>
      </c>
      <c r="G301">
        <v>74.400000000000006</v>
      </c>
      <c r="H301">
        <v>74.099999999999994</v>
      </c>
      <c r="I301">
        <v>75.099999999999994</v>
      </c>
      <c r="J301">
        <v>77.099999999999994</v>
      </c>
      <c r="K301">
        <v>78.400000000000006</v>
      </c>
      <c r="L301">
        <v>79.2</v>
      </c>
      <c r="M301">
        <v>80.7</v>
      </c>
      <c r="N301">
        <v>79</v>
      </c>
      <c r="O301">
        <v>80.7</v>
      </c>
      <c r="P301">
        <v>82.8</v>
      </c>
      <c r="Q301">
        <v>82.3</v>
      </c>
      <c r="R301">
        <v>84.3</v>
      </c>
      <c r="S301">
        <v>89.6</v>
      </c>
      <c r="T301">
        <v>90.4</v>
      </c>
      <c r="U301">
        <v>91.7</v>
      </c>
      <c r="V301">
        <v>92.5</v>
      </c>
      <c r="W301">
        <v>92.6</v>
      </c>
      <c r="X301">
        <v>92.9</v>
      </c>
      <c r="Y301">
        <v>97.3</v>
      </c>
      <c r="Z301">
        <v>94.9</v>
      </c>
      <c r="AA301">
        <v>94.8</v>
      </c>
      <c r="AB301">
        <v>95.3</v>
      </c>
    </row>
    <row r="302" spans="1:28" x14ac:dyDescent="0.2">
      <c r="A302" t="s">
        <v>300</v>
      </c>
      <c r="B302">
        <v>57.6</v>
      </c>
      <c r="C302">
        <v>59.8</v>
      </c>
      <c r="D302">
        <v>61.7</v>
      </c>
      <c r="E302">
        <v>66.5</v>
      </c>
      <c r="F302">
        <v>66.900000000000006</v>
      </c>
      <c r="G302">
        <v>69.400000000000006</v>
      </c>
      <c r="H302">
        <v>68</v>
      </c>
      <c r="I302">
        <v>68.900000000000006</v>
      </c>
      <c r="J302">
        <v>70.099999999999994</v>
      </c>
      <c r="K302">
        <v>70.8</v>
      </c>
      <c r="L302">
        <v>70.599999999999994</v>
      </c>
      <c r="M302">
        <v>72.3</v>
      </c>
      <c r="N302">
        <v>70.7</v>
      </c>
      <c r="O302">
        <v>70.400000000000006</v>
      </c>
      <c r="P302">
        <v>70.8</v>
      </c>
      <c r="Q302">
        <v>71.3</v>
      </c>
      <c r="R302">
        <v>73.599999999999994</v>
      </c>
      <c r="S302">
        <v>75.5</v>
      </c>
      <c r="T302">
        <v>78.099999999999994</v>
      </c>
      <c r="U302">
        <v>78.099999999999994</v>
      </c>
      <c r="V302">
        <v>77.599999999999994</v>
      </c>
      <c r="W302">
        <v>77.3</v>
      </c>
      <c r="X302">
        <v>76.400000000000006</v>
      </c>
      <c r="Y302">
        <v>80.599999999999994</v>
      </c>
      <c r="Z302">
        <v>79.099999999999994</v>
      </c>
      <c r="AA302">
        <v>79.099999999999994</v>
      </c>
      <c r="AB302">
        <v>76.8</v>
      </c>
    </row>
    <row r="303" spans="1:28" x14ac:dyDescent="0.2">
      <c r="A303" t="s">
        <v>301</v>
      </c>
      <c r="B303">
        <v>41.9</v>
      </c>
      <c r="C303">
        <v>44.4</v>
      </c>
      <c r="D303">
        <v>48.1</v>
      </c>
      <c r="E303">
        <v>51</v>
      </c>
      <c r="F303">
        <v>49.9</v>
      </c>
      <c r="G303">
        <v>50.6</v>
      </c>
      <c r="H303">
        <v>50.1</v>
      </c>
      <c r="I303">
        <v>51.5</v>
      </c>
      <c r="J303">
        <v>54</v>
      </c>
      <c r="K303">
        <v>55.5</v>
      </c>
      <c r="L303">
        <v>55.3</v>
      </c>
      <c r="M303">
        <v>55.7</v>
      </c>
      <c r="N303">
        <v>52.8</v>
      </c>
      <c r="O303">
        <v>55.3</v>
      </c>
      <c r="P303">
        <v>58.1</v>
      </c>
      <c r="Q303">
        <v>59.4</v>
      </c>
      <c r="R303">
        <v>59.4</v>
      </c>
      <c r="S303">
        <v>61.8</v>
      </c>
      <c r="T303">
        <v>60.1</v>
      </c>
      <c r="U303">
        <v>59.9</v>
      </c>
      <c r="V303">
        <v>60.5</v>
      </c>
      <c r="W303">
        <v>61.1</v>
      </c>
      <c r="X303">
        <v>61.9</v>
      </c>
      <c r="Y303">
        <v>62.7</v>
      </c>
      <c r="Z303">
        <v>62.2</v>
      </c>
      <c r="AA303">
        <v>62.9</v>
      </c>
      <c r="AB303">
        <v>64.900000000000006</v>
      </c>
    </row>
    <row r="304" spans="1:28" x14ac:dyDescent="0.2">
      <c r="A304" t="s">
        <v>302</v>
      </c>
      <c r="B304">
        <v>257.5</v>
      </c>
      <c r="C304">
        <v>268.3</v>
      </c>
      <c r="D304">
        <v>284.8</v>
      </c>
      <c r="E304">
        <v>264.3</v>
      </c>
      <c r="F304">
        <v>249.5</v>
      </c>
      <c r="G304">
        <v>267.7</v>
      </c>
      <c r="H304">
        <v>252.7</v>
      </c>
      <c r="I304">
        <v>242.3</v>
      </c>
      <c r="J304">
        <v>231.2</v>
      </c>
      <c r="K304">
        <v>220</v>
      </c>
      <c r="L304">
        <v>219.9</v>
      </c>
      <c r="M304">
        <v>209</v>
      </c>
      <c r="N304">
        <v>203.1</v>
      </c>
      <c r="O304">
        <v>193.9</v>
      </c>
      <c r="P304">
        <v>189.8</v>
      </c>
      <c r="Q304">
        <v>185.7</v>
      </c>
      <c r="R304">
        <v>190.7</v>
      </c>
      <c r="S304">
        <v>209.3</v>
      </c>
      <c r="T304">
        <v>230.6</v>
      </c>
      <c r="U304">
        <v>259</v>
      </c>
      <c r="V304">
        <v>251.6</v>
      </c>
      <c r="W304">
        <v>249.4</v>
      </c>
      <c r="X304">
        <v>254.4</v>
      </c>
      <c r="Y304">
        <v>278.60000000000002</v>
      </c>
      <c r="Z304">
        <v>268.8</v>
      </c>
      <c r="AA304">
        <v>257.10000000000002</v>
      </c>
      <c r="AB304">
        <v>250</v>
      </c>
    </row>
    <row r="305" spans="1:28" x14ac:dyDescent="0.2">
      <c r="A305" t="s">
        <v>303</v>
      </c>
      <c r="B305">
        <v>46.5</v>
      </c>
      <c r="C305">
        <v>48.2</v>
      </c>
      <c r="D305">
        <v>52.8</v>
      </c>
      <c r="E305">
        <v>55.5</v>
      </c>
      <c r="F305">
        <v>58.5</v>
      </c>
      <c r="G305">
        <v>60.5</v>
      </c>
      <c r="H305">
        <v>63.1</v>
      </c>
      <c r="I305">
        <v>65.7</v>
      </c>
      <c r="J305">
        <v>68.599999999999994</v>
      </c>
      <c r="K305">
        <v>71.2</v>
      </c>
      <c r="L305">
        <v>73.3</v>
      </c>
      <c r="M305">
        <v>76</v>
      </c>
      <c r="N305">
        <v>77.599999999999994</v>
      </c>
      <c r="O305">
        <v>78.900000000000006</v>
      </c>
      <c r="P305">
        <v>77.5</v>
      </c>
      <c r="Q305">
        <v>76.400000000000006</v>
      </c>
      <c r="R305">
        <v>79</v>
      </c>
      <c r="S305">
        <v>82.5</v>
      </c>
      <c r="T305">
        <v>83.3</v>
      </c>
      <c r="U305">
        <v>83.5</v>
      </c>
      <c r="V305">
        <v>83.2</v>
      </c>
      <c r="W305">
        <v>83.2</v>
      </c>
      <c r="X305">
        <v>85.2</v>
      </c>
      <c r="Y305">
        <v>86.4</v>
      </c>
      <c r="Z305">
        <v>81</v>
      </c>
      <c r="AA305">
        <v>83.4</v>
      </c>
      <c r="AB305">
        <v>82.4</v>
      </c>
    </row>
    <row r="306" spans="1:28" x14ac:dyDescent="0.2">
      <c r="A306" t="s">
        <v>304</v>
      </c>
      <c r="B306">
        <v>35.1</v>
      </c>
      <c r="C306">
        <v>39.700000000000003</v>
      </c>
      <c r="D306">
        <v>52.1</v>
      </c>
      <c r="E306">
        <v>56</v>
      </c>
      <c r="F306">
        <v>50.1</v>
      </c>
      <c r="G306">
        <v>48.6</v>
      </c>
      <c r="H306">
        <v>44.3</v>
      </c>
      <c r="I306">
        <v>47.4</v>
      </c>
      <c r="J306">
        <v>49.1</v>
      </c>
      <c r="K306">
        <v>48.2</v>
      </c>
      <c r="L306">
        <v>48.4</v>
      </c>
      <c r="M306">
        <v>54.7</v>
      </c>
      <c r="N306">
        <v>55.9</v>
      </c>
      <c r="O306">
        <v>58.7</v>
      </c>
      <c r="P306">
        <v>60.7</v>
      </c>
      <c r="Q306">
        <v>56.6</v>
      </c>
      <c r="R306">
        <v>57</v>
      </c>
      <c r="S306">
        <v>63.1</v>
      </c>
      <c r="T306">
        <v>59.6</v>
      </c>
      <c r="U306">
        <v>57</v>
      </c>
      <c r="V306">
        <v>56.1</v>
      </c>
      <c r="W306">
        <v>54.1</v>
      </c>
      <c r="X306">
        <v>55.2</v>
      </c>
      <c r="Y306">
        <v>58</v>
      </c>
      <c r="Z306">
        <v>61.3</v>
      </c>
      <c r="AA306">
        <v>65.900000000000006</v>
      </c>
      <c r="AB306">
        <v>60.7</v>
      </c>
    </row>
    <row r="307" spans="1:28" x14ac:dyDescent="0.2">
      <c r="A307" t="s">
        <v>305</v>
      </c>
      <c r="B307">
        <v>50.2</v>
      </c>
      <c r="C307">
        <v>50.7</v>
      </c>
      <c r="D307">
        <v>52.8</v>
      </c>
      <c r="E307">
        <v>55.2</v>
      </c>
      <c r="F307">
        <v>59.9</v>
      </c>
      <c r="G307">
        <v>62.3</v>
      </c>
      <c r="H307">
        <v>66.2</v>
      </c>
      <c r="I307">
        <v>68.900000000000006</v>
      </c>
      <c r="J307">
        <v>71.900000000000006</v>
      </c>
      <c r="K307">
        <v>75</v>
      </c>
      <c r="L307">
        <v>76.900000000000006</v>
      </c>
      <c r="M307">
        <v>78.599999999999994</v>
      </c>
      <c r="N307">
        <v>80.099999999999994</v>
      </c>
      <c r="O307">
        <v>81.099999999999994</v>
      </c>
      <c r="P307">
        <v>79.2</v>
      </c>
      <c r="Q307">
        <v>78.2</v>
      </c>
      <c r="R307">
        <v>80.8</v>
      </c>
      <c r="S307">
        <v>83.9</v>
      </c>
      <c r="T307">
        <v>85</v>
      </c>
      <c r="U307">
        <v>85.3</v>
      </c>
      <c r="V307">
        <v>85</v>
      </c>
      <c r="W307">
        <v>85</v>
      </c>
      <c r="X307">
        <v>87</v>
      </c>
      <c r="Y307">
        <v>88</v>
      </c>
      <c r="Z307">
        <v>81.900000000000006</v>
      </c>
      <c r="AA307">
        <v>84.3</v>
      </c>
      <c r="AB307">
        <v>83.4</v>
      </c>
    </row>
    <row r="308" spans="1:28" x14ac:dyDescent="0.2">
      <c r="A308" t="s">
        <v>306</v>
      </c>
      <c r="B308">
        <v>50</v>
      </c>
      <c r="C308">
        <v>53.4</v>
      </c>
      <c r="D308">
        <v>53.5</v>
      </c>
      <c r="E308">
        <v>53.1</v>
      </c>
      <c r="F308">
        <v>54.9</v>
      </c>
      <c r="G308">
        <v>57.4</v>
      </c>
      <c r="H308">
        <v>57.8</v>
      </c>
      <c r="I308">
        <v>58</v>
      </c>
      <c r="J308">
        <v>58.1</v>
      </c>
      <c r="K308">
        <v>61</v>
      </c>
      <c r="L308">
        <v>62.5</v>
      </c>
      <c r="M308">
        <v>60.6</v>
      </c>
      <c r="N308">
        <v>62.4</v>
      </c>
      <c r="O308">
        <v>62.2</v>
      </c>
      <c r="P308">
        <v>63.2</v>
      </c>
      <c r="Q308">
        <v>64.400000000000006</v>
      </c>
      <c r="R308">
        <v>66.3</v>
      </c>
      <c r="S308">
        <v>67.3</v>
      </c>
      <c r="T308">
        <v>71.3</v>
      </c>
      <c r="U308">
        <v>72.8</v>
      </c>
      <c r="V308">
        <v>80.2</v>
      </c>
      <c r="W308">
        <v>84.7</v>
      </c>
      <c r="X308">
        <v>84.3</v>
      </c>
      <c r="Y308">
        <v>90.4</v>
      </c>
      <c r="Z308">
        <v>90.5</v>
      </c>
      <c r="AA308">
        <v>90.6</v>
      </c>
      <c r="AB308">
        <v>92.9</v>
      </c>
    </row>
    <row r="309" spans="1:28" x14ac:dyDescent="0.2">
      <c r="A309" t="s">
        <v>307</v>
      </c>
      <c r="B309">
        <v>66.7</v>
      </c>
      <c r="C309">
        <v>67.2</v>
      </c>
      <c r="D309">
        <v>67.2</v>
      </c>
      <c r="E309">
        <v>67.3</v>
      </c>
      <c r="F309">
        <v>67.099999999999994</v>
      </c>
      <c r="G309">
        <v>68</v>
      </c>
      <c r="H309">
        <v>68.099999999999994</v>
      </c>
      <c r="I309">
        <v>69.599999999999994</v>
      </c>
      <c r="J309">
        <v>70.599999999999994</v>
      </c>
      <c r="K309">
        <v>71.2</v>
      </c>
      <c r="L309">
        <v>70.900000000000006</v>
      </c>
      <c r="M309">
        <v>71.7</v>
      </c>
      <c r="N309">
        <v>73</v>
      </c>
      <c r="O309">
        <v>75</v>
      </c>
      <c r="P309">
        <v>75.7</v>
      </c>
      <c r="Q309">
        <v>76.3</v>
      </c>
      <c r="R309">
        <v>77</v>
      </c>
      <c r="S309">
        <v>77.8</v>
      </c>
      <c r="T309">
        <v>77.8</v>
      </c>
      <c r="U309">
        <v>78</v>
      </c>
      <c r="V309">
        <v>79.3</v>
      </c>
      <c r="W309">
        <v>55</v>
      </c>
      <c r="X309">
        <v>55.2</v>
      </c>
      <c r="Y309">
        <v>56.3</v>
      </c>
      <c r="Z309">
        <v>55.3</v>
      </c>
      <c r="AA309">
        <v>54.8</v>
      </c>
      <c r="AB309">
        <v>54.5</v>
      </c>
    </row>
    <row r="310" spans="1:28" x14ac:dyDescent="0.2">
      <c r="A310" t="s">
        <v>308</v>
      </c>
      <c r="B310">
        <v>168.3</v>
      </c>
      <c r="C310">
        <v>161.80000000000001</v>
      </c>
      <c r="D310">
        <v>159.9</v>
      </c>
      <c r="E310">
        <v>161.80000000000001</v>
      </c>
      <c r="F310">
        <v>162.19999999999999</v>
      </c>
      <c r="G310">
        <v>162.9</v>
      </c>
      <c r="H310">
        <v>164.3</v>
      </c>
      <c r="I310">
        <v>168.2</v>
      </c>
      <c r="J310">
        <v>171.2</v>
      </c>
      <c r="K310">
        <v>174.7</v>
      </c>
      <c r="L310">
        <v>177.3</v>
      </c>
      <c r="M310">
        <v>181.8</v>
      </c>
      <c r="N310">
        <v>187.4</v>
      </c>
      <c r="O310">
        <v>188.9</v>
      </c>
      <c r="P310">
        <v>189.3</v>
      </c>
      <c r="Q310">
        <v>189.3</v>
      </c>
      <c r="R310">
        <v>193.1</v>
      </c>
      <c r="S310">
        <v>197.1</v>
      </c>
      <c r="T310">
        <v>198.3</v>
      </c>
      <c r="U310">
        <v>199.6</v>
      </c>
      <c r="V310">
        <v>201.8</v>
      </c>
      <c r="W310">
        <v>29.4</v>
      </c>
      <c r="X310">
        <v>29.6</v>
      </c>
      <c r="Y310">
        <v>32.799999999999997</v>
      </c>
      <c r="Z310">
        <v>31.9</v>
      </c>
      <c r="AA310">
        <v>31.3</v>
      </c>
      <c r="AB310">
        <v>31.7</v>
      </c>
    </row>
    <row r="311" spans="1:28" x14ac:dyDescent="0.2">
      <c r="A311" t="s">
        <v>309</v>
      </c>
      <c r="B311">
        <v>168.3</v>
      </c>
      <c r="C311">
        <v>161.80000000000001</v>
      </c>
      <c r="D311">
        <v>159.9</v>
      </c>
      <c r="E311">
        <v>161.80000000000001</v>
      </c>
      <c r="F311">
        <v>162.19999999999999</v>
      </c>
      <c r="G311">
        <v>162.9</v>
      </c>
      <c r="H311">
        <v>164.3</v>
      </c>
      <c r="I311">
        <v>168.2</v>
      </c>
      <c r="J311">
        <v>171.2</v>
      </c>
      <c r="K311">
        <v>174.7</v>
      </c>
      <c r="L311">
        <v>177.3</v>
      </c>
      <c r="M311">
        <v>181.8</v>
      </c>
      <c r="N311">
        <v>187.4</v>
      </c>
      <c r="O311">
        <v>188.9</v>
      </c>
      <c r="P311">
        <v>189.3</v>
      </c>
      <c r="Q311">
        <v>189.3</v>
      </c>
      <c r="R311">
        <v>193.1</v>
      </c>
      <c r="S311">
        <v>197.1</v>
      </c>
      <c r="T311">
        <v>198.3</v>
      </c>
      <c r="U311">
        <v>199.6</v>
      </c>
      <c r="V311">
        <v>201.8</v>
      </c>
      <c r="W311">
        <v>29.4</v>
      </c>
      <c r="X311">
        <v>29.6</v>
      </c>
      <c r="Y311">
        <v>32.799999999999997</v>
      </c>
      <c r="Z311">
        <v>31.9</v>
      </c>
      <c r="AA311">
        <v>31.3</v>
      </c>
      <c r="AB311">
        <v>31.7</v>
      </c>
    </row>
    <row r="312" spans="1:28" x14ac:dyDescent="0.2">
      <c r="A312" t="s">
        <v>310</v>
      </c>
      <c r="B312">
        <v>41.9</v>
      </c>
      <c r="C312">
        <v>42.2</v>
      </c>
      <c r="D312">
        <v>41.7</v>
      </c>
      <c r="E312">
        <v>41.6</v>
      </c>
      <c r="F312">
        <v>42.1</v>
      </c>
      <c r="G312">
        <v>42.5</v>
      </c>
      <c r="H312">
        <v>42.4</v>
      </c>
      <c r="I312">
        <v>43.2</v>
      </c>
      <c r="J312">
        <v>43.1</v>
      </c>
      <c r="K312">
        <v>42.3</v>
      </c>
      <c r="L312">
        <v>42.9</v>
      </c>
      <c r="M312">
        <v>42.7</v>
      </c>
      <c r="N312">
        <v>42.7</v>
      </c>
      <c r="O312">
        <v>40.700000000000003</v>
      </c>
      <c r="P312">
        <v>40.700000000000003</v>
      </c>
      <c r="Q312">
        <v>39.1</v>
      </c>
      <c r="R312">
        <v>39.200000000000003</v>
      </c>
      <c r="S312">
        <v>39.6</v>
      </c>
      <c r="T312">
        <v>37.9</v>
      </c>
      <c r="U312">
        <v>37.6</v>
      </c>
      <c r="V312">
        <v>38.1</v>
      </c>
      <c r="W312">
        <v>36.799999999999997</v>
      </c>
      <c r="X312">
        <v>37.6</v>
      </c>
      <c r="Y312">
        <v>43.6</v>
      </c>
      <c r="Z312">
        <v>41.6</v>
      </c>
      <c r="AA312">
        <v>41.4</v>
      </c>
      <c r="AB312">
        <v>43.1</v>
      </c>
    </row>
    <row r="313" spans="1:28" x14ac:dyDescent="0.2">
      <c r="A313" t="s">
        <v>311</v>
      </c>
      <c r="B313">
        <v>35.4</v>
      </c>
      <c r="C313">
        <v>34.4</v>
      </c>
      <c r="D313">
        <v>34.700000000000003</v>
      </c>
      <c r="E313">
        <v>34.299999999999997</v>
      </c>
      <c r="F313">
        <v>32.9</v>
      </c>
      <c r="G313">
        <v>33.9</v>
      </c>
      <c r="H313">
        <v>35.1</v>
      </c>
      <c r="I313">
        <v>36.6</v>
      </c>
      <c r="J313">
        <v>37.6</v>
      </c>
      <c r="K313">
        <v>36.799999999999997</v>
      </c>
      <c r="L313">
        <v>36.200000000000003</v>
      </c>
      <c r="M313">
        <v>36.799999999999997</v>
      </c>
      <c r="N313">
        <v>35.700000000000003</v>
      </c>
      <c r="O313">
        <v>34.5</v>
      </c>
      <c r="P313">
        <v>33.299999999999997</v>
      </c>
      <c r="Q313">
        <v>33.6</v>
      </c>
      <c r="R313">
        <v>36.1</v>
      </c>
      <c r="S313">
        <v>36.4</v>
      </c>
      <c r="T313">
        <v>35.4</v>
      </c>
      <c r="U313">
        <v>34.4</v>
      </c>
      <c r="V313">
        <v>33.5</v>
      </c>
      <c r="W313">
        <v>34</v>
      </c>
      <c r="X313">
        <v>34.4</v>
      </c>
      <c r="Y313">
        <v>37</v>
      </c>
      <c r="Z313">
        <v>35.799999999999997</v>
      </c>
      <c r="AA313">
        <v>33.4</v>
      </c>
      <c r="AB313">
        <v>33.4</v>
      </c>
    </row>
    <row r="314" spans="1:28" x14ac:dyDescent="0.2">
      <c r="A314" t="s">
        <v>312</v>
      </c>
      <c r="B314">
        <v>27.5</v>
      </c>
      <c r="C314">
        <v>26.5</v>
      </c>
      <c r="D314">
        <v>27.6</v>
      </c>
      <c r="E314">
        <v>27.4</v>
      </c>
      <c r="F314">
        <v>26.6</v>
      </c>
      <c r="G314">
        <v>26.5</v>
      </c>
      <c r="H314">
        <v>26.7</v>
      </c>
      <c r="I314">
        <v>27.3</v>
      </c>
      <c r="J314">
        <v>27.4</v>
      </c>
      <c r="K314">
        <v>28.2</v>
      </c>
      <c r="L314">
        <v>28.6</v>
      </c>
      <c r="M314">
        <v>29.3</v>
      </c>
      <c r="N314">
        <v>29.7</v>
      </c>
      <c r="O314">
        <v>28</v>
      </c>
      <c r="P314">
        <v>27.5</v>
      </c>
      <c r="Q314">
        <v>27.4</v>
      </c>
      <c r="R314">
        <v>27.9</v>
      </c>
      <c r="S314">
        <v>28.2</v>
      </c>
      <c r="T314">
        <v>27.9</v>
      </c>
      <c r="U314">
        <v>27.1</v>
      </c>
      <c r="V314">
        <v>26.8</v>
      </c>
      <c r="W314">
        <v>26.3</v>
      </c>
      <c r="X314">
        <v>26.9</v>
      </c>
      <c r="Y314">
        <v>29.4</v>
      </c>
      <c r="Z314">
        <v>28</v>
      </c>
      <c r="AA314">
        <v>27.9</v>
      </c>
      <c r="AB314">
        <v>28.2</v>
      </c>
    </row>
    <row r="315" spans="1:28" x14ac:dyDescent="0.2">
      <c r="A315" t="s">
        <v>313</v>
      </c>
      <c r="B315">
        <v>29.3</v>
      </c>
      <c r="C315">
        <v>28.4</v>
      </c>
      <c r="D315">
        <v>27.8</v>
      </c>
      <c r="E315">
        <v>27.1</v>
      </c>
      <c r="F315">
        <v>26.8</v>
      </c>
      <c r="G315">
        <v>26.3</v>
      </c>
      <c r="H315">
        <v>27</v>
      </c>
      <c r="I315">
        <v>27.3</v>
      </c>
      <c r="J315">
        <v>29.1</v>
      </c>
      <c r="K315">
        <v>30.4</v>
      </c>
      <c r="L315">
        <v>31.4</v>
      </c>
      <c r="M315">
        <v>32.5</v>
      </c>
      <c r="N315">
        <v>31.9</v>
      </c>
      <c r="O315">
        <v>28.6</v>
      </c>
      <c r="P315">
        <v>27.7</v>
      </c>
      <c r="Q315">
        <v>28.1</v>
      </c>
      <c r="R315">
        <v>27.6</v>
      </c>
      <c r="S315">
        <v>29</v>
      </c>
      <c r="T315">
        <v>27.8</v>
      </c>
      <c r="U315">
        <v>25.8</v>
      </c>
      <c r="V315">
        <v>24.4</v>
      </c>
      <c r="W315">
        <v>25.2</v>
      </c>
      <c r="X315">
        <v>24.3</v>
      </c>
      <c r="Y315">
        <v>29.2</v>
      </c>
      <c r="Z315">
        <v>28.2</v>
      </c>
      <c r="AA315">
        <v>29.8</v>
      </c>
      <c r="AB315">
        <v>31.3</v>
      </c>
    </row>
    <row r="316" spans="1:28" x14ac:dyDescent="0.2">
      <c r="A316" t="s">
        <v>314</v>
      </c>
      <c r="B316">
        <v>25.1</v>
      </c>
      <c r="C316">
        <v>24.3</v>
      </c>
      <c r="D316">
        <v>24</v>
      </c>
      <c r="E316">
        <v>24.5</v>
      </c>
      <c r="F316">
        <v>25.3</v>
      </c>
      <c r="G316">
        <v>25.2</v>
      </c>
      <c r="H316">
        <v>25.6</v>
      </c>
      <c r="I316">
        <v>27.2</v>
      </c>
      <c r="J316">
        <v>27.6</v>
      </c>
      <c r="K316">
        <v>28.5</v>
      </c>
      <c r="L316">
        <v>30.1</v>
      </c>
      <c r="M316">
        <v>30.8</v>
      </c>
      <c r="N316">
        <v>30.6</v>
      </c>
      <c r="O316">
        <v>30.4</v>
      </c>
      <c r="P316">
        <v>29.6</v>
      </c>
      <c r="Q316">
        <v>29.1</v>
      </c>
      <c r="R316">
        <v>29.2</v>
      </c>
      <c r="S316">
        <v>30</v>
      </c>
      <c r="T316">
        <v>30.4</v>
      </c>
      <c r="U316">
        <v>31.1</v>
      </c>
      <c r="V316">
        <v>30.9</v>
      </c>
      <c r="W316">
        <v>32.1</v>
      </c>
      <c r="X316">
        <v>32.200000000000003</v>
      </c>
      <c r="Y316">
        <v>35</v>
      </c>
      <c r="Z316">
        <v>35.700000000000003</v>
      </c>
      <c r="AA316">
        <v>33.700000000000003</v>
      </c>
      <c r="AB316">
        <v>33.5</v>
      </c>
    </row>
    <row r="317" spans="1:28" x14ac:dyDescent="0.2">
      <c r="A317" t="s">
        <v>315</v>
      </c>
      <c r="B317">
        <v>20.9</v>
      </c>
      <c r="C317">
        <v>21.2</v>
      </c>
      <c r="D317">
        <v>20.6</v>
      </c>
      <c r="E317">
        <v>21.8</v>
      </c>
      <c r="F317">
        <v>23.8</v>
      </c>
      <c r="G317">
        <v>24.7</v>
      </c>
      <c r="H317">
        <v>24.8</v>
      </c>
      <c r="I317">
        <v>23.9</v>
      </c>
      <c r="J317">
        <v>22.8</v>
      </c>
      <c r="K317">
        <v>23.7</v>
      </c>
      <c r="L317">
        <v>24</v>
      </c>
      <c r="M317">
        <v>25.9</v>
      </c>
      <c r="N317">
        <v>26.2</v>
      </c>
      <c r="O317">
        <v>25.5</v>
      </c>
      <c r="P317">
        <v>25.9</v>
      </c>
      <c r="Q317">
        <v>25.1</v>
      </c>
      <c r="R317">
        <v>26.3</v>
      </c>
      <c r="S317">
        <v>26.1</v>
      </c>
      <c r="T317">
        <v>26.3</v>
      </c>
      <c r="U317">
        <v>26.2</v>
      </c>
      <c r="V317">
        <v>27.9</v>
      </c>
      <c r="W317">
        <v>27.7</v>
      </c>
      <c r="X317">
        <v>27.8</v>
      </c>
      <c r="Y317">
        <v>30.7</v>
      </c>
      <c r="Z317">
        <v>30.9</v>
      </c>
      <c r="AA317">
        <v>30.2</v>
      </c>
      <c r="AB317">
        <v>30.4</v>
      </c>
    </row>
    <row r="318" spans="1:28" x14ac:dyDescent="0.2">
      <c r="A318" t="s">
        <v>316</v>
      </c>
      <c r="B318" s="1">
        <v>2011.2</v>
      </c>
      <c r="C318" s="1">
        <v>1767.1</v>
      </c>
      <c r="D318" s="1">
        <v>1838.4</v>
      </c>
      <c r="E318" s="1">
        <v>1881.4</v>
      </c>
      <c r="F318" s="1">
        <v>1864</v>
      </c>
      <c r="G318" s="1">
        <v>1895.4</v>
      </c>
      <c r="H318" s="1">
        <v>1865.3</v>
      </c>
      <c r="I318" s="1">
        <v>1816.8</v>
      </c>
      <c r="J318" s="1">
        <v>1961.6</v>
      </c>
      <c r="K318" s="1">
        <v>2066</v>
      </c>
      <c r="L318" s="1">
        <v>2073.5</v>
      </c>
      <c r="M318" s="1">
        <v>2076.6</v>
      </c>
      <c r="N318" s="1">
        <v>1939.4</v>
      </c>
      <c r="O318" s="1">
        <v>1928.7</v>
      </c>
      <c r="P318" s="1">
        <v>1991.3</v>
      </c>
      <c r="Q318" s="1">
        <v>1793</v>
      </c>
      <c r="R318" s="1">
        <v>1884</v>
      </c>
      <c r="S318" s="1">
        <v>1883.4</v>
      </c>
      <c r="T318" s="1">
        <v>1846.6</v>
      </c>
      <c r="U318" s="1">
        <v>1741.1</v>
      </c>
      <c r="V318" s="1">
        <v>1857.5</v>
      </c>
      <c r="W318">
        <v>27.8</v>
      </c>
      <c r="X318">
        <v>27.2</v>
      </c>
      <c r="Y318">
        <v>29.6</v>
      </c>
      <c r="Z318">
        <v>27.6</v>
      </c>
      <c r="AA318">
        <v>27.8</v>
      </c>
      <c r="AB318">
        <v>28.4</v>
      </c>
    </row>
    <row r="319" spans="1:28" x14ac:dyDescent="0.2">
      <c r="A319" t="s">
        <v>317</v>
      </c>
      <c r="B319">
        <v>53.3</v>
      </c>
      <c r="C319">
        <v>53.7</v>
      </c>
      <c r="D319">
        <v>53.6</v>
      </c>
      <c r="E319">
        <v>53.7</v>
      </c>
      <c r="F319">
        <v>53.2</v>
      </c>
      <c r="G319">
        <v>53.8</v>
      </c>
      <c r="H319">
        <v>53.8</v>
      </c>
      <c r="I319">
        <v>54.8</v>
      </c>
      <c r="J319">
        <v>55.2</v>
      </c>
      <c r="K319">
        <v>55.5</v>
      </c>
      <c r="L319">
        <v>55.1</v>
      </c>
      <c r="M319">
        <v>55.5</v>
      </c>
      <c r="N319">
        <v>56.5</v>
      </c>
      <c r="O319">
        <v>58.2</v>
      </c>
      <c r="P319">
        <v>58.5</v>
      </c>
      <c r="Q319">
        <v>58.8</v>
      </c>
      <c r="R319">
        <v>58.7</v>
      </c>
      <c r="S319">
        <v>58.9</v>
      </c>
      <c r="T319">
        <v>58.5</v>
      </c>
      <c r="U319">
        <v>58.5</v>
      </c>
      <c r="V319">
        <v>59.3</v>
      </c>
      <c r="W319">
        <v>59.2</v>
      </c>
      <c r="X319">
        <v>59.3</v>
      </c>
      <c r="Y319">
        <v>59.8</v>
      </c>
      <c r="Z319">
        <v>58.9</v>
      </c>
      <c r="AA319">
        <v>58.6</v>
      </c>
      <c r="AB319">
        <v>58.2</v>
      </c>
    </row>
    <row r="320" spans="1:28" x14ac:dyDescent="0.2">
      <c r="A320" t="s">
        <v>318</v>
      </c>
      <c r="B320">
        <v>50.2</v>
      </c>
      <c r="C320">
        <v>49.8</v>
      </c>
      <c r="D320">
        <v>49.1</v>
      </c>
      <c r="E320">
        <v>49</v>
      </c>
      <c r="F320">
        <v>48.5</v>
      </c>
      <c r="G320">
        <v>48.6</v>
      </c>
      <c r="H320">
        <v>48.5</v>
      </c>
      <c r="I320">
        <v>50.3</v>
      </c>
      <c r="J320">
        <v>50.3</v>
      </c>
      <c r="K320">
        <v>50.5</v>
      </c>
      <c r="L320">
        <v>51.6</v>
      </c>
      <c r="M320">
        <v>52.2</v>
      </c>
      <c r="N320">
        <v>53.6</v>
      </c>
      <c r="O320">
        <v>54.6</v>
      </c>
      <c r="P320">
        <v>55.1</v>
      </c>
      <c r="Q320">
        <v>55</v>
      </c>
      <c r="R320">
        <v>56.9</v>
      </c>
      <c r="S320">
        <v>58</v>
      </c>
      <c r="T320">
        <v>57.7</v>
      </c>
      <c r="U320">
        <v>57.4</v>
      </c>
      <c r="V320">
        <v>58.7</v>
      </c>
      <c r="W320">
        <v>58.7</v>
      </c>
      <c r="X320">
        <v>59.6</v>
      </c>
      <c r="Y320">
        <v>60.3</v>
      </c>
      <c r="Z320">
        <v>58.2</v>
      </c>
      <c r="AA320">
        <v>58.1</v>
      </c>
      <c r="AB320">
        <v>57.9</v>
      </c>
    </row>
    <row r="321" spans="1:28" x14ac:dyDescent="0.2">
      <c r="A321" t="s">
        <v>319</v>
      </c>
      <c r="B321">
        <v>50.8</v>
      </c>
      <c r="C321">
        <v>50.5</v>
      </c>
      <c r="D321">
        <v>50.5</v>
      </c>
      <c r="E321">
        <v>50.4</v>
      </c>
      <c r="F321">
        <v>50.2</v>
      </c>
      <c r="G321">
        <v>50.1</v>
      </c>
      <c r="H321">
        <v>49.1</v>
      </c>
      <c r="I321">
        <v>51.1</v>
      </c>
      <c r="J321">
        <v>50.2</v>
      </c>
      <c r="K321">
        <v>49.5</v>
      </c>
      <c r="L321">
        <v>50.8</v>
      </c>
      <c r="M321">
        <v>51.2</v>
      </c>
      <c r="N321">
        <v>51.6</v>
      </c>
      <c r="O321">
        <v>51.7</v>
      </c>
      <c r="P321">
        <v>51.2</v>
      </c>
      <c r="Q321">
        <v>51.2</v>
      </c>
      <c r="R321">
        <v>52.7</v>
      </c>
      <c r="S321">
        <v>52.8</v>
      </c>
      <c r="T321">
        <v>52.5</v>
      </c>
      <c r="U321">
        <v>52.8</v>
      </c>
      <c r="V321">
        <v>52.7</v>
      </c>
      <c r="W321">
        <v>52.4</v>
      </c>
      <c r="X321">
        <v>53.2</v>
      </c>
      <c r="Y321">
        <v>53.6</v>
      </c>
      <c r="Z321">
        <v>51.5</v>
      </c>
      <c r="AA321">
        <v>51.5</v>
      </c>
      <c r="AB321">
        <v>51.4</v>
      </c>
    </row>
    <row r="322" spans="1:28" x14ac:dyDescent="0.2">
      <c r="A322" t="s">
        <v>320</v>
      </c>
      <c r="B322">
        <v>44.4</v>
      </c>
      <c r="C322">
        <v>47.1</v>
      </c>
      <c r="D322">
        <v>47.2</v>
      </c>
      <c r="E322">
        <v>45.6</v>
      </c>
      <c r="F322">
        <v>44.5</v>
      </c>
      <c r="G322">
        <v>44.5</v>
      </c>
      <c r="H322">
        <v>45.3</v>
      </c>
      <c r="I322">
        <v>46.8</v>
      </c>
      <c r="J322">
        <v>46.3</v>
      </c>
      <c r="K322">
        <v>45.8</v>
      </c>
      <c r="L322">
        <v>45.4</v>
      </c>
      <c r="M322">
        <v>47.5</v>
      </c>
      <c r="N322">
        <v>48.6</v>
      </c>
      <c r="O322">
        <v>47</v>
      </c>
      <c r="P322">
        <v>49.3</v>
      </c>
      <c r="Q322">
        <v>48.5</v>
      </c>
      <c r="R322">
        <v>47.5</v>
      </c>
      <c r="S322">
        <v>48.7</v>
      </c>
      <c r="T322">
        <v>50.4</v>
      </c>
      <c r="U322">
        <v>48.3</v>
      </c>
      <c r="V322">
        <v>53.7</v>
      </c>
      <c r="W322">
        <v>53.8</v>
      </c>
      <c r="X322">
        <v>55.9</v>
      </c>
      <c r="Y322">
        <v>58.5</v>
      </c>
      <c r="Z322">
        <v>55.9</v>
      </c>
      <c r="AA322">
        <v>55.5</v>
      </c>
      <c r="AB322">
        <v>56.1</v>
      </c>
    </row>
    <row r="323" spans="1:28" x14ac:dyDescent="0.2">
      <c r="A323" t="s">
        <v>321</v>
      </c>
      <c r="B323">
        <v>54.1</v>
      </c>
      <c r="C323">
        <v>51.9</v>
      </c>
      <c r="D323">
        <v>48.9</v>
      </c>
      <c r="E323">
        <v>48.9</v>
      </c>
      <c r="F323">
        <v>48</v>
      </c>
      <c r="G323">
        <v>48.5</v>
      </c>
      <c r="H323">
        <v>49.2</v>
      </c>
      <c r="I323">
        <v>50.9</v>
      </c>
      <c r="J323">
        <v>52.6</v>
      </c>
      <c r="K323">
        <v>54.8</v>
      </c>
      <c r="L323">
        <v>56</v>
      </c>
      <c r="M323">
        <v>56.6</v>
      </c>
      <c r="N323">
        <v>59.9</v>
      </c>
      <c r="O323">
        <v>64</v>
      </c>
      <c r="P323">
        <v>65.599999999999994</v>
      </c>
      <c r="Q323">
        <v>66</v>
      </c>
      <c r="R323">
        <v>69.3</v>
      </c>
      <c r="S323">
        <v>72.3</v>
      </c>
      <c r="T323">
        <v>71.3</v>
      </c>
      <c r="U323">
        <v>69.900000000000006</v>
      </c>
      <c r="V323">
        <v>73.3</v>
      </c>
      <c r="W323">
        <v>73.900000000000006</v>
      </c>
      <c r="X323">
        <v>74.3</v>
      </c>
      <c r="Y323">
        <v>73.8</v>
      </c>
      <c r="Z323">
        <v>73</v>
      </c>
      <c r="AA323">
        <v>72.900000000000006</v>
      </c>
      <c r="AB323">
        <v>71.900000000000006</v>
      </c>
    </row>
    <row r="324" spans="1:28" x14ac:dyDescent="0.2">
      <c r="A324" t="s">
        <v>322</v>
      </c>
      <c r="B324">
        <v>31.6</v>
      </c>
      <c r="C324">
        <v>30.8</v>
      </c>
      <c r="D324">
        <v>32.9</v>
      </c>
      <c r="E324">
        <v>36</v>
      </c>
      <c r="F324">
        <v>34.799999999999997</v>
      </c>
      <c r="G324">
        <v>35.9</v>
      </c>
      <c r="H324">
        <v>38.700000000000003</v>
      </c>
      <c r="I324">
        <v>39.1</v>
      </c>
      <c r="J324">
        <v>45.1</v>
      </c>
      <c r="K324">
        <v>45.6</v>
      </c>
      <c r="L324">
        <v>41</v>
      </c>
      <c r="M324">
        <v>41.6</v>
      </c>
      <c r="N324">
        <v>40.799999999999997</v>
      </c>
      <c r="O324">
        <v>45.9</v>
      </c>
      <c r="P324">
        <v>44.8</v>
      </c>
      <c r="Q324">
        <v>45.8</v>
      </c>
      <c r="R324">
        <v>74.7</v>
      </c>
      <c r="S324">
        <v>80.900000000000006</v>
      </c>
      <c r="T324">
        <v>82.8</v>
      </c>
      <c r="U324">
        <v>79.5</v>
      </c>
      <c r="V324">
        <v>84.5</v>
      </c>
      <c r="W324">
        <v>83.3</v>
      </c>
      <c r="X324">
        <v>82.6</v>
      </c>
      <c r="Y324">
        <v>81.3</v>
      </c>
      <c r="Z324">
        <v>83.7</v>
      </c>
      <c r="AA324">
        <v>86.4</v>
      </c>
      <c r="AB324">
        <v>87.2</v>
      </c>
    </row>
    <row r="325" spans="1:28" x14ac:dyDescent="0.2">
      <c r="A325" t="s">
        <v>323</v>
      </c>
      <c r="B325">
        <v>47.8</v>
      </c>
      <c r="C325">
        <v>47.7</v>
      </c>
      <c r="D325">
        <v>47.1</v>
      </c>
      <c r="E325">
        <v>46.9</v>
      </c>
      <c r="F325">
        <v>45.6</v>
      </c>
      <c r="G325">
        <v>46.5</v>
      </c>
      <c r="H325">
        <v>46.8</v>
      </c>
      <c r="I325">
        <v>47.3</v>
      </c>
      <c r="J325">
        <v>48.7</v>
      </c>
      <c r="K325">
        <v>48.2</v>
      </c>
      <c r="L325">
        <v>46.7</v>
      </c>
      <c r="M325">
        <v>46.6</v>
      </c>
      <c r="N325">
        <v>46.8</v>
      </c>
      <c r="O325">
        <v>51.8</v>
      </c>
      <c r="P325">
        <v>52</v>
      </c>
      <c r="Q325">
        <v>52.2</v>
      </c>
      <c r="R325">
        <v>42.8</v>
      </c>
      <c r="S325">
        <v>42.5</v>
      </c>
      <c r="T325">
        <v>41.9</v>
      </c>
      <c r="U325">
        <v>42.2</v>
      </c>
      <c r="V325">
        <v>42.7</v>
      </c>
      <c r="W325">
        <v>42.7</v>
      </c>
      <c r="X325">
        <v>42.7</v>
      </c>
      <c r="Y325">
        <v>43</v>
      </c>
      <c r="Z325">
        <v>42.8</v>
      </c>
      <c r="AA325">
        <v>42.5</v>
      </c>
      <c r="AB325">
        <v>42.5</v>
      </c>
    </row>
    <row r="326" spans="1:28" x14ac:dyDescent="0.2">
      <c r="A326" t="s">
        <v>324</v>
      </c>
      <c r="B326">
        <v>55.5</v>
      </c>
      <c r="C326">
        <v>55.6</v>
      </c>
      <c r="D326">
        <v>54.9</v>
      </c>
      <c r="E326">
        <v>54.5</v>
      </c>
      <c r="F326">
        <v>52.6</v>
      </c>
      <c r="G326">
        <v>53.7</v>
      </c>
      <c r="H326">
        <v>53.5</v>
      </c>
      <c r="I326">
        <v>53.5</v>
      </c>
      <c r="J326">
        <v>55.9</v>
      </c>
      <c r="K326">
        <v>55</v>
      </c>
      <c r="L326">
        <v>53</v>
      </c>
      <c r="M326">
        <v>53.6</v>
      </c>
      <c r="N326">
        <v>53.5</v>
      </c>
      <c r="O326">
        <v>60.2</v>
      </c>
      <c r="P326">
        <v>61</v>
      </c>
      <c r="Q326">
        <v>60.7</v>
      </c>
      <c r="R326">
        <v>46.8</v>
      </c>
      <c r="S326">
        <v>46.6</v>
      </c>
      <c r="T326">
        <v>46</v>
      </c>
      <c r="U326">
        <v>46.3</v>
      </c>
      <c r="V326">
        <v>46.9</v>
      </c>
      <c r="W326">
        <v>47</v>
      </c>
      <c r="X326">
        <v>47</v>
      </c>
      <c r="Y326">
        <v>47.1</v>
      </c>
      <c r="Z326">
        <v>46.9</v>
      </c>
      <c r="AA326">
        <v>46.4</v>
      </c>
      <c r="AB326">
        <v>46.2</v>
      </c>
    </row>
    <row r="327" spans="1:28" x14ac:dyDescent="0.2">
      <c r="A327" t="s">
        <v>325</v>
      </c>
      <c r="B327">
        <v>27.7</v>
      </c>
      <c r="C327">
        <v>27.2</v>
      </c>
      <c r="D327">
        <v>26.9</v>
      </c>
      <c r="E327">
        <v>27.5</v>
      </c>
      <c r="F327">
        <v>27</v>
      </c>
      <c r="G327">
        <v>27.4</v>
      </c>
      <c r="H327">
        <v>28.4</v>
      </c>
      <c r="I327">
        <v>29.8</v>
      </c>
      <c r="J327">
        <v>29.4</v>
      </c>
      <c r="K327">
        <v>29.9</v>
      </c>
      <c r="L327">
        <v>29.7</v>
      </c>
      <c r="M327">
        <v>28.3</v>
      </c>
      <c r="N327">
        <v>29</v>
      </c>
      <c r="O327">
        <v>30.5</v>
      </c>
      <c r="P327">
        <v>30.3</v>
      </c>
      <c r="Q327">
        <v>31</v>
      </c>
      <c r="R327">
        <v>30</v>
      </c>
      <c r="S327">
        <v>29.6</v>
      </c>
      <c r="T327">
        <v>29</v>
      </c>
      <c r="U327">
        <v>29.1</v>
      </c>
      <c r="V327">
        <v>29.4</v>
      </c>
      <c r="W327">
        <v>29.7</v>
      </c>
      <c r="X327">
        <v>29.7</v>
      </c>
      <c r="Y327">
        <v>30.3</v>
      </c>
      <c r="Z327">
        <v>30.2</v>
      </c>
      <c r="AA327">
        <v>30.3</v>
      </c>
      <c r="AB327">
        <v>30.7</v>
      </c>
    </row>
    <row r="328" spans="1:28" x14ac:dyDescent="0.2">
      <c r="A328" t="s">
        <v>326</v>
      </c>
      <c r="B328">
        <v>64.900000000000006</v>
      </c>
      <c r="C328">
        <v>68.2</v>
      </c>
      <c r="D328">
        <v>70.3</v>
      </c>
      <c r="E328">
        <v>71.5</v>
      </c>
      <c r="F328">
        <v>72</v>
      </c>
      <c r="G328">
        <v>74</v>
      </c>
      <c r="H328">
        <v>74.3</v>
      </c>
      <c r="I328">
        <v>75</v>
      </c>
      <c r="J328">
        <v>74.400000000000006</v>
      </c>
      <c r="K328">
        <v>74.2</v>
      </c>
      <c r="L328">
        <v>75.400000000000006</v>
      </c>
      <c r="M328">
        <v>75.900000000000006</v>
      </c>
      <c r="N328">
        <v>77</v>
      </c>
      <c r="O328">
        <v>78.3</v>
      </c>
      <c r="P328">
        <v>78.7</v>
      </c>
      <c r="Q328">
        <v>80</v>
      </c>
      <c r="R328">
        <v>80</v>
      </c>
      <c r="S328">
        <v>79.3</v>
      </c>
      <c r="T328">
        <v>80.599999999999994</v>
      </c>
      <c r="U328">
        <v>79</v>
      </c>
      <c r="V328">
        <v>79.2</v>
      </c>
      <c r="W328">
        <v>79.099999999999994</v>
      </c>
      <c r="X328">
        <v>79.2</v>
      </c>
      <c r="Y328">
        <v>81.099999999999994</v>
      </c>
      <c r="Z328">
        <v>80.599999999999994</v>
      </c>
      <c r="AA328">
        <v>81.099999999999994</v>
      </c>
      <c r="AB328">
        <v>81.3</v>
      </c>
    </row>
    <row r="329" spans="1:28" x14ac:dyDescent="0.2">
      <c r="A329" t="s">
        <v>327</v>
      </c>
      <c r="B329">
        <v>78.5</v>
      </c>
      <c r="C329">
        <v>81</v>
      </c>
      <c r="D329">
        <v>81.3</v>
      </c>
      <c r="E329">
        <v>79.3</v>
      </c>
      <c r="F329">
        <v>78.7</v>
      </c>
      <c r="G329">
        <v>81.400000000000006</v>
      </c>
      <c r="H329">
        <v>82.6</v>
      </c>
      <c r="I329">
        <v>84</v>
      </c>
      <c r="J329">
        <v>84.2</v>
      </c>
      <c r="K329">
        <v>84</v>
      </c>
      <c r="L329">
        <v>85.4</v>
      </c>
      <c r="M329">
        <v>85.6</v>
      </c>
      <c r="N329">
        <v>85.7</v>
      </c>
      <c r="O329">
        <v>85.7</v>
      </c>
      <c r="P329">
        <v>85.7</v>
      </c>
      <c r="Q329">
        <v>86.8</v>
      </c>
      <c r="R329">
        <v>87.3</v>
      </c>
      <c r="S329">
        <v>86.8</v>
      </c>
      <c r="T329">
        <v>88.4</v>
      </c>
      <c r="U329">
        <v>86.6</v>
      </c>
      <c r="V329">
        <v>86.4</v>
      </c>
      <c r="W329">
        <v>86.4</v>
      </c>
      <c r="X329">
        <v>86.3</v>
      </c>
      <c r="Y329">
        <v>87.9</v>
      </c>
      <c r="Z329">
        <v>85.8</v>
      </c>
      <c r="AA329">
        <v>86.3</v>
      </c>
      <c r="AB329">
        <v>86</v>
      </c>
    </row>
    <row r="330" spans="1:28" x14ac:dyDescent="0.2">
      <c r="A330" t="s">
        <v>328</v>
      </c>
      <c r="B330">
        <v>46.4</v>
      </c>
      <c r="C330">
        <v>49.6</v>
      </c>
      <c r="D330">
        <v>52.5</v>
      </c>
      <c r="E330">
        <v>57.6</v>
      </c>
      <c r="F330">
        <v>58.9</v>
      </c>
      <c r="G330">
        <v>59.4</v>
      </c>
      <c r="H330">
        <v>58.2</v>
      </c>
      <c r="I330">
        <v>57.7</v>
      </c>
      <c r="J330">
        <v>56</v>
      </c>
      <c r="K330">
        <v>55.9</v>
      </c>
      <c r="L330">
        <v>57.5</v>
      </c>
      <c r="M330">
        <v>58.2</v>
      </c>
      <c r="N330">
        <v>60.4</v>
      </c>
      <c r="O330">
        <v>64.2</v>
      </c>
      <c r="P330">
        <v>65.099999999999994</v>
      </c>
      <c r="Q330">
        <v>66.8</v>
      </c>
      <c r="R330">
        <v>65.7</v>
      </c>
      <c r="S330">
        <v>64.5</v>
      </c>
      <c r="T330">
        <v>65.400000000000006</v>
      </c>
      <c r="U330">
        <v>63.5</v>
      </c>
      <c r="V330">
        <v>64.400000000000006</v>
      </c>
      <c r="W330">
        <v>64.099999999999994</v>
      </c>
      <c r="X330">
        <v>64.3</v>
      </c>
      <c r="Y330">
        <v>66</v>
      </c>
      <c r="Z330">
        <v>67.7</v>
      </c>
      <c r="AA330">
        <v>67.599999999999994</v>
      </c>
      <c r="AB330">
        <v>68.599999999999994</v>
      </c>
    </row>
    <row r="331" spans="1:28" x14ac:dyDescent="0.2">
      <c r="A331" t="s">
        <v>329</v>
      </c>
      <c r="B331">
        <v>51.3</v>
      </c>
      <c r="C331">
        <v>51.4</v>
      </c>
      <c r="D331">
        <v>51.4</v>
      </c>
      <c r="E331">
        <v>52.3</v>
      </c>
      <c r="F331">
        <v>52.3</v>
      </c>
      <c r="G331">
        <v>53.6</v>
      </c>
      <c r="H331">
        <v>55</v>
      </c>
      <c r="I331">
        <v>55.9</v>
      </c>
      <c r="J331">
        <v>55.9</v>
      </c>
      <c r="K331">
        <v>56.8</v>
      </c>
      <c r="L331">
        <v>57</v>
      </c>
      <c r="M331">
        <v>57.3</v>
      </c>
      <c r="N331">
        <v>57.2</v>
      </c>
      <c r="O331">
        <v>55.4</v>
      </c>
      <c r="P331">
        <v>55.5</v>
      </c>
      <c r="Q331">
        <v>57.1</v>
      </c>
      <c r="R331">
        <v>84.1</v>
      </c>
      <c r="S331">
        <v>83</v>
      </c>
      <c r="T331">
        <v>84.3</v>
      </c>
      <c r="U331">
        <v>83.9</v>
      </c>
      <c r="V331">
        <v>83.9</v>
      </c>
      <c r="W331">
        <v>82.5</v>
      </c>
      <c r="X331">
        <v>82.2</v>
      </c>
      <c r="Y331">
        <v>83.3</v>
      </c>
      <c r="Z331">
        <v>82.6</v>
      </c>
      <c r="AA331">
        <v>83</v>
      </c>
      <c r="AB331">
        <v>82</v>
      </c>
    </row>
    <row r="332" spans="1:28" x14ac:dyDescent="0.2">
      <c r="A332" t="s">
        <v>330</v>
      </c>
      <c r="B332">
        <v>58.8</v>
      </c>
      <c r="C332">
        <v>60.2</v>
      </c>
      <c r="D332">
        <v>61.4</v>
      </c>
      <c r="E332">
        <v>60.6</v>
      </c>
      <c r="F332">
        <v>60</v>
      </c>
      <c r="G332">
        <v>58.9</v>
      </c>
      <c r="H332">
        <v>57.6</v>
      </c>
      <c r="I332">
        <v>57.5</v>
      </c>
      <c r="J332">
        <v>58.7</v>
      </c>
      <c r="K332">
        <v>60.1</v>
      </c>
      <c r="L332">
        <v>56.6</v>
      </c>
      <c r="M332">
        <v>57.8</v>
      </c>
      <c r="N332">
        <v>59.9</v>
      </c>
      <c r="O332">
        <v>60.9</v>
      </c>
      <c r="P332">
        <v>61.3</v>
      </c>
      <c r="Q332">
        <v>61.1</v>
      </c>
      <c r="R332">
        <v>60.9</v>
      </c>
      <c r="S332">
        <v>61.9</v>
      </c>
      <c r="T332">
        <v>60.8</v>
      </c>
      <c r="U332">
        <v>61.6</v>
      </c>
      <c r="V332">
        <v>62.5</v>
      </c>
      <c r="W332">
        <v>62.9</v>
      </c>
      <c r="X332">
        <v>62</v>
      </c>
      <c r="Y332">
        <v>62.1</v>
      </c>
      <c r="Z332">
        <v>61.6</v>
      </c>
      <c r="AA332">
        <v>60.7</v>
      </c>
      <c r="AB332">
        <v>59.5</v>
      </c>
    </row>
    <row r="333" spans="1:28" x14ac:dyDescent="0.2">
      <c r="A333" t="s">
        <v>331</v>
      </c>
      <c r="B333">
        <v>63.2</v>
      </c>
      <c r="C333">
        <v>64.5</v>
      </c>
      <c r="D333">
        <v>66</v>
      </c>
      <c r="E333">
        <v>67</v>
      </c>
      <c r="F333">
        <v>66</v>
      </c>
      <c r="G333">
        <v>64.400000000000006</v>
      </c>
      <c r="H333">
        <v>62.3</v>
      </c>
      <c r="I333">
        <v>63.1</v>
      </c>
      <c r="J333">
        <v>63.8</v>
      </c>
      <c r="K333">
        <v>64.8</v>
      </c>
      <c r="L333">
        <v>61.1</v>
      </c>
      <c r="M333">
        <v>62.3</v>
      </c>
      <c r="N333">
        <v>65.2</v>
      </c>
      <c r="O333">
        <v>66.400000000000006</v>
      </c>
      <c r="P333">
        <v>66.7</v>
      </c>
      <c r="Q333">
        <v>66.599999999999994</v>
      </c>
      <c r="R333">
        <v>66.099999999999994</v>
      </c>
      <c r="S333">
        <v>67.2</v>
      </c>
      <c r="T333">
        <v>66.099999999999994</v>
      </c>
      <c r="U333">
        <v>67.099999999999994</v>
      </c>
      <c r="V333">
        <v>68</v>
      </c>
      <c r="W333">
        <v>68.599999999999994</v>
      </c>
      <c r="X333">
        <v>67.400000000000006</v>
      </c>
      <c r="Y333">
        <v>67.900000000000006</v>
      </c>
      <c r="Z333">
        <v>67.8</v>
      </c>
      <c r="AA333">
        <v>66.3</v>
      </c>
      <c r="AB333">
        <v>64.400000000000006</v>
      </c>
    </row>
    <row r="334" spans="1:28" x14ac:dyDescent="0.2">
      <c r="A334" t="s">
        <v>332</v>
      </c>
      <c r="B334">
        <v>33.299999999999997</v>
      </c>
      <c r="C334">
        <v>34.700000000000003</v>
      </c>
      <c r="D334">
        <v>34.299999999999997</v>
      </c>
      <c r="E334">
        <v>29.5</v>
      </c>
      <c r="F334">
        <v>31.2</v>
      </c>
      <c r="G334">
        <v>31.1</v>
      </c>
      <c r="H334">
        <v>31.7</v>
      </c>
      <c r="I334">
        <v>29.2</v>
      </c>
      <c r="J334">
        <v>31.6</v>
      </c>
      <c r="K334">
        <v>33.299999999999997</v>
      </c>
      <c r="L334">
        <v>30.9</v>
      </c>
      <c r="M334">
        <v>30.6</v>
      </c>
      <c r="N334">
        <v>29.6</v>
      </c>
      <c r="O334">
        <v>29.7</v>
      </c>
      <c r="P334">
        <v>30.4</v>
      </c>
      <c r="Q334">
        <v>30.6</v>
      </c>
      <c r="R334">
        <v>30.7</v>
      </c>
      <c r="S334">
        <v>31.4</v>
      </c>
      <c r="T334">
        <v>30.5</v>
      </c>
      <c r="U334">
        <v>30.6</v>
      </c>
      <c r="V334">
        <v>31.1</v>
      </c>
      <c r="W334">
        <v>31.3</v>
      </c>
      <c r="X334">
        <v>31.7</v>
      </c>
      <c r="Y334">
        <v>32</v>
      </c>
      <c r="Z334">
        <v>31.5</v>
      </c>
      <c r="AA334">
        <v>32.299999999999997</v>
      </c>
      <c r="AB334">
        <v>33.4</v>
      </c>
    </row>
    <row r="337" spans="1:4" x14ac:dyDescent="0.2">
      <c r="A337" t="s">
        <v>333</v>
      </c>
    </row>
    <row r="338" spans="1:4" x14ac:dyDescent="0.2">
      <c r="A338" t="s">
        <v>334</v>
      </c>
      <c r="B338" t="s">
        <v>335</v>
      </c>
    </row>
    <row r="339" spans="1:4" x14ac:dyDescent="0.2">
      <c r="A339" s="2">
        <v>44343</v>
      </c>
      <c r="B339" t="s">
        <v>336</v>
      </c>
    </row>
    <row r="340" spans="1:4" x14ac:dyDescent="0.2">
      <c r="A340" s="2">
        <v>44068</v>
      </c>
      <c r="B340" t="s">
        <v>337</v>
      </c>
    </row>
    <row r="344" spans="1:4" x14ac:dyDescent="0.2">
      <c r="A344" t="s">
        <v>338</v>
      </c>
    </row>
    <row r="345" spans="1:4" x14ac:dyDescent="0.2">
      <c r="A345">
        <v>1</v>
      </c>
      <c r="B345" t="s">
        <v>339</v>
      </c>
    </row>
    <row r="346" spans="1:4" x14ac:dyDescent="0.2">
      <c r="A346">
        <v>2</v>
      </c>
      <c r="B346" t="s">
        <v>340</v>
      </c>
    </row>
    <row r="347" spans="1:4" x14ac:dyDescent="0.2">
      <c r="A347">
        <v>3</v>
      </c>
      <c r="B347" t="s">
        <v>341</v>
      </c>
      <c r="C347" t="s">
        <v>342</v>
      </c>
      <c r="D347" t="s">
        <v>343</v>
      </c>
    </row>
    <row r="348" spans="1:4" x14ac:dyDescent="0.2">
      <c r="A348">
        <v>4</v>
      </c>
      <c r="B348" t="s">
        <v>344</v>
      </c>
    </row>
    <row r="349" spans="1:4" x14ac:dyDescent="0.2">
      <c r="A349">
        <v>5</v>
      </c>
      <c r="B349" t="s">
        <v>345</v>
      </c>
    </row>
    <row r="350" spans="1:4" x14ac:dyDescent="0.2">
      <c r="A350">
        <v>6</v>
      </c>
      <c r="B350" t="s">
        <v>346</v>
      </c>
    </row>
    <row r="351" spans="1:4" x14ac:dyDescent="0.2">
      <c r="A351">
        <v>7</v>
      </c>
      <c r="B351" t="s">
        <v>347</v>
      </c>
    </row>
    <row r="352" spans="1:4" x14ac:dyDescent="0.2">
      <c r="A352">
        <v>8</v>
      </c>
      <c r="B352" t="s">
        <v>348</v>
      </c>
    </row>
    <row r="353" spans="1:2" x14ac:dyDescent="0.2">
      <c r="A353">
        <v>9</v>
      </c>
      <c r="B353" t="s">
        <v>349</v>
      </c>
    </row>
    <row r="354" spans="1:2" x14ac:dyDescent="0.2">
      <c r="A354">
        <v>10</v>
      </c>
      <c r="B354" t="s">
        <v>350</v>
      </c>
    </row>
    <row r="355" spans="1:2" x14ac:dyDescent="0.2">
      <c r="A355">
        <v>11</v>
      </c>
      <c r="B355" t="s">
        <v>351</v>
      </c>
    </row>
    <row r="356" spans="1:2" x14ac:dyDescent="0.2">
      <c r="A356">
        <v>12</v>
      </c>
      <c r="B356" t="s">
        <v>352</v>
      </c>
    </row>
    <row r="357" spans="1:2" x14ac:dyDescent="0.2">
      <c r="A357">
        <v>13</v>
      </c>
      <c r="B357" t="s">
        <v>353</v>
      </c>
    </row>
    <row r="358" spans="1:2" x14ac:dyDescent="0.2">
      <c r="A358">
        <v>14</v>
      </c>
      <c r="B358" t="s">
        <v>354</v>
      </c>
    </row>
    <row r="359" spans="1:2" x14ac:dyDescent="0.2">
      <c r="A359">
        <v>15</v>
      </c>
      <c r="B359" t="s">
        <v>355</v>
      </c>
    </row>
    <row r="360" spans="1:2" x14ac:dyDescent="0.2">
      <c r="A360">
        <v>16</v>
      </c>
      <c r="B360" t="s">
        <v>356</v>
      </c>
    </row>
    <row r="361" spans="1:2" x14ac:dyDescent="0.2">
      <c r="A361">
        <v>17</v>
      </c>
      <c r="B361" t="s">
        <v>357</v>
      </c>
    </row>
    <row r="362" spans="1:2" x14ac:dyDescent="0.2">
      <c r="A362">
        <v>18</v>
      </c>
      <c r="B362" t="s">
        <v>358</v>
      </c>
    </row>
    <row r="363" spans="1:2" x14ac:dyDescent="0.2">
      <c r="A363">
        <v>19</v>
      </c>
      <c r="B363" t="s">
        <v>359</v>
      </c>
    </row>
    <row r="364" spans="1:2" x14ac:dyDescent="0.2">
      <c r="A364">
        <v>20</v>
      </c>
      <c r="B364" t="s">
        <v>360</v>
      </c>
    </row>
    <row r="365" spans="1:2" x14ac:dyDescent="0.2">
      <c r="A365">
        <v>21</v>
      </c>
      <c r="B365" t="s">
        <v>361</v>
      </c>
    </row>
    <row r="366" spans="1:2" x14ac:dyDescent="0.2">
      <c r="A366">
        <v>22</v>
      </c>
      <c r="B366" t="s">
        <v>362</v>
      </c>
    </row>
    <row r="367" spans="1:2" x14ac:dyDescent="0.2">
      <c r="A367">
        <v>23</v>
      </c>
      <c r="B367" t="s">
        <v>363</v>
      </c>
    </row>
    <row r="368" spans="1:2" x14ac:dyDescent="0.2">
      <c r="A368">
        <v>24</v>
      </c>
      <c r="B368" t="s">
        <v>364</v>
      </c>
    </row>
    <row r="369" spans="1:2" x14ac:dyDescent="0.2">
      <c r="A369">
        <v>25</v>
      </c>
      <c r="B369" t="s">
        <v>365</v>
      </c>
    </row>
    <row r="370" spans="1:2" x14ac:dyDescent="0.2">
      <c r="A370">
        <v>26</v>
      </c>
      <c r="B370" t="s">
        <v>366</v>
      </c>
    </row>
    <row r="371" spans="1:2" x14ac:dyDescent="0.2">
      <c r="A371">
        <v>27</v>
      </c>
      <c r="B371" t="s">
        <v>367</v>
      </c>
    </row>
    <row r="372" spans="1:2" x14ac:dyDescent="0.2">
      <c r="A372">
        <v>28</v>
      </c>
      <c r="B372" t="s">
        <v>368</v>
      </c>
    </row>
    <row r="373" spans="1:2" x14ac:dyDescent="0.2">
      <c r="A373">
        <v>29</v>
      </c>
      <c r="B373" t="s">
        <v>369</v>
      </c>
    </row>
    <row r="374" spans="1:2" x14ac:dyDescent="0.2">
      <c r="A374">
        <v>30</v>
      </c>
      <c r="B374" t="s">
        <v>370</v>
      </c>
    </row>
    <row r="375" spans="1:2" x14ac:dyDescent="0.2">
      <c r="A375">
        <v>31</v>
      </c>
      <c r="B375" t="s">
        <v>371</v>
      </c>
    </row>
    <row r="376" spans="1:2" x14ac:dyDescent="0.2">
      <c r="A376">
        <v>32</v>
      </c>
      <c r="B376" t="s">
        <v>372</v>
      </c>
    </row>
    <row r="377" spans="1:2" x14ac:dyDescent="0.2">
      <c r="A377">
        <v>33</v>
      </c>
      <c r="B377" t="s">
        <v>373</v>
      </c>
    </row>
    <row r="378" spans="1:2" x14ac:dyDescent="0.2">
      <c r="A378">
        <v>34</v>
      </c>
      <c r="B378" t="s">
        <v>374</v>
      </c>
    </row>
    <row r="379" spans="1:2" x14ac:dyDescent="0.2">
      <c r="A379">
        <v>35</v>
      </c>
      <c r="B379" t="s">
        <v>375</v>
      </c>
    </row>
    <row r="380" spans="1:2" x14ac:dyDescent="0.2">
      <c r="A380">
        <v>36</v>
      </c>
      <c r="B380" t="s">
        <v>376</v>
      </c>
    </row>
    <row r="381" spans="1:2" x14ac:dyDescent="0.2">
      <c r="A381">
        <v>37</v>
      </c>
      <c r="B381" t="s">
        <v>377</v>
      </c>
    </row>
    <row r="382" spans="1:2" x14ac:dyDescent="0.2">
      <c r="A382">
        <v>38</v>
      </c>
      <c r="B382" t="s">
        <v>378</v>
      </c>
    </row>
    <row r="383" spans="1:2" x14ac:dyDescent="0.2">
      <c r="A383">
        <v>39</v>
      </c>
      <c r="B383" t="s">
        <v>379</v>
      </c>
    </row>
    <row r="384" spans="1:2" x14ac:dyDescent="0.2">
      <c r="A384">
        <v>40</v>
      </c>
      <c r="B384" t="s">
        <v>380</v>
      </c>
    </row>
    <row r="385" spans="1:2" x14ac:dyDescent="0.2">
      <c r="A385">
        <v>41</v>
      </c>
      <c r="B385" t="s">
        <v>381</v>
      </c>
    </row>
    <row r="386" spans="1:2" x14ac:dyDescent="0.2">
      <c r="A386">
        <v>42</v>
      </c>
      <c r="B386" t="s">
        <v>382</v>
      </c>
    </row>
    <row r="387" spans="1:2" x14ac:dyDescent="0.2">
      <c r="A387">
        <v>43</v>
      </c>
      <c r="B387" t="s">
        <v>383</v>
      </c>
    </row>
    <row r="388" spans="1:2" x14ac:dyDescent="0.2">
      <c r="A388">
        <v>44</v>
      </c>
      <c r="B388" t="s">
        <v>384</v>
      </c>
    </row>
    <row r="389" spans="1:2" x14ac:dyDescent="0.2">
      <c r="A389">
        <v>45</v>
      </c>
      <c r="B389" t="s">
        <v>385</v>
      </c>
    </row>
    <row r="390" spans="1:2" x14ac:dyDescent="0.2">
      <c r="A390">
        <v>46</v>
      </c>
      <c r="B390" t="s">
        <v>386</v>
      </c>
    </row>
    <row r="391" spans="1:2" x14ac:dyDescent="0.2">
      <c r="A391">
        <v>47</v>
      </c>
      <c r="B391" t="s">
        <v>387</v>
      </c>
    </row>
    <row r="392" spans="1:2" x14ac:dyDescent="0.2">
      <c r="A392">
        <v>48</v>
      </c>
      <c r="B392" t="s">
        <v>388</v>
      </c>
    </row>
    <row r="393" spans="1:2" x14ac:dyDescent="0.2">
      <c r="A393">
        <v>49</v>
      </c>
      <c r="B393" t="s">
        <v>389</v>
      </c>
    </row>
    <row r="394" spans="1:2" x14ac:dyDescent="0.2">
      <c r="A394">
        <v>50</v>
      </c>
      <c r="B394" t="s">
        <v>390</v>
      </c>
    </row>
    <row r="395" spans="1:2" x14ac:dyDescent="0.2">
      <c r="A395">
        <v>51</v>
      </c>
      <c r="B395" t="s">
        <v>391</v>
      </c>
    </row>
    <row r="396" spans="1:2" x14ac:dyDescent="0.2">
      <c r="A396">
        <v>52</v>
      </c>
      <c r="B396" t="s">
        <v>392</v>
      </c>
    </row>
    <row r="397" spans="1:2" x14ac:dyDescent="0.2">
      <c r="A397">
        <v>53</v>
      </c>
      <c r="B397" t="s">
        <v>393</v>
      </c>
    </row>
    <row r="398" spans="1:2" x14ac:dyDescent="0.2">
      <c r="A398">
        <v>54</v>
      </c>
      <c r="B398" t="s">
        <v>394</v>
      </c>
    </row>
    <row r="399" spans="1:2" x14ac:dyDescent="0.2">
      <c r="A399">
        <v>55</v>
      </c>
      <c r="B399" t="s">
        <v>395</v>
      </c>
    </row>
    <row r="400" spans="1:2" x14ac:dyDescent="0.2">
      <c r="A400">
        <v>56</v>
      </c>
      <c r="B400" t="s">
        <v>396</v>
      </c>
    </row>
    <row r="401" spans="1:2" x14ac:dyDescent="0.2">
      <c r="A401">
        <v>57</v>
      </c>
      <c r="B401" t="s">
        <v>397</v>
      </c>
    </row>
    <row r="402" spans="1:2" x14ac:dyDescent="0.2">
      <c r="A402">
        <v>58</v>
      </c>
      <c r="B402" t="s">
        <v>398</v>
      </c>
    </row>
    <row r="403" spans="1:2" x14ac:dyDescent="0.2">
      <c r="A403">
        <v>59</v>
      </c>
      <c r="B403" t="s">
        <v>399</v>
      </c>
    </row>
    <row r="404" spans="1:2" x14ac:dyDescent="0.2">
      <c r="A404">
        <v>60</v>
      </c>
      <c r="B404" t="s">
        <v>400</v>
      </c>
    </row>
    <row r="405" spans="1:2" x14ac:dyDescent="0.2">
      <c r="A405">
        <v>61</v>
      </c>
      <c r="B405" t="s">
        <v>401</v>
      </c>
    </row>
    <row r="406" spans="1:2" x14ac:dyDescent="0.2">
      <c r="A406">
        <v>62</v>
      </c>
      <c r="B406" t="s">
        <v>402</v>
      </c>
    </row>
    <row r="407" spans="1:2" x14ac:dyDescent="0.2">
      <c r="A407">
        <v>63</v>
      </c>
      <c r="B407" t="s">
        <v>403</v>
      </c>
    </row>
    <row r="408" spans="1:2" x14ac:dyDescent="0.2">
      <c r="A408">
        <v>64</v>
      </c>
      <c r="B408" t="s">
        <v>404</v>
      </c>
    </row>
    <row r="409" spans="1:2" x14ac:dyDescent="0.2">
      <c r="A409">
        <v>65</v>
      </c>
      <c r="B409" t="s">
        <v>405</v>
      </c>
    </row>
    <row r="410" spans="1:2" x14ac:dyDescent="0.2">
      <c r="A410">
        <v>66</v>
      </c>
      <c r="B410" t="s">
        <v>406</v>
      </c>
    </row>
    <row r="411" spans="1:2" x14ac:dyDescent="0.2">
      <c r="A411">
        <v>67</v>
      </c>
      <c r="B411" t="s">
        <v>407</v>
      </c>
    </row>
    <row r="412" spans="1:2" x14ac:dyDescent="0.2">
      <c r="A412">
        <v>68</v>
      </c>
      <c r="B412" t="s">
        <v>408</v>
      </c>
    </row>
    <row r="413" spans="1:2" x14ac:dyDescent="0.2">
      <c r="A413">
        <v>69</v>
      </c>
      <c r="B413" t="s">
        <v>409</v>
      </c>
    </row>
    <row r="414" spans="1:2" x14ac:dyDescent="0.2">
      <c r="A414">
        <v>70</v>
      </c>
      <c r="B414" t="s">
        <v>410</v>
      </c>
    </row>
    <row r="415" spans="1:2" x14ac:dyDescent="0.2">
      <c r="A415">
        <v>71</v>
      </c>
      <c r="B415" t="s">
        <v>411</v>
      </c>
    </row>
    <row r="416" spans="1:2" x14ac:dyDescent="0.2">
      <c r="A416">
        <v>72</v>
      </c>
      <c r="B416" t="s">
        <v>412</v>
      </c>
    </row>
    <row r="417" spans="1:6" x14ac:dyDescent="0.2">
      <c r="A417">
        <v>73</v>
      </c>
      <c r="B417" t="s">
        <v>413</v>
      </c>
    </row>
    <row r="418" spans="1:6" x14ac:dyDescent="0.2">
      <c r="A418">
        <v>74</v>
      </c>
      <c r="B418" t="s">
        <v>414</v>
      </c>
      <c r="C418" t="s">
        <v>415</v>
      </c>
    </row>
    <row r="419" spans="1:6" x14ac:dyDescent="0.2">
      <c r="A419">
        <v>75</v>
      </c>
      <c r="B419" t="s">
        <v>416</v>
      </c>
      <c r="C419" t="s">
        <v>417</v>
      </c>
      <c r="D419" t="s">
        <v>418</v>
      </c>
      <c r="E419" t="s">
        <v>419</v>
      </c>
      <c r="F419" t="s">
        <v>420</v>
      </c>
    </row>
    <row r="420" spans="1:6" x14ac:dyDescent="0.2">
      <c r="A420">
        <v>76</v>
      </c>
      <c r="B420" t="s">
        <v>421</v>
      </c>
    </row>
    <row r="421" spans="1:6" x14ac:dyDescent="0.2">
      <c r="A421">
        <v>77</v>
      </c>
      <c r="B421" t="s">
        <v>422</v>
      </c>
      <c r="C421" t="s">
        <v>423</v>
      </c>
    </row>
    <row r="422" spans="1:6" x14ac:dyDescent="0.2">
      <c r="A422">
        <v>78</v>
      </c>
      <c r="B422" t="s">
        <v>424</v>
      </c>
    </row>
    <row r="426" spans="1:6" x14ac:dyDescent="0.2">
      <c r="A426" t="s">
        <v>425</v>
      </c>
    </row>
    <row r="427" spans="1:6" x14ac:dyDescent="0.2">
      <c r="A427" t="s">
        <v>426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4172-E934-694C-8763-49BC314F9F78}">
  <dimension ref="A1"/>
  <sheetViews>
    <sheetView workbookViewId="0">
      <selection activeCell="Q22" sqref="Q22"/>
    </sheetView>
  </sheetViews>
  <sheetFormatPr baseColWidth="10" defaultRowHeight="16"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CADF-26E9-194B-943D-B38C823DF1EF}">
  <dimension ref="V70:W72"/>
  <sheetViews>
    <sheetView topLeftCell="A59" zoomScaleNormal="100" workbookViewId="0">
      <selection activeCell="AA72" sqref="AA72"/>
    </sheetView>
  </sheetViews>
  <sheetFormatPr baseColWidth="10" defaultRowHeight="16" x14ac:dyDescent="0.2"/>
  <sheetData>
    <row r="70" spans="22:23" x14ac:dyDescent="0.2">
      <c r="V70" t="s">
        <v>659</v>
      </c>
      <c r="W70" t="s">
        <v>660</v>
      </c>
    </row>
    <row r="71" spans="22:23" x14ac:dyDescent="0.2">
      <c r="V71" s="15">
        <v>-0.03</v>
      </c>
      <c r="W71" s="15">
        <f>V71</f>
        <v>-0.03</v>
      </c>
    </row>
    <row r="72" spans="22:23" x14ac:dyDescent="0.2">
      <c r="V72" s="15">
        <v>0.05</v>
      </c>
      <c r="W72" s="15">
        <v>0.05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E770-E9DF-A749-8782-271B9FBC5225}">
  <dimension ref="A10:AB39"/>
  <sheetViews>
    <sheetView workbookViewId="0">
      <selection activeCell="C15" sqref="C15:AB15"/>
    </sheetView>
  </sheetViews>
  <sheetFormatPr baseColWidth="10" defaultRowHeight="16" x14ac:dyDescent="0.2"/>
  <cols>
    <col min="1" max="1" width="38.83203125" customWidth="1"/>
    <col min="2" max="2" width="15.33203125" customWidth="1"/>
    <col min="3" max="28" width="12.6640625" bestFit="1" customWidth="1"/>
  </cols>
  <sheetData>
    <row r="10" spans="1:28" x14ac:dyDescent="0.2">
      <c r="A10" t="s">
        <v>7</v>
      </c>
      <c r="B10" t="s">
        <v>8</v>
      </c>
    </row>
    <row r="11" spans="1:28" x14ac:dyDescent="0.2">
      <c r="A11" t="s">
        <v>9</v>
      </c>
      <c r="B11">
        <v>1997</v>
      </c>
      <c r="C11">
        <v>1998</v>
      </c>
      <c r="D11">
        <v>1999</v>
      </c>
      <c r="E11">
        <v>2000</v>
      </c>
      <c r="F11">
        <v>2001</v>
      </c>
      <c r="G11">
        <v>2002</v>
      </c>
      <c r="H11">
        <v>2003</v>
      </c>
      <c r="I11">
        <v>2004</v>
      </c>
      <c r="J11">
        <v>2005</v>
      </c>
      <c r="K11">
        <v>2006</v>
      </c>
      <c r="L11">
        <v>2007</v>
      </c>
      <c r="M11">
        <v>2008</v>
      </c>
      <c r="N11">
        <v>2009</v>
      </c>
      <c r="O11">
        <v>2010</v>
      </c>
      <c r="P11">
        <v>2011</v>
      </c>
      <c r="Q11">
        <v>2012</v>
      </c>
      <c r="R11">
        <v>2013</v>
      </c>
      <c r="S11">
        <v>2014</v>
      </c>
      <c r="T11">
        <v>2015</v>
      </c>
      <c r="U11">
        <v>2016</v>
      </c>
      <c r="V11">
        <v>2017</v>
      </c>
      <c r="W11">
        <v>2018</v>
      </c>
      <c r="X11">
        <v>2019</v>
      </c>
      <c r="Y11">
        <v>2020</v>
      </c>
      <c r="Z11">
        <v>2021</v>
      </c>
      <c r="AA11">
        <v>2022</v>
      </c>
      <c r="AB11">
        <v>2023</v>
      </c>
    </row>
    <row r="12" spans="1:28" x14ac:dyDescent="0.2">
      <c r="B12" t="s">
        <v>10</v>
      </c>
    </row>
    <row r="13" spans="1:28" x14ac:dyDescent="0.2">
      <c r="A13" s="3"/>
    </row>
    <row r="14" spans="1:28" s="3" customFormat="1" x14ac:dyDescent="0.2">
      <c r="A14" s="3" t="s">
        <v>431</v>
      </c>
      <c r="B14" s="3">
        <v>44</v>
      </c>
      <c r="C14" s="3">
        <v>45</v>
      </c>
      <c r="D14" s="3">
        <v>46.5</v>
      </c>
      <c r="E14" s="3">
        <v>48.6</v>
      </c>
      <c r="F14" s="3">
        <v>49.5</v>
      </c>
      <c r="G14" s="3">
        <v>50.4</v>
      </c>
      <c r="H14" s="3">
        <v>50.6</v>
      </c>
      <c r="I14" s="3">
        <v>51</v>
      </c>
      <c r="J14" s="3">
        <v>52.2</v>
      </c>
      <c r="K14" s="3">
        <v>53</v>
      </c>
      <c r="L14" s="3">
        <v>53.2</v>
      </c>
      <c r="M14" s="3">
        <v>52.6</v>
      </c>
      <c r="N14" s="3">
        <v>52.1</v>
      </c>
      <c r="O14" s="3">
        <v>52.4</v>
      </c>
      <c r="P14" s="3">
        <v>53.6</v>
      </c>
      <c r="Q14" s="3">
        <v>53.5</v>
      </c>
      <c r="R14" s="3">
        <v>54.5</v>
      </c>
      <c r="S14" s="3">
        <v>56.6</v>
      </c>
      <c r="T14" s="3">
        <v>56.5</v>
      </c>
      <c r="U14" s="3">
        <v>56.8</v>
      </c>
      <c r="V14" s="3">
        <v>57.7</v>
      </c>
      <c r="W14" s="3">
        <v>58</v>
      </c>
      <c r="X14" s="3">
        <v>58.2</v>
      </c>
      <c r="Y14" s="3">
        <v>63.3</v>
      </c>
      <c r="Z14" s="3">
        <v>60.6</v>
      </c>
      <c r="AA14" s="3">
        <v>60.3</v>
      </c>
      <c r="AB14" s="3">
        <v>59.1</v>
      </c>
    </row>
    <row r="15" spans="1:28" s="3" customFormat="1" x14ac:dyDescent="0.2">
      <c r="A15" s="3" t="s">
        <v>500</v>
      </c>
      <c r="C15" s="3">
        <f>C14-B14</f>
        <v>1</v>
      </c>
      <c r="D15" s="3">
        <f t="shared" ref="D15:T15" si="0">D14-C14</f>
        <v>1.5</v>
      </c>
      <c r="E15" s="3">
        <f t="shared" si="0"/>
        <v>2.1000000000000014</v>
      </c>
      <c r="F15" s="3">
        <f t="shared" si="0"/>
        <v>0.89999999999999858</v>
      </c>
      <c r="G15" s="3">
        <f t="shared" si="0"/>
        <v>0.89999999999999858</v>
      </c>
      <c r="H15" s="3">
        <f t="shared" si="0"/>
        <v>0.20000000000000284</v>
      </c>
      <c r="I15" s="3">
        <f t="shared" si="0"/>
        <v>0.39999999999999858</v>
      </c>
      <c r="J15" s="3">
        <f t="shared" si="0"/>
        <v>1.2000000000000028</v>
      </c>
      <c r="K15" s="3">
        <f t="shared" si="0"/>
        <v>0.79999999999999716</v>
      </c>
      <c r="L15" s="3">
        <f t="shared" si="0"/>
        <v>0.20000000000000284</v>
      </c>
      <c r="M15" s="3">
        <f t="shared" si="0"/>
        <v>-0.60000000000000142</v>
      </c>
      <c r="N15" s="3">
        <f t="shared" si="0"/>
        <v>-0.5</v>
      </c>
      <c r="O15" s="3">
        <f t="shared" si="0"/>
        <v>0.29999999999999716</v>
      </c>
      <c r="P15" s="3">
        <f t="shared" si="0"/>
        <v>1.2000000000000028</v>
      </c>
      <c r="Q15" s="3">
        <f t="shared" si="0"/>
        <v>-0.10000000000000142</v>
      </c>
      <c r="R15" s="3">
        <f t="shared" si="0"/>
        <v>1</v>
      </c>
      <c r="S15" s="3">
        <f t="shared" si="0"/>
        <v>2.1000000000000014</v>
      </c>
      <c r="T15" s="3">
        <f t="shared" si="0"/>
        <v>-0.10000000000000142</v>
      </c>
      <c r="U15" s="3">
        <f>U14-T14</f>
        <v>0.29999999999999716</v>
      </c>
      <c r="V15" s="3">
        <f t="shared" ref="V15" si="1">V14-U14</f>
        <v>0.90000000000000568</v>
      </c>
      <c r="W15" s="3">
        <f t="shared" ref="W15" si="2">W14-V14</f>
        <v>0.29999999999999716</v>
      </c>
      <c r="X15" s="3">
        <f t="shared" ref="X15" si="3">X14-W14</f>
        <v>0.20000000000000284</v>
      </c>
      <c r="Y15" s="3">
        <f t="shared" ref="Y15" si="4">Y14-X14</f>
        <v>5.0999999999999943</v>
      </c>
      <c r="Z15" s="3">
        <f t="shared" ref="Z15" si="5">Z14-Y14</f>
        <v>-2.6999999999999957</v>
      </c>
      <c r="AA15" s="3">
        <f t="shared" ref="AA15" si="6">AA14-Z14</f>
        <v>-0.30000000000000426</v>
      </c>
      <c r="AB15" s="3">
        <f t="shared" ref="AB15" si="7">AB14-AA14</f>
        <v>-1.1999999999999957</v>
      </c>
    </row>
    <row r="16" spans="1:28" x14ac:dyDescent="0.2">
      <c r="A16" s="3" t="s">
        <v>432</v>
      </c>
      <c r="B16">
        <v>55.2</v>
      </c>
      <c r="C16">
        <v>57</v>
      </c>
      <c r="D16">
        <v>60.2</v>
      </c>
      <c r="E16">
        <v>63.3</v>
      </c>
      <c r="F16">
        <v>63.6</v>
      </c>
      <c r="G16">
        <v>64.8</v>
      </c>
      <c r="H16">
        <v>65</v>
      </c>
      <c r="I16">
        <v>65.599999999999994</v>
      </c>
      <c r="J16">
        <v>66.5</v>
      </c>
      <c r="K16">
        <v>66.8</v>
      </c>
      <c r="L16">
        <v>66.400000000000006</v>
      </c>
      <c r="M16">
        <v>66.099999999999994</v>
      </c>
      <c r="N16">
        <v>64.900000000000006</v>
      </c>
      <c r="O16">
        <v>66.2</v>
      </c>
      <c r="P16">
        <v>67.5</v>
      </c>
      <c r="Q16">
        <v>66.8</v>
      </c>
      <c r="R16">
        <v>68.5</v>
      </c>
      <c r="S16">
        <v>72</v>
      </c>
      <c r="T16">
        <v>72.2</v>
      </c>
      <c r="U16">
        <v>73.400000000000006</v>
      </c>
      <c r="V16">
        <v>74</v>
      </c>
      <c r="W16">
        <v>74.5</v>
      </c>
      <c r="X16">
        <v>74</v>
      </c>
      <c r="Y16">
        <v>79.3</v>
      </c>
      <c r="Z16">
        <v>74.099999999999994</v>
      </c>
      <c r="AA16">
        <v>74.400000000000006</v>
      </c>
      <c r="AB16">
        <v>72.099999999999994</v>
      </c>
    </row>
    <row r="17" spans="1:28" x14ac:dyDescent="0.2">
      <c r="A17" s="3" t="s">
        <v>433</v>
      </c>
      <c r="B17">
        <v>37.799999999999997</v>
      </c>
      <c r="C17">
        <v>38.5</v>
      </c>
      <c r="D17">
        <v>39.4</v>
      </c>
      <c r="E17">
        <v>41</v>
      </c>
      <c r="F17">
        <v>42.3</v>
      </c>
      <c r="G17">
        <v>43.3</v>
      </c>
      <c r="H17">
        <v>43.5</v>
      </c>
      <c r="I17">
        <v>43.8</v>
      </c>
      <c r="J17">
        <v>45.2</v>
      </c>
      <c r="K17">
        <v>46.4</v>
      </c>
      <c r="L17">
        <v>46.9</v>
      </c>
      <c r="M17">
        <v>46.5</v>
      </c>
      <c r="N17">
        <v>46.8</v>
      </c>
      <c r="O17">
        <v>46.6</v>
      </c>
      <c r="P17">
        <v>47.6</v>
      </c>
      <c r="Q17">
        <v>47.8</v>
      </c>
      <c r="R17">
        <v>48.5</v>
      </c>
      <c r="S17">
        <v>50</v>
      </c>
      <c r="T17">
        <v>49.9</v>
      </c>
      <c r="U17">
        <v>50.1</v>
      </c>
      <c r="V17">
        <v>51</v>
      </c>
      <c r="W17">
        <v>51.2</v>
      </c>
      <c r="X17">
        <v>51.8</v>
      </c>
      <c r="Y17">
        <v>56.6</v>
      </c>
      <c r="Z17">
        <v>54.9</v>
      </c>
      <c r="AA17">
        <v>54.6</v>
      </c>
      <c r="AB17">
        <v>53.9</v>
      </c>
    </row>
    <row r="19" spans="1:28" x14ac:dyDescent="0.2">
      <c r="A19" s="3"/>
      <c r="B19">
        <v>1997</v>
      </c>
      <c r="C19">
        <v>1998</v>
      </c>
      <c r="D19">
        <v>1999</v>
      </c>
      <c r="E19">
        <v>2000</v>
      </c>
      <c r="F19">
        <v>2001</v>
      </c>
      <c r="G19">
        <v>2002</v>
      </c>
      <c r="H19">
        <v>2003</v>
      </c>
      <c r="I19">
        <v>2004</v>
      </c>
      <c r="J19">
        <v>2005</v>
      </c>
      <c r="K19">
        <v>2006</v>
      </c>
      <c r="L19">
        <v>2007</v>
      </c>
      <c r="M19">
        <v>2008</v>
      </c>
      <c r="N19">
        <v>2009</v>
      </c>
      <c r="O19">
        <v>2010</v>
      </c>
      <c r="P19">
        <v>2011</v>
      </c>
      <c r="Q19">
        <v>2012</v>
      </c>
      <c r="R19">
        <v>2013</v>
      </c>
      <c r="S19">
        <v>2014</v>
      </c>
      <c r="T19">
        <v>2015</v>
      </c>
      <c r="U19">
        <v>2016</v>
      </c>
      <c r="V19">
        <v>2017</v>
      </c>
      <c r="W19">
        <v>2018</v>
      </c>
      <c r="X19">
        <v>2019</v>
      </c>
      <c r="Y19">
        <v>2020</v>
      </c>
      <c r="Z19">
        <v>2021</v>
      </c>
      <c r="AA19">
        <v>2022</v>
      </c>
      <c r="AB19">
        <v>2023</v>
      </c>
    </row>
    <row r="20" spans="1:28" x14ac:dyDescent="0.2">
      <c r="A20" s="3"/>
      <c r="B20" t="s">
        <v>435</v>
      </c>
    </row>
    <row r="21" spans="1:28" x14ac:dyDescent="0.2">
      <c r="A21" s="3" t="s">
        <v>437</v>
      </c>
      <c r="C21" s="4">
        <v>2.2727272727272728E-2</v>
      </c>
      <c r="D21" s="4">
        <v>3.3333333333333333E-2</v>
      </c>
      <c r="E21" s="4">
        <v>4.5161290322580677E-2</v>
      </c>
      <c r="F21" s="4">
        <v>1.851851851851849E-2</v>
      </c>
      <c r="G21" s="4">
        <v>1.8181818181818153E-2</v>
      </c>
      <c r="H21" s="4">
        <v>3.9682539682540244E-3</v>
      </c>
      <c r="I21" s="4">
        <v>7.9051383399209203E-3</v>
      </c>
      <c r="J21" s="4">
        <v>2.3529411764705938E-2</v>
      </c>
      <c r="K21" s="4">
        <v>1.5325670498084237E-2</v>
      </c>
      <c r="L21" s="4">
        <v>3.7735849056604312E-3</v>
      </c>
      <c r="M21" s="4">
        <v>-1.127819548872183E-2</v>
      </c>
      <c r="N21" s="4">
        <v>-9.5057034220532317E-3</v>
      </c>
      <c r="O21" s="4">
        <v>5.7581573896352623E-3</v>
      </c>
      <c r="P21" s="4">
        <v>2.2900763358778681E-2</v>
      </c>
      <c r="Q21" s="4">
        <v>-1.8656716417910712E-3</v>
      </c>
      <c r="R21" s="4">
        <v>1.8691588785046728E-2</v>
      </c>
      <c r="S21" s="4">
        <v>3.8532110091743142E-2</v>
      </c>
      <c r="T21" s="4">
        <v>-1.7667844522968449E-3</v>
      </c>
      <c r="U21" s="4">
        <v>5.3097345132742859E-3</v>
      </c>
      <c r="V21" s="4">
        <v>1.5845070422535312E-2</v>
      </c>
      <c r="W21" s="4">
        <v>5.1993067590987369E-3</v>
      </c>
      <c r="X21" s="4">
        <v>3.4482758620690145E-3</v>
      </c>
      <c r="Y21" s="4">
        <v>8.762886597938134E-2</v>
      </c>
      <c r="Z21" s="4">
        <v>-4.2654028436018891E-2</v>
      </c>
      <c r="AA21" s="4">
        <v>-4.9504950495050208E-3</v>
      </c>
      <c r="AB21" s="4">
        <v>-1.9900497512437741E-2</v>
      </c>
    </row>
    <row r="22" spans="1:28" x14ac:dyDescent="0.2">
      <c r="A22" s="3" t="s">
        <v>438</v>
      </c>
      <c r="C22" s="4">
        <v>3.2608695652173857E-2</v>
      </c>
      <c r="D22" s="4">
        <v>5.6140350877193032E-2</v>
      </c>
      <c r="E22" s="4">
        <v>5.1495016611295581E-2</v>
      </c>
      <c r="F22" s="4">
        <v>4.7393364928910624E-3</v>
      </c>
      <c r="G22" s="4">
        <v>1.886792452830182E-2</v>
      </c>
      <c r="H22" s="4">
        <v>3.0864197530864638E-3</v>
      </c>
      <c r="I22" s="4">
        <v>9.2307692307691432E-3</v>
      </c>
      <c r="J22" s="4">
        <v>1.371951219512204E-2</v>
      </c>
      <c r="K22" s="4">
        <v>4.5112781954886787E-3</v>
      </c>
      <c r="L22" s="4">
        <v>-5.9880239520956812E-3</v>
      </c>
      <c r="M22" s="4">
        <v>-4.5180722891567972E-3</v>
      </c>
      <c r="N22" s="4">
        <v>-1.8154311649016472E-2</v>
      </c>
      <c r="O22" s="4">
        <v>2.0030816640986087E-2</v>
      </c>
      <c r="P22" s="4">
        <v>1.9637462235649505E-2</v>
      </c>
      <c r="Q22" s="4">
        <v>-1.0370370370370412E-2</v>
      </c>
      <c r="R22" s="4">
        <v>2.544910179640723E-2</v>
      </c>
      <c r="S22" s="4">
        <v>5.1094890510948905E-2</v>
      </c>
      <c r="T22" s="4">
        <v>2.7777777777778173E-3</v>
      </c>
      <c r="U22" s="4">
        <v>1.6620498614958488E-2</v>
      </c>
      <c r="V22" s="4">
        <v>8.1743869209808476E-3</v>
      </c>
      <c r="W22" s="4">
        <v>6.7567567567567571E-3</v>
      </c>
      <c r="X22" s="4">
        <v>-6.7114093959731542E-3</v>
      </c>
      <c r="Y22" s="4">
        <v>7.1621621621621584E-2</v>
      </c>
      <c r="Z22" s="4">
        <v>-6.5573770491803324E-2</v>
      </c>
      <c r="AA22" s="4">
        <v>4.0485829959515706E-3</v>
      </c>
      <c r="AB22" s="4">
        <v>-3.0913978494623805E-2</v>
      </c>
    </row>
    <row r="23" spans="1:28" x14ac:dyDescent="0.2">
      <c r="A23" s="3" t="s">
        <v>433</v>
      </c>
      <c r="C23" s="4">
        <v>1.8518518518518594E-2</v>
      </c>
      <c r="D23" s="4">
        <v>2.3376623376623339E-2</v>
      </c>
      <c r="E23" s="4">
        <v>4.0609137055837602E-2</v>
      </c>
      <c r="F23" s="4">
        <v>3.1707317073170663E-2</v>
      </c>
      <c r="G23" s="4">
        <v>2.3640661938534282E-2</v>
      </c>
      <c r="H23" s="4">
        <v>4.6189376443418672E-3</v>
      </c>
      <c r="I23" s="4">
        <v>6.8965517241378659E-3</v>
      </c>
      <c r="J23" s="4">
        <v>3.1963470319634833E-2</v>
      </c>
      <c r="K23" s="4">
        <v>2.6548672566371584E-2</v>
      </c>
      <c r="L23" s="4">
        <v>1.0775862068965518E-2</v>
      </c>
      <c r="M23" s="4">
        <v>-8.5287846481876036E-3</v>
      </c>
      <c r="N23" s="4">
        <v>6.4516129032257457E-3</v>
      </c>
      <c r="O23" s="4">
        <v>-4.2735042735041829E-3</v>
      </c>
      <c r="P23" s="4">
        <v>2.1459227467811159E-2</v>
      </c>
      <c r="Q23" s="4">
        <v>4.201680672268818E-3</v>
      </c>
      <c r="R23" s="4">
        <v>1.4644351464435207E-2</v>
      </c>
      <c r="S23" s="4">
        <v>3.0927835051546393E-2</v>
      </c>
      <c r="T23" s="4">
        <v>-2.0000000000000282E-3</v>
      </c>
      <c r="U23" s="4">
        <v>4.0080160320641852E-3</v>
      </c>
      <c r="V23" s="4">
        <v>1.7964071856287397E-2</v>
      </c>
      <c r="W23" s="4">
        <v>3.9215686274510358E-3</v>
      </c>
      <c r="X23" s="4">
        <v>1.1718749999999889E-2</v>
      </c>
      <c r="Y23" s="4">
        <v>9.2664092664092756E-2</v>
      </c>
      <c r="Z23" s="4">
        <v>-3.0035335689045987E-2</v>
      </c>
      <c r="AA23" s="4">
        <v>-5.4644808743168878E-3</v>
      </c>
      <c r="AB23" s="4">
        <v>-1.2820512820512872E-2</v>
      </c>
    </row>
    <row r="24" spans="1:28" x14ac:dyDescent="0.2">
      <c r="A24" s="3"/>
    </row>
    <row r="25" spans="1:28" x14ac:dyDescent="0.2">
      <c r="A25" s="2"/>
    </row>
    <row r="26" spans="1:28" x14ac:dyDescent="0.2">
      <c r="A26" s="2"/>
    </row>
    <row r="29" spans="1:28" x14ac:dyDescent="0.2">
      <c r="B29" t="s">
        <v>429</v>
      </c>
    </row>
    <row r="30" spans="1:28" x14ac:dyDescent="0.2">
      <c r="A30" t="s">
        <v>9</v>
      </c>
      <c r="B30">
        <v>1997</v>
      </c>
      <c r="C30">
        <v>1998</v>
      </c>
      <c r="D30">
        <v>1999</v>
      </c>
      <c r="E30">
        <v>2000</v>
      </c>
      <c r="F30">
        <v>2001</v>
      </c>
      <c r="G30">
        <v>2002</v>
      </c>
      <c r="H30">
        <v>2003</v>
      </c>
      <c r="I30">
        <v>2004</v>
      </c>
      <c r="J30">
        <v>2005</v>
      </c>
      <c r="K30">
        <v>2006</v>
      </c>
      <c r="L30">
        <v>2007</v>
      </c>
      <c r="M30">
        <v>2008</v>
      </c>
      <c r="N30">
        <v>2009</v>
      </c>
      <c r="O30">
        <v>2010</v>
      </c>
      <c r="P30">
        <v>2011</v>
      </c>
      <c r="Q30">
        <v>2012</v>
      </c>
      <c r="R30">
        <v>2013</v>
      </c>
      <c r="S30">
        <v>2014</v>
      </c>
      <c r="T30">
        <v>2015</v>
      </c>
      <c r="U30">
        <v>2016</v>
      </c>
      <c r="V30">
        <v>2017</v>
      </c>
      <c r="W30">
        <v>2018</v>
      </c>
      <c r="X30">
        <v>2019</v>
      </c>
      <c r="Y30">
        <v>2020</v>
      </c>
      <c r="Z30">
        <v>2021</v>
      </c>
      <c r="AA30">
        <v>2022</v>
      </c>
      <c r="AB30">
        <v>2023</v>
      </c>
    </row>
    <row r="31" spans="1:28" x14ac:dyDescent="0.2">
      <c r="B31" t="s">
        <v>428</v>
      </c>
    </row>
    <row r="32" spans="1:28" x14ac:dyDescent="0.2">
      <c r="A32" s="3" t="s">
        <v>437</v>
      </c>
      <c r="B32" s="1">
        <v>20293928.199999999</v>
      </c>
      <c r="C32" s="1">
        <v>20743236.600000001</v>
      </c>
      <c r="D32" s="1">
        <v>21265402.800000001</v>
      </c>
      <c r="E32" s="1">
        <v>21654464.300000001</v>
      </c>
      <c r="F32" s="1">
        <v>21604518.399999999</v>
      </c>
      <c r="G32" s="1">
        <v>21857228.600000001</v>
      </c>
      <c r="H32" s="1">
        <v>22160629.600000001</v>
      </c>
      <c r="I32" s="1">
        <v>22756582.5</v>
      </c>
      <c r="J32" s="1">
        <v>22977944.699999999</v>
      </c>
      <c r="K32" s="1">
        <v>23212267.899999999</v>
      </c>
      <c r="L32" s="1">
        <v>23604909.199999999</v>
      </c>
      <c r="M32" s="1">
        <v>23810064.899999999</v>
      </c>
      <c r="N32" s="1">
        <v>22751827.899999999</v>
      </c>
      <c r="O32" s="1">
        <v>23488322.699999999</v>
      </c>
      <c r="P32" s="1">
        <v>23832738.800000001</v>
      </c>
      <c r="Q32" s="1">
        <v>24343473.600000001</v>
      </c>
      <c r="R32" s="1">
        <v>24601616.100000001</v>
      </c>
      <c r="S32" s="1">
        <v>24573742</v>
      </c>
      <c r="T32" s="1">
        <v>24763901.399999999</v>
      </c>
      <c r="U32" s="1">
        <v>24817652.899999999</v>
      </c>
      <c r="V32" s="1">
        <v>25305453.5</v>
      </c>
      <c r="W32" s="1">
        <v>25867150.199999999</v>
      </c>
      <c r="X32" s="1">
        <v>26299350</v>
      </c>
      <c r="Y32" s="1">
        <v>22607079.800000001</v>
      </c>
      <c r="Z32" s="1">
        <v>25198658.800000001</v>
      </c>
      <c r="AA32" s="1">
        <v>26547854.300000001</v>
      </c>
      <c r="AB32" s="1">
        <v>27430115.199999999</v>
      </c>
    </row>
    <row r="33" spans="1:28" x14ac:dyDescent="0.2">
      <c r="A33" s="3" t="s">
        <v>438</v>
      </c>
      <c r="B33" s="1">
        <v>7110759.5999999996</v>
      </c>
      <c r="C33" s="1">
        <v>7089654.0999999996</v>
      </c>
      <c r="D33" s="1">
        <v>7133506.5999999996</v>
      </c>
      <c r="E33" s="1">
        <v>7203894.7000000002</v>
      </c>
      <c r="F33" s="1">
        <v>7075512.7999999998</v>
      </c>
      <c r="G33" s="1">
        <v>7089536.2000000002</v>
      </c>
      <c r="H33" s="1">
        <v>7135885</v>
      </c>
      <c r="I33" s="1">
        <v>7301332.2000000002</v>
      </c>
      <c r="J33" s="1">
        <v>7396461.5999999996</v>
      </c>
      <c r="K33" s="1">
        <v>7386904.9000000004</v>
      </c>
      <c r="L33" s="1">
        <v>7428225.4000000004</v>
      </c>
      <c r="M33" s="1">
        <v>7356723.7999999998</v>
      </c>
      <c r="N33" s="1">
        <v>6737554.5999999996</v>
      </c>
      <c r="O33" s="1">
        <v>7029087.5</v>
      </c>
      <c r="P33" s="1">
        <v>7199661.2999999998</v>
      </c>
      <c r="Q33" s="1">
        <v>7421800.7999999998</v>
      </c>
      <c r="R33" s="1">
        <v>7478233.2999999998</v>
      </c>
      <c r="S33" s="1">
        <v>7422184.7000000002</v>
      </c>
      <c r="T33" s="1">
        <v>7344216.7999999998</v>
      </c>
      <c r="U33" s="1">
        <v>7140777.0999999996</v>
      </c>
      <c r="V33" s="1">
        <v>7348512.7999999998</v>
      </c>
      <c r="W33" s="1">
        <v>7516594.7000000002</v>
      </c>
      <c r="X33" s="1">
        <v>7595161.2999999998</v>
      </c>
      <c r="Y33" s="1">
        <v>6704069</v>
      </c>
      <c r="Z33" s="1">
        <v>7489639.9000000004</v>
      </c>
      <c r="AA33" s="1">
        <v>7775469.2000000002</v>
      </c>
      <c r="AB33" s="1">
        <v>8007112.2000000002</v>
      </c>
    </row>
    <row r="34" spans="1:28" x14ac:dyDescent="0.2">
      <c r="A34" s="3" t="s">
        <v>433</v>
      </c>
      <c r="B34" s="1">
        <v>13183168.6</v>
      </c>
      <c r="C34" s="1">
        <v>13653582.5</v>
      </c>
      <c r="D34" s="1">
        <v>14131896.199999999</v>
      </c>
      <c r="E34" s="1">
        <v>14450569.6</v>
      </c>
      <c r="F34" s="1">
        <v>14529005.6</v>
      </c>
      <c r="G34" s="1">
        <v>14767692.4</v>
      </c>
      <c r="H34" s="1">
        <v>15024744.6</v>
      </c>
      <c r="I34" s="1">
        <v>15455250.300000001</v>
      </c>
      <c r="J34" s="1">
        <v>15581483.1</v>
      </c>
      <c r="K34" s="1">
        <v>15825363</v>
      </c>
      <c r="L34" s="1">
        <v>16176683.800000001</v>
      </c>
      <c r="M34" s="1">
        <v>16453341.1</v>
      </c>
      <c r="N34" s="1">
        <v>16014273.300000001</v>
      </c>
      <c r="O34" s="1">
        <v>16459235.199999999</v>
      </c>
      <c r="P34" s="1">
        <v>16633077.5</v>
      </c>
      <c r="Q34" s="1">
        <v>16921672.800000001</v>
      </c>
      <c r="R34" s="1">
        <v>17123382.800000001</v>
      </c>
      <c r="S34" s="1">
        <v>17151557.300000001</v>
      </c>
      <c r="T34" s="1">
        <v>17419684.600000001</v>
      </c>
      <c r="U34" s="1">
        <v>17676875.800000001</v>
      </c>
      <c r="V34" s="1">
        <v>17956940.699999999</v>
      </c>
      <c r="W34" s="1">
        <v>18350555.5</v>
      </c>
      <c r="X34" s="1">
        <v>18704188.699999999</v>
      </c>
      <c r="Y34" s="1">
        <v>15903010.800000001</v>
      </c>
      <c r="Z34" s="1">
        <v>17709018.899999999</v>
      </c>
      <c r="AA34" s="1">
        <v>18772385.100000001</v>
      </c>
      <c r="AB34" s="1">
        <v>19423003</v>
      </c>
    </row>
    <row r="36" spans="1:28" x14ac:dyDescent="0.2">
      <c r="B36">
        <v>1997</v>
      </c>
      <c r="C36">
        <v>1998</v>
      </c>
      <c r="D36">
        <v>1999</v>
      </c>
      <c r="E36">
        <v>2000</v>
      </c>
      <c r="F36">
        <v>2001</v>
      </c>
      <c r="G36">
        <v>2002</v>
      </c>
      <c r="H36">
        <v>2003</v>
      </c>
      <c r="I36">
        <v>2004</v>
      </c>
      <c r="J36">
        <v>2005</v>
      </c>
      <c r="K36">
        <v>2006</v>
      </c>
      <c r="L36">
        <v>2007</v>
      </c>
      <c r="M36">
        <v>2008</v>
      </c>
      <c r="N36">
        <v>2009</v>
      </c>
      <c r="O36">
        <v>2010</v>
      </c>
      <c r="P36">
        <v>2011</v>
      </c>
      <c r="Q36">
        <v>2012</v>
      </c>
      <c r="R36">
        <v>2013</v>
      </c>
      <c r="S36">
        <v>2014</v>
      </c>
      <c r="T36">
        <v>2015</v>
      </c>
      <c r="U36">
        <v>2016</v>
      </c>
      <c r="V36">
        <v>2017</v>
      </c>
      <c r="W36">
        <v>2018</v>
      </c>
      <c r="X36">
        <v>2019</v>
      </c>
      <c r="Y36">
        <v>2020</v>
      </c>
      <c r="Z36">
        <v>2021</v>
      </c>
      <c r="AA36">
        <v>2022</v>
      </c>
      <c r="AB36">
        <v>2023</v>
      </c>
    </row>
    <row r="37" spans="1:28" x14ac:dyDescent="0.2">
      <c r="A37" s="3" t="s">
        <v>497</v>
      </c>
    </row>
    <row r="38" spans="1:28" x14ac:dyDescent="0.2">
      <c r="A38" s="3" t="s">
        <v>440</v>
      </c>
      <c r="B38">
        <v>0.35038852655445979</v>
      </c>
      <c r="C38">
        <v>0.34178147975229667</v>
      </c>
      <c r="D38">
        <v>0.33545128051842027</v>
      </c>
      <c r="E38">
        <v>0.33267480553651929</v>
      </c>
      <c r="F38">
        <v>0.32750152856913489</v>
      </c>
      <c r="G38">
        <v>0.32435659294884256</v>
      </c>
      <c r="H38">
        <v>0.32200732239123747</v>
      </c>
      <c r="I38">
        <v>0.3208448456616893</v>
      </c>
      <c r="J38">
        <v>0.32189395947149269</v>
      </c>
      <c r="K38">
        <v>0.3182327953400883</v>
      </c>
      <c r="L38">
        <v>0.31468985273622663</v>
      </c>
      <c r="M38">
        <v>0.30897537788735724</v>
      </c>
      <c r="N38">
        <v>0.29613245272482042</v>
      </c>
      <c r="O38">
        <v>0.29925880999582827</v>
      </c>
      <c r="P38">
        <v>0.30209122671205541</v>
      </c>
      <c r="Q38">
        <v>0.30487846237358662</v>
      </c>
      <c r="R38">
        <v>0.30397325401724318</v>
      </c>
      <c r="S38">
        <v>0.30203721923995136</v>
      </c>
      <c r="T38">
        <v>0.29656945734729828</v>
      </c>
      <c r="U38">
        <v>0.28772975143028129</v>
      </c>
      <c r="V38">
        <v>0.29039245631381394</v>
      </c>
      <c r="W38">
        <v>0.29058456930443</v>
      </c>
      <c r="X38">
        <v>0.28879654059891213</v>
      </c>
      <c r="Y38">
        <v>0.2965473231973994</v>
      </c>
      <c r="Z38">
        <v>0.29722375144823182</v>
      </c>
      <c r="AA38">
        <v>0.29288503365034663</v>
      </c>
      <c r="AB38">
        <v>0.29190953598328306</v>
      </c>
    </row>
    <row r="39" spans="1:28" x14ac:dyDescent="0.2">
      <c r="A39" s="3" t="s">
        <v>441</v>
      </c>
      <c r="B39">
        <v>0.64961147344554027</v>
      </c>
      <c r="C39">
        <v>0.65821852024770322</v>
      </c>
      <c r="D39">
        <v>0.66454871948157967</v>
      </c>
      <c r="E39">
        <v>0.6673251944634806</v>
      </c>
      <c r="F39">
        <v>0.67249847143086516</v>
      </c>
      <c r="G39">
        <v>0.67564340705115744</v>
      </c>
      <c r="H39">
        <v>0.67799267760876247</v>
      </c>
      <c r="I39">
        <v>0.67915515433831075</v>
      </c>
      <c r="J39">
        <v>0.67810604052850731</v>
      </c>
      <c r="K39">
        <v>0.68176720465991181</v>
      </c>
      <c r="L39">
        <v>0.68531014726377348</v>
      </c>
      <c r="M39">
        <v>0.69102462211264282</v>
      </c>
      <c r="N39">
        <v>0.70386754727517964</v>
      </c>
      <c r="O39">
        <v>0.70074119000417168</v>
      </c>
      <c r="P39">
        <v>0.69790877328794454</v>
      </c>
      <c r="Q39">
        <v>0.69512153762641338</v>
      </c>
      <c r="R39">
        <v>0.69602674598275682</v>
      </c>
      <c r="S39">
        <v>0.6979627807600487</v>
      </c>
      <c r="T39">
        <v>0.70343054265270188</v>
      </c>
      <c r="U39">
        <v>0.71227024856971877</v>
      </c>
      <c r="V39">
        <v>0.70960754368618606</v>
      </c>
      <c r="W39">
        <v>0.70941543069557</v>
      </c>
      <c r="X39">
        <v>0.71120345940108787</v>
      </c>
      <c r="Y39">
        <v>0.7034526768026006</v>
      </c>
      <c r="Z39">
        <v>0.70277624855176812</v>
      </c>
      <c r="AA39">
        <v>0.70711496634965343</v>
      </c>
      <c r="AB39">
        <v>0.70809046401671694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E44A-04A4-C644-BCE8-88195757DC06}">
  <dimension ref="A4:V138"/>
  <sheetViews>
    <sheetView topLeftCell="H2" workbookViewId="0">
      <selection activeCell="Z7" sqref="Z7"/>
    </sheetView>
  </sheetViews>
  <sheetFormatPr baseColWidth="10" defaultRowHeight="16" x14ac:dyDescent="0.2"/>
  <cols>
    <col min="4" max="4" width="34.1640625" customWidth="1"/>
    <col min="8" max="9" width="10.83203125" style="4"/>
  </cols>
  <sheetData>
    <row r="4" spans="1:22" x14ac:dyDescent="0.2">
      <c r="E4" t="s">
        <v>461</v>
      </c>
    </row>
    <row r="5" spans="1:22" x14ac:dyDescent="0.2">
      <c r="D5" s="3" t="s">
        <v>499</v>
      </c>
      <c r="K5" s="16" t="s">
        <v>462</v>
      </c>
      <c r="L5" s="16" t="s">
        <v>463</v>
      </c>
    </row>
    <row r="6" spans="1:22" x14ac:dyDescent="0.2">
      <c r="A6" s="6"/>
      <c r="K6" s="16"/>
      <c r="L6" s="16"/>
    </row>
    <row r="7" spans="1:22" x14ac:dyDescent="0.2">
      <c r="A7" s="6"/>
      <c r="E7" t="s">
        <v>483</v>
      </c>
      <c r="N7" t="s">
        <v>498</v>
      </c>
    </row>
    <row r="8" spans="1:22" x14ac:dyDescent="0.2">
      <c r="A8" s="6"/>
      <c r="C8" s="6" t="s">
        <v>464</v>
      </c>
      <c r="D8" s="6" t="s">
        <v>465</v>
      </c>
      <c r="E8" s="6" t="s">
        <v>466</v>
      </c>
      <c r="F8" s="6" t="s">
        <v>467</v>
      </c>
      <c r="G8" s="6" t="s">
        <v>468</v>
      </c>
      <c r="H8" s="9" t="s">
        <v>469</v>
      </c>
      <c r="I8" s="9" t="s">
        <v>470</v>
      </c>
      <c r="J8" s="6" t="s">
        <v>471</v>
      </c>
      <c r="K8" s="6" t="s">
        <v>472</v>
      </c>
      <c r="L8" s="6" t="s">
        <v>473</v>
      </c>
      <c r="N8" s="8" t="s">
        <v>464</v>
      </c>
      <c r="O8" s="8" t="s">
        <v>486</v>
      </c>
      <c r="P8" s="8" t="s">
        <v>481</v>
      </c>
      <c r="Q8" s="8" t="s">
        <v>482</v>
      </c>
      <c r="R8" s="8" t="s">
        <v>485</v>
      </c>
      <c r="U8" s="8"/>
    </row>
    <row r="9" spans="1:22" x14ac:dyDescent="0.2">
      <c r="A9" s="6"/>
      <c r="C9">
        <v>1998</v>
      </c>
      <c r="D9" s="3" t="s">
        <v>432</v>
      </c>
      <c r="E9">
        <v>57</v>
      </c>
      <c r="F9">
        <v>55.2</v>
      </c>
      <c r="G9">
        <f>E9-F9</f>
        <v>1.7999999999999972</v>
      </c>
      <c r="H9" s="4">
        <v>0.34178147975229667</v>
      </c>
      <c r="I9" s="4">
        <v>0.35038852655445979</v>
      </c>
      <c r="J9" s="4">
        <f>H9-I9</f>
        <v>-8.6070468021631208E-3</v>
      </c>
      <c r="K9">
        <f>G9*I9</f>
        <v>0.63069934779802661</v>
      </c>
      <c r="L9">
        <f t="shared" ref="L9:L60" si="0">F9*J9</f>
        <v>-0.47510898347940428</v>
      </c>
      <c r="N9">
        <v>1998</v>
      </c>
      <c r="O9">
        <v>1</v>
      </c>
      <c r="P9">
        <f>SUMIFS(K$9:K$190, C$9:C$190, N9)</f>
        <v>1.0854273792099067</v>
      </c>
      <c r="Q9">
        <f>SUMIFS(L$9:L$190, C$9:C$190, N9)</f>
        <v>-0.14976261435764465</v>
      </c>
      <c r="R9">
        <f>P9+Q9</f>
        <v>0.93566476485226202</v>
      </c>
      <c r="U9" s="3"/>
      <c r="V9" s="3"/>
    </row>
    <row r="10" spans="1:22" x14ac:dyDescent="0.2">
      <c r="A10" s="6"/>
      <c r="C10">
        <v>1999</v>
      </c>
      <c r="D10" s="3" t="s">
        <v>432</v>
      </c>
      <c r="E10">
        <v>60.2</v>
      </c>
      <c r="F10">
        <f>E9</f>
        <v>57</v>
      </c>
      <c r="G10">
        <f t="shared" ref="G10:G60" si="1">E10-F10</f>
        <v>3.2000000000000028</v>
      </c>
      <c r="H10" s="4">
        <v>0.33545128051842027</v>
      </c>
      <c r="I10" s="4">
        <f>H9</f>
        <v>0.34178147975229667</v>
      </c>
      <c r="J10" s="4">
        <f t="shared" ref="J10:J60" si="2">H10-I10</f>
        <v>-6.330199233876399E-3</v>
      </c>
      <c r="K10">
        <f t="shared" ref="K10:K60" si="3">G10*I10</f>
        <v>1.0937007352073502</v>
      </c>
      <c r="L10">
        <f t="shared" si="0"/>
        <v>-0.36082135633095475</v>
      </c>
      <c r="N10">
        <v>1999</v>
      </c>
      <c r="O10">
        <v>1.5</v>
      </c>
      <c r="P10">
        <f>SUMIFS(K$9:K$190, C$9:C$190, N10)</f>
        <v>1.6860974034302822</v>
      </c>
      <c r="Q10">
        <f t="shared" ref="Q10:Q34" si="4">SUMIFS(L$9:L$190, C$9:C$190, N10)</f>
        <v>-0.11710868582671125</v>
      </c>
      <c r="R10">
        <f t="shared" ref="R10:R34" si="5">P10+Q10</f>
        <v>1.5689887176035711</v>
      </c>
    </row>
    <row r="11" spans="1:22" x14ac:dyDescent="0.2">
      <c r="A11" s="6"/>
      <c r="C11">
        <v>2000</v>
      </c>
      <c r="D11" s="3" t="s">
        <v>432</v>
      </c>
      <c r="E11">
        <v>63.3</v>
      </c>
      <c r="F11">
        <f t="shared" ref="F11:F34" si="6">E10</f>
        <v>60.2</v>
      </c>
      <c r="G11">
        <f t="shared" si="1"/>
        <v>3.0999999999999943</v>
      </c>
      <c r="H11" s="4">
        <v>0.33267480553651929</v>
      </c>
      <c r="I11" s="4">
        <f t="shared" ref="I11:I34" si="7">H10</f>
        <v>0.33545128051842027</v>
      </c>
      <c r="J11" s="4">
        <f t="shared" si="2"/>
        <v>-2.7764749819009782E-3</v>
      </c>
      <c r="K11">
        <f t="shared" si="3"/>
        <v>1.0398989696071008</v>
      </c>
      <c r="L11">
        <f t="shared" si="0"/>
        <v>-0.1671437939104389</v>
      </c>
      <c r="N11">
        <v>2000</v>
      </c>
      <c r="O11">
        <v>2.1000000000000014</v>
      </c>
      <c r="P11">
        <f t="shared" ref="P11:P34" si="8">SUMIFS(K$9:K$190, C$9:C$190, N11)</f>
        <v>2.1031769207776292</v>
      </c>
      <c r="Q11">
        <f t="shared" si="4"/>
        <v>-5.775067962354255E-2</v>
      </c>
      <c r="R11">
        <f t="shared" si="5"/>
        <v>2.0454262411540864</v>
      </c>
    </row>
    <row r="12" spans="1:22" x14ac:dyDescent="0.2">
      <c r="A12" s="6"/>
      <c r="C12">
        <v>2001</v>
      </c>
      <c r="D12" s="3" t="s">
        <v>432</v>
      </c>
      <c r="E12">
        <v>63.6</v>
      </c>
      <c r="F12">
        <f t="shared" si="6"/>
        <v>63.3</v>
      </c>
      <c r="G12">
        <f t="shared" si="1"/>
        <v>0.30000000000000426</v>
      </c>
      <c r="H12" s="4">
        <v>0.32750152856913489</v>
      </c>
      <c r="I12" s="4">
        <f t="shared" si="7"/>
        <v>0.33267480553651929</v>
      </c>
      <c r="J12" s="4">
        <f t="shared" si="2"/>
        <v>-5.1732769673843992E-3</v>
      </c>
      <c r="K12">
        <f t="shared" si="3"/>
        <v>9.9802441660957211E-2</v>
      </c>
      <c r="L12">
        <f t="shared" si="0"/>
        <v>-0.32746843203543247</v>
      </c>
      <c r="N12">
        <v>2001</v>
      </c>
      <c r="O12">
        <v>0.89999999999999858</v>
      </c>
      <c r="P12">
        <f t="shared" si="8"/>
        <v>0.96732519446348009</v>
      </c>
      <c r="Q12">
        <f t="shared" si="4"/>
        <v>-0.11536407637266527</v>
      </c>
      <c r="R12">
        <f t="shared" si="5"/>
        <v>0.85196111809081487</v>
      </c>
    </row>
    <row r="13" spans="1:22" x14ac:dyDescent="0.2">
      <c r="A13" s="6"/>
      <c r="C13">
        <v>2002</v>
      </c>
      <c r="D13" s="3" t="s">
        <v>432</v>
      </c>
      <c r="E13">
        <v>64.8</v>
      </c>
      <c r="F13">
        <f t="shared" si="6"/>
        <v>63.6</v>
      </c>
      <c r="G13">
        <f t="shared" si="1"/>
        <v>1.1999999999999957</v>
      </c>
      <c r="H13" s="4">
        <v>0.32435659294884256</v>
      </c>
      <c r="I13" s="4">
        <f t="shared" si="7"/>
        <v>0.32750152856913489</v>
      </c>
      <c r="J13" s="4">
        <f t="shared" si="2"/>
        <v>-3.1449356202923329E-3</v>
      </c>
      <c r="K13">
        <f t="shared" si="3"/>
        <v>0.39300183428296048</v>
      </c>
      <c r="L13">
        <f t="shared" si="0"/>
        <v>-0.20001790545059236</v>
      </c>
      <c r="N13">
        <v>2002</v>
      </c>
      <c r="O13">
        <v>0.89999999999999858</v>
      </c>
      <c r="P13">
        <f t="shared" si="8"/>
        <v>1.0655003057138257</v>
      </c>
      <c r="Q13">
        <f t="shared" si="4"/>
        <v>-6.6987128712229033E-2</v>
      </c>
      <c r="R13">
        <f t="shared" si="5"/>
        <v>0.9985131770015967</v>
      </c>
    </row>
    <row r="14" spans="1:22" x14ac:dyDescent="0.2">
      <c r="A14" s="6"/>
      <c r="C14">
        <v>2003</v>
      </c>
      <c r="D14" s="3" t="s">
        <v>432</v>
      </c>
      <c r="E14">
        <v>65</v>
      </c>
      <c r="F14">
        <f t="shared" si="6"/>
        <v>64.8</v>
      </c>
      <c r="G14">
        <f t="shared" si="1"/>
        <v>0.20000000000000284</v>
      </c>
      <c r="H14" s="4">
        <v>0.32200732239123747</v>
      </c>
      <c r="I14" s="4">
        <f t="shared" si="7"/>
        <v>0.32435659294884256</v>
      </c>
      <c r="J14" s="4">
        <f t="shared" si="2"/>
        <v>-2.3492705576050876E-3</v>
      </c>
      <c r="K14">
        <f t="shared" si="3"/>
        <v>6.4871318589769439E-2</v>
      </c>
      <c r="L14">
        <f t="shared" si="0"/>
        <v>-0.15223273213280966</v>
      </c>
      <c r="N14">
        <v>2003</v>
      </c>
      <c r="O14">
        <v>0.20000000000000284</v>
      </c>
      <c r="P14">
        <f t="shared" si="8"/>
        <v>0.20000000000000284</v>
      </c>
      <c r="Q14">
        <f t="shared" si="4"/>
        <v>-5.0509316988511771E-2</v>
      </c>
      <c r="R14">
        <f t="shared" si="5"/>
        <v>0.14949068301149107</v>
      </c>
    </row>
    <row r="15" spans="1:22" x14ac:dyDescent="0.2">
      <c r="A15" s="6"/>
      <c r="C15">
        <v>2004</v>
      </c>
      <c r="D15" s="3" t="s">
        <v>432</v>
      </c>
      <c r="E15">
        <v>65.599999999999994</v>
      </c>
      <c r="F15">
        <f t="shared" si="6"/>
        <v>65</v>
      </c>
      <c r="G15">
        <f t="shared" si="1"/>
        <v>0.59999999999999432</v>
      </c>
      <c r="H15" s="4">
        <v>0.3208448456616893</v>
      </c>
      <c r="I15" s="4">
        <f t="shared" si="7"/>
        <v>0.32200732239123747</v>
      </c>
      <c r="J15" s="4">
        <f t="shared" si="2"/>
        <v>-1.1624767295481675E-3</v>
      </c>
      <c r="K15">
        <f t="shared" si="3"/>
        <v>0.19320439343474066</v>
      </c>
      <c r="L15">
        <f t="shared" si="0"/>
        <v>-7.5560987420630887E-2</v>
      </c>
      <c r="N15">
        <v>2004</v>
      </c>
      <c r="O15">
        <v>0.39999999999999858</v>
      </c>
      <c r="P15">
        <f t="shared" si="8"/>
        <v>0.39660219671736752</v>
      </c>
      <c r="Q15">
        <f t="shared" si="4"/>
        <v>-2.4993249685280772E-2</v>
      </c>
      <c r="R15">
        <f t="shared" si="5"/>
        <v>0.37160894703208674</v>
      </c>
    </row>
    <row r="16" spans="1:22" x14ac:dyDescent="0.2">
      <c r="C16">
        <v>2005</v>
      </c>
      <c r="D16" s="3" t="s">
        <v>432</v>
      </c>
      <c r="E16">
        <v>66.5</v>
      </c>
      <c r="F16">
        <f t="shared" si="6"/>
        <v>65.599999999999994</v>
      </c>
      <c r="G16">
        <f t="shared" si="1"/>
        <v>0.90000000000000568</v>
      </c>
      <c r="H16" s="4">
        <v>0.32189395947149269</v>
      </c>
      <c r="I16" s="4">
        <f t="shared" si="7"/>
        <v>0.3208448456616893</v>
      </c>
      <c r="J16" s="4">
        <f t="shared" si="2"/>
        <v>1.0491138098033814E-3</v>
      </c>
      <c r="K16">
        <f t="shared" si="3"/>
        <v>0.28876036109552222</v>
      </c>
      <c r="L16">
        <f t="shared" si="0"/>
        <v>6.8821865923101813E-2</v>
      </c>
      <c r="N16">
        <v>2005</v>
      </c>
      <c r="O16">
        <v>1.2000000000000028</v>
      </c>
      <c r="P16">
        <f t="shared" si="8"/>
        <v>1.2395775771691611</v>
      </c>
      <c r="Q16">
        <f t="shared" si="4"/>
        <v>2.2870681053711275E-2</v>
      </c>
      <c r="R16">
        <f t="shared" si="5"/>
        <v>1.2624482582228724</v>
      </c>
    </row>
    <row r="17" spans="3:18" x14ac:dyDescent="0.2">
      <c r="C17">
        <v>2006</v>
      </c>
      <c r="D17" s="3" t="s">
        <v>432</v>
      </c>
      <c r="E17">
        <v>66.8</v>
      </c>
      <c r="F17">
        <f t="shared" si="6"/>
        <v>66.5</v>
      </c>
      <c r="G17">
        <f t="shared" si="1"/>
        <v>0.29999999999999716</v>
      </c>
      <c r="H17" s="4">
        <v>0.3182327953400883</v>
      </c>
      <c r="I17" s="4">
        <f t="shared" si="7"/>
        <v>0.32189395947149269</v>
      </c>
      <c r="J17" s="4">
        <f t="shared" si="2"/>
        <v>-3.6611641314043819E-3</v>
      </c>
      <c r="K17">
        <f t="shared" si="3"/>
        <v>9.6568187841446884E-2</v>
      </c>
      <c r="L17">
        <f t="shared" si="0"/>
        <v>-0.2434674147383914</v>
      </c>
      <c r="N17">
        <v>2006</v>
      </c>
      <c r="O17">
        <v>0.79999999999999716</v>
      </c>
      <c r="P17">
        <f t="shared" si="8"/>
        <v>0.91029543647565281</v>
      </c>
      <c r="Q17">
        <f t="shared" si="4"/>
        <v>-7.7982795998908311E-2</v>
      </c>
      <c r="R17">
        <f t="shared" si="5"/>
        <v>0.83231264047674447</v>
      </c>
    </row>
    <row r="18" spans="3:18" x14ac:dyDescent="0.2">
      <c r="C18">
        <v>2007</v>
      </c>
      <c r="D18" s="3" t="s">
        <v>432</v>
      </c>
      <c r="E18">
        <v>66.400000000000006</v>
      </c>
      <c r="F18">
        <f t="shared" si="6"/>
        <v>66.8</v>
      </c>
      <c r="G18">
        <f t="shared" si="1"/>
        <v>-0.39999999999999147</v>
      </c>
      <c r="H18" s="4">
        <v>0.31468985273622663</v>
      </c>
      <c r="I18" s="4">
        <f t="shared" si="7"/>
        <v>0.3182327953400883</v>
      </c>
      <c r="J18" s="4">
        <f t="shared" si="2"/>
        <v>-3.5429426038616763E-3</v>
      </c>
      <c r="K18">
        <f t="shared" si="3"/>
        <v>-0.12729311813603261</v>
      </c>
      <c r="L18">
        <f t="shared" si="0"/>
        <v>-0.23666856593795996</v>
      </c>
      <c r="N18">
        <v>2007</v>
      </c>
      <c r="O18">
        <v>0.20000000000000284</v>
      </c>
      <c r="P18">
        <f t="shared" si="8"/>
        <v>0.21359048419392329</v>
      </c>
      <c r="Q18">
        <f t="shared" si="4"/>
        <v>-7.2276029118778173E-2</v>
      </c>
      <c r="R18">
        <f t="shared" si="5"/>
        <v>0.14131445507514512</v>
      </c>
    </row>
    <row r="19" spans="3:18" x14ac:dyDescent="0.2">
      <c r="C19">
        <v>2008</v>
      </c>
      <c r="D19" s="3" t="s">
        <v>432</v>
      </c>
      <c r="E19">
        <v>66.099999999999994</v>
      </c>
      <c r="F19">
        <f t="shared" si="6"/>
        <v>66.400000000000006</v>
      </c>
      <c r="G19">
        <f t="shared" si="1"/>
        <v>-0.30000000000001137</v>
      </c>
      <c r="H19" s="4">
        <v>0.30897537788735724</v>
      </c>
      <c r="I19" s="4">
        <f t="shared" si="7"/>
        <v>0.31468985273622663</v>
      </c>
      <c r="J19" s="4">
        <f t="shared" si="2"/>
        <v>-5.7144748488693886E-3</v>
      </c>
      <c r="K19">
        <f t="shared" si="3"/>
        <v>-9.4406955820871566E-2</v>
      </c>
      <c r="L19">
        <f t="shared" si="0"/>
        <v>-0.37944112996492746</v>
      </c>
      <c r="N19">
        <v>2008</v>
      </c>
      <c r="O19">
        <v>-0.60000000000000142</v>
      </c>
      <c r="P19">
        <f t="shared" si="8"/>
        <v>-0.36853101472637995</v>
      </c>
      <c r="Q19">
        <f t="shared" si="4"/>
        <v>-0.11143225955295577</v>
      </c>
      <c r="R19">
        <f t="shared" si="5"/>
        <v>-0.47996327427933572</v>
      </c>
    </row>
    <row r="20" spans="3:18" x14ac:dyDescent="0.2">
      <c r="C20">
        <v>2009</v>
      </c>
      <c r="D20" s="3" t="s">
        <v>432</v>
      </c>
      <c r="E20">
        <v>64.900000000000006</v>
      </c>
      <c r="F20">
        <f t="shared" si="6"/>
        <v>66.099999999999994</v>
      </c>
      <c r="G20">
        <f t="shared" si="1"/>
        <v>-1.1999999999999886</v>
      </c>
      <c r="H20" s="4">
        <v>0.29613245272482042</v>
      </c>
      <c r="I20" s="4">
        <f t="shared" si="7"/>
        <v>0.30897537788735724</v>
      </c>
      <c r="J20" s="4">
        <f t="shared" si="2"/>
        <v>-1.2842925162536822E-2</v>
      </c>
      <c r="K20">
        <f t="shared" si="3"/>
        <v>-0.37077045346482518</v>
      </c>
      <c r="L20">
        <f t="shared" si="0"/>
        <v>-0.84891735324368389</v>
      </c>
      <c r="N20">
        <v>2009</v>
      </c>
      <c r="O20">
        <v>-0.5</v>
      </c>
      <c r="P20">
        <f t="shared" si="8"/>
        <v>-0.16346306683103429</v>
      </c>
      <c r="Q20">
        <f t="shared" si="4"/>
        <v>-0.25172133318572165</v>
      </c>
      <c r="R20">
        <f t="shared" si="5"/>
        <v>-0.41518440001675594</v>
      </c>
    </row>
    <row r="21" spans="3:18" x14ac:dyDescent="0.2">
      <c r="C21">
        <v>2010</v>
      </c>
      <c r="D21" s="3" t="s">
        <v>432</v>
      </c>
      <c r="E21">
        <v>66.2</v>
      </c>
      <c r="F21">
        <f t="shared" si="6"/>
        <v>64.900000000000006</v>
      </c>
      <c r="G21">
        <f t="shared" si="1"/>
        <v>1.2999999999999972</v>
      </c>
      <c r="H21" s="4">
        <v>0.29925880999582827</v>
      </c>
      <c r="I21" s="4">
        <f t="shared" si="7"/>
        <v>0.29613245272482042</v>
      </c>
      <c r="J21" s="4">
        <f t="shared" si="2"/>
        <v>3.1263572710078513E-3</v>
      </c>
      <c r="K21">
        <f t="shared" si="3"/>
        <v>0.38497218854226573</v>
      </c>
      <c r="L21">
        <f t="shared" si="0"/>
        <v>0.20290058688840956</v>
      </c>
      <c r="N21">
        <v>2010</v>
      </c>
      <c r="O21">
        <v>0.29999999999999716</v>
      </c>
      <c r="P21">
        <f t="shared" si="8"/>
        <v>0.24419867908723281</v>
      </c>
      <c r="Q21">
        <f t="shared" si="4"/>
        <v>5.6587066605236935E-2</v>
      </c>
      <c r="R21">
        <f t="shared" si="5"/>
        <v>0.30078574569246974</v>
      </c>
    </row>
    <row r="22" spans="3:18" x14ac:dyDescent="0.2">
      <c r="C22">
        <v>2011</v>
      </c>
      <c r="D22" s="3" t="s">
        <v>432</v>
      </c>
      <c r="E22">
        <v>67.5</v>
      </c>
      <c r="F22">
        <f t="shared" si="6"/>
        <v>66.2</v>
      </c>
      <c r="G22">
        <f t="shared" si="1"/>
        <v>1.2999999999999972</v>
      </c>
      <c r="H22" s="4">
        <v>0.30209122671205541</v>
      </c>
      <c r="I22" s="4">
        <f t="shared" si="7"/>
        <v>0.29925880999582827</v>
      </c>
      <c r="J22" s="4">
        <f t="shared" si="2"/>
        <v>2.8324167162271374E-3</v>
      </c>
      <c r="K22">
        <f t="shared" si="3"/>
        <v>0.3890364529945759</v>
      </c>
      <c r="L22">
        <f t="shared" si="0"/>
        <v>0.18750598661423651</v>
      </c>
      <c r="N22">
        <v>2011</v>
      </c>
      <c r="O22">
        <v>1.2000000000000028</v>
      </c>
      <c r="P22">
        <f t="shared" si="8"/>
        <v>1.0897776429987476</v>
      </c>
      <c r="Q22">
        <f t="shared" si="4"/>
        <v>5.5515367638051899E-2</v>
      </c>
      <c r="R22">
        <f t="shared" si="5"/>
        <v>1.1452930106367996</v>
      </c>
    </row>
    <row r="23" spans="3:18" x14ac:dyDescent="0.2">
      <c r="C23">
        <v>2012</v>
      </c>
      <c r="D23" s="3" t="s">
        <v>432</v>
      </c>
      <c r="E23">
        <v>66.8</v>
      </c>
      <c r="F23">
        <f t="shared" si="6"/>
        <v>67.5</v>
      </c>
      <c r="G23">
        <f t="shared" si="1"/>
        <v>-0.70000000000000284</v>
      </c>
      <c r="H23" s="4">
        <v>0.30487846237358662</v>
      </c>
      <c r="I23" s="4">
        <f t="shared" si="7"/>
        <v>0.30209122671205541</v>
      </c>
      <c r="J23" s="4">
        <f t="shared" si="2"/>
        <v>2.7872356615312177E-3</v>
      </c>
      <c r="K23">
        <f t="shared" si="3"/>
        <v>-0.21146385869843964</v>
      </c>
      <c r="L23">
        <f t="shared" si="0"/>
        <v>0.1881384071533572</v>
      </c>
      <c r="N23">
        <v>2012</v>
      </c>
      <c r="O23">
        <v>-0.10000000000000142</v>
      </c>
      <c r="P23">
        <f t="shared" si="8"/>
        <v>-7.1882104040853712E-2</v>
      </c>
      <c r="Q23">
        <f t="shared" si="4"/>
        <v>5.5465989664473858E-2</v>
      </c>
      <c r="R23">
        <f t="shared" si="5"/>
        <v>-1.6416114376379853E-2</v>
      </c>
    </row>
    <row r="24" spans="3:18" x14ac:dyDescent="0.2">
      <c r="C24">
        <v>2013</v>
      </c>
      <c r="D24" s="3" t="s">
        <v>432</v>
      </c>
      <c r="E24">
        <v>68.5</v>
      </c>
      <c r="F24">
        <f t="shared" si="6"/>
        <v>66.8</v>
      </c>
      <c r="G24">
        <f t="shared" si="1"/>
        <v>1.7000000000000028</v>
      </c>
      <c r="H24" s="4">
        <v>0.30397325401724318</v>
      </c>
      <c r="I24" s="4">
        <f t="shared" si="7"/>
        <v>0.30487846237358662</v>
      </c>
      <c r="J24" s="4">
        <f t="shared" si="2"/>
        <v>-9.0520835634344543E-4</v>
      </c>
      <c r="K24">
        <f t="shared" si="3"/>
        <v>0.51829338603509811</v>
      </c>
      <c r="L24">
        <f t="shared" si="0"/>
        <v>-6.0467918203742151E-2</v>
      </c>
      <c r="N24">
        <v>2013</v>
      </c>
      <c r="O24">
        <v>1</v>
      </c>
      <c r="P24">
        <f t="shared" si="8"/>
        <v>1.0048784623735894</v>
      </c>
      <c r="Q24">
        <f t="shared" si="4"/>
        <v>-1.7198958770525463E-2</v>
      </c>
      <c r="R24">
        <f t="shared" si="5"/>
        <v>0.98767950360306389</v>
      </c>
    </row>
    <row r="25" spans="3:18" x14ac:dyDescent="0.2">
      <c r="C25">
        <v>2014</v>
      </c>
      <c r="D25" s="3" t="s">
        <v>432</v>
      </c>
      <c r="E25">
        <v>72</v>
      </c>
      <c r="F25">
        <f t="shared" si="6"/>
        <v>68.5</v>
      </c>
      <c r="G25">
        <f t="shared" si="1"/>
        <v>3.5</v>
      </c>
      <c r="H25" s="4">
        <v>0.30203721923995136</v>
      </c>
      <c r="I25" s="4">
        <f t="shared" si="7"/>
        <v>0.30397325401724318</v>
      </c>
      <c r="J25" s="4">
        <f t="shared" si="2"/>
        <v>-1.9360347772918174E-3</v>
      </c>
      <c r="K25">
        <f t="shared" si="3"/>
        <v>1.0639063890603511</v>
      </c>
      <c r="L25">
        <f t="shared" si="0"/>
        <v>-0.13261838224448949</v>
      </c>
      <c r="N25">
        <v>2014</v>
      </c>
      <c r="O25">
        <v>2.1000000000000014</v>
      </c>
      <c r="P25">
        <f t="shared" si="8"/>
        <v>2.1079465080344866</v>
      </c>
      <c r="Q25">
        <f t="shared" si="4"/>
        <v>-3.8720695545833655E-2</v>
      </c>
      <c r="R25">
        <f t="shared" si="5"/>
        <v>2.0692258124886531</v>
      </c>
    </row>
    <row r="26" spans="3:18" x14ac:dyDescent="0.2">
      <c r="C26">
        <v>2015</v>
      </c>
      <c r="D26" s="3" t="s">
        <v>432</v>
      </c>
      <c r="E26">
        <v>72.2</v>
      </c>
      <c r="F26">
        <f t="shared" si="6"/>
        <v>72</v>
      </c>
      <c r="G26">
        <f t="shared" si="1"/>
        <v>0.20000000000000284</v>
      </c>
      <c r="H26" s="4">
        <v>0.29656945734729828</v>
      </c>
      <c r="I26" s="4">
        <f t="shared" si="7"/>
        <v>0.30203721923995136</v>
      </c>
      <c r="J26" s="4">
        <f t="shared" si="2"/>
        <v>-5.467761892653078E-3</v>
      </c>
      <c r="K26">
        <f t="shared" si="3"/>
        <v>6.0407443847991134E-2</v>
      </c>
      <c r="L26">
        <f t="shared" si="0"/>
        <v>-0.39367885627102162</v>
      </c>
      <c r="N26">
        <v>2015</v>
      </c>
      <c r="O26">
        <v>-0.10000000000000142</v>
      </c>
      <c r="P26">
        <f t="shared" si="8"/>
        <v>-9.3888342280147238E-3</v>
      </c>
      <c r="Q26">
        <f t="shared" si="4"/>
        <v>-0.12029076163836216</v>
      </c>
      <c r="R26">
        <f t="shared" si="5"/>
        <v>-0.1296795958663769</v>
      </c>
    </row>
    <row r="27" spans="3:18" x14ac:dyDescent="0.2">
      <c r="C27">
        <v>2016</v>
      </c>
      <c r="D27" s="3" t="s">
        <v>432</v>
      </c>
      <c r="E27">
        <v>73.400000000000006</v>
      </c>
      <c r="F27">
        <f t="shared" si="6"/>
        <v>72.2</v>
      </c>
      <c r="G27">
        <f t="shared" si="1"/>
        <v>1.2000000000000028</v>
      </c>
      <c r="H27" s="4">
        <v>0.28772975143028129</v>
      </c>
      <c r="I27" s="4">
        <f t="shared" si="7"/>
        <v>0.29656945734729828</v>
      </c>
      <c r="J27" s="4">
        <f t="shared" si="2"/>
        <v>-8.8397059170169934E-3</v>
      </c>
      <c r="K27">
        <f t="shared" si="3"/>
        <v>0.35588334881675876</v>
      </c>
      <c r="L27">
        <f t="shared" si="0"/>
        <v>-0.63822676720862692</v>
      </c>
      <c r="N27">
        <v>2016</v>
      </c>
      <c r="O27">
        <v>0.29999999999999716</v>
      </c>
      <c r="P27">
        <f t="shared" si="8"/>
        <v>0.49656945734730112</v>
      </c>
      <c r="Q27">
        <f t="shared" si="4"/>
        <v>-0.1971254419494845</v>
      </c>
      <c r="R27">
        <f t="shared" si="5"/>
        <v>0.29944401539781662</v>
      </c>
    </row>
    <row r="28" spans="3:18" x14ac:dyDescent="0.2">
      <c r="C28">
        <v>2017</v>
      </c>
      <c r="D28" s="3" t="s">
        <v>432</v>
      </c>
      <c r="E28">
        <v>74</v>
      </c>
      <c r="F28">
        <f t="shared" si="6"/>
        <v>73.400000000000006</v>
      </c>
      <c r="G28">
        <f t="shared" si="1"/>
        <v>0.59999999999999432</v>
      </c>
      <c r="H28" s="4">
        <v>0.29039245631381394</v>
      </c>
      <c r="I28" s="4">
        <f t="shared" si="7"/>
        <v>0.28772975143028129</v>
      </c>
      <c r="J28" s="4">
        <f t="shared" si="2"/>
        <v>2.6627048835326517E-3</v>
      </c>
      <c r="K28">
        <f t="shared" si="3"/>
        <v>0.17263785085816713</v>
      </c>
      <c r="L28">
        <f t="shared" si="0"/>
        <v>0.19544253845129664</v>
      </c>
      <c r="N28">
        <v>2017</v>
      </c>
      <c r="O28">
        <v>0.90000000000000568</v>
      </c>
      <c r="P28">
        <f t="shared" si="8"/>
        <v>0.8136810745709131</v>
      </c>
      <c r="Q28">
        <f t="shared" si="4"/>
        <v>6.2041023786307992E-2</v>
      </c>
      <c r="R28">
        <f t="shared" si="5"/>
        <v>0.87572209835722115</v>
      </c>
    </row>
    <row r="29" spans="3:18" x14ac:dyDescent="0.2">
      <c r="C29">
        <v>2018</v>
      </c>
      <c r="D29" s="3" t="s">
        <v>432</v>
      </c>
      <c r="E29">
        <v>74.5</v>
      </c>
      <c r="F29">
        <f t="shared" si="6"/>
        <v>74</v>
      </c>
      <c r="G29">
        <f t="shared" si="1"/>
        <v>0.5</v>
      </c>
      <c r="H29" s="4">
        <v>0.29058456930443</v>
      </c>
      <c r="I29" s="4">
        <f t="shared" si="7"/>
        <v>0.29039245631381394</v>
      </c>
      <c r="J29" s="4">
        <f t="shared" si="2"/>
        <v>1.9211299061605569E-4</v>
      </c>
      <c r="K29">
        <f t="shared" si="3"/>
        <v>0.14519622815690697</v>
      </c>
      <c r="L29">
        <f t="shared" si="0"/>
        <v>1.4216361305588121E-2</v>
      </c>
      <c r="N29" s="3">
        <v>2018</v>
      </c>
      <c r="O29">
        <v>0.29999999999999716</v>
      </c>
      <c r="P29" s="3">
        <f t="shared" si="8"/>
        <v>0.28711773689414621</v>
      </c>
      <c r="Q29" s="3">
        <f t="shared" si="4"/>
        <v>4.4185987841692809E-3</v>
      </c>
      <c r="R29" s="3">
        <f t="shared" si="5"/>
        <v>0.29153633567831549</v>
      </c>
    </row>
    <row r="30" spans="3:18" x14ac:dyDescent="0.2">
      <c r="C30">
        <v>2019</v>
      </c>
      <c r="D30" s="3" t="s">
        <v>432</v>
      </c>
      <c r="E30">
        <v>74</v>
      </c>
      <c r="F30">
        <f t="shared" si="6"/>
        <v>74.5</v>
      </c>
      <c r="G30">
        <f t="shared" si="1"/>
        <v>-0.5</v>
      </c>
      <c r="H30" s="4">
        <v>0.28879654059891213</v>
      </c>
      <c r="I30" s="4">
        <f t="shared" si="7"/>
        <v>0.29058456930443</v>
      </c>
      <c r="J30" s="4">
        <f t="shared" si="2"/>
        <v>-1.7880287055178634E-3</v>
      </c>
      <c r="K30">
        <f t="shared" si="3"/>
        <v>-0.145292284652215</v>
      </c>
      <c r="L30">
        <f t="shared" si="0"/>
        <v>-0.13320813856108082</v>
      </c>
      <c r="N30">
        <v>2019</v>
      </c>
      <c r="O30">
        <v>0.20000000000000284</v>
      </c>
      <c r="P30">
        <f t="shared" si="8"/>
        <v>0.28035697376512297</v>
      </c>
      <c r="Q30">
        <f t="shared" si="4"/>
        <v>-4.1661068838566212E-2</v>
      </c>
      <c r="R30">
        <f t="shared" si="5"/>
        <v>0.23869590492655676</v>
      </c>
    </row>
    <row r="31" spans="3:18" x14ac:dyDescent="0.2">
      <c r="C31">
        <v>2020</v>
      </c>
      <c r="D31" s="3" t="s">
        <v>432</v>
      </c>
      <c r="E31">
        <v>79.3</v>
      </c>
      <c r="F31">
        <f t="shared" si="6"/>
        <v>74</v>
      </c>
      <c r="G31">
        <f t="shared" si="1"/>
        <v>5.2999999999999972</v>
      </c>
      <c r="H31" s="4">
        <v>0.2965473231973994</v>
      </c>
      <c r="I31" s="4">
        <f t="shared" si="7"/>
        <v>0.28879654059891213</v>
      </c>
      <c r="J31" s="4">
        <f t="shared" si="2"/>
        <v>7.7507825984872714E-3</v>
      </c>
      <c r="K31">
        <f t="shared" si="3"/>
        <v>1.5306216651742335</v>
      </c>
      <c r="L31">
        <f t="shared" si="0"/>
        <v>0.57355791228805808</v>
      </c>
      <c r="N31">
        <v>2020</v>
      </c>
      <c r="O31">
        <v>5.0999999999999943</v>
      </c>
      <c r="P31">
        <f t="shared" si="8"/>
        <v>4.9443982702994589</v>
      </c>
      <c r="Q31">
        <f t="shared" si="4"/>
        <v>0.17206737368641745</v>
      </c>
      <c r="R31">
        <f t="shared" si="5"/>
        <v>5.116465643985876</v>
      </c>
    </row>
    <row r="32" spans="3:18" x14ac:dyDescent="0.2">
      <c r="C32">
        <v>2021</v>
      </c>
      <c r="D32" s="3" t="s">
        <v>432</v>
      </c>
      <c r="E32">
        <v>74.099999999999994</v>
      </c>
      <c r="F32">
        <f t="shared" si="6"/>
        <v>79.3</v>
      </c>
      <c r="G32">
        <f t="shared" si="1"/>
        <v>-5.2000000000000028</v>
      </c>
      <c r="H32" s="4">
        <v>0.29722375144823182</v>
      </c>
      <c r="I32" s="4">
        <f t="shared" si="7"/>
        <v>0.2965473231973994</v>
      </c>
      <c r="J32" s="4">
        <f t="shared" si="2"/>
        <v>6.7642825083241709E-4</v>
      </c>
      <c r="K32">
        <f t="shared" si="3"/>
        <v>-1.5420460806264777</v>
      </c>
      <c r="L32">
        <f t="shared" si="0"/>
        <v>5.3640760291010676E-2</v>
      </c>
      <c r="N32">
        <v>2021</v>
      </c>
      <c r="O32">
        <v>-2.6999999999999957</v>
      </c>
      <c r="P32">
        <f t="shared" si="8"/>
        <v>-2.7379156311909005</v>
      </c>
      <c r="Q32">
        <f t="shared" si="4"/>
        <v>1.5354921293892723E-2</v>
      </c>
      <c r="R32">
        <f t="shared" si="5"/>
        <v>-2.7225607098970079</v>
      </c>
    </row>
    <row r="33" spans="3:18" x14ac:dyDescent="0.2">
      <c r="C33">
        <v>2022</v>
      </c>
      <c r="D33" s="3" t="s">
        <v>432</v>
      </c>
      <c r="E33">
        <v>74.400000000000006</v>
      </c>
      <c r="F33">
        <f t="shared" si="6"/>
        <v>74.099999999999994</v>
      </c>
      <c r="G33">
        <f t="shared" si="1"/>
        <v>0.30000000000001137</v>
      </c>
      <c r="H33" s="4">
        <v>0.29288503365034663</v>
      </c>
      <c r="I33" s="4">
        <f t="shared" si="7"/>
        <v>0.29722375144823182</v>
      </c>
      <c r="J33" s="4">
        <f t="shared" si="2"/>
        <v>-4.3387177978851943E-3</v>
      </c>
      <c r="K33">
        <f t="shared" si="3"/>
        <v>8.916712543447293E-2</v>
      </c>
      <c r="L33">
        <f t="shared" si="0"/>
        <v>-0.32149898882329286</v>
      </c>
      <c r="N33">
        <v>2022</v>
      </c>
      <c r="O33">
        <v>-0.30000000000000426</v>
      </c>
      <c r="P33">
        <f t="shared" si="8"/>
        <v>-0.1216657491310555</v>
      </c>
      <c r="Q33">
        <f t="shared" si="4"/>
        <v>-8.3303381719389613E-2</v>
      </c>
      <c r="R33">
        <f t="shared" si="5"/>
        <v>-0.2049691308504451</v>
      </c>
    </row>
    <row r="34" spans="3:18" x14ac:dyDescent="0.2">
      <c r="C34">
        <v>2023</v>
      </c>
      <c r="D34" s="3" t="s">
        <v>432</v>
      </c>
      <c r="E34">
        <v>72.099999999999994</v>
      </c>
      <c r="F34">
        <f t="shared" si="6"/>
        <v>74.400000000000006</v>
      </c>
      <c r="G34">
        <f t="shared" si="1"/>
        <v>-2.3000000000000114</v>
      </c>
      <c r="H34" s="4">
        <v>0.29190953598328306</v>
      </c>
      <c r="I34" s="4">
        <f t="shared" si="7"/>
        <v>0.29288503365034663</v>
      </c>
      <c r="J34" s="4">
        <f t="shared" si="2"/>
        <v>-9.7549766706356289E-4</v>
      </c>
      <c r="K34">
        <f t="shared" si="3"/>
        <v>-0.6736355773958006</v>
      </c>
      <c r="L34">
        <f t="shared" si="0"/>
        <v>-7.2577026429529082E-2</v>
      </c>
      <c r="N34">
        <v>2023</v>
      </c>
      <c r="O34">
        <v>-1.1999999999999957</v>
      </c>
      <c r="P34" s="3">
        <f t="shared" si="8"/>
        <v>-1.1686160538405601</v>
      </c>
      <c r="Q34" s="3">
        <f t="shared" si="4"/>
        <v>-1.9314853807861576E-2</v>
      </c>
      <c r="R34" s="3">
        <f t="shared" si="5"/>
        <v>-1.1879309076484217</v>
      </c>
    </row>
    <row r="35" spans="3:18" x14ac:dyDescent="0.2">
      <c r="C35">
        <v>1998</v>
      </c>
      <c r="D35" s="3" t="s">
        <v>433</v>
      </c>
      <c r="E35">
        <v>38.5</v>
      </c>
      <c r="F35">
        <v>37.799999999999997</v>
      </c>
      <c r="G35">
        <f t="shared" si="1"/>
        <v>0.70000000000000284</v>
      </c>
      <c r="H35" s="4">
        <v>0.65821852024770322</v>
      </c>
      <c r="I35" s="4">
        <v>0.64961147344554027</v>
      </c>
      <c r="J35" s="4">
        <f t="shared" si="2"/>
        <v>8.6070468021629543E-3</v>
      </c>
      <c r="K35">
        <f t="shared" si="3"/>
        <v>0.45472803141188001</v>
      </c>
      <c r="L35">
        <f t="shared" si="0"/>
        <v>0.32534636912175963</v>
      </c>
    </row>
    <row r="36" spans="3:18" x14ac:dyDescent="0.2">
      <c r="C36">
        <v>1999</v>
      </c>
      <c r="D36" s="3" t="s">
        <v>433</v>
      </c>
      <c r="E36">
        <v>39.4</v>
      </c>
      <c r="F36">
        <f>E35</f>
        <v>38.5</v>
      </c>
      <c r="G36">
        <f t="shared" si="1"/>
        <v>0.89999999999999858</v>
      </c>
      <c r="H36" s="4">
        <v>0.66454871948157967</v>
      </c>
      <c r="I36" s="4">
        <f>H35</f>
        <v>0.65821852024770322</v>
      </c>
      <c r="J36" s="4">
        <f t="shared" si="2"/>
        <v>6.3301992338764546E-3</v>
      </c>
      <c r="K36">
        <f t="shared" si="3"/>
        <v>0.59239666822293191</v>
      </c>
      <c r="L36">
        <f t="shared" si="0"/>
        <v>0.2437126705042435</v>
      </c>
      <c r="P36">
        <f>SUM(P9:P35)</f>
        <v>16.495055249533436</v>
      </c>
      <c r="Q36">
        <f>SUM(Q9:Q35)</f>
        <v>-1.1691823091807112</v>
      </c>
    </row>
    <row r="37" spans="3:18" x14ac:dyDescent="0.2">
      <c r="C37">
        <v>2000</v>
      </c>
      <c r="D37" s="3" t="s">
        <v>433</v>
      </c>
      <c r="E37">
        <v>41</v>
      </c>
      <c r="F37">
        <f t="shared" ref="F37:F60" si="9">E36</f>
        <v>39.4</v>
      </c>
      <c r="G37">
        <f t="shared" si="1"/>
        <v>1.6000000000000014</v>
      </c>
      <c r="H37" s="4">
        <v>0.6673251944634806</v>
      </c>
      <c r="I37" s="4">
        <f t="shared" ref="I37:I60" si="10">H36</f>
        <v>0.66454871948157967</v>
      </c>
      <c r="J37" s="4">
        <f t="shared" si="2"/>
        <v>2.7764749819009227E-3</v>
      </c>
      <c r="K37">
        <f t="shared" si="3"/>
        <v>1.0632779511705284</v>
      </c>
      <c r="L37">
        <f t="shared" si="0"/>
        <v>0.10939311428689635</v>
      </c>
    </row>
    <row r="38" spans="3:18" x14ac:dyDescent="0.2">
      <c r="C38">
        <v>2001</v>
      </c>
      <c r="D38" s="3" t="s">
        <v>433</v>
      </c>
      <c r="E38">
        <v>42.3</v>
      </c>
      <c r="F38">
        <f t="shared" si="9"/>
        <v>41</v>
      </c>
      <c r="G38">
        <f t="shared" si="1"/>
        <v>1.2999999999999972</v>
      </c>
      <c r="H38" s="4">
        <v>0.67249847143086516</v>
      </c>
      <c r="I38" s="4">
        <f t="shared" si="10"/>
        <v>0.6673251944634806</v>
      </c>
      <c r="J38" s="4">
        <f t="shared" si="2"/>
        <v>5.1732769673845658E-3</v>
      </c>
      <c r="K38">
        <f t="shared" si="3"/>
        <v>0.86752275280252289</v>
      </c>
      <c r="L38">
        <f t="shared" si="0"/>
        <v>0.2121043556627672</v>
      </c>
    </row>
    <row r="39" spans="3:18" x14ac:dyDescent="0.2">
      <c r="C39">
        <v>2002</v>
      </c>
      <c r="D39" s="3" t="s">
        <v>433</v>
      </c>
      <c r="E39">
        <v>43.3</v>
      </c>
      <c r="F39">
        <f t="shared" si="9"/>
        <v>42.3</v>
      </c>
      <c r="G39">
        <f>E39-F39</f>
        <v>1</v>
      </c>
      <c r="H39" s="4">
        <v>0.67564340705115744</v>
      </c>
      <c r="I39" s="4">
        <f t="shared" si="10"/>
        <v>0.67249847143086516</v>
      </c>
      <c r="J39" s="4">
        <f t="shared" si="2"/>
        <v>3.1449356202922774E-3</v>
      </c>
      <c r="K39">
        <f t="shared" si="3"/>
        <v>0.67249847143086516</v>
      </c>
      <c r="L39">
        <f t="shared" si="0"/>
        <v>0.13303077673836333</v>
      </c>
    </row>
    <row r="40" spans="3:18" x14ac:dyDescent="0.2">
      <c r="C40">
        <v>2003</v>
      </c>
      <c r="D40" s="3" t="s">
        <v>433</v>
      </c>
      <c r="E40">
        <v>43.5</v>
      </c>
      <c r="F40">
        <f t="shared" si="9"/>
        <v>43.3</v>
      </c>
      <c r="G40">
        <f t="shared" si="1"/>
        <v>0.20000000000000284</v>
      </c>
      <c r="H40" s="4">
        <v>0.67799267760876247</v>
      </c>
      <c r="I40" s="4">
        <f t="shared" si="10"/>
        <v>0.67564340705115744</v>
      </c>
      <c r="J40" s="4">
        <f t="shared" si="2"/>
        <v>2.3492705576050321E-3</v>
      </c>
      <c r="K40">
        <f t="shared" si="3"/>
        <v>0.1351286814102334</v>
      </c>
      <c r="L40">
        <f t="shared" si="0"/>
        <v>0.10172341514429789</v>
      </c>
    </row>
    <row r="41" spans="3:18" x14ac:dyDescent="0.2">
      <c r="C41">
        <v>2004</v>
      </c>
      <c r="D41" s="3" t="s">
        <v>433</v>
      </c>
      <c r="E41">
        <v>43.8</v>
      </c>
      <c r="F41">
        <f t="shared" si="9"/>
        <v>43.5</v>
      </c>
      <c r="G41">
        <f t="shared" si="1"/>
        <v>0.29999999999999716</v>
      </c>
      <c r="H41" s="4">
        <v>0.67915515433831075</v>
      </c>
      <c r="I41" s="4">
        <f t="shared" si="10"/>
        <v>0.67799267760876247</v>
      </c>
      <c r="J41" s="4">
        <f t="shared" si="2"/>
        <v>1.1624767295482785E-3</v>
      </c>
      <c r="K41">
        <f t="shared" si="3"/>
        <v>0.20339780328262683</v>
      </c>
      <c r="L41">
        <f t="shared" si="0"/>
        <v>5.0567737735350116E-2</v>
      </c>
    </row>
    <row r="42" spans="3:18" x14ac:dyDescent="0.2">
      <c r="C42">
        <v>2005</v>
      </c>
      <c r="D42" s="3" t="s">
        <v>433</v>
      </c>
      <c r="E42">
        <v>45.2</v>
      </c>
      <c r="F42">
        <f t="shared" si="9"/>
        <v>43.8</v>
      </c>
      <c r="G42">
        <f t="shared" si="1"/>
        <v>1.4000000000000057</v>
      </c>
      <c r="H42" s="4">
        <v>0.67810604052850731</v>
      </c>
      <c r="I42" s="4">
        <f t="shared" si="10"/>
        <v>0.67915515433831075</v>
      </c>
      <c r="J42" s="4">
        <f t="shared" si="2"/>
        <v>-1.0491138098034369E-3</v>
      </c>
      <c r="K42">
        <f t="shared" si="3"/>
        <v>0.95081721607363889</v>
      </c>
      <c r="L42">
        <f t="shared" si="0"/>
        <v>-4.5951184869390538E-2</v>
      </c>
    </row>
    <row r="43" spans="3:18" x14ac:dyDescent="0.2">
      <c r="C43">
        <v>2006</v>
      </c>
      <c r="D43" s="3" t="s">
        <v>433</v>
      </c>
      <c r="E43">
        <v>46.4</v>
      </c>
      <c r="F43">
        <f t="shared" si="9"/>
        <v>45.2</v>
      </c>
      <c r="G43">
        <f t="shared" si="1"/>
        <v>1.1999999999999957</v>
      </c>
      <c r="H43" s="4">
        <v>0.68176720465991181</v>
      </c>
      <c r="I43" s="4">
        <f t="shared" si="10"/>
        <v>0.67810604052850731</v>
      </c>
      <c r="J43" s="4">
        <f t="shared" si="2"/>
        <v>3.6611641314044929E-3</v>
      </c>
      <c r="K43">
        <f t="shared" si="3"/>
        <v>0.81372724863420587</v>
      </c>
      <c r="L43">
        <f t="shared" si="0"/>
        <v>0.16548461873948309</v>
      </c>
    </row>
    <row r="44" spans="3:18" x14ac:dyDescent="0.2">
      <c r="C44">
        <v>2007</v>
      </c>
      <c r="D44" s="3" t="s">
        <v>433</v>
      </c>
      <c r="E44">
        <v>46.9</v>
      </c>
      <c r="F44">
        <f t="shared" si="9"/>
        <v>46.4</v>
      </c>
      <c r="G44">
        <f t="shared" si="1"/>
        <v>0.5</v>
      </c>
      <c r="H44" s="4">
        <v>0.68531014726377348</v>
      </c>
      <c r="I44" s="4">
        <f t="shared" si="10"/>
        <v>0.68176720465991181</v>
      </c>
      <c r="J44" s="4">
        <f t="shared" si="2"/>
        <v>3.5429426038616763E-3</v>
      </c>
      <c r="K44">
        <f t="shared" si="3"/>
        <v>0.3408836023299559</v>
      </c>
      <c r="L44">
        <f t="shared" si="0"/>
        <v>0.16439253681918178</v>
      </c>
    </row>
    <row r="45" spans="3:18" x14ac:dyDescent="0.2">
      <c r="C45">
        <v>2008</v>
      </c>
      <c r="D45" s="3" t="s">
        <v>433</v>
      </c>
      <c r="E45">
        <v>46.5</v>
      </c>
      <c r="F45">
        <f t="shared" si="9"/>
        <v>46.9</v>
      </c>
      <c r="G45">
        <f t="shared" si="1"/>
        <v>-0.39999999999999858</v>
      </c>
      <c r="H45" s="4">
        <v>0.69102462211264282</v>
      </c>
      <c r="I45" s="4">
        <f t="shared" si="10"/>
        <v>0.68531014726377348</v>
      </c>
      <c r="J45" s="4">
        <f t="shared" si="2"/>
        <v>5.7144748488693331E-3</v>
      </c>
      <c r="K45">
        <f t="shared" si="3"/>
        <v>-0.27412405890550839</v>
      </c>
      <c r="L45">
        <f t="shared" si="0"/>
        <v>0.26800887041197169</v>
      </c>
    </row>
    <row r="46" spans="3:18" x14ac:dyDescent="0.2">
      <c r="C46">
        <v>2009</v>
      </c>
      <c r="D46" s="3" t="s">
        <v>433</v>
      </c>
      <c r="E46">
        <v>46.8</v>
      </c>
      <c r="F46">
        <f t="shared" si="9"/>
        <v>46.5</v>
      </c>
      <c r="G46">
        <f t="shared" si="1"/>
        <v>0.29999999999999716</v>
      </c>
      <c r="H46" s="4">
        <v>0.70386754727517964</v>
      </c>
      <c r="I46" s="4">
        <f t="shared" si="10"/>
        <v>0.69102462211264282</v>
      </c>
      <c r="J46" s="4">
        <f t="shared" si="2"/>
        <v>1.2842925162536822E-2</v>
      </c>
      <c r="K46">
        <f t="shared" si="3"/>
        <v>0.20730738663379089</v>
      </c>
      <c r="L46">
        <f t="shared" si="0"/>
        <v>0.59719602005796224</v>
      </c>
    </row>
    <row r="47" spans="3:18" x14ac:dyDescent="0.2">
      <c r="C47">
        <v>2010</v>
      </c>
      <c r="D47" s="3" t="s">
        <v>433</v>
      </c>
      <c r="E47">
        <v>46.6</v>
      </c>
      <c r="F47">
        <f t="shared" si="9"/>
        <v>46.8</v>
      </c>
      <c r="G47">
        <f t="shared" si="1"/>
        <v>-0.19999999999999574</v>
      </c>
      <c r="H47" s="4">
        <v>0.70074119000417168</v>
      </c>
      <c r="I47" s="4">
        <f t="shared" si="10"/>
        <v>0.70386754727517964</v>
      </c>
      <c r="J47" s="4">
        <f t="shared" si="2"/>
        <v>-3.1263572710079623E-3</v>
      </c>
      <c r="K47">
        <f t="shared" si="3"/>
        <v>-0.14077350945503292</v>
      </c>
      <c r="L47">
        <f t="shared" si="0"/>
        <v>-0.14631352028317263</v>
      </c>
      <c r="N47" s="3"/>
      <c r="O47" s="3"/>
    </row>
    <row r="48" spans="3:18" x14ac:dyDescent="0.2">
      <c r="C48">
        <v>2011</v>
      </c>
      <c r="D48" s="3" t="s">
        <v>433</v>
      </c>
      <c r="E48">
        <v>47.6</v>
      </c>
      <c r="F48">
        <f t="shared" si="9"/>
        <v>46.6</v>
      </c>
      <c r="G48">
        <f t="shared" si="1"/>
        <v>1</v>
      </c>
      <c r="H48" s="4">
        <v>0.69790877328794454</v>
      </c>
      <c r="I48" s="4">
        <f t="shared" si="10"/>
        <v>0.70074119000417168</v>
      </c>
      <c r="J48" s="4">
        <f t="shared" si="2"/>
        <v>-2.8324167162271374E-3</v>
      </c>
      <c r="K48">
        <f t="shared" si="3"/>
        <v>0.70074119000417168</v>
      </c>
      <c r="L48">
        <f t="shared" si="0"/>
        <v>-0.13199061897618461</v>
      </c>
    </row>
    <row r="49" spans="3:12" x14ac:dyDescent="0.2">
      <c r="C49">
        <v>2012</v>
      </c>
      <c r="D49" s="3" t="s">
        <v>433</v>
      </c>
      <c r="E49">
        <v>47.8</v>
      </c>
      <c r="F49">
        <f t="shared" si="9"/>
        <v>47.6</v>
      </c>
      <c r="G49">
        <f t="shared" si="1"/>
        <v>0.19999999999999574</v>
      </c>
      <c r="H49" s="4">
        <v>0.69512153762641338</v>
      </c>
      <c r="I49" s="4">
        <f t="shared" si="10"/>
        <v>0.69790877328794454</v>
      </c>
      <c r="J49" s="4">
        <f t="shared" si="2"/>
        <v>-2.7872356615311622E-3</v>
      </c>
      <c r="K49">
        <f t="shared" si="3"/>
        <v>0.13958175465758593</v>
      </c>
      <c r="L49">
        <f t="shared" si="0"/>
        <v>-0.13267241748888334</v>
      </c>
    </row>
    <row r="50" spans="3:12" x14ac:dyDescent="0.2">
      <c r="C50">
        <v>2013</v>
      </c>
      <c r="D50" s="3" t="s">
        <v>433</v>
      </c>
      <c r="E50">
        <v>48.5</v>
      </c>
      <c r="F50">
        <f t="shared" si="9"/>
        <v>47.8</v>
      </c>
      <c r="G50">
        <f t="shared" si="1"/>
        <v>0.70000000000000284</v>
      </c>
      <c r="H50" s="4">
        <v>0.69602674598275682</v>
      </c>
      <c r="I50" s="4">
        <f t="shared" si="10"/>
        <v>0.69512153762641338</v>
      </c>
      <c r="J50" s="4">
        <f t="shared" si="2"/>
        <v>9.0520835634344543E-4</v>
      </c>
      <c r="K50">
        <f t="shared" si="3"/>
        <v>0.48658507633849135</v>
      </c>
      <c r="L50">
        <f t="shared" si="0"/>
        <v>4.3268959433216687E-2</v>
      </c>
    </row>
    <row r="51" spans="3:12" x14ac:dyDescent="0.2">
      <c r="C51">
        <v>2014</v>
      </c>
      <c r="D51" s="3" t="s">
        <v>433</v>
      </c>
      <c r="E51">
        <v>50</v>
      </c>
      <c r="F51">
        <f t="shared" si="9"/>
        <v>48.5</v>
      </c>
      <c r="G51">
        <f t="shared" si="1"/>
        <v>1.5</v>
      </c>
      <c r="H51" s="4">
        <v>0.6979627807600487</v>
      </c>
      <c r="I51" s="4">
        <f t="shared" si="10"/>
        <v>0.69602674598275682</v>
      </c>
      <c r="J51" s="4">
        <f t="shared" si="2"/>
        <v>1.9360347772918729E-3</v>
      </c>
      <c r="K51">
        <f t="shared" si="3"/>
        <v>1.0440401189741353</v>
      </c>
      <c r="L51">
        <f t="shared" si="0"/>
        <v>9.3897686698655836E-2</v>
      </c>
    </row>
    <row r="52" spans="3:12" x14ac:dyDescent="0.2">
      <c r="C52">
        <v>2015</v>
      </c>
      <c r="D52" s="3" t="s">
        <v>433</v>
      </c>
      <c r="E52">
        <v>49.9</v>
      </c>
      <c r="F52">
        <f t="shared" si="9"/>
        <v>50</v>
      </c>
      <c r="G52">
        <f t="shared" si="1"/>
        <v>-0.10000000000000142</v>
      </c>
      <c r="H52" s="4">
        <v>0.70343054265270188</v>
      </c>
      <c r="I52" s="4">
        <f t="shared" si="10"/>
        <v>0.6979627807600487</v>
      </c>
      <c r="J52" s="4">
        <f t="shared" si="2"/>
        <v>5.467761892653189E-3</v>
      </c>
      <c r="K52">
        <f t="shared" si="3"/>
        <v>-6.9796278076005858E-2</v>
      </c>
      <c r="L52">
        <f t="shared" si="0"/>
        <v>0.27338809463265945</v>
      </c>
    </row>
    <row r="53" spans="3:12" x14ac:dyDescent="0.2">
      <c r="C53">
        <v>2016</v>
      </c>
      <c r="D53" s="3" t="s">
        <v>433</v>
      </c>
      <c r="E53">
        <v>50.1</v>
      </c>
      <c r="F53">
        <f t="shared" si="9"/>
        <v>49.9</v>
      </c>
      <c r="G53">
        <f t="shared" si="1"/>
        <v>0.20000000000000284</v>
      </c>
      <c r="H53" s="4">
        <v>0.71227024856971877</v>
      </c>
      <c r="I53" s="4">
        <f t="shared" si="10"/>
        <v>0.70343054265270188</v>
      </c>
      <c r="J53" s="4">
        <f t="shared" si="2"/>
        <v>8.8397059170168824E-3</v>
      </c>
      <c r="K53">
        <f t="shared" si="3"/>
        <v>0.14068610853054236</v>
      </c>
      <c r="L53">
        <f t="shared" si="0"/>
        <v>0.44110132525914242</v>
      </c>
    </row>
    <row r="54" spans="3:12" x14ac:dyDescent="0.2">
      <c r="C54">
        <v>2017</v>
      </c>
      <c r="D54" s="3" t="s">
        <v>433</v>
      </c>
      <c r="E54">
        <v>51</v>
      </c>
      <c r="F54">
        <f t="shared" si="9"/>
        <v>50.1</v>
      </c>
      <c r="G54">
        <f t="shared" si="1"/>
        <v>0.89999999999999858</v>
      </c>
      <c r="H54" s="4">
        <v>0.70960754368618606</v>
      </c>
      <c r="I54" s="4">
        <f t="shared" si="10"/>
        <v>0.71227024856971877</v>
      </c>
      <c r="J54" s="4">
        <f t="shared" si="2"/>
        <v>-2.6627048835327072E-3</v>
      </c>
      <c r="K54">
        <f t="shared" si="3"/>
        <v>0.64104322371274591</v>
      </c>
      <c r="L54">
        <f t="shared" si="0"/>
        <v>-0.13340151466498865</v>
      </c>
    </row>
    <row r="55" spans="3:12" x14ac:dyDescent="0.2">
      <c r="C55">
        <v>2018</v>
      </c>
      <c r="D55" s="3" t="s">
        <v>433</v>
      </c>
      <c r="E55">
        <v>51.2</v>
      </c>
      <c r="F55">
        <f t="shared" si="9"/>
        <v>51</v>
      </c>
      <c r="G55">
        <f t="shared" si="1"/>
        <v>0.20000000000000284</v>
      </c>
      <c r="H55" s="4">
        <v>0.70941543069557</v>
      </c>
      <c r="I55" s="4">
        <f t="shared" si="10"/>
        <v>0.70960754368618606</v>
      </c>
      <c r="J55" s="4">
        <f t="shared" si="2"/>
        <v>-1.9211299061605569E-4</v>
      </c>
      <c r="K55">
        <f t="shared" si="3"/>
        <v>0.14192150873723922</v>
      </c>
      <c r="L55">
        <f t="shared" si="0"/>
        <v>-9.7977625214188402E-3</v>
      </c>
    </row>
    <row r="56" spans="3:12" x14ac:dyDescent="0.2">
      <c r="C56">
        <v>2019</v>
      </c>
      <c r="D56" s="3" t="s">
        <v>433</v>
      </c>
      <c r="E56">
        <v>51.8</v>
      </c>
      <c r="F56">
        <f t="shared" si="9"/>
        <v>51.2</v>
      </c>
      <c r="G56">
        <f t="shared" si="1"/>
        <v>0.59999999999999432</v>
      </c>
      <c r="H56" s="4">
        <v>0.71120345940108787</v>
      </c>
      <c r="I56" s="4">
        <f t="shared" si="10"/>
        <v>0.70941543069557</v>
      </c>
      <c r="J56" s="4">
        <f t="shared" si="2"/>
        <v>1.7880287055178634E-3</v>
      </c>
      <c r="K56">
        <f t="shared" si="3"/>
        <v>0.42564925841733797</v>
      </c>
      <c r="L56">
        <f t="shared" si="0"/>
        <v>9.1547069722514612E-2</v>
      </c>
    </row>
    <row r="57" spans="3:12" x14ac:dyDescent="0.2">
      <c r="C57">
        <v>2020</v>
      </c>
      <c r="D57" s="3" t="s">
        <v>433</v>
      </c>
      <c r="E57">
        <v>56.6</v>
      </c>
      <c r="F57">
        <f t="shared" si="9"/>
        <v>51.8</v>
      </c>
      <c r="G57">
        <f t="shared" si="1"/>
        <v>4.8000000000000043</v>
      </c>
      <c r="H57" s="4">
        <v>0.7034526768026006</v>
      </c>
      <c r="I57" s="4">
        <f t="shared" si="10"/>
        <v>0.71120345940108787</v>
      </c>
      <c r="J57" s="4">
        <f t="shared" si="2"/>
        <v>-7.7507825984872714E-3</v>
      </c>
      <c r="K57">
        <f t="shared" si="3"/>
        <v>3.413776605125225</v>
      </c>
      <c r="L57">
        <f t="shared" si="0"/>
        <v>-0.40149053860164063</v>
      </c>
    </row>
    <row r="58" spans="3:12" x14ac:dyDescent="0.2">
      <c r="C58">
        <v>2021</v>
      </c>
      <c r="D58" s="3" t="s">
        <v>433</v>
      </c>
      <c r="E58">
        <v>54.9</v>
      </c>
      <c r="F58">
        <f t="shared" si="9"/>
        <v>56.6</v>
      </c>
      <c r="G58">
        <f t="shared" si="1"/>
        <v>-1.7000000000000028</v>
      </c>
      <c r="H58" s="4">
        <v>0.70277624855176812</v>
      </c>
      <c r="I58" s="4">
        <f t="shared" si="10"/>
        <v>0.7034526768026006</v>
      </c>
      <c r="J58" s="4">
        <f t="shared" si="2"/>
        <v>-6.764282508324726E-4</v>
      </c>
      <c r="K58">
        <f t="shared" si="3"/>
        <v>-1.195869550564423</v>
      </c>
      <c r="L58">
        <f t="shared" si="0"/>
        <v>-3.8285838997117953E-2</v>
      </c>
    </row>
    <row r="59" spans="3:12" x14ac:dyDescent="0.2">
      <c r="C59">
        <v>2022</v>
      </c>
      <c r="D59" s="3" t="s">
        <v>433</v>
      </c>
      <c r="E59">
        <v>54.6</v>
      </c>
      <c r="F59">
        <f t="shared" si="9"/>
        <v>54.9</v>
      </c>
      <c r="G59">
        <f t="shared" si="1"/>
        <v>-0.29999999999999716</v>
      </c>
      <c r="H59" s="4">
        <v>0.70711496634965343</v>
      </c>
      <c r="I59" s="4">
        <f t="shared" si="10"/>
        <v>0.70277624855176812</v>
      </c>
      <c r="J59" s="4">
        <f t="shared" si="2"/>
        <v>4.3387177978853053E-3</v>
      </c>
      <c r="K59">
        <f t="shared" si="3"/>
        <v>-0.21083287456552843</v>
      </c>
      <c r="L59">
        <f t="shared" si="0"/>
        <v>0.23819560710390325</v>
      </c>
    </row>
    <row r="60" spans="3:12" x14ac:dyDescent="0.2">
      <c r="C60">
        <v>2023</v>
      </c>
      <c r="D60" s="3" t="s">
        <v>433</v>
      </c>
      <c r="E60">
        <v>53.9</v>
      </c>
      <c r="F60">
        <f t="shared" si="9"/>
        <v>54.6</v>
      </c>
      <c r="G60">
        <f t="shared" si="1"/>
        <v>-0.70000000000000284</v>
      </c>
      <c r="H60" s="4">
        <v>0.70809046401671694</v>
      </c>
      <c r="I60" s="4">
        <f t="shared" si="10"/>
        <v>0.70711496634965343</v>
      </c>
      <c r="J60" s="4">
        <f t="shared" si="2"/>
        <v>9.7549766706350738E-4</v>
      </c>
      <c r="K60">
        <f t="shared" si="3"/>
        <v>-0.4949804764447594</v>
      </c>
      <c r="L60">
        <f t="shared" si="0"/>
        <v>5.3262172621667506E-2</v>
      </c>
    </row>
    <row r="61" spans="3:12" x14ac:dyDescent="0.2">
      <c r="J61" s="4"/>
    </row>
    <row r="62" spans="3:12" x14ac:dyDescent="0.2">
      <c r="J62" s="4"/>
    </row>
    <row r="63" spans="3:12" x14ac:dyDescent="0.2">
      <c r="J63" s="4"/>
    </row>
    <row r="64" spans="3:12" x14ac:dyDescent="0.2">
      <c r="J64" s="4"/>
    </row>
    <row r="65" spans="10:17" x14ac:dyDescent="0.2">
      <c r="J65" s="4"/>
      <c r="Q65" s="3"/>
    </row>
    <row r="66" spans="10:17" x14ac:dyDescent="0.2">
      <c r="J66" s="4"/>
    </row>
    <row r="67" spans="10:17" x14ac:dyDescent="0.2">
      <c r="J67" s="4"/>
    </row>
    <row r="68" spans="10:17" x14ac:dyDescent="0.2">
      <c r="J68" s="4"/>
    </row>
    <row r="69" spans="10:17" x14ac:dyDescent="0.2">
      <c r="J69" s="4"/>
    </row>
    <row r="70" spans="10:17" x14ac:dyDescent="0.2">
      <c r="J70" s="4"/>
    </row>
    <row r="71" spans="10:17" x14ac:dyDescent="0.2">
      <c r="J71" s="4"/>
    </row>
    <row r="72" spans="10:17" x14ac:dyDescent="0.2">
      <c r="J72" s="4"/>
    </row>
    <row r="73" spans="10:17" x14ac:dyDescent="0.2">
      <c r="J73" s="4"/>
    </row>
    <row r="74" spans="10:17" x14ac:dyDescent="0.2">
      <c r="J74" s="4"/>
    </row>
    <row r="75" spans="10:17" x14ac:dyDescent="0.2">
      <c r="J75" s="4"/>
    </row>
    <row r="76" spans="10:17" x14ac:dyDescent="0.2">
      <c r="J76" s="4"/>
    </row>
    <row r="77" spans="10:17" x14ac:dyDescent="0.2">
      <c r="J77" s="4"/>
    </row>
    <row r="78" spans="10:17" x14ac:dyDescent="0.2">
      <c r="J78" s="4"/>
    </row>
    <row r="79" spans="10:17" x14ac:dyDescent="0.2">
      <c r="J79" s="4"/>
    </row>
    <row r="80" spans="10:17" x14ac:dyDescent="0.2">
      <c r="J80" s="4"/>
    </row>
    <row r="81" spans="10:10" x14ac:dyDescent="0.2">
      <c r="J81" s="4"/>
    </row>
    <row r="82" spans="10:10" x14ac:dyDescent="0.2">
      <c r="J82" s="4"/>
    </row>
    <row r="83" spans="10:10" x14ac:dyDescent="0.2">
      <c r="J83" s="4"/>
    </row>
    <row r="84" spans="10:10" x14ac:dyDescent="0.2">
      <c r="J84" s="4"/>
    </row>
    <row r="85" spans="10:10" x14ac:dyDescent="0.2">
      <c r="J85" s="4"/>
    </row>
    <row r="86" spans="10:10" x14ac:dyDescent="0.2">
      <c r="J86" s="4"/>
    </row>
    <row r="87" spans="10:10" x14ac:dyDescent="0.2">
      <c r="J87" s="4"/>
    </row>
    <row r="88" spans="10:10" x14ac:dyDescent="0.2">
      <c r="J88" s="4"/>
    </row>
    <row r="89" spans="10:10" x14ac:dyDescent="0.2">
      <c r="J89" s="4"/>
    </row>
    <row r="90" spans="10:10" x14ac:dyDescent="0.2">
      <c r="J90" s="4"/>
    </row>
    <row r="91" spans="10:10" x14ac:dyDescent="0.2">
      <c r="J91" s="4"/>
    </row>
    <row r="92" spans="10:10" x14ac:dyDescent="0.2">
      <c r="J92" s="4"/>
    </row>
    <row r="93" spans="10:10" x14ac:dyDescent="0.2">
      <c r="J93" s="4"/>
    </row>
    <row r="94" spans="10:10" x14ac:dyDescent="0.2">
      <c r="J94" s="4"/>
    </row>
    <row r="95" spans="10:10" x14ac:dyDescent="0.2">
      <c r="J95" s="4"/>
    </row>
    <row r="96" spans="10:10" x14ac:dyDescent="0.2">
      <c r="J96" s="4"/>
    </row>
    <row r="97" spans="10:10" x14ac:dyDescent="0.2">
      <c r="J97" s="4"/>
    </row>
    <row r="98" spans="10:10" x14ac:dyDescent="0.2">
      <c r="J98" s="4"/>
    </row>
    <row r="99" spans="10:10" x14ac:dyDescent="0.2">
      <c r="J99" s="4"/>
    </row>
    <row r="100" spans="10:10" x14ac:dyDescent="0.2">
      <c r="J100" s="4"/>
    </row>
    <row r="101" spans="10:10" x14ac:dyDescent="0.2">
      <c r="J101" s="4"/>
    </row>
    <row r="102" spans="10:10" x14ac:dyDescent="0.2">
      <c r="J102" s="4"/>
    </row>
    <row r="103" spans="10:10" x14ac:dyDescent="0.2">
      <c r="J103" s="4"/>
    </row>
    <row r="104" spans="10:10" x14ac:dyDescent="0.2">
      <c r="J104" s="4"/>
    </row>
    <row r="105" spans="10:10" x14ac:dyDescent="0.2">
      <c r="J105" s="4"/>
    </row>
    <row r="106" spans="10:10" x14ac:dyDescent="0.2">
      <c r="J106" s="4"/>
    </row>
    <row r="107" spans="10:10" x14ac:dyDescent="0.2">
      <c r="J107" s="4"/>
    </row>
    <row r="108" spans="10:10" x14ac:dyDescent="0.2">
      <c r="J108" s="4"/>
    </row>
    <row r="109" spans="10:10" x14ac:dyDescent="0.2">
      <c r="J109" s="4"/>
    </row>
    <row r="110" spans="10:10" x14ac:dyDescent="0.2">
      <c r="J110" s="4"/>
    </row>
    <row r="111" spans="10:10" x14ac:dyDescent="0.2">
      <c r="J111" s="4"/>
    </row>
    <row r="112" spans="10:10" x14ac:dyDescent="0.2">
      <c r="J112" s="4"/>
    </row>
    <row r="113" spans="10:10" x14ac:dyDescent="0.2">
      <c r="J113" s="4"/>
    </row>
    <row r="114" spans="10:10" x14ac:dyDescent="0.2">
      <c r="J114" s="4"/>
    </row>
    <row r="115" spans="10:10" x14ac:dyDescent="0.2">
      <c r="J115" s="4"/>
    </row>
    <row r="116" spans="10:10" x14ac:dyDescent="0.2">
      <c r="J116" s="4"/>
    </row>
    <row r="117" spans="10:10" x14ac:dyDescent="0.2">
      <c r="J117" s="4"/>
    </row>
    <row r="118" spans="10:10" x14ac:dyDescent="0.2">
      <c r="J118" s="4"/>
    </row>
    <row r="119" spans="10:10" x14ac:dyDescent="0.2">
      <c r="J119" s="4"/>
    </row>
    <row r="120" spans="10:10" x14ac:dyDescent="0.2">
      <c r="J120" s="4"/>
    </row>
    <row r="121" spans="10:10" x14ac:dyDescent="0.2">
      <c r="J121" s="4"/>
    </row>
    <row r="122" spans="10:10" x14ac:dyDescent="0.2">
      <c r="J122" s="4"/>
    </row>
    <row r="123" spans="10:10" x14ac:dyDescent="0.2">
      <c r="J123" s="4"/>
    </row>
    <row r="124" spans="10:10" x14ac:dyDescent="0.2">
      <c r="J124" s="4"/>
    </row>
    <row r="125" spans="10:10" x14ac:dyDescent="0.2">
      <c r="J125" s="4"/>
    </row>
    <row r="126" spans="10:10" x14ac:dyDescent="0.2">
      <c r="J126" s="4"/>
    </row>
    <row r="127" spans="10:10" x14ac:dyDescent="0.2">
      <c r="J127" s="4"/>
    </row>
    <row r="128" spans="10:10" x14ac:dyDescent="0.2">
      <c r="J128" s="4"/>
    </row>
    <row r="129" spans="10:10" x14ac:dyDescent="0.2">
      <c r="J129" s="4"/>
    </row>
    <row r="130" spans="10:10" x14ac:dyDescent="0.2">
      <c r="J130" s="4"/>
    </row>
    <row r="131" spans="10:10" x14ac:dyDescent="0.2">
      <c r="J131" s="4"/>
    </row>
    <row r="132" spans="10:10" x14ac:dyDescent="0.2">
      <c r="J132" s="4"/>
    </row>
    <row r="133" spans="10:10" x14ac:dyDescent="0.2">
      <c r="J133" s="4"/>
    </row>
    <row r="134" spans="10:10" x14ac:dyDescent="0.2">
      <c r="J134" s="4"/>
    </row>
    <row r="135" spans="10:10" x14ac:dyDescent="0.2">
      <c r="J135" s="4"/>
    </row>
    <row r="136" spans="10:10" x14ac:dyDescent="0.2">
      <c r="J136" s="4"/>
    </row>
    <row r="137" spans="10:10" x14ac:dyDescent="0.2">
      <c r="J137" s="4"/>
    </row>
    <row r="138" spans="10:10" x14ac:dyDescent="0.2">
      <c r="J138" s="4"/>
    </row>
  </sheetData>
  <mergeCells count="2">
    <mergeCell ref="K5:K6"/>
    <mergeCell ref="L5:L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0738-E3B9-2A45-A75C-137CC756E36D}">
  <dimension ref="A4:AP138"/>
  <sheetViews>
    <sheetView topLeftCell="R1" workbookViewId="0">
      <selection activeCell="AI17" sqref="AI17"/>
    </sheetView>
  </sheetViews>
  <sheetFormatPr baseColWidth="10" defaultRowHeight="16" x14ac:dyDescent="0.2"/>
  <cols>
    <col min="4" max="4" width="34.1640625" customWidth="1"/>
    <col min="8" max="9" width="10.83203125" style="4"/>
    <col min="25" max="26" width="15.83203125" bestFit="1" customWidth="1"/>
    <col min="27" max="27" width="17.83203125" bestFit="1" customWidth="1"/>
  </cols>
  <sheetData>
    <row r="4" spans="1:27" x14ac:dyDescent="0.2">
      <c r="E4" t="s">
        <v>461</v>
      </c>
    </row>
    <row r="5" spans="1:27" x14ac:dyDescent="0.2">
      <c r="D5" s="3" t="s">
        <v>505</v>
      </c>
      <c r="K5" s="16" t="s">
        <v>462</v>
      </c>
      <c r="L5" s="16" t="s">
        <v>463</v>
      </c>
    </row>
    <row r="6" spans="1:27" x14ac:dyDescent="0.2">
      <c r="A6" s="6"/>
      <c r="K6" s="16"/>
      <c r="L6" s="16"/>
    </row>
    <row r="7" spans="1:27" x14ac:dyDescent="0.2">
      <c r="A7" s="6"/>
      <c r="E7" t="s">
        <v>483</v>
      </c>
      <c r="N7" t="s">
        <v>504</v>
      </c>
      <c r="T7" s="3" t="s">
        <v>643</v>
      </c>
      <c r="Y7" t="s">
        <v>644</v>
      </c>
    </row>
    <row r="8" spans="1:27" x14ac:dyDescent="0.2">
      <c r="A8" s="6"/>
      <c r="C8" s="6" t="s">
        <v>464</v>
      </c>
      <c r="D8" s="6" t="s">
        <v>465</v>
      </c>
      <c r="E8" s="6" t="s">
        <v>466</v>
      </c>
      <c r="F8" s="6" t="s">
        <v>467</v>
      </c>
      <c r="G8" s="6" t="s">
        <v>468</v>
      </c>
      <c r="H8" s="9" t="s">
        <v>469</v>
      </c>
      <c r="I8" s="9" t="s">
        <v>470</v>
      </c>
      <c r="J8" s="6" t="s">
        <v>471</v>
      </c>
      <c r="K8" s="6" t="s">
        <v>472</v>
      </c>
      <c r="L8" s="6" t="s">
        <v>473</v>
      </c>
      <c r="N8" s="8" t="s">
        <v>464</v>
      </c>
      <c r="O8" s="8" t="s">
        <v>486</v>
      </c>
      <c r="P8" s="8" t="s">
        <v>481</v>
      </c>
      <c r="Q8" s="8" t="s">
        <v>482</v>
      </c>
      <c r="R8" s="8" t="s">
        <v>485</v>
      </c>
      <c r="U8" s="8" t="s">
        <v>486</v>
      </c>
      <c r="V8" s="8" t="s">
        <v>481</v>
      </c>
      <c r="W8" s="8" t="s">
        <v>482</v>
      </c>
      <c r="X8" s="8" t="s">
        <v>485</v>
      </c>
      <c r="Y8" s="8" t="s">
        <v>486</v>
      </c>
      <c r="Z8" s="8" t="s">
        <v>481</v>
      </c>
      <c r="AA8" s="8" t="s">
        <v>482</v>
      </c>
    </row>
    <row r="9" spans="1:27" x14ac:dyDescent="0.2">
      <c r="A9" s="6"/>
      <c r="C9">
        <v>1998</v>
      </c>
      <c r="D9" s="3" t="s">
        <v>432</v>
      </c>
      <c r="E9">
        <v>57</v>
      </c>
      <c r="F9">
        <v>55.2</v>
      </c>
      <c r="G9">
        <f>E9-F9</f>
        <v>1.7999999999999972</v>
      </c>
      <c r="H9" s="4">
        <v>0.27494501820267481</v>
      </c>
      <c r="I9" s="4">
        <v>0.28120531893462802</v>
      </c>
      <c r="J9" s="4">
        <f>H9-I9</f>
        <v>-6.2603007319532167E-3</v>
      </c>
      <c r="K9">
        <f>G9*I9</f>
        <v>0.50616957408232965</v>
      </c>
      <c r="L9">
        <f t="shared" ref="L9:L72" si="0">F9*J9</f>
        <v>-0.34556860040381759</v>
      </c>
      <c r="N9">
        <v>1998</v>
      </c>
      <c r="O9">
        <v>0.89999999999999858</v>
      </c>
      <c r="P9">
        <f>SUMIFS(K$9:K$190, C$9:C$190, N9)</f>
        <v>1.0721193280065666</v>
      </c>
      <c r="Q9">
        <f>SUMIFS(L$9:L$190, C$9:C$190, N9)</f>
        <v>-0.16463067743858731</v>
      </c>
      <c r="R9">
        <f>P9+Q9</f>
        <v>0.90748865056797934</v>
      </c>
      <c r="T9" t="s">
        <v>636</v>
      </c>
      <c r="U9" s="3">
        <f>SUM(O9:O11)</f>
        <v>3.7999999999999972</v>
      </c>
      <c r="V9" s="3">
        <f t="shared" ref="V9:W9" si="1">SUM(P9:P11)</f>
        <v>4.1114321740993978</v>
      </c>
      <c r="W9" s="3">
        <f t="shared" si="1"/>
        <v>-0.28733963851968652</v>
      </c>
      <c r="X9">
        <f>V9+W9</f>
        <v>3.8240925355797111</v>
      </c>
      <c r="Y9">
        <f>U9/3</f>
        <v>1.2666666666666657</v>
      </c>
      <c r="Z9">
        <f>V9/3</f>
        <v>1.3704773913664658</v>
      </c>
      <c r="AA9">
        <f>W9/3</f>
        <v>-9.5779879506562179E-2</v>
      </c>
    </row>
    <row r="10" spans="1:27" x14ac:dyDescent="0.2">
      <c r="A10" s="6"/>
      <c r="C10">
        <v>1999</v>
      </c>
      <c r="D10" s="3" t="s">
        <v>432</v>
      </c>
      <c r="E10">
        <v>60.2</v>
      </c>
      <c r="F10">
        <f>E9</f>
        <v>57</v>
      </c>
      <c r="G10">
        <f t="shared" ref="G10:G73" si="2">E10-F10</f>
        <v>3.2000000000000028</v>
      </c>
      <c r="H10" s="4">
        <v>0.26981182912666057</v>
      </c>
      <c r="I10" s="4">
        <f>H9</f>
        <v>0.27494501820267481</v>
      </c>
      <c r="J10" s="4">
        <f t="shared" ref="J10:J73" si="3">H10-I10</f>
        <v>-5.1331890760142329E-3</v>
      </c>
      <c r="K10">
        <f t="shared" ref="K10:K73" si="4">G10*I10</f>
        <v>0.87982405824856014</v>
      </c>
      <c r="L10">
        <f t="shared" si="0"/>
        <v>-0.29259177733281128</v>
      </c>
      <c r="N10">
        <v>1999</v>
      </c>
      <c r="O10">
        <v>1.2000000000000028</v>
      </c>
      <c r="P10">
        <f>SUMIFS(K$9:K$190, C$9:C$190, N10)</f>
        <v>1.3032901545110296</v>
      </c>
      <c r="Q10">
        <f t="shared" ref="Q10:Q34" si="5">SUMIFS(L$9:L$190, C$9:C$190, N10)</f>
        <v>-9.1341056545308066E-2</v>
      </c>
      <c r="R10">
        <f t="shared" ref="R10:R34" si="6">P10+Q10</f>
        <v>1.2119490979657215</v>
      </c>
      <c r="T10" t="s">
        <v>637</v>
      </c>
      <c r="U10" s="3">
        <f>SUM(O12:O26)</f>
        <v>8.7000000000000028</v>
      </c>
      <c r="V10" s="3">
        <f t="shared" ref="V10:W10" si="7">SUM(P12:P26)</f>
        <v>9.0389236061234524</v>
      </c>
      <c r="W10" s="3">
        <f t="shared" si="7"/>
        <v>-0.34202259972094251</v>
      </c>
      <c r="X10">
        <f t="shared" ref="X10:X12" si="8">V10+W10</f>
        <v>8.6969010064025092</v>
      </c>
      <c r="Y10">
        <f>U10/15</f>
        <v>0.58000000000000018</v>
      </c>
      <c r="Z10">
        <f>V10/15</f>
        <v>0.60259490707489682</v>
      </c>
      <c r="AA10">
        <f>W10/15</f>
        <v>-2.2801506648062835E-2</v>
      </c>
    </row>
    <row r="11" spans="1:27" x14ac:dyDescent="0.2">
      <c r="A11" s="6"/>
      <c r="C11">
        <v>2000</v>
      </c>
      <c r="D11" s="3" t="s">
        <v>432</v>
      </c>
      <c r="E11">
        <v>63.3</v>
      </c>
      <c r="F11">
        <f t="shared" ref="F11:F34" si="9">E10</f>
        <v>60.2</v>
      </c>
      <c r="G11">
        <f t="shared" si="2"/>
        <v>3.0999999999999943</v>
      </c>
      <c r="H11" s="4">
        <v>0.26734674998442343</v>
      </c>
      <c r="I11" s="4">
        <f t="shared" ref="I11:I34" si="10">H10</f>
        <v>0.26981182912666057</v>
      </c>
      <c r="J11" s="4">
        <f t="shared" si="3"/>
        <v>-2.4650791422371476E-3</v>
      </c>
      <c r="K11">
        <f t="shared" si="4"/>
        <v>0.83641667029264621</v>
      </c>
      <c r="L11">
        <f t="shared" si="0"/>
        <v>-0.14839776436267629</v>
      </c>
      <c r="N11">
        <v>2000</v>
      </c>
      <c r="O11">
        <v>1.6999999999999957</v>
      </c>
      <c r="P11">
        <f t="shared" ref="P11:P34" si="11">SUMIFS(K$9:K$190, C$9:C$190, N11)</f>
        <v>1.7360226915818016</v>
      </c>
      <c r="Q11">
        <f t="shared" si="5"/>
        <v>-3.1367904535791143E-2</v>
      </c>
      <c r="R11">
        <f t="shared" si="6"/>
        <v>1.7046547870460105</v>
      </c>
      <c r="T11" t="s">
        <v>638</v>
      </c>
      <c r="U11" s="3">
        <f>SUM(O27:O31)</f>
        <v>6.7000000000000028</v>
      </c>
      <c r="V11" s="3">
        <f t="shared" ref="V11:W11" si="12">SUM(P27:P31)</f>
        <v>6.3200458335830163</v>
      </c>
      <c r="W11" s="3">
        <f t="shared" si="12"/>
        <v>0.42796397403473185</v>
      </c>
      <c r="X11">
        <f t="shared" si="8"/>
        <v>6.7480098076177484</v>
      </c>
      <c r="Y11">
        <f>U11/5</f>
        <v>1.3400000000000005</v>
      </c>
      <c r="Z11">
        <f>V11/5</f>
        <v>1.2640091667166033</v>
      </c>
      <c r="AA11">
        <f>W11/5</f>
        <v>8.5592794806946371E-2</v>
      </c>
    </row>
    <row r="12" spans="1:27" x14ac:dyDescent="0.2">
      <c r="A12" s="6"/>
      <c r="C12">
        <v>2001</v>
      </c>
      <c r="D12" s="3" t="s">
        <v>432</v>
      </c>
      <c r="E12">
        <v>63.6</v>
      </c>
      <c r="F12">
        <f t="shared" si="9"/>
        <v>63.3</v>
      </c>
      <c r="G12">
        <f t="shared" si="2"/>
        <v>0.30000000000000426</v>
      </c>
      <c r="H12" s="4">
        <v>0.26211017770923062</v>
      </c>
      <c r="I12" s="4">
        <f t="shared" si="10"/>
        <v>0.26734674998442343</v>
      </c>
      <c r="J12" s="4">
        <f t="shared" si="3"/>
        <v>-5.2365722751928079E-3</v>
      </c>
      <c r="K12">
        <f t="shared" si="4"/>
        <v>8.0204024995328166E-2</v>
      </c>
      <c r="L12">
        <f t="shared" si="0"/>
        <v>-0.33147502501970472</v>
      </c>
      <c r="N12">
        <v>2001</v>
      </c>
      <c r="O12">
        <v>0.80000000000000426</v>
      </c>
      <c r="P12">
        <f t="shared" si="11"/>
        <v>0.82543963141561483</v>
      </c>
      <c r="Q12">
        <f t="shared" si="5"/>
        <v>-2.7199080325839037E-2</v>
      </c>
      <c r="R12">
        <f t="shared" si="6"/>
        <v>0.79824055108977576</v>
      </c>
      <c r="T12" t="s">
        <v>639</v>
      </c>
      <c r="U12" s="3">
        <f>SUM(O32:O34)</f>
        <v>-4.2000000000000028</v>
      </c>
      <c r="V12" s="3">
        <f t="shared" ref="V12:W12" si="13">SUM(P32:P34)</f>
        <v>-3.9363935662721445</v>
      </c>
      <c r="W12" s="3">
        <f t="shared" si="13"/>
        <v>-0.25775336709534419</v>
      </c>
      <c r="X12">
        <f t="shared" si="8"/>
        <v>-4.194146933367489</v>
      </c>
      <c r="Y12">
        <f t="shared" ref="Y12:AA12" si="14">U12/3</f>
        <v>-1.400000000000001</v>
      </c>
      <c r="Z12">
        <f t="shared" si="14"/>
        <v>-1.3121311887573814</v>
      </c>
      <c r="AA12">
        <f t="shared" si="14"/>
        <v>-8.5917789031781391E-2</v>
      </c>
    </row>
    <row r="13" spans="1:27" x14ac:dyDescent="0.2">
      <c r="A13" s="6"/>
      <c r="C13">
        <v>2002</v>
      </c>
      <c r="D13" s="3" t="s">
        <v>432</v>
      </c>
      <c r="E13">
        <v>64.8</v>
      </c>
      <c r="F13">
        <f t="shared" si="9"/>
        <v>63.6</v>
      </c>
      <c r="G13">
        <f t="shared" si="2"/>
        <v>1.1999999999999957</v>
      </c>
      <c r="H13" s="4">
        <v>0.25904561228977291</v>
      </c>
      <c r="I13" s="4">
        <f t="shared" si="10"/>
        <v>0.26211017770923062</v>
      </c>
      <c r="J13" s="4">
        <f t="shared" si="3"/>
        <v>-3.0645654194577099E-3</v>
      </c>
      <c r="K13">
        <f t="shared" si="4"/>
        <v>0.31453221325107561</v>
      </c>
      <c r="L13">
        <f t="shared" si="0"/>
        <v>-0.19490636067751035</v>
      </c>
      <c r="N13">
        <v>2002</v>
      </c>
      <c r="O13">
        <v>0.89999999999999858</v>
      </c>
      <c r="P13">
        <f t="shared" si="11"/>
        <v>0.9228736162310327</v>
      </c>
      <c r="Q13">
        <f t="shared" si="5"/>
        <v>-2.1165379225961428E-2</v>
      </c>
      <c r="R13">
        <f t="shared" si="6"/>
        <v>0.9017082370050713</v>
      </c>
    </row>
    <row r="14" spans="1:27" x14ac:dyDescent="0.2">
      <c r="A14" s="6"/>
      <c r="C14">
        <v>2003</v>
      </c>
      <c r="D14" s="3" t="s">
        <v>432</v>
      </c>
      <c r="E14">
        <v>65</v>
      </c>
      <c r="F14">
        <f t="shared" si="9"/>
        <v>64.8</v>
      </c>
      <c r="G14">
        <f t="shared" si="2"/>
        <v>0.20000000000000284</v>
      </c>
      <c r="H14" s="4">
        <v>0.25667041257081441</v>
      </c>
      <c r="I14" s="4">
        <f t="shared" si="10"/>
        <v>0.25904561228977291</v>
      </c>
      <c r="J14" s="4">
        <f t="shared" si="3"/>
        <v>-2.3751997189584984E-3</v>
      </c>
      <c r="K14">
        <f t="shared" si="4"/>
        <v>5.1809122457955319E-2</v>
      </c>
      <c r="L14">
        <f t="shared" si="0"/>
        <v>-0.1539129417885107</v>
      </c>
      <c r="N14">
        <v>2003</v>
      </c>
      <c r="O14">
        <v>0.20000000000000284</v>
      </c>
      <c r="P14">
        <f t="shared" si="11"/>
        <v>0.21149583713894982</v>
      </c>
      <c r="Q14">
        <f t="shared" si="5"/>
        <v>-1.1584304648220314E-2</v>
      </c>
      <c r="R14">
        <f t="shared" si="6"/>
        <v>0.19991153249072952</v>
      </c>
    </row>
    <row r="15" spans="1:27" x14ac:dyDescent="0.2">
      <c r="A15" s="6"/>
      <c r="C15">
        <v>2004</v>
      </c>
      <c r="D15" s="3" t="s">
        <v>432</v>
      </c>
      <c r="E15">
        <v>65.599999999999994</v>
      </c>
      <c r="F15">
        <f t="shared" si="9"/>
        <v>65</v>
      </c>
      <c r="G15">
        <f t="shared" si="2"/>
        <v>0.59999999999999432</v>
      </c>
      <c r="H15" s="4">
        <v>0.25687853152550066</v>
      </c>
      <c r="I15" s="4">
        <f t="shared" si="10"/>
        <v>0.25667041257081441</v>
      </c>
      <c r="J15" s="4">
        <f t="shared" si="3"/>
        <v>2.0811895468625385E-4</v>
      </c>
      <c r="K15">
        <f t="shared" si="4"/>
        <v>0.15400224754248718</v>
      </c>
      <c r="L15">
        <f t="shared" si="0"/>
        <v>1.3527732054606501E-2</v>
      </c>
      <c r="N15">
        <v>2004</v>
      </c>
      <c r="O15">
        <v>0.59999999999999432</v>
      </c>
      <c r="P15">
        <f t="shared" si="11"/>
        <v>0.69125655600390068</v>
      </c>
      <c r="Q15">
        <f t="shared" si="5"/>
        <v>-8.5841460565264649E-2</v>
      </c>
      <c r="R15">
        <f t="shared" si="6"/>
        <v>0.60541509543863603</v>
      </c>
    </row>
    <row r="16" spans="1:27" x14ac:dyDescent="0.2">
      <c r="C16">
        <v>2005</v>
      </c>
      <c r="D16" s="3" t="s">
        <v>432</v>
      </c>
      <c r="E16">
        <v>66.5</v>
      </c>
      <c r="F16">
        <f t="shared" si="9"/>
        <v>65.599999999999994</v>
      </c>
      <c r="G16">
        <f t="shared" si="2"/>
        <v>0.90000000000000568</v>
      </c>
      <c r="H16" s="4">
        <v>0.25772704915296912</v>
      </c>
      <c r="I16" s="4">
        <f t="shared" si="10"/>
        <v>0.25687853152550066</v>
      </c>
      <c r="J16" s="4">
        <f t="shared" si="3"/>
        <v>8.4851762746845916E-4</v>
      </c>
      <c r="K16">
        <f t="shared" si="4"/>
        <v>0.23119067837295207</v>
      </c>
      <c r="L16">
        <f t="shared" si="0"/>
        <v>5.5662756361930917E-2</v>
      </c>
      <c r="N16">
        <v>2005</v>
      </c>
      <c r="O16">
        <v>1.2000000000000028</v>
      </c>
      <c r="P16">
        <f t="shared" si="11"/>
        <v>1.1826353199775625</v>
      </c>
      <c r="Q16">
        <f t="shared" si="5"/>
        <v>1.7777072139274531E-2</v>
      </c>
      <c r="R16">
        <f t="shared" si="6"/>
        <v>1.200412392116837</v>
      </c>
    </row>
    <row r="17" spans="3:18" x14ac:dyDescent="0.2">
      <c r="C17">
        <v>2006</v>
      </c>
      <c r="D17" s="3" t="s">
        <v>432</v>
      </c>
      <c r="E17">
        <v>66.8</v>
      </c>
      <c r="F17">
        <f t="shared" si="9"/>
        <v>66.5</v>
      </c>
      <c r="G17">
        <f t="shared" si="2"/>
        <v>0.29999999999999716</v>
      </c>
      <c r="H17" s="4">
        <v>0.25394544321522355</v>
      </c>
      <c r="I17" s="4">
        <f t="shared" si="10"/>
        <v>0.25772704915296912</v>
      </c>
      <c r="J17" s="4">
        <f t="shared" si="3"/>
        <v>-3.7816059377455691E-3</v>
      </c>
      <c r="K17">
        <f t="shared" si="4"/>
        <v>7.731811474589001E-2</v>
      </c>
      <c r="L17">
        <f t="shared" si="0"/>
        <v>-0.25147679486008034</v>
      </c>
      <c r="N17">
        <v>2006</v>
      </c>
      <c r="O17">
        <v>0.79999999999999716</v>
      </c>
      <c r="P17">
        <f t="shared" si="11"/>
        <v>0.80811146565981085</v>
      </c>
      <c r="Q17">
        <f t="shared" si="5"/>
        <v>-9.371269066794502E-3</v>
      </c>
      <c r="R17">
        <f t="shared" si="6"/>
        <v>0.79874019659301632</v>
      </c>
    </row>
    <row r="18" spans="3:18" x14ac:dyDescent="0.2">
      <c r="C18">
        <v>2007</v>
      </c>
      <c r="D18" s="3" t="s">
        <v>432</v>
      </c>
      <c r="E18">
        <v>66.400000000000006</v>
      </c>
      <c r="F18">
        <f t="shared" si="9"/>
        <v>66.8</v>
      </c>
      <c r="G18">
        <f t="shared" si="2"/>
        <v>-0.39999999999999147</v>
      </c>
      <c r="H18" s="4">
        <v>0.25030606721575416</v>
      </c>
      <c r="I18" s="4">
        <f t="shared" si="10"/>
        <v>0.25394544321522355</v>
      </c>
      <c r="J18" s="4">
        <f t="shared" si="3"/>
        <v>-3.6393759994693964E-3</v>
      </c>
      <c r="K18">
        <f t="shared" si="4"/>
        <v>-0.10157817728608726</v>
      </c>
      <c r="L18">
        <f t="shared" si="0"/>
        <v>-0.24311031676455566</v>
      </c>
      <c r="N18">
        <v>2007</v>
      </c>
      <c r="O18">
        <v>0.10000000000000142</v>
      </c>
      <c r="P18">
        <f t="shared" si="11"/>
        <v>0.1063948628037632</v>
      </c>
      <c r="Q18">
        <f t="shared" si="5"/>
        <v>-7.561659539728649E-3</v>
      </c>
      <c r="R18">
        <f t="shared" si="6"/>
        <v>9.8833203264034553E-2</v>
      </c>
    </row>
    <row r="19" spans="3:18" x14ac:dyDescent="0.2">
      <c r="C19">
        <v>2008</v>
      </c>
      <c r="D19" s="3" t="s">
        <v>432</v>
      </c>
      <c r="E19">
        <v>66.099999999999994</v>
      </c>
      <c r="F19">
        <f t="shared" si="9"/>
        <v>66.400000000000006</v>
      </c>
      <c r="G19">
        <f t="shared" si="2"/>
        <v>-0.30000000000001137</v>
      </c>
      <c r="H19" s="4">
        <v>0.24488790781363393</v>
      </c>
      <c r="I19" s="4">
        <f t="shared" si="10"/>
        <v>0.25030606721575416</v>
      </c>
      <c r="J19" s="4">
        <f t="shared" si="3"/>
        <v>-5.4181594021202317E-3</v>
      </c>
      <c r="K19">
        <f t="shared" si="4"/>
        <v>-7.5091820164729095E-2</v>
      </c>
      <c r="L19">
        <f t="shared" si="0"/>
        <v>-0.35976578430078343</v>
      </c>
      <c r="N19">
        <v>2008</v>
      </c>
      <c r="O19">
        <v>-0.29999999999999716</v>
      </c>
      <c r="P19">
        <f t="shared" si="11"/>
        <v>-0.26598968530644118</v>
      </c>
      <c r="Q19">
        <f t="shared" si="5"/>
        <v>-3.497323278219247E-2</v>
      </c>
      <c r="R19">
        <f t="shared" si="6"/>
        <v>-0.30096291808863362</v>
      </c>
    </row>
    <row r="20" spans="3:18" x14ac:dyDescent="0.2">
      <c r="C20">
        <v>2009</v>
      </c>
      <c r="D20" s="3" t="s">
        <v>432</v>
      </c>
      <c r="E20">
        <v>64.900000000000006</v>
      </c>
      <c r="F20">
        <f t="shared" si="9"/>
        <v>66.099999999999994</v>
      </c>
      <c r="G20">
        <f t="shared" si="2"/>
        <v>-1.1999999999999886</v>
      </c>
      <c r="H20" s="4">
        <v>0.23179725367876117</v>
      </c>
      <c r="I20" s="4">
        <f t="shared" si="10"/>
        <v>0.24488790781363393</v>
      </c>
      <c r="J20" s="4">
        <f t="shared" si="3"/>
        <v>-1.3090654134872759E-2</v>
      </c>
      <c r="K20">
        <f t="shared" si="4"/>
        <v>-0.29386548937635792</v>
      </c>
      <c r="L20">
        <f t="shared" si="0"/>
        <v>-0.86529223831508928</v>
      </c>
      <c r="N20">
        <v>2009</v>
      </c>
      <c r="O20">
        <v>0</v>
      </c>
      <c r="P20">
        <f t="shared" si="11"/>
        <v>-1.6699075650595446E-2</v>
      </c>
      <c r="Q20">
        <f t="shared" si="5"/>
        <v>-5.3369997570759109E-3</v>
      </c>
      <c r="R20">
        <f t="shared" si="6"/>
        <v>-2.2036075407671357E-2</v>
      </c>
    </row>
    <row r="21" spans="3:18" x14ac:dyDescent="0.2">
      <c r="C21">
        <v>2010</v>
      </c>
      <c r="D21" s="3" t="s">
        <v>432</v>
      </c>
      <c r="E21">
        <v>66.2</v>
      </c>
      <c r="F21">
        <f t="shared" si="9"/>
        <v>64.900000000000006</v>
      </c>
      <c r="G21">
        <f t="shared" si="2"/>
        <v>1.2999999999999972</v>
      </c>
      <c r="H21" s="4">
        <v>0.23596758539295912</v>
      </c>
      <c r="I21" s="4">
        <f t="shared" si="10"/>
        <v>0.23179725367876117</v>
      </c>
      <c r="J21" s="4">
        <f t="shared" si="3"/>
        <v>4.1703317141979501E-3</v>
      </c>
      <c r="K21">
        <f t="shared" si="4"/>
        <v>0.30133642978238884</v>
      </c>
      <c r="L21">
        <f t="shared" si="0"/>
        <v>0.27065452825144698</v>
      </c>
      <c r="N21">
        <v>2010</v>
      </c>
      <c r="O21">
        <v>0.60000000000000142</v>
      </c>
      <c r="P21">
        <f t="shared" si="11"/>
        <v>0.68093905184550696</v>
      </c>
      <c r="Q21">
        <f t="shared" si="5"/>
        <v>-7.3061158656791803E-2</v>
      </c>
      <c r="R21">
        <f t="shared" si="6"/>
        <v>0.60787789318871521</v>
      </c>
    </row>
    <row r="22" spans="3:18" x14ac:dyDescent="0.2">
      <c r="C22">
        <v>2011</v>
      </c>
      <c r="D22" s="3" t="s">
        <v>432</v>
      </c>
      <c r="E22">
        <v>67.5</v>
      </c>
      <c r="F22">
        <f t="shared" si="9"/>
        <v>66.2</v>
      </c>
      <c r="G22">
        <f t="shared" si="2"/>
        <v>1.2999999999999972</v>
      </c>
      <c r="H22" s="4">
        <v>0.23839555225685943</v>
      </c>
      <c r="I22" s="4">
        <f t="shared" si="10"/>
        <v>0.23596758539295912</v>
      </c>
      <c r="J22" s="4">
        <f t="shared" si="3"/>
        <v>2.427966863900316E-3</v>
      </c>
      <c r="K22">
        <f t="shared" si="4"/>
        <v>0.30675786101084618</v>
      </c>
      <c r="L22">
        <f t="shared" si="0"/>
        <v>0.16073140639020092</v>
      </c>
      <c r="N22">
        <v>2011</v>
      </c>
      <c r="O22">
        <v>1</v>
      </c>
      <c r="P22">
        <f t="shared" si="11"/>
        <v>0.96957303953297924</v>
      </c>
      <c r="Q22">
        <f t="shared" si="5"/>
        <v>2.9390298373019381E-2</v>
      </c>
      <c r="R22">
        <f t="shared" si="6"/>
        <v>0.99896333790599867</v>
      </c>
    </row>
    <row r="23" spans="3:18" x14ac:dyDescent="0.2">
      <c r="C23">
        <v>2012</v>
      </c>
      <c r="D23" s="3" t="s">
        <v>432</v>
      </c>
      <c r="E23">
        <v>66.8</v>
      </c>
      <c r="F23">
        <f t="shared" si="9"/>
        <v>67.5</v>
      </c>
      <c r="G23">
        <f t="shared" si="2"/>
        <v>-0.70000000000000284</v>
      </c>
      <c r="H23" s="4">
        <v>0.24129184371169587</v>
      </c>
      <c r="I23" s="4">
        <f t="shared" si="10"/>
        <v>0.23839555225685943</v>
      </c>
      <c r="J23" s="4">
        <f t="shared" si="3"/>
        <v>2.8962914548364416E-3</v>
      </c>
      <c r="K23">
        <f t="shared" si="4"/>
        <v>-0.16687688657980229</v>
      </c>
      <c r="L23">
        <f t="shared" si="0"/>
        <v>0.19549967320145981</v>
      </c>
      <c r="N23">
        <v>2012</v>
      </c>
      <c r="O23">
        <v>9.9999999999994316E-2</v>
      </c>
      <c r="P23">
        <f t="shared" si="11"/>
        <v>0.10978828368794823</v>
      </c>
      <c r="Q23">
        <f t="shared" si="5"/>
        <v>-5.8339026953671824E-3</v>
      </c>
      <c r="R23">
        <f t="shared" si="6"/>
        <v>0.10395438099258104</v>
      </c>
    </row>
    <row r="24" spans="3:18" x14ac:dyDescent="0.2">
      <c r="C24">
        <v>2013</v>
      </c>
      <c r="D24" s="3" t="s">
        <v>432</v>
      </c>
      <c r="E24">
        <v>68.5</v>
      </c>
      <c r="F24">
        <f t="shared" si="9"/>
        <v>66.8</v>
      </c>
      <c r="G24">
        <f t="shared" si="2"/>
        <v>1.7000000000000028</v>
      </c>
      <c r="H24" s="4">
        <v>0.24087414694624529</v>
      </c>
      <c r="I24" s="4">
        <f t="shared" si="10"/>
        <v>0.24129184371169587</v>
      </c>
      <c r="J24" s="4">
        <f t="shared" si="3"/>
        <v>-4.1769676545058698E-4</v>
      </c>
      <c r="K24">
        <f t="shared" si="4"/>
        <v>0.41019613430988366</v>
      </c>
      <c r="L24">
        <f t="shared" si="0"/>
        <v>-2.7902143932099208E-2</v>
      </c>
      <c r="N24">
        <v>2013</v>
      </c>
      <c r="O24">
        <v>0.90000000000000568</v>
      </c>
      <c r="P24">
        <f t="shared" si="11"/>
        <v>0.93620239566122732</v>
      </c>
      <c r="Q24">
        <f t="shared" si="5"/>
        <v>-3.5808679357171663E-2</v>
      </c>
      <c r="R24">
        <f t="shared" si="6"/>
        <v>0.90039371630405562</v>
      </c>
    </row>
    <row r="25" spans="3:18" x14ac:dyDescent="0.2">
      <c r="C25">
        <v>2014</v>
      </c>
      <c r="D25" s="3" t="s">
        <v>432</v>
      </c>
      <c r="E25">
        <v>72</v>
      </c>
      <c r="F25">
        <f t="shared" si="9"/>
        <v>68.5</v>
      </c>
      <c r="G25">
        <f t="shared" si="2"/>
        <v>3.5</v>
      </c>
      <c r="H25" s="4">
        <v>0.23900263520092049</v>
      </c>
      <c r="I25" s="4">
        <f t="shared" si="10"/>
        <v>0.24087414694624529</v>
      </c>
      <c r="J25" s="4">
        <f t="shared" si="3"/>
        <v>-1.8715117453247943E-3</v>
      </c>
      <c r="K25">
        <f t="shared" si="4"/>
        <v>0.84305951431185855</v>
      </c>
      <c r="L25">
        <f t="shared" si="0"/>
        <v>-0.12819855455474841</v>
      </c>
      <c r="N25">
        <v>2014</v>
      </c>
      <c r="O25">
        <v>1.7999999999999972</v>
      </c>
      <c r="P25">
        <f t="shared" si="11"/>
        <v>1.8104423726099181</v>
      </c>
      <c r="Q25">
        <f t="shared" si="5"/>
        <v>-5.7775861914487608E-3</v>
      </c>
      <c r="R25">
        <f t="shared" si="6"/>
        <v>1.8046647864184693</v>
      </c>
    </row>
    <row r="26" spans="3:18" x14ac:dyDescent="0.2">
      <c r="C26">
        <v>2015</v>
      </c>
      <c r="D26" s="3" t="s">
        <v>432</v>
      </c>
      <c r="E26">
        <v>72.2</v>
      </c>
      <c r="F26">
        <f t="shared" si="9"/>
        <v>72</v>
      </c>
      <c r="G26">
        <f t="shared" si="2"/>
        <v>0.20000000000000284</v>
      </c>
      <c r="H26" s="4">
        <v>0.23425899319930557</v>
      </c>
      <c r="I26" s="4">
        <f t="shared" si="10"/>
        <v>0.23900263520092049</v>
      </c>
      <c r="J26" s="4">
        <f t="shared" si="3"/>
        <v>-4.7436420016149228E-3</v>
      </c>
      <c r="K26">
        <f t="shared" si="4"/>
        <v>4.7800527040184775E-2</v>
      </c>
      <c r="L26">
        <f t="shared" si="0"/>
        <v>-0.34154222411627444</v>
      </c>
      <c r="N26">
        <v>2015</v>
      </c>
      <c r="O26">
        <v>0</v>
      </c>
      <c r="P26">
        <f t="shared" si="11"/>
        <v>6.6459934512275914E-2</v>
      </c>
      <c r="Q26">
        <f t="shared" si="5"/>
        <v>-6.567525742138007E-2</v>
      </c>
      <c r="R26">
        <f t="shared" si="6"/>
        <v>7.8467709089584392E-4</v>
      </c>
    </row>
    <row r="27" spans="3:18" x14ac:dyDescent="0.2">
      <c r="C27">
        <v>2016</v>
      </c>
      <c r="D27" s="3" t="s">
        <v>432</v>
      </c>
      <c r="E27">
        <v>73.400000000000006</v>
      </c>
      <c r="F27">
        <f t="shared" si="9"/>
        <v>72.2</v>
      </c>
      <c r="G27">
        <f t="shared" si="2"/>
        <v>1.2000000000000028</v>
      </c>
      <c r="H27" s="4">
        <v>0.22666799114401051</v>
      </c>
      <c r="I27" s="4">
        <f t="shared" si="10"/>
        <v>0.23425899319930557</v>
      </c>
      <c r="J27" s="4">
        <f t="shared" si="3"/>
        <v>-7.5910020552950597E-3</v>
      </c>
      <c r="K27">
        <f t="shared" si="4"/>
        <v>0.28111079183916737</v>
      </c>
      <c r="L27">
        <f t="shared" si="0"/>
        <v>-0.54807034839230329</v>
      </c>
      <c r="N27">
        <v>2016</v>
      </c>
      <c r="O27">
        <v>0.29999999999999716</v>
      </c>
      <c r="P27">
        <f t="shared" si="11"/>
        <v>0.41788393943293978</v>
      </c>
      <c r="Q27">
        <f t="shared" si="5"/>
        <v>-0.11012809720644276</v>
      </c>
      <c r="R27">
        <f t="shared" si="6"/>
        <v>0.30775584222649699</v>
      </c>
    </row>
    <row r="28" spans="3:18" x14ac:dyDescent="0.2">
      <c r="C28">
        <v>2017</v>
      </c>
      <c r="D28" s="3" t="s">
        <v>432</v>
      </c>
      <c r="E28">
        <v>74</v>
      </c>
      <c r="F28">
        <f t="shared" si="9"/>
        <v>73.400000000000006</v>
      </c>
      <c r="G28">
        <f t="shared" si="2"/>
        <v>0.59999999999999432</v>
      </c>
      <c r="H28" s="4">
        <v>0.22959017005986243</v>
      </c>
      <c r="I28" s="4">
        <f t="shared" si="10"/>
        <v>0.22666799114401051</v>
      </c>
      <c r="J28" s="4">
        <f t="shared" si="3"/>
        <v>2.9221789158519196E-3</v>
      </c>
      <c r="K28">
        <f t="shared" si="4"/>
        <v>0.13600079468640502</v>
      </c>
      <c r="L28">
        <f t="shared" si="0"/>
        <v>0.21448793242353092</v>
      </c>
      <c r="N28">
        <v>2017</v>
      </c>
      <c r="O28">
        <v>0.90000000000000568</v>
      </c>
      <c r="P28">
        <f t="shared" si="11"/>
        <v>0.91306430937045291</v>
      </c>
      <c r="Q28">
        <f t="shared" si="5"/>
        <v>-1.1103031111634271E-2</v>
      </c>
      <c r="R28">
        <f t="shared" si="6"/>
        <v>0.90196127825881867</v>
      </c>
    </row>
    <row r="29" spans="3:18" x14ac:dyDescent="0.2">
      <c r="C29">
        <v>2018</v>
      </c>
      <c r="D29" s="3" t="s">
        <v>432</v>
      </c>
      <c r="E29">
        <v>74.5</v>
      </c>
      <c r="F29">
        <f t="shared" si="9"/>
        <v>74</v>
      </c>
      <c r="G29">
        <f t="shared" si="2"/>
        <v>0.5</v>
      </c>
      <c r="H29" s="4">
        <v>0.22919739662724661</v>
      </c>
      <c r="I29" s="4">
        <f t="shared" si="10"/>
        <v>0.22959017005986243</v>
      </c>
      <c r="J29" s="4">
        <f t="shared" si="3"/>
        <v>-3.9277343261581721E-4</v>
      </c>
      <c r="K29">
        <f t="shared" si="4"/>
        <v>0.11479508502993122</v>
      </c>
      <c r="L29">
        <f t="shared" si="0"/>
        <v>-2.9065234013570473E-2</v>
      </c>
      <c r="N29" s="3">
        <v>2018</v>
      </c>
      <c r="O29">
        <v>0.29999999999999716</v>
      </c>
      <c r="P29" s="3">
        <f t="shared" si="11"/>
        <v>0.25627377178138572</v>
      </c>
      <c r="Q29" s="3">
        <f t="shared" si="5"/>
        <v>4.3956884743124508E-2</v>
      </c>
      <c r="R29" s="3">
        <f t="shared" si="6"/>
        <v>0.3002306565245102</v>
      </c>
    </row>
    <row r="30" spans="3:18" x14ac:dyDescent="0.2">
      <c r="C30">
        <v>2019</v>
      </c>
      <c r="D30" s="3" t="s">
        <v>432</v>
      </c>
      <c r="E30">
        <v>74</v>
      </c>
      <c r="F30">
        <f t="shared" si="9"/>
        <v>74.5</v>
      </c>
      <c r="G30">
        <f t="shared" si="2"/>
        <v>-0.5</v>
      </c>
      <c r="H30" s="4">
        <v>0.22797542158378747</v>
      </c>
      <c r="I30" s="4">
        <f t="shared" si="10"/>
        <v>0.22919739662724661</v>
      </c>
      <c r="J30" s="4">
        <f t="shared" si="3"/>
        <v>-1.2219750434591392E-3</v>
      </c>
      <c r="K30">
        <f t="shared" si="4"/>
        <v>-0.11459869831362331</v>
      </c>
      <c r="L30">
        <f t="shared" si="0"/>
        <v>-9.1037140737705871E-2</v>
      </c>
      <c r="N30">
        <v>2019</v>
      </c>
      <c r="O30">
        <v>0.20000000000000284</v>
      </c>
      <c r="P30">
        <f t="shared" si="11"/>
        <v>0.24520744295381172</v>
      </c>
      <c r="Q30">
        <f t="shared" si="5"/>
        <v>-4.686855629538187E-2</v>
      </c>
      <c r="R30">
        <f t="shared" si="6"/>
        <v>0.19833888665842986</v>
      </c>
    </row>
    <row r="31" spans="3:18" x14ac:dyDescent="0.2">
      <c r="C31">
        <v>2020</v>
      </c>
      <c r="D31" s="3" t="s">
        <v>432</v>
      </c>
      <c r="E31">
        <v>79.3</v>
      </c>
      <c r="F31">
        <f t="shared" si="9"/>
        <v>74</v>
      </c>
      <c r="G31">
        <f t="shared" si="2"/>
        <v>5.2999999999999972</v>
      </c>
      <c r="H31" s="4">
        <v>0.22825489276129299</v>
      </c>
      <c r="I31" s="4">
        <f t="shared" si="10"/>
        <v>0.22797542158378747</v>
      </c>
      <c r="J31" s="4">
        <f t="shared" si="3"/>
        <v>2.7947117750551365E-4</v>
      </c>
      <c r="K31">
        <f t="shared" si="4"/>
        <v>1.2082697343940729</v>
      </c>
      <c r="L31">
        <f t="shared" si="0"/>
        <v>2.068086713540801E-2</v>
      </c>
      <c r="N31">
        <v>2020</v>
      </c>
      <c r="O31">
        <v>5</v>
      </c>
      <c r="P31">
        <f t="shared" si="11"/>
        <v>4.4876163700444263</v>
      </c>
      <c r="Q31">
        <f t="shared" si="5"/>
        <v>0.55210677390506624</v>
      </c>
      <c r="R31">
        <f t="shared" si="6"/>
        <v>5.0397231439494927</v>
      </c>
    </row>
    <row r="32" spans="3:18" x14ac:dyDescent="0.2">
      <c r="C32">
        <v>2021</v>
      </c>
      <c r="D32" s="3" t="s">
        <v>432</v>
      </c>
      <c r="E32">
        <v>74.099999999999994</v>
      </c>
      <c r="F32">
        <f t="shared" si="9"/>
        <v>79.3</v>
      </c>
      <c r="G32">
        <f t="shared" si="2"/>
        <v>-5.2000000000000028</v>
      </c>
      <c r="H32" s="4">
        <v>0.23097277959462828</v>
      </c>
      <c r="I32" s="4">
        <f t="shared" si="10"/>
        <v>0.22825489276129299</v>
      </c>
      <c r="J32" s="4">
        <f t="shared" si="3"/>
        <v>2.7178868333352924E-3</v>
      </c>
      <c r="K32">
        <f t="shared" si="4"/>
        <v>-1.1869254423587241</v>
      </c>
      <c r="L32">
        <f t="shared" si="0"/>
        <v>0.21552842588348867</v>
      </c>
      <c r="N32">
        <v>2021</v>
      </c>
      <c r="O32">
        <v>-2.7000000000000028</v>
      </c>
      <c r="P32">
        <f t="shared" si="11"/>
        <v>-2.564291205364964</v>
      </c>
      <c r="Q32">
        <f t="shared" si="5"/>
        <v>-0.12829554618131644</v>
      </c>
      <c r="R32">
        <f t="shared" si="6"/>
        <v>-2.6925867515462807</v>
      </c>
    </row>
    <row r="33" spans="3:18" x14ac:dyDescent="0.2">
      <c r="C33">
        <v>2022</v>
      </c>
      <c r="D33" s="3" t="s">
        <v>432</v>
      </c>
      <c r="E33">
        <v>74.400000000000006</v>
      </c>
      <c r="F33">
        <f t="shared" si="9"/>
        <v>74.099999999999994</v>
      </c>
      <c r="G33">
        <f t="shared" si="2"/>
        <v>0.30000000000001137</v>
      </c>
      <c r="H33" s="4">
        <v>0.22853504689573609</v>
      </c>
      <c r="I33" s="4">
        <f t="shared" si="10"/>
        <v>0.23097277959462828</v>
      </c>
      <c r="J33" s="4">
        <f t="shared" si="3"/>
        <v>-2.4377326988921921E-3</v>
      </c>
      <c r="K33">
        <f t="shared" si="4"/>
        <v>6.9291833878391107E-2</v>
      </c>
      <c r="L33">
        <f t="shared" si="0"/>
        <v>-0.18063599298791141</v>
      </c>
      <c r="N33">
        <v>2022</v>
      </c>
      <c r="O33">
        <v>-0.40000000000000568</v>
      </c>
      <c r="P33">
        <f t="shared" si="11"/>
        <v>-0.27227612905466525</v>
      </c>
      <c r="Q33">
        <f t="shared" si="5"/>
        <v>-0.12784708416531929</v>
      </c>
      <c r="R33">
        <f t="shared" si="6"/>
        <v>-0.40012321321998456</v>
      </c>
    </row>
    <row r="34" spans="3:18" x14ac:dyDescent="0.2">
      <c r="C34">
        <v>2023</v>
      </c>
      <c r="D34" s="3" t="s">
        <v>432</v>
      </c>
      <c r="E34">
        <v>72.099999999999994</v>
      </c>
      <c r="F34">
        <f t="shared" si="9"/>
        <v>74.400000000000006</v>
      </c>
      <c r="G34">
        <f t="shared" si="2"/>
        <v>-2.3000000000000114</v>
      </c>
      <c r="H34" s="4">
        <v>0.22756858062642119</v>
      </c>
      <c r="I34" s="4">
        <f t="shared" si="10"/>
        <v>0.22853504689573609</v>
      </c>
      <c r="J34" s="4">
        <f t="shared" si="3"/>
        <v>-9.6646626931490287E-4</v>
      </c>
      <c r="K34">
        <f t="shared" si="4"/>
        <v>-0.52563060786019555</v>
      </c>
      <c r="L34">
        <f t="shared" si="0"/>
        <v>-7.1905090437028779E-2</v>
      </c>
      <c r="N34">
        <v>2023</v>
      </c>
      <c r="O34">
        <v>-1.0999999999999943</v>
      </c>
      <c r="P34" s="3">
        <f t="shared" si="11"/>
        <v>-1.0998262318525149</v>
      </c>
      <c r="Q34" s="3">
        <f t="shared" si="5"/>
        <v>-1.6107367487084162E-3</v>
      </c>
      <c r="R34" s="3">
        <f t="shared" si="6"/>
        <v>-1.1014369686012233</v>
      </c>
    </row>
    <row r="35" spans="3:18" x14ac:dyDescent="0.2">
      <c r="C35">
        <v>1998</v>
      </c>
      <c r="D35" s="3" t="s">
        <v>433</v>
      </c>
      <c r="E35">
        <v>38.5</v>
      </c>
      <c r="F35">
        <v>37.799999999999997</v>
      </c>
      <c r="G35">
        <f t="shared" si="2"/>
        <v>0.70000000000000284</v>
      </c>
      <c r="H35" s="4">
        <v>0.52950178330903652</v>
      </c>
      <c r="I35" s="4">
        <v>0.52134755487050555</v>
      </c>
      <c r="J35" s="4">
        <f t="shared" si="3"/>
        <v>8.1542284385309749E-3</v>
      </c>
      <c r="K35">
        <f t="shared" si="4"/>
        <v>0.36494328840935536</v>
      </c>
      <c r="L35">
        <f t="shared" si="0"/>
        <v>0.30822983497647083</v>
      </c>
    </row>
    <row r="36" spans="3:18" x14ac:dyDescent="0.2">
      <c r="C36">
        <v>1999</v>
      </c>
      <c r="D36" s="3" t="s">
        <v>433</v>
      </c>
      <c r="E36">
        <v>39.4</v>
      </c>
      <c r="F36">
        <f>E35</f>
        <v>38.5</v>
      </c>
      <c r="G36">
        <f t="shared" si="2"/>
        <v>0.89999999999999858</v>
      </c>
      <c r="H36" s="4">
        <v>0.53451310506253735</v>
      </c>
      <c r="I36" s="4">
        <f>H35</f>
        <v>0.52950178330903652</v>
      </c>
      <c r="J36" s="4">
        <f t="shared" si="3"/>
        <v>5.0113217535008303E-3</v>
      </c>
      <c r="K36">
        <f t="shared" si="4"/>
        <v>0.47655160497813209</v>
      </c>
      <c r="L36">
        <f t="shared" si="0"/>
        <v>0.19293588750978197</v>
      </c>
      <c r="P36">
        <f>SUM(P9:P35)</f>
        <v>15.534008047533725</v>
      </c>
      <c r="Q36">
        <f>SUM(Q9:Q35)</f>
        <v>-0.4591516313012412</v>
      </c>
    </row>
    <row r="37" spans="3:18" x14ac:dyDescent="0.2">
      <c r="C37">
        <v>2000</v>
      </c>
      <c r="D37" s="3" t="s">
        <v>433</v>
      </c>
      <c r="E37">
        <v>41</v>
      </c>
      <c r="F37">
        <f t="shared" ref="F37:F60" si="15">E36</f>
        <v>39.4</v>
      </c>
      <c r="G37">
        <f t="shared" si="2"/>
        <v>1.6000000000000014</v>
      </c>
      <c r="H37" s="4">
        <v>0.53628113386828236</v>
      </c>
      <c r="I37" s="4">
        <f t="shared" ref="I37:I60" si="16">H36</f>
        <v>0.53451310506253735</v>
      </c>
      <c r="J37" s="4">
        <f t="shared" si="3"/>
        <v>1.7680288057450033E-3</v>
      </c>
      <c r="K37">
        <f t="shared" si="4"/>
        <v>0.85522096810006054</v>
      </c>
      <c r="L37">
        <f t="shared" si="0"/>
        <v>6.9660334946353125E-2</v>
      </c>
    </row>
    <row r="38" spans="3:18" x14ac:dyDescent="0.2">
      <c r="C38">
        <v>2001</v>
      </c>
      <c r="D38" s="3" t="s">
        <v>433</v>
      </c>
      <c r="E38">
        <v>42.3</v>
      </c>
      <c r="F38">
        <f t="shared" si="15"/>
        <v>41</v>
      </c>
      <c r="G38">
        <f t="shared" si="2"/>
        <v>1.2999999999999972</v>
      </c>
      <c r="H38" s="4">
        <v>0.53822250731486299</v>
      </c>
      <c r="I38" s="4">
        <f t="shared" si="16"/>
        <v>0.53628113386828236</v>
      </c>
      <c r="J38" s="4">
        <f t="shared" si="3"/>
        <v>1.9413734465806298E-3</v>
      </c>
      <c r="K38">
        <f t="shared" si="4"/>
        <v>0.6971654740287655</v>
      </c>
      <c r="L38">
        <f t="shared" si="0"/>
        <v>7.9596311309805823E-2</v>
      </c>
    </row>
    <row r="39" spans="3:18" x14ac:dyDescent="0.2">
      <c r="C39">
        <v>2002</v>
      </c>
      <c r="D39" s="3" t="s">
        <v>433</v>
      </c>
      <c r="E39">
        <v>43.3</v>
      </c>
      <c r="F39">
        <f t="shared" si="15"/>
        <v>42.3</v>
      </c>
      <c r="G39">
        <f>E39-F39</f>
        <v>1</v>
      </c>
      <c r="H39" s="4">
        <v>0.53959889786091031</v>
      </c>
      <c r="I39" s="4">
        <f t="shared" si="16"/>
        <v>0.53822250731486299</v>
      </c>
      <c r="J39" s="4">
        <f t="shared" si="3"/>
        <v>1.3763905460473236E-3</v>
      </c>
      <c r="K39">
        <f t="shared" si="4"/>
        <v>0.53822250731486299</v>
      </c>
      <c r="L39">
        <f t="shared" si="0"/>
        <v>5.8221320097801781E-2</v>
      </c>
    </row>
    <row r="40" spans="3:18" x14ac:dyDescent="0.2">
      <c r="C40">
        <v>2003</v>
      </c>
      <c r="D40" s="3" t="s">
        <v>433</v>
      </c>
      <c r="E40">
        <v>43.5</v>
      </c>
      <c r="F40">
        <f t="shared" si="15"/>
        <v>43.3</v>
      </c>
      <c r="G40">
        <f t="shared" si="2"/>
        <v>0.20000000000000284</v>
      </c>
      <c r="H40" s="4">
        <v>0.54042454373257365</v>
      </c>
      <c r="I40" s="4">
        <f t="shared" si="16"/>
        <v>0.53959889786091031</v>
      </c>
      <c r="J40" s="4">
        <f t="shared" si="3"/>
        <v>8.2564587166333858E-4</v>
      </c>
      <c r="K40">
        <f t="shared" si="4"/>
        <v>0.1079197795721836</v>
      </c>
      <c r="L40">
        <f t="shared" si="0"/>
        <v>3.5750466243022555E-2</v>
      </c>
    </row>
    <row r="41" spans="3:18" x14ac:dyDescent="0.2">
      <c r="C41">
        <v>2004</v>
      </c>
      <c r="D41" s="3" t="s">
        <v>433</v>
      </c>
      <c r="E41">
        <v>43.8</v>
      </c>
      <c r="F41">
        <f t="shared" si="15"/>
        <v>43.5</v>
      </c>
      <c r="G41">
        <f t="shared" si="2"/>
        <v>0.29999999999999716</v>
      </c>
      <c r="H41" s="4">
        <v>0.54375309774605984</v>
      </c>
      <c r="I41" s="4">
        <f t="shared" si="16"/>
        <v>0.54042454373257365</v>
      </c>
      <c r="J41" s="4">
        <f t="shared" si="3"/>
        <v>3.3285540134861957E-3</v>
      </c>
      <c r="K41">
        <f t="shared" si="4"/>
        <v>0.16212736311977055</v>
      </c>
      <c r="L41">
        <f t="shared" si="0"/>
        <v>0.14479209958664951</v>
      </c>
    </row>
    <row r="42" spans="3:18" x14ac:dyDescent="0.2">
      <c r="C42">
        <v>2005</v>
      </c>
      <c r="D42" s="3" t="s">
        <v>433</v>
      </c>
      <c r="E42">
        <v>45.2</v>
      </c>
      <c r="F42">
        <f t="shared" si="15"/>
        <v>43.8</v>
      </c>
      <c r="G42">
        <f t="shared" si="2"/>
        <v>1.4000000000000057</v>
      </c>
      <c r="H42" s="4">
        <v>0.54293118493170545</v>
      </c>
      <c r="I42" s="4">
        <f t="shared" si="16"/>
        <v>0.54375309774605984</v>
      </c>
      <c r="J42" s="4">
        <f t="shared" si="3"/>
        <v>-8.2191281435439745E-4</v>
      </c>
      <c r="K42">
        <f t="shared" si="4"/>
        <v>0.76125433684448685</v>
      </c>
      <c r="L42">
        <f t="shared" si="0"/>
        <v>-3.5999781268722608E-2</v>
      </c>
    </row>
    <row r="43" spans="3:18" x14ac:dyDescent="0.2">
      <c r="C43">
        <v>2006</v>
      </c>
      <c r="D43" s="3" t="s">
        <v>433</v>
      </c>
      <c r="E43">
        <v>46.4</v>
      </c>
      <c r="F43">
        <f t="shared" si="15"/>
        <v>45.2</v>
      </c>
      <c r="G43">
        <f t="shared" si="2"/>
        <v>1.1999999999999957</v>
      </c>
      <c r="H43" s="4">
        <v>0.54404095835548105</v>
      </c>
      <c r="I43" s="4">
        <f t="shared" si="16"/>
        <v>0.54293118493170545</v>
      </c>
      <c r="J43" s="4">
        <f t="shared" si="3"/>
        <v>1.1097734237756063E-3</v>
      </c>
      <c r="K43">
        <f t="shared" si="4"/>
        <v>0.65151742191804418</v>
      </c>
      <c r="L43">
        <f t="shared" si="0"/>
        <v>5.0161758754657407E-2</v>
      </c>
    </row>
    <row r="44" spans="3:18" x14ac:dyDescent="0.2">
      <c r="C44">
        <v>2007</v>
      </c>
      <c r="D44" s="3" t="s">
        <v>433</v>
      </c>
      <c r="E44">
        <v>46.9</v>
      </c>
      <c r="F44">
        <f t="shared" si="15"/>
        <v>46.4</v>
      </c>
      <c r="G44">
        <f t="shared" si="2"/>
        <v>0.5</v>
      </c>
      <c r="H44" s="4">
        <v>0.54509952034718845</v>
      </c>
      <c r="I44" s="4">
        <f t="shared" si="16"/>
        <v>0.54404095835548105</v>
      </c>
      <c r="J44" s="4">
        <f t="shared" si="3"/>
        <v>1.0585619917073963E-3</v>
      </c>
      <c r="K44">
        <f t="shared" si="4"/>
        <v>0.27202047917774053</v>
      </c>
      <c r="L44">
        <f t="shared" si="0"/>
        <v>4.9117276415223184E-2</v>
      </c>
    </row>
    <row r="45" spans="3:18" x14ac:dyDescent="0.2">
      <c r="C45">
        <v>2008</v>
      </c>
      <c r="D45" s="3" t="s">
        <v>433</v>
      </c>
      <c r="E45">
        <v>46.5</v>
      </c>
      <c r="F45">
        <f t="shared" si="15"/>
        <v>46.9</v>
      </c>
      <c r="G45">
        <f t="shared" si="2"/>
        <v>-0.39999999999999858</v>
      </c>
      <c r="H45" s="4">
        <v>0.54769274857417838</v>
      </c>
      <c r="I45" s="4">
        <f t="shared" si="16"/>
        <v>0.54509952034718845</v>
      </c>
      <c r="J45" s="4">
        <f t="shared" si="3"/>
        <v>2.5932282269899298E-3</v>
      </c>
      <c r="K45">
        <f t="shared" si="4"/>
        <v>-0.21803980813887461</v>
      </c>
      <c r="L45">
        <f t="shared" si="0"/>
        <v>0.1216224038458277</v>
      </c>
    </row>
    <row r="46" spans="3:18" x14ac:dyDescent="0.2">
      <c r="C46">
        <v>2009</v>
      </c>
      <c r="D46" s="3" t="s">
        <v>433</v>
      </c>
      <c r="E46">
        <v>46.8</v>
      </c>
      <c r="F46">
        <f t="shared" si="15"/>
        <v>46.5</v>
      </c>
      <c r="G46">
        <f t="shared" si="2"/>
        <v>0.29999999999999716</v>
      </c>
      <c r="H46" s="4">
        <v>0.55095131557095089</v>
      </c>
      <c r="I46" s="4">
        <f t="shared" si="16"/>
        <v>0.54769274857417838</v>
      </c>
      <c r="J46" s="4">
        <f t="shared" si="3"/>
        <v>3.2585669967725162E-3</v>
      </c>
      <c r="K46">
        <f t="shared" si="4"/>
        <v>0.16430782457225196</v>
      </c>
      <c r="L46">
        <f t="shared" si="0"/>
        <v>0.151523365349922</v>
      </c>
    </row>
    <row r="47" spans="3:18" x14ac:dyDescent="0.2">
      <c r="C47">
        <v>2010</v>
      </c>
      <c r="D47" s="3" t="s">
        <v>433</v>
      </c>
      <c r="E47">
        <v>46.6</v>
      </c>
      <c r="F47">
        <f t="shared" si="15"/>
        <v>46.8</v>
      </c>
      <c r="G47">
        <f t="shared" si="2"/>
        <v>-0.19999999999999574</v>
      </c>
      <c r="H47" s="4">
        <v>0.55253914360275047</v>
      </c>
      <c r="I47" s="4">
        <f t="shared" si="16"/>
        <v>0.55095131557095089</v>
      </c>
      <c r="J47" s="4">
        <f t="shared" si="3"/>
        <v>1.5878280317995763E-3</v>
      </c>
      <c r="K47">
        <f t="shared" si="4"/>
        <v>-0.11019026311418784</v>
      </c>
      <c r="L47">
        <f t="shared" si="0"/>
        <v>7.4310351888220161E-2</v>
      </c>
      <c r="N47" s="3"/>
      <c r="O47" s="3"/>
    </row>
    <row r="48" spans="3:18" x14ac:dyDescent="0.2">
      <c r="C48">
        <v>2011</v>
      </c>
      <c r="D48" s="3" t="s">
        <v>433</v>
      </c>
      <c r="E48">
        <v>47.6</v>
      </c>
      <c r="F48">
        <f t="shared" si="15"/>
        <v>46.6</v>
      </c>
      <c r="G48">
        <f t="shared" si="2"/>
        <v>1</v>
      </c>
      <c r="H48" s="4">
        <v>0.55075531071769213</v>
      </c>
      <c r="I48" s="4">
        <f t="shared" si="16"/>
        <v>0.55253914360275047</v>
      </c>
      <c r="J48" s="4">
        <f t="shared" si="3"/>
        <v>-1.7838328850583451E-3</v>
      </c>
      <c r="K48">
        <f t="shared" si="4"/>
        <v>0.55253914360275047</v>
      </c>
      <c r="L48">
        <f t="shared" si="0"/>
        <v>-8.3126612443718884E-2</v>
      </c>
    </row>
    <row r="49" spans="3:12" x14ac:dyDescent="0.2">
      <c r="C49">
        <v>2012</v>
      </c>
      <c r="D49" s="3" t="s">
        <v>433</v>
      </c>
      <c r="E49">
        <v>47.8</v>
      </c>
      <c r="F49">
        <f t="shared" si="15"/>
        <v>47.6</v>
      </c>
      <c r="G49">
        <f t="shared" si="2"/>
        <v>0.19999999999999574</v>
      </c>
      <c r="H49" s="4">
        <v>0.55014433001193663</v>
      </c>
      <c r="I49" s="4">
        <f t="shared" si="16"/>
        <v>0.55075531071769213</v>
      </c>
      <c r="J49" s="4">
        <f t="shared" si="3"/>
        <v>-6.1098070575549279E-4</v>
      </c>
      <c r="K49">
        <f t="shared" si="4"/>
        <v>0.11015106214353608</v>
      </c>
      <c r="L49">
        <f t="shared" si="0"/>
        <v>-2.9082681593961459E-2</v>
      </c>
    </row>
    <row r="50" spans="3:12" x14ac:dyDescent="0.2">
      <c r="C50">
        <v>2013</v>
      </c>
      <c r="D50" s="3" t="s">
        <v>433</v>
      </c>
      <c r="E50">
        <v>48.5</v>
      </c>
      <c r="F50">
        <f t="shared" si="15"/>
        <v>47.8</v>
      </c>
      <c r="G50">
        <f t="shared" si="2"/>
        <v>0.70000000000000284</v>
      </c>
      <c r="H50" s="4">
        <v>0.55154473781715385</v>
      </c>
      <c r="I50" s="4">
        <f t="shared" si="16"/>
        <v>0.55014433001193663</v>
      </c>
      <c r="J50" s="4">
        <f t="shared" si="3"/>
        <v>1.4004078052172186E-3</v>
      </c>
      <c r="K50">
        <f t="shared" si="4"/>
        <v>0.38510103100835719</v>
      </c>
      <c r="L50">
        <f t="shared" si="0"/>
        <v>6.6939493089383045E-2</v>
      </c>
    </row>
    <row r="51" spans="3:12" x14ac:dyDescent="0.2">
      <c r="C51">
        <v>2014</v>
      </c>
      <c r="D51" s="3" t="s">
        <v>433</v>
      </c>
      <c r="E51">
        <v>50</v>
      </c>
      <c r="F51">
        <f t="shared" si="15"/>
        <v>48.5</v>
      </c>
      <c r="G51">
        <f t="shared" si="2"/>
        <v>1.5</v>
      </c>
      <c r="H51" s="4">
        <v>0.55229929706540248</v>
      </c>
      <c r="I51" s="4">
        <f t="shared" si="16"/>
        <v>0.55154473781715385</v>
      </c>
      <c r="J51" s="4">
        <f t="shared" si="3"/>
        <v>7.5455924824863185E-4</v>
      </c>
      <c r="K51">
        <f t="shared" si="4"/>
        <v>0.82731710672573078</v>
      </c>
      <c r="L51">
        <f t="shared" si="0"/>
        <v>3.6596123540058645E-2</v>
      </c>
    </row>
    <row r="52" spans="3:12" x14ac:dyDescent="0.2">
      <c r="C52">
        <v>2015</v>
      </c>
      <c r="D52" s="3" t="s">
        <v>433</v>
      </c>
      <c r="E52">
        <v>49.9</v>
      </c>
      <c r="F52">
        <f t="shared" si="15"/>
        <v>50</v>
      </c>
      <c r="G52">
        <f t="shared" si="2"/>
        <v>-0.10000000000000142</v>
      </c>
      <c r="H52" s="4">
        <v>0.55563688918407861</v>
      </c>
      <c r="I52" s="4">
        <f t="shared" si="16"/>
        <v>0.55229929706540248</v>
      </c>
      <c r="J52" s="4">
        <f t="shared" si="3"/>
        <v>3.3375921186761248E-3</v>
      </c>
      <c r="K52">
        <f t="shared" si="4"/>
        <v>-5.5229929706541031E-2</v>
      </c>
      <c r="L52">
        <f t="shared" si="0"/>
        <v>0.16687960593380624</v>
      </c>
    </row>
    <row r="53" spans="3:12" x14ac:dyDescent="0.2">
      <c r="C53">
        <v>2016</v>
      </c>
      <c r="D53" s="3" t="s">
        <v>433</v>
      </c>
      <c r="E53">
        <v>50.1</v>
      </c>
      <c r="F53">
        <f t="shared" si="15"/>
        <v>49.9</v>
      </c>
      <c r="G53">
        <f t="shared" si="2"/>
        <v>0.20000000000000284</v>
      </c>
      <c r="H53" s="4">
        <v>0.56111286925454851</v>
      </c>
      <c r="I53" s="4">
        <f t="shared" si="16"/>
        <v>0.55563688918407861</v>
      </c>
      <c r="J53" s="4">
        <f t="shared" si="3"/>
        <v>5.4759800704698991E-3</v>
      </c>
      <c r="K53">
        <f t="shared" si="4"/>
        <v>0.1111273778368173</v>
      </c>
      <c r="L53">
        <f t="shared" si="0"/>
        <v>0.27325140551644794</v>
      </c>
    </row>
    <row r="54" spans="3:12" x14ac:dyDescent="0.2">
      <c r="C54">
        <v>2017</v>
      </c>
      <c r="D54" s="3" t="s">
        <v>433</v>
      </c>
      <c r="E54">
        <v>51</v>
      </c>
      <c r="F54">
        <f t="shared" si="15"/>
        <v>50.1</v>
      </c>
      <c r="G54">
        <f t="shared" si="2"/>
        <v>0.89999999999999858</v>
      </c>
      <c r="H54" s="4">
        <v>0.56103012694866172</v>
      </c>
      <c r="I54" s="4">
        <f t="shared" si="16"/>
        <v>0.56111286925454851</v>
      </c>
      <c r="J54" s="4">
        <f t="shared" si="3"/>
        <v>-8.2742305886784884E-5</v>
      </c>
      <c r="K54">
        <f t="shared" si="4"/>
        <v>0.50500158232909287</v>
      </c>
      <c r="L54">
        <f t="shared" si="0"/>
        <v>-4.1453895249279225E-3</v>
      </c>
    </row>
    <row r="55" spans="3:12" x14ac:dyDescent="0.2">
      <c r="C55">
        <v>2018</v>
      </c>
      <c r="D55" s="3" t="s">
        <v>433</v>
      </c>
      <c r="E55">
        <v>51.2</v>
      </c>
      <c r="F55">
        <f t="shared" si="15"/>
        <v>51</v>
      </c>
      <c r="G55">
        <f t="shared" si="2"/>
        <v>0.20000000000000284</v>
      </c>
      <c r="H55" s="4">
        <v>0.55954853429356799</v>
      </c>
      <c r="I55" s="4">
        <f t="shared" si="16"/>
        <v>0.56103012694866172</v>
      </c>
      <c r="J55" s="4">
        <f t="shared" si="3"/>
        <v>-1.4815926550937331E-3</v>
      </c>
      <c r="K55">
        <f t="shared" si="4"/>
        <v>0.11220602538973394</v>
      </c>
      <c r="L55">
        <f t="shared" si="0"/>
        <v>-7.5561225409780386E-2</v>
      </c>
    </row>
    <row r="56" spans="3:12" x14ac:dyDescent="0.2">
      <c r="C56">
        <v>2019</v>
      </c>
      <c r="D56" s="3" t="s">
        <v>433</v>
      </c>
      <c r="E56">
        <v>51.8</v>
      </c>
      <c r="F56">
        <f t="shared" si="15"/>
        <v>51.2</v>
      </c>
      <c r="G56">
        <f t="shared" si="2"/>
        <v>0.59999999999999432</v>
      </c>
      <c r="H56" s="4">
        <v>0.56142261313992292</v>
      </c>
      <c r="I56" s="4">
        <f t="shared" si="16"/>
        <v>0.55954853429356799</v>
      </c>
      <c r="J56" s="4">
        <f t="shared" si="3"/>
        <v>1.8740788463549318E-3</v>
      </c>
      <c r="K56">
        <f t="shared" si="4"/>
        <v>0.33572912057613763</v>
      </c>
      <c r="L56">
        <f t="shared" si="0"/>
        <v>9.5952836933372518E-2</v>
      </c>
    </row>
    <row r="57" spans="3:12" x14ac:dyDescent="0.2">
      <c r="C57">
        <v>2020</v>
      </c>
      <c r="D57" s="3" t="s">
        <v>433</v>
      </c>
      <c r="E57">
        <v>56.6</v>
      </c>
      <c r="F57">
        <f t="shared" si="15"/>
        <v>51.8</v>
      </c>
      <c r="G57">
        <f t="shared" si="2"/>
        <v>4.8000000000000043</v>
      </c>
      <c r="H57" s="4">
        <v>0.54145326140522787</v>
      </c>
      <c r="I57" s="4">
        <f t="shared" si="16"/>
        <v>0.56142261313992292</v>
      </c>
      <c r="J57" s="4">
        <f t="shared" si="3"/>
        <v>-1.9969351734695051E-2</v>
      </c>
      <c r="K57">
        <f t="shared" si="4"/>
        <v>2.6948285430716323</v>
      </c>
      <c r="L57">
        <f t="shared" si="0"/>
        <v>-1.0344124198572036</v>
      </c>
    </row>
    <row r="58" spans="3:12" x14ac:dyDescent="0.2">
      <c r="C58">
        <v>2021</v>
      </c>
      <c r="D58" s="3" t="s">
        <v>433</v>
      </c>
      <c r="E58">
        <v>54.9</v>
      </c>
      <c r="F58">
        <f t="shared" si="15"/>
        <v>56.6</v>
      </c>
      <c r="G58">
        <f t="shared" si="2"/>
        <v>-1.7000000000000028</v>
      </c>
      <c r="H58" s="4">
        <v>0.54612790118611787</v>
      </c>
      <c r="I58" s="4">
        <f t="shared" si="16"/>
        <v>0.54145326140522787</v>
      </c>
      <c r="J58" s="4">
        <f t="shared" si="3"/>
        <v>4.6746397808899998E-3</v>
      </c>
      <c r="K58">
        <f t="shared" si="4"/>
        <v>-0.92047054438888887</v>
      </c>
      <c r="L58">
        <f t="shared" si="0"/>
        <v>0.26458461159837399</v>
      </c>
    </row>
    <row r="59" spans="3:12" x14ac:dyDescent="0.2">
      <c r="C59">
        <v>2022</v>
      </c>
      <c r="D59" s="3" t="s">
        <v>433</v>
      </c>
      <c r="E59">
        <v>54.6</v>
      </c>
      <c r="F59">
        <f t="shared" si="15"/>
        <v>54.9</v>
      </c>
      <c r="G59">
        <f t="shared" si="2"/>
        <v>-0.29999999999999716</v>
      </c>
      <c r="H59" s="4">
        <v>0.55175421557496718</v>
      </c>
      <c r="I59" s="4">
        <f t="shared" si="16"/>
        <v>0.54612790118611787</v>
      </c>
      <c r="J59" s="4">
        <f t="shared" si="3"/>
        <v>5.6263143888493072E-3</v>
      </c>
      <c r="K59">
        <f t="shared" si="4"/>
        <v>-0.16383837035583382</v>
      </c>
      <c r="L59">
        <f t="shared" si="0"/>
        <v>0.30888465994782693</v>
      </c>
    </row>
    <row r="60" spans="3:12" x14ac:dyDescent="0.2">
      <c r="C60">
        <v>2023</v>
      </c>
      <c r="D60" s="3" t="s">
        <v>433</v>
      </c>
      <c r="E60">
        <v>53.9</v>
      </c>
      <c r="F60">
        <f t="shared" si="15"/>
        <v>54.6</v>
      </c>
      <c r="G60">
        <f t="shared" si="2"/>
        <v>-0.70000000000000284</v>
      </c>
      <c r="H60" s="4">
        <v>0.55201739576132336</v>
      </c>
      <c r="I60" s="4">
        <f t="shared" si="16"/>
        <v>0.55175421557496718</v>
      </c>
      <c r="J60" s="4">
        <f t="shared" si="3"/>
        <v>2.6318018635618223E-4</v>
      </c>
      <c r="K60">
        <f t="shared" si="4"/>
        <v>-0.38622795090247858</v>
      </c>
      <c r="L60">
        <f t="shared" si="0"/>
        <v>1.436963817504755E-2</v>
      </c>
    </row>
    <row r="61" spans="3:12" x14ac:dyDescent="0.2">
      <c r="C61">
        <v>1998</v>
      </c>
      <c r="D61" t="s">
        <v>502</v>
      </c>
      <c r="E61">
        <v>68.228571090585774</v>
      </c>
      <c r="F61">
        <v>67.210544293292699</v>
      </c>
      <c r="G61">
        <f t="shared" si="2"/>
        <v>1.018026797293075</v>
      </c>
      <c r="H61" s="4">
        <v>0.19555319848828862</v>
      </c>
      <c r="I61" s="4">
        <v>0.1974471261948664</v>
      </c>
      <c r="J61" s="4">
        <f t="shared" si="3"/>
        <v>-1.893927706577786E-3</v>
      </c>
      <c r="K61">
        <f t="shared" si="4"/>
        <v>0.20100646551488147</v>
      </c>
      <c r="L61">
        <f t="shared" si="0"/>
        <v>-0.12729191201124054</v>
      </c>
    </row>
    <row r="62" spans="3:12" x14ac:dyDescent="0.2">
      <c r="C62">
        <v>1999</v>
      </c>
      <c r="D62" t="s">
        <v>502</v>
      </c>
      <c r="E62">
        <v>67.957107830838368</v>
      </c>
      <c r="F62">
        <f>E61</f>
        <v>68.228571090585774</v>
      </c>
      <c r="G62">
        <f t="shared" si="2"/>
        <v>-0.27146325974740648</v>
      </c>
      <c r="H62" s="4">
        <v>0.19567506581080196</v>
      </c>
      <c r="I62" s="4">
        <f>H61</f>
        <v>0.19555319848828862</v>
      </c>
      <c r="J62" s="4">
        <f t="shared" si="3"/>
        <v>1.2186732251334709E-4</v>
      </c>
      <c r="K62">
        <f t="shared" si="4"/>
        <v>-5.3085508715662429E-2</v>
      </c>
      <c r="L62">
        <f t="shared" si="0"/>
        <v>8.3148332777212459E-3</v>
      </c>
    </row>
    <row r="63" spans="3:12" x14ac:dyDescent="0.2">
      <c r="C63">
        <v>2000</v>
      </c>
      <c r="D63" t="s">
        <v>502</v>
      </c>
      <c r="E63">
        <v>68.183938229515789</v>
      </c>
      <c r="F63">
        <f t="shared" ref="F63:F86" si="17">E62</f>
        <v>67.957107830838368</v>
      </c>
      <c r="G63">
        <f t="shared" si="2"/>
        <v>0.22683039867742139</v>
      </c>
      <c r="H63" s="4">
        <v>0.1963721161472943</v>
      </c>
      <c r="I63" s="4">
        <f t="shared" ref="I63:I86" si="18">H62</f>
        <v>0.19567506581080196</v>
      </c>
      <c r="J63" s="4">
        <f t="shared" si="3"/>
        <v>6.9705033649233861E-4</v>
      </c>
      <c r="K63">
        <f t="shared" si="4"/>
        <v>4.4385053189094879E-2</v>
      </c>
      <c r="L63">
        <f t="shared" si="0"/>
        <v>4.7369524880532025E-2</v>
      </c>
    </row>
    <row r="64" spans="3:12" x14ac:dyDescent="0.2">
      <c r="C64">
        <v>2001</v>
      </c>
      <c r="D64" t="s">
        <v>502</v>
      </c>
      <c r="E64">
        <v>68.428729258581569</v>
      </c>
      <c r="F64">
        <f t="shared" si="17"/>
        <v>68.183938229515789</v>
      </c>
      <c r="G64">
        <f t="shared" si="2"/>
        <v>0.24479102906578021</v>
      </c>
      <c r="H64" s="4">
        <v>0.1996673149759064</v>
      </c>
      <c r="I64" s="4">
        <f t="shared" si="18"/>
        <v>0.1963721161472943</v>
      </c>
      <c r="J64" s="4">
        <f t="shared" si="3"/>
        <v>3.2951988286120948E-3</v>
      </c>
      <c r="K64">
        <f t="shared" si="4"/>
        <v>4.8070132391521088E-2</v>
      </c>
      <c r="L64">
        <f t="shared" si="0"/>
        <v>0.22467963338405986</v>
      </c>
    </row>
    <row r="65" spans="3:42" x14ac:dyDescent="0.2">
      <c r="C65">
        <v>2002</v>
      </c>
      <c r="D65" t="s">
        <v>502</v>
      </c>
      <c r="E65">
        <v>68.77990789627475</v>
      </c>
      <c r="F65">
        <f t="shared" si="17"/>
        <v>68.428729258581569</v>
      </c>
      <c r="G65">
        <f t="shared" si="2"/>
        <v>0.35117863769318092</v>
      </c>
      <c r="H65" s="4">
        <v>0.20135548984931689</v>
      </c>
      <c r="I65" s="4">
        <f t="shared" si="18"/>
        <v>0.1996673149759064</v>
      </c>
      <c r="J65" s="4">
        <f t="shared" si="3"/>
        <v>1.6881748734104973E-3</v>
      </c>
      <c r="K65">
        <f t="shared" si="4"/>
        <v>7.0118895665094064E-2</v>
      </c>
      <c r="L65">
        <f t="shared" si="0"/>
        <v>0.11551966135374714</v>
      </c>
      <c r="Q65" s="3"/>
    </row>
    <row r="66" spans="3:42" x14ac:dyDescent="0.2">
      <c r="C66">
        <v>2003</v>
      </c>
      <c r="D66" t="s">
        <v>502</v>
      </c>
      <c r="E66">
        <v>69.037000142170555</v>
      </c>
      <c r="F66">
        <f t="shared" si="17"/>
        <v>68.77990789627475</v>
      </c>
      <c r="G66">
        <f t="shared" si="2"/>
        <v>0.25709224589580515</v>
      </c>
      <c r="H66" s="4">
        <v>0.20290504369661189</v>
      </c>
      <c r="I66" s="4">
        <f t="shared" si="18"/>
        <v>0.20135548984931689</v>
      </c>
      <c r="J66" s="4">
        <f t="shared" si="3"/>
        <v>1.5495538472949932E-3</v>
      </c>
      <c r="K66">
        <f t="shared" si="4"/>
        <v>5.1766935108810877E-2</v>
      </c>
      <c r="L66">
        <f t="shared" si="0"/>
        <v>0.10657817089726783</v>
      </c>
      <c r="O66" s="3"/>
      <c r="P66" s="3"/>
      <c r="Q66" s="3"/>
      <c r="R66" s="3"/>
    </row>
    <row r="67" spans="3:42" x14ac:dyDescent="0.2">
      <c r="C67">
        <v>2004</v>
      </c>
      <c r="D67" t="s">
        <v>502</v>
      </c>
      <c r="E67">
        <v>70.88578092409405</v>
      </c>
      <c r="F67">
        <f t="shared" si="17"/>
        <v>69.037000142170555</v>
      </c>
      <c r="G67">
        <f t="shared" si="2"/>
        <v>1.8487807819234945</v>
      </c>
      <c r="H67" s="4">
        <v>0.1993683707284396</v>
      </c>
      <c r="I67" s="4">
        <f t="shared" si="18"/>
        <v>0.20290504369661189</v>
      </c>
      <c r="J67" s="4">
        <f t="shared" si="3"/>
        <v>-3.536672968172283E-3</v>
      </c>
      <c r="K67">
        <f t="shared" si="4"/>
        <v>0.37512694534164293</v>
      </c>
      <c r="L67">
        <f t="shared" si="0"/>
        <v>-0.24416129220652066</v>
      </c>
    </row>
    <row r="68" spans="3:42" x14ac:dyDescent="0.2">
      <c r="C68">
        <v>2005</v>
      </c>
      <c r="D68" t="s">
        <v>502</v>
      </c>
      <c r="E68">
        <v>71.839745206719314</v>
      </c>
      <c r="F68">
        <f t="shared" si="17"/>
        <v>70.88578092409405</v>
      </c>
      <c r="G68">
        <f t="shared" si="2"/>
        <v>0.95396428262526456</v>
      </c>
      <c r="H68" s="4">
        <v>0.19934176591532549</v>
      </c>
      <c r="I68" s="4">
        <f t="shared" si="18"/>
        <v>0.1993683707284396</v>
      </c>
      <c r="J68" s="4">
        <f t="shared" si="3"/>
        <v>-2.6604813114117221E-5</v>
      </c>
      <c r="K68">
        <f t="shared" si="4"/>
        <v>0.19019030476012369</v>
      </c>
      <c r="L68">
        <f t="shared" si="0"/>
        <v>-1.8859029539337777E-3</v>
      </c>
      <c r="AL68">
        <v>79.525029218885862</v>
      </c>
      <c r="AM68">
        <v>82.300492837242359</v>
      </c>
      <c r="AN68">
        <v>80.316509353312469</v>
      </c>
      <c r="AO68">
        <v>79.519155672737071</v>
      </c>
      <c r="AP68">
        <v>78.663632291387643</v>
      </c>
    </row>
    <row r="69" spans="3:42" x14ac:dyDescent="0.2">
      <c r="C69">
        <v>2006</v>
      </c>
      <c r="D69" t="s">
        <v>502</v>
      </c>
      <c r="E69">
        <v>72.237433712346132</v>
      </c>
      <c r="F69">
        <f t="shared" si="17"/>
        <v>71.839745206719314</v>
      </c>
      <c r="G69">
        <f t="shared" si="2"/>
        <v>0.39768850562681735</v>
      </c>
      <c r="H69" s="4">
        <v>0.20201359842929542</v>
      </c>
      <c r="I69" s="4">
        <f t="shared" si="18"/>
        <v>0.19934176591532549</v>
      </c>
      <c r="J69" s="4">
        <f t="shared" si="3"/>
        <v>2.671832513969935E-3</v>
      </c>
      <c r="K69">
        <f t="shared" si="4"/>
        <v>7.9275928995876627E-2</v>
      </c>
      <c r="L69">
        <f t="shared" si="0"/>
        <v>0.19194376703862845</v>
      </c>
    </row>
    <row r="70" spans="3:42" x14ac:dyDescent="0.2">
      <c r="C70">
        <v>2007</v>
      </c>
      <c r="D70" t="s">
        <v>502</v>
      </c>
      <c r="E70">
        <v>71.920388525359343</v>
      </c>
      <c r="F70">
        <f t="shared" si="17"/>
        <v>72.237433712346132</v>
      </c>
      <c r="G70">
        <f t="shared" si="2"/>
        <v>-0.31704518698678896</v>
      </c>
      <c r="H70" s="4">
        <v>0.20459441243705745</v>
      </c>
      <c r="I70" s="4">
        <f t="shared" si="18"/>
        <v>0.20201359842929542</v>
      </c>
      <c r="J70" s="4">
        <f t="shared" si="3"/>
        <v>2.5808140077620279E-3</v>
      </c>
      <c r="K70">
        <f t="shared" si="4"/>
        <v>-6.4047439087890068E-2</v>
      </c>
      <c r="L70">
        <f t="shared" si="0"/>
        <v>0.18643138080960384</v>
      </c>
    </row>
    <row r="71" spans="3:42" x14ac:dyDescent="0.2">
      <c r="C71">
        <v>2008</v>
      </c>
      <c r="D71" t="s">
        <v>502</v>
      </c>
      <c r="E71">
        <v>72.05305071624646</v>
      </c>
      <c r="F71">
        <f t="shared" si="17"/>
        <v>71.920388525359343</v>
      </c>
      <c r="G71">
        <f t="shared" si="2"/>
        <v>0.1326621908871175</v>
      </c>
      <c r="H71" s="4">
        <v>0.20741934361218764</v>
      </c>
      <c r="I71" s="4">
        <f t="shared" si="18"/>
        <v>0.20459441243705745</v>
      </c>
      <c r="J71" s="4">
        <f t="shared" si="3"/>
        <v>2.8249311751301909E-3</v>
      </c>
      <c r="K71">
        <f t="shared" si="4"/>
        <v>2.7141942997162563E-2</v>
      </c>
      <c r="L71">
        <f t="shared" si="0"/>
        <v>0.20317014767276326</v>
      </c>
    </row>
    <row r="72" spans="3:42" x14ac:dyDescent="0.2">
      <c r="C72">
        <v>2009</v>
      </c>
      <c r="D72" t="s">
        <v>502</v>
      </c>
      <c r="E72">
        <v>72.597159029328978</v>
      </c>
      <c r="F72">
        <f t="shared" si="17"/>
        <v>72.05305071624646</v>
      </c>
      <c r="G72">
        <f t="shared" si="2"/>
        <v>0.54410831308251772</v>
      </c>
      <c r="H72" s="4">
        <v>0.21725143075028788</v>
      </c>
      <c r="I72" s="4">
        <f t="shared" si="18"/>
        <v>0.20741934361218764</v>
      </c>
      <c r="J72" s="4">
        <f t="shared" si="3"/>
        <v>9.8320871381002428E-3</v>
      </c>
      <c r="K72">
        <f t="shared" si="4"/>
        <v>0.11285858915351052</v>
      </c>
      <c r="L72">
        <f t="shared" si="0"/>
        <v>0.70843187320809131</v>
      </c>
    </row>
    <row r="73" spans="3:42" x14ac:dyDescent="0.2">
      <c r="C73">
        <v>2010</v>
      </c>
      <c r="D73" t="s">
        <v>502</v>
      </c>
      <c r="E73">
        <v>74.851656886884086</v>
      </c>
      <c r="F73">
        <f t="shared" si="17"/>
        <v>72.597159029328978</v>
      </c>
      <c r="G73">
        <f t="shared" si="2"/>
        <v>2.2544978575551085</v>
      </c>
      <c r="H73" s="4">
        <v>0.21149327100429041</v>
      </c>
      <c r="I73" s="4">
        <f t="shared" si="18"/>
        <v>0.21725143075028788</v>
      </c>
      <c r="J73" s="4">
        <f t="shared" si="3"/>
        <v>-5.7581597459974709E-3</v>
      </c>
      <c r="K73">
        <f t="shared" si="4"/>
        <v>0.48979288517730601</v>
      </c>
      <c r="L73">
        <f t="shared" ref="L73:L86" si="19">F73*J73</f>
        <v>-0.41802603879645894</v>
      </c>
    </row>
    <row r="74" spans="3:42" x14ac:dyDescent="0.2">
      <c r="C74">
        <v>2011</v>
      </c>
      <c r="D74" t="s">
        <v>502</v>
      </c>
      <c r="E74">
        <v>75.373073168337058</v>
      </c>
      <c r="F74">
        <f t="shared" si="17"/>
        <v>74.851656886884086</v>
      </c>
      <c r="G74">
        <f t="shared" ref="G74:G86" si="20">E74-F74</f>
        <v>0.52141628145297148</v>
      </c>
      <c r="H74" s="4">
        <v>0.21084913702544844</v>
      </c>
      <c r="I74" s="4">
        <f t="shared" si="18"/>
        <v>0.21149327100429041</v>
      </c>
      <c r="J74" s="4">
        <f t="shared" ref="J74:J86" si="21">H74-I74</f>
        <v>-6.4413397884197088E-4</v>
      </c>
      <c r="K74">
        <f t="shared" ref="K74:K86" si="22">G74*I74</f>
        <v>0.11027603491938266</v>
      </c>
      <c r="L74">
        <f t="shared" si="19"/>
        <v>-4.8214495573462655E-2</v>
      </c>
    </row>
    <row r="75" spans="3:42" x14ac:dyDescent="0.2">
      <c r="C75">
        <v>2012</v>
      </c>
      <c r="D75" t="s">
        <v>502</v>
      </c>
      <c r="E75">
        <v>76.162804207663612</v>
      </c>
      <c r="F75">
        <f t="shared" si="17"/>
        <v>75.373073168337058</v>
      </c>
      <c r="G75">
        <f t="shared" si="20"/>
        <v>0.7897310393265542</v>
      </c>
      <c r="H75" s="4">
        <v>0.20856382627636749</v>
      </c>
      <c r="I75" s="4">
        <f t="shared" si="18"/>
        <v>0.21084913702544844</v>
      </c>
      <c r="J75" s="4">
        <f t="shared" si="21"/>
        <v>-2.2853107490809488E-3</v>
      </c>
      <c r="K75">
        <f t="shared" si="22"/>
        <v>0.16651410812421444</v>
      </c>
      <c r="L75">
        <f t="shared" si="19"/>
        <v>-0.17225089430286553</v>
      </c>
    </row>
    <row r="76" spans="3:42" x14ac:dyDescent="0.2">
      <c r="C76">
        <v>2013</v>
      </c>
      <c r="D76" t="s">
        <v>502</v>
      </c>
      <c r="E76">
        <v>76.838401854957795</v>
      </c>
      <c r="F76">
        <f t="shared" si="17"/>
        <v>76.162804207663612</v>
      </c>
      <c r="G76">
        <f t="shared" si="20"/>
        <v>0.67559764729418248</v>
      </c>
      <c r="H76" s="4">
        <v>0.20758111523660086</v>
      </c>
      <c r="I76" s="4">
        <f t="shared" si="18"/>
        <v>0.20856382627636749</v>
      </c>
      <c r="J76" s="4">
        <f t="shared" si="21"/>
        <v>-9.8271103976663166E-4</v>
      </c>
      <c r="K76">
        <f t="shared" si="22"/>
        <v>0.14090523034298646</v>
      </c>
      <c r="L76">
        <f t="shared" si="19"/>
        <v>-7.4846028514455501E-2</v>
      </c>
    </row>
    <row r="77" spans="3:42" x14ac:dyDescent="0.2">
      <c r="C77">
        <v>2014</v>
      </c>
      <c r="D77" t="s">
        <v>502</v>
      </c>
      <c r="E77">
        <v>77.513153753331025</v>
      </c>
      <c r="F77">
        <f t="shared" si="17"/>
        <v>76.838401854957795</v>
      </c>
      <c r="G77">
        <f t="shared" si="20"/>
        <v>0.67475189837323057</v>
      </c>
      <c r="H77" s="4">
        <v>0.20869806773367708</v>
      </c>
      <c r="I77" s="4">
        <f t="shared" si="18"/>
        <v>0.20758111523660086</v>
      </c>
      <c r="J77" s="4">
        <f t="shared" si="21"/>
        <v>1.1169524970762179E-3</v>
      </c>
      <c r="K77">
        <f t="shared" si="22"/>
        <v>0.14006575157232876</v>
      </c>
      <c r="L77">
        <f t="shared" si="19"/>
        <v>8.5824844823241001E-2</v>
      </c>
    </row>
    <row r="78" spans="3:42" x14ac:dyDescent="0.2">
      <c r="C78">
        <v>2015</v>
      </c>
      <c r="D78" t="s">
        <v>502</v>
      </c>
      <c r="E78">
        <v>77.867202729351845</v>
      </c>
      <c r="F78">
        <f t="shared" si="17"/>
        <v>77.513153753331025</v>
      </c>
      <c r="G78">
        <f t="shared" si="20"/>
        <v>0.35404897602082031</v>
      </c>
      <c r="H78" s="4">
        <v>0.21010411761661588</v>
      </c>
      <c r="I78" s="4">
        <f t="shared" si="18"/>
        <v>0.20869806773367708</v>
      </c>
      <c r="J78" s="4">
        <f t="shared" si="21"/>
        <v>1.406049882938798E-3</v>
      </c>
      <c r="K78">
        <f t="shared" si="22"/>
        <v>7.3889337178632164E-2</v>
      </c>
      <c r="L78">
        <f t="shared" si="19"/>
        <v>0.10898736076108813</v>
      </c>
    </row>
    <row r="79" spans="3:42" x14ac:dyDescent="0.2">
      <c r="C79">
        <v>2016</v>
      </c>
      <c r="D79" t="s">
        <v>502</v>
      </c>
      <c r="E79">
        <v>77.989264924266806</v>
      </c>
      <c r="F79">
        <f t="shared" si="17"/>
        <v>77.867202729351845</v>
      </c>
      <c r="G79">
        <f t="shared" si="20"/>
        <v>0.12206219491496029</v>
      </c>
      <c r="H79" s="4">
        <v>0.21221913960144098</v>
      </c>
      <c r="I79" s="4">
        <f t="shared" si="18"/>
        <v>0.21010411761661588</v>
      </c>
      <c r="J79" s="4">
        <f t="shared" si="21"/>
        <v>2.1150219848251051E-3</v>
      </c>
      <c r="K79">
        <f t="shared" si="22"/>
        <v>2.5645769756955109E-2</v>
      </c>
      <c r="L79">
        <f t="shared" si="19"/>
        <v>0.16469084566941258</v>
      </c>
    </row>
    <row r="80" spans="3:42" x14ac:dyDescent="0.2">
      <c r="C80">
        <v>2017</v>
      </c>
      <c r="D80" t="s">
        <v>502</v>
      </c>
      <c r="E80">
        <v>79.271250766193702</v>
      </c>
      <c r="F80">
        <f t="shared" si="17"/>
        <v>77.989264924266806</v>
      </c>
      <c r="G80">
        <f t="shared" si="20"/>
        <v>1.2819858419268968</v>
      </c>
      <c r="H80" s="4">
        <v>0.20937970299147579</v>
      </c>
      <c r="I80" s="4">
        <f t="shared" si="18"/>
        <v>0.21221913960144098</v>
      </c>
      <c r="J80" s="4">
        <f t="shared" si="21"/>
        <v>-2.8394366099651902E-3</v>
      </c>
      <c r="K80">
        <f t="shared" si="22"/>
        <v>0.27206193235495496</v>
      </c>
      <c r="L80">
        <f t="shared" si="19"/>
        <v>-0.22144557401023726</v>
      </c>
    </row>
    <row r="81" spans="3:12" x14ac:dyDescent="0.2">
      <c r="C81">
        <v>2018</v>
      </c>
      <c r="D81" t="s">
        <v>502</v>
      </c>
      <c r="E81">
        <v>79.411057351758075</v>
      </c>
      <c r="F81">
        <f t="shared" si="17"/>
        <v>79.271250766193702</v>
      </c>
      <c r="G81">
        <f t="shared" si="20"/>
        <v>0.1398065855643722</v>
      </c>
      <c r="H81" s="4">
        <v>0.21125406907918537</v>
      </c>
      <c r="I81" s="4">
        <f t="shared" si="18"/>
        <v>0.20937970299147579</v>
      </c>
      <c r="J81" s="4">
        <f t="shared" si="21"/>
        <v>1.874366087709578E-3</v>
      </c>
      <c r="K81">
        <f t="shared" si="22"/>
        <v>2.9272661361720596E-2</v>
      </c>
      <c r="L81">
        <f t="shared" si="19"/>
        <v>0.14858334416647537</v>
      </c>
    </row>
    <row r="82" spans="3:12" x14ac:dyDescent="0.2">
      <c r="C82">
        <v>2019</v>
      </c>
      <c r="D82" t="s">
        <v>502</v>
      </c>
      <c r="E82">
        <v>79.525029218885862</v>
      </c>
      <c r="F82">
        <f t="shared" si="17"/>
        <v>79.411057351758075</v>
      </c>
      <c r="G82">
        <f t="shared" si="20"/>
        <v>0.11397186712778762</v>
      </c>
      <c r="H82" s="4">
        <v>0.21060196527628969</v>
      </c>
      <c r="I82" s="4">
        <f t="shared" si="18"/>
        <v>0.21125406907918537</v>
      </c>
      <c r="J82" s="4">
        <f t="shared" si="21"/>
        <v>-6.5210380289568159E-4</v>
      </c>
      <c r="K82">
        <f t="shared" si="22"/>
        <v>2.4077020691297382E-2</v>
      </c>
      <c r="L82">
        <f t="shared" si="19"/>
        <v>-5.1784252491048517E-2</v>
      </c>
    </row>
    <row r="83" spans="3:12" x14ac:dyDescent="0.2">
      <c r="C83">
        <v>2020</v>
      </c>
      <c r="D83" t="s">
        <v>502</v>
      </c>
      <c r="E83">
        <v>82.300492837242359</v>
      </c>
      <c r="F83">
        <f t="shared" si="17"/>
        <v>79.525029218885862</v>
      </c>
      <c r="G83">
        <f t="shared" si="20"/>
        <v>2.7754636183564969</v>
      </c>
      <c r="H83" s="4">
        <v>0.23029184583347911</v>
      </c>
      <c r="I83" s="4">
        <f t="shared" si="18"/>
        <v>0.21060196527628969</v>
      </c>
      <c r="J83" s="4">
        <f t="shared" si="21"/>
        <v>1.9689880557189426E-2</v>
      </c>
      <c r="K83">
        <f t="shared" si="22"/>
        <v>0.58451809257872034</v>
      </c>
      <c r="L83">
        <f t="shared" si="19"/>
        <v>1.5658383266268618</v>
      </c>
    </row>
    <row r="84" spans="3:12" x14ac:dyDescent="0.2">
      <c r="C84">
        <v>2021</v>
      </c>
      <c r="D84" t="s">
        <v>502</v>
      </c>
      <c r="E84">
        <v>80.316509353312469</v>
      </c>
      <c r="F84">
        <f t="shared" si="17"/>
        <v>82.300492837242359</v>
      </c>
      <c r="G84">
        <f t="shared" si="20"/>
        <v>-1.9839834839298902</v>
      </c>
      <c r="H84" s="4">
        <v>0.22289931921925374</v>
      </c>
      <c r="I84" s="4">
        <f t="shared" si="18"/>
        <v>0.23029184583347911</v>
      </c>
      <c r="J84" s="4">
        <f t="shared" si="21"/>
        <v>-7.3925266142253754E-3</v>
      </c>
      <c r="K84">
        <f t="shared" si="22"/>
        <v>-0.45689521861735105</v>
      </c>
      <c r="L84">
        <f t="shared" si="19"/>
        <v>-0.60840858366317907</v>
      </c>
    </row>
    <row r="85" spans="3:12" x14ac:dyDescent="0.2">
      <c r="C85">
        <v>2022</v>
      </c>
      <c r="D85" t="s">
        <v>502</v>
      </c>
      <c r="E85">
        <v>79.519155672737071</v>
      </c>
      <c r="F85">
        <f t="shared" si="17"/>
        <v>80.316509353312469</v>
      </c>
      <c r="G85">
        <f t="shared" si="20"/>
        <v>-0.79735368057539802</v>
      </c>
      <c r="H85" s="4">
        <v>0.21971073752929671</v>
      </c>
      <c r="I85" s="4">
        <f t="shared" si="18"/>
        <v>0.22289931921925374</v>
      </c>
      <c r="J85" s="4">
        <f t="shared" si="21"/>
        <v>-3.1885816899570318E-3</v>
      </c>
      <c r="K85">
        <f t="shared" si="22"/>
        <v>-0.17772959257722251</v>
      </c>
      <c r="L85">
        <f t="shared" si="19"/>
        <v>-0.25609575112523481</v>
      </c>
    </row>
    <row r="86" spans="3:12" x14ac:dyDescent="0.2">
      <c r="C86">
        <v>2023</v>
      </c>
      <c r="D86" t="s">
        <v>502</v>
      </c>
      <c r="E86">
        <v>78.663632291387643</v>
      </c>
      <c r="F86">
        <f t="shared" si="17"/>
        <v>79.519155672737071</v>
      </c>
      <c r="G86">
        <f t="shared" si="20"/>
        <v>-0.85552338134942829</v>
      </c>
      <c r="H86" s="4">
        <v>0.22041402361225554</v>
      </c>
      <c r="I86" s="4">
        <f t="shared" si="18"/>
        <v>0.21971073752929671</v>
      </c>
      <c r="J86" s="4">
        <f t="shared" si="21"/>
        <v>7.0328608295883166E-4</v>
      </c>
      <c r="K86">
        <f t="shared" si="22"/>
        <v>-0.18796767308984066</v>
      </c>
      <c r="L86">
        <f t="shared" si="19"/>
        <v>5.5924715513272813E-2</v>
      </c>
    </row>
    <row r="87" spans="3:12" x14ac:dyDescent="0.2">
      <c r="J87" s="4"/>
    </row>
    <row r="88" spans="3:12" x14ac:dyDescent="0.2">
      <c r="J88" s="4"/>
    </row>
    <row r="89" spans="3:12" x14ac:dyDescent="0.2">
      <c r="J89" s="4"/>
    </row>
    <row r="90" spans="3:12" x14ac:dyDescent="0.2">
      <c r="J90" s="4"/>
    </row>
    <row r="91" spans="3:12" x14ac:dyDescent="0.2">
      <c r="J91" s="4"/>
    </row>
    <row r="92" spans="3:12" x14ac:dyDescent="0.2">
      <c r="J92" s="4"/>
    </row>
    <row r="93" spans="3:12" x14ac:dyDescent="0.2">
      <c r="J93" s="4"/>
    </row>
    <row r="94" spans="3:12" x14ac:dyDescent="0.2">
      <c r="J94" s="4"/>
    </row>
    <row r="95" spans="3:12" x14ac:dyDescent="0.2">
      <c r="J95" s="4"/>
    </row>
    <row r="96" spans="3:12" x14ac:dyDescent="0.2">
      <c r="J96" s="4"/>
    </row>
    <row r="97" spans="10:10" x14ac:dyDescent="0.2">
      <c r="J97" s="4"/>
    </row>
    <row r="98" spans="10:10" x14ac:dyDescent="0.2">
      <c r="J98" s="4"/>
    </row>
    <row r="99" spans="10:10" x14ac:dyDescent="0.2">
      <c r="J99" s="4"/>
    </row>
    <row r="100" spans="10:10" x14ac:dyDescent="0.2">
      <c r="J100" s="4"/>
    </row>
    <row r="101" spans="10:10" x14ac:dyDescent="0.2">
      <c r="J101" s="4"/>
    </row>
    <row r="102" spans="10:10" x14ac:dyDescent="0.2">
      <c r="J102" s="4"/>
    </row>
    <row r="103" spans="10:10" x14ac:dyDescent="0.2">
      <c r="J103" s="4"/>
    </row>
    <row r="104" spans="10:10" x14ac:dyDescent="0.2">
      <c r="J104" s="4"/>
    </row>
    <row r="105" spans="10:10" x14ac:dyDescent="0.2">
      <c r="J105" s="4"/>
    </row>
    <row r="106" spans="10:10" x14ac:dyDescent="0.2">
      <c r="J106" s="4"/>
    </row>
    <row r="107" spans="10:10" x14ac:dyDescent="0.2">
      <c r="J107" s="4"/>
    </row>
    <row r="108" spans="10:10" x14ac:dyDescent="0.2">
      <c r="J108" s="4"/>
    </row>
    <row r="109" spans="10:10" x14ac:dyDescent="0.2">
      <c r="J109" s="4"/>
    </row>
    <row r="110" spans="10:10" x14ac:dyDescent="0.2">
      <c r="J110" s="4"/>
    </row>
    <row r="111" spans="10:10" x14ac:dyDescent="0.2">
      <c r="J111" s="4"/>
    </row>
    <row r="112" spans="10:10" x14ac:dyDescent="0.2">
      <c r="J112" s="4"/>
    </row>
    <row r="113" spans="10:10" x14ac:dyDescent="0.2">
      <c r="J113" s="4"/>
    </row>
    <row r="114" spans="10:10" x14ac:dyDescent="0.2">
      <c r="J114" s="4"/>
    </row>
    <row r="115" spans="10:10" x14ac:dyDescent="0.2">
      <c r="J115" s="4"/>
    </row>
    <row r="116" spans="10:10" x14ac:dyDescent="0.2">
      <c r="J116" s="4"/>
    </row>
    <row r="117" spans="10:10" x14ac:dyDescent="0.2">
      <c r="J117" s="4"/>
    </row>
    <row r="118" spans="10:10" x14ac:dyDescent="0.2">
      <c r="J118" s="4"/>
    </row>
    <row r="119" spans="10:10" x14ac:dyDescent="0.2">
      <c r="J119" s="4"/>
    </row>
    <row r="120" spans="10:10" x14ac:dyDescent="0.2">
      <c r="J120" s="4"/>
    </row>
    <row r="121" spans="10:10" x14ac:dyDescent="0.2">
      <c r="J121" s="4"/>
    </row>
    <row r="122" spans="10:10" x14ac:dyDescent="0.2">
      <c r="J122" s="4"/>
    </row>
    <row r="123" spans="10:10" x14ac:dyDescent="0.2">
      <c r="J123" s="4"/>
    </row>
    <row r="124" spans="10:10" x14ac:dyDescent="0.2">
      <c r="J124" s="4"/>
    </row>
    <row r="125" spans="10:10" x14ac:dyDescent="0.2">
      <c r="J125" s="4"/>
    </row>
    <row r="126" spans="10:10" x14ac:dyDescent="0.2">
      <c r="J126" s="4"/>
    </row>
    <row r="127" spans="10:10" x14ac:dyDescent="0.2">
      <c r="J127" s="4"/>
    </row>
    <row r="128" spans="10:10" x14ac:dyDescent="0.2">
      <c r="J128" s="4"/>
    </row>
    <row r="129" spans="10:10" x14ac:dyDescent="0.2">
      <c r="J129" s="4"/>
    </row>
    <row r="130" spans="10:10" x14ac:dyDescent="0.2">
      <c r="J130" s="4"/>
    </row>
    <row r="131" spans="10:10" x14ac:dyDescent="0.2">
      <c r="J131" s="4"/>
    </row>
    <row r="132" spans="10:10" x14ac:dyDescent="0.2">
      <c r="J132" s="4"/>
    </row>
    <row r="133" spans="10:10" x14ac:dyDescent="0.2">
      <c r="J133" s="4"/>
    </row>
    <row r="134" spans="10:10" x14ac:dyDescent="0.2">
      <c r="J134" s="4"/>
    </row>
    <row r="135" spans="10:10" x14ac:dyDescent="0.2">
      <c r="J135" s="4"/>
    </row>
    <row r="136" spans="10:10" x14ac:dyDescent="0.2">
      <c r="J136" s="4"/>
    </row>
    <row r="137" spans="10:10" x14ac:dyDescent="0.2">
      <c r="J137" s="4"/>
    </row>
    <row r="138" spans="10:10" x14ac:dyDescent="0.2">
      <c r="J138" s="4"/>
    </row>
  </sheetData>
  <mergeCells count="2">
    <mergeCell ref="K5:K6"/>
    <mergeCell ref="L5:L6"/>
  </mergeCells>
  <phoneticPr fontId="19"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F9CDC-4375-0A4B-A01A-32062B88C86C}">
  <dimension ref="A1:AB72"/>
  <sheetViews>
    <sheetView topLeftCell="A30" zoomScaleNormal="90" workbookViewId="0">
      <selection activeCell="A68" sqref="A68:C69"/>
    </sheetView>
  </sheetViews>
  <sheetFormatPr baseColWidth="10" defaultRowHeight="16" x14ac:dyDescent="0.2"/>
  <cols>
    <col min="1" max="1" width="38.83203125" customWidth="1"/>
    <col min="2" max="2" width="15.33203125" customWidth="1"/>
    <col min="3" max="28" width="12.6640625" bestFit="1" customWidth="1"/>
  </cols>
  <sheetData>
    <row r="1" spans="1:28" x14ac:dyDescent="0.2">
      <c r="A1" t="s">
        <v>0</v>
      </c>
    </row>
    <row r="2" spans="1:28" x14ac:dyDescent="0.2">
      <c r="A2" t="s">
        <v>1</v>
      </c>
    </row>
    <row r="3" spans="1:28" x14ac:dyDescent="0.2">
      <c r="A3" t="s">
        <v>2</v>
      </c>
    </row>
    <row r="4" spans="1:28" x14ac:dyDescent="0.2">
      <c r="A4" t="s">
        <v>3</v>
      </c>
    </row>
    <row r="5" spans="1:28" x14ac:dyDescent="0.2">
      <c r="A5" t="s">
        <v>4</v>
      </c>
    </row>
    <row r="9" spans="1:28" x14ac:dyDescent="0.2">
      <c r="A9" t="s">
        <v>5</v>
      </c>
      <c r="B9" t="s">
        <v>6</v>
      </c>
    </row>
    <row r="10" spans="1:28" x14ac:dyDescent="0.2">
      <c r="A10" t="s">
        <v>7</v>
      </c>
      <c r="B10" t="s">
        <v>8</v>
      </c>
    </row>
    <row r="11" spans="1:28" x14ac:dyDescent="0.2">
      <c r="A11" t="s">
        <v>9</v>
      </c>
      <c r="B11">
        <v>1997</v>
      </c>
      <c r="C11">
        <v>1998</v>
      </c>
      <c r="D11">
        <v>1999</v>
      </c>
      <c r="E11">
        <v>2000</v>
      </c>
      <c r="F11">
        <v>2001</v>
      </c>
      <c r="G11">
        <v>2002</v>
      </c>
      <c r="H11">
        <v>2003</v>
      </c>
      <c r="I11">
        <v>2004</v>
      </c>
      <c r="J11">
        <v>2005</v>
      </c>
      <c r="K11">
        <v>2006</v>
      </c>
      <c r="L11">
        <v>2007</v>
      </c>
      <c r="M11">
        <v>2008</v>
      </c>
      <c r="N11">
        <v>2009</v>
      </c>
      <c r="O11">
        <v>2010</v>
      </c>
      <c r="P11">
        <v>2011</v>
      </c>
      <c r="Q11">
        <v>2012</v>
      </c>
      <c r="R11">
        <v>2013</v>
      </c>
      <c r="S11">
        <v>2014</v>
      </c>
      <c r="T11">
        <v>2015</v>
      </c>
      <c r="U11">
        <v>2016</v>
      </c>
      <c r="V11">
        <v>2017</v>
      </c>
      <c r="W11">
        <v>2018</v>
      </c>
      <c r="X11">
        <v>2019</v>
      </c>
      <c r="Y11">
        <v>2020</v>
      </c>
      <c r="Z11">
        <v>2021</v>
      </c>
      <c r="AA11">
        <v>2022</v>
      </c>
      <c r="AB11">
        <v>2023</v>
      </c>
    </row>
    <row r="12" spans="1:28" x14ac:dyDescent="0.2">
      <c r="B12" t="s">
        <v>10</v>
      </c>
    </row>
    <row r="14" spans="1:28" x14ac:dyDescent="0.2">
      <c r="A14" s="3" t="s">
        <v>430</v>
      </c>
      <c r="B14">
        <v>48.5</v>
      </c>
      <c r="C14">
        <v>49.4</v>
      </c>
      <c r="D14">
        <v>50.6</v>
      </c>
      <c r="E14">
        <v>52.3</v>
      </c>
      <c r="F14">
        <v>53.1</v>
      </c>
      <c r="G14">
        <v>54</v>
      </c>
      <c r="H14">
        <v>54.2</v>
      </c>
      <c r="I14">
        <v>54.8</v>
      </c>
      <c r="J14">
        <v>56</v>
      </c>
      <c r="K14">
        <v>56.8</v>
      </c>
      <c r="L14">
        <v>56.9</v>
      </c>
      <c r="M14">
        <v>56.6</v>
      </c>
      <c r="N14">
        <v>56.6</v>
      </c>
      <c r="O14">
        <v>57.2</v>
      </c>
      <c r="P14">
        <v>58.2</v>
      </c>
      <c r="Q14">
        <v>58.3</v>
      </c>
      <c r="R14">
        <v>59.2</v>
      </c>
      <c r="S14">
        <v>61</v>
      </c>
      <c r="T14">
        <v>61</v>
      </c>
      <c r="U14">
        <v>61.3</v>
      </c>
      <c r="V14">
        <v>62.2</v>
      </c>
      <c r="W14">
        <v>62.5</v>
      </c>
      <c r="X14">
        <v>62.7</v>
      </c>
      <c r="Y14">
        <v>67.7</v>
      </c>
      <c r="Z14">
        <v>65</v>
      </c>
      <c r="AA14">
        <v>64.599999999999994</v>
      </c>
      <c r="AB14">
        <v>63.5</v>
      </c>
    </row>
    <row r="15" spans="1:28" x14ac:dyDescent="0.2">
      <c r="A15" s="3" t="s">
        <v>503</v>
      </c>
      <c r="C15">
        <v>0.89999999999999858</v>
      </c>
      <c r="D15">
        <v>1.2000000000000028</v>
      </c>
      <c r="E15">
        <v>1.6999999999999957</v>
      </c>
      <c r="F15">
        <v>0.80000000000000426</v>
      </c>
      <c r="G15">
        <v>0.89999999999999858</v>
      </c>
      <c r="H15">
        <v>0.20000000000000284</v>
      </c>
      <c r="I15">
        <v>0.59999999999999432</v>
      </c>
      <c r="J15">
        <v>1.2000000000000028</v>
      </c>
      <c r="K15">
        <v>0.79999999999999716</v>
      </c>
      <c r="L15">
        <v>0.10000000000000142</v>
      </c>
      <c r="M15">
        <v>-0.29999999999999716</v>
      </c>
      <c r="N15">
        <v>0</v>
      </c>
      <c r="O15">
        <v>0.60000000000000142</v>
      </c>
      <c r="P15">
        <v>1</v>
      </c>
      <c r="Q15">
        <v>9.9999999999994316E-2</v>
      </c>
      <c r="R15">
        <v>0.90000000000000568</v>
      </c>
      <c r="S15">
        <v>1.7999999999999972</v>
      </c>
      <c r="T15">
        <v>0</v>
      </c>
      <c r="U15">
        <v>0.29999999999999716</v>
      </c>
      <c r="V15">
        <v>0.90000000000000568</v>
      </c>
      <c r="W15">
        <v>0.29999999999999716</v>
      </c>
      <c r="X15">
        <v>0.20000000000000284</v>
      </c>
      <c r="Y15">
        <v>5</v>
      </c>
      <c r="Z15">
        <v>-2.7000000000000028</v>
      </c>
      <c r="AA15">
        <v>-0.40000000000000568</v>
      </c>
      <c r="AB15">
        <v>-1.0999999999999943</v>
      </c>
    </row>
    <row r="16" spans="1:28" s="3" customFormat="1" x14ac:dyDescent="0.2">
      <c r="A16" s="3" t="s">
        <v>431</v>
      </c>
      <c r="B16" s="3">
        <v>44</v>
      </c>
      <c r="C16" s="3">
        <v>45</v>
      </c>
      <c r="D16" s="3">
        <v>46.5</v>
      </c>
      <c r="E16" s="3">
        <v>48.6</v>
      </c>
      <c r="F16" s="3">
        <v>49.5</v>
      </c>
      <c r="G16" s="3">
        <v>50.4</v>
      </c>
      <c r="H16" s="3">
        <v>50.6</v>
      </c>
      <c r="I16" s="3">
        <v>51</v>
      </c>
      <c r="J16" s="3">
        <v>52.2</v>
      </c>
      <c r="K16" s="3">
        <v>53</v>
      </c>
      <c r="L16" s="3">
        <v>53.2</v>
      </c>
      <c r="M16" s="3">
        <v>52.6</v>
      </c>
      <c r="N16" s="3">
        <v>52.1</v>
      </c>
      <c r="O16" s="3">
        <v>52.4</v>
      </c>
      <c r="P16" s="3">
        <v>53.6</v>
      </c>
      <c r="Q16" s="3">
        <v>53.5</v>
      </c>
      <c r="R16" s="3">
        <v>54.5</v>
      </c>
      <c r="S16" s="3">
        <v>56.6</v>
      </c>
      <c r="T16" s="3">
        <v>56.5</v>
      </c>
      <c r="U16" s="3">
        <v>56.8</v>
      </c>
      <c r="V16" s="3">
        <v>57.7</v>
      </c>
      <c r="W16" s="3">
        <v>58</v>
      </c>
      <c r="X16" s="3">
        <v>58.2</v>
      </c>
      <c r="Y16" s="3">
        <v>63.3</v>
      </c>
      <c r="Z16" s="3">
        <v>60.6</v>
      </c>
      <c r="AA16" s="3">
        <v>60.3</v>
      </c>
      <c r="AB16" s="3">
        <v>59.1</v>
      </c>
    </row>
    <row r="17" spans="1:28" s="10" customFormat="1" x14ac:dyDescent="0.2">
      <c r="A17" s="5" t="s">
        <v>432</v>
      </c>
      <c r="B17" s="10">
        <v>55.2</v>
      </c>
      <c r="C17" s="10">
        <v>57</v>
      </c>
      <c r="D17" s="10">
        <v>60.2</v>
      </c>
      <c r="E17" s="10">
        <v>63.3</v>
      </c>
      <c r="F17" s="10">
        <v>63.6</v>
      </c>
      <c r="G17" s="10">
        <v>64.8</v>
      </c>
      <c r="H17" s="10">
        <v>65</v>
      </c>
      <c r="I17" s="10">
        <v>65.599999999999994</v>
      </c>
      <c r="J17" s="10">
        <v>66.5</v>
      </c>
      <c r="K17" s="10">
        <v>66.8</v>
      </c>
      <c r="L17" s="10">
        <v>66.400000000000006</v>
      </c>
      <c r="M17" s="10">
        <v>66.099999999999994</v>
      </c>
      <c r="N17" s="10">
        <v>64.900000000000006</v>
      </c>
      <c r="O17" s="10">
        <v>66.2</v>
      </c>
      <c r="P17" s="10">
        <v>67.5</v>
      </c>
      <c r="Q17" s="10">
        <v>66.8</v>
      </c>
      <c r="R17" s="10">
        <v>68.5</v>
      </c>
      <c r="S17" s="10">
        <v>72</v>
      </c>
      <c r="T17" s="10">
        <v>72.2</v>
      </c>
      <c r="U17" s="10">
        <v>73.400000000000006</v>
      </c>
      <c r="V17" s="10">
        <v>74</v>
      </c>
      <c r="W17" s="10">
        <v>74.5</v>
      </c>
      <c r="X17" s="10">
        <v>74</v>
      </c>
      <c r="Y17" s="10">
        <v>79.3</v>
      </c>
      <c r="Z17" s="10">
        <v>74.099999999999994</v>
      </c>
      <c r="AA17" s="10">
        <v>74.400000000000006</v>
      </c>
      <c r="AB17" s="10">
        <v>72.099999999999994</v>
      </c>
    </row>
    <row r="18" spans="1:28" s="10" customFormat="1" x14ac:dyDescent="0.2">
      <c r="A18" s="5" t="s">
        <v>433</v>
      </c>
      <c r="B18" s="10">
        <v>37.799999999999997</v>
      </c>
      <c r="C18" s="10">
        <v>38.5</v>
      </c>
      <c r="D18" s="10">
        <v>39.4</v>
      </c>
      <c r="E18" s="10">
        <v>41</v>
      </c>
      <c r="F18" s="10">
        <v>42.3</v>
      </c>
      <c r="G18" s="10">
        <v>43.3</v>
      </c>
      <c r="H18" s="10">
        <v>43.5</v>
      </c>
      <c r="I18" s="10">
        <v>43.8</v>
      </c>
      <c r="J18" s="10">
        <v>45.2</v>
      </c>
      <c r="K18" s="10">
        <v>46.4</v>
      </c>
      <c r="L18" s="10">
        <v>46.9</v>
      </c>
      <c r="M18" s="10">
        <v>46.5</v>
      </c>
      <c r="N18" s="10">
        <v>46.8</v>
      </c>
      <c r="O18" s="10">
        <v>46.6</v>
      </c>
      <c r="P18" s="10">
        <v>47.6</v>
      </c>
      <c r="Q18" s="10">
        <v>47.8</v>
      </c>
      <c r="R18" s="10">
        <v>48.5</v>
      </c>
      <c r="S18" s="10">
        <v>50</v>
      </c>
      <c r="T18" s="10">
        <v>49.9</v>
      </c>
      <c r="U18" s="10">
        <v>50.1</v>
      </c>
      <c r="V18" s="10">
        <v>51</v>
      </c>
      <c r="W18" s="10">
        <v>51.2</v>
      </c>
      <c r="X18" s="10">
        <v>51.8</v>
      </c>
      <c r="Y18" s="10">
        <v>56.6</v>
      </c>
      <c r="Z18" s="10">
        <v>54.9</v>
      </c>
      <c r="AA18" s="10">
        <v>54.6</v>
      </c>
      <c r="AB18" s="10">
        <v>53.9</v>
      </c>
    </row>
    <row r="19" spans="1:28" s="10" customFormat="1" x14ac:dyDescent="0.2">
      <c r="A19" s="5" t="s">
        <v>501</v>
      </c>
      <c r="B19" s="10">
        <v>66.7</v>
      </c>
      <c r="C19" s="10">
        <v>67.2</v>
      </c>
      <c r="D19" s="10">
        <v>67.2</v>
      </c>
      <c r="E19" s="10">
        <v>67.3</v>
      </c>
      <c r="F19" s="10">
        <v>67.099999999999994</v>
      </c>
      <c r="G19" s="10">
        <v>68</v>
      </c>
      <c r="H19" s="10">
        <v>68.099999999999994</v>
      </c>
      <c r="I19" s="10">
        <v>69.599999999999994</v>
      </c>
      <c r="J19" s="10">
        <v>70.599999999999994</v>
      </c>
      <c r="K19" s="10">
        <v>71.2</v>
      </c>
      <c r="L19" s="10">
        <v>70.900000000000006</v>
      </c>
      <c r="M19" s="10">
        <v>71.7</v>
      </c>
      <c r="N19" s="10">
        <v>73</v>
      </c>
      <c r="O19" s="10">
        <v>75</v>
      </c>
      <c r="P19" s="10">
        <v>75.7</v>
      </c>
      <c r="Q19" s="10">
        <v>76.3</v>
      </c>
      <c r="R19" s="10">
        <v>77</v>
      </c>
      <c r="S19" s="10">
        <v>77.8</v>
      </c>
      <c r="T19" s="10">
        <v>77.8</v>
      </c>
      <c r="U19" s="10">
        <v>78</v>
      </c>
      <c r="V19" s="10">
        <v>79.3</v>
      </c>
      <c r="W19" s="10">
        <v>55</v>
      </c>
      <c r="X19" s="10">
        <v>55.2</v>
      </c>
      <c r="Y19" s="10">
        <v>56.3</v>
      </c>
      <c r="Z19" s="10">
        <v>55.3</v>
      </c>
      <c r="AA19" s="10">
        <v>54.8</v>
      </c>
      <c r="AB19" s="10">
        <v>54.5</v>
      </c>
    </row>
    <row r="20" spans="1:28" x14ac:dyDescent="0.2">
      <c r="A20" s="3"/>
    </row>
    <row r="21" spans="1:28" x14ac:dyDescent="0.2">
      <c r="A21" s="3" t="s">
        <v>502</v>
      </c>
      <c r="B21">
        <f t="shared" ref="B21:AB21" si="0">(B14-B56*B17-B18*B57)/B58</f>
        <v>67.210544293292699</v>
      </c>
      <c r="C21">
        <f t="shared" si="0"/>
        <v>68.228571090585774</v>
      </c>
      <c r="D21">
        <f t="shared" si="0"/>
        <v>67.957107830838368</v>
      </c>
      <c r="E21">
        <f t="shared" si="0"/>
        <v>68.183938229515789</v>
      </c>
      <c r="F21">
        <f t="shared" si="0"/>
        <v>68.428729258581569</v>
      </c>
      <c r="G21">
        <f t="shared" si="0"/>
        <v>68.77990789627475</v>
      </c>
      <c r="H21">
        <f t="shared" si="0"/>
        <v>69.037000142170555</v>
      </c>
      <c r="I21">
        <f t="shared" si="0"/>
        <v>70.88578092409405</v>
      </c>
      <c r="J21">
        <f t="shared" si="0"/>
        <v>71.839745206719314</v>
      </c>
      <c r="K21">
        <f t="shared" si="0"/>
        <v>72.237433712346132</v>
      </c>
      <c r="L21">
        <f t="shared" si="0"/>
        <v>71.920388525359343</v>
      </c>
      <c r="M21">
        <f t="shared" si="0"/>
        <v>72.05305071624646</v>
      </c>
      <c r="N21">
        <f t="shared" si="0"/>
        <v>72.597159029328978</v>
      </c>
      <c r="O21">
        <f t="shared" si="0"/>
        <v>74.851656886884086</v>
      </c>
      <c r="P21">
        <f t="shared" si="0"/>
        <v>75.373073168337058</v>
      </c>
      <c r="Q21">
        <f t="shared" si="0"/>
        <v>76.162804207663612</v>
      </c>
      <c r="R21">
        <f t="shared" si="0"/>
        <v>76.838401854957795</v>
      </c>
      <c r="S21">
        <f t="shared" si="0"/>
        <v>77.513153753331025</v>
      </c>
      <c r="T21">
        <f t="shared" si="0"/>
        <v>77.867202729351845</v>
      </c>
      <c r="U21">
        <f t="shared" si="0"/>
        <v>77.989264924266806</v>
      </c>
      <c r="V21">
        <f t="shared" si="0"/>
        <v>79.271250766193702</v>
      </c>
      <c r="W21">
        <f t="shared" si="0"/>
        <v>79.411057351758075</v>
      </c>
      <c r="X21">
        <f t="shared" si="0"/>
        <v>79.525029218885862</v>
      </c>
      <c r="Y21">
        <f t="shared" si="0"/>
        <v>82.300492837242359</v>
      </c>
      <c r="Z21">
        <f t="shared" si="0"/>
        <v>80.316509353312469</v>
      </c>
      <c r="AA21">
        <f t="shared" si="0"/>
        <v>79.519155672737071</v>
      </c>
      <c r="AB21">
        <f t="shared" si="0"/>
        <v>78.663632291387643</v>
      </c>
    </row>
    <row r="22" spans="1:28" x14ac:dyDescent="0.2">
      <c r="A22" s="3"/>
    </row>
    <row r="23" spans="1:28" x14ac:dyDescent="0.2">
      <c r="A23" s="3"/>
    </row>
    <row r="24" spans="1:28" x14ac:dyDescent="0.2">
      <c r="A24" s="3"/>
    </row>
    <row r="25" spans="1:28" x14ac:dyDescent="0.2">
      <c r="A25" s="3"/>
    </row>
    <row r="26" spans="1:28" x14ac:dyDescent="0.2">
      <c r="A26" s="3"/>
    </row>
    <row r="27" spans="1:28" x14ac:dyDescent="0.2">
      <c r="A27" s="3"/>
      <c r="B27">
        <v>1997</v>
      </c>
      <c r="C27">
        <v>1998</v>
      </c>
      <c r="D27">
        <v>1999</v>
      </c>
      <c r="E27">
        <v>2000</v>
      </c>
      <c r="F27">
        <v>2001</v>
      </c>
      <c r="G27">
        <v>2002</v>
      </c>
      <c r="H27">
        <v>2003</v>
      </c>
      <c r="I27">
        <v>2004</v>
      </c>
      <c r="J27">
        <v>2005</v>
      </c>
      <c r="K27">
        <v>2006</v>
      </c>
      <c r="L27">
        <v>2007</v>
      </c>
      <c r="M27">
        <v>2008</v>
      </c>
      <c r="N27">
        <v>2009</v>
      </c>
      <c r="O27">
        <v>2010</v>
      </c>
      <c r="P27">
        <v>2011</v>
      </c>
      <c r="Q27">
        <v>2012</v>
      </c>
      <c r="R27">
        <v>2013</v>
      </c>
      <c r="S27">
        <v>2014</v>
      </c>
      <c r="T27">
        <v>2015</v>
      </c>
      <c r="U27">
        <v>2016</v>
      </c>
      <c r="V27">
        <v>2017</v>
      </c>
      <c r="W27">
        <v>2018</v>
      </c>
      <c r="X27">
        <v>2019</v>
      </c>
      <c r="Y27">
        <v>2020</v>
      </c>
      <c r="Z27">
        <v>2021</v>
      </c>
      <c r="AA27">
        <v>2022</v>
      </c>
      <c r="AB27">
        <v>2023</v>
      </c>
    </row>
    <row r="28" spans="1:28" x14ac:dyDescent="0.2">
      <c r="A28" s="3"/>
      <c r="B28" t="s">
        <v>435</v>
      </c>
    </row>
    <row r="29" spans="1:28" x14ac:dyDescent="0.2">
      <c r="A29" s="3" t="s">
        <v>436</v>
      </c>
      <c r="C29" s="4">
        <v>1.8556701030927807E-2</v>
      </c>
      <c r="D29" s="4">
        <v>2.4291497975708561E-2</v>
      </c>
      <c r="E29" s="4">
        <v>3.3596837944663949E-2</v>
      </c>
      <c r="F29" s="4">
        <v>1.529636711281079E-2</v>
      </c>
      <c r="G29" s="4">
        <v>1.6949152542372854E-2</v>
      </c>
      <c r="H29" s="4">
        <v>3.7037037037037563E-3</v>
      </c>
      <c r="I29" s="4">
        <v>1.1070110701106906E-2</v>
      </c>
      <c r="J29" s="4">
        <v>2.1897810218978155E-2</v>
      </c>
      <c r="K29" s="4">
        <v>1.4285714285714235E-2</v>
      </c>
      <c r="L29" s="4">
        <v>1.7605633802817153E-3</v>
      </c>
      <c r="M29" s="4">
        <v>-5.2724077328646247E-3</v>
      </c>
      <c r="N29" s="4">
        <v>0</v>
      </c>
      <c r="O29" s="4">
        <v>1.0600706713780944E-2</v>
      </c>
      <c r="P29" s="4">
        <v>1.748251748251748E-2</v>
      </c>
      <c r="Q29" s="4">
        <v>1.7182130584191462E-3</v>
      </c>
      <c r="R29" s="4">
        <v>1.5437392795883461E-2</v>
      </c>
      <c r="S29" s="4">
        <v>3.0405405405405355E-2</v>
      </c>
      <c r="T29" s="4">
        <v>0</v>
      </c>
      <c r="U29" s="4">
        <v>4.9180327868851995E-3</v>
      </c>
      <c r="V29" s="4">
        <v>1.4681892332789654E-2</v>
      </c>
      <c r="W29" s="4">
        <v>4.8231511254018837E-3</v>
      </c>
      <c r="X29" s="4">
        <v>3.2000000000000457E-3</v>
      </c>
      <c r="Y29" s="4">
        <v>7.9744816586921841E-2</v>
      </c>
      <c r="Z29" s="4">
        <v>-3.9881831610044355E-2</v>
      </c>
      <c r="AA29" s="4">
        <v>-6.1538461538462414E-3</v>
      </c>
      <c r="AB29" s="4">
        <v>-1.7027863777089695E-2</v>
      </c>
    </row>
    <row r="30" spans="1:28" x14ac:dyDescent="0.2">
      <c r="A30" s="3" t="s">
        <v>437</v>
      </c>
      <c r="C30" s="4">
        <v>2.2727272727272728E-2</v>
      </c>
      <c r="D30" s="4">
        <v>3.3333333333333333E-2</v>
      </c>
      <c r="E30" s="4">
        <v>4.5161290322580677E-2</v>
      </c>
      <c r="F30" s="4">
        <v>1.851851851851849E-2</v>
      </c>
      <c r="G30" s="4">
        <v>1.8181818181818153E-2</v>
      </c>
      <c r="H30" s="4">
        <v>3.9682539682540244E-3</v>
      </c>
      <c r="I30" s="4">
        <v>7.9051383399209203E-3</v>
      </c>
      <c r="J30" s="4">
        <v>2.3529411764705938E-2</v>
      </c>
      <c r="K30" s="4">
        <v>1.5325670498084237E-2</v>
      </c>
      <c r="L30" s="4">
        <v>3.7735849056604312E-3</v>
      </c>
      <c r="M30" s="4">
        <v>-1.127819548872183E-2</v>
      </c>
      <c r="N30" s="4">
        <v>-9.5057034220532317E-3</v>
      </c>
      <c r="O30" s="4">
        <v>5.7581573896352623E-3</v>
      </c>
      <c r="P30" s="4">
        <v>2.2900763358778681E-2</v>
      </c>
      <c r="Q30" s="4">
        <v>-1.8656716417910712E-3</v>
      </c>
      <c r="R30" s="4">
        <v>1.8691588785046728E-2</v>
      </c>
      <c r="S30" s="4">
        <v>3.8532110091743142E-2</v>
      </c>
      <c r="T30" s="4">
        <v>-1.7667844522968449E-3</v>
      </c>
      <c r="U30" s="4">
        <v>5.3097345132742859E-3</v>
      </c>
      <c r="V30" s="4">
        <v>1.5845070422535312E-2</v>
      </c>
      <c r="W30" s="4">
        <v>5.1993067590987369E-3</v>
      </c>
      <c r="X30" s="4">
        <v>3.4482758620690145E-3</v>
      </c>
      <c r="Y30" s="4">
        <v>8.762886597938134E-2</v>
      </c>
      <c r="Z30" s="4">
        <v>-4.2654028436018891E-2</v>
      </c>
      <c r="AA30" s="4">
        <v>-4.9504950495050208E-3</v>
      </c>
      <c r="AB30" s="4">
        <v>-1.9900497512437741E-2</v>
      </c>
    </row>
    <row r="31" spans="1:28" x14ac:dyDescent="0.2">
      <c r="A31" s="3" t="s">
        <v>438</v>
      </c>
      <c r="C31" s="4">
        <v>3.2608695652173857E-2</v>
      </c>
      <c r="D31" s="4">
        <v>5.6140350877193032E-2</v>
      </c>
      <c r="E31" s="4">
        <v>5.1495016611295581E-2</v>
      </c>
      <c r="F31" s="4">
        <v>4.7393364928910624E-3</v>
      </c>
      <c r="G31" s="4">
        <v>1.886792452830182E-2</v>
      </c>
      <c r="H31" s="4">
        <v>3.0864197530864638E-3</v>
      </c>
      <c r="I31" s="4">
        <v>9.2307692307691432E-3</v>
      </c>
      <c r="J31" s="4">
        <v>1.371951219512204E-2</v>
      </c>
      <c r="K31" s="4">
        <v>4.5112781954886787E-3</v>
      </c>
      <c r="L31" s="4">
        <v>-5.9880239520956812E-3</v>
      </c>
      <c r="M31" s="4">
        <v>-4.5180722891567972E-3</v>
      </c>
      <c r="N31" s="4">
        <v>-1.8154311649016472E-2</v>
      </c>
      <c r="O31" s="4">
        <v>2.0030816640986087E-2</v>
      </c>
      <c r="P31" s="4">
        <v>1.9637462235649505E-2</v>
      </c>
      <c r="Q31" s="4">
        <v>-1.0370370370370412E-2</v>
      </c>
      <c r="R31" s="4">
        <v>2.544910179640723E-2</v>
      </c>
      <c r="S31" s="4">
        <v>5.1094890510948905E-2</v>
      </c>
      <c r="T31" s="4">
        <v>2.7777777777778173E-3</v>
      </c>
      <c r="U31" s="4">
        <v>1.6620498614958488E-2</v>
      </c>
      <c r="V31" s="4">
        <v>8.1743869209808476E-3</v>
      </c>
      <c r="W31" s="4">
        <v>6.7567567567567571E-3</v>
      </c>
      <c r="X31" s="4">
        <v>-6.7114093959731542E-3</v>
      </c>
      <c r="Y31" s="4">
        <v>7.1621621621621584E-2</v>
      </c>
      <c r="Z31" s="4">
        <v>-6.5573770491803324E-2</v>
      </c>
      <c r="AA31" s="4">
        <v>4.0485829959515706E-3</v>
      </c>
      <c r="AB31" s="4">
        <v>-3.0913978494623805E-2</v>
      </c>
    </row>
    <row r="32" spans="1:28" x14ac:dyDescent="0.2">
      <c r="A32" s="3" t="s">
        <v>433</v>
      </c>
      <c r="C32" s="4">
        <v>1.8518518518518594E-2</v>
      </c>
      <c r="D32" s="4">
        <v>2.3376623376623339E-2</v>
      </c>
      <c r="E32" s="4">
        <v>4.0609137055837602E-2</v>
      </c>
      <c r="F32" s="4">
        <v>3.1707317073170663E-2</v>
      </c>
      <c r="G32" s="4">
        <v>2.3640661938534282E-2</v>
      </c>
      <c r="H32" s="4">
        <v>4.6189376443418672E-3</v>
      </c>
      <c r="I32" s="4">
        <v>6.8965517241378659E-3</v>
      </c>
      <c r="J32" s="4">
        <v>3.1963470319634833E-2</v>
      </c>
      <c r="K32" s="4">
        <v>2.6548672566371584E-2</v>
      </c>
      <c r="L32" s="4">
        <v>1.0775862068965518E-2</v>
      </c>
      <c r="M32" s="4">
        <v>-8.5287846481876036E-3</v>
      </c>
      <c r="N32" s="4">
        <v>6.4516129032257457E-3</v>
      </c>
      <c r="O32" s="4">
        <v>-4.2735042735041829E-3</v>
      </c>
      <c r="P32" s="4">
        <v>2.1459227467811159E-2</v>
      </c>
      <c r="Q32" s="4">
        <v>4.201680672268818E-3</v>
      </c>
      <c r="R32" s="4">
        <v>1.4644351464435207E-2</v>
      </c>
      <c r="S32" s="4">
        <v>3.0927835051546393E-2</v>
      </c>
      <c r="T32" s="4">
        <v>-2.0000000000000282E-3</v>
      </c>
      <c r="U32" s="4">
        <v>4.0080160320641852E-3</v>
      </c>
      <c r="V32" s="4">
        <v>1.7964071856287397E-2</v>
      </c>
      <c r="W32" s="4">
        <v>3.9215686274510358E-3</v>
      </c>
      <c r="X32" s="4">
        <v>1.1718749999999889E-2</v>
      </c>
      <c r="Y32" s="4">
        <v>9.2664092664092756E-2</v>
      </c>
      <c r="Z32" s="4">
        <v>-3.0035335689045987E-2</v>
      </c>
      <c r="AA32" s="4">
        <v>-5.4644808743168878E-3</v>
      </c>
      <c r="AB32" s="4">
        <v>-1.2820512820512872E-2</v>
      </c>
    </row>
    <row r="33" spans="1:28" x14ac:dyDescent="0.2">
      <c r="A33" s="3" t="s">
        <v>439</v>
      </c>
      <c r="C33" s="4">
        <f>(C21-B21)/B21</f>
        <v>1.5146831616935282E-2</v>
      </c>
      <c r="D33" s="4">
        <f t="shared" ref="D33:AB33" si="1">(D21-C21)/C21</f>
        <v>-3.9787328887042044E-3</v>
      </c>
      <c r="E33" s="4">
        <f t="shared" si="1"/>
        <v>3.3378465611287778E-3</v>
      </c>
      <c r="F33" s="4">
        <f t="shared" si="1"/>
        <v>3.5901567938446521E-3</v>
      </c>
      <c r="G33" s="4">
        <f t="shared" si="1"/>
        <v>5.1320350603929997E-3</v>
      </c>
      <c r="H33" s="4">
        <f t="shared" si="1"/>
        <v>3.7378975017459968E-3</v>
      </c>
      <c r="I33" s="4">
        <f t="shared" si="1"/>
        <v>2.6779564264325345E-2</v>
      </c>
      <c r="J33" s="4">
        <f t="shared" si="1"/>
        <v>1.3457766426341399E-2</v>
      </c>
      <c r="K33" s="4">
        <f t="shared" si="1"/>
        <v>5.5357727742834581E-3</v>
      </c>
      <c r="L33" s="4">
        <f t="shared" si="1"/>
        <v>-4.3889320355604304E-3</v>
      </c>
      <c r="M33" s="4">
        <f t="shared" si="1"/>
        <v>1.8445699975652998E-3</v>
      </c>
      <c r="N33" s="4">
        <f t="shared" si="1"/>
        <v>7.5514958447114389E-3</v>
      </c>
      <c r="O33" s="4">
        <f t="shared" si="1"/>
        <v>3.1054904733176954E-2</v>
      </c>
      <c r="P33" s="4">
        <f t="shared" si="1"/>
        <v>6.9659951848619244E-3</v>
      </c>
      <c r="Q33" s="4">
        <f t="shared" si="1"/>
        <v>1.0477628231540741E-2</v>
      </c>
      <c r="R33" s="4">
        <f t="shared" si="1"/>
        <v>8.8704408184881785E-3</v>
      </c>
      <c r="S33" s="4">
        <f t="shared" si="1"/>
        <v>8.7814410774303998E-3</v>
      </c>
      <c r="T33" s="4">
        <f t="shared" si="1"/>
        <v>4.5675986445797984E-3</v>
      </c>
      <c r="U33" s="4">
        <f t="shared" si="1"/>
        <v>1.5675687662650459E-3</v>
      </c>
      <c r="V33" s="4">
        <f t="shared" si="1"/>
        <v>1.6437978267544864E-2</v>
      </c>
      <c r="W33" s="4">
        <f t="shared" si="1"/>
        <v>1.7636480339729243E-3</v>
      </c>
      <c r="X33" s="4">
        <f t="shared" si="1"/>
        <v>1.4352140738151801E-3</v>
      </c>
      <c r="Y33" s="4">
        <f t="shared" si="1"/>
        <v>3.4900504226377208E-2</v>
      </c>
      <c r="Z33" s="4">
        <f t="shared" si="1"/>
        <v>-2.4106580842151462E-2</v>
      </c>
      <c r="AA33" s="4">
        <f t="shared" si="1"/>
        <v>-9.9276436064699696E-3</v>
      </c>
      <c r="AB33" s="4">
        <f t="shared" si="1"/>
        <v>-1.0758708063631292E-2</v>
      </c>
    </row>
    <row r="34" spans="1:28" x14ac:dyDescent="0.2">
      <c r="A34" s="3"/>
    </row>
    <row r="35" spans="1:28" x14ac:dyDescent="0.2">
      <c r="A35" s="3"/>
    </row>
    <row r="36" spans="1:28" x14ac:dyDescent="0.2">
      <c r="A36" s="3" t="s">
        <v>640</v>
      </c>
      <c r="B36" t="s">
        <v>636</v>
      </c>
      <c r="C36" t="s">
        <v>637</v>
      </c>
      <c r="D36" t="s">
        <v>638</v>
      </c>
      <c r="E36" t="s">
        <v>639</v>
      </c>
    </row>
    <row r="37" spans="1:28" x14ac:dyDescent="0.2">
      <c r="A37" s="3" t="s">
        <v>436</v>
      </c>
      <c r="B37" s="12">
        <f>(E14/B14)^(1/3) - 1</f>
        <v>2.546297243973239E-2</v>
      </c>
      <c r="C37" s="12">
        <f>(T14/E14)^(1/15) - 1</f>
        <v>1.0311298337600583E-2</v>
      </c>
      <c r="D37" s="12">
        <f>(Y14/T14)^(1/5) - 1</f>
        <v>2.1061184202932459E-2</v>
      </c>
      <c r="E37" s="12">
        <f>(AB14/Y14)^(1/3) - 1</f>
        <v>-2.1122486339247737E-2</v>
      </c>
    </row>
    <row r="38" spans="1:28" x14ac:dyDescent="0.2">
      <c r="A38" s="3" t="s">
        <v>437</v>
      </c>
      <c r="B38" s="12">
        <f>(E16/B16)^(1/3) - 1</f>
        <v>3.3700034874034168E-2</v>
      </c>
      <c r="C38" s="12">
        <f>(T16/E16)^(1/15) - 1</f>
        <v>1.0091721890746363E-2</v>
      </c>
      <c r="D38" s="12">
        <f>(Y16/T16)^(1/5) - 1</f>
        <v>2.2989208665266769E-2</v>
      </c>
      <c r="E38" s="12">
        <f>(AB16/Y16)^(1/3) - 1</f>
        <v>-2.2624930647324848E-2</v>
      </c>
    </row>
    <row r="39" spans="1:28" x14ac:dyDescent="0.2">
      <c r="A39" s="3" t="s">
        <v>438</v>
      </c>
      <c r="B39" s="12">
        <f t="shared" ref="B39:B41" si="2">(E17/B17)^(1/3) - 1</f>
        <v>4.6698360949671391E-2</v>
      </c>
      <c r="C39" s="12">
        <f t="shared" ref="C39:C41" si="3">(T17/E17)^(1/15) - 1</f>
        <v>8.8088863377517868E-3</v>
      </c>
      <c r="D39" s="12">
        <f t="shared" ref="D39:D41" si="4">(Y17/T17)^(1/5) - 1</f>
        <v>1.893668365885115E-2</v>
      </c>
      <c r="E39" s="12">
        <f t="shared" ref="E39:E41" si="5">(AB17/Y17)^(1/3) - 1</f>
        <v>-3.1229975538784482E-2</v>
      </c>
    </row>
    <row r="40" spans="1:28" x14ac:dyDescent="0.2">
      <c r="A40" s="3" t="s">
        <v>433</v>
      </c>
      <c r="B40" s="12">
        <f t="shared" si="2"/>
        <v>2.7457860319684668E-2</v>
      </c>
      <c r="C40" s="12">
        <f t="shared" si="3"/>
        <v>1.3182731765657429E-2</v>
      </c>
      <c r="D40" s="12">
        <f t="shared" si="4"/>
        <v>2.5517739211441182E-2</v>
      </c>
      <c r="E40" s="12">
        <f t="shared" si="5"/>
        <v>-1.6160825429362813E-2</v>
      </c>
    </row>
    <row r="41" spans="1:28" x14ac:dyDescent="0.2">
      <c r="A41" s="3" t="s">
        <v>439</v>
      </c>
      <c r="B41" s="12">
        <f t="shared" si="2"/>
        <v>2.9895544077516156E-3</v>
      </c>
      <c r="C41" s="12">
        <f t="shared" si="3"/>
        <v>9.7122739279984494E-3</v>
      </c>
      <c r="D41" s="12">
        <f t="shared" si="4"/>
        <v>-6.2641418773433655E-2</v>
      </c>
      <c r="E41" s="12">
        <f t="shared" si="5"/>
        <v>-1.0772830745000572E-2</v>
      </c>
    </row>
    <row r="42" spans="1:28" x14ac:dyDescent="0.2">
      <c r="A42" s="2"/>
    </row>
    <row r="45" spans="1:28" x14ac:dyDescent="0.2">
      <c r="B45" t="s">
        <v>429</v>
      </c>
    </row>
    <row r="46" spans="1:28" x14ac:dyDescent="0.2">
      <c r="A46" t="s">
        <v>9</v>
      </c>
      <c r="B46">
        <v>1997</v>
      </c>
      <c r="C46">
        <v>1998</v>
      </c>
      <c r="D46">
        <v>1999</v>
      </c>
      <c r="E46">
        <v>2000</v>
      </c>
      <c r="F46">
        <v>2001</v>
      </c>
      <c r="G46">
        <v>2002</v>
      </c>
      <c r="H46">
        <v>2003</v>
      </c>
      <c r="I46">
        <v>2004</v>
      </c>
      <c r="J46">
        <v>2005</v>
      </c>
      <c r="K46">
        <v>2006</v>
      </c>
      <c r="L46">
        <v>2007</v>
      </c>
      <c r="M46">
        <v>2008</v>
      </c>
      <c r="N46">
        <v>2009</v>
      </c>
      <c r="O46">
        <v>2010</v>
      </c>
      <c r="P46">
        <v>2011</v>
      </c>
      <c r="Q46">
        <v>2012</v>
      </c>
      <c r="R46">
        <v>2013</v>
      </c>
      <c r="S46">
        <v>2014</v>
      </c>
      <c r="T46">
        <v>2015</v>
      </c>
      <c r="U46">
        <v>2016</v>
      </c>
      <c r="V46">
        <v>2017</v>
      </c>
      <c r="W46">
        <v>2018</v>
      </c>
      <c r="X46">
        <v>2019</v>
      </c>
      <c r="Y46">
        <v>2020</v>
      </c>
      <c r="Z46">
        <v>2021</v>
      </c>
      <c r="AA46">
        <v>2022</v>
      </c>
      <c r="AB46">
        <v>2023</v>
      </c>
    </row>
    <row r="47" spans="1:28" x14ac:dyDescent="0.2">
      <c r="B47" t="s">
        <v>428</v>
      </c>
    </row>
    <row r="48" spans="1:28" x14ac:dyDescent="0.2">
      <c r="A48" s="3" t="s">
        <v>430</v>
      </c>
      <c r="B48" s="1">
        <v>25286718</v>
      </c>
      <c r="C48" s="1">
        <v>25785715.800000001</v>
      </c>
      <c r="D48" s="1">
        <v>26438820.800000001</v>
      </c>
      <c r="E48" s="1">
        <v>26945884.699999999</v>
      </c>
      <c r="F48" s="1">
        <v>26994422.199999999</v>
      </c>
      <c r="G48" s="1">
        <v>27367906.899999999</v>
      </c>
      <c r="H48" s="1">
        <v>27801743.600000001</v>
      </c>
      <c r="I48" s="1">
        <v>28423286.899999999</v>
      </c>
      <c r="J48" s="1">
        <v>28698817.699999999</v>
      </c>
      <c r="K48" s="1">
        <v>29088550.699999999</v>
      </c>
      <c r="L48" s="1">
        <v>29676569.5</v>
      </c>
      <c r="M48" s="1">
        <v>30041188.5</v>
      </c>
      <c r="N48" s="1">
        <v>29066585.100000001</v>
      </c>
      <c r="O48" s="1">
        <v>29788360.5</v>
      </c>
      <c r="P48" s="1">
        <v>30200485</v>
      </c>
      <c r="Q48" s="1">
        <v>30758606.199999999</v>
      </c>
      <c r="R48" s="1">
        <v>31046226.399999999</v>
      </c>
      <c r="S48" s="1">
        <v>31054823.699999999</v>
      </c>
      <c r="T48" s="1">
        <v>31350842.5</v>
      </c>
      <c r="U48" s="1">
        <v>31503244.300000001</v>
      </c>
      <c r="V48" s="1">
        <v>32007088.100000001</v>
      </c>
      <c r="W48" s="1">
        <v>32795288.300000001</v>
      </c>
      <c r="X48" s="1">
        <v>33315702.399999999</v>
      </c>
      <c r="Y48" s="1">
        <v>29370976.100000001</v>
      </c>
      <c r="Z48" s="1">
        <v>32426504.600000001</v>
      </c>
      <c r="AA48" s="1">
        <v>34023093.200000003</v>
      </c>
      <c r="AB48" s="1">
        <v>35185490.799999997</v>
      </c>
    </row>
    <row r="49" spans="1:28" x14ac:dyDescent="0.2">
      <c r="A49" s="3" t="s">
        <v>437</v>
      </c>
      <c r="B49" s="1">
        <v>20293928.199999999</v>
      </c>
      <c r="C49" s="1">
        <v>20743236.600000001</v>
      </c>
      <c r="D49" s="1">
        <v>21265402.800000001</v>
      </c>
      <c r="E49" s="1">
        <v>21654464.300000001</v>
      </c>
      <c r="F49" s="1">
        <v>21604518.399999999</v>
      </c>
      <c r="G49" s="1">
        <v>21857228.600000001</v>
      </c>
      <c r="H49" s="1">
        <v>22160629.600000001</v>
      </c>
      <c r="I49" s="1">
        <v>22756582.5</v>
      </c>
      <c r="J49" s="1">
        <v>22977944.699999999</v>
      </c>
      <c r="K49" s="1">
        <v>23212267.899999999</v>
      </c>
      <c r="L49" s="1">
        <v>23604909.199999999</v>
      </c>
      <c r="M49" s="1">
        <v>23810064.899999999</v>
      </c>
      <c r="N49" s="1">
        <v>22751827.899999999</v>
      </c>
      <c r="O49" s="1">
        <v>23488322.699999999</v>
      </c>
      <c r="P49" s="1">
        <v>23832738.800000001</v>
      </c>
      <c r="Q49" s="1">
        <v>24343473.600000001</v>
      </c>
      <c r="R49" s="1">
        <v>24601616.100000001</v>
      </c>
      <c r="S49" s="1">
        <v>24573742</v>
      </c>
      <c r="T49" s="1">
        <v>24763901.399999999</v>
      </c>
      <c r="U49" s="1">
        <v>24817652.899999999</v>
      </c>
      <c r="V49" s="1">
        <v>25305453.5</v>
      </c>
      <c r="W49" s="1">
        <v>25867150.199999999</v>
      </c>
      <c r="X49" s="1">
        <v>26299350</v>
      </c>
      <c r="Y49" s="1">
        <v>22607079.800000001</v>
      </c>
      <c r="Z49" s="1">
        <v>25198658.800000001</v>
      </c>
      <c r="AA49" s="1">
        <v>26547854.300000001</v>
      </c>
      <c r="AB49" s="1">
        <v>27430115.199999999</v>
      </c>
    </row>
    <row r="50" spans="1:28" x14ac:dyDescent="0.2">
      <c r="A50" s="3" t="s">
        <v>438</v>
      </c>
      <c r="B50" s="1">
        <v>7110759.5999999996</v>
      </c>
      <c r="C50" s="1">
        <v>7089654.0999999996</v>
      </c>
      <c r="D50" s="1">
        <v>7133506.5999999996</v>
      </c>
      <c r="E50" s="1">
        <v>7203894.7000000002</v>
      </c>
      <c r="F50" s="1">
        <v>7075512.7999999998</v>
      </c>
      <c r="G50" s="1">
        <v>7089536.2000000002</v>
      </c>
      <c r="H50" s="1">
        <v>7135885</v>
      </c>
      <c r="I50" s="1">
        <v>7301332.2000000002</v>
      </c>
      <c r="J50" s="1">
        <v>7396461.5999999996</v>
      </c>
      <c r="K50" s="1">
        <v>7386904.9000000004</v>
      </c>
      <c r="L50" s="1">
        <v>7428225.4000000004</v>
      </c>
      <c r="M50" s="1">
        <v>7356723.7999999998</v>
      </c>
      <c r="N50" s="1">
        <v>6737554.5999999996</v>
      </c>
      <c r="O50" s="1">
        <v>7029087.5</v>
      </c>
      <c r="P50" s="1">
        <v>7199661.2999999998</v>
      </c>
      <c r="Q50" s="1">
        <v>7421800.7999999998</v>
      </c>
      <c r="R50" s="1">
        <v>7478233.2999999998</v>
      </c>
      <c r="S50" s="1">
        <v>7422184.7000000002</v>
      </c>
      <c r="T50" s="1">
        <v>7344216.7999999998</v>
      </c>
      <c r="U50" s="1">
        <v>7140777.0999999996</v>
      </c>
      <c r="V50" s="1">
        <v>7348512.7999999998</v>
      </c>
      <c r="W50" s="1">
        <v>7516594.7000000002</v>
      </c>
      <c r="X50" s="1">
        <v>7595161.2999999998</v>
      </c>
      <c r="Y50" s="1">
        <v>6704069</v>
      </c>
      <c r="Z50" s="1">
        <v>7489639.9000000004</v>
      </c>
      <c r="AA50" s="1">
        <v>7775469.2000000002</v>
      </c>
      <c r="AB50" s="1">
        <v>8007112.2000000002</v>
      </c>
    </row>
    <row r="51" spans="1:28" x14ac:dyDescent="0.2">
      <c r="A51" s="3" t="s">
        <v>433</v>
      </c>
      <c r="B51" s="1">
        <v>13183168.6</v>
      </c>
      <c r="C51" s="1">
        <v>13653582.5</v>
      </c>
      <c r="D51" s="1">
        <v>14131896.199999999</v>
      </c>
      <c r="E51" s="1">
        <v>14450569.6</v>
      </c>
      <c r="F51" s="1">
        <v>14529005.6</v>
      </c>
      <c r="G51" s="1">
        <v>14767692.4</v>
      </c>
      <c r="H51" s="1">
        <v>15024744.6</v>
      </c>
      <c r="I51" s="1">
        <v>15455250.300000001</v>
      </c>
      <c r="J51" s="1">
        <v>15581483.1</v>
      </c>
      <c r="K51" s="1">
        <v>15825363</v>
      </c>
      <c r="L51" s="1">
        <v>16176683.800000001</v>
      </c>
      <c r="M51" s="1">
        <v>16453341.1</v>
      </c>
      <c r="N51" s="1">
        <v>16014273.300000001</v>
      </c>
      <c r="O51" s="1">
        <v>16459235.199999999</v>
      </c>
      <c r="P51" s="1">
        <v>16633077.5</v>
      </c>
      <c r="Q51" s="1">
        <v>16921672.800000001</v>
      </c>
      <c r="R51" s="1">
        <v>17123382.800000001</v>
      </c>
      <c r="S51" s="1">
        <v>17151557.300000001</v>
      </c>
      <c r="T51" s="1">
        <v>17419684.600000001</v>
      </c>
      <c r="U51" s="1">
        <v>17676875.800000001</v>
      </c>
      <c r="V51" s="1">
        <v>17956940.699999999</v>
      </c>
      <c r="W51" s="1">
        <v>18350555.5</v>
      </c>
      <c r="X51" s="1">
        <v>18704188.699999999</v>
      </c>
      <c r="Y51" s="1">
        <v>15903010.800000001</v>
      </c>
      <c r="Z51" s="1">
        <v>17709018.899999999</v>
      </c>
      <c r="AA51" s="1">
        <v>18772385.100000001</v>
      </c>
      <c r="AB51" s="1">
        <v>19423003</v>
      </c>
    </row>
    <row r="52" spans="1:28" x14ac:dyDescent="0.2">
      <c r="A52" s="3" t="s">
        <v>434</v>
      </c>
      <c r="B52" s="1">
        <v>4992789.8</v>
      </c>
      <c r="C52" s="1">
        <v>5042479.2</v>
      </c>
      <c r="D52" s="1">
        <v>5173418</v>
      </c>
      <c r="E52" s="1">
        <v>5291420.4000000004</v>
      </c>
      <c r="F52" s="1">
        <v>5389903.7999999998</v>
      </c>
      <c r="G52" s="1">
        <v>5510678.2999999998</v>
      </c>
      <c r="H52" s="1">
        <v>5641114</v>
      </c>
      <c r="I52" s="1">
        <v>5666704.4000000004</v>
      </c>
      <c r="J52" s="1">
        <v>5720873</v>
      </c>
      <c r="K52" s="1">
        <v>5876282.7999999998</v>
      </c>
      <c r="L52" s="1">
        <v>6071660.2999999998</v>
      </c>
      <c r="M52" s="1">
        <v>6231123.5999999996</v>
      </c>
      <c r="N52" s="1">
        <v>6314757.2000000002</v>
      </c>
      <c r="O52" s="1">
        <v>6300037.7999999998</v>
      </c>
      <c r="P52" s="1">
        <v>6367746.2000000002</v>
      </c>
      <c r="Q52" s="1">
        <v>6415132.5999999996</v>
      </c>
      <c r="R52" s="1">
        <v>6444610.2999999998</v>
      </c>
      <c r="S52" s="1">
        <v>6481081.7000000002</v>
      </c>
      <c r="T52" s="1">
        <v>6586941.0999999996</v>
      </c>
      <c r="U52" s="1">
        <v>6685591.4000000004</v>
      </c>
      <c r="V52" s="1">
        <v>6701634.5999999996</v>
      </c>
      <c r="W52" s="1">
        <v>6928138.0999999996</v>
      </c>
      <c r="X52" s="1">
        <v>7016352.4000000004</v>
      </c>
      <c r="Y52" s="1">
        <v>6763896.2999999998</v>
      </c>
      <c r="Z52" s="1">
        <v>7227845.7999999998</v>
      </c>
      <c r="AA52" s="1">
        <v>7475238.9000000004</v>
      </c>
      <c r="AB52" s="1">
        <v>7755375.5999999996</v>
      </c>
    </row>
    <row r="54" spans="1:28" x14ac:dyDescent="0.2">
      <c r="B54">
        <v>1997</v>
      </c>
      <c r="C54">
        <v>1998</v>
      </c>
      <c r="D54">
        <v>1999</v>
      </c>
      <c r="E54">
        <v>2000</v>
      </c>
      <c r="F54">
        <v>2001</v>
      </c>
      <c r="G54">
        <v>2002</v>
      </c>
      <c r="H54">
        <v>2003</v>
      </c>
      <c r="I54">
        <v>2004</v>
      </c>
      <c r="J54">
        <v>2005</v>
      </c>
      <c r="K54">
        <v>2006</v>
      </c>
      <c r="L54">
        <v>2007</v>
      </c>
      <c r="M54">
        <v>2008</v>
      </c>
      <c r="N54">
        <v>2009</v>
      </c>
      <c r="O54">
        <v>2010</v>
      </c>
      <c r="P54">
        <v>2011</v>
      </c>
      <c r="Q54">
        <v>2012</v>
      </c>
      <c r="R54">
        <v>2013</v>
      </c>
      <c r="S54">
        <v>2014</v>
      </c>
      <c r="T54">
        <v>2015</v>
      </c>
      <c r="U54">
        <v>2016</v>
      </c>
      <c r="V54">
        <v>2017</v>
      </c>
      <c r="W54">
        <v>2018</v>
      </c>
      <c r="X54">
        <v>2019</v>
      </c>
      <c r="Y54">
        <v>2020</v>
      </c>
      <c r="Z54">
        <v>2021</v>
      </c>
      <c r="AA54">
        <v>2022</v>
      </c>
      <c r="AB54">
        <v>2023</v>
      </c>
    </row>
    <row r="55" spans="1:28" x14ac:dyDescent="0.2">
      <c r="A55" s="3" t="s">
        <v>496</v>
      </c>
    </row>
    <row r="56" spans="1:28" x14ac:dyDescent="0.2">
      <c r="A56" s="3" t="s">
        <v>440</v>
      </c>
      <c r="B56">
        <v>0.28120531893462802</v>
      </c>
      <c r="C56">
        <v>0.27494501820267481</v>
      </c>
      <c r="D56">
        <v>0.26981182912666057</v>
      </c>
      <c r="E56">
        <v>0.26734674998442343</v>
      </c>
      <c r="F56">
        <v>0.26211017770923062</v>
      </c>
      <c r="G56">
        <v>0.25904561228977291</v>
      </c>
      <c r="H56">
        <v>0.25667041257081441</v>
      </c>
      <c r="I56">
        <v>0.25687853152550066</v>
      </c>
      <c r="J56">
        <v>0.25772704915296912</v>
      </c>
      <c r="K56">
        <v>0.25394544321522355</v>
      </c>
      <c r="L56">
        <v>0.25030606721575416</v>
      </c>
      <c r="M56">
        <v>0.24488790781363393</v>
      </c>
      <c r="N56">
        <v>0.23179725367876117</v>
      </c>
      <c r="O56">
        <v>0.23596758539295912</v>
      </c>
      <c r="P56">
        <v>0.23839555225685943</v>
      </c>
      <c r="Q56">
        <v>0.24129184371169587</v>
      </c>
      <c r="R56">
        <v>0.24087414694624529</v>
      </c>
      <c r="S56">
        <v>0.23900263520092049</v>
      </c>
      <c r="T56">
        <v>0.23425899319930557</v>
      </c>
      <c r="U56">
        <v>0.22666799114401051</v>
      </c>
      <c r="V56">
        <v>0.22959017005986243</v>
      </c>
      <c r="W56">
        <v>0.22919739662724661</v>
      </c>
      <c r="X56">
        <v>0.22797542158378747</v>
      </c>
      <c r="Y56">
        <v>0.22825489276129299</v>
      </c>
      <c r="Z56">
        <v>0.23097277959462828</v>
      </c>
      <c r="AA56">
        <v>0.22853504689573609</v>
      </c>
      <c r="AB56">
        <v>0.22756858062642119</v>
      </c>
    </row>
    <row r="57" spans="1:28" x14ac:dyDescent="0.2">
      <c r="A57" s="3" t="s">
        <v>441</v>
      </c>
      <c r="B57">
        <v>0.52134755487050555</v>
      </c>
      <c r="C57">
        <v>0.52950178330903652</v>
      </c>
      <c r="D57">
        <v>0.53451310506253735</v>
      </c>
      <c r="E57">
        <v>0.53628113386828236</v>
      </c>
      <c r="F57">
        <v>0.53822250731486299</v>
      </c>
      <c r="G57">
        <v>0.53959889786091031</v>
      </c>
      <c r="H57">
        <v>0.54042454373257365</v>
      </c>
      <c r="I57">
        <v>0.54375309774605984</v>
      </c>
      <c r="J57">
        <v>0.54293118493170545</v>
      </c>
      <c r="K57">
        <v>0.54404095835548105</v>
      </c>
      <c r="L57">
        <v>0.54509952034718845</v>
      </c>
      <c r="M57">
        <v>0.54769274857417838</v>
      </c>
      <c r="N57">
        <v>0.55095131557095089</v>
      </c>
      <c r="O57">
        <v>0.55253914360275047</v>
      </c>
      <c r="P57">
        <v>0.55075531071769213</v>
      </c>
      <c r="Q57">
        <v>0.55014433001193663</v>
      </c>
      <c r="R57">
        <v>0.55154473781715385</v>
      </c>
      <c r="S57">
        <v>0.55229929706540248</v>
      </c>
      <c r="T57">
        <v>0.55563688918407861</v>
      </c>
      <c r="U57">
        <v>0.56111286925454851</v>
      </c>
      <c r="V57">
        <v>0.56103012694866172</v>
      </c>
      <c r="W57">
        <v>0.55954853429356799</v>
      </c>
      <c r="X57">
        <v>0.56142261313992292</v>
      </c>
      <c r="Y57">
        <v>0.54145326140522787</v>
      </c>
      <c r="Z57">
        <v>0.54612790118611787</v>
      </c>
      <c r="AA57">
        <v>0.55175421557496718</v>
      </c>
      <c r="AB57">
        <v>0.55201739576132336</v>
      </c>
    </row>
    <row r="58" spans="1:28" x14ac:dyDescent="0.2">
      <c r="A58" s="3" t="s">
        <v>442</v>
      </c>
      <c r="B58">
        <v>0.1974471261948664</v>
      </c>
      <c r="C58">
        <v>0.19555319848828862</v>
      </c>
      <c r="D58">
        <v>0.19567506581080196</v>
      </c>
      <c r="E58">
        <v>0.1963721161472943</v>
      </c>
      <c r="F58">
        <v>0.1996673149759064</v>
      </c>
      <c r="G58">
        <v>0.20135548984931689</v>
      </c>
      <c r="H58">
        <v>0.20290504369661189</v>
      </c>
      <c r="I58">
        <v>0.1993683707284396</v>
      </c>
      <c r="J58">
        <v>0.19934176591532549</v>
      </c>
      <c r="K58">
        <v>0.20201359842929542</v>
      </c>
      <c r="L58">
        <v>0.20459441243705745</v>
      </c>
      <c r="M58">
        <v>0.20741934361218764</v>
      </c>
      <c r="N58">
        <v>0.21725143075028788</v>
      </c>
      <c r="O58">
        <v>0.21149327100429041</v>
      </c>
      <c r="P58">
        <v>0.21084913702544844</v>
      </c>
      <c r="Q58">
        <v>0.20856382627636749</v>
      </c>
      <c r="R58">
        <v>0.20758111523660086</v>
      </c>
      <c r="S58">
        <v>0.20869806773367708</v>
      </c>
      <c r="T58">
        <v>0.21010411761661588</v>
      </c>
      <c r="U58">
        <v>0.21221913960144098</v>
      </c>
      <c r="V58">
        <v>0.20937970299147579</v>
      </c>
      <c r="W58">
        <v>0.21125406907918537</v>
      </c>
      <c r="X58">
        <v>0.21060196527628969</v>
      </c>
      <c r="Y58">
        <v>0.23029184583347911</v>
      </c>
      <c r="Z58">
        <v>0.22289931921925374</v>
      </c>
      <c r="AA58">
        <v>0.21971073752929671</v>
      </c>
      <c r="AB58">
        <v>0.22041402361225554</v>
      </c>
    </row>
    <row r="61" spans="1:28" x14ac:dyDescent="0.2">
      <c r="A61" s="3" t="s">
        <v>443</v>
      </c>
      <c r="B61">
        <v>0.24014223593587752</v>
      </c>
      <c r="C61">
        <v>0.25455676510636172</v>
      </c>
      <c r="D61">
        <v>0.26470127593587678</v>
      </c>
      <c r="E61">
        <v>0.26893438388385893</v>
      </c>
      <c r="F61">
        <v>0.27611232960563237</v>
      </c>
      <c r="G61">
        <v>0.2805532855711374</v>
      </c>
      <c r="H61">
        <v>0.28375413116175924</v>
      </c>
      <c r="I61">
        <v>0.28687456622055918</v>
      </c>
      <c r="J61">
        <v>0.28520413577873632</v>
      </c>
      <c r="K61">
        <v>0.2900955151402575</v>
      </c>
      <c r="L61">
        <v>0.29479345313143429</v>
      </c>
      <c r="M61">
        <v>0.30280484076054448</v>
      </c>
      <c r="N61">
        <v>0.31915406189218976</v>
      </c>
      <c r="O61">
        <v>0.31657155820979133</v>
      </c>
      <c r="P61">
        <v>0.31235975846083269</v>
      </c>
      <c r="Q61">
        <v>0.30885248630024076</v>
      </c>
      <c r="R61">
        <v>0.31067059087090854</v>
      </c>
      <c r="S61">
        <v>0.31329666186448202</v>
      </c>
      <c r="T61">
        <v>0.32137789598477307</v>
      </c>
      <c r="U61">
        <v>0.33444487811053802</v>
      </c>
      <c r="V61">
        <v>0.33143995688879929</v>
      </c>
      <c r="W61">
        <v>0.3303511376663214</v>
      </c>
      <c r="X61">
        <v>0.33344719155613545</v>
      </c>
      <c r="Y61">
        <v>0.31319836864393491</v>
      </c>
      <c r="Z61">
        <v>0.31515512159148962</v>
      </c>
      <c r="AA61">
        <v>0.32321916867923106</v>
      </c>
      <c r="AB61">
        <v>0.3244488151349022</v>
      </c>
    </row>
    <row r="68" spans="1:3" x14ac:dyDescent="0.2">
      <c r="A68" t="s">
        <v>661</v>
      </c>
      <c r="B68">
        <f>AB14</f>
        <v>63.5</v>
      </c>
    </row>
    <row r="69" spans="1:3" x14ac:dyDescent="0.2">
      <c r="A69" s="3" t="s">
        <v>631</v>
      </c>
      <c r="B69" s="3">
        <f>A70*B56+A71*B57+A72*B58</f>
        <v>63.907444834691105</v>
      </c>
      <c r="C69" s="3">
        <f>B69-AB14</f>
        <v>0.40744483469110548</v>
      </c>
    </row>
    <row r="70" spans="1:3" x14ac:dyDescent="0.2">
      <c r="A70" s="3">
        <v>72.099999999999994</v>
      </c>
      <c r="B70" s="3"/>
      <c r="C70" s="3">
        <f>C69/63.5</f>
        <v>6.416454089623708E-3</v>
      </c>
    </row>
    <row r="71" spans="1:3" x14ac:dyDescent="0.2">
      <c r="A71" s="3">
        <v>53.9</v>
      </c>
      <c r="B71" s="3"/>
      <c r="C71" s="3"/>
    </row>
    <row r="72" spans="1:3" x14ac:dyDescent="0.2">
      <c r="A72" s="3">
        <v>78.663632291387643</v>
      </c>
      <c r="B72" s="3"/>
      <c r="C72" s="3"/>
    </row>
  </sheetData>
  <phoneticPr fontId="19"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DF4B-C8E2-CA41-977A-19DDECBDA86A}">
  <dimension ref="A1:DI46"/>
  <sheetViews>
    <sheetView topLeftCell="A24" zoomScale="101" workbookViewId="0">
      <selection activeCell="T59" sqref="T59"/>
    </sheetView>
  </sheetViews>
  <sheetFormatPr baseColWidth="10" defaultRowHeight="16" x14ac:dyDescent="0.2"/>
  <cols>
    <col min="1" max="1" width="35.33203125" customWidth="1"/>
    <col min="5" max="5" width="10.83203125" customWidth="1"/>
  </cols>
  <sheetData>
    <row r="1" spans="1:113" x14ac:dyDescent="0.2">
      <c r="A1" t="s">
        <v>506</v>
      </c>
    </row>
    <row r="2" spans="1:113" x14ac:dyDescent="0.2">
      <c r="A2" t="s">
        <v>507</v>
      </c>
      <c r="J2" t="s">
        <v>628</v>
      </c>
    </row>
    <row r="3" spans="1:113" x14ac:dyDescent="0.2">
      <c r="A3" t="s">
        <v>508</v>
      </c>
      <c r="J3" t="s">
        <v>629</v>
      </c>
    </row>
    <row r="4" spans="1:113" x14ac:dyDescent="0.2">
      <c r="A4" t="s">
        <v>509</v>
      </c>
    </row>
    <row r="5" spans="1:113" x14ac:dyDescent="0.2">
      <c r="A5" t="s">
        <v>510</v>
      </c>
    </row>
    <row r="7" spans="1:113" hidden="1" x14ac:dyDescent="0.2"/>
    <row r="8" spans="1:113" hidden="1" x14ac:dyDescent="0.2"/>
    <row r="9" spans="1:113" hidden="1" x14ac:dyDescent="0.2">
      <c r="A9" t="s">
        <v>5</v>
      </c>
      <c r="B9" t="s">
        <v>511</v>
      </c>
    </row>
    <row r="10" spans="1:113" hidden="1" x14ac:dyDescent="0.2">
      <c r="A10" t="s">
        <v>512</v>
      </c>
    </row>
    <row r="11" spans="1:113" hidden="1" x14ac:dyDescent="0.2">
      <c r="A11" t="s">
        <v>513</v>
      </c>
      <c r="B11" t="s">
        <v>514</v>
      </c>
      <c r="C11" t="s">
        <v>515</v>
      </c>
      <c r="D11" t="s">
        <v>516</v>
      </c>
      <c r="E11" t="s">
        <v>517</v>
      </c>
      <c r="F11" t="s">
        <v>518</v>
      </c>
      <c r="G11" t="s">
        <v>519</v>
      </c>
      <c r="H11" t="s">
        <v>520</v>
      </c>
      <c r="I11" t="s">
        <v>521</v>
      </c>
      <c r="J11" t="s">
        <v>522</v>
      </c>
      <c r="K11" t="s">
        <v>523</v>
      </c>
      <c r="L11" t="s">
        <v>524</v>
      </c>
      <c r="M11" t="s">
        <v>525</v>
      </c>
      <c r="N11" t="s">
        <v>526</v>
      </c>
      <c r="O11" t="s">
        <v>527</v>
      </c>
      <c r="P11" t="s">
        <v>528</v>
      </c>
      <c r="Q11" t="s">
        <v>529</v>
      </c>
      <c r="R11" t="s">
        <v>530</v>
      </c>
      <c r="S11" t="s">
        <v>531</v>
      </c>
      <c r="T11" t="s">
        <v>532</v>
      </c>
      <c r="U11" t="s">
        <v>533</v>
      </c>
      <c r="V11" t="s">
        <v>534</v>
      </c>
      <c r="W11" t="s">
        <v>535</v>
      </c>
      <c r="X11" t="s">
        <v>536</v>
      </c>
      <c r="Y11" t="s">
        <v>537</v>
      </c>
      <c r="Z11" t="s">
        <v>538</v>
      </c>
      <c r="AA11" t="s">
        <v>539</v>
      </c>
      <c r="AB11" t="s">
        <v>540</v>
      </c>
      <c r="AC11" t="s">
        <v>541</v>
      </c>
      <c r="AD11" t="s">
        <v>542</v>
      </c>
      <c r="AE11" t="s">
        <v>543</v>
      </c>
      <c r="AF11" t="s">
        <v>544</v>
      </c>
      <c r="AG11" t="s">
        <v>545</v>
      </c>
      <c r="AH11" t="s">
        <v>546</v>
      </c>
      <c r="AI11" t="s">
        <v>547</v>
      </c>
      <c r="AJ11" t="s">
        <v>548</v>
      </c>
      <c r="AK11" t="s">
        <v>549</v>
      </c>
      <c r="AL11" t="s">
        <v>550</v>
      </c>
      <c r="AM11" t="s">
        <v>551</v>
      </c>
      <c r="AN11" t="s">
        <v>552</v>
      </c>
      <c r="AO11" t="s">
        <v>553</v>
      </c>
      <c r="AP11" t="s">
        <v>554</v>
      </c>
      <c r="AQ11" t="s">
        <v>555</v>
      </c>
      <c r="AR11" t="s">
        <v>556</v>
      </c>
      <c r="AS11" t="s">
        <v>557</v>
      </c>
      <c r="AT11" t="s">
        <v>558</v>
      </c>
      <c r="AU11" t="s">
        <v>559</v>
      </c>
      <c r="AV11" t="s">
        <v>560</v>
      </c>
      <c r="AW11" t="s">
        <v>561</v>
      </c>
      <c r="AX11" t="s">
        <v>562</v>
      </c>
      <c r="AY11" t="s">
        <v>563</v>
      </c>
      <c r="AZ11" t="s">
        <v>564</v>
      </c>
      <c r="BA11" t="s">
        <v>565</v>
      </c>
      <c r="BB11" t="s">
        <v>566</v>
      </c>
      <c r="BC11" t="s">
        <v>567</v>
      </c>
      <c r="BD11" t="s">
        <v>568</v>
      </c>
      <c r="BE11" t="s">
        <v>569</v>
      </c>
      <c r="BF11" t="s">
        <v>570</v>
      </c>
      <c r="BG11" t="s">
        <v>571</v>
      </c>
      <c r="BH11" t="s">
        <v>572</v>
      </c>
      <c r="BI11" t="s">
        <v>573</v>
      </c>
      <c r="BJ11" t="s">
        <v>574</v>
      </c>
      <c r="BK11" t="s">
        <v>575</v>
      </c>
      <c r="BL11" t="s">
        <v>576</v>
      </c>
      <c r="BM11" t="s">
        <v>577</v>
      </c>
      <c r="BN11" t="s">
        <v>578</v>
      </c>
      <c r="BO11" t="s">
        <v>579</v>
      </c>
      <c r="BP11" t="s">
        <v>580</v>
      </c>
      <c r="BQ11" t="s">
        <v>581</v>
      </c>
      <c r="BR11" t="s">
        <v>582</v>
      </c>
      <c r="BS11" t="s">
        <v>583</v>
      </c>
      <c r="BT11" t="s">
        <v>584</v>
      </c>
      <c r="BU11" t="s">
        <v>585</v>
      </c>
      <c r="BV11" t="s">
        <v>586</v>
      </c>
      <c r="BW11" t="s">
        <v>587</v>
      </c>
      <c r="BX11" t="s">
        <v>588</v>
      </c>
      <c r="BY11" t="s">
        <v>589</v>
      </c>
      <c r="BZ11" t="s">
        <v>590</v>
      </c>
      <c r="CA11" t="s">
        <v>591</v>
      </c>
      <c r="CB11" t="s">
        <v>592</v>
      </c>
      <c r="CC11" t="s">
        <v>593</v>
      </c>
      <c r="CD11" t="s">
        <v>594</v>
      </c>
      <c r="CE11" t="s">
        <v>595</v>
      </c>
      <c r="CF11" t="s">
        <v>596</v>
      </c>
      <c r="CG11" t="s">
        <v>597</v>
      </c>
      <c r="CH11" t="s">
        <v>598</v>
      </c>
      <c r="CI11" t="s">
        <v>599</v>
      </c>
      <c r="CJ11" t="s">
        <v>600</v>
      </c>
      <c r="CK11" t="s">
        <v>601</v>
      </c>
      <c r="CL11" t="s">
        <v>602</v>
      </c>
      <c r="CM11" t="s">
        <v>603</v>
      </c>
      <c r="CN11" t="s">
        <v>604</v>
      </c>
      <c r="CO11" t="s">
        <v>605</v>
      </c>
      <c r="CP11" t="s">
        <v>606</v>
      </c>
      <c r="CQ11" t="s">
        <v>607</v>
      </c>
      <c r="CR11" t="s">
        <v>608</v>
      </c>
      <c r="CS11" t="s">
        <v>609</v>
      </c>
      <c r="CT11" t="s">
        <v>610</v>
      </c>
      <c r="CU11" t="s">
        <v>611</v>
      </c>
      <c r="CV11" t="s">
        <v>612</v>
      </c>
      <c r="CW11" t="s">
        <v>613</v>
      </c>
      <c r="CX11" t="s">
        <v>614</v>
      </c>
      <c r="CY11" t="s">
        <v>615</v>
      </c>
      <c r="CZ11" t="s">
        <v>616</v>
      </c>
      <c r="DA11" t="s">
        <v>617</v>
      </c>
      <c r="DB11" t="s">
        <v>618</v>
      </c>
      <c r="DC11" t="s">
        <v>619</v>
      </c>
      <c r="DD11" t="s">
        <v>620</v>
      </c>
      <c r="DE11" t="s">
        <v>621</v>
      </c>
      <c r="DF11" t="s">
        <v>622</v>
      </c>
      <c r="DG11" t="s">
        <v>623</v>
      </c>
      <c r="DH11" t="s">
        <v>624</v>
      </c>
      <c r="DI11" t="s">
        <v>625</v>
      </c>
    </row>
    <row r="12" spans="1:113" hidden="1" x14ac:dyDescent="0.2">
      <c r="B12" t="s">
        <v>626</v>
      </c>
    </row>
    <row r="13" spans="1:113" hidden="1" x14ac:dyDescent="0.2">
      <c r="B13" s="11">
        <v>44225</v>
      </c>
      <c r="C13" s="11">
        <v>44623</v>
      </c>
      <c r="D13" s="11">
        <v>45019</v>
      </c>
      <c r="E13" s="11">
        <v>45320</v>
      </c>
      <c r="F13" s="11">
        <v>45908</v>
      </c>
      <c r="G13" s="11">
        <v>45854</v>
      </c>
      <c r="H13" s="11">
        <v>46156</v>
      </c>
      <c r="I13" s="11">
        <v>46663</v>
      </c>
      <c r="J13" s="11">
        <v>47461</v>
      </c>
      <c r="K13" s="11">
        <v>47766</v>
      </c>
      <c r="L13" s="11">
        <v>48377</v>
      </c>
      <c r="M13" s="11">
        <v>48909</v>
      </c>
      <c r="N13" s="11">
        <v>49619</v>
      </c>
      <c r="O13" s="11">
        <v>50092</v>
      </c>
      <c r="P13" s="11">
        <v>50454</v>
      </c>
      <c r="Q13" s="11">
        <v>50392</v>
      </c>
      <c r="R13" s="11">
        <v>50609</v>
      </c>
      <c r="S13" s="11">
        <v>50626</v>
      </c>
      <c r="T13" s="11">
        <v>50412</v>
      </c>
      <c r="U13" s="11">
        <v>50538</v>
      </c>
      <c r="V13" s="11">
        <v>51211</v>
      </c>
      <c r="W13" s="11">
        <v>51376</v>
      </c>
      <c r="X13" s="11">
        <v>51644</v>
      </c>
      <c r="Y13" s="11">
        <v>51776</v>
      </c>
      <c r="Z13" s="11">
        <v>52017</v>
      </c>
      <c r="AA13" s="11">
        <v>51826</v>
      </c>
      <c r="AB13" s="11">
        <v>51867</v>
      </c>
      <c r="AC13" s="11">
        <v>52069</v>
      </c>
      <c r="AD13" s="11">
        <v>52383</v>
      </c>
      <c r="AE13" s="11">
        <v>52889</v>
      </c>
      <c r="AF13" s="11">
        <v>53356</v>
      </c>
      <c r="AG13" s="11">
        <v>53575</v>
      </c>
      <c r="AH13" s="11">
        <v>53701</v>
      </c>
      <c r="AI13" s="11">
        <v>53978</v>
      </c>
      <c r="AJ13" s="11">
        <v>54459</v>
      </c>
      <c r="AK13" s="11">
        <v>54812</v>
      </c>
      <c r="AL13" s="11">
        <v>55186</v>
      </c>
      <c r="AM13" s="11">
        <v>55086</v>
      </c>
      <c r="AN13" s="11">
        <v>55070</v>
      </c>
      <c r="AO13" s="11">
        <v>55103</v>
      </c>
      <c r="AP13" s="11">
        <v>55392</v>
      </c>
      <c r="AQ13" s="11">
        <v>55811</v>
      </c>
      <c r="AR13" s="11">
        <v>55845</v>
      </c>
      <c r="AS13" s="11">
        <v>55727</v>
      </c>
      <c r="AT13" s="11">
        <v>55687</v>
      </c>
      <c r="AU13" s="11">
        <v>55760</v>
      </c>
      <c r="AV13" s="11">
        <v>56015</v>
      </c>
      <c r="AW13" s="11">
        <v>55157</v>
      </c>
      <c r="AX13" s="11">
        <v>53824</v>
      </c>
      <c r="AY13" s="11">
        <v>53109</v>
      </c>
      <c r="AZ13" s="11">
        <v>53160</v>
      </c>
      <c r="BA13" s="11">
        <v>53573</v>
      </c>
      <c r="BB13" s="11">
        <v>54141</v>
      </c>
      <c r="BC13" s="11">
        <v>54293</v>
      </c>
      <c r="BD13" s="11">
        <v>54488</v>
      </c>
      <c r="BE13" s="11">
        <v>54895</v>
      </c>
      <c r="BF13" s="11">
        <v>55258</v>
      </c>
      <c r="BG13" s="11">
        <v>55255</v>
      </c>
      <c r="BH13" s="11">
        <v>55833</v>
      </c>
      <c r="BI13" s="11">
        <v>56084</v>
      </c>
      <c r="BJ13" s="11">
        <v>56024</v>
      </c>
      <c r="BK13" s="11">
        <v>56083</v>
      </c>
      <c r="BL13" s="11">
        <v>55963</v>
      </c>
      <c r="BM13" s="11">
        <v>55883</v>
      </c>
      <c r="BN13" s="11">
        <v>56307</v>
      </c>
      <c r="BO13" s="11">
        <v>56510</v>
      </c>
      <c r="BP13" s="11">
        <v>56773</v>
      </c>
      <c r="BQ13" s="11">
        <v>57158</v>
      </c>
      <c r="BR13" s="11">
        <v>57193</v>
      </c>
      <c r="BS13" s="11">
        <v>57595</v>
      </c>
      <c r="BT13" s="11">
        <v>57960</v>
      </c>
      <c r="BU13" s="11">
        <v>58162</v>
      </c>
      <c r="BV13" s="11">
        <v>57813</v>
      </c>
      <c r="BW13" s="11">
        <v>57597</v>
      </c>
      <c r="BX13" s="11">
        <v>57645</v>
      </c>
      <c r="BY13" s="11">
        <v>57491</v>
      </c>
      <c r="BZ13" s="11">
        <v>57754</v>
      </c>
      <c r="CA13" s="11">
        <v>57309</v>
      </c>
      <c r="CB13" s="11">
        <v>57678</v>
      </c>
      <c r="CC13" s="11">
        <v>57767</v>
      </c>
      <c r="CD13" s="11">
        <v>58404</v>
      </c>
      <c r="CE13" s="11">
        <v>58883</v>
      </c>
      <c r="CF13" s="11">
        <v>58663</v>
      </c>
      <c r="CG13" s="11">
        <v>58676</v>
      </c>
      <c r="CH13" s="11">
        <v>59230</v>
      </c>
      <c r="CI13" s="11">
        <v>59527</v>
      </c>
      <c r="CJ13" s="11">
        <v>59555</v>
      </c>
      <c r="CK13" s="11">
        <v>59396</v>
      </c>
      <c r="CL13" s="11">
        <v>59415</v>
      </c>
      <c r="CM13" s="11">
        <v>59905</v>
      </c>
      <c r="CN13" s="11">
        <v>59783</v>
      </c>
      <c r="CO13" s="11">
        <v>59621</v>
      </c>
      <c r="CP13" s="11">
        <v>58304</v>
      </c>
      <c r="CQ13" s="11">
        <v>51783</v>
      </c>
      <c r="CR13" s="11">
        <v>56455</v>
      </c>
      <c r="CS13" s="11">
        <v>57517</v>
      </c>
      <c r="CT13" s="11">
        <v>58450</v>
      </c>
      <c r="CU13" s="11">
        <v>58255</v>
      </c>
      <c r="CV13" s="11">
        <v>59274</v>
      </c>
      <c r="CW13" s="11">
        <v>60011</v>
      </c>
      <c r="CX13" s="11">
        <v>60336</v>
      </c>
      <c r="CY13" s="11">
        <v>60718</v>
      </c>
      <c r="CZ13" s="11">
        <v>60688</v>
      </c>
      <c r="DA13" s="11">
        <v>60071</v>
      </c>
      <c r="DB13" s="11">
        <v>60270</v>
      </c>
      <c r="DC13" s="11">
        <v>60059</v>
      </c>
      <c r="DD13" s="11">
        <v>59475</v>
      </c>
      <c r="DE13" s="11">
        <v>58947</v>
      </c>
      <c r="DF13" s="11">
        <v>58822</v>
      </c>
      <c r="DG13" s="11">
        <v>58858</v>
      </c>
      <c r="DH13" s="11">
        <v>58823</v>
      </c>
      <c r="DI13" s="11">
        <v>58951</v>
      </c>
    </row>
    <row r="14" spans="1:113" hidden="1" x14ac:dyDescent="0.2"/>
    <row r="15" spans="1:113" hidden="1" x14ac:dyDescent="0.2">
      <c r="B15">
        <v>1997</v>
      </c>
      <c r="F15">
        <v>1998</v>
      </c>
      <c r="J15">
        <v>1999</v>
      </c>
      <c r="N15">
        <v>2000</v>
      </c>
      <c r="R15">
        <v>2001</v>
      </c>
      <c r="V15">
        <v>2002</v>
      </c>
      <c r="Z15">
        <v>2003</v>
      </c>
      <c r="AD15">
        <v>2004</v>
      </c>
      <c r="AH15">
        <v>2005</v>
      </c>
      <c r="AL15">
        <v>2006</v>
      </c>
      <c r="AP15">
        <v>2007</v>
      </c>
      <c r="AT15">
        <v>2008</v>
      </c>
      <c r="AX15">
        <v>2009</v>
      </c>
      <c r="BB15">
        <v>2010</v>
      </c>
      <c r="BF15">
        <v>2011</v>
      </c>
      <c r="BJ15">
        <v>2012</v>
      </c>
      <c r="BN15">
        <v>2013</v>
      </c>
      <c r="BR15">
        <v>2014</v>
      </c>
      <c r="BV15">
        <v>2015</v>
      </c>
      <c r="BZ15">
        <v>2016</v>
      </c>
      <c r="CD15">
        <v>2017</v>
      </c>
      <c r="CH15">
        <v>2018</v>
      </c>
      <c r="CL15">
        <v>2019</v>
      </c>
      <c r="CP15">
        <v>2020</v>
      </c>
      <c r="CT15">
        <v>2021</v>
      </c>
      <c r="CX15">
        <v>2022</v>
      </c>
      <c r="DB15">
        <v>2023</v>
      </c>
      <c r="DF15">
        <v>2024</v>
      </c>
    </row>
    <row r="16" spans="1:113" hidden="1" x14ac:dyDescent="0.2">
      <c r="B16" s="11">
        <f>AVERAGE(B13:E13)</f>
        <v>44796.75</v>
      </c>
      <c r="C16" s="11">
        <f t="shared" ref="C16:BN16" si="0">AVERAGE(C13:F13)</f>
        <v>45217.5</v>
      </c>
      <c r="D16" s="11">
        <f t="shared" si="0"/>
        <v>45525.25</v>
      </c>
      <c r="E16" s="11">
        <f t="shared" si="0"/>
        <v>45809.5</v>
      </c>
      <c r="F16" s="11">
        <f t="shared" si="0"/>
        <v>46145.25</v>
      </c>
      <c r="G16" s="11">
        <f t="shared" si="0"/>
        <v>46533.5</v>
      </c>
      <c r="H16" s="11">
        <f t="shared" si="0"/>
        <v>47011.5</v>
      </c>
      <c r="I16" s="11">
        <f t="shared" si="0"/>
        <v>47566.75</v>
      </c>
      <c r="J16" s="11">
        <f t="shared" si="0"/>
        <v>48128.25</v>
      </c>
      <c r="K16" s="11">
        <f t="shared" si="0"/>
        <v>48667.75</v>
      </c>
      <c r="L16" s="11">
        <f t="shared" si="0"/>
        <v>49249.25</v>
      </c>
      <c r="M16" s="11">
        <f t="shared" si="0"/>
        <v>49768.5</v>
      </c>
      <c r="N16" s="11">
        <f t="shared" si="0"/>
        <v>50139.25</v>
      </c>
      <c r="O16" s="11">
        <f t="shared" si="0"/>
        <v>50386.75</v>
      </c>
      <c r="P16" s="11">
        <f t="shared" si="0"/>
        <v>50520.25</v>
      </c>
      <c r="Q16" s="11">
        <f t="shared" si="0"/>
        <v>50509.75</v>
      </c>
      <c r="R16" s="11">
        <f t="shared" si="0"/>
        <v>50546.25</v>
      </c>
      <c r="S16" s="11">
        <f t="shared" si="0"/>
        <v>50696.75</v>
      </c>
      <c r="T16" s="11">
        <f t="shared" si="0"/>
        <v>50884.25</v>
      </c>
      <c r="U16" s="11">
        <f t="shared" si="0"/>
        <v>51192.25</v>
      </c>
      <c r="V16" s="11">
        <f t="shared" si="0"/>
        <v>51501.75</v>
      </c>
      <c r="W16" s="11">
        <f t="shared" si="0"/>
        <v>51703.25</v>
      </c>
      <c r="X16" s="11">
        <f t="shared" si="0"/>
        <v>51815.75</v>
      </c>
      <c r="Y16" s="11">
        <f t="shared" si="0"/>
        <v>51871.5</v>
      </c>
      <c r="Z16" s="11">
        <f t="shared" si="0"/>
        <v>51944.75</v>
      </c>
      <c r="AA16" s="11">
        <f t="shared" si="0"/>
        <v>52036.25</v>
      </c>
      <c r="AB16" s="11">
        <f t="shared" si="0"/>
        <v>52302</v>
      </c>
      <c r="AC16" s="11">
        <f t="shared" si="0"/>
        <v>52674.25</v>
      </c>
      <c r="AD16" s="11">
        <f t="shared" si="0"/>
        <v>53050.75</v>
      </c>
      <c r="AE16" s="11">
        <f t="shared" si="0"/>
        <v>53380.25</v>
      </c>
      <c r="AF16" s="11">
        <f t="shared" si="0"/>
        <v>53652.5</v>
      </c>
      <c r="AG16" s="11">
        <f t="shared" si="0"/>
        <v>53928.25</v>
      </c>
      <c r="AH16" s="11">
        <f t="shared" si="0"/>
        <v>54237.5</v>
      </c>
      <c r="AI16" s="11">
        <f t="shared" si="0"/>
        <v>54608.75</v>
      </c>
      <c r="AJ16" s="11">
        <f t="shared" si="0"/>
        <v>54885.75</v>
      </c>
      <c r="AK16" s="11">
        <f t="shared" si="0"/>
        <v>55038.5</v>
      </c>
      <c r="AL16" s="11">
        <f t="shared" si="0"/>
        <v>55111.25</v>
      </c>
      <c r="AM16" s="11">
        <f t="shared" si="0"/>
        <v>55162.75</v>
      </c>
      <c r="AN16" s="11">
        <f t="shared" si="0"/>
        <v>55344</v>
      </c>
      <c r="AO16" s="11">
        <f t="shared" si="0"/>
        <v>55537.75</v>
      </c>
      <c r="AP16" s="11">
        <f t="shared" si="0"/>
        <v>55693.75</v>
      </c>
      <c r="AQ16" s="11">
        <f t="shared" si="0"/>
        <v>55767.5</v>
      </c>
      <c r="AR16" s="11">
        <f t="shared" si="0"/>
        <v>55754.75</v>
      </c>
      <c r="AS16" s="11">
        <f t="shared" si="0"/>
        <v>55797.25</v>
      </c>
      <c r="AT16" s="11">
        <f t="shared" si="0"/>
        <v>55654.75</v>
      </c>
      <c r="AU16" s="11">
        <f t="shared" si="0"/>
        <v>55189</v>
      </c>
      <c r="AV16" s="11">
        <f t="shared" si="0"/>
        <v>54526.25</v>
      </c>
      <c r="AW16" s="11">
        <f t="shared" si="0"/>
        <v>53812.5</v>
      </c>
      <c r="AX16" s="11">
        <f t="shared" si="0"/>
        <v>53416.5</v>
      </c>
      <c r="AY16" s="11">
        <f t="shared" si="0"/>
        <v>53495.75</v>
      </c>
      <c r="AZ16" s="11">
        <f t="shared" si="0"/>
        <v>53791.75</v>
      </c>
      <c r="BA16" s="11">
        <f t="shared" si="0"/>
        <v>54123.75</v>
      </c>
      <c r="BB16" s="11">
        <f t="shared" si="0"/>
        <v>54454.25</v>
      </c>
      <c r="BC16" s="11">
        <f t="shared" si="0"/>
        <v>54733.5</v>
      </c>
      <c r="BD16" s="11">
        <f t="shared" si="0"/>
        <v>54974</v>
      </c>
      <c r="BE16" s="11">
        <f t="shared" si="0"/>
        <v>55310.25</v>
      </c>
      <c r="BF16" s="11">
        <f t="shared" si="0"/>
        <v>55607.5</v>
      </c>
      <c r="BG16" s="11">
        <f t="shared" si="0"/>
        <v>55799</v>
      </c>
      <c r="BH16" s="11">
        <f t="shared" si="0"/>
        <v>56006</v>
      </c>
      <c r="BI16" s="11">
        <f t="shared" si="0"/>
        <v>56038.5</v>
      </c>
      <c r="BJ16" s="11">
        <f t="shared" si="0"/>
        <v>55988.25</v>
      </c>
      <c r="BK16" s="11">
        <f t="shared" si="0"/>
        <v>56059</v>
      </c>
      <c r="BL16" s="11">
        <f t="shared" si="0"/>
        <v>56165.75</v>
      </c>
      <c r="BM16" s="11">
        <f t="shared" si="0"/>
        <v>56368.25</v>
      </c>
      <c r="BN16" s="11">
        <f t="shared" si="0"/>
        <v>56687</v>
      </c>
      <c r="BO16" s="11">
        <f t="shared" ref="BO16:DI16" si="1">AVERAGE(BO13:BR13)</f>
        <v>56908.5</v>
      </c>
      <c r="BP16" s="11">
        <f t="shared" si="1"/>
        <v>57179.75</v>
      </c>
      <c r="BQ16" s="11">
        <f t="shared" si="1"/>
        <v>57476.5</v>
      </c>
      <c r="BR16" s="11">
        <f t="shared" si="1"/>
        <v>57727.5</v>
      </c>
      <c r="BS16" s="11">
        <f t="shared" si="1"/>
        <v>57882.5</v>
      </c>
      <c r="BT16" s="11">
        <f t="shared" si="1"/>
        <v>57883</v>
      </c>
      <c r="BU16" s="11">
        <f t="shared" si="1"/>
        <v>57804.25</v>
      </c>
      <c r="BV16" s="11">
        <f t="shared" si="1"/>
        <v>57636.5</v>
      </c>
      <c r="BW16" s="11">
        <f t="shared" si="1"/>
        <v>57621.75</v>
      </c>
      <c r="BX16" s="11">
        <f t="shared" si="1"/>
        <v>57549.75</v>
      </c>
      <c r="BY16" s="11">
        <f t="shared" si="1"/>
        <v>57558</v>
      </c>
      <c r="BZ16" s="11">
        <f t="shared" si="1"/>
        <v>57627</v>
      </c>
      <c r="CA16" s="11">
        <f t="shared" si="1"/>
        <v>57789.5</v>
      </c>
      <c r="CB16" s="11">
        <f t="shared" si="1"/>
        <v>58183</v>
      </c>
      <c r="CC16" s="11">
        <f t="shared" si="1"/>
        <v>58429.25</v>
      </c>
      <c r="CD16" s="11">
        <f t="shared" si="1"/>
        <v>58656.5</v>
      </c>
      <c r="CE16" s="11">
        <f t="shared" si="1"/>
        <v>58863</v>
      </c>
      <c r="CF16" s="11">
        <f t="shared" si="1"/>
        <v>59024</v>
      </c>
      <c r="CG16" s="11">
        <f t="shared" si="1"/>
        <v>59247</v>
      </c>
      <c r="CH16" s="11">
        <f t="shared" si="1"/>
        <v>59427</v>
      </c>
      <c r="CI16" s="11">
        <f t="shared" si="1"/>
        <v>59473.25</v>
      </c>
      <c r="CJ16" s="11">
        <f t="shared" si="1"/>
        <v>59567.75</v>
      </c>
      <c r="CK16" s="11">
        <f t="shared" si="1"/>
        <v>59624.75</v>
      </c>
      <c r="CL16" s="11">
        <f t="shared" si="1"/>
        <v>59681</v>
      </c>
      <c r="CM16" s="11">
        <f t="shared" si="1"/>
        <v>59403.25</v>
      </c>
      <c r="CN16" s="11">
        <f t="shared" si="1"/>
        <v>57372.75</v>
      </c>
      <c r="CO16" s="11">
        <f t="shared" si="1"/>
        <v>56540.75</v>
      </c>
      <c r="CP16" s="11">
        <f t="shared" si="1"/>
        <v>56014.75</v>
      </c>
      <c r="CQ16" s="11">
        <f t="shared" si="1"/>
        <v>56051.25</v>
      </c>
      <c r="CR16" s="11">
        <f t="shared" si="1"/>
        <v>57669.25</v>
      </c>
      <c r="CS16" s="11">
        <f t="shared" si="1"/>
        <v>58374</v>
      </c>
      <c r="CT16" s="11">
        <f t="shared" si="1"/>
        <v>58997.5</v>
      </c>
      <c r="CU16" s="11">
        <f t="shared" si="1"/>
        <v>59469</v>
      </c>
      <c r="CV16" s="11">
        <f t="shared" si="1"/>
        <v>60084.75</v>
      </c>
      <c r="CW16" s="11">
        <f t="shared" si="1"/>
        <v>60438.25</v>
      </c>
      <c r="CX16" s="11">
        <f t="shared" si="1"/>
        <v>60453.25</v>
      </c>
      <c r="CY16" s="11">
        <f t="shared" si="1"/>
        <v>60436.75</v>
      </c>
      <c r="CZ16" s="11">
        <f t="shared" si="1"/>
        <v>60272</v>
      </c>
      <c r="DA16" s="11">
        <f t="shared" si="1"/>
        <v>59968.75</v>
      </c>
      <c r="DB16" s="11">
        <f t="shared" si="1"/>
        <v>59687.75</v>
      </c>
      <c r="DC16" s="11">
        <f t="shared" si="1"/>
        <v>59325.75</v>
      </c>
      <c r="DD16" s="11">
        <f t="shared" si="1"/>
        <v>59025.5</v>
      </c>
      <c r="DE16" s="11">
        <f t="shared" si="1"/>
        <v>58862.5</v>
      </c>
      <c r="DF16" s="11">
        <f t="shared" si="1"/>
        <v>58863.5</v>
      </c>
      <c r="DG16" s="11">
        <f t="shared" si="1"/>
        <v>58877.333333333336</v>
      </c>
      <c r="DH16" s="11">
        <f t="shared" si="1"/>
        <v>58887</v>
      </c>
      <c r="DI16" s="11">
        <f t="shared" si="1"/>
        <v>58951</v>
      </c>
    </row>
    <row r="17" spans="1:29" hidden="1" x14ac:dyDescent="0.2"/>
    <row r="18" spans="1:29" hidden="1" x14ac:dyDescent="0.2"/>
    <row r="19" spans="1:29" hidden="1" x14ac:dyDescent="0.2"/>
    <row r="20" spans="1:29" hidden="1" x14ac:dyDescent="0.2"/>
    <row r="21" spans="1:29" hidden="1" x14ac:dyDescent="0.2"/>
    <row r="22" spans="1:29" hidden="1" x14ac:dyDescent="0.2"/>
    <row r="23" spans="1:29" hidden="1" x14ac:dyDescent="0.2"/>
    <row r="24" spans="1:29" ht="19" customHeight="1" x14ac:dyDescent="0.2">
      <c r="B24" t="s">
        <v>630</v>
      </c>
    </row>
    <row r="25" spans="1:29" x14ac:dyDescent="0.2">
      <c r="B25" t="s">
        <v>627</v>
      </c>
    </row>
    <row r="26" spans="1:29" x14ac:dyDescent="0.2">
      <c r="B26">
        <v>1997</v>
      </c>
      <c r="C26">
        <f>B26+1</f>
        <v>1998</v>
      </c>
      <c r="D26">
        <f t="shared" ref="D26:AC26" si="2">C26+1</f>
        <v>1999</v>
      </c>
      <c r="E26">
        <f t="shared" si="2"/>
        <v>2000</v>
      </c>
      <c r="F26">
        <f t="shared" si="2"/>
        <v>2001</v>
      </c>
      <c r="G26">
        <f t="shared" si="2"/>
        <v>2002</v>
      </c>
      <c r="H26">
        <f t="shared" si="2"/>
        <v>2003</v>
      </c>
      <c r="I26">
        <f t="shared" si="2"/>
        <v>2004</v>
      </c>
      <c r="J26">
        <f t="shared" si="2"/>
        <v>2005</v>
      </c>
      <c r="K26">
        <f t="shared" si="2"/>
        <v>2006</v>
      </c>
      <c r="L26">
        <f t="shared" si="2"/>
        <v>2007</v>
      </c>
      <c r="M26">
        <f t="shared" si="2"/>
        <v>2008</v>
      </c>
      <c r="N26">
        <f t="shared" si="2"/>
        <v>2009</v>
      </c>
      <c r="O26">
        <f t="shared" si="2"/>
        <v>2010</v>
      </c>
      <c r="P26">
        <f t="shared" si="2"/>
        <v>2011</v>
      </c>
      <c r="Q26">
        <f t="shared" si="2"/>
        <v>2012</v>
      </c>
      <c r="R26">
        <f t="shared" si="2"/>
        <v>2013</v>
      </c>
      <c r="S26">
        <f t="shared" si="2"/>
        <v>2014</v>
      </c>
      <c r="T26">
        <f t="shared" si="2"/>
        <v>2015</v>
      </c>
      <c r="U26">
        <f t="shared" si="2"/>
        <v>2016</v>
      </c>
      <c r="V26">
        <f t="shared" si="2"/>
        <v>2017</v>
      </c>
      <c r="W26">
        <f t="shared" si="2"/>
        <v>2018</v>
      </c>
      <c r="X26">
        <f t="shared" si="2"/>
        <v>2019</v>
      </c>
      <c r="Y26">
        <f>X26+1</f>
        <v>2020</v>
      </c>
      <c r="Z26">
        <f t="shared" si="2"/>
        <v>2021</v>
      </c>
      <c r="AA26">
        <f t="shared" si="2"/>
        <v>2022</v>
      </c>
      <c r="AB26">
        <f t="shared" si="2"/>
        <v>2023</v>
      </c>
      <c r="AC26">
        <f t="shared" si="2"/>
        <v>2024</v>
      </c>
    </row>
    <row r="27" spans="1:29" x14ac:dyDescent="0.2">
      <c r="A27" t="s">
        <v>632</v>
      </c>
      <c r="B27">
        <f>SUMIFS($A$16:$DZ$16, $A$15:$DZ$15, B26)</f>
        <v>44796.75</v>
      </c>
      <c r="C27">
        <f>SUMIFS($A$16:$DZ$16, $A$15:$DZ$15, C26)</f>
        <v>46145.25</v>
      </c>
      <c r="D27">
        <f t="shared" ref="D27:AC27" si="3">SUMIFS($A$16:$DZ$16, $A$15:$DZ$15, D26)</f>
        <v>48128.25</v>
      </c>
      <c r="E27">
        <f t="shared" si="3"/>
        <v>50139.25</v>
      </c>
      <c r="F27">
        <f t="shared" si="3"/>
        <v>50546.25</v>
      </c>
      <c r="G27">
        <f t="shared" si="3"/>
        <v>51501.75</v>
      </c>
      <c r="H27">
        <f t="shared" si="3"/>
        <v>51944.75</v>
      </c>
      <c r="I27">
        <f t="shared" si="3"/>
        <v>53050.75</v>
      </c>
      <c r="J27">
        <f t="shared" si="3"/>
        <v>54237.5</v>
      </c>
      <c r="K27">
        <f t="shared" si="3"/>
        <v>55111.25</v>
      </c>
      <c r="L27">
        <f t="shared" si="3"/>
        <v>55693.75</v>
      </c>
      <c r="M27">
        <f t="shared" si="3"/>
        <v>55654.75</v>
      </c>
      <c r="N27">
        <f t="shared" si="3"/>
        <v>53416.5</v>
      </c>
      <c r="O27">
        <f t="shared" si="3"/>
        <v>54454.25</v>
      </c>
      <c r="P27">
        <f t="shared" si="3"/>
        <v>55607.5</v>
      </c>
      <c r="Q27">
        <f t="shared" si="3"/>
        <v>55988.25</v>
      </c>
      <c r="R27">
        <f t="shared" si="3"/>
        <v>56687</v>
      </c>
      <c r="S27">
        <f t="shared" si="3"/>
        <v>57727.5</v>
      </c>
      <c r="T27">
        <f t="shared" si="3"/>
        <v>57636.5</v>
      </c>
      <c r="U27">
        <f t="shared" si="3"/>
        <v>57627</v>
      </c>
      <c r="V27">
        <f t="shared" si="3"/>
        <v>58656.5</v>
      </c>
      <c r="W27">
        <f t="shared" si="3"/>
        <v>59427</v>
      </c>
      <c r="X27">
        <f t="shared" si="3"/>
        <v>59681</v>
      </c>
      <c r="Y27">
        <f t="shared" si="3"/>
        <v>56014.75</v>
      </c>
      <c r="Z27">
        <f t="shared" si="3"/>
        <v>58997.5</v>
      </c>
      <c r="AA27">
        <f t="shared" si="3"/>
        <v>60453.25</v>
      </c>
      <c r="AB27">
        <f t="shared" si="3"/>
        <v>59687.75</v>
      </c>
      <c r="AC27">
        <f t="shared" si="3"/>
        <v>58863.5</v>
      </c>
    </row>
    <row r="28" spans="1:29" x14ac:dyDescent="0.2">
      <c r="A28" t="s">
        <v>633</v>
      </c>
      <c r="B28">
        <f>LOG(B27,EXP(1))</f>
        <v>10.70989087112873</v>
      </c>
      <c r="C28">
        <f t="shared" ref="C28:AC28" si="4">LOG(C27,EXP(1))</f>
        <v>10.739549309390062</v>
      </c>
      <c r="D28">
        <f t="shared" si="4"/>
        <v>10.781624601777404</v>
      </c>
      <c r="E28">
        <f t="shared" si="4"/>
        <v>10.822559413483139</v>
      </c>
      <c r="F28">
        <f t="shared" si="4"/>
        <v>10.830644037720589</v>
      </c>
      <c r="G28">
        <f t="shared" si="4"/>
        <v>10.849371066657024</v>
      </c>
      <c r="H28">
        <f t="shared" si="4"/>
        <v>10.8579359327103</v>
      </c>
      <c r="I28">
        <f t="shared" si="4"/>
        <v>10.879004281548227</v>
      </c>
      <c r="J28">
        <f t="shared" si="4"/>
        <v>10.901127830106606</v>
      </c>
      <c r="K28">
        <f t="shared" si="4"/>
        <v>10.91710914852896</v>
      </c>
      <c r="L28">
        <f t="shared" si="4"/>
        <v>10.927623211361031</v>
      </c>
      <c r="M28">
        <f t="shared" si="4"/>
        <v>10.926922707957845</v>
      </c>
      <c r="N28">
        <f t="shared" si="4"/>
        <v>10.885874965985135</v>
      </c>
      <c r="O28">
        <f t="shared" si="4"/>
        <v>10.90511617857498</v>
      </c>
      <c r="P28">
        <f t="shared" si="4"/>
        <v>10.926073363227886</v>
      </c>
      <c r="Q28">
        <f t="shared" si="4"/>
        <v>10.932897126273119</v>
      </c>
      <c r="R28">
        <f t="shared" si="4"/>
        <v>10.945300186531934</v>
      </c>
      <c r="S28">
        <f t="shared" si="4"/>
        <v>10.963488942076582</v>
      </c>
      <c r="T28">
        <f t="shared" si="4"/>
        <v>10.961911326548792</v>
      </c>
      <c r="U28">
        <f t="shared" si="4"/>
        <v>10.961746486855022</v>
      </c>
      <c r="V28">
        <f t="shared" si="4"/>
        <v>10.979453674880242</v>
      </c>
      <c r="W28">
        <f t="shared" si="4"/>
        <v>10.992503947530791</v>
      </c>
      <c r="X28">
        <f t="shared" si="4"/>
        <v>10.996768990769434</v>
      </c>
      <c r="Y28">
        <f t="shared" si="4"/>
        <v>10.93337032789262</v>
      </c>
      <c r="Z28">
        <f t="shared" si="4"/>
        <v>10.985250349108744</v>
      </c>
      <c r="AA28">
        <f t="shared" si="4"/>
        <v>11.009625618038596</v>
      </c>
      <c r="AB28">
        <f t="shared" si="4"/>
        <v>10.99688208569599</v>
      </c>
      <c r="AC28">
        <f t="shared" si="4"/>
        <v>10.982976483152459</v>
      </c>
    </row>
    <row r="30" spans="1:29" x14ac:dyDescent="0.2">
      <c r="A30" t="s">
        <v>634</v>
      </c>
      <c r="B30">
        <f>B28</f>
        <v>10.70989087112873</v>
      </c>
      <c r="C30">
        <f>$B$28+(C26-$B$26)*LN(1.02)</f>
        <v>10.729693498424909</v>
      </c>
      <c r="D30">
        <f t="shared" ref="D30:AC30" si="5">$B$28+(D26-$B$26)*LN(1.02)</f>
        <v>10.749496125721089</v>
      </c>
      <c r="E30">
        <f t="shared" si="5"/>
        <v>10.769298753017269</v>
      </c>
      <c r="F30">
        <f t="shared" si="5"/>
        <v>10.789101380313449</v>
      </c>
      <c r="G30">
        <f t="shared" si="5"/>
        <v>10.808904007609629</v>
      </c>
      <c r="H30">
        <f t="shared" si="5"/>
        <v>10.828706634905808</v>
      </c>
      <c r="I30">
        <f t="shared" si="5"/>
        <v>10.848509262201988</v>
      </c>
      <c r="J30">
        <f t="shared" si="5"/>
        <v>10.868311889498168</v>
      </c>
      <c r="K30">
        <f t="shared" si="5"/>
        <v>10.888114516794348</v>
      </c>
      <c r="L30">
        <f t="shared" si="5"/>
        <v>10.907917144090527</v>
      </c>
      <c r="M30">
        <f t="shared" si="5"/>
        <v>10.927719771386707</v>
      </c>
      <c r="N30">
        <f t="shared" si="5"/>
        <v>10.947522398682887</v>
      </c>
      <c r="O30">
        <f t="shared" si="5"/>
        <v>10.967325025979067</v>
      </c>
      <c r="P30">
        <f t="shared" si="5"/>
        <v>10.987127653275246</v>
      </c>
      <c r="Q30">
        <f t="shared" si="5"/>
        <v>11.006930280571426</v>
      </c>
      <c r="R30">
        <f t="shared" si="5"/>
        <v>11.026732907867606</v>
      </c>
      <c r="S30">
        <f t="shared" si="5"/>
        <v>11.046535535163786</v>
      </c>
      <c r="T30">
        <f t="shared" si="5"/>
        <v>11.066338162459965</v>
      </c>
      <c r="U30">
        <f t="shared" si="5"/>
        <v>11.086140789756145</v>
      </c>
      <c r="V30">
        <f t="shared" si="5"/>
        <v>11.105943417052325</v>
      </c>
      <c r="W30">
        <f t="shared" si="5"/>
        <v>11.125746044348505</v>
      </c>
      <c r="X30">
        <f t="shared" si="5"/>
        <v>11.145548671644685</v>
      </c>
      <c r="Y30">
        <f t="shared" si="5"/>
        <v>11.165351298940864</v>
      </c>
      <c r="Z30">
        <f t="shared" si="5"/>
        <v>11.185153926237044</v>
      </c>
      <c r="AA30">
        <f t="shared" si="5"/>
        <v>11.204956553533222</v>
      </c>
      <c r="AB30">
        <f t="shared" si="5"/>
        <v>11.224759180829402</v>
      </c>
      <c r="AC30">
        <f t="shared" si="5"/>
        <v>11.244561808125582</v>
      </c>
    </row>
    <row r="31" spans="1:29" x14ac:dyDescent="0.2">
      <c r="A31" t="s">
        <v>635</v>
      </c>
      <c r="B31">
        <f>EXP(B30)</f>
        <v>44796.750000000007</v>
      </c>
      <c r="C31">
        <f t="shared" ref="C31:AC31" si="6">EXP(C30)</f>
        <v>45692.685000000012</v>
      </c>
      <c r="D31">
        <f t="shared" si="6"/>
        <v>46606.538700000012</v>
      </c>
      <c r="E31">
        <f t="shared" si="6"/>
        <v>47538.669474000017</v>
      </c>
      <c r="F31">
        <f t="shared" si="6"/>
        <v>48489.442863480021</v>
      </c>
      <c r="G31">
        <f t="shared" si="6"/>
        <v>49459.231720749623</v>
      </c>
      <c r="H31">
        <f t="shared" si="6"/>
        <v>50448.41635516462</v>
      </c>
      <c r="I31">
        <f t="shared" si="6"/>
        <v>51457.384682267912</v>
      </c>
      <c r="J31">
        <f t="shared" si="6"/>
        <v>52486.532375913273</v>
      </c>
      <c r="K31">
        <f t="shared" si="6"/>
        <v>53536.263023431544</v>
      </c>
      <c r="L31">
        <f t="shared" si="6"/>
        <v>54606.988283900173</v>
      </c>
      <c r="M31">
        <f t="shared" si="6"/>
        <v>55699.128049578183</v>
      </c>
      <c r="N31">
        <f t="shared" si="6"/>
        <v>56813.110610569747</v>
      </c>
      <c r="O31">
        <f t="shared" si="6"/>
        <v>57949.372822781144</v>
      </c>
      <c r="P31">
        <f t="shared" si="6"/>
        <v>59108.360279236775</v>
      </c>
      <c r="Q31">
        <f t="shared" si="6"/>
        <v>60290.527484821512</v>
      </c>
      <c r="R31">
        <f t="shared" si="6"/>
        <v>61496.338034517947</v>
      </c>
      <c r="S31">
        <f t="shared" si="6"/>
        <v>62726.264795208306</v>
      </c>
      <c r="T31">
        <f t="shared" si="6"/>
        <v>63980.790091112474</v>
      </c>
      <c r="U31">
        <f t="shared" si="6"/>
        <v>65260.40589293473</v>
      </c>
      <c r="V31">
        <f t="shared" si="6"/>
        <v>66565.614010793433</v>
      </c>
      <c r="W31">
        <f t="shared" si="6"/>
        <v>67896.926291009295</v>
      </c>
      <c r="X31">
        <f t="shared" si="6"/>
        <v>69254.864816829489</v>
      </c>
      <c r="Y31">
        <f t="shared" si="6"/>
        <v>70639.962113166082</v>
      </c>
      <c r="Z31">
        <f t="shared" si="6"/>
        <v>72052.761355429408</v>
      </c>
      <c r="AA31">
        <f t="shared" si="6"/>
        <v>73493.816582537867</v>
      </c>
      <c r="AB31">
        <f t="shared" si="6"/>
        <v>74963.692914188636</v>
      </c>
      <c r="AC31">
        <f t="shared" si="6"/>
        <v>76462.966772472413</v>
      </c>
    </row>
    <row r="43" spans="20:20" x14ac:dyDescent="0.2">
      <c r="T43">
        <v>466.39</v>
      </c>
    </row>
    <row r="44" spans="20:20" x14ac:dyDescent="0.2">
      <c r="T44">
        <v>48161</v>
      </c>
    </row>
    <row r="46" spans="20:20" x14ac:dyDescent="0.2">
      <c r="T46" s="12">
        <f>T43/T44</f>
        <v>9.6839766616141684E-3</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0881-092B-C144-BFEF-482612FB96F4}">
  <dimension ref="A27:AB29"/>
  <sheetViews>
    <sheetView workbookViewId="0">
      <selection activeCell="H40" sqref="H40"/>
    </sheetView>
  </sheetViews>
  <sheetFormatPr baseColWidth="10" defaultRowHeight="16" x14ac:dyDescent="0.2"/>
  <cols>
    <col min="1" max="1" width="19" bestFit="1" customWidth="1"/>
  </cols>
  <sheetData>
    <row r="27" spans="1:28" x14ac:dyDescent="0.2">
      <c r="A27" s="3" t="s">
        <v>434</v>
      </c>
      <c r="B27">
        <v>66.7</v>
      </c>
      <c r="C27">
        <v>67.2</v>
      </c>
      <c r="D27">
        <v>67.2</v>
      </c>
      <c r="E27">
        <v>67.3</v>
      </c>
      <c r="F27">
        <v>67.099999999999994</v>
      </c>
      <c r="G27">
        <v>68</v>
      </c>
      <c r="H27">
        <v>68.099999999999994</v>
      </c>
      <c r="I27">
        <v>69.599999999999994</v>
      </c>
      <c r="J27">
        <v>70.599999999999994</v>
      </c>
      <c r="K27">
        <v>71.2</v>
      </c>
      <c r="L27">
        <v>70.900000000000006</v>
      </c>
      <c r="M27">
        <v>71.7</v>
      </c>
      <c r="N27">
        <v>73</v>
      </c>
      <c r="O27">
        <v>75</v>
      </c>
      <c r="P27">
        <v>75.7</v>
      </c>
      <c r="Q27">
        <v>76.3</v>
      </c>
      <c r="R27">
        <v>77</v>
      </c>
      <c r="S27">
        <v>77.8</v>
      </c>
      <c r="T27">
        <v>77.8</v>
      </c>
      <c r="U27">
        <v>78</v>
      </c>
      <c r="V27">
        <v>79.3</v>
      </c>
      <c r="W27">
        <v>55</v>
      </c>
      <c r="X27">
        <v>55.2</v>
      </c>
      <c r="Y27">
        <v>56.3</v>
      </c>
      <c r="Z27">
        <v>55.3</v>
      </c>
      <c r="AA27">
        <v>54.8</v>
      </c>
      <c r="AB27">
        <v>54.5</v>
      </c>
    </row>
    <row r="29" spans="1:28" x14ac:dyDescent="0.2">
      <c r="A29" t="s">
        <v>439</v>
      </c>
      <c r="C29">
        <v>7.4962518740629685E-3</v>
      </c>
      <c r="D29">
        <v>0</v>
      </c>
      <c r="E29">
        <v>1.4880952380951534E-3</v>
      </c>
      <c r="F29">
        <v>-2.9717682020802801E-3</v>
      </c>
      <c r="G29">
        <v>1.3412816691505302E-2</v>
      </c>
      <c r="H29">
        <v>1.4705882352940341E-3</v>
      </c>
      <c r="I29">
        <v>2.2026431718061675E-2</v>
      </c>
      <c r="J29">
        <v>1.4367816091954025E-2</v>
      </c>
      <c r="K29">
        <v>8.4985835694052214E-3</v>
      </c>
      <c r="L29">
        <v>-4.2134831460673757E-3</v>
      </c>
      <c r="M29">
        <v>1.1283497884344105E-2</v>
      </c>
      <c r="N29">
        <v>1.8131101813110142E-2</v>
      </c>
      <c r="O29">
        <v>2.7397260273972601E-2</v>
      </c>
      <c r="P29">
        <v>9.3333333333333705E-3</v>
      </c>
      <c r="Q29">
        <v>7.9260237780712593E-3</v>
      </c>
      <c r="R29">
        <v>9.1743119266055415E-3</v>
      </c>
      <c r="S29">
        <v>1.0389610389610353E-2</v>
      </c>
      <c r="T29">
        <v>0</v>
      </c>
      <c r="U29">
        <v>2.5706940874036356E-3</v>
      </c>
      <c r="V29">
        <v>1.6666666666666632E-2</v>
      </c>
      <c r="W29">
        <v>0</v>
      </c>
      <c r="X29">
        <v>3.636363636363688E-3</v>
      </c>
      <c r="Y29">
        <v>1.9927536231883956E-2</v>
      </c>
      <c r="Z29">
        <v>-1.7761989342806397E-2</v>
      </c>
      <c r="AA29">
        <v>-9.0415913200723331E-3</v>
      </c>
      <c r="AB29">
        <v>-5.4744525547444738E-3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273E-7B2D-AA48-9382-B30013B18EC5}">
  <dimension ref="A1:AB427"/>
  <sheetViews>
    <sheetView topLeftCell="A21" workbookViewId="0">
      <selection activeCell="A282" sqref="A282:XFD282"/>
    </sheetView>
  </sheetViews>
  <sheetFormatPr baseColWidth="10" defaultRowHeight="16" x14ac:dyDescent="0.2"/>
  <cols>
    <col min="1" max="1" width="70" customWidth="1"/>
    <col min="2" max="2" width="11.5" customWidth="1"/>
    <col min="3" max="3" width="11.83203125" customWidth="1"/>
    <col min="4" max="4" width="11.6640625" customWidth="1"/>
  </cols>
  <sheetData>
    <row r="1" spans="1:28" x14ac:dyDescent="0.2">
      <c r="A1" t="s">
        <v>0</v>
      </c>
    </row>
    <row r="2" spans="1:28" x14ac:dyDescent="0.2">
      <c r="A2" t="s">
        <v>1</v>
      </c>
    </row>
    <row r="3" spans="1:28" x14ac:dyDescent="0.2">
      <c r="A3" t="s">
        <v>2</v>
      </c>
    </row>
    <row r="4" spans="1:28" x14ac:dyDescent="0.2">
      <c r="A4" t="s">
        <v>3</v>
      </c>
    </row>
    <row r="5" spans="1:28" x14ac:dyDescent="0.2">
      <c r="A5" t="s">
        <v>4</v>
      </c>
    </row>
    <row r="9" spans="1:28" x14ac:dyDescent="0.2">
      <c r="A9" t="s">
        <v>5</v>
      </c>
      <c r="B9" t="s">
        <v>6</v>
      </c>
    </row>
    <row r="10" spans="1:28" x14ac:dyDescent="0.2">
      <c r="A10" t="s">
        <v>7</v>
      </c>
      <c r="B10" t="s">
        <v>429</v>
      </c>
    </row>
    <row r="11" spans="1:28" x14ac:dyDescent="0.2">
      <c r="A11" t="s">
        <v>9</v>
      </c>
      <c r="B11">
        <v>1997</v>
      </c>
      <c r="C11">
        <v>1998</v>
      </c>
      <c r="D11">
        <v>1999</v>
      </c>
      <c r="E11">
        <v>2000</v>
      </c>
      <c r="F11">
        <v>2001</v>
      </c>
      <c r="G11">
        <v>2002</v>
      </c>
      <c r="H11">
        <v>2003</v>
      </c>
      <c r="I11">
        <v>2004</v>
      </c>
      <c r="J11">
        <v>2005</v>
      </c>
      <c r="K11">
        <v>2006</v>
      </c>
      <c r="L11">
        <v>2007</v>
      </c>
      <c r="M11">
        <v>2008</v>
      </c>
      <c r="N11">
        <v>2009</v>
      </c>
      <c r="O11">
        <v>2010</v>
      </c>
      <c r="P11">
        <v>2011</v>
      </c>
      <c r="Q11">
        <v>2012</v>
      </c>
      <c r="R11">
        <v>2013</v>
      </c>
      <c r="S11">
        <v>2014</v>
      </c>
      <c r="T11">
        <v>2015</v>
      </c>
      <c r="U11">
        <v>2016</v>
      </c>
      <c r="V11">
        <v>2017</v>
      </c>
      <c r="W11">
        <v>2018</v>
      </c>
      <c r="X11">
        <v>2019</v>
      </c>
      <c r="Y11">
        <v>2020</v>
      </c>
      <c r="Z11">
        <v>2021</v>
      </c>
      <c r="AA11">
        <v>2022</v>
      </c>
      <c r="AB11">
        <v>2023</v>
      </c>
    </row>
    <row r="12" spans="1:28" x14ac:dyDescent="0.2">
      <c r="B12" t="s">
        <v>428</v>
      </c>
    </row>
    <row r="13" spans="1:28" x14ac:dyDescent="0.2">
      <c r="A13" s="3" t="s">
        <v>11</v>
      </c>
      <c r="B13" s="1">
        <v>25286718</v>
      </c>
      <c r="C13" s="1">
        <v>25785715.800000001</v>
      </c>
      <c r="D13" s="1">
        <v>26438820.800000001</v>
      </c>
      <c r="E13" s="1">
        <v>26945884.699999999</v>
      </c>
      <c r="F13" s="1">
        <v>26994422.199999999</v>
      </c>
      <c r="G13" s="1">
        <v>27367906.899999999</v>
      </c>
      <c r="H13" s="1">
        <v>27801743.600000001</v>
      </c>
      <c r="I13" s="1">
        <v>28423286.899999999</v>
      </c>
      <c r="J13" s="1">
        <v>28698817.699999999</v>
      </c>
      <c r="K13" s="1">
        <v>29088550.699999999</v>
      </c>
      <c r="L13" s="1">
        <v>29676569.5</v>
      </c>
      <c r="M13" s="1">
        <v>30041188.5</v>
      </c>
      <c r="N13" s="1">
        <v>29066585.100000001</v>
      </c>
      <c r="O13" s="1">
        <v>29788360.5</v>
      </c>
      <c r="P13" s="1">
        <v>30200485</v>
      </c>
      <c r="Q13" s="1">
        <v>30758606.199999999</v>
      </c>
      <c r="R13" s="1">
        <v>31046226.399999999</v>
      </c>
      <c r="S13" s="1">
        <v>31054823.699999999</v>
      </c>
      <c r="T13" s="1">
        <v>31350842.5</v>
      </c>
      <c r="U13" s="1">
        <v>31503244.300000001</v>
      </c>
      <c r="V13" s="1">
        <v>32007088.100000001</v>
      </c>
      <c r="W13" s="1">
        <v>32795288.300000001</v>
      </c>
      <c r="X13" s="1">
        <v>33315702.399999999</v>
      </c>
      <c r="Y13" s="1">
        <v>29370976.100000001</v>
      </c>
      <c r="Z13" s="1">
        <v>32426504.600000001</v>
      </c>
      <c r="AA13" s="1">
        <v>34023093.200000003</v>
      </c>
      <c r="AB13" s="1">
        <v>35185490.799999997</v>
      </c>
    </row>
    <row r="14" spans="1:28" x14ac:dyDescent="0.2">
      <c r="A14" s="3" t="s">
        <v>12</v>
      </c>
      <c r="B14" s="1">
        <v>20293928.199999999</v>
      </c>
      <c r="C14" s="1">
        <v>20743236.600000001</v>
      </c>
      <c r="D14" s="1">
        <v>21265402.800000001</v>
      </c>
      <c r="E14" s="1">
        <v>21654464.300000001</v>
      </c>
      <c r="F14" s="1">
        <v>21604518.399999999</v>
      </c>
      <c r="G14" s="1">
        <v>21857228.600000001</v>
      </c>
      <c r="H14" s="1">
        <v>22160629.600000001</v>
      </c>
      <c r="I14" s="1">
        <v>22756582.5</v>
      </c>
      <c r="J14" s="1">
        <v>22977944.699999999</v>
      </c>
      <c r="K14" s="1">
        <v>23212267.899999999</v>
      </c>
      <c r="L14" s="1">
        <v>23604909.199999999</v>
      </c>
      <c r="M14" s="1">
        <v>23810064.899999999</v>
      </c>
      <c r="N14" s="1">
        <v>22751827.899999999</v>
      </c>
      <c r="O14" s="1">
        <v>23488322.699999999</v>
      </c>
      <c r="P14" s="1">
        <v>23832738.800000001</v>
      </c>
      <c r="Q14" s="1">
        <v>24343473.600000001</v>
      </c>
      <c r="R14" s="1">
        <v>24601616.100000001</v>
      </c>
      <c r="S14" s="1">
        <v>24573742</v>
      </c>
      <c r="T14" s="1">
        <v>24763901.399999999</v>
      </c>
      <c r="U14" s="1">
        <v>24817652.899999999</v>
      </c>
      <c r="V14" s="1">
        <v>25305453.5</v>
      </c>
      <c r="W14" s="1">
        <v>25867150.199999999</v>
      </c>
      <c r="X14" s="1">
        <v>26299350</v>
      </c>
      <c r="Y14" s="1">
        <v>22607079.800000001</v>
      </c>
      <c r="Z14" s="1">
        <v>25198658.800000001</v>
      </c>
      <c r="AA14" s="1">
        <v>26547854.300000001</v>
      </c>
      <c r="AB14" s="1">
        <v>27430115.199999999</v>
      </c>
    </row>
    <row r="15" spans="1:28" x14ac:dyDescent="0.2">
      <c r="A15" s="3" t="s">
        <v>13</v>
      </c>
      <c r="B15" s="1">
        <v>7110759.5999999996</v>
      </c>
      <c r="C15" s="1">
        <v>7089654.0999999996</v>
      </c>
      <c r="D15" s="1">
        <v>7133506.5999999996</v>
      </c>
      <c r="E15" s="1">
        <v>7203894.7000000002</v>
      </c>
      <c r="F15" s="1">
        <v>7075512.7999999998</v>
      </c>
      <c r="G15" s="1">
        <v>7089536.2000000002</v>
      </c>
      <c r="H15" s="1">
        <v>7135885</v>
      </c>
      <c r="I15" s="1">
        <v>7301332.2000000002</v>
      </c>
      <c r="J15" s="1">
        <v>7396461.5999999996</v>
      </c>
      <c r="K15" s="1">
        <v>7386904.9000000004</v>
      </c>
      <c r="L15" s="1">
        <v>7428225.4000000004</v>
      </c>
      <c r="M15" s="1">
        <v>7356723.7999999998</v>
      </c>
      <c r="N15" s="1">
        <v>6737554.5999999996</v>
      </c>
      <c r="O15" s="1">
        <v>7029087.5</v>
      </c>
      <c r="P15" s="1">
        <v>7199661.2999999998</v>
      </c>
      <c r="Q15" s="1">
        <v>7421800.7999999998</v>
      </c>
      <c r="R15" s="1">
        <v>7478233.2999999998</v>
      </c>
      <c r="S15" s="1">
        <v>7422184.7000000002</v>
      </c>
      <c r="T15" s="1">
        <v>7344216.7999999998</v>
      </c>
      <c r="U15" s="1">
        <v>7140777.0999999996</v>
      </c>
      <c r="V15" s="1">
        <v>7348512.7999999998</v>
      </c>
      <c r="W15" s="1">
        <v>7516594.7000000002</v>
      </c>
      <c r="X15" s="1">
        <v>7595161.2999999998</v>
      </c>
      <c r="Y15" s="1">
        <v>6704069</v>
      </c>
      <c r="Z15" s="1">
        <v>7489639.9000000004</v>
      </c>
      <c r="AA15" s="1">
        <v>7775469.2000000002</v>
      </c>
      <c r="AB15" s="1">
        <v>8007112.2000000002</v>
      </c>
    </row>
    <row r="16" spans="1:28" x14ac:dyDescent="0.2">
      <c r="A16" t="s">
        <v>14</v>
      </c>
      <c r="B16" s="1">
        <v>1156282.3999999999</v>
      </c>
      <c r="C16" s="1">
        <v>1136374.7</v>
      </c>
      <c r="D16" s="1">
        <v>1089837.3</v>
      </c>
      <c r="E16" s="1">
        <v>1007758.9</v>
      </c>
      <c r="F16" s="1">
        <v>924809</v>
      </c>
      <c r="G16" s="1">
        <v>920796</v>
      </c>
      <c r="H16" s="1">
        <v>917374.2</v>
      </c>
      <c r="I16" s="1">
        <v>915549</v>
      </c>
      <c r="J16" s="1">
        <v>915522</v>
      </c>
      <c r="K16" s="1">
        <v>867515.7</v>
      </c>
      <c r="L16" s="1">
        <v>848353.8</v>
      </c>
      <c r="M16" s="1">
        <v>819443.6</v>
      </c>
      <c r="N16" s="1">
        <v>781238.1</v>
      </c>
      <c r="O16" s="1">
        <v>754855.8</v>
      </c>
      <c r="P16" s="1">
        <v>767876</v>
      </c>
      <c r="Q16" s="1">
        <v>765517.6</v>
      </c>
      <c r="R16" s="1">
        <v>803706.6</v>
      </c>
      <c r="S16" s="1">
        <v>750778.1</v>
      </c>
      <c r="T16" s="1">
        <v>749295.9</v>
      </c>
      <c r="U16" s="1">
        <v>757379</v>
      </c>
      <c r="V16" s="1">
        <v>749254.5</v>
      </c>
      <c r="W16" s="1">
        <v>726000.9</v>
      </c>
      <c r="X16" s="1">
        <v>749398.2</v>
      </c>
      <c r="Y16" s="1">
        <v>700834.4</v>
      </c>
      <c r="Z16" s="1">
        <v>718736.1</v>
      </c>
      <c r="AA16" s="1">
        <v>703357.4</v>
      </c>
      <c r="AB16" s="1">
        <v>718666</v>
      </c>
    </row>
    <row r="17" spans="1:28" x14ac:dyDescent="0.2">
      <c r="A17" t="s">
        <v>15</v>
      </c>
      <c r="B17" s="1">
        <v>911498.3</v>
      </c>
      <c r="C17" s="1">
        <v>900872.1</v>
      </c>
      <c r="D17" s="1">
        <v>847162.6</v>
      </c>
      <c r="E17" s="1">
        <v>777711.1</v>
      </c>
      <c r="F17" s="1">
        <v>709242.5</v>
      </c>
      <c r="G17" s="1">
        <v>698606.6</v>
      </c>
      <c r="H17" s="1">
        <v>699741.6</v>
      </c>
      <c r="I17" s="1">
        <v>696393.6</v>
      </c>
      <c r="J17" s="1">
        <v>700810.1</v>
      </c>
      <c r="K17" s="1">
        <v>666090.30000000005</v>
      </c>
      <c r="L17" s="1">
        <v>664829.80000000005</v>
      </c>
      <c r="M17" s="1">
        <v>647620</v>
      </c>
      <c r="N17" s="1">
        <v>634455.6</v>
      </c>
      <c r="O17" s="1">
        <v>608371.30000000005</v>
      </c>
      <c r="P17" s="1">
        <v>616857.9</v>
      </c>
      <c r="Q17" s="1">
        <v>619652.19999999995</v>
      </c>
      <c r="R17" s="1">
        <v>653436.30000000005</v>
      </c>
      <c r="S17" s="1">
        <v>600813.9</v>
      </c>
      <c r="T17" s="1">
        <v>594264.69999999995</v>
      </c>
      <c r="U17" s="1">
        <v>598532.19999999995</v>
      </c>
      <c r="V17" s="1">
        <v>590944.30000000005</v>
      </c>
      <c r="W17" s="1">
        <v>565710.9</v>
      </c>
      <c r="X17" s="1">
        <v>593965</v>
      </c>
      <c r="Y17" s="1">
        <v>565544.5</v>
      </c>
      <c r="Z17" s="1">
        <v>565254.19999999995</v>
      </c>
      <c r="AA17" s="1">
        <v>552578.9</v>
      </c>
      <c r="AB17" s="1">
        <v>567288.9</v>
      </c>
    </row>
    <row r="18" spans="1:28" x14ac:dyDescent="0.2">
      <c r="A18" t="s">
        <v>16</v>
      </c>
      <c r="B18" s="1">
        <v>406312.9</v>
      </c>
      <c r="C18" s="1">
        <v>410408</v>
      </c>
      <c r="D18" s="1">
        <v>351683.7</v>
      </c>
      <c r="E18" s="1">
        <v>332250.7</v>
      </c>
      <c r="F18" s="1">
        <v>304667.8</v>
      </c>
      <c r="G18" s="1">
        <v>314830.59999999998</v>
      </c>
      <c r="H18" s="1">
        <v>309205.90000000002</v>
      </c>
      <c r="I18" s="1">
        <v>289855.7</v>
      </c>
      <c r="J18" s="1">
        <v>286509</v>
      </c>
      <c r="K18" s="1">
        <v>273106.09999999998</v>
      </c>
      <c r="L18" s="1">
        <v>308455.5</v>
      </c>
      <c r="M18" s="1">
        <v>321165.59999999998</v>
      </c>
      <c r="N18" s="1">
        <v>305412.8</v>
      </c>
      <c r="O18" s="1">
        <v>325731.7</v>
      </c>
      <c r="P18" s="1">
        <v>288016.2</v>
      </c>
      <c r="Q18" s="1">
        <v>315556.7</v>
      </c>
      <c r="R18" s="1">
        <v>333738</v>
      </c>
      <c r="S18" s="1">
        <v>295037.5</v>
      </c>
      <c r="T18" s="1">
        <v>297471.2</v>
      </c>
      <c r="U18" s="1">
        <v>305290.2</v>
      </c>
      <c r="V18" s="1">
        <v>298586.5</v>
      </c>
      <c r="W18" s="1">
        <v>291172.2</v>
      </c>
      <c r="X18" s="1">
        <v>320003.5</v>
      </c>
      <c r="Y18" s="1">
        <v>313144.3</v>
      </c>
      <c r="Z18" s="1">
        <v>310287.3</v>
      </c>
      <c r="AA18" s="1">
        <v>304347.90000000002</v>
      </c>
      <c r="AB18" s="1">
        <v>330392.59999999998</v>
      </c>
    </row>
    <row r="19" spans="1:28" x14ac:dyDescent="0.2">
      <c r="A19" t="s">
        <v>17</v>
      </c>
      <c r="B19" s="1">
        <v>56694.5</v>
      </c>
      <c r="C19" s="1">
        <v>67374.3</v>
      </c>
      <c r="D19" s="1">
        <v>61384.7</v>
      </c>
      <c r="E19" s="1">
        <v>65707.600000000006</v>
      </c>
      <c r="F19" s="1">
        <v>64532.2</v>
      </c>
      <c r="G19" s="1">
        <v>71841.899999999994</v>
      </c>
      <c r="H19" s="1">
        <v>71758.899999999994</v>
      </c>
      <c r="I19" s="1">
        <v>67191.3</v>
      </c>
      <c r="J19" s="1">
        <v>62430.7</v>
      </c>
      <c r="K19" s="1">
        <v>59669.5</v>
      </c>
      <c r="L19" s="1">
        <v>65318.3</v>
      </c>
      <c r="M19" s="1">
        <v>65854.100000000006</v>
      </c>
      <c r="N19" s="1">
        <v>62446.5</v>
      </c>
      <c r="O19" s="1">
        <v>64744.7</v>
      </c>
      <c r="P19" s="1">
        <v>68481</v>
      </c>
      <c r="Q19" s="1">
        <v>71377.3</v>
      </c>
      <c r="R19" s="1">
        <v>72183.100000000006</v>
      </c>
      <c r="S19" s="1">
        <v>71158.8</v>
      </c>
      <c r="T19" s="1">
        <v>68477.399999999994</v>
      </c>
      <c r="U19" s="1">
        <v>66441.3</v>
      </c>
      <c r="V19" s="1">
        <v>68755</v>
      </c>
      <c r="W19" s="1">
        <v>75817.2</v>
      </c>
      <c r="X19" s="1">
        <v>92513</v>
      </c>
      <c r="Y19" s="1">
        <v>89012.6</v>
      </c>
      <c r="Z19" s="1">
        <v>96923.8</v>
      </c>
      <c r="AA19" s="1">
        <v>93273.9</v>
      </c>
      <c r="AB19" s="1">
        <v>97276.4</v>
      </c>
    </row>
    <row r="20" spans="1:28" x14ac:dyDescent="0.2">
      <c r="A20" t="s">
        <v>18</v>
      </c>
      <c r="B20" s="1">
        <v>349618.4</v>
      </c>
      <c r="C20" s="1">
        <v>343033.7</v>
      </c>
      <c r="D20" s="1">
        <v>290299</v>
      </c>
      <c r="E20" s="1">
        <v>266543.09999999998</v>
      </c>
      <c r="F20" s="1">
        <v>240135.6</v>
      </c>
      <c r="G20" s="1">
        <v>242988.7</v>
      </c>
      <c r="H20" s="1">
        <v>237447</v>
      </c>
      <c r="I20" s="1">
        <v>222664.4</v>
      </c>
      <c r="J20" s="1">
        <v>224078.3</v>
      </c>
      <c r="K20" s="1">
        <v>213436.6</v>
      </c>
      <c r="L20" s="1">
        <v>243137.2</v>
      </c>
      <c r="M20" s="1">
        <v>255311.5</v>
      </c>
      <c r="N20" s="1">
        <v>242966.3</v>
      </c>
      <c r="O20" s="1">
        <v>260987</v>
      </c>
      <c r="P20" s="1">
        <v>219535.2</v>
      </c>
      <c r="Q20" s="1">
        <v>244179.4</v>
      </c>
      <c r="R20" s="1">
        <v>261554.9</v>
      </c>
      <c r="S20" s="1">
        <v>223878.7</v>
      </c>
      <c r="T20" s="1">
        <v>228993.8</v>
      </c>
      <c r="U20" s="1">
        <v>238848.9</v>
      </c>
      <c r="V20" s="1">
        <v>229831.5</v>
      </c>
      <c r="W20" s="1">
        <v>215355</v>
      </c>
      <c r="X20" s="1">
        <v>227490.5</v>
      </c>
      <c r="Y20" s="1">
        <v>224131.7</v>
      </c>
      <c r="Z20" s="1">
        <v>213363.5</v>
      </c>
      <c r="AA20" s="1">
        <v>211074</v>
      </c>
      <c r="AB20" s="1">
        <v>233116.2</v>
      </c>
    </row>
    <row r="21" spans="1:28" x14ac:dyDescent="0.2">
      <c r="A21" t="s">
        <v>19</v>
      </c>
      <c r="B21" s="1">
        <v>505185.4</v>
      </c>
      <c r="C21" s="1">
        <v>490464.1</v>
      </c>
      <c r="D21" s="1">
        <v>495478.9</v>
      </c>
      <c r="E21" s="1">
        <v>445460.4</v>
      </c>
      <c r="F21" s="1">
        <v>404574.7</v>
      </c>
      <c r="G21" s="1">
        <v>383776</v>
      </c>
      <c r="H21" s="1">
        <v>390535.7</v>
      </c>
      <c r="I21" s="1">
        <v>406537.9</v>
      </c>
      <c r="J21" s="1">
        <v>414301.1</v>
      </c>
      <c r="K21" s="1">
        <v>392984.2</v>
      </c>
      <c r="L21" s="1">
        <v>356374.3</v>
      </c>
      <c r="M21" s="1">
        <v>326454.40000000002</v>
      </c>
      <c r="N21" s="1">
        <v>329042.8</v>
      </c>
      <c r="O21" s="1">
        <v>282639.59999999998</v>
      </c>
      <c r="P21" s="1">
        <v>328841.7</v>
      </c>
      <c r="Q21" s="1">
        <v>304095.5</v>
      </c>
      <c r="R21" s="1">
        <v>319698.3</v>
      </c>
      <c r="S21" s="1">
        <v>305776.40000000002</v>
      </c>
      <c r="T21" s="1">
        <v>296793.5</v>
      </c>
      <c r="U21" s="1">
        <v>293242</v>
      </c>
      <c r="V21" s="1">
        <v>292357.8</v>
      </c>
      <c r="W21" s="1">
        <v>274538.7</v>
      </c>
      <c r="X21" s="1">
        <v>273961.5</v>
      </c>
      <c r="Y21" s="1">
        <v>252400.2</v>
      </c>
      <c r="Z21" s="1">
        <v>254966.9</v>
      </c>
      <c r="AA21" s="1">
        <v>248231</v>
      </c>
      <c r="AB21" s="1">
        <v>236896.3</v>
      </c>
    </row>
    <row r="22" spans="1:28" x14ac:dyDescent="0.2">
      <c r="A22" t="s">
        <v>20</v>
      </c>
      <c r="B22" s="1">
        <v>5455.5</v>
      </c>
      <c r="C22" s="1">
        <v>6673.5</v>
      </c>
      <c r="D22" s="1">
        <v>7270.8</v>
      </c>
      <c r="E22" s="1">
        <v>7169.8</v>
      </c>
      <c r="F22" s="1">
        <v>6991.3</v>
      </c>
      <c r="G22" s="1">
        <v>6005.8</v>
      </c>
      <c r="H22" s="1">
        <v>6379.1</v>
      </c>
      <c r="I22" s="1">
        <v>6793.4</v>
      </c>
      <c r="J22" s="1">
        <v>7017.2</v>
      </c>
      <c r="K22" s="1">
        <v>6708.7</v>
      </c>
      <c r="L22" s="1">
        <v>6532.4</v>
      </c>
      <c r="M22" s="1">
        <v>6643.6</v>
      </c>
      <c r="N22" s="1">
        <v>7399.1</v>
      </c>
      <c r="O22" s="1">
        <v>7211.6</v>
      </c>
      <c r="P22" s="1">
        <v>6911.1</v>
      </c>
      <c r="Q22" s="1">
        <v>6760.6</v>
      </c>
      <c r="R22" s="1">
        <v>7173</v>
      </c>
      <c r="S22" s="1">
        <v>6295.3</v>
      </c>
      <c r="T22" s="1">
        <v>6371.4</v>
      </c>
      <c r="U22" s="1">
        <v>6569.1</v>
      </c>
      <c r="V22" s="1">
        <v>7192.8</v>
      </c>
      <c r="W22" s="1">
        <v>6840.7</v>
      </c>
      <c r="X22" s="1">
        <v>6760.2</v>
      </c>
      <c r="Y22" s="1">
        <v>6408.5</v>
      </c>
      <c r="Z22" s="1">
        <v>6122.3</v>
      </c>
      <c r="AA22" s="1">
        <v>6585.6</v>
      </c>
      <c r="AB22" s="1">
        <v>6786.7</v>
      </c>
    </row>
    <row r="23" spans="1:28" x14ac:dyDescent="0.2">
      <c r="A23" t="s">
        <v>21</v>
      </c>
      <c r="B23" s="1">
        <v>499729.9</v>
      </c>
      <c r="C23" s="1">
        <v>483790.6</v>
      </c>
      <c r="D23" s="1">
        <v>488208.1</v>
      </c>
      <c r="E23" s="1">
        <v>438290.6</v>
      </c>
      <c r="F23" s="1">
        <v>397583.4</v>
      </c>
      <c r="G23" s="1">
        <v>377770.2</v>
      </c>
      <c r="H23" s="1">
        <v>384156.6</v>
      </c>
      <c r="I23" s="1">
        <v>399744.5</v>
      </c>
      <c r="J23" s="1">
        <v>407283.9</v>
      </c>
      <c r="K23" s="1">
        <v>386275.5</v>
      </c>
      <c r="L23" s="1">
        <v>349841.9</v>
      </c>
      <c r="M23" s="1">
        <v>319810.8</v>
      </c>
      <c r="N23" s="1">
        <v>321643.7</v>
      </c>
      <c r="O23" s="1">
        <v>275428</v>
      </c>
      <c r="P23" s="1">
        <v>321930.59999999998</v>
      </c>
      <c r="Q23" s="1">
        <v>297334.90000000002</v>
      </c>
      <c r="R23" s="1">
        <v>312525.3</v>
      </c>
      <c r="S23" s="1">
        <v>299481.09999999998</v>
      </c>
      <c r="T23" s="1">
        <v>290422.09999999998</v>
      </c>
      <c r="U23" s="1">
        <v>286672.90000000002</v>
      </c>
      <c r="V23" s="1">
        <v>285165</v>
      </c>
      <c r="W23" s="1">
        <v>267698</v>
      </c>
      <c r="X23" s="1">
        <v>267201.3</v>
      </c>
      <c r="Y23" s="1">
        <v>245991.7</v>
      </c>
      <c r="Z23" s="1">
        <v>248844.6</v>
      </c>
      <c r="AA23" s="1">
        <v>241645.4</v>
      </c>
      <c r="AB23" s="1">
        <v>230109.6</v>
      </c>
    </row>
    <row r="24" spans="1:28" x14ac:dyDescent="0.2">
      <c r="A24" t="s">
        <v>22</v>
      </c>
      <c r="B24" s="1">
        <v>139370.1</v>
      </c>
      <c r="C24" s="1">
        <v>128036.7</v>
      </c>
      <c r="D24" s="1">
        <v>136255.1</v>
      </c>
      <c r="E24" s="1">
        <v>130216.9</v>
      </c>
      <c r="F24" s="1">
        <v>122723</v>
      </c>
      <c r="G24" s="1">
        <v>123052.6</v>
      </c>
      <c r="H24" s="1">
        <v>117992.4</v>
      </c>
      <c r="I24" s="1">
        <v>120526</v>
      </c>
      <c r="J24" s="1">
        <v>117226.3</v>
      </c>
      <c r="K24" s="1">
        <v>105066.1</v>
      </c>
      <c r="L24" s="1">
        <v>95419.8</v>
      </c>
      <c r="M24" s="1">
        <v>86722.9</v>
      </c>
      <c r="N24" s="1">
        <v>69900.399999999994</v>
      </c>
      <c r="O24" s="1">
        <v>69183</v>
      </c>
      <c r="P24" s="1">
        <v>73815.5</v>
      </c>
      <c r="Q24" s="1">
        <v>68570.3</v>
      </c>
      <c r="R24" s="1">
        <v>70478.899999999994</v>
      </c>
      <c r="S24" s="1">
        <v>68137.899999999994</v>
      </c>
      <c r="T24" s="1">
        <v>70449.8</v>
      </c>
      <c r="U24" s="1">
        <v>71914.899999999994</v>
      </c>
      <c r="V24" s="1">
        <v>67907.7</v>
      </c>
      <c r="W24" s="1">
        <v>71363.899999999994</v>
      </c>
      <c r="X24" s="1">
        <v>67034.600000000006</v>
      </c>
      <c r="Y24" s="1">
        <v>56646.2</v>
      </c>
      <c r="Z24" s="1">
        <v>65609.600000000006</v>
      </c>
      <c r="AA24" s="1">
        <v>62583.6</v>
      </c>
      <c r="AB24" s="1">
        <v>64376.7</v>
      </c>
    </row>
    <row r="25" spans="1:28" x14ac:dyDescent="0.2">
      <c r="A25" t="s">
        <v>23</v>
      </c>
      <c r="B25" s="1">
        <v>46604.800000000003</v>
      </c>
      <c r="C25" s="1">
        <v>46046.3</v>
      </c>
      <c r="D25" s="1">
        <v>45140.7</v>
      </c>
      <c r="E25" s="1">
        <v>42946</v>
      </c>
      <c r="F25" s="1">
        <v>40463.599999999999</v>
      </c>
      <c r="G25" s="1">
        <v>43412.1</v>
      </c>
      <c r="H25" s="1">
        <v>41753.599999999999</v>
      </c>
      <c r="I25" s="1">
        <v>40980.199999999997</v>
      </c>
      <c r="J25" s="1">
        <v>41153.699999999997</v>
      </c>
      <c r="K25" s="1">
        <v>40777.800000000003</v>
      </c>
      <c r="L25" s="1">
        <v>35370.6</v>
      </c>
      <c r="M25" s="1">
        <v>33041.1</v>
      </c>
      <c r="N25" s="1">
        <v>28213.200000000001</v>
      </c>
      <c r="O25" s="1">
        <v>29175.599999999999</v>
      </c>
      <c r="P25" s="1">
        <v>28137.8</v>
      </c>
      <c r="Q25" s="1">
        <v>30175.3</v>
      </c>
      <c r="R25" s="1">
        <v>29708.2</v>
      </c>
      <c r="S25" s="1">
        <v>30487</v>
      </c>
      <c r="T25" s="1">
        <v>30599.9</v>
      </c>
      <c r="U25" s="1">
        <v>27626.5</v>
      </c>
      <c r="V25" s="1">
        <v>29975.9</v>
      </c>
      <c r="W25" s="1">
        <v>28269.4</v>
      </c>
      <c r="X25" s="1">
        <v>29500.5</v>
      </c>
      <c r="Y25" s="1">
        <v>25067.9</v>
      </c>
      <c r="Z25" s="1">
        <v>30016.799999999999</v>
      </c>
      <c r="AA25" s="1">
        <v>29484.799999999999</v>
      </c>
      <c r="AB25" s="1">
        <v>26638.6</v>
      </c>
    </row>
    <row r="26" spans="1:28" x14ac:dyDescent="0.2">
      <c r="A26" t="s">
        <v>24</v>
      </c>
      <c r="B26" s="1">
        <v>58809.2</v>
      </c>
      <c r="C26" s="1">
        <v>61419.6</v>
      </c>
      <c r="D26" s="1">
        <v>61278.9</v>
      </c>
      <c r="E26" s="1">
        <v>56884.9</v>
      </c>
      <c r="F26" s="1">
        <v>52379.9</v>
      </c>
      <c r="G26" s="1">
        <v>55724.7</v>
      </c>
      <c r="H26" s="1">
        <v>57886.6</v>
      </c>
      <c r="I26" s="1">
        <v>57649.2</v>
      </c>
      <c r="J26" s="1">
        <v>56331.9</v>
      </c>
      <c r="K26" s="1">
        <v>55581.5</v>
      </c>
      <c r="L26" s="1">
        <v>52733.599999999999</v>
      </c>
      <c r="M26" s="1">
        <v>52059.6</v>
      </c>
      <c r="N26" s="1">
        <v>48668.9</v>
      </c>
      <c r="O26" s="1">
        <v>48125.9</v>
      </c>
      <c r="P26" s="1">
        <v>49064.800000000003</v>
      </c>
      <c r="Q26" s="1">
        <v>47119.8</v>
      </c>
      <c r="R26" s="1">
        <v>50083.199999999997</v>
      </c>
      <c r="S26" s="1">
        <v>51339.3</v>
      </c>
      <c r="T26" s="1">
        <v>53981.5</v>
      </c>
      <c r="U26" s="1">
        <v>59305.4</v>
      </c>
      <c r="V26" s="1">
        <v>60426.6</v>
      </c>
      <c r="W26" s="1">
        <v>60656.7</v>
      </c>
      <c r="X26" s="1">
        <v>58898.1</v>
      </c>
      <c r="Y26" s="1">
        <v>53575.8</v>
      </c>
      <c r="Z26" s="1">
        <v>57855.5</v>
      </c>
      <c r="AA26" s="1">
        <v>58710.1</v>
      </c>
      <c r="AB26" s="1">
        <v>60361.8</v>
      </c>
    </row>
    <row r="27" spans="1:28" x14ac:dyDescent="0.2">
      <c r="A27" t="s">
        <v>25</v>
      </c>
      <c r="B27" s="1">
        <v>23863.7</v>
      </c>
      <c r="C27" s="1">
        <v>26312.9</v>
      </c>
      <c r="D27" s="1">
        <v>27821.599999999999</v>
      </c>
      <c r="E27" s="1">
        <v>25824.7</v>
      </c>
      <c r="F27" s="1">
        <v>22821</v>
      </c>
      <c r="G27" s="1">
        <v>21846.400000000001</v>
      </c>
      <c r="H27" s="1">
        <v>24222.400000000001</v>
      </c>
      <c r="I27" s="1">
        <v>23610.5</v>
      </c>
      <c r="J27" s="1">
        <v>23705.9</v>
      </c>
      <c r="K27" s="1">
        <v>24401.4</v>
      </c>
      <c r="L27" s="1">
        <v>24171.7</v>
      </c>
      <c r="M27" s="1">
        <v>23580</v>
      </c>
      <c r="N27" s="1">
        <v>26021.5</v>
      </c>
      <c r="O27" s="1">
        <v>25233.200000000001</v>
      </c>
      <c r="P27" s="1">
        <v>26176</v>
      </c>
      <c r="Q27" s="1">
        <v>25304.5</v>
      </c>
      <c r="R27" s="1">
        <v>25834.9</v>
      </c>
      <c r="S27" s="1">
        <v>25635.599999999999</v>
      </c>
      <c r="T27" s="1">
        <v>26572</v>
      </c>
      <c r="U27" s="1">
        <v>27027.8</v>
      </c>
      <c r="V27" s="1">
        <v>28627.8</v>
      </c>
      <c r="W27" s="1">
        <v>28513.8</v>
      </c>
      <c r="X27" s="1">
        <v>28486.1</v>
      </c>
      <c r="Y27" s="1">
        <v>25603.9</v>
      </c>
      <c r="Z27" s="1">
        <v>27436.799999999999</v>
      </c>
      <c r="AA27" s="1">
        <v>27832.5</v>
      </c>
      <c r="AB27" s="1">
        <v>29208.2</v>
      </c>
    </row>
    <row r="28" spans="1:28" x14ac:dyDescent="0.2">
      <c r="A28" t="s">
        <v>26</v>
      </c>
      <c r="B28" s="1">
        <v>34945.5</v>
      </c>
      <c r="C28" s="1">
        <v>35106.699999999997</v>
      </c>
      <c r="D28" s="1">
        <v>33457.300000000003</v>
      </c>
      <c r="E28" s="1">
        <v>31060.2</v>
      </c>
      <c r="F28" s="1">
        <v>29558.9</v>
      </c>
      <c r="G28" s="1">
        <v>33878.300000000003</v>
      </c>
      <c r="H28" s="1">
        <v>33664.199999999997</v>
      </c>
      <c r="I28" s="1">
        <v>34038.699999999997</v>
      </c>
      <c r="J28" s="1">
        <v>32626</v>
      </c>
      <c r="K28" s="1">
        <v>31180.1</v>
      </c>
      <c r="L28" s="1">
        <v>28561.9</v>
      </c>
      <c r="M28" s="1">
        <v>28479.599999999999</v>
      </c>
      <c r="N28" s="1">
        <v>22647.4</v>
      </c>
      <c r="O28" s="1">
        <v>22892.7</v>
      </c>
      <c r="P28" s="1">
        <v>22888.799999999999</v>
      </c>
      <c r="Q28" s="1">
        <v>21815.3</v>
      </c>
      <c r="R28" s="1">
        <v>24248.3</v>
      </c>
      <c r="S28" s="1">
        <v>25703.7</v>
      </c>
      <c r="T28" s="1">
        <v>27409.5</v>
      </c>
      <c r="U28" s="1">
        <v>32277.599999999999</v>
      </c>
      <c r="V28" s="1">
        <v>31798.799999999999</v>
      </c>
      <c r="W28" s="1">
        <v>32142.9</v>
      </c>
      <c r="X28" s="1">
        <v>30412</v>
      </c>
      <c r="Y28" s="1">
        <v>27971.9</v>
      </c>
      <c r="Z28" s="1">
        <v>30418.7</v>
      </c>
      <c r="AA28" s="1">
        <v>30877.599999999999</v>
      </c>
      <c r="AB28" s="1">
        <v>31153.599999999999</v>
      </c>
    </row>
    <row r="29" spans="1:28" x14ac:dyDescent="0.2">
      <c r="A29" t="s">
        <v>27</v>
      </c>
      <c r="B29" s="1">
        <v>330822.3</v>
      </c>
      <c r="C29" s="1">
        <v>297559.2</v>
      </c>
      <c r="D29" s="1">
        <v>276306.5</v>
      </c>
      <c r="E29" s="1">
        <v>308966.90000000002</v>
      </c>
      <c r="F29" s="1">
        <v>328814.7</v>
      </c>
      <c r="G29" s="1">
        <v>312525.09999999998</v>
      </c>
      <c r="H29" s="1">
        <v>331673.3</v>
      </c>
      <c r="I29" s="1">
        <v>364000.9</v>
      </c>
      <c r="J29" s="1">
        <v>407261.9</v>
      </c>
      <c r="K29" s="1">
        <v>463481.9</v>
      </c>
      <c r="L29" s="1">
        <v>469356.5</v>
      </c>
      <c r="M29" s="1">
        <v>496400.3</v>
      </c>
      <c r="N29" s="1">
        <v>459336.3</v>
      </c>
      <c r="O29" s="1">
        <v>509616.5</v>
      </c>
      <c r="P29" s="1">
        <v>564258.80000000005</v>
      </c>
      <c r="Q29" s="1">
        <v>599011.9</v>
      </c>
      <c r="R29" s="1">
        <v>624886.69999999995</v>
      </c>
      <c r="S29" s="1">
        <v>604995.69999999995</v>
      </c>
      <c r="T29" s="1">
        <v>512291.7</v>
      </c>
      <c r="U29" s="1">
        <v>454424.3</v>
      </c>
      <c r="V29" s="1">
        <v>508896.9</v>
      </c>
      <c r="W29" s="1">
        <v>549120.6</v>
      </c>
      <c r="X29" s="1">
        <v>545503.19999999995</v>
      </c>
      <c r="Y29" s="1">
        <v>462385.7</v>
      </c>
      <c r="Z29" s="1">
        <v>510825.9</v>
      </c>
      <c r="AA29" s="1">
        <v>570623.80000000005</v>
      </c>
      <c r="AB29" s="1">
        <v>569922</v>
      </c>
    </row>
    <row r="30" spans="1:28" x14ac:dyDescent="0.2">
      <c r="A30" t="s">
        <v>28</v>
      </c>
      <c r="B30" s="1">
        <v>76315.7</v>
      </c>
      <c r="C30" s="1">
        <v>66856.899999999994</v>
      </c>
      <c r="D30" s="1">
        <v>70623.8</v>
      </c>
      <c r="E30" s="1">
        <v>76892</v>
      </c>
      <c r="F30" s="1">
        <v>92929.600000000006</v>
      </c>
      <c r="G30" s="1">
        <v>86590.1</v>
      </c>
      <c r="H30" s="1">
        <v>100868.2</v>
      </c>
      <c r="I30" s="1">
        <v>110895.1</v>
      </c>
      <c r="J30" s="1">
        <v>135140.9</v>
      </c>
      <c r="K30" s="1">
        <v>145489.60000000001</v>
      </c>
      <c r="L30" s="1">
        <v>167817.60000000001</v>
      </c>
      <c r="M30" s="1">
        <v>168966.39999999999</v>
      </c>
      <c r="N30" s="1">
        <v>168602.9</v>
      </c>
      <c r="O30" s="1">
        <v>173490.5</v>
      </c>
      <c r="P30" s="1">
        <v>192914.4</v>
      </c>
      <c r="Q30" s="1">
        <v>202195.1</v>
      </c>
      <c r="R30" s="1">
        <v>190660.4</v>
      </c>
      <c r="S30" s="1">
        <v>180028.2</v>
      </c>
      <c r="T30" s="1">
        <v>172563.1</v>
      </c>
      <c r="U30" s="1">
        <v>142425.60000000001</v>
      </c>
      <c r="V30" s="1">
        <v>160231.79999999999</v>
      </c>
      <c r="W30" s="1">
        <v>169467.8</v>
      </c>
      <c r="X30" s="1">
        <v>175960.7</v>
      </c>
      <c r="Y30" s="1">
        <v>154923.29999999999</v>
      </c>
      <c r="Z30" s="1">
        <v>160745.5</v>
      </c>
      <c r="AA30" s="1">
        <v>175202.9</v>
      </c>
      <c r="AB30" s="1">
        <v>179061.9</v>
      </c>
    </row>
    <row r="31" spans="1:28" x14ac:dyDescent="0.2">
      <c r="A31" t="s">
        <v>29</v>
      </c>
      <c r="B31" s="1">
        <v>67152</v>
      </c>
      <c r="C31" s="1">
        <v>58335</v>
      </c>
      <c r="D31" s="1">
        <v>60699.6</v>
      </c>
      <c r="E31" s="1">
        <v>66654.5</v>
      </c>
      <c r="F31" s="1">
        <v>82514.899999999994</v>
      </c>
      <c r="G31" s="1">
        <v>73146.600000000006</v>
      </c>
      <c r="H31" s="1">
        <v>85479.7</v>
      </c>
      <c r="I31" s="1">
        <v>94165.1</v>
      </c>
      <c r="J31" s="1">
        <v>114930.1</v>
      </c>
      <c r="K31" s="1">
        <v>120822.2</v>
      </c>
      <c r="L31" s="1">
        <v>152225.20000000001</v>
      </c>
      <c r="M31" s="1">
        <v>149407.1</v>
      </c>
      <c r="N31" s="1">
        <v>129977.7</v>
      </c>
      <c r="O31" s="1">
        <v>132957</v>
      </c>
      <c r="P31" s="1">
        <v>151446.20000000001</v>
      </c>
      <c r="Q31" s="1">
        <v>151003.5</v>
      </c>
      <c r="R31" s="1">
        <v>126407.8</v>
      </c>
      <c r="S31" s="1">
        <v>119134.5</v>
      </c>
      <c r="T31" s="1">
        <v>116072.2</v>
      </c>
      <c r="U31" s="1">
        <v>90327.2</v>
      </c>
      <c r="V31" s="1">
        <v>102468.6</v>
      </c>
      <c r="W31" s="1">
        <v>107220.3</v>
      </c>
      <c r="X31" s="1">
        <v>109256.9</v>
      </c>
      <c r="Y31" s="1">
        <v>93306.4</v>
      </c>
      <c r="Z31" s="1">
        <v>98770.8</v>
      </c>
      <c r="AA31" s="1">
        <v>97141.3</v>
      </c>
      <c r="AB31" s="1">
        <v>97541.3</v>
      </c>
    </row>
    <row r="32" spans="1:28" x14ac:dyDescent="0.2">
      <c r="A32" t="s">
        <v>30</v>
      </c>
      <c r="B32" s="1">
        <v>9163.7000000000007</v>
      </c>
      <c r="C32" s="1">
        <v>8521.9</v>
      </c>
      <c r="D32" s="1">
        <v>9924.2000000000007</v>
      </c>
      <c r="E32" s="1">
        <v>10237.5</v>
      </c>
      <c r="F32" s="1">
        <v>10414.700000000001</v>
      </c>
      <c r="G32" s="1">
        <v>13443.5</v>
      </c>
      <c r="H32" s="1">
        <v>15388.5</v>
      </c>
      <c r="I32" s="1">
        <v>16730</v>
      </c>
      <c r="J32" s="1">
        <v>20210.8</v>
      </c>
      <c r="K32" s="1">
        <v>24667.4</v>
      </c>
      <c r="L32" s="1">
        <v>15592.4</v>
      </c>
      <c r="M32" s="1">
        <v>19559.3</v>
      </c>
      <c r="N32" s="1">
        <v>38625.199999999997</v>
      </c>
      <c r="O32" s="1">
        <v>40533.5</v>
      </c>
      <c r="P32" s="1">
        <v>41468.199999999997</v>
      </c>
      <c r="Q32" s="1">
        <v>51191.6</v>
      </c>
      <c r="R32" s="1">
        <v>64252.6</v>
      </c>
      <c r="S32" s="1">
        <v>60893.7</v>
      </c>
      <c r="T32" s="1">
        <v>56490.9</v>
      </c>
      <c r="U32" s="1">
        <v>52098.400000000001</v>
      </c>
      <c r="V32" s="1">
        <v>57763.199999999997</v>
      </c>
      <c r="W32" s="1">
        <v>62247.5</v>
      </c>
      <c r="X32" s="1">
        <v>66703.8</v>
      </c>
      <c r="Y32" s="1">
        <v>61616.9</v>
      </c>
      <c r="Z32" s="1">
        <v>61974.7</v>
      </c>
      <c r="AA32" s="1">
        <v>78061.600000000006</v>
      </c>
      <c r="AB32" s="1">
        <v>81520.600000000006</v>
      </c>
    </row>
    <row r="33" spans="1:28" x14ac:dyDescent="0.2">
      <c r="A33" t="s">
        <v>31</v>
      </c>
      <c r="B33" s="1">
        <v>127985.9</v>
      </c>
      <c r="C33" s="1">
        <v>115773.2</v>
      </c>
      <c r="D33" s="1">
        <v>106322.2</v>
      </c>
      <c r="E33" s="1">
        <v>101790.1</v>
      </c>
      <c r="F33" s="1">
        <v>99355</v>
      </c>
      <c r="G33" s="1">
        <v>95665.8</v>
      </c>
      <c r="H33" s="1">
        <v>87460.9</v>
      </c>
      <c r="I33" s="1">
        <v>92831.4</v>
      </c>
      <c r="J33" s="1">
        <v>101793.60000000001</v>
      </c>
      <c r="K33" s="1">
        <v>110783.6</v>
      </c>
      <c r="L33" s="1">
        <v>106837.7</v>
      </c>
      <c r="M33" s="1">
        <v>118224.2</v>
      </c>
      <c r="N33" s="1">
        <v>105558.8</v>
      </c>
      <c r="O33" s="1">
        <v>117049.3</v>
      </c>
      <c r="P33" s="1">
        <v>124102.6</v>
      </c>
      <c r="Q33" s="1">
        <v>125738.1</v>
      </c>
      <c r="R33" s="1">
        <v>159727.5</v>
      </c>
      <c r="S33" s="1">
        <v>153954.9</v>
      </c>
      <c r="T33" s="1">
        <v>139919</v>
      </c>
      <c r="U33" s="1">
        <v>149014.6</v>
      </c>
      <c r="V33" s="1">
        <v>156275.79999999999</v>
      </c>
      <c r="W33" s="1">
        <v>162226.1</v>
      </c>
      <c r="X33" s="1">
        <v>169383.2</v>
      </c>
      <c r="Y33" s="1">
        <v>157105.5</v>
      </c>
      <c r="Z33" s="1">
        <v>169713</v>
      </c>
      <c r="AA33" s="1">
        <v>187432.2</v>
      </c>
      <c r="AB33" s="1">
        <v>190068.4</v>
      </c>
    </row>
    <row r="34" spans="1:28" x14ac:dyDescent="0.2">
      <c r="A34" t="s">
        <v>32</v>
      </c>
      <c r="B34" s="1">
        <v>20345.5</v>
      </c>
      <c r="C34" s="1">
        <v>17521.7</v>
      </c>
      <c r="D34" s="1">
        <v>13552.7</v>
      </c>
      <c r="E34" s="1">
        <v>12086.8</v>
      </c>
      <c r="F34" s="1">
        <v>12915.7</v>
      </c>
      <c r="G34" s="1">
        <v>11567.2</v>
      </c>
      <c r="H34" s="1">
        <v>9245.4</v>
      </c>
      <c r="I34" s="1">
        <v>9336.7000000000007</v>
      </c>
      <c r="J34" s="1">
        <v>12507.3</v>
      </c>
      <c r="K34" s="1">
        <v>12186.9</v>
      </c>
      <c r="L34" s="1">
        <v>10738.1</v>
      </c>
      <c r="M34" s="1">
        <v>11832.8</v>
      </c>
      <c r="N34" s="1">
        <v>11353.5</v>
      </c>
      <c r="O34" s="1">
        <v>13956.9</v>
      </c>
      <c r="P34" s="1">
        <v>15648.8</v>
      </c>
      <c r="Q34" s="1">
        <v>15610.4</v>
      </c>
      <c r="R34" s="1">
        <v>22029.9</v>
      </c>
      <c r="S34" s="1">
        <v>17626.8</v>
      </c>
      <c r="T34" s="1">
        <v>14166.6</v>
      </c>
      <c r="U34" s="1">
        <v>16786.400000000001</v>
      </c>
      <c r="V34" s="1">
        <v>16908.900000000001</v>
      </c>
      <c r="W34" s="1">
        <v>18996.599999999999</v>
      </c>
      <c r="X34" s="1">
        <v>18572.3</v>
      </c>
      <c r="Y34" s="1">
        <v>16100.5</v>
      </c>
      <c r="Z34" s="1">
        <v>16714.900000000001</v>
      </c>
      <c r="AA34" s="1">
        <v>22475.599999999999</v>
      </c>
      <c r="AB34" s="1">
        <v>24963.4</v>
      </c>
    </row>
    <row r="35" spans="1:28" x14ac:dyDescent="0.2">
      <c r="A35" t="s">
        <v>33</v>
      </c>
      <c r="B35" s="1">
        <v>68707.7</v>
      </c>
      <c r="C35" s="1">
        <v>58552.1</v>
      </c>
      <c r="D35" s="1">
        <v>52142.5</v>
      </c>
      <c r="E35" s="1">
        <v>53504.2</v>
      </c>
      <c r="F35" s="1">
        <v>49359</v>
      </c>
      <c r="G35" s="1">
        <v>47944.800000000003</v>
      </c>
      <c r="H35" s="1">
        <v>43291.3</v>
      </c>
      <c r="I35" s="1">
        <v>47297.8</v>
      </c>
      <c r="J35" s="1">
        <v>52150.2</v>
      </c>
      <c r="K35" s="1">
        <v>60857.599999999999</v>
      </c>
      <c r="L35" s="1">
        <v>58453.599999999999</v>
      </c>
      <c r="M35" s="1">
        <v>63960.3</v>
      </c>
      <c r="N35" s="1">
        <v>56623.199999999997</v>
      </c>
      <c r="O35" s="1">
        <v>61583.8</v>
      </c>
      <c r="P35" s="1">
        <v>65834.7</v>
      </c>
      <c r="Q35" s="1">
        <v>68341.3</v>
      </c>
      <c r="R35" s="1">
        <v>88991</v>
      </c>
      <c r="S35" s="1">
        <v>85025.2</v>
      </c>
      <c r="T35" s="1">
        <v>76895.899999999994</v>
      </c>
      <c r="U35" s="1">
        <v>84140.3</v>
      </c>
      <c r="V35" s="1">
        <v>87537.9</v>
      </c>
      <c r="W35" s="1">
        <v>89082.2</v>
      </c>
      <c r="X35" s="1">
        <v>96080.3</v>
      </c>
      <c r="Y35" s="1">
        <v>88161.3</v>
      </c>
      <c r="Z35" s="1">
        <v>97630.399999999994</v>
      </c>
      <c r="AA35" s="1">
        <v>105596</v>
      </c>
      <c r="AB35" s="1">
        <v>105879.5</v>
      </c>
    </row>
    <row r="36" spans="1:28" x14ac:dyDescent="0.2">
      <c r="A36" t="s">
        <v>34</v>
      </c>
      <c r="B36" s="1">
        <v>11592.4</v>
      </c>
      <c r="C36" s="1">
        <v>12641.8</v>
      </c>
      <c r="D36" s="1">
        <v>10278.5</v>
      </c>
      <c r="E36" s="1">
        <v>11378.3</v>
      </c>
      <c r="F36" s="1">
        <v>9279.7000000000007</v>
      </c>
      <c r="G36" s="1">
        <v>9280.1</v>
      </c>
      <c r="H36" s="1">
        <v>8668.1</v>
      </c>
      <c r="I36" s="1">
        <v>8835.5</v>
      </c>
      <c r="J36" s="1">
        <v>11456.5</v>
      </c>
      <c r="K36" s="1">
        <v>11796.5</v>
      </c>
      <c r="L36" s="1">
        <v>10646.7</v>
      </c>
      <c r="M36" s="1">
        <v>11518.5</v>
      </c>
      <c r="N36" s="1">
        <v>9879.7999999999993</v>
      </c>
      <c r="O36" s="1">
        <v>10374.700000000001</v>
      </c>
      <c r="P36" s="1">
        <v>13961.5</v>
      </c>
      <c r="Q36" s="1">
        <v>13826</v>
      </c>
      <c r="R36" s="1">
        <v>13576.9</v>
      </c>
      <c r="S36" s="1">
        <v>10007.9</v>
      </c>
      <c r="T36" s="1">
        <v>8489.7000000000007</v>
      </c>
      <c r="U36" s="1">
        <v>8943.5</v>
      </c>
      <c r="V36" s="1">
        <v>9829.2999999999993</v>
      </c>
      <c r="W36" s="1">
        <v>11652.1</v>
      </c>
      <c r="X36" s="1">
        <v>13598.2</v>
      </c>
      <c r="Y36" s="1">
        <v>12814.4</v>
      </c>
      <c r="Z36" s="1">
        <v>15489.8</v>
      </c>
      <c r="AA36" s="1">
        <v>16212</v>
      </c>
      <c r="AB36" s="1">
        <v>16192.9</v>
      </c>
    </row>
    <row r="37" spans="1:28" x14ac:dyDescent="0.2">
      <c r="A37" t="s">
        <v>35</v>
      </c>
      <c r="B37" s="1">
        <v>19598.599999999999</v>
      </c>
      <c r="C37" s="1">
        <v>16239.3</v>
      </c>
      <c r="D37" s="1">
        <v>14745.4</v>
      </c>
      <c r="E37" s="1">
        <v>13982.3</v>
      </c>
      <c r="F37" s="1">
        <v>12902.3</v>
      </c>
      <c r="G37" s="1">
        <v>13601.8</v>
      </c>
      <c r="H37" s="1">
        <v>13160.7</v>
      </c>
      <c r="I37" s="1">
        <v>12298</v>
      </c>
      <c r="J37" s="1">
        <v>12577.3</v>
      </c>
      <c r="K37" s="1">
        <v>13703.5</v>
      </c>
      <c r="L37" s="1">
        <v>12003.8</v>
      </c>
      <c r="M37" s="1">
        <v>14579.6</v>
      </c>
      <c r="N37" s="1">
        <v>19522.7</v>
      </c>
      <c r="O37" s="1">
        <v>21042</v>
      </c>
      <c r="P37" s="1">
        <v>21218.6</v>
      </c>
      <c r="Q37" s="1">
        <v>22752.3</v>
      </c>
      <c r="R37" s="1">
        <v>33803</v>
      </c>
      <c r="S37" s="1">
        <v>34144.6</v>
      </c>
      <c r="T37" s="1">
        <v>30545.3</v>
      </c>
      <c r="U37" s="1">
        <v>38636.9</v>
      </c>
      <c r="V37" s="1">
        <v>39984.1</v>
      </c>
      <c r="W37" s="1">
        <v>41315.1</v>
      </c>
      <c r="X37" s="1">
        <v>45124.3</v>
      </c>
      <c r="Y37" s="1">
        <v>42255.1</v>
      </c>
      <c r="Z37" s="1">
        <v>45713.4</v>
      </c>
      <c r="AA37" s="1">
        <v>48466.400000000001</v>
      </c>
      <c r="AB37" s="1">
        <v>50114.1</v>
      </c>
    </row>
    <row r="38" spans="1:28" x14ac:dyDescent="0.2">
      <c r="A38" t="s">
        <v>36</v>
      </c>
      <c r="B38" s="1">
        <v>34753</v>
      </c>
      <c r="C38" s="1">
        <v>26639.1</v>
      </c>
      <c r="D38" s="1">
        <v>24340.7</v>
      </c>
      <c r="E38" s="1">
        <v>25100.400000000001</v>
      </c>
      <c r="F38" s="1">
        <v>23424.6</v>
      </c>
      <c r="G38" s="1">
        <v>20332.2</v>
      </c>
      <c r="H38" s="1">
        <v>17545.099999999999</v>
      </c>
      <c r="I38" s="1">
        <v>22331</v>
      </c>
      <c r="J38" s="1">
        <v>24830.5</v>
      </c>
      <c r="K38" s="1">
        <v>31599.7</v>
      </c>
      <c r="L38" s="1">
        <v>30999</v>
      </c>
      <c r="M38" s="1">
        <v>32533.200000000001</v>
      </c>
      <c r="N38" s="1">
        <v>21583.599999999999</v>
      </c>
      <c r="O38" s="1">
        <v>23385.8</v>
      </c>
      <c r="P38" s="1">
        <v>23509.200000000001</v>
      </c>
      <c r="Q38" s="1">
        <v>24751.8</v>
      </c>
      <c r="R38" s="1">
        <v>30548</v>
      </c>
      <c r="S38" s="1">
        <v>30411.4</v>
      </c>
      <c r="T38" s="1">
        <v>28530.799999999999</v>
      </c>
      <c r="U38" s="1">
        <v>28062</v>
      </c>
      <c r="V38" s="1">
        <v>29760.5</v>
      </c>
      <c r="W38" s="1">
        <v>27954.6</v>
      </c>
      <c r="X38" s="1">
        <v>29388.3</v>
      </c>
      <c r="Y38" s="1">
        <v>25290.7</v>
      </c>
      <c r="Z38" s="1">
        <v>27742</v>
      </c>
      <c r="AA38" s="1">
        <v>30379.8</v>
      </c>
      <c r="AB38" s="1">
        <v>29615.4</v>
      </c>
    </row>
    <row r="39" spans="1:28" x14ac:dyDescent="0.2">
      <c r="A39" t="s">
        <v>37</v>
      </c>
      <c r="B39" s="1">
        <v>2763.7</v>
      </c>
      <c r="C39" s="1">
        <v>3031.9</v>
      </c>
      <c r="D39" s="1">
        <v>2777.9</v>
      </c>
      <c r="E39" s="1">
        <v>3043.2</v>
      </c>
      <c r="F39" s="1">
        <v>3752.4</v>
      </c>
      <c r="G39" s="1">
        <v>4730.7</v>
      </c>
      <c r="H39" s="1">
        <v>3917.4</v>
      </c>
      <c r="I39" s="1">
        <v>3833.3</v>
      </c>
      <c r="J39" s="1">
        <v>3285.9</v>
      </c>
      <c r="K39" s="1">
        <v>3757.9</v>
      </c>
      <c r="L39" s="1">
        <v>4804.1000000000004</v>
      </c>
      <c r="M39" s="1">
        <v>5329</v>
      </c>
      <c r="N39" s="1">
        <v>5637.1</v>
      </c>
      <c r="O39" s="1">
        <v>6781.3</v>
      </c>
      <c r="P39" s="1">
        <v>7145.4</v>
      </c>
      <c r="Q39" s="1">
        <v>7011.2</v>
      </c>
      <c r="R39" s="1">
        <v>11063.1</v>
      </c>
      <c r="S39" s="1">
        <v>10461.299999999999</v>
      </c>
      <c r="T39" s="1">
        <v>9330.1</v>
      </c>
      <c r="U39" s="1">
        <v>8497.9</v>
      </c>
      <c r="V39" s="1">
        <v>7964</v>
      </c>
      <c r="W39" s="1">
        <v>8160.4</v>
      </c>
      <c r="X39" s="1">
        <v>7969.5</v>
      </c>
      <c r="Y39" s="1">
        <v>7801.1</v>
      </c>
      <c r="Z39" s="1">
        <v>8685.2000000000007</v>
      </c>
      <c r="AA39" s="1">
        <v>10537.8</v>
      </c>
      <c r="AB39" s="1">
        <v>9957.1</v>
      </c>
    </row>
    <row r="40" spans="1:28" x14ac:dyDescent="0.2">
      <c r="A40" t="s">
        <v>38</v>
      </c>
      <c r="B40" s="1">
        <v>38932.699999999997</v>
      </c>
      <c r="C40" s="1">
        <v>39699.4</v>
      </c>
      <c r="D40" s="1">
        <v>40627</v>
      </c>
      <c r="E40" s="1">
        <v>36199.1</v>
      </c>
      <c r="F40" s="1">
        <v>37080.300000000003</v>
      </c>
      <c r="G40" s="1">
        <v>36153.800000000003</v>
      </c>
      <c r="H40" s="1">
        <v>34924.199999999997</v>
      </c>
      <c r="I40" s="1">
        <v>36196.9</v>
      </c>
      <c r="J40" s="1">
        <v>37136.1</v>
      </c>
      <c r="K40" s="1">
        <v>37739.1</v>
      </c>
      <c r="L40" s="1">
        <v>37646</v>
      </c>
      <c r="M40" s="1">
        <v>42431.1</v>
      </c>
      <c r="N40" s="1">
        <v>37582.1</v>
      </c>
      <c r="O40" s="1">
        <v>41508.6</v>
      </c>
      <c r="P40" s="1">
        <v>42619.1</v>
      </c>
      <c r="Q40" s="1">
        <v>41786.400000000001</v>
      </c>
      <c r="R40" s="1">
        <v>48706.6</v>
      </c>
      <c r="S40" s="1">
        <v>51302.9</v>
      </c>
      <c r="T40" s="1">
        <v>48856.5</v>
      </c>
      <c r="U40" s="1">
        <v>48087.9</v>
      </c>
      <c r="V40" s="1">
        <v>51829</v>
      </c>
      <c r="W40" s="1">
        <v>54147.3</v>
      </c>
      <c r="X40" s="1">
        <v>54730.6</v>
      </c>
      <c r="Y40" s="1">
        <v>52843.7</v>
      </c>
      <c r="Z40" s="1">
        <v>55367.7</v>
      </c>
      <c r="AA40" s="1">
        <v>59360.6</v>
      </c>
      <c r="AB40" s="1">
        <v>59225.5</v>
      </c>
    </row>
    <row r="41" spans="1:28" x14ac:dyDescent="0.2">
      <c r="A41" t="s">
        <v>39</v>
      </c>
      <c r="B41" s="1">
        <v>6775.7</v>
      </c>
      <c r="C41" s="1">
        <v>6707.1</v>
      </c>
      <c r="D41" s="1">
        <v>6973.2</v>
      </c>
      <c r="E41" s="1">
        <v>6654.5</v>
      </c>
      <c r="F41" s="1">
        <v>7080.9</v>
      </c>
      <c r="G41" s="1">
        <v>7056.9</v>
      </c>
      <c r="H41" s="1">
        <v>6320.3</v>
      </c>
      <c r="I41" s="1">
        <v>7406.6</v>
      </c>
      <c r="J41" s="1">
        <v>7562.6</v>
      </c>
      <c r="K41" s="1">
        <v>7909.7</v>
      </c>
      <c r="L41" s="1">
        <v>8138.7</v>
      </c>
      <c r="M41" s="1">
        <v>8743.2000000000007</v>
      </c>
      <c r="N41" s="1">
        <v>8068</v>
      </c>
      <c r="O41" s="1">
        <v>8857.7000000000007</v>
      </c>
      <c r="P41" s="1">
        <v>8920.2999999999993</v>
      </c>
      <c r="Q41" s="1">
        <v>9029.1</v>
      </c>
      <c r="R41" s="1">
        <v>9658.9</v>
      </c>
      <c r="S41" s="1">
        <v>9794</v>
      </c>
      <c r="T41" s="1">
        <v>9115.2000000000007</v>
      </c>
      <c r="U41" s="1">
        <v>8453.2000000000007</v>
      </c>
      <c r="V41" s="1">
        <v>9179.2999999999993</v>
      </c>
      <c r="W41" s="1">
        <v>9578.7000000000007</v>
      </c>
      <c r="X41" s="1">
        <v>10029.299999999999</v>
      </c>
      <c r="Y41" s="1">
        <v>9188.4</v>
      </c>
      <c r="Z41" s="1">
        <v>9908.5</v>
      </c>
      <c r="AA41" s="1">
        <v>10530.6</v>
      </c>
      <c r="AB41" s="1">
        <v>10595.1</v>
      </c>
    </row>
    <row r="42" spans="1:28" x14ac:dyDescent="0.2">
      <c r="A42" t="s">
        <v>40</v>
      </c>
      <c r="B42" s="1">
        <v>9327.7999999999993</v>
      </c>
      <c r="C42" s="1">
        <v>10303.5</v>
      </c>
      <c r="D42" s="1">
        <v>10748.1</v>
      </c>
      <c r="E42" s="1">
        <v>10244.200000000001</v>
      </c>
      <c r="F42" s="1">
        <v>10319</v>
      </c>
      <c r="G42" s="1">
        <v>10055.6</v>
      </c>
      <c r="H42" s="1">
        <v>9678</v>
      </c>
      <c r="I42" s="1">
        <v>9790.1</v>
      </c>
      <c r="J42" s="1">
        <v>10495.7</v>
      </c>
      <c r="K42" s="1">
        <v>10479.4</v>
      </c>
      <c r="L42" s="1">
        <v>9850.2000000000007</v>
      </c>
      <c r="M42" s="1">
        <v>11442.9</v>
      </c>
      <c r="N42" s="1">
        <v>9646.2000000000007</v>
      </c>
      <c r="O42" s="1">
        <v>9772.2000000000007</v>
      </c>
      <c r="P42" s="1">
        <v>9897.6</v>
      </c>
      <c r="Q42" s="1">
        <v>10872</v>
      </c>
      <c r="R42" s="1">
        <v>14211.3</v>
      </c>
      <c r="S42" s="1">
        <v>16676.3</v>
      </c>
      <c r="T42" s="1">
        <v>14991.8</v>
      </c>
      <c r="U42" s="1">
        <v>14757.1</v>
      </c>
      <c r="V42" s="1">
        <v>16056.3</v>
      </c>
      <c r="W42" s="1">
        <v>16815.7</v>
      </c>
      <c r="X42" s="1">
        <v>16428.7</v>
      </c>
      <c r="Y42" s="1">
        <v>16415.599999999999</v>
      </c>
      <c r="Z42" s="1">
        <v>16899.099999999999</v>
      </c>
      <c r="AA42" s="1">
        <v>18495.3</v>
      </c>
      <c r="AB42" s="1">
        <v>18119.400000000001</v>
      </c>
    </row>
    <row r="43" spans="1:28" x14ac:dyDescent="0.2">
      <c r="A43" t="s">
        <v>41</v>
      </c>
      <c r="B43">
        <v>0</v>
      </c>
      <c r="C43">
        <v>274.60000000000002</v>
      </c>
      <c r="D43" s="1">
        <v>1234.4000000000001</v>
      </c>
      <c r="E43">
        <v>754.2</v>
      </c>
      <c r="F43" s="1">
        <v>1794.5</v>
      </c>
      <c r="G43" s="1">
        <v>1810.4</v>
      </c>
      <c r="H43" s="1">
        <v>2143.4</v>
      </c>
      <c r="I43" s="1">
        <v>2574.6999999999998</v>
      </c>
      <c r="J43" s="1">
        <v>2557.1</v>
      </c>
      <c r="K43" s="1">
        <v>3265.6</v>
      </c>
      <c r="L43" s="1">
        <v>3069.9</v>
      </c>
      <c r="M43" s="1">
        <v>3663.1</v>
      </c>
      <c r="N43" s="1">
        <v>3036.2</v>
      </c>
      <c r="O43" s="1">
        <v>3632.5</v>
      </c>
      <c r="P43" s="1">
        <v>4492.3</v>
      </c>
      <c r="Q43" s="1">
        <v>4186.3</v>
      </c>
      <c r="R43" s="1">
        <v>4165.8999999999996</v>
      </c>
      <c r="S43" s="1">
        <v>4646.7</v>
      </c>
      <c r="T43" s="1">
        <v>3919.4</v>
      </c>
      <c r="U43" s="1">
        <v>4413.8999999999996</v>
      </c>
      <c r="V43" s="1">
        <v>4997.8</v>
      </c>
      <c r="W43" s="1">
        <v>5057.6000000000004</v>
      </c>
      <c r="X43" s="1">
        <v>5076.5</v>
      </c>
      <c r="Y43" s="1">
        <v>3595.2</v>
      </c>
      <c r="Z43" s="1">
        <v>4661.3</v>
      </c>
      <c r="AA43" s="1">
        <v>5556.4</v>
      </c>
      <c r="AB43" s="1">
        <v>5277.5</v>
      </c>
    </row>
    <row r="44" spans="1:28" x14ac:dyDescent="0.2">
      <c r="A44" t="s">
        <v>42</v>
      </c>
      <c r="B44" s="1">
        <v>6142.1</v>
      </c>
      <c r="C44" s="1">
        <v>7275.8</v>
      </c>
      <c r="D44" s="1">
        <v>6333</v>
      </c>
      <c r="E44" s="1">
        <v>6023.8</v>
      </c>
      <c r="F44" s="1">
        <v>6062.8</v>
      </c>
      <c r="G44" s="1">
        <v>5759.1</v>
      </c>
      <c r="H44" s="1">
        <v>5921.4</v>
      </c>
      <c r="I44" s="1">
        <v>6617.2</v>
      </c>
      <c r="J44" s="1">
        <v>7240.1</v>
      </c>
      <c r="K44" s="1">
        <v>6356.7</v>
      </c>
      <c r="L44" s="1">
        <v>7453.3</v>
      </c>
      <c r="M44" s="1">
        <v>8502.4</v>
      </c>
      <c r="N44" s="1">
        <v>8284.9</v>
      </c>
      <c r="O44" s="1">
        <v>11217.9</v>
      </c>
      <c r="P44" s="1">
        <v>12657.4</v>
      </c>
      <c r="Q44" s="1">
        <v>10340.299999999999</v>
      </c>
      <c r="R44" s="1">
        <v>11889.1</v>
      </c>
      <c r="S44" s="1">
        <v>11921.7</v>
      </c>
      <c r="T44" s="1">
        <v>12174.8</v>
      </c>
      <c r="U44" s="1">
        <v>12089.4</v>
      </c>
      <c r="V44" s="1">
        <v>12739.6</v>
      </c>
      <c r="W44" s="1">
        <v>13552.5</v>
      </c>
      <c r="X44" s="1">
        <v>13945.8</v>
      </c>
      <c r="Y44" s="1">
        <v>14363.3</v>
      </c>
      <c r="Z44" s="1">
        <v>14431.6</v>
      </c>
      <c r="AA44" s="1">
        <v>14878.7</v>
      </c>
      <c r="AB44" s="1">
        <v>15651.9</v>
      </c>
    </row>
    <row r="45" spans="1:28" x14ac:dyDescent="0.2">
      <c r="A45" t="s">
        <v>43</v>
      </c>
      <c r="B45" s="1">
        <v>16687.099999999999</v>
      </c>
      <c r="C45" s="1">
        <v>15138.4</v>
      </c>
      <c r="D45" s="1">
        <v>15338.3</v>
      </c>
      <c r="E45" s="1">
        <v>12522.4</v>
      </c>
      <c r="F45" s="1">
        <v>11823.1</v>
      </c>
      <c r="G45" s="1">
        <v>11471.8</v>
      </c>
      <c r="H45" s="1">
        <v>10861.1</v>
      </c>
      <c r="I45" s="1">
        <v>9808.2999999999993</v>
      </c>
      <c r="J45" s="1">
        <v>9280.6</v>
      </c>
      <c r="K45" s="1">
        <v>9727.7000000000007</v>
      </c>
      <c r="L45" s="1">
        <v>9133.9</v>
      </c>
      <c r="M45" s="1">
        <v>10079.5</v>
      </c>
      <c r="N45" s="1">
        <v>8546.7999999999993</v>
      </c>
      <c r="O45" s="1">
        <v>8028.3</v>
      </c>
      <c r="P45" s="1">
        <v>6651.5</v>
      </c>
      <c r="Q45" s="1">
        <v>7358.7</v>
      </c>
      <c r="R45" s="1">
        <v>8781.4</v>
      </c>
      <c r="S45" s="1">
        <v>8264.2000000000007</v>
      </c>
      <c r="T45" s="1">
        <v>8655.2999999999993</v>
      </c>
      <c r="U45" s="1">
        <v>8374.2999999999993</v>
      </c>
      <c r="V45" s="1">
        <v>8856</v>
      </c>
      <c r="W45" s="1">
        <v>9142.7999999999993</v>
      </c>
      <c r="X45" s="1">
        <v>9250.2999999999993</v>
      </c>
      <c r="Y45" s="1">
        <v>9281.2000000000007</v>
      </c>
      <c r="Z45" s="1">
        <v>9467.2000000000007</v>
      </c>
      <c r="AA45" s="1">
        <v>9899.6</v>
      </c>
      <c r="AB45" s="1">
        <v>9581.6</v>
      </c>
    </row>
    <row r="46" spans="1:28" x14ac:dyDescent="0.2">
      <c r="A46" t="s">
        <v>44</v>
      </c>
      <c r="B46" s="1">
        <v>126520.7</v>
      </c>
      <c r="C46" s="1">
        <v>114929.1</v>
      </c>
      <c r="D46" s="1">
        <v>99360.5</v>
      </c>
      <c r="E46" s="1">
        <v>130284.8</v>
      </c>
      <c r="F46" s="1">
        <v>136530.1</v>
      </c>
      <c r="G46" s="1">
        <v>130269.2</v>
      </c>
      <c r="H46" s="1">
        <v>143344.20000000001</v>
      </c>
      <c r="I46" s="1">
        <v>160274.4</v>
      </c>
      <c r="J46" s="1">
        <v>170327.4</v>
      </c>
      <c r="K46" s="1">
        <v>207208.7</v>
      </c>
      <c r="L46" s="1">
        <v>194701.2</v>
      </c>
      <c r="M46" s="1">
        <v>209209.7</v>
      </c>
      <c r="N46" s="1">
        <v>185174.6</v>
      </c>
      <c r="O46" s="1">
        <v>219076.7</v>
      </c>
      <c r="P46" s="1">
        <v>247241.8</v>
      </c>
      <c r="Q46" s="1">
        <v>271078.7</v>
      </c>
      <c r="R46" s="1">
        <v>274498.8</v>
      </c>
      <c r="S46" s="1">
        <v>271012.59999999998</v>
      </c>
      <c r="T46" s="1">
        <v>199809.6</v>
      </c>
      <c r="U46" s="1">
        <v>162984.1</v>
      </c>
      <c r="V46" s="1">
        <v>192389.3</v>
      </c>
      <c r="W46" s="1">
        <v>217426.7</v>
      </c>
      <c r="X46" s="1">
        <v>200159.3</v>
      </c>
      <c r="Y46" s="1">
        <v>150356.9</v>
      </c>
      <c r="Z46" s="1">
        <v>180367.4</v>
      </c>
      <c r="AA46" s="1">
        <v>207988.7</v>
      </c>
      <c r="AB46" s="1">
        <v>200791.7</v>
      </c>
    </row>
    <row r="47" spans="1:28" x14ac:dyDescent="0.2">
      <c r="A47" t="s">
        <v>45</v>
      </c>
      <c r="B47" s="1">
        <v>101589.2</v>
      </c>
      <c r="C47" s="1">
        <v>93106.2</v>
      </c>
      <c r="D47" s="1">
        <v>80956.7</v>
      </c>
      <c r="E47" s="1">
        <v>109762.7</v>
      </c>
      <c r="F47" s="1">
        <v>114271.8</v>
      </c>
      <c r="G47" s="1">
        <v>109334.2</v>
      </c>
      <c r="H47" s="1">
        <v>123175.6</v>
      </c>
      <c r="I47" s="1">
        <v>137573</v>
      </c>
      <c r="J47" s="1">
        <v>145346</v>
      </c>
      <c r="K47" s="1">
        <v>171464.1</v>
      </c>
      <c r="L47" s="1">
        <v>147411.4</v>
      </c>
      <c r="M47" s="1">
        <v>156774.1</v>
      </c>
      <c r="N47" s="1">
        <v>142549.29999999999</v>
      </c>
      <c r="O47" s="1">
        <v>164559.70000000001</v>
      </c>
      <c r="P47" s="1">
        <v>172102.5</v>
      </c>
      <c r="Q47" s="1">
        <v>188371.1</v>
      </c>
      <c r="R47" s="1">
        <v>204062.6</v>
      </c>
      <c r="S47" s="1">
        <v>216230.7</v>
      </c>
      <c r="T47" s="1">
        <v>150181</v>
      </c>
      <c r="U47" s="1">
        <v>115935.2</v>
      </c>
      <c r="V47" s="1">
        <v>140979.79999999999</v>
      </c>
      <c r="W47" s="1">
        <v>157737.1</v>
      </c>
      <c r="X47" s="1">
        <v>141764.1</v>
      </c>
      <c r="Y47" s="1">
        <v>98688.6</v>
      </c>
      <c r="Z47" s="1">
        <v>113060.1</v>
      </c>
      <c r="AA47" s="1">
        <v>139521</v>
      </c>
      <c r="AB47" s="1">
        <v>132944.4</v>
      </c>
    </row>
    <row r="48" spans="1:28" x14ac:dyDescent="0.2">
      <c r="A48" t="s">
        <v>46</v>
      </c>
      <c r="B48" s="1">
        <v>24931.5</v>
      </c>
      <c r="C48" s="1">
        <v>21822.9</v>
      </c>
      <c r="D48" s="1">
        <v>18403.8</v>
      </c>
      <c r="E48" s="1">
        <v>20522.099999999999</v>
      </c>
      <c r="F48" s="1">
        <v>22258.3</v>
      </c>
      <c r="G48" s="1">
        <v>20935</v>
      </c>
      <c r="H48" s="1">
        <v>20168.599999999999</v>
      </c>
      <c r="I48" s="1">
        <v>22701.4</v>
      </c>
      <c r="J48" s="1">
        <v>24981.4</v>
      </c>
      <c r="K48" s="1">
        <v>35744.6</v>
      </c>
      <c r="L48" s="1">
        <v>47289.8</v>
      </c>
      <c r="M48" s="1">
        <v>52435.6</v>
      </c>
      <c r="N48" s="1">
        <v>42625.3</v>
      </c>
      <c r="O48" s="1">
        <v>54517</v>
      </c>
      <c r="P48" s="1">
        <v>75139.3</v>
      </c>
      <c r="Q48" s="1">
        <v>82707.600000000006</v>
      </c>
      <c r="R48" s="1">
        <v>70436.2</v>
      </c>
      <c r="S48" s="1">
        <v>54781.9</v>
      </c>
      <c r="T48" s="1">
        <v>49628.6</v>
      </c>
      <c r="U48" s="1">
        <v>47048.9</v>
      </c>
      <c r="V48" s="1">
        <v>51409.5</v>
      </c>
      <c r="W48" s="1">
        <v>59689.599999999999</v>
      </c>
      <c r="X48" s="1">
        <v>58395.199999999997</v>
      </c>
      <c r="Y48" s="1">
        <v>51668.3</v>
      </c>
      <c r="Z48" s="1">
        <v>67307.3</v>
      </c>
      <c r="AA48" s="1">
        <v>68467.7</v>
      </c>
      <c r="AB48" s="1">
        <v>67847.3</v>
      </c>
    </row>
    <row r="49" spans="1:28" x14ac:dyDescent="0.2">
      <c r="A49" t="s">
        <v>47</v>
      </c>
      <c r="B49" s="1">
        <v>178697.60000000001</v>
      </c>
      <c r="C49" s="1">
        <v>183346.6</v>
      </c>
      <c r="D49" s="1">
        <v>178807.2</v>
      </c>
      <c r="E49" s="1">
        <v>180159.3</v>
      </c>
      <c r="F49" s="1">
        <v>180386.7</v>
      </c>
      <c r="G49" s="1">
        <v>177202.9</v>
      </c>
      <c r="H49" s="1">
        <v>185027.20000000001</v>
      </c>
      <c r="I49" s="1">
        <v>188168.3</v>
      </c>
      <c r="J49" s="1">
        <v>191617</v>
      </c>
      <c r="K49" s="1">
        <v>191483.7</v>
      </c>
      <c r="L49" s="1">
        <v>193443.8</v>
      </c>
      <c r="M49" s="1">
        <v>200042.4</v>
      </c>
      <c r="N49" s="1">
        <v>199620.4</v>
      </c>
      <c r="O49" s="1">
        <v>212440</v>
      </c>
      <c r="P49" s="1">
        <v>223476.5</v>
      </c>
      <c r="Q49" s="1">
        <v>206974.1</v>
      </c>
      <c r="R49" s="1">
        <v>196909.6</v>
      </c>
      <c r="S49" s="1">
        <v>189108.2</v>
      </c>
      <c r="T49" s="1">
        <v>196214</v>
      </c>
      <c r="U49" s="1">
        <v>193424.7</v>
      </c>
      <c r="V49" s="1">
        <v>196860.2</v>
      </c>
      <c r="W49" s="1">
        <v>199636.2</v>
      </c>
      <c r="X49" s="1">
        <v>202124.3</v>
      </c>
      <c r="Y49" s="1">
        <v>189061.3</v>
      </c>
      <c r="Z49" s="1">
        <v>200062</v>
      </c>
      <c r="AA49" s="1">
        <v>206072.6</v>
      </c>
      <c r="AB49" s="1">
        <v>232886.5</v>
      </c>
    </row>
    <row r="50" spans="1:28" x14ac:dyDescent="0.2">
      <c r="A50" t="s">
        <v>48</v>
      </c>
      <c r="B50" s="1">
        <v>145105.29999999999</v>
      </c>
      <c r="C50" s="1">
        <v>148902.20000000001</v>
      </c>
      <c r="D50" s="1">
        <v>143843.6</v>
      </c>
      <c r="E50" s="1">
        <v>146601.1</v>
      </c>
      <c r="F50" s="1">
        <v>145015.5</v>
      </c>
      <c r="G50" s="1">
        <v>139056.1</v>
      </c>
      <c r="H50" s="1">
        <v>147564.9</v>
      </c>
      <c r="I50" s="1">
        <v>149746.1</v>
      </c>
      <c r="J50" s="1">
        <v>153935.20000000001</v>
      </c>
      <c r="K50" s="1">
        <v>151456.1</v>
      </c>
      <c r="L50" s="1">
        <v>155635.4</v>
      </c>
      <c r="M50" s="1">
        <v>163037.79999999999</v>
      </c>
      <c r="N50" s="1">
        <v>161145</v>
      </c>
      <c r="O50" s="1">
        <v>171529.5</v>
      </c>
      <c r="P50" s="1">
        <v>184876.5</v>
      </c>
      <c r="Q50" s="1">
        <v>170216</v>
      </c>
      <c r="R50" s="1">
        <v>166506.70000000001</v>
      </c>
      <c r="S50" s="1">
        <v>159080.5</v>
      </c>
      <c r="T50" s="1">
        <v>165108</v>
      </c>
      <c r="U50" s="1">
        <v>162596.1</v>
      </c>
      <c r="V50" s="1">
        <v>169044.2</v>
      </c>
      <c r="W50" s="1">
        <v>172725.7</v>
      </c>
      <c r="X50" s="1">
        <v>175411.3</v>
      </c>
      <c r="Y50" s="1">
        <v>163885.20000000001</v>
      </c>
      <c r="Z50" s="1">
        <v>172929.5</v>
      </c>
      <c r="AA50" s="1">
        <v>176155.7</v>
      </c>
      <c r="AB50" s="1">
        <v>199479.8</v>
      </c>
    </row>
    <row r="51" spans="1:28" x14ac:dyDescent="0.2">
      <c r="A51" t="s">
        <v>49</v>
      </c>
      <c r="B51" s="1">
        <v>33592.300000000003</v>
      </c>
      <c r="C51" s="1">
        <v>34444.400000000001</v>
      </c>
      <c r="D51" s="1">
        <v>34963.599999999999</v>
      </c>
      <c r="E51" s="1">
        <v>33558.199999999997</v>
      </c>
      <c r="F51" s="1">
        <v>35371.199999999997</v>
      </c>
      <c r="G51" s="1">
        <v>38146.800000000003</v>
      </c>
      <c r="H51" s="1">
        <v>37462.300000000003</v>
      </c>
      <c r="I51" s="1">
        <v>38422.199999999997</v>
      </c>
      <c r="J51" s="1">
        <v>37681.800000000003</v>
      </c>
      <c r="K51" s="1">
        <v>40027.599999999999</v>
      </c>
      <c r="L51" s="1">
        <v>37808.400000000001</v>
      </c>
      <c r="M51" s="1">
        <v>37004.6</v>
      </c>
      <c r="N51" s="1">
        <v>38475.4</v>
      </c>
      <c r="O51" s="1">
        <v>40910.5</v>
      </c>
      <c r="P51" s="1">
        <v>38600</v>
      </c>
      <c r="Q51" s="1">
        <v>36758.1</v>
      </c>
      <c r="R51" s="1">
        <v>30402.9</v>
      </c>
      <c r="S51" s="1">
        <v>30027.7</v>
      </c>
      <c r="T51" s="1">
        <v>31106</v>
      </c>
      <c r="U51" s="1">
        <v>30828.6</v>
      </c>
      <c r="V51" s="1">
        <v>27816</v>
      </c>
      <c r="W51" s="1">
        <v>26910.5</v>
      </c>
      <c r="X51" s="1">
        <v>26713</v>
      </c>
      <c r="Y51" s="1">
        <v>25176.1</v>
      </c>
      <c r="Z51" s="1">
        <v>27132.5</v>
      </c>
      <c r="AA51" s="1">
        <v>29916.9</v>
      </c>
      <c r="AB51" s="1">
        <v>33406.699999999997</v>
      </c>
    </row>
    <row r="52" spans="1:28" x14ac:dyDescent="0.2">
      <c r="A52" t="s">
        <v>50</v>
      </c>
      <c r="B52" s="1">
        <v>31595.7</v>
      </c>
      <c r="C52" s="1">
        <v>31727.9</v>
      </c>
      <c r="D52" s="1">
        <v>32139.1</v>
      </c>
      <c r="E52" s="1">
        <v>30286.5</v>
      </c>
      <c r="F52" s="1">
        <v>31291.4</v>
      </c>
      <c r="G52" s="1">
        <v>34140.300000000003</v>
      </c>
      <c r="H52" s="1">
        <v>33536.1</v>
      </c>
      <c r="I52" s="1">
        <v>33936.300000000003</v>
      </c>
      <c r="J52" s="1">
        <v>32855.699999999997</v>
      </c>
      <c r="K52" s="1">
        <v>34542</v>
      </c>
      <c r="L52" s="1">
        <v>31703</v>
      </c>
      <c r="M52" s="1">
        <v>31589.7</v>
      </c>
      <c r="N52" s="1">
        <v>33945.800000000003</v>
      </c>
      <c r="O52" s="1">
        <v>35855.800000000003</v>
      </c>
      <c r="P52" s="1">
        <v>33328.400000000001</v>
      </c>
      <c r="Q52" s="1">
        <v>31840.7</v>
      </c>
      <c r="R52" s="1">
        <v>25914.2</v>
      </c>
      <c r="S52" s="1">
        <v>25786.9</v>
      </c>
      <c r="T52" s="1">
        <v>27110.2</v>
      </c>
      <c r="U52" s="1">
        <v>26942.400000000001</v>
      </c>
      <c r="V52" s="1">
        <v>23739.200000000001</v>
      </c>
      <c r="W52" s="1">
        <v>22602.9</v>
      </c>
      <c r="X52" s="1">
        <v>22382.799999999999</v>
      </c>
      <c r="Y52" s="1">
        <v>21182.7</v>
      </c>
      <c r="Z52" s="1">
        <v>22814.2</v>
      </c>
      <c r="AA52" s="1">
        <v>24998.1</v>
      </c>
      <c r="AB52" s="1">
        <v>27790.2</v>
      </c>
    </row>
    <row r="53" spans="1:28" x14ac:dyDescent="0.2">
      <c r="A53" t="s">
        <v>51</v>
      </c>
      <c r="B53" s="1">
        <v>1996.6</v>
      </c>
      <c r="C53" s="1">
        <v>2716.5</v>
      </c>
      <c r="D53" s="1">
        <v>2824.5</v>
      </c>
      <c r="E53" s="1">
        <v>3271.7</v>
      </c>
      <c r="F53" s="1">
        <v>4079.8</v>
      </c>
      <c r="G53" s="1">
        <v>4006.5</v>
      </c>
      <c r="H53" s="1">
        <v>3926.2</v>
      </c>
      <c r="I53" s="1">
        <v>4485.8999999999996</v>
      </c>
      <c r="J53" s="1">
        <v>4826.1000000000004</v>
      </c>
      <c r="K53" s="1">
        <v>5485.6</v>
      </c>
      <c r="L53" s="1">
        <v>6105.4</v>
      </c>
      <c r="M53" s="1">
        <v>5414.9</v>
      </c>
      <c r="N53" s="1">
        <v>4529.6000000000004</v>
      </c>
      <c r="O53" s="1">
        <v>5054.7</v>
      </c>
      <c r="P53" s="1">
        <v>5271.6</v>
      </c>
      <c r="Q53" s="1">
        <v>4917.3999999999996</v>
      </c>
      <c r="R53" s="1">
        <v>4488.7</v>
      </c>
      <c r="S53" s="1">
        <v>4240.8</v>
      </c>
      <c r="T53" s="1">
        <v>3995.8</v>
      </c>
      <c r="U53" s="1">
        <v>3886.2</v>
      </c>
      <c r="V53" s="1">
        <v>4076.8</v>
      </c>
      <c r="W53" s="1">
        <v>4307.6000000000004</v>
      </c>
      <c r="X53" s="1">
        <v>4330.2</v>
      </c>
      <c r="Y53" s="1">
        <v>3993.4</v>
      </c>
      <c r="Z53" s="1">
        <v>4318.3</v>
      </c>
      <c r="AA53" s="1">
        <v>4918.8</v>
      </c>
      <c r="AB53" s="1">
        <v>5616.5</v>
      </c>
    </row>
    <row r="54" spans="1:28" x14ac:dyDescent="0.2">
      <c r="A54" t="s">
        <v>52</v>
      </c>
      <c r="B54" s="1">
        <v>1609193.4</v>
      </c>
      <c r="C54" s="1">
        <v>1636415.4</v>
      </c>
      <c r="D54" s="1">
        <v>1694767.5</v>
      </c>
      <c r="E54" s="1">
        <v>1727415.9</v>
      </c>
      <c r="F54" s="1">
        <v>1767697.7</v>
      </c>
      <c r="G54" s="1">
        <v>1821232.4</v>
      </c>
      <c r="H54" s="1">
        <v>1842384.5</v>
      </c>
      <c r="I54" s="1">
        <v>1962356.5</v>
      </c>
      <c r="J54" s="1">
        <v>2071098.6</v>
      </c>
      <c r="K54" s="1">
        <v>2188875</v>
      </c>
      <c r="L54" s="1">
        <v>2337382.2999999998</v>
      </c>
      <c r="M54" s="1">
        <v>2503976.2000000002</v>
      </c>
      <c r="N54" s="1">
        <v>2315913.7000000002</v>
      </c>
      <c r="O54" s="1">
        <v>2497761.1</v>
      </c>
      <c r="P54" s="1">
        <v>2572576.6</v>
      </c>
      <c r="Q54" s="1">
        <v>2777862.7</v>
      </c>
      <c r="R54" s="1">
        <v>2828368.9</v>
      </c>
      <c r="S54" s="1">
        <v>2867695.8</v>
      </c>
      <c r="T54" s="1">
        <v>2854380.7</v>
      </c>
      <c r="U54" s="1">
        <v>2701215.9</v>
      </c>
      <c r="V54" s="1">
        <v>2811853.4</v>
      </c>
      <c r="W54" s="1">
        <v>2875064.1</v>
      </c>
      <c r="X54" s="1">
        <v>2937272.1</v>
      </c>
      <c r="Y54" s="1">
        <v>2562078.4</v>
      </c>
      <c r="Z54" s="1">
        <v>3049986.8</v>
      </c>
      <c r="AA54" s="1">
        <v>3189915.2</v>
      </c>
      <c r="AB54" s="1">
        <v>3403283</v>
      </c>
    </row>
    <row r="55" spans="1:28" x14ac:dyDescent="0.2">
      <c r="A55" t="s">
        <v>53</v>
      </c>
      <c r="B55" s="1">
        <v>541563.80000000005</v>
      </c>
      <c r="C55" s="1">
        <v>548050.4</v>
      </c>
      <c r="D55" s="1">
        <v>531217.4</v>
      </c>
      <c r="E55" s="1">
        <v>564583.4</v>
      </c>
      <c r="F55" s="1">
        <v>584404.80000000005</v>
      </c>
      <c r="G55" s="1">
        <v>665771.1</v>
      </c>
      <c r="H55" s="1">
        <v>708199.8</v>
      </c>
      <c r="I55" s="1">
        <v>776124.8</v>
      </c>
      <c r="J55" s="1">
        <v>813082.9</v>
      </c>
      <c r="K55" s="1">
        <v>844526.7</v>
      </c>
      <c r="L55" s="1">
        <v>892802.6</v>
      </c>
      <c r="M55" s="1">
        <v>920595.8</v>
      </c>
      <c r="N55" s="1">
        <v>803401.1</v>
      </c>
      <c r="O55" s="1">
        <v>863709.8</v>
      </c>
      <c r="P55" s="1">
        <v>845960.9</v>
      </c>
      <c r="Q55" s="1">
        <v>952396</v>
      </c>
      <c r="R55" s="1">
        <v>953422.6</v>
      </c>
      <c r="S55" s="1">
        <v>956837.9</v>
      </c>
      <c r="T55" s="1">
        <v>968611.9</v>
      </c>
      <c r="U55" s="1">
        <v>990735.1</v>
      </c>
      <c r="V55" s="1">
        <v>1040500.4</v>
      </c>
      <c r="W55" s="1">
        <v>1055717.5</v>
      </c>
      <c r="X55" s="1">
        <v>1063465.1000000001</v>
      </c>
      <c r="Y55" s="1">
        <v>920675.6</v>
      </c>
      <c r="Z55" s="1">
        <v>1220221.6000000001</v>
      </c>
      <c r="AA55" s="1">
        <v>1264352.3999999999</v>
      </c>
      <c r="AB55" s="1">
        <v>1312944.6000000001</v>
      </c>
    </row>
    <row r="56" spans="1:28" x14ac:dyDescent="0.2">
      <c r="A56" t="s">
        <v>54</v>
      </c>
      <c r="B56" s="1">
        <v>335931.1</v>
      </c>
      <c r="C56" s="1">
        <v>339372.9</v>
      </c>
      <c r="D56" s="1">
        <v>389498</v>
      </c>
      <c r="E56" s="1">
        <v>370871.8</v>
      </c>
      <c r="F56" s="1">
        <v>345361.1</v>
      </c>
      <c r="G56" s="1">
        <v>354616.8</v>
      </c>
      <c r="H56" s="1">
        <v>333767.8</v>
      </c>
      <c r="I56" s="1">
        <v>348460.2</v>
      </c>
      <c r="J56" s="1">
        <v>351134.7</v>
      </c>
      <c r="K56" s="1">
        <v>382372.7</v>
      </c>
      <c r="L56" s="1">
        <v>389231.5</v>
      </c>
      <c r="M56" s="1">
        <v>429467.7</v>
      </c>
      <c r="N56" s="1">
        <v>394848.7</v>
      </c>
      <c r="O56" s="1">
        <v>415440.1</v>
      </c>
      <c r="P56" s="1">
        <v>435494.9</v>
      </c>
      <c r="Q56" s="1">
        <v>447303.6</v>
      </c>
      <c r="R56" s="1">
        <v>429390.3</v>
      </c>
      <c r="S56" s="1">
        <v>419805.8</v>
      </c>
      <c r="T56" s="1">
        <v>421435.5</v>
      </c>
      <c r="U56" s="1">
        <v>374689.5</v>
      </c>
      <c r="V56" s="1">
        <v>388106.5</v>
      </c>
      <c r="W56" s="1">
        <v>432538</v>
      </c>
      <c r="X56" s="1">
        <v>459411.8</v>
      </c>
      <c r="Y56" s="1">
        <v>376868.8</v>
      </c>
      <c r="Z56" s="1">
        <v>428289</v>
      </c>
      <c r="AA56" s="1">
        <v>468917.1</v>
      </c>
      <c r="AB56" s="1">
        <v>516207</v>
      </c>
    </row>
    <row r="57" spans="1:28" x14ac:dyDescent="0.2">
      <c r="A57" t="s">
        <v>55</v>
      </c>
      <c r="B57" s="1">
        <v>388480.6</v>
      </c>
      <c r="C57" s="1">
        <v>372993.2</v>
      </c>
      <c r="D57" s="1">
        <v>383643.4</v>
      </c>
      <c r="E57" s="1">
        <v>399345.3</v>
      </c>
      <c r="F57" s="1">
        <v>441040.1</v>
      </c>
      <c r="G57" s="1">
        <v>401511.3</v>
      </c>
      <c r="H57" s="1">
        <v>414412.4</v>
      </c>
      <c r="I57" s="1">
        <v>438000.8</v>
      </c>
      <c r="J57" s="1">
        <v>511927.4</v>
      </c>
      <c r="K57" s="1">
        <v>555923.6</v>
      </c>
      <c r="L57" s="1">
        <v>605383.19999999995</v>
      </c>
      <c r="M57" s="1">
        <v>690399.6</v>
      </c>
      <c r="N57" s="1">
        <v>632100.30000000005</v>
      </c>
      <c r="O57" s="1">
        <v>743119</v>
      </c>
      <c r="P57" s="1">
        <v>809402.3</v>
      </c>
      <c r="Q57" s="1">
        <v>890193.8</v>
      </c>
      <c r="R57" s="1">
        <v>954257</v>
      </c>
      <c r="S57" s="1">
        <v>955717.5</v>
      </c>
      <c r="T57" s="1">
        <v>913135.7</v>
      </c>
      <c r="U57" s="1">
        <v>790165.4</v>
      </c>
      <c r="V57" s="1">
        <v>811957.1</v>
      </c>
      <c r="W57" s="1">
        <v>787570.8</v>
      </c>
      <c r="X57" s="1">
        <v>771448.3</v>
      </c>
      <c r="Y57" s="1">
        <v>664661</v>
      </c>
      <c r="Z57" s="1">
        <v>723007.8</v>
      </c>
      <c r="AA57" s="1">
        <v>762808.7</v>
      </c>
      <c r="AB57" s="1">
        <v>828322.9</v>
      </c>
    </row>
    <row r="58" spans="1:28" x14ac:dyDescent="0.2">
      <c r="A58" t="s">
        <v>56</v>
      </c>
      <c r="B58" s="1">
        <v>76525.7</v>
      </c>
      <c r="C58" s="1">
        <v>75575.8</v>
      </c>
      <c r="D58" s="1">
        <v>82411.7</v>
      </c>
      <c r="E58" s="1">
        <v>78269.2</v>
      </c>
      <c r="F58" s="1">
        <v>99130.5</v>
      </c>
      <c r="G58" s="1">
        <v>93556.3</v>
      </c>
      <c r="H58" s="1">
        <v>83968</v>
      </c>
      <c r="I58" s="1">
        <v>86023.3</v>
      </c>
      <c r="J58" s="1">
        <v>107589.9</v>
      </c>
      <c r="K58" s="1">
        <v>122752.5</v>
      </c>
      <c r="L58" s="1">
        <v>148783.1</v>
      </c>
      <c r="M58" s="1">
        <v>173990.1</v>
      </c>
      <c r="N58" s="1">
        <v>197522.6</v>
      </c>
      <c r="O58" s="1">
        <v>199615.3</v>
      </c>
      <c r="P58" s="1">
        <v>198739.1</v>
      </c>
      <c r="Q58" s="1">
        <v>206550</v>
      </c>
      <c r="R58" s="1">
        <v>185350.7</v>
      </c>
      <c r="S58" s="1">
        <v>165397.79999999999</v>
      </c>
      <c r="T58" s="1">
        <v>188679.1</v>
      </c>
      <c r="U58" s="1">
        <v>178236.2</v>
      </c>
      <c r="V58" s="1">
        <v>199727.4</v>
      </c>
      <c r="W58" s="1">
        <v>203256.4</v>
      </c>
      <c r="X58" s="1">
        <v>191676.1</v>
      </c>
      <c r="Y58" s="1">
        <v>176334.1</v>
      </c>
      <c r="Z58" s="1">
        <v>181486.2</v>
      </c>
      <c r="AA58" s="1">
        <v>182697.9</v>
      </c>
      <c r="AB58" s="1">
        <v>202607.6</v>
      </c>
    </row>
    <row r="59" spans="1:28" x14ac:dyDescent="0.2">
      <c r="A59" t="s">
        <v>57</v>
      </c>
      <c r="B59" s="1">
        <v>173928.2</v>
      </c>
      <c r="C59" s="1">
        <v>167564.1</v>
      </c>
      <c r="D59" s="1">
        <v>157941.6</v>
      </c>
      <c r="E59" s="1">
        <v>161498.70000000001</v>
      </c>
      <c r="F59" s="1">
        <v>178477.2</v>
      </c>
      <c r="G59" s="1">
        <v>154836.4</v>
      </c>
      <c r="H59" s="1">
        <v>171643.5</v>
      </c>
      <c r="I59" s="1">
        <v>193230.7</v>
      </c>
      <c r="J59" s="1">
        <v>236689.4</v>
      </c>
      <c r="K59" s="1">
        <v>261369.9</v>
      </c>
      <c r="L59" s="1">
        <v>263560.3</v>
      </c>
      <c r="M59" s="1">
        <v>297883.90000000002</v>
      </c>
      <c r="N59" s="1">
        <v>191916.7</v>
      </c>
      <c r="O59" s="1">
        <v>258983.5</v>
      </c>
      <c r="P59" s="1">
        <v>335084.3</v>
      </c>
      <c r="Q59" s="1">
        <v>378750.8</v>
      </c>
      <c r="R59" s="1">
        <v>446370.8</v>
      </c>
      <c r="S59" s="1">
        <v>471413</v>
      </c>
      <c r="T59" s="1">
        <v>414599.5</v>
      </c>
      <c r="U59" s="1">
        <v>304206.40000000002</v>
      </c>
      <c r="V59" s="1">
        <v>322295.8</v>
      </c>
      <c r="W59" s="1">
        <v>314046.2</v>
      </c>
      <c r="X59" s="1">
        <v>311771.7</v>
      </c>
      <c r="Y59" s="1">
        <v>244980</v>
      </c>
      <c r="Z59" s="1">
        <v>271797.59999999998</v>
      </c>
      <c r="AA59" s="1">
        <v>297332.40000000002</v>
      </c>
      <c r="AB59" s="1">
        <v>324330.59999999998</v>
      </c>
    </row>
    <row r="60" spans="1:28" x14ac:dyDescent="0.2">
      <c r="A60" t="s">
        <v>58</v>
      </c>
      <c r="B60" s="1">
        <v>29242.400000000001</v>
      </c>
      <c r="C60" s="1">
        <v>34818.9</v>
      </c>
      <c r="D60" s="1">
        <v>30662.799999999999</v>
      </c>
      <c r="E60" s="1">
        <v>40675</v>
      </c>
      <c r="F60" s="1">
        <v>46485.7</v>
      </c>
      <c r="G60" s="1">
        <v>52490.7</v>
      </c>
      <c r="H60" s="1">
        <v>66042.3</v>
      </c>
      <c r="I60" s="1">
        <v>58428.4</v>
      </c>
      <c r="J60" s="1">
        <v>62013.3</v>
      </c>
      <c r="K60" s="1">
        <v>66793.2</v>
      </c>
      <c r="L60" s="1">
        <v>76766.899999999994</v>
      </c>
      <c r="M60" s="1">
        <v>73651.5</v>
      </c>
      <c r="N60" s="1">
        <v>80048.2</v>
      </c>
      <c r="O60" s="1">
        <v>97243.8</v>
      </c>
      <c r="P60" s="1">
        <v>99550.5</v>
      </c>
      <c r="Q60" s="1">
        <v>110705.3</v>
      </c>
      <c r="R60" s="1">
        <v>134366.5</v>
      </c>
      <c r="S60" s="1">
        <v>130971.3</v>
      </c>
      <c r="T60" s="1">
        <v>122118</v>
      </c>
      <c r="U60" s="1">
        <v>123966.2</v>
      </c>
      <c r="V60" s="1">
        <v>113842.1</v>
      </c>
      <c r="W60" s="1">
        <v>91905.5</v>
      </c>
      <c r="X60" s="1">
        <v>87408.5</v>
      </c>
      <c r="Y60" s="1">
        <v>77133.2</v>
      </c>
      <c r="Z60" s="1">
        <v>90336.7</v>
      </c>
      <c r="AA60" s="1">
        <v>98219.1</v>
      </c>
      <c r="AB60" s="1">
        <v>104090.2</v>
      </c>
    </row>
    <row r="61" spans="1:28" x14ac:dyDescent="0.2">
      <c r="A61" t="s">
        <v>59</v>
      </c>
      <c r="B61" s="1">
        <v>26525</v>
      </c>
      <c r="C61" s="1">
        <v>22529.7</v>
      </c>
      <c r="D61" s="1">
        <v>29500.6</v>
      </c>
      <c r="E61" s="1">
        <v>27205.4</v>
      </c>
      <c r="F61" s="1">
        <v>21523.1</v>
      </c>
      <c r="G61" s="1">
        <v>15982.2</v>
      </c>
      <c r="H61" s="1">
        <v>11936.4</v>
      </c>
      <c r="I61" s="1">
        <v>12102</v>
      </c>
      <c r="J61" s="1">
        <v>11788.8</v>
      </c>
      <c r="K61" s="1">
        <v>7906.3</v>
      </c>
      <c r="L61" s="1">
        <v>8923.2999999999993</v>
      </c>
      <c r="M61" s="1">
        <v>8175.1</v>
      </c>
      <c r="N61" s="1">
        <v>7610</v>
      </c>
      <c r="O61" s="1">
        <v>16447.3</v>
      </c>
      <c r="P61" s="1">
        <v>13031.2</v>
      </c>
      <c r="Q61" s="1">
        <v>10445.299999999999</v>
      </c>
      <c r="R61" s="1">
        <v>10814.1</v>
      </c>
      <c r="S61" s="1">
        <v>26868.2</v>
      </c>
      <c r="T61" s="1">
        <v>23968.9</v>
      </c>
      <c r="U61" s="1">
        <v>27369.8</v>
      </c>
      <c r="V61" s="1">
        <v>28168.3</v>
      </c>
      <c r="W61" s="1">
        <v>26961.1</v>
      </c>
      <c r="X61" s="1">
        <v>24639.5</v>
      </c>
      <c r="Y61" s="1">
        <v>23981.5</v>
      </c>
      <c r="Z61" s="1">
        <v>27046</v>
      </c>
      <c r="AA61" s="1">
        <v>26853.599999999999</v>
      </c>
      <c r="AB61" s="1">
        <v>28151.200000000001</v>
      </c>
    </row>
    <row r="62" spans="1:28" x14ac:dyDescent="0.2">
      <c r="A62" t="s">
        <v>60</v>
      </c>
      <c r="B62" s="1">
        <v>82259.3</v>
      </c>
      <c r="C62" s="1">
        <v>72504.7</v>
      </c>
      <c r="D62" s="1">
        <v>83126.7</v>
      </c>
      <c r="E62" s="1">
        <v>91697</v>
      </c>
      <c r="F62" s="1">
        <v>95423.6</v>
      </c>
      <c r="G62" s="1">
        <v>84645.7</v>
      </c>
      <c r="H62" s="1">
        <v>80822.2</v>
      </c>
      <c r="I62" s="1">
        <v>88216.4</v>
      </c>
      <c r="J62" s="1">
        <v>93846</v>
      </c>
      <c r="K62" s="1">
        <v>97101.7</v>
      </c>
      <c r="L62" s="1">
        <v>107349.6</v>
      </c>
      <c r="M62" s="1">
        <v>136699</v>
      </c>
      <c r="N62" s="1">
        <v>155002.79999999999</v>
      </c>
      <c r="O62" s="1">
        <v>170829.1</v>
      </c>
      <c r="P62" s="1">
        <v>162997.20000000001</v>
      </c>
      <c r="Q62" s="1">
        <v>183742.4</v>
      </c>
      <c r="R62" s="1">
        <v>177354.9</v>
      </c>
      <c r="S62" s="1">
        <v>161067.20000000001</v>
      </c>
      <c r="T62" s="1">
        <v>163770.20000000001</v>
      </c>
      <c r="U62" s="1">
        <v>156386.79999999999</v>
      </c>
      <c r="V62" s="1">
        <v>147923.5</v>
      </c>
      <c r="W62" s="1">
        <v>151401.60000000001</v>
      </c>
      <c r="X62" s="1">
        <v>155952.5</v>
      </c>
      <c r="Y62" s="1">
        <v>142232.20000000001</v>
      </c>
      <c r="Z62" s="1">
        <v>152341.29999999999</v>
      </c>
      <c r="AA62" s="1">
        <v>157705.70000000001</v>
      </c>
      <c r="AB62" s="1">
        <v>169143.3</v>
      </c>
    </row>
    <row r="63" spans="1:28" x14ac:dyDescent="0.2">
      <c r="A63" t="s">
        <v>61</v>
      </c>
      <c r="B63" s="1">
        <v>332277.90000000002</v>
      </c>
      <c r="C63" s="1">
        <v>364464.2</v>
      </c>
      <c r="D63" s="1">
        <v>379151.4</v>
      </c>
      <c r="E63" s="1">
        <v>380146.1</v>
      </c>
      <c r="F63" s="1">
        <v>383801</v>
      </c>
      <c r="G63" s="1">
        <v>386740.6</v>
      </c>
      <c r="H63" s="1">
        <v>374194.5</v>
      </c>
      <c r="I63" s="1">
        <v>387905</v>
      </c>
      <c r="J63" s="1">
        <v>381607.5</v>
      </c>
      <c r="K63" s="1">
        <v>390405.5</v>
      </c>
      <c r="L63" s="1">
        <v>436133.2</v>
      </c>
      <c r="M63" s="1">
        <v>448284.8</v>
      </c>
      <c r="N63" s="1">
        <v>466807.5</v>
      </c>
      <c r="O63" s="1">
        <v>455133.6</v>
      </c>
      <c r="P63" s="1">
        <v>462138.8</v>
      </c>
      <c r="Q63" s="1">
        <v>467429.7</v>
      </c>
      <c r="R63" s="1">
        <v>470075.9</v>
      </c>
      <c r="S63" s="1">
        <v>513162.7</v>
      </c>
      <c r="T63" s="1">
        <v>526665.1</v>
      </c>
      <c r="U63" s="1">
        <v>523382.8</v>
      </c>
      <c r="V63" s="1">
        <v>548202</v>
      </c>
      <c r="W63" s="1">
        <v>577633.9</v>
      </c>
      <c r="X63" s="1">
        <v>622139.1</v>
      </c>
      <c r="Y63" s="1">
        <v>584143.30000000005</v>
      </c>
      <c r="Z63" s="1">
        <v>661069.30000000005</v>
      </c>
      <c r="AA63" s="1">
        <v>676046.1</v>
      </c>
      <c r="AB63" s="1">
        <v>728368.1</v>
      </c>
    </row>
    <row r="64" spans="1:28" x14ac:dyDescent="0.2">
      <c r="A64" t="s">
        <v>62</v>
      </c>
      <c r="B64" s="1">
        <v>10940</v>
      </c>
      <c r="C64" s="1">
        <v>11534.7</v>
      </c>
      <c r="D64" s="1">
        <v>11257.3</v>
      </c>
      <c r="E64" s="1">
        <v>12469.3</v>
      </c>
      <c r="F64" s="1">
        <v>13090.7</v>
      </c>
      <c r="G64" s="1">
        <v>12592.6</v>
      </c>
      <c r="H64" s="1">
        <v>11810</v>
      </c>
      <c r="I64" s="1">
        <v>11865.7</v>
      </c>
      <c r="J64" s="1">
        <v>13346.1</v>
      </c>
      <c r="K64" s="1">
        <v>15646.5</v>
      </c>
      <c r="L64" s="1">
        <v>13831.8</v>
      </c>
      <c r="M64" s="1">
        <v>15228.3</v>
      </c>
      <c r="N64" s="1">
        <v>18756.099999999999</v>
      </c>
      <c r="O64" s="1">
        <v>20358.599999999999</v>
      </c>
      <c r="P64" s="1">
        <v>19579.7</v>
      </c>
      <c r="Q64" s="1">
        <v>20539.599999999999</v>
      </c>
      <c r="R64" s="1">
        <v>21223.1</v>
      </c>
      <c r="S64" s="1">
        <v>22171.9</v>
      </c>
      <c r="T64" s="1">
        <v>24532.5</v>
      </c>
      <c r="U64" s="1">
        <v>22243.1</v>
      </c>
      <c r="V64" s="1">
        <v>23087.4</v>
      </c>
      <c r="W64" s="1">
        <v>21603.9</v>
      </c>
      <c r="X64" s="1">
        <v>20807.8</v>
      </c>
      <c r="Y64" s="1">
        <v>15729.7</v>
      </c>
      <c r="Z64" s="1">
        <v>17399.099999999999</v>
      </c>
      <c r="AA64" s="1">
        <v>17790.900000000001</v>
      </c>
      <c r="AB64" s="1">
        <v>17440.400000000001</v>
      </c>
    </row>
    <row r="65" spans="1:28" x14ac:dyDescent="0.2">
      <c r="A65" t="s">
        <v>63</v>
      </c>
      <c r="B65" s="1">
        <v>3835763.9</v>
      </c>
      <c r="C65" s="1">
        <v>3835958.2</v>
      </c>
      <c r="D65" s="1">
        <v>3893788.1</v>
      </c>
      <c r="E65" s="1">
        <v>3979593.7</v>
      </c>
      <c r="F65" s="1">
        <v>3873804.7</v>
      </c>
      <c r="G65" s="1">
        <v>3857779.8</v>
      </c>
      <c r="H65" s="1">
        <v>3859425.8</v>
      </c>
      <c r="I65" s="1">
        <v>3871257.5</v>
      </c>
      <c r="J65" s="1">
        <v>3810962.1</v>
      </c>
      <c r="K65" s="1">
        <v>3675548.6</v>
      </c>
      <c r="L65" s="1">
        <v>3579689</v>
      </c>
      <c r="M65" s="1">
        <v>3336861.3</v>
      </c>
      <c r="N65" s="1">
        <v>2981446.1</v>
      </c>
      <c r="O65" s="1">
        <v>3054414.1</v>
      </c>
      <c r="P65" s="1">
        <v>3071473.4</v>
      </c>
      <c r="Q65" s="1">
        <v>3072434.5</v>
      </c>
      <c r="R65" s="1">
        <v>3024361.5</v>
      </c>
      <c r="S65" s="1">
        <v>3009606.9</v>
      </c>
      <c r="T65" s="1">
        <v>3032034.5</v>
      </c>
      <c r="U65" s="1">
        <v>3034333.2</v>
      </c>
      <c r="V65" s="1">
        <v>3081647.8</v>
      </c>
      <c r="W65" s="1">
        <v>3166772.9</v>
      </c>
      <c r="X65" s="1">
        <v>3160863.5</v>
      </c>
      <c r="Y65" s="1">
        <v>2789709.2</v>
      </c>
      <c r="Z65" s="1">
        <v>3010029.1</v>
      </c>
      <c r="AA65" s="1">
        <v>3105500.2</v>
      </c>
      <c r="AB65" s="1">
        <v>3082354.7</v>
      </c>
    </row>
    <row r="66" spans="1:28" x14ac:dyDescent="0.2">
      <c r="A66" t="s">
        <v>64</v>
      </c>
      <c r="B66" s="1">
        <v>392221.1</v>
      </c>
      <c r="C66" s="1">
        <v>393486.9</v>
      </c>
      <c r="D66" s="1">
        <v>400496.3</v>
      </c>
      <c r="E66" s="1">
        <v>372741</v>
      </c>
      <c r="F66" s="1">
        <v>385087.9</v>
      </c>
      <c r="G66" s="1">
        <v>388085.9</v>
      </c>
      <c r="H66" s="1">
        <v>409142.7</v>
      </c>
      <c r="I66" s="1">
        <v>406043</v>
      </c>
      <c r="J66" s="1">
        <v>415629.8</v>
      </c>
      <c r="K66" s="1">
        <v>418836.5</v>
      </c>
      <c r="L66" s="1">
        <v>414134.2</v>
      </c>
      <c r="M66" s="1">
        <v>417822.2</v>
      </c>
      <c r="N66" s="1">
        <v>423500.5</v>
      </c>
      <c r="O66" s="1">
        <v>443546.7</v>
      </c>
      <c r="P66" s="1">
        <v>444948.2</v>
      </c>
      <c r="Q66" s="1">
        <v>445974.2</v>
      </c>
      <c r="R66" s="1">
        <v>429958</v>
      </c>
      <c r="S66" s="1">
        <v>414334.2</v>
      </c>
      <c r="T66" s="1">
        <v>408896.9</v>
      </c>
      <c r="U66" s="1">
        <v>422649.9</v>
      </c>
      <c r="V66" s="1">
        <v>442235</v>
      </c>
      <c r="W66" s="1">
        <v>460011.1</v>
      </c>
      <c r="X66" s="1">
        <v>470760.9</v>
      </c>
      <c r="Y66" s="1">
        <v>448117</v>
      </c>
      <c r="Z66" s="1">
        <v>477023.2</v>
      </c>
      <c r="AA66" s="1">
        <v>482827.9</v>
      </c>
      <c r="AB66" s="1">
        <v>492927.6</v>
      </c>
    </row>
    <row r="67" spans="1:28" x14ac:dyDescent="0.2">
      <c r="A67" t="s">
        <v>65</v>
      </c>
      <c r="B67" s="1">
        <v>17861.099999999999</v>
      </c>
      <c r="C67" s="1">
        <v>17476.8</v>
      </c>
      <c r="D67" s="1">
        <v>18137.5</v>
      </c>
      <c r="E67" s="1">
        <v>18597.7</v>
      </c>
      <c r="F67" s="1">
        <v>21081.200000000001</v>
      </c>
      <c r="G67" s="1">
        <v>20783.400000000001</v>
      </c>
      <c r="H67" s="1">
        <v>20843.7</v>
      </c>
      <c r="I67" s="1">
        <v>19730.099999999999</v>
      </c>
      <c r="J67" s="1">
        <v>19199.7</v>
      </c>
      <c r="K67" s="1">
        <v>18564.599999999999</v>
      </c>
      <c r="L67" s="1">
        <v>20265.099999999999</v>
      </c>
      <c r="M67" s="1">
        <v>20208.5</v>
      </c>
      <c r="N67" s="1">
        <v>19366.7</v>
      </c>
      <c r="O67" s="1">
        <v>20008.7</v>
      </c>
      <c r="P67" s="1">
        <v>19645.7</v>
      </c>
      <c r="Q67" s="1">
        <v>21025.3</v>
      </c>
      <c r="R67" s="1">
        <v>21551.599999999999</v>
      </c>
      <c r="S67" s="1">
        <v>22633.9</v>
      </c>
      <c r="T67" s="1">
        <v>22192.2</v>
      </c>
      <c r="U67" s="1">
        <v>21710.5</v>
      </c>
      <c r="V67" s="1">
        <v>21039.9</v>
      </c>
      <c r="W67" s="1">
        <v>21815.599999999999</v>
      </c>
      <c r="X67" s="1">
        <v>22071.9</v>
      </c>
      <c r="Y67" s="1">
        <v>20735.599999999999</v>
      </c>
      <c r="Z67" s="1">
        <v>22585.8</v>
      </c>
      <c r="AA67" s="1">
        <v>22436.5</v>
      </c>
      <c r="AB67" s="1">
        <v>21986.799999999999</v>
      </c>
    </row>
    <row r="68" spans="1:28" x14ac:dyDescent="0.2">
      <c r="A68" t="s">
        <v>66</v>
      </c>
      <c r="B68" s="1">
        <v>25029.8</v>
      </c>
      <c r="C68" s="1">
        <v>25631.4</v>
      </c>
      <c r="D68" s="1">
        <v>26398.3</v>
      </c>
      <c r="E68" s="1">
        <v>22877.5</v>
      </c>
      <c r="F68" s="1">
        <v>21769</v>
      </c>
      <c r="G68" s="1">
        <v>23710.799999999999</v>
      </c>
      <c r="H68" s="1">
        <v>27034.5</v>
      </c>
      <c r="I68" s="1">
        <v>26896.7</v>
      </c>
      <c r="J68" s="1">
        <v>27482.1</v>
      </c>
      <c r="K68" s="1">
        <v>27250.5</v>
      </c>
      <c r="L68" s="1">
        <v>24102.9</v>
      </c>
      <c r="M68" s="1">
        <v>20756.599999999999</v>
      </c>
      <c r="N68" s="1">
        <v>22488.1</v>
      </c>
      <c r="O68" s="1">
        <v>21772.799999999999</v>
      </c>
      <c r="P68" s="1">
        <v>20359.8</v>
      </c>
      <c r="Q68" s="1">
        <v>21662.400000000001</v>
      </c>
      <c r="R68" s="1">
        <v>20244.900000000001</v>
      </c>
      <c r="S68" s="1">
        <v>19470.599999999999</v>
      </c>
      <c r="T68" s="1">
        <v>19454.900000000001</v>
      </c>
      <c r="U68" s="1">
        <v>19869.5</v>
      </c>
      <c r="V68" s="1">
        <v>19809.900000000001</v>
      </c>
      <c r="W68" s="1">
        <v>21943.4</v>
      </c>
      <c r="X68" s="1">
        <v>21108.5</v>
      </c>
      <c r="Y68" s="1">
        <v>18090.8</v>
      </c>
      <c r="Z68" s="1">
        <v>19292.099999999999</v>
      </c>
      <c r="AA68" s="1">
        <v>21238.7</v>
      </c>
      <c r="AB68" s="1">
        <v>22434.1</v>
      </c>
    </row>
    <row r="69" spans="1:28" x14ac:dyDescent="0.2">
      <c r="A69" t="s">
        <v>67</v>
      </c>
      <c r="B69" s="1">
        <v>38293.300000000003</v>
      </c>
      <c r="C69" s="1">
        <v>34139.699999999997</v>
      </c>
      <c r="D69" s="1">
        <v>35692.300000000003</v>
      </c>
      <c r="E69" s="1">
        <v>34378.400000000001</v>
      </c>
      <c r="F69" s="1">
        <v>38498.199999999997</v>
      </c>
      <c r="G69" s="1">
        <v>37156.400000000001</v>
      </c>
      <c r="H69" s="1">
        <v>39827.9</v>
      </c>
      <c r="I69" s="1">
        <v>38312.6</v>
      </c>
      <c r="J69" s="1">
        <v>37472.800000000003</v>
      </c>
      <c r="K69" s="1">
        <v>37118.300000000003</v>
      </c>
      <c r="L69" s="1">
        <v>35479.4</v>
      </c>
      <c r="M69" s="1">
        <v>35178.699999999997</v>
      </c>
      <c r="N69" s="1">
        <v>38287</v>
      </c>
      <c r="O69" s="1">
        <v>40432.6</v>
      </c>
      <c r="P69" s="1">
        <v>39821</v>
      </c>
      <c r="Q69" s="1">
        <v>41784.5</v>
      </c>
      <c r="R69" s="1">
        <v>39534.300000000003</v>
      </c>
      <c r="S69" s="1">
        <v>38591</v>
      </c>
      <c r="T69" s="1">
        <v>35322.300000000003</v>
      </c>
      <c r="U69" s="1">
        <v>34472</v>
      </c>
      <c r="V69" s="1">
        <v>37847</v>
      </c>
      <c r="W69" s="1">
        <v>37008.800000000003</v>
      </c>
      <c r="X69" s="1">
        <v>37940.199999999997</v>
      </c>
      <c r="Y69" s="1">
        <v>37814.1</v>
      </c>
      <c r="Z69" s="1">
        <v>38894.5</v>
      </c>
      <c r="AA69" s="1">
        <v>39925.4</v>
      </c>
      <c r="AB69" s="1">
        <v>43181</v>
      </c>
    </row>
    <row r="70" spans="1:28" x14ac:dyDescent="0.2">
      <c r="A70" t="s">
        <v>68</v>
      </c>
      <c r="B70" s="1">
        <v>49264.6</v>
      </c>
      <c r="C70" s="1">
        <v>48773</v>
      </c>
      <c r="D70" s="1">
        <v>48200.9</v>
      </c>
      <c r="E70" s="1">
        <v>42845.4</v>
      </c>
      <c r="F70" s="1">
        <v>43760.2</v>
      </c>
      <c r="G70" s="1">
        <v>42021.8</v>
      </c>
      <c r="H70" s="1">
        <v>44225.3</v>
      </c>
      <c r="I70" s="1">
        <v>44697.3</v>
      </c>
      <c r="J70" s="1">
        <v>47397.9</v>
      </c>
      <c r="K70" s="1">
        <v>44509.3</v>
      </c>
      <c r="L70" s="1">
        <v>42814.2</v>
      </c>
      <c r="M70" s="1">
        <v>43270.6</v>
      </c>
      <c r="N70" s="1">
        <v>43580.1</v>
      </c>
      <c r="O70" s="1">
        <v>44438.8</v>
      </c>
      <c r="P70" s="1">
        <v>42568.4</v>
      </c>
      <c r="Q70" s="1">
        <v>46956.4</v>
      </c>
      <c r="R70" s="1">
        <v>43739.6</v>
      </c>
      <c r="S70" s="1">
        <v>39637</v>
      </c>
      <c r="T70" s="1">
        <v>39944.400000000001</v>
      </c>
      <c r="U70" s="1">
        <v>42494.3</v>
      </c>
      <c r="V70" s="1">
        <v>43109.7</v>
      </c>
      <c r="W70" s="1">
        <v>45679.3</v>
      </c>
      <c r="X70" s="1">
        <v>48566.3</v>
      </c>
      <c r="Y70" s="1">
        <v>44336.800000000003</v>
      </c>
      <c r="Z70" s="1">
        <v>47622.9</v>
      </c>
      <c r="AA70" s="1">
        <v>48953.599999999999</v>
      </c>
      <c r="AB70" s="1">
        <v>47135</v>
      </c>
    </row>
    <row r="71" spans="1:28" x14ac:dyDescent="0.2">
      <c r="A71" t="s">
        <v>69</v>
      </c>
      <c r="B71" s="1">
        <v>87481.1</v>
      </c>
      <c r="C71" s="1">
        <v>92452.1</v>
      </c>
      <c r="D71" s="1">
        <v>88958.9</v>
      </c>
      <c r="E71" s="1">
        <v>91263</v>
      </c>
      <c r="F71" s="1">
        <v>99554.7</v>
      </c>
      <c r="G71" s="1">
        <v>97023.5</v>
      </c>
      <c r="H71" s="1">
        <v>110833.3</v>
      </c>
      <c r="I71" s="1">
        <v>112395.3</v>
      </c>
      <c r="J71" s="1">
        <v>118544.8</v>
      </c>
      <c r="K71" s="1">
        <v>125777.9</v>
      </c>
      <c r="L71" s="1">
        <v>130398.8</v>
      </c>
      <c r="M71" s="1">
        <v>131806.20000000001</v>
      </c>
      <c r="N71" s="1">
        <v>130321.5</v>
      </c>
      <c r="O71" s="1">
        <v>140156.20000000001</v>
      </c>
      <c r="P71" s="1">
        <v>139015.29999999999</v>
      </c>
      <c r="Q71" s="1">
        <v>123824.3</v>
      </c>
      <c r="R71" s="1">
        <v>116239.1</v>
      </c>
      <c r="S71" s="1">
        <v>115022.5</v>
      </c>
      <c r="T71" s="1">
        <v>107292.9</v>
      </c>
      <c r="U71" s="1">
        <v>113371.9</v>
      </c>
      <c r="V71" s="1">
        <v>121111.5</v>
      </c>
      <c r="W71" s="1">
        <v>126357.9</v>
      </c>
      <c r="X71" s="1">
        <v>129226.6</v>
      </c>
      <c r="Y71" s="1">
        <v>121194.7</v>
      </c>
      <c r="Z71" s="1">
        <v>134227.70000000001</v>
      </c>
      <c r="AA71" s="1">
        <v>127216.9</v>
      </c>
      <c r="AB71" s="1">
        <v>138339.29999999999</v>
      </c>
    </row>
    <row r="72" spans="1:28" x14ac:dyDescent="0.2">
      <c r="A72" t="s">
        <v>70</v>
      </c>
      <c r="B72" s="1">
        <v>36593.9</v>
      </c>
      <c r="C72" s="1">
        <v>36073.199999999997</v>
      </c>
      <c r="D72" s="1">
        <v>43314.400000000001</v>
      </c>
      <c r="E72" s="1">
        <v>41204.1</v>
      </c>
      <c r="F72" s="1">
        <v>37644.800000000003</v>
      </c>
      <c r="G72" s="1">
        <v>40172.1</v>
      </c>
      <c r="H72" s="1">
        <v>41624.6</v>
      </c>
      <c r="I72" s="1">
        <v>40444.9</v>
      </c>
      <c r="J72" s="1">
        <v>41511.1</v>
      </c>
      <c r="K72" s="1">
        <v>40683.9</v>
      </c>
      <c r="L72" s="1">
        <v>35760.9</v>
      </c>
      <c r="M72" s="1">
        <v>35231.9</v>
      </c>
      <c r="N72" s="1">
        <v>33336.800000000003</v>
      </c>
      <c r="O72" s="1">
        <v>34166.199999999997</v>
      </c>
      <c r="P72" s="1">
        <v>38122.199999999997</v>
      </c>
      <c r="Q72" s="1">
        <v>39470.1</v>
      </c>
      <c r="R72" s="1">
        <v>36342.1</v>
      </c>
      <c r="S72" s="1">
        <v>34871.9</v>
      </c>
      <c r="T72" s="1">
        <v>37467.4</v>
      </c>
      <c r="U72" s="1">
        <v>36759.1</v>
      </c>
      <c r="V72" s="1">
        <v>36750.5</v>
      </c>
      <c r="W72" s="1">
        <v>39333.800000000003</v>
      </c>
      <c r="X72" s="1">
        <v>40428.9</v>
      </c>
      <c r="Y72" s="1">
        <v>36033.199999999997</v>
      </c>
      <c r="Z72" s="1">
        <v>38699.4</v>
      </c>
      <c r="AA72" s="1">
        <v>38042.400000000001</v>
      </c>
      <c r="AB72" s="1">
        <v>34488.800000000003</v>
      </c>
    </row>
    <row r="73" spans="1:28" x14ac:dyDescent="0.2">
      <c r="A73" t="s">
        <v>71</v>
      </c>
      <c r="B73" s="1">
        <v>137697.29999999999</v>
      </c>
      <c r="C73" s="1">
        <v>138940.70000000001</v>
      </c>
      <c r="D73" s="1">
        <v>139794</v>
      </c>
      <c r="E73" s="1">
        <v>121574.9</v>
      </c>
      <c r="F73" s="1">
        <v>122779.8</v>
      </c>
      <c r="G73" s="1">
        <v>127217.9</v>
      </c>
      <c r="H73" s="1">
        <v>124753.4</v>
      </c>
      <c r="I73" s="1">
        <v>123566.1</v>
      </c>
      <c r="J73" s="1">
        <v>124021.4</v>
      </c>
      <c r="K73" s="1">
        <v>124932</v>
      </c>
      <c r="L73" s="1">
        <v>125312.9</v>
      </c>
      <c r="M73" s="1">
        <v>131369.70000000001</v>
      </c>
      <c r="N73" s="1">
        <v>136120.29999999999</v>
      </c>
      <c r="O73" s="1">
        <v>142571.4</v>
      </c>
      <c r="P73" s="1">
        <v>145415.79999999999</v>
      </c>
      <c r="Q73" s="1">
        <v>151251.20000000001</v>
      </c>
      <c r="R73" s="1">
        <v>152306.4</v>
      </c>
      <c r="S73" s="1">
        <v>144107.29999999999</v>
      </c>
      <c r="T73" s="1">
        <v>147222.79999999999</v>
      </c>
      <c r="U73" s="1">
        <v>153972.6</v>
      </c>
      <c r="V73" s="1">
        <v>162566.5</v>
      </c>
      <c r="W73" s="1">
        <v>167872.3</v>
      </c>
      <c r="X73" s="1">
        <v>171418.5</v>
      </c>
      <c r="Y73" s="1">
        <v>169911.8</v>
      </c>
      <c r="Z73" s="1">
        <v>175700.8</v>
      </c>
      <c r="AA73" s="1">
        <v>185014.39999999999</v>
      </c>
      <c r="AB73" s="1">
        <v>185362.6</v>
      </c>
    </row>
    <row r="74" spans="1:28" x14ac:dyDescent="0.2">
      <c r="A74" t="s">
        <v>72</v>
      </c>
      <c r="B74" s="1">
        <v>18353.599999999999</v>
      </c>
      <c r="C74" s="1">
        <v>17664.400000000001</v>
      </c>
      <c r="D74" s="1">
        <v>15990</v>
      </c>
      <c r="E74" s="1">
        <v>12929.5</v>
      </c>
      <c r="F74" s="1">
        <v>14324.1</v>
      </c>
      <c r="G74" s="1">
        <v>15746</v>
      </c>
      <c r="H74" s="1">
        <v>16017.6</v>
      </c>
      <c r="I74" s="1">
        <v>13639.1</v>
      </c>
      <c r="J74" s="1">
        <v>13084.5</v>
      </c>
      <c r="K74" s="1">
        <v>13375.9</v>
      </c>
      <c r="L74" s="1">
        <v>14232.6</v>
      </c>
      <c r="M74" s="1">
        <v>14859.8</v>
      </c>
      <c r="N74" s="1">
        <v>13608.3</v>
      </c>
      <c r="O74" s="1">
        <v>13626</v>
      </c>
      <c r="P74" s="1">
        <v>15729.2</v>
      </c>
      <c r="Q74" s="1">
        <v>16928.8</v>
      </c>
      <c r="R74" s="1">
        <v>14265.7</v>
      </c>
      <c r="S74" s="1">
        <v>13591.8</v>
      </c>
      <c r="T74" s="1">
        <v>14991.7</v>
      </c>
      <c r="U74" s="1">
        <v>13194.8</v>
      </c>
      <c r="V74" s="1">
        <v>14237.1</v>
      </c>
      <c r="W74" s="1">
        <v>13965.5</v>
      </c>
      <c r="X74" s="1">
        <v>13404</v>
      </c>
      <c r="Y74" s="1">
        <v>13631.5</v>
      </c>
      <c r="Z74" s="1">
        <v>14408</v>
      </c>
      <c r="AA74" s="1">
        <v>15061.1</v>
      </c>
      <c r="AB74" s="1">
        <v>14274.1</v>
      </c>
    </row>
    <row r="75" spans="1:28" x14ac:dyDescent="0.2">
      <c r="A75" t="s">
        <v>73</v>
      </c>
      <c r="B75" s="1">
        <v>84926.1</v>
      </c>
      <c r="C75" s="1">
        <v>84981.7</v>
      </c>
      <c r="D75" s="1">
        <v>89806.9</v>
      </c>
      <c r="E75" s="1">
        <v>75158.2</v>
      </c>
      <c r="F75" s="1">
        <v>75829.3</v>
      </c>
      <c r="G75" s="1">
        <v>79307.3</v>
      </c>
      <c r="H75" s="1">
        <v>72858.2</v>
      </c>
      <c r="I75" s="1">
        <v>74153.2</v>
      </c>
      <c r="J75" s="1">
        <v>73086</v>
      </c>
      <c r="K75" s="1">
        <v>74703</v>
      </c>
      <c r="L75" s="1">
        <v>74176</v>
      </c>
      <c r="M75" s="1">
        <v>78813.7</v>
      </c>
      <c r="N75" s="1">
        <v>81595.399999999994</v>
      </c>
      <c r="O75" s="1">
        <v>83922.1</v>
      </c>
      <c r="P75" s="1">
        <v>81881.2</v>
      </c>
      <c r="Q75" s="1">
        <v>81954.600000000006</v>
      </c>
      <c r="R75" s="1">
        <v>82681</v>
      </c>
      <c r="S75" s="1">
        <v>81672.3</v>
      </c>
      <c r="T75" s="1">
        <v>80656.100000000006</v>
      </c>
      <c r="U75" s="1">
        <v>83644.5</v>
      </c>
      <c r="V75" s="1">
        <v>88024.9</v>
      </c>
      <c r="W75" s="1">
        <v>91532</v>
      </c>
      <c r="X75" s="1">
        <v>93917.1</v>
      </c>
      <c r="Y75" s="1">
        <v>91217.600000000006</v>
      </c>
      <c r="Z75" s="1">
        <v>91774.5</v>
      </c>
      <c r="AA75" s="1">
        <v>98050.2</v>
      </c>
      <c r="AB75" s="1">
        <v>96136.4</v>
      </c>
    </row>
    <row r="76" spans="1:28" x14ac:dyDescent="0.2">
      <c r="A76" t="s">
        <v>74</v>
      </c>
      <c r="B76" s="1">
        <v>34417.599999999999</v>
      </c>
      <c r="C76" s="1">
        <v>36294.6</v>
      </c>
      <c r="D76" s="1">
        <v>33997.1</v>
      </c>
      <c r="E76" s="1">
        <v>33487.199999999997</v>
      </c>
      <c r="F76" s="1">
        <v>32626.400000000001</v>
      </c>
      <c r="G76" s="1">
        <v>32164.6</v>
      </c>
      <c r="H76" s="1">
        <v>35877.599999999999</v>
      </c>
      <c r="I76" s="1">
        <v>35773.800000000003</v>
      </c>
      <c r="J76" s="1">
        <v>37850.9</v>
      </c>
      <c r="K76" s="1">
        <v>36853.1</v>
      </c>
      <c r="L76" s="1">
        <v>36904.300000000003</v>
      </c>
      <c r="M76" s="1">
        <v>37696.199999999997</v>
      </c>
      <c r="N76" s="1">
        <v>40916.6</v>
      </c>
      <c r="O76" s="1">
        <v>45023.3</v>
      </c>
      <c r="P76" s="1">
        <v>47805.4</v>
      </c>
      <c r="Q76" s="1">
        <v>52367.8</v>
      </c>
      <c r="R76" s="1">
        <v>55359.7</v>
      </c>
      <c r="S76" s="1">
        <v>48843.199999999997</v>
      </c>
      <c r="T76" s="1">
        <v>51575</v>
      </c>
      <c r="U76" s="1">
        <v>57133.3</v>
      </c>
      <c r="V76" s="1">
        <v>60304.5</v>
      </c>
      <c r="W76" s="1">
        <v>62374.8</v>
      </c>
      <c r="X76" s="1">
        <v>64097.4</v>
      </c>
      <c r="Y76" s="1">
        <v>65062.7</v>
      </c>
      <c r="Z76" s="1">
        <v>69518.3</v>
      </c>
      <c r="AA76" s="1">
        <v>71903.100000000006</v>
      </c>
      <c r="AB76" s="1">
        <v>74952.100000000006</v>
      </c>
    </row>
    <row r="77" spans="1:28" x14ac:dyDescent="0.2">
      <c r="A77" t="s">
        <v>75</v>
      </c>
      <c r="B77" s="1">
        <v>57301.1</v>
      </c>
      <c r="C77" s="1">
        <v>55659.6</v>
      </c>
      <c r="D77" s="1">
        <v>48288.1</v>
      </c>
      <c r="E77" s="1">
        <v>47530.9</v>
      </c>
      <c r="F77" s="1">
        <v>46337.5</v>
      </c>
      <c r="G77" s="1">
        <v>50555.8</v>
      </c>
      <c r="H77" s="1">
        <v>55549.2</v>
      </c>
      <c r="I77" s="1">
        <v>58772.5</v>
      </c>
      <c r="J77" s="1">
        <v>58296.800000000003</v>
      </c>
      <c r="K77" s="1">
        <v>58320.800000000003</v>
      </c>
      <c r="L77" s="1">
        <v>62114.3</v>
      </c>
      <c r="M77" s="1">
        <v>62201.8</v>
      </c>
      <c r="N77" s="1">
        <v>63562.9</v>
      </c>
      <c r="O77" s="1">
        <v>64421.599999999999</v>
      </c>
      <c r="P77" s="1">
        <v>65708.3</v>
      </c>
      <c r="Q77" s="1">
        <v>70983</v>
      </c>
      <c r="R77" s="1">
        <v>69748.100000000006</v>
      </c>
      <c r="S77" s="1">
        <v>72109</v>
      </c>
      <c r="T77" s="1">
        <v>70766.3</v>
      </c>
      <c r="U77" s="1">
        <v>75384.399999999994</v>
      </c>
      <c r="V77" s="1">
        <v>80209.399999999994</v>
      </c>
      <c r="W77" s="1">
        <v>84478.3</v>
      </c>
      <c r="X77" s="1">
        <v>92298.7</v>
      </c>
      <c r="Y77" s="1">
        <v>89873.5</v>
      </c>
      <c r="Z77" s="1">
        <v>98473</v>
      </c>
      <c r="AA77" s="1">
        <v>102417.7</v>
      </c>
      <c r="AB77" s="1">
        <v>103698.4</v>
      </c>
    </row>
    <row r="78" spans="1:28" x14ac:dyDescent="0.2">
      <c r="A78" t="s">
        <v>76</v>
      </c>
      <c r="B78" s="1">
        <v>21356.9</v>
      </c>
      <c r="C78" s="1">
        <v>21808.6</v>
      </c>
      <c r="D78" s="1">
        <v>18621.7</v>
      </c>
      <c r="E78" s="1">
        <v>20747.8</v>
      </c>
      <c r="F78" s="1">
        <v>18158.599999999999</v>
      </c>
      <c r="G78" s="1">
        <v>21962.5</v>
      </c>
      <c r="H78" s="1">
        <v>23734.1</v>
      </c>
      <c r="I78" s="1">
        <v>27849.1</v>
      </c>
      <c r="J78" s="1">
        <v>26047.5</v>
      </c>
      <c r="K78" s="1">
        <v>26991.4</v>
      </c>
      <c r="L78" s="1">
        <v>29394.2</v>
      </c>
      <c r="M78" s="1">
        <v>30287.599999999999</v>
      </c>
      <c r="N78" s="1">
        <v>29827.200000000001</v>
      </c>
      <c r="O78" s="1">
        <v>30318.5</v>
      </c>
      <c r="P78" s="1">
        <v>30711.5</v>
      </c>
      <c r="Q78" s="1">
        <v>31489.7</v>
      </c>
      <c r="R78" s="1">
        <v>29890.799999999999</v>
      </c>
      <c r="S78" s="1">
        <v>30453.1</v>
      </c>
      <c r="T78" s="1">
        <v>27475.200000000001</v>
      </c>
      <c r="U78" s="1">
        <v>29305.599999999999</v>
      </c>
      <c r="V78" s="1">
        <v>29502.9</v>
      </c>
      <c r="W78" s="1">
        <v>29727.9</v>
      </c>
      <c r="X78" s="1">
        <v>29823.3</v>
      </c>
      <c r="Y78" s="1">
        <v>28572.5</v>
      </c>
      <c r="Z78" s="1">
        <v>29068.3</v>
      </c>
      <c r="AA78" s="1">
        <v>27539.599999999999</v>
      </c>
      <c r="AB78" s="1">
        <v>29676.400000000001</v>
      </c>
    </row>
    <row r="79" spans="1:28" x14ac:dyDescent="0.2">
      <c r="A79" t="s">
        <v>77</v>
      </c>
      <c r="B79" s="1">
        <v>19271.099999999999</v>
      </c>
      <c r="C79" s="1">
        <v>16983.099999999999</v>
      </c>
      <c r="D79" s="1">
        <v>15039.8</v>
      </c>
      <c r="E79" s="1">
        <v>13465.1</v>
      </c>
      <c r="F79" s="1">
        <v>13945.6</v>
      </c>
      <c r="G79" s="1">
        <v>13411.5</v>
      </c>
      <c r="H79" s="1">
        <v>15368.8</v>
      </c>
      <c r="I79" s="1">
        <v>14515.4</v>
      </c>
      <c r="J79" s="1">
        <v>16098.2</v>
      </c>
      <c r="K79" s="1">
        <v>15788.7</v>
      </c>
      <c r="L79" s="1">
        <v>18499.400000000001</v>
      </c>
      <c r="M79" s="1">
        <v>18930.900000000001</v>
      </c>
      <c r="N79" s="1">
        <v>19845.7</v>
      </c>
      <c r="O79" s="1">
        <v>19253.599999999999</v>
      </c>
      <c r="P79" s="1">
        <v>18967.8</v>
      </c>
      <c r="Q79" s="1">
        <v>20864</v>
      </c>
      <c r="R79" s="1">
        <v>20195.3</v>
      </c>
      <c r="S79" s="1">
        <v>20669.2</v>
      </c>
      <c r="T79" s="1">
        <v>22575.9</v>
      </c>
      <c r="U79" s="1">
        <v>25290.9</v>
      </c>
      <c r="V79" s="1">
        <v>28832</v>
      </c>
      <c r="W79" s="1">
        <v>32286.3</v>
      </c>
      <c r="X79" s="1">
        <v>36427.199999999997</v>
      </c>
      <c r="Y79" s="1">
        <v>34659.800000000003</v>
      </c>
      <c r="Z79" s="1">
        <v>39179.1</v>
      </c>
      <c r="AA79" s="1">
        <v>43022</v>
      </c>
      <c r="AB79" s="1">
        <v>44333.2</v>
      </c>
    </row>
    <row r="80" spans="1:28" x14ac:dyDescent="0.2">
      <c r="A80" t="s">
        <v>78</v>
      </c>
      <c r="B80" s="1">
        <v>8455.1</v>
      </c>
      <c r="C80" s="1">
        <v>8155.8</v>
      </c>
      <c r="D80" s="1">
        <v>7214.1</v>
      </c>
      <c r="E80" s="1">
        <v>8012.3</v>
      </c>
      <c r="F80" s="1">
        <v>8864.2999999999993</v>
      </c>
      <c r="G80" s="1">
        <v>9642.5</v>
      </c>
      <c r="H80" s="1">
        <v>10332.700000000001</v>
      </c>
      <c r="I80" s="1">
        <v>10365.299999999999</v>
      </c>
      <c r="J80" s="1">
        <v>10502.1</v>
      </c>
      <c r="K80" s="1">
        <v>10691.3</v>
      </c>
      <c r="L80" s="1">
        <v>11163.1</v>
      </c>
      <c r="M80" s="1">
        <v>9934.7000000000007</v>
      </c>
      <c r="N80" s="1">
        <v>10617.3</v>
      </c>
      <c r="O80" s="1">
        <v>10643.3</v>
      </c>
      <c r="P80" s="1">
        <v>10894</v>
      </c>
      <c r="Q80" s="1">
        <v>11733.7</v>
      </c>
      <c r="R80" s="1">
        <v>12604.6</v>
      </c>
      <c r="S80" s="1">
        <v>12993</v>
      </c>
      <c r="T80" s="1">
        <v>13919.4</v>
      </c>
      <c r="U80" s="1">
        <v>15145</v>
      </c>
      <c r="V80" s="1">
        <v>16771.599999999999</v>
      </c>
      <c r="W80" s="1">
        <v>16867.2</v>
      </c>
      <c r="X80" s="1">
        <v>17215.7</v>
      </c>
      <c r="Y80" s="1">
        <v>16409</v>
      </c>
      <c r="Z80" s="1">
        <v>19252.099999999999</v>
      </c>
      <c r="AA80" s="1">
        <v>21634.799999999999</v>
      </c>
      <c r="AB80" s="1">
        <v>19963.7</v>
      </c>
    </row>
    <row r="81" spans="1:28" x14ac:dyDescent="0.2">
      <c r="A81" t="s">
        <v>79</v>
      </c>
      <c r="B81" s="1">
        <v>8218</v>
      </c>
      <c r="C81" s="1">
        <v>8712.1</v>
      </c>
      <c r="D81" s="1">
        <v>7412.5</v>
      </c>
      <c r="E81" s="1">
        <v>5305.7</v>
      </c>
      <c r="F81" s="1">
        <v>5369</v>
      </c>
      <c r="G81" s="1">
        <v>5539.3</v>
      </c>
      <c r="H81" s="1">
        <v>6113.6</v>
      </c>
      <c r="I81" s="1">
        <v>6042.7</v>
      </c>
      <c r="J81" s="1">
        <v>5649</v>
      </c>
      <c r="K81" s="1">
        <v>4849.3999999999996</v>
      </c>
      <c r="L81" s="1">
        <v>3057.6</v>
      </c>
      <c r="M81" s="1">
        <v>3048.6</v>
      </c>
      <c r="N81" s="1">
        <v>3272.7</v>
      </c>
      <c r="O81" s="1">
        <v>4206.2</v>
      </c>
      <c r="P81" s="1">
        <v>5135</v>
      </c>
      <c r="Q81" s="1">
        <v>6895.6</v>
      </c>
      <c r="R81" s="1">
        <v>7057.4</v>
      </c>
      <c r="S81" s="1">
        <v>7993.7</v>
      </c>
      <c r="T81" s="1">
        <v>6795.8</v>
      </c>
      <c r="U81" s="1">
        <v>5642.9</v>
      </c>
      <c r="V81" s="1">
        <v>5102.8999999999996</v>
      </c>
      <c r="W81" s="1">
        <v>5596.9</v>
      </c>
      <c r="X81" s="1">
        <v>8832.5</v>
      </c>
      <c r="Y81" s="1">
        <v>10232.200000000001</v>
      </c>
      <c r="Z81" s="1">
        <v>10973.5</v>
      </c>
      <c r="AA81" s="1">
        <v>10221.299999999999</v>
      </c>
      <c r="AB81" s="1">
        <v>9725.1</v>
      </c>
    </row>
    <row r="82" spans="1:28" x14ac:dyDescent="0.2">
      <c r="A82" t="s">
        <v>80</v>
      </c>
      <c r="B82" s="1">
        <v>91235.199999999997</v>
      </c>
      <c r="C82" s="1">
        <v>91966.399999999994</v>
      </c>
      <c r="D82" s="1">
        <v>91156.5</v>
      </c>
      <c r="E82" s="1">
        <v>93257.4</v>
      </c>
      <c r="F82" s="1">
        <v>89775.9</v>
      </c>
      <c r="G82" s="1">
        <v>88985.5</v>
      </c>
      <c r="H82" s="1">
        <v>80859</v>
      </c>
      <c r="I82" s="1">
        <v>79592</v>
      </c>
      <c r="J82" s="1">
        <v>73361.7</v>
      </c>
      <c r="K82" s="1">
        <v>65666.3</v>
      </c>
      <c r="L82" s="1">
        <v>56118.400000000001</v>
      </c>
      <c r="M82" s="1">
        <v>45095.9</v>
      </c>
      <c r="N82" s="1">
        <v>39287.9</v>
      </c>
      <c r="O82" s="1">
        <v>38248.5</v>
      </c>
      <c r="P82" s="1">
        <v>37383.5</v>
      </c>
      <c r="Q82" s="1">
        <v>36184.400000000001</v>
      </c>
      <c r="R82" s="1">
        <v>34265.5</v>
      </c>
      <c r="S82" s="1">
        <v>35588.699999999997</v>
      </c>
      <c r="T82" s="1">
        <v>34578.5</v>
      </c>
      <c r="U82" s="1">
        <v>35314</v>
      </c>
      <c r="V82" s="1">
        <v>33249</v>
      </c>
      <c r="W82" s="1">
        <v>32985.199999999997</v>
      </c>
      <c r="X82" s="1">
        <v>29678.799999999999</v>
      </c>
      <c r="Y82" s="1">
        <v>25224.799999999999</v>
      </c>
      <c r="Z82" s="1">
        <v>27313.200000000001</v>
      </c>
      <c r="AA82" s="1">
        <v>27379.8</v>
      </c>
      <c r="AB82" s="1">
        <v>28156.7</v>
      </c>
    </row>
    <row r="83" spans="1:28" x14ac:dyDescent="0.2">
      <c r="A83" t="s">
        <v>81</v>
      </c>
      <c r="B83" s="1">
        <v>212627.7</v>
      </c>
      <c r="C83" s="1">
        <v>206273.4</v>
      </c>
      <c r="D83" s="1">
        <v>200713.2</v>
      </c>
      <c r="E83" s="1">
        <v>215458.2</v>
      </c>
      <c r="F83" s="1">
        <v>203484</v>
      </c>
      <c r="G83" s="1">
        <v>184932.6</v>
      </c>
      <c r="H83" s="1">
        <v>171877.7</v>
      </c>
      <c r="I83" s="1">
        <v>154244.6</v>
      </c>
      <c r="J83" s="1">
        <v>132125</v>
      </c>
      <c r="K83" s="1">
        <v>117182.5</v>
      </c>
      <c r="L83" s="1">
        <v>103192.6</v>
      </c>
      <c r="M83" s="1">
        <v>83942</v>
      </c>
      <c r="N83" s="1">
        <v>73250.3</v>
      </c>
      <c r="O83" s="1">
        <v>64431.4</v>
      </c>
      <c r="P83" s="1">
        <v>61624</v>
      </c>
      <c r="Q83" s="1">
        <v>52041.4</v>
      </c>
      <c r="R83" s="1">
        <v>49312.9</v>
      </c>
      <c r="S83" s="1">
        <v>52370.7</v>
      </c>
      <c r="T83" s="1">
        <v>48675.9</v>
      </c>
      <c r="U83" s="1">
        <v>48296.6</v>
      </c>
      <c r="V83" s="1">
        <v>46936.9</v>
      </c>
      <c r="W83" s="1">
        <v>43659</v>
      </c>
      <c r="X83" s="1">
        <v>44515</v>
      </c>
      <c r="Y83" s="1">
        <v>33719.599999999999</v>
      </c>
      <c r="Z83" s="1">
        <v>35916.800000000003</v>
      </c>
      <c r="AA83" s="1">
        <v>36134.1</v>
      </c>
      <c r="AB83" s="1">
        <v>35469.9</v>
      </c>
    </row>
    <row r="84" spans="1:28" x14ac:dyDescent="0.2">
      <c r="A84" t="s">
        <v>82</v>
      </c>
      <c r="B84" s="1">
        <v>310797.59999999998</v>
      </c>
      <c r="C84" s="1">
        <v>295873.8</v>
      </c>
      <c r="D84" s="1">
        <v>327188.8</v>
      </c>
      <c r="E84" s="1">
        <v>312900.3</v>
      </c>
      <c r="F84" s="1">
        <v>294828.2</v>
      </c>
      <c r="G84" s="1">
        <v>302966.09999999998</v>
      </c>
      <c r="H84" s="1">
        <v>296572.09999999998</v>
      </c>
      <c r="I84" s="1">
        <v>316662</v>
      </c>
      <c r="J84" s="1">
        <v>299026.2</v>
      </c>
      <c r="K84" s="1">
        <v>264360.90000000002</v>
      </c>
      <c r="L84" s="1">
        <v>221164.7</v>
      </c>
      <c r="M84" s="1">
        <v>196599</v>
      </c>
      <c r="N84" s="1">
        <v>165422.39999999999</v>
      </c>
      <c r="O84" s="1">
        <v>177860.5</v>
      </c>
      <c r="P84" s="1">
        <v>169851.5</v>
      </c>
      <c r="Q84" s="1">
        <v>174936.4</v>
      </c>
      <c r="R84" s="1">
        <v>183564.7</v>
      </c>
      <c r="S84" s="1">
        <v>180461.5</v>
      </c>
      <c r="T84" s="1">
        <v>186947.20000000001</v>
      </c>
      <c r="U84" s="1">
        <v>194660.3</v>
      </c>
      <c r="V84" s="1">
        <v>197355.7</v>
      </c>
      <c r="W84" s="1">
        <v>197511.8</v>
      </c>
      <c r="X84" s="1">
        <v>195024.7</v>
      </c>
      <c r="Y84" s="1">
        <v>168114.3</v>
      </c>
      <c r="Z84" s="1">
        <v>194714.2</v>
      </c>
      <c r="AA84" s="1">
        <v>192833.4</v>
      </c>
      <c r="AB84" s="1">
        <v>176972.3</v>
      </c>
    </row>
    <row r="85" spans="1:28" x14ac:dyDescent="0.2">
      <c r="A85" t="s">
        <v>83</v>
      </c>
      <c r="B85" s="1">
        <v>197048.4</v>
      </c>
      <c r="C85" s="1">
        <v>169805.5</v>
      </c>
      <c r="D85" s="1">
        <v>188411.7</v>
      </c>
      <c r="E85" s="1">
        <v>166398.29999999999</v>
      </c>
      <c r="F85" s="1">
        <v>154530.79999999999</v>
      </c>
      <c r="G85" s="1">
        <v>153301.29999999999</v>
      </c>
      <c r="H85" s="1">
        <v>135948.20000000001</v>
      </c>
      <c r="I85" s="1">
        <v>148237.79999999999</v>
      </c>
      <c r="J85" s="1">
        <v>139728.70000000001</v>
      </c>
      <c r="K85" s="1">
        <v>115460.1</v>
      </c>
      <c r="L85" s="1">
        <v>90078.9</v>
      </c>
      <c r="M85" s="1">
        <v>75235.100000000006</v>
      </c>
      <c r="N85" s="1">
        <v>60298.400000000001</v>
      </c>
      <c r="O85" s="1">
        <v>67438.399999999994</v>
      </c>
      <c r="P85" s="1">
        <v>63153.9</v>
      </c>
      <c r="Q85" s="1">
        <v>66360.5</v>
      </c>
      <c r="R85" s="1">
        <v>72094.399999999994</v>
      </c>
      <c r="S85" s="1">
        <v>72745.399999999994</v>
      </c>
      <c r="T85" s="1">
        <v>76165.8</v>
      </c>
      <c r="U85" s="1">
        <v>82666.2</v>
      </c>
      <c r="V85" s="1">
        <v>83111.199999999997</v>
      </c>
      <c r="W85" s="1">
        <v>80275.3</v>
      </c>
      <c r="X85" s="1">
        <v>78302.3</v>
      </c>
      <c r="Y85" s="1">
        <v>67414.600000000006</v>
      </c>
      <c r="Z85" s="1">
        <v>76335.399999999994</v>
      </c>
      <c r="AA85" s="1">
        <v>69670.899999999994</v>
      </c>
      <c r="AB85" s="1">
        <v>62801.5</v>
      </c>
    </row>
    <row r="86" spans="1:28" x14ac:dyDescent="0.2">
      <c r="A86" t="s">
        <v>84</v>
      </c>
      <c r="B86" s="1">
        <v>43534.1</v>
      </c>
      <c r="C86" s="1">
        <v>53037.9</v>
      </c>
      <c r="D86" s="1">
        <v>64796.2</v>
      </c>
      <c r="E86" s="1">
        <v>58224.7</v>
      </c>
      <c r="F86" s="1">
        <v>50757.4</v>
      </c>
      <c r="G86" s="1">
        <v>54574.5</v>
      </c>
      <c r="H86" s="1">
        <v>64803.5</v>
      </c>
      <c r="I86" s="1">
        <v>71270.399999999994</v>
      </c>
      <c r="J86" s="1">
        <v>64703.9</v>
      </c>
      <c r="K86" s="1">
        <v>52843.4</v>
      </c>
      <c r="L86" s="1">
        <v>38279.699999999997</v>
      </c>
      <c r="M86" s="1">
        <v>31950.1</v>
      </c>
      <c r="N86" s="1">
        <v>27557.7</v>
      </c>
      <c r="O86" s="1">
        <v>33880.9</v>
      </c>
      <c r="P86" s="1">
        <v>31692.1</v>
      </c>
      <c r="Q86" s="1">
        <v>33856.1</v>
      </c>
      <c r="R86" s="1">
        <v>34702</v>
      </c>
      <c r="S86" s="1">
        <v>33007.199999999997</v>
      </c>
      <c r="T86" s="1">
        <v>35806.199999999997</v>
      </c>
      <c r="U86" s="1">
        <v>36917.300000000003</v>
      </c>
      <c r="V86" s="1">
        <v>37684</v>
      </c>
      <c r="W86" s="1">
        <v>39762.699999999997</v>
      </c>
      <c r="X86" s="1">
        <v>38458.400000000001</v>
      </c>
      <c r="Y86" s="1">
        <v>33748</v>
      </c>
      <c r="Z86" s="1">
        <v>40835.4</v>
      </c>
      <c r="AA86" s="1">
        <v>44193.9</v>
      </c>
      <c r="AB86" s="1">
        <v>39571.9</v>
      </c>
    </row>
    <row r="87" spans="1:28" x14ac:dyDescent="0.2">
      <c r="A87" t="s">
        <v>85</v>
      </c>
      <c r="B87" s="1">
        <v>70215.100000000006</v>
      </c>
      <c r="C87" s="1">
        <v>73030.399999999994</v>
      </c>
      <c r="D87" s="1">
        <v>73980.899999999994</v>
      </c>
      <c r="E87" s="1">
        <v>88277.3</v>
      </c>
      <c r="F87" s="1">
        <v>89540</v>
      </c>
      <c r="G87" s="1">
        <v>95090.3</v>
      </c>
      <c r="H87" s="1">
        <v>95820.4</v>
      </c>
      <c r="I87" s="1">
        <v>97153.8</v>
      </c>
      <c r="J87" s="1">
        <v>94593.600000000006</v>
      </c>
      <c r="K87" s="1">
        <v>96057.4</v>
      </c>
      <c r="L87" s="1">
        <v>92806.1</v>
      </c>
      <c r="M87" s="1">
        <v>89413.8</v>
      </c>
      <c r="N87" s="1">
        <v>77566.3</v>
      </c>
      <c r="O87" s="1">
        <v>76541.2</v>
      </c>
      <c r="P87" s="1">
        <v>75005.5</v>
      </c>
      <c r="Q87" s="1">
        <v>74719.8</v>
      </c>
      <c r="R87" s="1">
        <v>76768.3</v>
      </c>
      <c r="S87" s="1">
        <v>74708.899999999994</v>
      </c>
      <c r="T87" s="1">
        <v>74975.199999999997</v>
      </c>
      <c r="U87" s="1">
        <v>75076.800000000003</v>
      </c>
      <c r="V87" s="1">
        <v>76560.5</v>
      </c>
      <c r="W87" s="1">
        <v>77473.8</v>
      </c>
      <c r="X87" s="1">
        <v>78264</v>
      </c>
      <c r="Y87" s="1">
        <v>66951.7</v>
      </c>
      <c r="Z87" s="1">
        <v>77543.399999999994</v>
      </c>
      <c r="AA87" s="1">
        <v>78968.600000000006</v>
      </c>
      <c r="AB87" s="1">
        <v>74598.899999999994</v>
      </c>
    </row>
    <row r="88" spans="1:28" x14ac:dyDescent="0.2">
      <c r="A88" t="s">
        <v>86</v>
      </c>
      <c r="B88" s="1">
        <v>212280.5</v>
      </c>
      <c r="C88" s="1">
        <v>201263.7</v>
      </c>
      <c r="D88" s="1">
        <v>193284</v>
      </c>
      <c r="E88" s="1">
        <v>208389.6</v>
      </c>
      <c r="F88" s="1">
        <v>203097.8</v>
      </c>
      <c r="G88" s="1">
        <v>186285.7</v>
      </c>
      <c r="H88" s="1">
        <v>176416.5</v>
      </c>
      <c r="I88" s="1">
        <v>178174.8</v>
      </c>
      <c r="J88" s="1">
        <v>172579.4</v>
      </c>
      <c r="K88" s="1">
        <v>161572.29999999999</v>
      </c>
      <c r="L88" s="1">
        <v>151795.5</v>
      </c>
      <c r="M88" s="1">
        <v>135576.6</v>
      </c>
      <c r="N88" s="1">
        <v>123635.6</v>
      </c>
      <c r="O88" s="1">
        <v>125611</v>
      </c>
      <c r="P88" s="1">
        <v>118342</v>
      </c>
      <c r="Q88" s="1">
        <v>111192.8</v>
      </c>
      <c r="R88" s="1">
        <v>113934</v>
      </c>
      <c r="S88" s="1">
        <v>112618.5</v>
      </c>
      <c r="T88" s="1">
        <v>110183.5</v>
      </c>
      <c r="U88" s="1">
        <v>108325.6</v>
      </c>
      <c r="V88" s="1">
        <v>112249.5</v>
      </c>
      <c r="W88" s="1">
        <v>113600.1</v>
      </c>
      <c r="X88" s="1">
        <v>107789.6</v>
      </c>
      <c r="Y88" s="1">
        <v>96573.7</v>
      </c>
      <c r="Z88" s="1">
        <v>101065.5</v>
      </c>
      <c r="AA88" s="1">
        <v>104854</v>
      </c>
      <c r="AB88" s="1">
        <v>102095.1</v>
      </c>
    </row>
    <row r="89" spans="1:28" x14ac:dyDescent="0.2">
      <c r="A89" t="s">
        <v>87</v>
      </c>
      <c r="B89" s="1">
        <v>148643.4</v>
      </c>
      <c r="C89" s="1">
        <v>137626.79999999999</v>
      </c>
      <c r="D89" s="1">
        <v>130583.5</v>
      </c>
      <c r="E89" s="1">
        <v>144909</v>
      </c>
      <c r="F89" s="1">
        <v>131934.70000000001</v>
      </c>
      <c r="G89" s="1">
        <v>115264.5</v>
      </c>
      <c r="H89" s="1">
        <v>102862.7</v>
      </c>
      <c r="I89" s="1">
        <v>104021.5</v>
      </c>
      <c r="J89" s="1">
        <v>100536.4</v>
      </c>
      <c r="K89" s="1">
        <v>95018.4</v>
      </c>
      <c r="L89" s="1">
        <v>87348.9</v>
      </c>
      <c r="M89" s="1">
        <v>76092.5</v>
      </c>
      <c r="N89" s="1">
        <v>67658.899999999994</v>
      </c>
      <c r="O89" s="1">
        <v>70693.399999999994</v>
      </c>
      <c r="P89" s="1">
        <v>64890.8</v>
      </c>
      <c r="Q89" s="1">
        <v>58427.199999999997</v>
      </c>
      <c r="R89" s="1">
        <v>58669.7</v>
      </c>
      <c r="S89" s="1">
        <v>59616.6</v>
      </c>
      <c r="T89" s="1">
        <v>58794.6</v>
      </c>
      <c r="U89" s="1">
        <v>55257.3</v>
      </c>
      <c r="V89" s="1">
        <v>54583.5</v>
      </c>
      <c r="W89" s="1">
        <v>56778</v>
      </c>
      <c r="X89" s="1">
        <v>53093.2</v>
      </c>
      <c r="Y89" s="1">
        <v>47893.3</v>
      </c>
      <c r="Z89" s="1">
        <v>48922.3</v>
      </c>
      <c r="AA89" s="1">
        <v>51036.5</v>
      </c>
      <c r="AB89" s="1">
        <v>48532.3</v>
      </c>
    </row>
    <row r="90" spans="1:28" x14ac:dyDescent="0.2">
      <c r="A90" t="s">
        <v>88</v>
      </c>
      <c r="B90" s="1">
        <v>63637.1</v>
      </c>
      <c r="C90" s="1">
        <v>63636.9</v>
      </c>
      <c r="D90" s="1">
        <v>62700.5</v>
      </c>
      <c r="E90" s="1">
        <v>63480.6</v>
      </c>
      <c r="F90" s="1">
        <v>71163.100000000006</v>
      </c>
      <c r="G90" s="1">
        <v>71021.2</v>
      </c>
      <c r="H90" s="1">
        <v>73553.8</v>
      </c>
      <c r="I90" s="1">
        <v>74153.3</v>
      </c>
      <c r="J90" s="1">
        <v>72043</v>
      </c>
      <c r="K90" s="1">
        <v>66553.899999999994</v>
      </c>
      <c r="L90" s="1">
        <v>64446.6</v>
      </c>
      <c r="M90" s="1">
        <v>59484.1</v>
      </c>
      <c r="N90" s="1">
        <v>55976.7</v>
      </c>
      <c r="O90" s="1">
        <v>54917.599999999999</v>
      </c>
      <c r="P90" s="1">
        <v>53451.199999999997</v>
      </c>
      <c r="Q90" s="1">
        <v>52765.599999999999</v>
      </c>
      <c r="R90" s="1">
        <v>55264.3</v>
      </c>
      <c r="S90" s="1">
        <v>53001.9</v>
      </c>
      <c r="T90" s="1">
        <v>51388.9</v>
      </c>
      <c r="U90" s="1">
        <v>53068.3</v>
      </c>
      <c r="V90" s="1">
        <v>57666</v>
      </c>
      <c r="W90" s="1">
        <v>56822.1</v>
      </c>
      <c r="X90" s="1">
        <v>54696.4</v>
      </c>
      <c r="Y90" s="1">
        <v>48680.4</v>
      </c>
      <c r="Z90" s="1">
        <v>52143.199999999997</v>
      </c>
      <c r="AA90" s="1">
        <v>53817.5</v>
      </c>
      <c r="AB90" s="1">
        <v>53562.8</v>
      </c>
    </row>
    <row r="91" spans="1:28" x14ac:dyDescent="0.2">
      <c r="A91" t="s">
        <v>89</v>
      </c>
      <c r="B91" s="1">
        <v>154312</v>
      </c>
      <c r="C91" s="1">
        <v>155371.4</v>
      </c>
      <c r="D91" s="1">
        <v>155883.29999999999</v>
      </c>
      <c r="E91" s="1">
        <v>161572.5</v>
      </c>
      <c r="F91" s="1">
        <v>176120.3</v>
      </c>
      <c r="G91" s="1">
        <v>170424</v>
      </c>
      <c r="H91" s="1">
        <v>170588.3</v>
      </c>
      <c r="I91" s="1">
        <v>167132.5</v>
      </c>
      <c r="J91" s="1">
        <v>165367.1</v>
      </c>
      <c r="K91" s="1">
        <v>156757.5</v>
      </c>
      <c r="L91" s="1">
        <v>155964.4</v>
      </c>
      <c r="M91" s="1">
        <v>141645</v>
      </c>
      <c r="N91" s="1">
        <v>125380.3</v>
      </c>
      <c r="O91" s="1">
        <v>120719.7</v>
      </c>
      <c r="P91" s="1">
        <v>117067.8</v>
      </c>
      <c r="Q91" s="1">
        <v>113968.4</v>
      </c>
      <c r="R91" s="1">
        <v>112028.7</v>
      </c>
      <c r="S91" s="1">
        <v>107627.5</v>
      </c>
      <c r="T91" s="1">
        <v>101324.6</v>
      </c>
      <c r="U91" s="1">
        <v>99423.4</v>
      </c>
      <c r="V91" s="1">
        <v>98939.9</v>
      </c>
      <c r="W91" s="1">
        <v>97925.1</v>
      </c>
      <c r="X91" s="1">
        <v>91720.9</v>
      </c>
      <c r="Y91" s="1">
        <v>73661</v>
      </c>
      <c r="Z91" s="1">
        <v>77064.100000000006</v>
      </c>
      <c r="AA91" s="1">
        <v>81700.3</v>
      </c>
      <c r="AB91" s="1">
        <v>80778.3</v>
      </c>
    </row>
    <row r="92" spans="1:28" x14ac:dyDescent="0.2">
      <c r="A92" t="s">
        <v>90</v>
      </c>
      <c r="B92" s="1">
        <v>12531.8</v>
      </c>
      <c r="C92" s="1">
        <v>9717.4</v>
      </c>
      <c r="D92" s="1">
        <v>13835.8</v>
      </c>
      <c r="E92" s="1">
        <v>13478.3</v>
      </c>
      <c r="F92" s="1">
        <v>17410.2</v>
      </c>
      <c r="G92" s="1">
        <v>16105.6</v>
      </c>
      <c r="H92" s="1">
        <v>20561.2</v>
      </c>
      <c r="I92" s="1">
        <v>22748.7</v>
      </c>
      <c r="J92" s="1">
        <v>23815.9</v>
      </c>
      <c r="K92" s="1">
        <v>25609.8</v>
      </c>
      <c r="L92" s="1">
        <v>30658.6</v>
      </c>
      <c r="M92" s="1">
        <v>32658</v>
      </c>
      <c r="N92" s="1">
        <v>32196.7</v>
      </c>
      <c r="O92" s="1">
        <v>34429.300000000003</v>
      </c>
      <c r="P92" s="1">
        <v>34297.800000000003</v>
      </c>
      <c r="Q92" s="1">
        <v>32984.6</v>
      </c>
      <c r="R92" s="1">
        <v>26210.2</v>
      </c>
      <c r="S92" s="1">
        <v>25847.4</v>
      </c>
      <c r="T92" s="1">
        <v>26901.4</v>
      </c>
      <c r="U92" s="1">
        <v>26456.1</v>
      </c>
      <c r="V92" s="1">
        <v>29373</v>
      </c>
      <c r="W92" s="1">
        <v>30660.2</v>
      </c>
      <c r="X92" s="1">
        <v>31900.7</v>
      </c>
      <c r="Y92" s="1">
        <v>27171</v>
      </c>
      <c r="Z92" s="1">
        <v>31766.5</v>
      </c>
      <c r="AA92" s="1">
        <v>33082.800000000003</v>
      </c>
      <c r="AB92" s="1">
        <v>32156.3</v>
      </c>
    </row>
    <row r="93" spans="1:28" x14ac:dyDescent="0.2">
      <c r="A93" t="s">
        <v>91</v>
      </c>
      <c r="B93" s="1">
        <v>8404.9</v>
      </c>
      <c r="C93" s="1">
        <v>7107</v>
      </c>
      <c r="D93" s="1">
        <v>8443.2000000000007</v>
      </c>
      <c r="E93" s="1">
        <v>8172.8</v>
      </c>
      <c r="F93" s="1">
        <v>9847.2999999999993</v>
      </c>
      <c r="G93" s="1">
        <v>8784.1</v>
      </c>
      <c r="H93" s="1">
        <v>11564.2</v>
      </c>
      <c r="I93" s="1">
        <v>13541</v>
      </c>
      <c r="J93" s="1">
        <v>14311.6</v>
      </c>
      <c r="K93" s="1">
        <v>15470</v>
      </c>
      <c r="L93" s="1">
        <v>19885.8</v>
      </c>
      <c r="M93" s="1">
        <v>19873.3</v>
      </c>
      <c r="N93" s="1">
        <v>20442</v>
      </c>
      <c r="O93" s="1">
        <v>23182.2</v>
      </c>
      <c r="P93" s="1">
        <v>22950.400000000001</v>
      </c>
      <c r="Q93" s="1">
        <v>21052</v>
      </c>
      <c r="R93" s="1">
        <v>16242.6</v>
      </c>
      <c r="S93" s="1">
        <v>16033.8</v>
      </c>
      <c r="T93" s="1">
        <v>16481.400000000001</v>
      </c>
      <c r="U93" s="1">
        <v>15948.3</v>
      </c>
      <c r="V93" s="1">
        <v>16450.900000000001</v>
      </c>
      <c r="W93" s="1">
        <v>16977</v>
      </c>
      <c r="X93" s="1">
        <v>17154</v>
      </c>
      <c r="Y93" s="1">
        <v>13600.4</v>
      </c>
      <c r="Z93" s="1">
        <v>16606.900000000001</v>
      </c>
      <c r="AA93" s="1">
        <v>17244.900000000001</v>
      </c>
      <c r="AB93" s="1">
        <v>16562.7</v>
      </c>
    </row>
    <row r="94" spans="1:28" x14ac:dyDescent="0.2">
      <c r="A94" t="s">
        <v>92</v>
      </c>
      <c r="B94" s="1">
        <v>4126.8999999999996</v>
      </c>
      <c r="C94" s="1">
        <v>2610.4</v>
      </c>
      <c r="D94" s="1">
        <v>5392.6</v>
      </c>
      <c r="E94" s="1">
        <v>5305.5</v>
      </c>
      <c r="F94" s="1">
        <v>7562.9</v>
      </c>
      <c r="G94" s="1">
        <v>7321.5</v>
      </c>
      <c r="H94" s="1">
        <v>8997</v>
      </c>
      <c r="I94" s="1">
        <v>9207.7000000000007</v>
      </c>
      <c r="J94" s="1">
        <v>9504.2999999999993</v>
      </c>
      <c r="K94" s="1">
        <v>10139.799999999999</v>
      </c>
      <c r="L94" s="1">
        <v>10772.8</v>
      </c>
      <c r="M94" s="1">
        <v>12784.7</v>
      </c>
      <c r="N94" s="1">
        <v>11754.7</v>
      </c>
      <c r="O94" s="1">
        <v>11247.1</v>
      </c>
      <c r="P94" s="1">
        <v>11347.4</v>
      </c>
      <c r="Q94" s="1">
        <v>11932.6</v>
      </c>
      <c r="R94" s="1">
        <v>9967.6</v>
      </c>
      <c r="S94" s="1">
        <v>9813.6</v>
      </c>
      <c r="T94" s="1">
        <v>10420</v>
      </c>
      <c r="U94" s="1">
        <v>10507.8</v>
      </c>
      <c r="V94" s="1">
        <v>12922.1</v>
      </c>
      <c r="W94" s="1">
        <v>13683.2</v>
      </c>
      <c r="X94" s="1">
        <v>14746.7</v>
      </c>
      <c r="Y94" s="1">
        <v>13570.6</v>
      </c>
      <c r="Z94" s="1">
        <v>15159.6</v>
      </c>
      <c r="AA94" s="1">
        <v>15837.9</v>
      </c>
      <c r="AB94" s="1">
        <v>15593.6</v>
      </c>
    </row>
    <row r="95" spans="1:28" x14ac:dyDescent="0.2">
      <c r="A95" t="s">
        <v>93</v>
      </c>
      <c r="B95" s="1">
        <v>177128.7</v>
      </c>
      <c r="C95" s="1">
        <v>168920.3</v>
      </c>
      <c r="D95" s="1">
        <v>166457.20000000001</v>
      </c>
      <c r="E95" s="1">
        <v>156500.29999999999</v>
      </c>
      <c r="F95" s="1">
        <v>162706.1</v>
      </c>
      <c r="G95" s="1">
        <v>167555.20000000001</v>
      </c>
      <c r="H95" s="1">
        <v>182921.5</v>
      </c>
      <c r="I95" s="1">
        <v>177555.4</v>
      </c>
      <c r="J95" s="1">
        <v>171173.7</v>
      </c>
      <c r="K95" s="1">
        <v>173958.3</v>
      </c>
      <c r="L95" s="1">
        <v>162901.5</v>
      </c>
      <c r="M95" s="1">
        <v>162523.1</v>
      </c>
      <c r="N95" s="1">
        <v>158883.9</v>
      </c>
      <c r="O95" s="1">
        <v>164153.5</v>
      </c>
      <c r="P95" s="1">
        <v>161035.6</v>
      </c>
      <c r="Q95" s="1">
        <v>164925.4</v>
      </c>
      <c r="R95" s="1">
        <v>157445.70000000001</v>
      </c>
      <c r="S95" s="1">
        <v>165987.1</v>
      </c>
      <c r="T95" s="1">
        <v>174089.9</v>
      </c>
      <c r="U95" s="1">
        <v>170560</v>
      </c>
      <c r="V95" s="1">
        <v>175062.8</v>
      </c>
      <c r="W95" s="1">
        <v>178332.6</v>
      </c>
      <c r="X95" s="1">
        <v>179806.5</v>
      </c>
      <c r="Y95" s="1">
        <v>171935.2</v>
      </c>
      <c r="Z95" s="1">
        <v>182658.9</v>
      </c>
      <c r="AA95" s="1">
        <v>185709.3</v>
      </c>
      <c r="AB95" s="1">
        <v>190460.1</v>
      </c>
    </row>
    <row r="96" spans="1:28" x14ac:dyDescent="0.2">
      <c r="A96" t="s">
        <v>94</v>
      </c>
      <c r="B96" s="1">
        <v>29234.1</v>
      </c>
      <c r="C96" s="1">
        <v>27879.200000000001</v>
      </c>
      <c r="D96" s="1">
        <v>28258.2</v>
      </c>
      <c r="E96" s="1">
        <v>24554.9</v>
      </c>
      <c r="F96" s="1">
        <v>25030.7</v>
      </c>
      <c r="G96" s="1">
        <v>26667.599999999999</v>
      </c>
      <c r="H96" s="1">
        <v>27816.3</v>
      </c>
      <c r="I96" s="1">
        <v>24151.200000000001</v>
      </c>
      <c r="J96" s="1">
        <v>24276.9</v>
      </c>
      <c r="K96" s="1">
        <v>24187.5</v>
      </c>
      <c r="L96" s="1">
        <v>21043.9</v>
      </c>
      <c r="M96" s="1">
        <v>21338.400000000001</v>
      </c>
      <c r="N96" s="1">
        <v>19105.099999999999</v>
      </c>
      <c r="O96" s="1">
        <v>22226.3</v>
      </c>
      <c r="P96" s="1">
        <v>21818.400000000001</v>
      </c>
      <c r="Q96" s="1">
        <v>20727.5</v>
      </c>
      <c r="R96" s="1">
        <v>20689.099999999999</v>
      </c>
      <c r="S96" s="1">
        <v>20556.5</v>
      </c>
      <c r="T96" s="1">
        <v>24286.400000000001</v>
      </c>
      <c r="U96" s="1">
        <v>23218.2</v>
      </c>
      <c r="V96" s="1">
        <v>22768</v>
      </c>
      <c r="W96" s="1">
        <v>23510.799999999999</v>
      </c>
      <c r="X96" s="1">
        <v>23263.8</v>
      </c>
      <c r="Y96" s="1">
        <v>21396.7</v>
      </c>
      <c r="Z96" s="1">
        <v>21668</v>
      </c>
      <c r="AA96" s="1">
        <v>22576.2</v>
      </c>
      <c r="AB96" s="1">
        <v>22541.5</v>
      </c>
    </row>
    <row r="97" spans="1:28" x14ac:dyDescent="0.2">
      <c r="A97" t="s">
        <v>95</v>
      </c>
      <c r="B97" s="1">
        <v>25469.9</v>
      </c>
      <c r="C97" s="1">
        <v>24714.799999999999</v>
      </c>
      <c r="D97" s="1">
        <v>22009.200000000001</v>
      </c>
      <c r="E97" s="1">
        <v>18790.900000000001</v>
      </c>
      <c r="F97" s="1">
        <v>18532</v>
      </c>
      <c r="G97" s="1">
        <v>19194.900000000001</v>
      </c>
      <c r="H97" s="1">
        <v>19453</v>
      </c>
      <c r="I97" s="1">
        <v>21527.9</v>
      </c>
      <c r="J97" s="1">
        <v>19399.599999999999</v>
      </c>
      <c r="K97" s="1">
        <v>17235.599999999999</v>
      </c>
      <c r="L97" s="1">
        <v>16113.7</v>
      </c>
      <c r="M97" s="1">
        <v>16231.1</v>
      </c>
      <c r="N97" s="1">
        <v>13500.5</v>
      </c>
      <c r="O97" s="1">
        <v>13275.1</v>
      </c>
      <c r="P97" s="1">
        <v>13356.3</v>
      </c>
      <c r="Q97" s="1">
        <v>12523</v>
      </c>
      <c r="R97" s="1">
        <v>11167.5</v>
      </c>
      <c r="S97" s="1">
        <v>11403</v>
      </c>
      <c r="T97" s="1">
        <v>10763.4</v>
      </c>
      <c r="U97" s="1">
        <v>10011.200000000001</v>
      </c>
      <c r="V97" s="1">
        <v>12232.1</v>
      </c>
      <c r="W97" s="1">
        <v>12590.9</v>
      </c>
      <c r="X97" s="1">
        <v>12432.5</v>
      </c>
      <c r="Y97" s="1">
        <v>11442.4</v>
      </c>
      <c r="Z97" s="1">
        <v>13864.8</v>
      </c>
      <c r="AA97" s="1">
        <v>14387.3</v>
      </c>
      <c r="AB97" s="1">
        <v>16081.5</v>
      </c>
    </row>
    <row r="98" spans="1:28" x14ac:dyDescent="0.2">
      <c r="A98" t="s">
        <v>96</v>
      </c>
      <c r="B98" s="1">
        <v>10530.7</v>
      </c>
      <c r="C98" s="1">
        <v>10149.1</v>
      </c>
      <c r="D98" s="1">
        <v>10005.9</v>
      </c>
      <c r="E98" s="1">
        <v>8578.1</v>
      </c>
      <c r="F98" s="1">
        <v>7735.4</v>
      </c>
      <c r="G98" s="1">
        <v>7683.9</v>
      </c>
      <c r="H98" s="1">
        <v>9023</v>
      </c>
      <c r="I98" s="1">
        <v>9106.6</v>
      </c>
      <c r="J98" s="1">
        <v>8777.7000000000007</v>
      </c>
      <c r="K98" s="1">
        <v>8658.2000000000007</v>
      </c>
      <c r="L98" s="1">
        <v>10235.700000000001</v>
      </c>
      <c r="M98" s="1">
        <v>11261.3</v>
      </c>
      <c r="N98" s="1">
        <v>11134.1</v>
      </c>
      <c r="O98" s="1">
        <v>11030.4</v>
      </c>
      <c r="P98" s="1">
        <v>12227.3</v>
      </c>
      <c r="Q98" s="1">
        <v>12883</v>
      </c>
      <c r="R98" s="1">
        <v>12747.3</v>
      </c>
      <c r="S98" s="1">
        <v>13416.4</v>
      </c>
      <c r="T98" s="1">
        <v>13854.4</v>
      </c>
      <c r="U98" s="1">
        <v>13885.7</v>
      </c>
      <c r="V98" s="1">
        <v>15215.6</v>
      </c>
      <c r="W98" s="1">
        <v>15420.3</v>
      </c>
      <c r="X98" s="1">
        <v>14821.4</v>
      </c>
      <c r="Y98" s="1">
        <v>14200.1</v>
      </c>
      <c r="Z98" s="1">
        <v>16588.5</v>
      </c>
      <c r="AA98" s="1">
        <v>16650.8</v>
      </c>
      <c r="AB98" s="1">
        <v>17972.2</v>
      </c>
    </row>
    <row r="99" spans="1:28" x14ac:dyDescent="0.2">
      <c r="A99" t="s">
        <v>97</v>
      </c>
      <c r="B99" s="1">
        <v>38206.199999999997</v>
      </c>
      <c r="C99" s="1">
        <v>37436.300000000003</v>
      </c>
      <c r="D99" s="1">
        <v>38181.199999999997</v>
      </c>
      <c r="E99" s="1">
        <v>39555.800000000003</v>
      </c>
      <c r="F99" s="1">
        <v>45826.3</v>
      </c>
      <c r="G99" s="1">
        <v>51525.599999999999</v>
      </c>
      <c r="H99" s="1">
        <v>57585.5</v>
      </c>
      <c r="I99" s="1">
        <v>56682.400000000001</v>
      </c>
      <c r="J99" s="1">
        <v>57137.7</v>
      </c>
      <c r="K99" s="1">
        <v>64212.4</v>
      </c>
      <c r="L99" s="1">
        <v>56790.9</v>
      </c>
      <c r="M99" s="1">
        <v>56424.3</v>
      </c>
      <c r="N99" s="1">
        <v>57891.8</v>
      </c>
      <c r="O99" s="1">
        <v>62406.9</v>
      </c>
      <c r="P99" s="1">
        <v>58209.4</v>
      </c>
      <c r="Q99" s="1">
        <v>61714</v>
      </c>
      <c r="R99" s="1">
        <v>54738.8</v>
      </c>
      <c r="S99" s="1">
        <v>61450.5</v>
      </c>
      <c r="T99" s="1">
        <v>61429.4</v>
      </c>
      <c r="U99" s="1">
        <v>56812.3</v>
      </c>
      <c r="V99" s="1">
        <v>57718.2</v>
      </c>
      <c r="W99" s="1">
        <v>58789.4</v>
      </c>
      <c r="X99" s="1">
        <v>62350.5</v>
      </c>
      <c r="Y99" s="1">
        <v>62346.2</v>
      </c>
      <c r="Z99" s="1">
        <v>64632.5</v>
      </c>
      <c r="AA99" s="1">
        <v>66126.5</v>
      </c>
      <c r="AB99" s="1">
        <v>68197.2</v>
      </c>
    </row>
    <row r="100" spans="1:28" x14ac:dyDescent="0.2">
      <c r="A100" t="s">
        <v>98</v>
      </c>
      <c r="B100" s="1">
        <v>73687.8</v>
      </c>
      <c r="C100" s="1">
        <v>68740.899999999994</v>
      </c>
      <c r="D100" s="1">
        <v>68002.7</v>
      </c>
      <c r="E100" s="1">
        <v>65020.6</v>
      </c>
      <c r="F100" s="1">
        <v>65581.7</v>
      </c>
      <c r="G100" s="1">
        <v>62483.199999999997</v>
      </c>
      <c r="H100" s="1">
        <v>69043.7</v>
      </c>
      <c r="I100" s="1">
        <v>66087.3</v>
      </c>
      <c r="J100" s="1">
        <v>61581.8</v>
      </c>
      <c r="K100" s="1">
        <v>59664.6</v>
      </c>
      <c r="L100" s="1">
        <v>58717.3</v>
      </c>
      <c r="M100" s="1">
        <v>57268</v>
      </c>
      <c r="N100" s="1">
        <v>57252.4</v>
      </c>
      <c r="O100" s="1">
        <v>55214.8</v>
      </c>
      <c r="P100" s="1">
        <v>55424.2</v>
      </c>
      <c r="Q100" s="1">
        <v>57077.9</v>
      </c>
      <c r="R100" s="1">
        <v>58103</v>
      </c>
      <c r="S100" s="1">
        <v>59160.7</v>
      </c>
      <c r="T100" s="1">
        <v>63756.3</v>
      </c>
      <c r="U100" s="1">
        <v>66632.600000000006</v>
      </c>
      <c r="V100" s="1">
        <v>67128.899999999994</v>
      </c>
      <c r="W100" s="1">
        <v>68021.2</v>
      </c>
      <c r="X100" s="1">
        <v>66938.3</v>
      </c>
      <c r="Y100" s="1">
        <v>62549.8</v>
      </c>
      <c r="Z100" s="1">
        <v>65905.100000000006</v>
      </c>
      <c r="AA100" s="1">
        <v>65968.5</v>
      </c>
      <c r="AB100" s="1">
        <v>65667.7</v>
      </c>
    </row>
    <row r="101" spans="1:28" x14ac:dyDescent="0.2">
      <c r="A101" t="s">
        <v>99</v>
      </c>
      <c r="B101" s="1">
        <v>18963</v>
      </c>
      <c r="C101" s="1">
        <v>18241.7</v>
      </c>
      <c r="D101" s="1">
        <v>17551</v>
      </c>
      <c r="E101" s="1">
        <v>16295.5</v>
      </c>
      <c r="F101" s="1">
        <v>16500</v>
      </c>
      <c r="G101" s="1">
        <v>16701.8</v>
      </c>
      <c r="H101" s="1">
        <v>17841.3</v>
      </c>
      <c r="I101" s="1">
        <v>17845.400000000001</v>
      </c>
      <c r="J101" s="1">
        <v>16847.2</v>
      </c>
      <c r="K101" s="1">
        <v>16078.8</v>
      </c>
      <c r="L101" s="1">
        <v>17260.8</v>
      </c>
      <c r="M101" s="1">
        <v>17579.7</v>
      </c>
      <c r="N101" s="1">
        <v>16282.2</v>
      </c>
      <c r="O101" s="1">
        <v>13147.1</v>
      </c>
      <c r="P101" s="1">
        <v>12009.8</v>
      </c>
      <c r="Q101" s="1">
        <v>12815.2</v>
      </c>
      <c r="R101" s="1">
        <v>13066.8</v>
      </c>
      <c r="S101" s="1">
        <v>14473.1</v>
      </c>
      <c r="T101" s="1">
        <v>14229.5</v>
      </c>
      <c r="U101" s="1">
        <v>14607</v>
      </c>
      <c r="V101" s="1">
        <v>14329.6</v>
      </c>
      <c r="W101" s="1">
        <v>14744.4</v>
      </c>
      <c r="X101" s="1">
        <v>13542</v>
      </c>
      <c r="Y101" s="1">
        <v>12698.3</v>
      </c>
      <c r="Z101" s="1">
        <v>12712.5</v>
      </c>
      <c r="AA101" s="1">
        <v>12962.2</v>
      </c>
      <c r="AB101" s="1">
        <v>13909.2</v>
      </c>
    </row>
    <row r="102" spans="1:28" x14ac:dyDescent="0.2">
      <c r="A102" t="s">
        <v>100</v>
      </c>
      <c r="B102" s="1">
        <v>32334.3</v>
      </c>
      <c r="C102" s="1">
        <v>30613</v>
      </c>
      <c r="D102" s="1">
        <v>28969.200000000001</v>
      </c>
      <c r="E102" s="1">
        <v>25840.1</v>
      </c>
      <c r="F102" s="1">
        <v>26521.7</v>
      </c>
      <c r="G102" s="1">
        <v>24954.1</v>
      </c>
      <c r="H102" s="1">
        <v>27353.4</v>
      </c>
      <c r="I102" s="1">
        <v>24376.2</v>
      </c>
      <c r="J102" s="1">
        <v>23299.3</v>
      </c>
      <c r="K102" s="1">
        <v>23621.5</v>
      </c>
      <c r="L102" s="1">
        <v>22830.9</v>
      </c>
      <c r="M102" s="1">
        <v>21005.3</v>
      </c>
      <c r="N102" s="1">
        <v>23486.9</v>
      </c>
      <c r="O102" s="1">
        <v>21614.9</v>
      </c>
      <c r="P102" s="1">
        <v>22747.5</v>
      </c>
      <c r="Q102" s="1">
        <v>23770.400000000001</v>
      </c>
      <c r="R102" s="1">
        <v>24332.1</v>
      </c>
      <c r="S102" s="1">
        <v>25144.3</v>
      </c>
      <c r="T102" s="1">
        <v>28956.9</v>
      </c>
      <c r="U102" s="1">
        <v>31486</v>
      </c>
      <c r="V102" s="1">
        <v>31661.4</v>
      </c>
      <c r="W102" s="1">
        <v>30728.9</v>
      </c>
      <c r="X102" s="1">
        <v>30010.5</v>
      </c>
      <c r="Y102" s="1">
        <v>29334.1</v>
      </c>
      <c r="Z102" s="1">
        <v>31030.2</v>
      </c>
      <c r="AA102" s="1">
        <v>29890.9</v>
      </c>
      <c r="AB102" s="1">
        <v>30019.4</v>
      </c>
    </row>
    <row r="103" spans="1:28" x14ac:dyDescent="0.2">
      <c r="A103" t="s">
        <v>101</v>
      </c>
      <c r="B103" s="1">
        <v>22390.5</v>
      </c>
      <c r="C103" s="1">
        <v>19886.2</v>
      </c>
      <c r="D103" s="1">
        <v>21482.5</v>
      </c>
      <c r="E103" s="1">
        <v>22885</v>
      </c>
      <c r="F103" s="1">
        <v>22560</v>
      </c>
      <c r="G103" s="1">
        <v>20827.3</v>
      </c>
      <c r="H103" s="1">
        <v>23849</v>
      </c>
      <c r="I103" s="1">
        <v>23865.7</v>
      </c>
      <c r="J103" s="1">
        <v>21435.3</v>
      </c>
      <c r="K103" s="1">
        <v>19964.3</v>
      </c>
      <c r="L103" s="1">
        <v>18625.599999999999</v>
      </c>
      <c r="M103" s="1">
        <v>18683</v>
      </c>
      <c r="N103" s="1">
        <v>17483.3</v>
      </c>
      <c r="O103" s="1">
        <v>20452.8</v>
      </c>
      <c r="P103" s="1">
        <v>20666.900000000001</v>
      </c>
      <c r="Q103" s="1">
        <v>20492.3</v>
      </c>
      <c r="R103" s="1">
        <v>20704.099999999999</v>
      </c>
      <c r="S103" s="1">
        <v>19543.3</v>
      </c>
      <c r="T103" s="1">
        <v>20569.900000000001</v>
      </c>
      <c r="U103" s="1">
        <v>20539.599999999999</v>
      </c>
      <c r="V103" s="1">
        <v>21137.9</v>
      </c>
      <c r="W103" s="1">
        <v>22547.9</v>
      </c>
      <c r="X103" s="1">
        <v>23385.8</v>
      </c>
      <c r="Y103" s="1">
        <v>20517.400000000001</v>
      </c>
      <c r="Z103" s="1">
        <v>22162.400000000001</v>
      </c>
      <c r="AA103" s="1">
        <v>23115.4</v>
      </c>
      <c r="AB103" s="1">
        <v>21739.1</v>
      </c>
    </row>
    <row r="104" spans="1:28" x14ac:dyDescent="0.2">
      <c r="A104" t="s">
        <v>102</v>
      </c>
      <c r="B104" s="1">
        <v>213127.4</v>
      </c>
      <c r="C104" s="1">
        <v>219161.4</v>
      </c>
      <c r="D104" s="1">
        <v>218201.7</v>
      </c>
      <c r="E104" s="1">
        <v>235538.7</v>
      </c>
      <c r="F104" s="1">
        <v>241984.6</v>
      </c>
      <c r="G104" s="1">
        <v>254541.7</v>
      </c>
      <c r="H104" s="1">
        <v>258993.6</v>
      </c>
      <c r="I104" s="1">
        <v>252311.3</v>
      </c>
      <c r="J104" s="1">
        <v>254565.7</v>
      </c>
      <c r="K104" s="1">
        <v>235724.9</v>
      </c>
      <c r="L104" s="1">
        <v>230413.9</v>
      </c>
      <c r="M104" s="1">
        <v>210726.39999999999</v>
      </c>
      <c r="N104" s="1">
        <v>178823.6</v>
      </c>
      <c r="O104" s="1">
        <v>192710.8</v>
      </c>
      <c r="P104" s="1">
        <v>195190.2</v>
      </c>
      <c r="Q104" s="1">
        <v>193147.7</v>
      </c>
      <c r="R104" s="1">
        <v>185047.1</v>
      </c>
      <c r="S104" s="1">
        <v>194411.8</v>
      </c>
      <c r="T104" s="1">
        <v>199259.7</v>
      </c>
      <c r="U104" s="1">
        <v>200067</v>
      </c>
      <c r="V104" s="1">
        <v>194466.1</v>
      </c>
      <c r="W104" s="1">
        <v>203713</v>
      </c>
      <c r="X104" s="1">
        <v>200076</v>
      </c>
      <c r="Y104" s="1">
        <v>174975.1</v>
      </c>
      <c r="Z104" s="1">
        <v>189923.6</v>
      </c>
      <c r="AA104" s="1">
        <v>196257.6</v>
      </c>
      <c r="AB104" s="1">
        <v>190661.6</v>
      </c>
    </row>
    <row r="105" spans="1:28" x14ac:dyDescent="0.2">
      <c r="A105" t="s">
        <v>103</v>
      </c>
      <c r="B105" s="1">
        <v>156781.79999999999</v>
      </c>
      <c r="C105" s="1">
        <v>163335.79999999999</v>
      </c>
      <c r="D105" s="1">
        <v>164231</v>
      </c>
      <c r="E105" s="1">
        <v>185583.6</v>
      </c>
      <c r="F105" s="1">
        <v>190263.8</v>
      </c>
      <c r="G105" s="1">
        <v>199284.7</v>
      </c>
      <c r="H105" s="1">
        <v>206066.2</v>
      </c>
      <c r="I105" s="1">
        <v>199616.8</v>
      </c>
      <c r="J105" s="1">
        <v>205082.1</v>
      </c>
      <c r="K105" s="1">
        <v>197031.8</v>
      </c>
      <c r="L105" s="1">
        <v>191428.4</v>
      </c>
      <c r="M105" s="1">
        <v>174835.20000000001</v>
      </c>
      <c r="N105" s="1">
        <v>146107.9</v>
      </c>
      <c r="O105" s="1">
        <v>158836.9</v>
      </c>
      <c r="P105" s="1">
        <v>160071.4</v>
      </c>
      <c r="Q105" s="1">
        <v>160285.20000000001</v>
      </c>
      <c r="R105" s="1">
        <v>152595.6</v>
      </c>
      <c r="S105" s="1">
        <v>160700.6</v>
      </c>
      <c r="T105" s="1">
        <v>167321.70000000001</v>
      </c>
      <c r="U105" s="1">
        <v>168351.8</v>
      </c>
      <c r="V105" s="1">
        <v>163125.70000000001</v>
      </c>
      <c r="W105" s="1">
        <v>170334.2</v>
      </c>
      <c r="X105" s="1">
        <v>167683.1</v>
      </c>
      <c r="Y105" s="1">
        <v>147318.29999999999</v>
      </c>
      <c r="Z105" s="1">
        <v>161652.29999999999</v>
      </c>
      <c r="AA105" s="1">
        <v>167715</v>
      </c>
      <c r="AB105" s="1">
        <v>162645.79999999999</v>
      </c>
    </row>
    <row r="106" spans="1:28" x14ac:dyDescent="0.2">
      <c r="A106" t="s">
        <v>104</v>
      </c>
      <c r="B106" s="1">
        <v>56345.599999999999</v>
      </c>
      <c r="C106" s="1">
        <v>55825.599999999999</v>
      </c>
      <c r="D106" s="1">
        <v>53970.7</v>
      </c>
      <c r="E106" s="1">
        <v>49955.1</v>
      </c>
      <c r="F106" s="1">
        <v>51720.800000000003</v>
      </c>
      <c r="G106" s="1">
        <v>55257</v>
      </c>
      <c r="H106" s="1">
        <v>52927.4</v>
      </c>
      <c r="I106" s="1">
        <v>52694.5</v>
      </c>
      <c r="J106" s="1">
        <v>49483.6</v>
      </c>
      <c r="K106" s="1">
        <v>38693.1</v>
      </c>
      <c r="L106" s="1">
        <v>38985.5</v>
      </c>
      <c r="M106" s="1">
        <v>35891.199999999997</v>
      </c>
      <c r="N106" s="1">
        <v>32715.7</v>
      </c>
      <c r="O106" s="1">
        <v>33873.9</v>
      </c>
      <c r="P106" s="1">
        <v>35118.800000000003</v>
      </c>
      <c r="Q106" s="1">
        <v>32862.5</v>
      </c>
      <c r="R106" s="1">
        <v>32451.5</v>
      </c>
      <c r="S106" s="1">
        <v>33711.199999999997</v>
      </c>
      <c r="T106" s="1">
        <v>31938</v>
      </c>
      <c r="U106" s="1">
        <v>31715.200000000001</v>
      </c>
      <c r="V106" s="1">
        <v>31340.400000000001</v>
      </c>
      <c r="W106" s="1">
        <v>33378.800000000003</v>
      </c>
      <c r="X106" s="1">
        <v>32392.9</v>
      </c>
      <c r="Y106" s="1">
        <v>27656.799999999999</v>
      </c>
      <c r="Z106" s="1">
        <v>28271.3</v>
      </c>
      <c r="AA106" s="1">
        <v>28542.6</v>
      </c>
      <c r="AB106" s="1">
        <v>28015.8</v>
      </c>
    </row>
    <row r="107" spans="1:28" x14ac:dyDescent="0.2">
      <c r="A107" t="s">
        <v>105</v>
      </c>
      <c r="B107" s="1">
        <v>92777.7</v>
      </c>
      <c r="C107" s="1">
        <v>96374.9</v>
      </c>
      <c r="D107" s="1">
        <v>92534.1</v>
      </c>
      <c r="E107" s="1">
        <v>95267.6</v>
      </c>
      <c r="F107" s="1">
        <v>96743.3</v>
      </c>
      <c r="G107" s="1">
        <v>100154.5</v>
      </c>
      <c r="H107" s="1">
        <v>105393</v>
      </c>
      <c r="I107" s="1">
        <v>108287</v>
      </c>
      <c r="J107" s="1">
        <v>109214.9</v>
      </c>
      <c r="K107" s="1">
        <v>112123.3</v>
      </c>
      <c r="L107" s="1">
        <v>113885</v>
      </c>
      <c r="M107" s="1">
        <v>108140</v>
      </c>
      <c r="N107" s="1">
        <v>100502</v>
      </c>
      <c r="O107" s="1">
        <v>104520.4</v>
      </c>
      <c r="P107" s="1">
        <v>103562.8</v>
      </c>
      <c r="Q107" s="1">
        <v>106392.5</v>
      </c>
      <c r="R107" s="1">
        <v>107963.1</v>
      </c>
      <c r="S107" s="1">
        <v>100774.3</v>
      </c>
      <c r="T107" s="1">
        <v>108050.8</v>
      </c>
      <c r="U107" s="1">
        <v>103673.2</v>
      </c>
      <c r="V107" s="1">
        <v>103468.5</v>
      </c>
      <c r="W107" s="1">
        <v>109441.60000000001</v>
      </c>
      <c r="X107" s="1">
        <v>107673.5</v>
      </c>
      <c r="Y107" s="1">
        <v>90271</v>
      </c>
      <c r="Z107" s="1">
        <v>103658.6</v>
      </c>
      <c r="AA107" s="1">
        <v>106429</v>
      </c>
      <c r="AB107" s="1">
        <v>104025.9</v>
      </c>
    </row>
    <row r="108" spans="1:28" x14ac:dyDescent="0.2">
      <c r="A108" t="s">
        <v>106</v>
      </c>
      <c r="B108" s="1">
        <v>36813.5</v>
      </c>
      <c r="C108" s="1">
        <v>38060.699999999997</v>
      </c>
      <c r="D108" s="1">
        <v>38845.199999999997</v>
      </c>
      <c r="E108" s="1">
        <v>40933.800000000003</v>
      </c>
      <c r="F108" s="1">
        <v>42054.5</v>
      </c>
      <c r="G108" s="1">
        <v>45725.3</v>
      </c>
      <c r="H108" s="1">
        <v>49518.400000000001</v>
      </c>
      <c r="I108" s="1">
        <v>51412.2</v>
      </c>
      <c r="J108" s="1">
        <v>54993.5</v>
      </c>
      <c r="K108" s="1">
        <v>58278</v>
      </c>
      <c r="L108" s="1">
        <v>59599</v>
      </c>
      <c r="M108" s="1">
        <v>56024.6</v>
      </c>
      <c r="N108" s="1">
        <v>53755.7</v>
      </c>
      <c r="O108" s="1">
        <v>57307.5</v>
      </c>
      <c r="P108" s="1">
        <v>57846.7</v>
      </c>
      <c r="Q108" s="1">
        <v>60381.2</v>
      </c>
      <c r="R108" s="1">
        <v>61745.2</v>
      </c>
      <c r="S108" s="1">
        <v>57436.7</v>
      </c>
      <c r="T108" s="1">
        <v>59711.4</v>
      </c>
      <c r="U108" s="1">
        <v>60359.4</v>
      </c>
      <c r="V108" s="1">
        <v>59142.6</v>
      </c>
      <c r="W108" s="1">
        <v>62543.6</v>
      </c>
      <c r="X108" s="1">
        <v>62407.8</v>
      </c>
      <c r="Y108" s="1">
        <v>52742.3</v>
      </c>
      <c r="Z108" s="1">
        <v>60529.7</v>
      </c>
      <c r="AA108" s="1">
        <v>60244.800000000003</v>
      </c>
      <c r="AB108" s="1">
        <v>58796.1</v>
      </c>
    </row>
    <row r="109" spans="1:28" x14ac:dyDescent="0.2">
      <c r="A109" t="s">
        <v>107</v>
      </c>
      <c r="B109" s="1">
        <v>55964.2</v>
      </c>
      <c r="C109" s="1">
        <v>58314.2</v>
      </c>
      <c r="D109" s="1">
        <v>53688.9</v>
      </c>
      <c r="E109" s="1">
        <v>54333.8</v>
      </c>
      <c r="F109" s="1">
        <v>54688.800000000003</v>
      </c>
      <c r="G109" s="1">
        <v>54429.2</v>
      </c>
      <c r="H109" s="1">
        <v>55874.6</v>
      </c>
      <c r="I109" s="1">
        <v>56874.8</v>
      </c>
      <c r="J109" s="1">
        <v>54221.4</v>
      </c>
      <c r="K109" s="1">
        <v>53845.3</v>
      </c>
      <c r="L109" s="1">
        <v>54286</v>
      </c>
      <c r="M109" s="1">
        <v>52115.4</v>
      </c>
      <c r="N109" s="1">
        <v>46746.3</v>
      </c>
      <c r="O109" s="1">
        <v>47212.9</v>
      </c>
      <c r="P109" s="1">
        <v>45716.1</v>
      </c>
      <c r="Q109" s="1">
        <v>46011.3</v>
      </c>
      <c r="R109" s="1">
        <v>46217.9</v>
      </c>
      <c r="S109" s="1">
        <v>43337.599999999999</v>
      </c>
      <c r="T109" s="1">
        <v>48339.4</v>
      </c>
      <c r="U109" s="1">
        <v>43313.8</v>
      </c>
      <c r="V109" s="1">
        <v>44325.9</v>
      </c>
      <c r="W109" s="1">
        <v>46898</v>
      </c>
      <c r="X109" s="1">
        <v>45265.7</v>
      </c>
      <c r="Y109" s="1">
        <v>37528.699999999997</v>
      </c>
      <c r="Z109" s="1">
        <v>43128.9</v>
      </c>
      <c r="AA109" s="1">
        <v>46184.2</v>
      </c>
      <c r="AB109" s="1">
        <v>45229.8</v>
      </c>
    </row>
    <row r="110" spans="1:28" x14ac:dyDescent="0.2">
      <c r="A110" t="s">
        <v>108</v>
      </c>
      <c r="B110" s="1">
        <v>174500.9</v>
      </c>
      <c r="C110" s="1">
        <v>174863.7</v>
      </c>
      <c r="D110" s="1">
        <v>164771.79999999999</v>
      </c>
      <c r="E110" s="1">
        <v>166296.1</v>
      </c>
      <c r="F110" s="1">
        <v>141736.9</v>
      </c>
      <c r="G110" s="1">
        <v>160424.9</v>
      </c>
      <c r="H110" s="1">
        <v>153703.4</v>
      </c>
      <c r="I110" s="1">
        <v>160386.79999999999</v>
      </c>
      <c r="J110" s="1">
        <v>154257</v>
      </c>
      <c r="K110" s="1">
        <v>159197</v>
      </c>
      <c r="L110" s="1">
        <v>161656.6</v>
      </c>
      <c r="M110" s="1">
        <v>156682.4</v>
      </c>
      <c r="N110" s="1">
        <v>118781.6</v>
      </c>
      <c r="O110" s="1">
        <v>132267.1</v>
      </c>
      <c r="P110" s="1">
        <v>144224.4</v>
      </c>
      <c r="Q110" s="1">
        <v>128109.7</v>
      </c>
      <c r="R110" s="1">
        <v>125319.1</v>
      </c>
      <c r="S110" s="1">
        <v>126428.6</v>
      </c>
      <c r="T110" s="1">
        <v>126275.6</v>
      </c>
      <c r="U110" s="1">
        <v>122668.3</v>
      </c>
      <c r="V110" s="1">
        <v>127566.5</v>
      </c>
      <c r="W110" s="1">
        <v>123826.3</v>
      </c>
      <c r="X110" s="1">
        <v>124099.5</v>
      </c>
      <c r="Y110" s="1">
        <v>110692.8</v>
      </c>
      <c r="Z110" s="1">
        <v>119078.3</v>
      </c>
      <c r="AA110" s="1">
        <v>115821.5</v>
      </c>
      <c r="AB110" s="1">
        <v>117274.2</v>
      </c>
    </row>
    <row r="111" spans="1:28" x14ac:dyDescent="0.2">
      <c r="A111" t="s">
        <v>109</v>
      </c>
      <c r="B111" s="1">
        <v>63521.7</v>
      </c>
      <c r="C111" s="1">
        <v>63921.4</v>
      </c>
      <c r="D111" s="1">
        <v>56632.6</v>
      </c>
      <c r="E111" s="1">
        <v>57170.7</v>
      </c>
      <c r="F111" s="1">
        <v>36461.5</v>
      </c>
      <c r="G111" s="1">
        <v>51429.5</v>
      </c>
      <c r="H111" s="1">
        <v>47633.9</v>
      </c>
      <c r="I111" s="1">
        <v>53481.9</v>
      </c>
      <c r="J111" s="1">
        <v>49081.5</v>
      </c>
      <c r="K111" s="1">
        <v>47247.5</v>
      </c>
      <c r="L111" s="1">
        <v>45001.5</v>
      </c>
      <c r="M111" s="1">
        <v>47709.599999999999</v>
      </c>
      <c r="N111" s="1">
        <v>34960</v>
      </c>
      <c r="O111" s="1">
        <v>40569.699999999997</v>
      </c>
      <c r="P111" s="1">
        <v>41258.400000000001</v>
      </c>
      <c r="Q111" s="1">
        <v>35076.800000000003</v>
      </c>
      <c r="R111" s="1">
        <v>36112</v>
      </c>
      <c r="S111" s="1">
        <v>37163.300000000003</v>
      </c>
      <c r="T111" s="1">
        <v>36442.199999999997</v>
      </c>
      <c r="U111" s="1">
        <v>38253.300000000003</v>
      </c>
      <c r="V111" s="1">
        <v>37173.599999999999</v>
      </c>
      <c r="W111" s="1">
        <v>37030.6</v>
      </c>
      <c r="X111" s="1">
        <v>35296.6</v>
      </c>
      <c r="Y111" s="1">
        <v>30822.799999999999</v>
      </c>
      <c r="Z111" s="1">
        <v>33168.699999999997</v>
      </c>
      <c r="AA111" s="1">
        <v>29651</v>
      </c>
      <c r="AB111" s="1">
        <v>28479.3</v>
      </c>
    </row>
    <row r="112" spans="1:28" x14ac:dyDescent="0.2">
      <c r="A112" t="s">
        <v>110</v>
      </c>
      <c r="B112" s="1">
        <v>22027.7</v>
      </c>
      <c r="C112" s="1">
        <v>20528.8</v>
      </c>
      <c r="D112" s="1">
        <v>19924.599999999999</v>
      </c>
      <c r="E112" s="1">
        <v>18049.3</v>
      </c>
      <c r="F112" s="1">
        <v>18041.099999999999</v>
      </c>
      <c r="G112" s="1">
        <v>19460</v>
      </c>
      <c r="H112" s="1">
        <v>19299.900000000001</v>
      </c>
      <c r="I112" s="1">
        <v>19931.900000000001</v>
      </c>
      <c r="J112" s="1">
        <v>19678.3</v>
      </c>
      <c r="K112" s="1">
        <v>19921.900000000001</v>
      </c>
      <c r="L112" s="1">
        <v>18219.5</v>
      </c>
      <c r="M112" s="1">
        <v>20060.7</v>
      </c>
      <c r="N112" s="1">
        <v>14284.8</v>
      </c>
      <c r="O112" s="1">
        <v>15758.4</v>
      </c>
      <c r="P112" s="1">
        <v>17611.8</v>
      </c>
      <c r="Q112" s="1">
        <v>18113.2</v>
      </c>
      <c r="R112" s="1">
        <v>16640.599999999999</v>
      </c>
      <c r="S112" s="1">
        <v>19186</v>
      </c>
      <c r="T112" s="1">
        <v>16038.2</v>
      </c>
      <c r="U112" s="1">
        <v>14997.8</v>
      </c>
      <c r="V112" s="1">
        <v>17371.900000000001</v>
      </c>
      <c r="W112" s="1">
        <v>18176</v>
      </c>
      <c r="X112" s="1">
        <v>18884.099999999999</v>
      </c>
      <c r="Y112" s="1">
        <v>15843</v>
      </c>
      <c r="Z112" s="1">
        <v>17117.8</v>
      </c>
      <c r="AA112" s="1">
        <v>19109.2</v>
      </c>
      <c r="AB112" s="1">
        <v>17978.099999999999</v>
      </c>
    </row>
    <row r="113" spans="1:28" x14ac:dyDescent="0.2">
      <c r="A113" t="s">
        <v>111</v>
      </c>
      <c r="B113" s="1">
        <v>28376</v>
      </c>
      <c r="C113" s="1">
        <v>29392.1</v>
      </c>
      <c r="D113" s="1">
        <v>29553</v>
      </c>
      <c r="E113" s="1">
        <v>30142.6</v>
      </c>
      <c r="F113" s="1">
        <v>29855.9</v>
      </c>
      <c r="G113" s="1">
        <v>33930</v>
      </c>
      <c r="H113" s="1">
        <v>31719.4</v>
      </c>
      <c r="I113" s="1">
        <v>32166.2</v>
      </c>
      <c r="J113" s="1">
        <v>32321.9</v>
      </c>
      <c r="K113" s="1">
        <v>34025.1</v>
      </c>
      <c r="L113" s="1">
        <v>36601.599999999999</v>
      </c>
      <c r="M113" s="1">
        <v>38338.300000000003</v>
      </c>
      <c r="N113" s="1">
        <v>31084.7</v>
      </c>
      <c r="O113" s="1">
        <v>32210.400000000001</v>
      </c>
      <c r="P113" s="1">
        <v>35293.699999999997</v>
      </c>
      <c r="Q113" s="1">
        <v>29716.6</v>
      </c>
      <c r="R113" s="1">
        <v>29819.9</v>
      </c>
      <c r="S113" s="1">
        <v>29105.5</v>
      </c>
      <c r="T113" s="1">
        <v>29673.200000000001</v>
      </c>
      <c r="U113" s="1">
        <v>28286.400000000001</v>
      </c>
      <c r="V113" s="1">
        <v>29092.6</v>
      </c>
      <c r="W113" s="1">
        <v>24481</v>
      </c>
      <c r="X113" s="1">
        <v>25729.9</v>
      </c>
      <c r="Y113" s="1">
        <v>25101.7</v>
      </c>
      <c r="Z113" s="1">
        <v>27680.9</v>
      </c>
      <c r="AA113" s="1">
        <v>26578</v>
      </c>
      <c r="AB113" s="1">
        <v>29345.8</v>
      </c>
    </row>
    <row r="114" spans="1:28" x14ac:dyDescent="0.2">
      <c r="A114" t="s">
        <v>112</v>
      </c>
      <c r="B114" s="1">
        <v>24889.9</v>
      </c>
      <c r="C114" s="1">
        <v>23039.5</v>
      </c>
      <c r="D114" s="1">
        <v>20564.599999999999</v>
      </c>
      <c r="E114" s="1">
        <v>23856.3</v>
      </c>
      <c r="F114" s="1">
        <v>22525.599999999999</v>
      </c>
      <c r="G114" s="1">
        <v>21160.3</v>
      </c>
      <c r="H114" s="1">
        <v>17926.900000000001</v>
      </c>
      <c r="I114" s="1">
        <v>20725.599999999999</v>
      </c>
      <c r="J114" s="1">
        <v>24703.200000000001</v>
      </c>
      <c r="K114" s="1">
        <v>31126.3</v>
      </c>
      <c r="L114" s="1">
        <v>37331.699999999997</v>
      </c>
      <c r="M114" s="1">
        <v>31212.1</v>
      </c>
      <c r="N114" s="1">
        <v>22016.799999999999</v>
      </c>
      <c r="O114" s="1">
        <v>26880.400000000001</v>
      </c>
      <c r="P114" s="1">
        <v>28891</v>
      </c>
      <c r="Q114" s="1">
        <v>26573.7</v>
      </c>
      <c r="R114" s="1">
        <v>24112.3</v>
      </c>
      <c r="S114" s="1">
        <v>22742.9</v>
      </c>
      <c r="T114" s="1">
        <v>24193.3</v>
      </c>
      <c r="U114" s="1">
        <v>23608.2</v>
      </c>
      <c r="V114" s="1">
        <v>25100.6</v>
      </c>
      <c r="W114" s="1">
        <v>25252.5</v>
      </c>
      <c r="X114" s="1">
        <v>24509.4</v>
      </c>
      <c r="Y114" s="1">
        <v>22597.599999999999</v>
      </c>
      <c r="Z114" s="1">
        <v>25153.5</v>
      </c>
      <c r="AA114" s="1">
        <v>23591</v>
      </c>
      <c r="AB114" s="1">
        <v>24838.3</v>
      </c>
    </row>
    <row r="115" spans="1:28" x14ac:dyDescent="0.2">
      <c r="A115" t="s">
        <v>113</v>
      </c>
      <c r="B115" s="1">
        <v>35685.599999999999</v>
      </c>
      <c r="C115" s="1">
        <v>37981.9</v>
      </c>
      <c r="D115" s="1">
        <v>38097</v>
      </c>
      <c r="E115" s="1">
        <v>37077.199999999997</v>
      </c>
      <c r="F115" s="1">
        <v>34852.800000000003</v>
      </c>
      <c r="G115" s="1">
        <v>34445.1</v>
      </c>
      <c r="H115" s="1">
        <v>37123.300000000003</v>
      </c>
      <c r="I115" s="1">
        <v>34081.199999999997</v>
      </c>
      <c r="J115" s="1">
        <v>28472.1</v>
      </c>
      <c r="K115" s="1">
        <v>26876.2</v>
      </c>
      <c r="L115" s="1">
        <v>24502.3</v>
      </c>
      <c r="M115" s="1">
        <v>19361.7</v>
      </c>
      <c r="N115" s="1">
        <v>16435.3</v>
      </c>
      <c r="O115" s="1">
        <v>16848.2</v>
      </c>
      <c r="P115" s="1">
        <v>21169.5</v>
      </c>
      <c r="Q115" s="1">
        <v>18629.400000000001</v>
      </c>
      <c r="R115" s="1">
        <v>18634.3</v>
      </c>
      <c r="S115" s="1">
        <v>18230.900000000001</v>
      </c>
      <c r="T115" s="1">
        <v>19928.7</v>
      </c>
      <c r="U115" s="1">
        <v>17522.599999999999</v>
      </c>
      <c r="V115" s="1">
        <v>18827.8</v>
      </c>
      <c r="W115" s="1">
        <v>18886.2</v>
      </c>
      <c r="X115" s="1">
        <v>19679.5</v>
      </c>
      <c r="Y115" s="1">
        <v>16327.7</v>
      </c>
      <c r="Z115" s="1">
        <v>15957.4</v>
      </c>
      <c r="AA115" s="1">
        <v>16892.3</v>
      </c>
      <c r="AB115" s="1">
        <v>16632.7</v>
      </c>
    </row>
    <row r="116" spans="1:28" x14ac:dyDescent="0.2">
      <c r="A116" t="s">
        <v>114</v>
      </c>
      <c r="B116" s="1">
        <v>294764.79999999999</v>
      </c>
      <c r="C116" s="1">
        <v>306324.09999999998</v>
      </c>
      <c r="D116" s="1">
        <v>310730.09999999998</v>
      </c>
      <c r="E116" s="1">
        <v>361581.7</v>
      </c>
      <c r="F116" s="1">
        <v>354755</v>
      </c>
      <c r="G116" s="1">
        <v>364084.9</v>
      </c>
      <c r="H116" s="1">
        <v>365156</v>
      </c>
      <c r="I116" s="1">
        <v>362960.8</v>
      </c>
      <c r="J116" s="1">
        <v>370029.5</v>
      </c>
      <c r="K116" s="1">
        <v>364950</v>
      </c>
      <c r="L116" s="1">
        <v>366179.9</v>
      </c>
      <c r="M116" s="1">
        <v>348762.1</v>
      </c>
      <c r="N116" s="1">
        <v>307307.7</v>
      </c>
      <c r="O116" s="1">
        <v>308338.90000000002</v>
      </c>
      <c r="P116" s="1">
        <v>317003.3</v>
      </c>
      <c r="Q116" s="1">
        <v>323642.8</v>
      </c>
      <c r="R116" s="1">
        <v>322804.90000000002</v>
      </c>
      <c r="S116" s="1">
        <v>332088.8</v>
      </c>
      <c r="T116" s="1">
        <v>320388</v>
      </c>
      <c r="U116" s="1">
        <v>318105.40000000002</v>
      </c>
      <c r="V116" s="1">
        <v>312157.09999999998</v>
      </c>
      <c r="W116" s="1">
        <v>324909.8</v>
      </c>
      <c r="X116" s="1">
        <v>327288.5</v>
      </c>
      <c r="Y116" s="1">
        <v>287551.90000000002</v>
      </c>
      <c r="Z116" s="1">
        <v>304994.8</v>
      </c>
      <c r="AA116" s="1">
        <v>324315.8</v>
      </c>
      <c r="AB116" s="1">
        <v>306323.09999999998</v>
      </c>
    </row>
    <row r="117" spans="1:28" x14ac:dyDescent="0.2">
      <c r="A117" t="s">
        <v>115</v>
      </c>
      <c r="B117" s="1">
        <v>26422.400000000001</v>
      </c>
      <c r="C117" s="1">
        <v>21819.1</v>
      </c>
      <c r="D117" s="1">
        <v>20897</v>
      </c>
      <c r="E117" s="1">
        <v>27191.4</v>
      </c>
      <c r="F117" s="1">
        <v>21430.9</v>
      </c>
      <c r="G117" s="1">
        <v>20091.8</v>
      </c>
      <c r="H117" s="1">
        <v>22550.9</v>
      </c>
      <c r="I117" s="1">
        <v>21167.9</v>
      </c>
      <c r="J117" s="1">
        <v>20474</v>
      </c>
      <c r="K117" s="1">
        <v>18827.599999999999</v>
      </c>
      <c r="L117" s="1">
        <v>18175.099999999999</v>
      </c>
      <c r="M117" s="1">
        <v>17154.599999999999</v>
      </c>
      <c r="N117" s="1">
        <v>14073.3</v>
      </c>
      <c r="O117" s="1">
        <v>15270</v>
      </c>
      <c r="P117" s="1">
        <v>16116.7</v>
      </c>
      <c r="Q117" s="1">
        <v>15451.9</v>
      </c>
      <c r="R117" s="1">
        <v>11744.4</v>
      </c>
      <c r="S117" s="1">
        <v>12851.1</v>
      </c>
      <c r="T117" s="1">
        <v>11924.7</v>
      </c>
      <c r="U117" s="1">
        <v>10240.5</v>
      </c>
      <c r="V117" s="1">
        <v>10610.5</v>
      </c>
      <c r="W117" s="1">
        <v>10973</v>
      </c>
      <c r="X117" s="1">
        <v>10333.9</v>
      </c>
      <c r="Y117" s="1">
        <v>8207.2999999999993</v>
      </c>
      <c r="Z117" s="1">
        <v>8490.1</v>
      </c>
      <c r="AA117" s="1">
        <v>7936.2</v>
      </c>
      <c r="AB117" s="1">
        <v>4969.2</v>
      </c>
    </row>
    <row r="118" spans="1:28" x14ac:dyDescent="0.2">
      <c r="A118" t="s">
        <v>116</v>
      </c>
      <c r="B118" s="1">
        <v>80061.8</v>
      </c>
      <c r="C118" s="1">
        <v>89868.5</v>
      </c>
      <c r="D118" s="1">
        <v>90815.7</v>
      </c>
      <c r="E118" s="1">
        <v>115109.5</v>
      </c>
      <c r="F118" s="1">
        <v>111573.6</v>
      </c>
      <c r="G118" s="1">
        <v>112060.2</v>
      </c>
      <c r="H118" s="1">
        <v>111894.1</v>
      </c>
      <c r="I118" s="1">
        <v>113830.39999999999</v>
      </c>
      <c r="J118" s="1">
        <v>120680.9</v>
      </c>
      <c r="K118" s="1">
        <v>119126.6</v>
      </c>
      <c r="L118" s="1">
        <v>123799.2</v>
      </c>
      <c r="M118" s="1">
        <v>121664.6</v>
      </c>
      <c r="N118" s="1">
        <v>115353.4</v>
      </c>
      <c r="O118" s="1">
        <v>112745.4</v>
      </c>
      <c r="P118" s="1">
        <v>115108.3</v>
      </c>
      <c r="Q118" s="1">
        <v>117027.1</v>
      </c>
      <c r="R118" s="1">
        <v>120325.3</v>
      </c>
      <c r="S118" s="1">
        <v>118025.7</v>
      </c>
      <c r="T118" s="1">
        <v>114956.1</v>
      </c>
      <c r="U118" s="1">
        <v>121161.5</v>
      </c>
      <c r="V118" s="1">
        <v>118786.4</v>
      </c>
      <c r="W118" s="1">
        <v>123615.2</v>
      </c>
      <c r="X118" s="1">
        <v>124227.7</v>
      </c>
      <c r="Y118" s="1">
        <v>112888.2</v>
      </c>
      <c r="Z118" s="1">
        <v>119588.8</v>
      </c>
      <c r="AA118" s="1">
        <v>129939.5</v>
      </c>
      <c r="AB118" s="1">
        <v>135247.9</v>
      </c>
    </row>
    <row r="119" spans="1:28" x14ac:dyDescent="0.2">
      <c r="A119" t="s">
        <v>117</v>
      </c>
      <c r="B119" s="1">
        <v>29015.9</v>
      </c>
      <c r="C119" s="1">
        <v>30117.9</v>
      </c>
      <c r="D119" s="1">
        <v>27168.400000000001</v>
      </c>
      <c r="E119" s="1">
        <v>30801.8</v>
      </c>
      <c r="F119" s="1">
        <v>32238.400000000001</v>
      </c>
      <c r="G119" s="1">
        <v>31321.1</v>
      </c>
      <c r="H119" s="1">
        <v>33548.800000000003</v>
      </c>
      <c r="I119" s="1">
        <v>33992</v>
      </c>
      <c r="J119" s="1">
        <v>35808.1</v>
      </c>
      <c r="K119" s="1">
        <v>33641.199999999997</v>
      </c>
      <c r="L119" s="1">
        <v>32012.5</v>
      </c>
      <c r="M119" s="1">
        <v>31880.5</v>
      </c>
      <c r="N119" s="1">
        <v>27093.200000000001</v>
      </c>
      <c r="O119" s="1">
        <v>25536</v>
      </c>
      <c r="P119" s="1">
        <v>27160.799999999999</v>
      </c>
      <c r="Q119" s="1">
        <v>28335.1</v>
      </c>
      <c r="R119" s="1">
        <v>30471.9</v>
      </c>
      <c r="S119" s="1">
        <v>31635.1</v>
      </c>
      <c r="T119" s="1">
        <v>29431</v>
      </c>
      <c r="U119" s="1">
        <v>22360.5</v>
      </c>
      <c r="V119" s="1">
        <v>21508</v>
      </c>
      <c r="W119" s="1">
        <v>23900.2</v>
      </c>
      <c r="X119" s="1">
        <v>23757.200000000001</v>
      </c>
      <c r="Y119" s="1">
        <v>19862.099999999999</v>
      </c>
      <c r="Z119" s="1">
        <v>20981.7</v>
      </c>
      <c r="AA119" s="1">
        <v>22545.9</v>
      </c>
      <c r="AB119" s="1">
        <v>24688.799999999999</v>
      </c>
    </row>
    <row r="120" spans="1:28" x14ac:dyDescent="0.2">
      <c r="A120" t="s">
        <v>118</v>
      </c>
      <c r="B120" s="1">
        <v>14891.5</v>
      </c>
      <c r="C120" s="1">
        <v>16393.900000000001</v>
      </c>
      <c r="D120" s="1">
        <v>16828.2</v>
      </c>
      <c r="E120" s="1">
        <v>16411.5</v>
      </c>
      <c r="F120" s="1">
        <v>16509.2</v>
      </c>
      <c r="G120" s="1">
        <v>17137.8</v>
      </c>
      <c r="H120" s="1">
        <v>17673.400000000001</v>
      </c>
      <c r="I120" s="1">
        <v>16562.8</v>
      </c>
      <c r="J120" s="1">
        <v>16549</v>
      </c>
      <c r="K120" s="1">
        <v>15675</v>
      </c>
      <c r="L120" s="1">
        <v>13771.7</v>
      </c>
      <c r="M120" s="1">
        <v>11237.6</v>
      </c>
      <c r="N120" s="1">
        <v>9223.4</v>
      </c>
      <c r="O120" s="1">
        <v>10249.5</v>
      </c>
      <c r="P120" s="1">
        <v>9924.4</v>
      </c>
      <c r="Q120" s="1">
        <v>8525.5</v>
      </c>
      <c r="R120" s="1">
        <v>8240.1</v>
      </c>
      <c r="S120" s="1">
        <v>8836.6</v>
      </c>
      <c r="T120" s="1">
        <v>9210.1</v>
      </c>
      <c r="U120" s="1">
        <v>10869.2</v>
      </c>
      <c r="V120" s="1">
        <v>10676</v>
      </c>
      <c r="W120" s="1">
        <v>11609.2</v>
      </c>
      <c r="X120" s="1">
        <v>11587.5</v>
      </c>
      <c r="Y120" s="1">
        <v>11026.2</v>
      </c>
      <c r="Z120" s="1">
        <v>11288</v>
      </c>
      <c r="AA120" s="1">
        <v>11066.5</v>
      </c>
      <c r="AB120" s="1">
        <v>12074.8</v>
      </c>
    </row>
    <row r="121" spans="1:28" x14ac:dyDescent="0.2">
      <c r="A121" t="s">
        <v>119</v>
      </c>
      <c r="B121" s="1">
        <v>22127.8</v>
      </c>
      <c r="C121" s="1">
        <v>21714.5</v>
      </c>
      <c r="D121" s="1">
        <v>24841.1</v>
      </c>
      <c r="E121" s="1">
        <v>25119.8</v>
      </c>
      <c r="F121" s="1">
        <v>24193.9</v>
      </c>
      <c r="G121" s="1">
        <v>27269.5</v>
      </c>
      <c r="H121" s="1">
        <v>21431.1</v>
      </c>
      <c r="I121" s="1">
        <v>18986.400000000001</v>
      </c>
      <c r="J121" s="1">
        <v>18507.3</v>
      </c>
      <c r="K121" s="1">
        <v>15421.7</v>
      </c>
      <c r="L121" s="1">
        <v>14303.8</v>
      </c>
      <c r="M121" s="1">
        <v>12023.7</v>
      </c>
      <c r="N121" s="1">
        <v>8309.1</v>
      </c>
      <c r="O121" s="1">
        <v>7898.3</v>
      </c>
      <c r="P121" s="1">
        <v>7843.9</v>
      </c>
      <c r="Q121" s="1">
        <v>7699.6</v>
      </c>
      <c r="R121" s="1">
        <v>8328.5</v>
      </c>
      <c r="S121" s="1">
        <v>8647.4</v>
      </c>
      <c r="T121" s="1">
        <v>8812.5</v>
      </c>
      <c r="U121" s="1">
        <v>9085.4</v>
      </c>
      <c r="V121" s="1">
        <v>9500.4</v>
      </c>
      <c r="W121" s="1">
        <v>9215.2999999999993</v>
      </c>
      <c r="X121" s="1">
        <v>9233.7000000000007</v>
      </c>
      <c r="Y121" s="1">
        <v>7757.2</v>
      </c>
      <c r="Z121" s="1">
        <v>8047.1</v>
      </c>
      <c r="AA121" s="1">
        <v>7731.4</v>
      </c>
      <c r="AB121" s="1">
        <v>5620.5</v>
      </c>
    </row>
    <row r="122" spans="1:28" x14ac:dyDescent="0.2">
      <c r="A122" t="s">
        <v>120</v>
      </c>
      <c r="B122" s="1">
        <v>54606.1</v>
      </c>
      <c r="C122" s="1">
        <v>59963.1</v>
      </c>
      <c r="D122" s="1">
        <v>60158</v>
      </c>
      <c r="E122" s="1">
        <v>72205.100000000006</v>
      </c>
      <c r="F122" s="1">
        <v>72825.8</v>
      </c>
      <c r="G122" s="1">
        <v>77196.800000000003</v>
      </c>
      <c r="H122" s="1">
        <v>76539.100000000006</v>
      </c>
      <c r="I122" s="1">
        <v>76238.100000000006</v>
      </c>
      <c r="J122" s="1">
        <v>76376.5</v>
      </c>
      <c r="K122" s="1">
        <v>81819.5</v>
      </c>
      <c r="L122" s="1">
        <v>83075.600000000006</v>
      </c>
      <c r="M122" s="1">
        <v>77090.5</v>
      </c>
      <c r="N122" s="1">
        <v>66145</v>
      </c>
      <c r="O122" s="1">
        <v>66217.3</v>
      </c>
      <c r="P122" s="1">
        <v>70529.399999999994</v>
      </c>
      <c r="Q122" s="1">
        <v>73158.2</v>
      </c>
      <c r="R122" s="1">
        <v>72669.100000000006</v>
      </c>
      <c r="S122" s="1">
        <v>74040.899999999994</v>
      </c>
      <c r="T122" s="1">
        <v>72960.3</v>
      </c>
      <c r="U122" s="1">
        <v>70091</v>
      </c>
      <c r="V122" s="1">
        <v>68887.5</v>
      </c>
      <c r="W122" s="1">
        <v>68193.7</v>
      </c>
      <c r="X122" s="1">
        <v>69799</v>
      </c>
      <c r="Y122" s="1">
        <v>58431.7</v>
      </c>
      <c r="Z122" s="1">
        <v>62252.3</v>
      </c>
      <c r="AA122" s="1">
        <v>67922.7</v>
      </c>
      <c r="AB122" s="1">
        <v>66503.5</v>
      </c>
    </row>
    <row r="123" spans="1:28" x14ac:dyDescent="0.2">
      <c r="A123" t="s">
        <v>121</v>
      </c>
      <c r="B123" s="1">
        <v>21578.2</v>
      </c>
      <c r="C123" s="1">
        <v>22266.9</v>
      </c>
      <c r="D123" s="1">
        <v>24534.7</v>
      </c>
      <c r="E123" s="1">
        <v>26660.3</v>
      </c>
      <c r="F123" s="1">
        <v>27517.5</v>
      </c>
      <c r="G123" s="1">
        <v>28993.9</v>
      </c>
      <c r="H123" s="1">
        <v>31139.4</v>
      </c>
      <c r="I123" s="1">
        <v>30676</v>
      </c>
      <c r="J123" s="1">
        <v>28577</v>
      </c>
      <c r="K123" s="1">
        <v>28299.599999999999</v>
      </c>
      <c r="L123" s="1">
        <v>30194</v>
      </c>
      <c r="M123" s="1">
        <v>25573.200000000001</v>
      </c>
      <c r="N123" s="1">
        <v>23038.5</v>
      </c>
      <c r="O123" s="1">
        <v>23772.799999999999</v>
      </c>
      <c r="P123" s="1">
        <v>24106.1</v>
      </c>
      <c r="Q123" s="1">
        <v>24137.8</v>
      </c>
      <c r="R123" s="1">
        <v>24680.9</v>
      </c>
      <c r="S123" s="1">
        <v>26990</v>
      </c>
      <c r="T123" s="1">
        <v>26134.3</v>
      </c>
      <c r="U123" s="1">
        <v>27220</v>
      </c>
      <c r="V123" s="1">
        <v>24653.9</v>
      </c>
      <c r="W123" s="1">
        <v>24218.9</v>
      </c>
      <c r="X123" s="1">
        <v>23170.7</v>
      </c>
      <c r="Y123" s="1">
        <v>21252.400000000001</v>
      </c>
      <c r="Z123" s="1">
        <v>21835.8</v>
      </c>
      <c r="AA123" s="1">
        <v>21639.7</v>
      </c>
      <c r="AB123" s="1">
        <v>23235.4</v>
      </c>
    </row>
    <row r="124" spans="1:28" x14ac:dyDescent="0.2">
      <c r="A124" t="s">
        <v>122</v>
      </c>
      <c r="B124" s="1">
        <v>46061.1</v>
      </c>
      <c r="C124" s="1">
        <v>44180.2</v>
      </c>
      <c r="D124" s="1">
        <v>45487</v>
      </c>
      <c r="E124" s="1">
        <v>48082.3</v>
      </c>
      <c r="F124" s="1">
        <v>48465.7</v>
      </c>
      <c r="G124" s="1">
        <v>50013.8</v>
      </c>
      <c r="H124" s="1">
        <v>50379.199999999997</v>
      </c>
      <c r="I124" s="1">
        <v>51507.199999999997</v>
      </c>
      <c r="J124" s="1">
        <v>53056.7</v>
      </c>
      <c r="K124" s="1">
        <v>52138.8</v>
      </c>
      <c r="L124" s="1">
        <v>50848</v>
      </c>
      <c r="M124" s="1">
        <v>52137.4</v>
      </c>
      <c r="N124" s="1">
        <v>44071.8</v>
      </c>
      <c r="O124" s="1">
        <v>46649.599999999999</v>
      </c>
      <c r="P124" s="1">
        <v>46213.7</v>
      </c>
      <c r="Q124" s="1">
        <v>49307.6</v>
      </c>
      <c r="R124" s="1">
        <v>46344.7</v>
      </c>
      <c r="S124" s="1">
        <v>51062</v>
      </c>
      <c r="T124" s="1">
        <v>46959</v>
      </c>
      <c r="U124" s="1">
        <v>47077.3</v>
      </c>
      <c r="V124" s="1">
        <v>47534.400000000001</v>
      </c>
      <c r="W124" s="1">
        <v>53184.3</v>
      </c>
      <c r="X124" s="1">
        <v>55178.8</v>
      </c>
      <c r="Y124" s="1">
        <v>48126.8</v>
      </c>
      <c r="Z124" s="1">
        <v>52511</v>
      </c>
      <c r="AA124" s="1">
        <v>55533.9</v>
      </c>
      <c r="AB124" s="1">
        <v>33983</v>
      </c>
    </row>
    <row r="125" spans="1:28" x14ac:dyDescent="0.2">
      <c r="A125" t="s">
        <v>123</v>
      </c>
      <c r="B125" s="1">
        <v>304273.09999999998</v>
      </c>
      <c r="C125" s="1">
        <v>308177.7</v>
      </c>
      <c r="D125" s="1">
        <v>290536</v>
      </c>
      <c r="E125" s="1">
        <v>315793.2</v>
      </c>
      <c r="F125" s="1">
        <v>312652.90000000002</v>
      </c>
      <c r="G125" s="1">
        <v>307562.7</v>
      </c>
      <c r="H125" s="1">
        <v>300733.8</v>
      </c>
      <c r="I125" s="1">
        <v>305008.5</v>
      </c>
      <c r="J125" s="1">
        <v>308326.5</v>
      </c>
      <c r="K125" s="1">
        <v>308698.90000000002</v>
      </c>
      <c r="L125" s="1">
        <v>318819.5</v>
      </c>
      <c r="M125" s="1">
        <v>302321.2</v>
      </c>
      <c r="N125" s="1">
        <v>253213.4</v>
      </c>
      <c r="O125" s="1">
        <v>252136.2</v>
      </c>
      <c r="P125" s="1">
        <v>278179.3</v>
      </c>
      <c r="Q125" s="1">
        <v>281890.40000000002</v>
      </c>
      <c r="R125" s="1">
        <v>280855.59999999998</v>
      </c>
      <c r="S125" s="1">
        <v>271332.90000000002</v>
      </c>
      <c r="T125" s="1">
        <v>272756.7</v>
      </c>
      <c r="U125" s="1">
        <v>261348.7</v>
      </c>
      <c r="V125" s="1">
        <v>273121.8</v>
      </c>
      <c r="W125" s="1">
        <v>286793.59999999998</v>
      </c>
      <c r="X125" s="1">
        <v>288436.90000000002</v>
      </c>
      <c r="Y125" s="1">
        <v>247942.6</v>
      </c>
      <c r="Z125" s="1">
        <v>268541</v>
      </c>
      <c r="AA125" s="1">
        <v>292498.3</v>
      </c>
      <c r="AB125" s="1">
        <v>314236.5</v>
      </c>
    </row>
    <row r="126" spans="1:28" x14ac:dyDescent="0.2">
      <c r="A126" t="s">
        <v>124</v>
      </c>
      <c r="B126" s="1">
        <v>65872.7</v>
      </c>
      <c r="C126" s="1">
        <v>63301.8</v>
      </c>
      <c r="D126" s="1">
        <v>52616.1</v>
      </c>
      <c r="E126" s="1">
        <v>58753.7</v>
      </c>
      <c r="F126" s="1">
        <v>61198.2</v>
      </c>
      <c r="G126" s="1">
        <v>64926.400000000001</v>
      </c>
      <c r="H126" s="1">
        <v>62546.9</v>
      </c>
      <c r="I126" s="1">
        <v>70015.3</v>
      </c>
      <c r="J126" s="1">
        <v>66999.399999999994</v>
      </c>
      <c r="K126" s="1">
        <v>68086.600000000006</v>
      </c>
      <c r="L126" s="1">
        <v>69967.899999999994</v>
      </c>
      <c r="M126" s="1">
        <v>69941.5</v>
      </c>
      <c r="N126" s="1">
        <v>61758.6</v>
      </c>
      <c r="O126" s="1">
        <v>58590.9</v>
      </c>
      <c r="P126" s="1">
        <v>68895.3</v>
      </c>
      <c r="Q126" s="1">
        <v>73295.899999999994</v>
      </c>
      <c r="R126" s="1">
        <v>68087.3</v>
      </c>
      <c r="S126" s="1">
        <v>65434</v>
      </c>
      <c r="T126" s="1">
        <v>61622.400000000001</v>
      </c>
      <c r="U126" s="1">
        <v>53976.2</v>
      </c>
      <c r="V126" s="1">
        <v>59775</v>
      </c>
      <c r="W126" s="1">
        <v>63003.5</v>
      </c>
      <c r="X126" s="1">
        <v>63694.8</v>
      </c>
      <c r="Y126" s="1">
        <v>50863.7</v>
      </c>
      <c r="Z126" s="1">
        <v>56335.3</v>
      </c>
      <c r="AA126" s="1">
        <v>63750.6</v>
      </c>
      <c r="AB126" s="1">
        <v>71267.7</v>
      </c>
    </row>
    <row r="127" spans="1:28" x14ac:dyDescent="0.2">
      <c r="A127" t="s">
        <v>125</v>
      </c>
      <c r="B127" s="1">
        <v>57521</v>
      </c>
      <c r="C127" s="1">
        <v>60857.599999999999</v>
      </c>
      <c r="D127" s="1">
        <v>61617.5</v>
      </c>
      <c r="E127" s="1">
        <v>67852.100000000006</v>
      </c>
      <c r="F127" s="1">
        <v>63026.9</v>
      </c>
      <c r="G127" s="1">
        <v>60564.4</v>
      </c>
      <c r="H127" s="1">
        <v>59925.7</v>
      </c>
      <c r="I127" s="1">
        <v>59295.9</v>
      </c>
      <c r="J127" s="1">
        <v>62808.3</v>
      </c>
      <c r="K127" s="1">
        <v>64514.1</v>
      </c>
      <c r="L127" s="1">
        <v>63906.9</v>
      </c>
      <c r="M127" s="1">
        <v>64661.1</v>
      </c>
      <c r="N127" s="1">
        <v>52307</v>
      </c>
      <c r="O127" s="1">
        <v>55849.2</v>
      </c>
      <c r="P127" s="1">
        <v>61018.6</v>
      </c>
      <c r="Q127" s="1">
        <v>59655.7</v>
      </c>
      <c r="R127" s="1">
        <v>62041.9</v>
      </c>
      <c r="S127" s="1">
        <v>60683.1</v>
      </c>
      <c r="T127" s="1">
        <v>60800.7</v>
      </c>
      <c r="U127" s="1">
        <v>66919.600000000006</v>
      </c>
      <c r="V127" s="1">
        <v>67835.7</v>
      </c>
      <c r="W127" s="1">
        <v>72680.100000000006</v>
      </c>
      <c r="X127" s="1">
        <v>75110.8</v>
      </c>
      <c r="Y127" s="1">
        <v>65315.9</v>
      </c>
      <c r="Z127" s="1">
        <v>69353.5</v>
      </c>
      <c r="AA127" s="1">
        <v>74079.7</v>
      </c>
      <c r="AB127" s="1">
        <v>80916.3</v>
      </c>
    </row>
    <row r="128" spans="1:28" x14ac:dyDescent="0.2">
      <c r="A128" t="s">
        <v>126</v>
      </c>
      <c r="B128" s="1">
        <v>35745.5</v>
      </c>
      <c r="C128" s="1">
        <v>37895.4</v>
      </c>
      <c r="D128" s="1">
        <v>36092.5</v>
      </c>
      <c r="E128" s="1">
        <v>39002.800000000003</v>
      </c>
      <c r="F128" s="1">
        <v>35153.699999999997</v>
      </c>
      <c r="G128" s="1">
        <v>34090.300000000003</v>
      </c>
      <c r="H128" s="1">
        <v>37439.199999999997</v>
      </c>
      <c r="I128" s="1">
        <v>35325.300000000003</v>
      </c>
      <c r="J128" s="1">
        <v>36581.9</v>
      </c>
      <c r="K128" s="1">
        <v>37974.199999999997</v>
      </c>
      <c r="L128" s="1">
        <v>37303.699999999997</v>
      </c>
      <c r="M128" s="1">
        <v>35522.1</v>
      </c>
      <c r="N128" s="1">
        <v>27292.400000000001</v>
      </c>
      <c r="O128" s="1">
        <v>27393.3</v>
      </c>
      <c r="P128" s="1">
        <v>31607.1</v>
      </c>
      <c r="Q128" s="1">
        <v>31523</v>
      </c>
      <c r="R128" s="1">
        <v>32699.5</v>
      </c>
      <c r="S128" s="1">
        <v>32919.1</v>
      </c>
      <c r="T128" s="1">
        <v>33783.800000000003</v>
      </c>
      <c r="U128" s="1">
        <v>34692.9</v>
      </c>
      <c r="V128" s="1">
        <v>34098</v>
      </c>
      <c r="W128" s="1">
        <v>39077.800000000003</v>
      </c>
      <c r="X128" s="1">
        <v>41486</v>
      </c>
      <c r="Y128" s="1">
        <v>35708.199999999997</v>
      </c>
      <c r="Z128" s="1">
        <v>38997.4</v>
      </c>
      <c r="AA128" s="1">
        <v>43954.7</v>
      </c>
      <c r="AB128" s="1">
        <v>49604.5</v>
      </c>
    </row>
    <row r="129" spans="1:28" x14ac:dyDescent="0.2">
      <c r="A129" t="s">
        <v>127</v>
      </c>
      <c r="B129" s="1">
        <v>21775.5</v>
      </c>
      <c r="C129" s="1">
        <v>22962.2</v>
      </c>
      <c r="D129" s="1">
        <v>25525</v>
      </c>
      <c r="E129" s="1">
        <v>28849.3</v>
      </c>
      <c r="F129" s="1">
        <v>27873.200000000001</v>
      </c>
      <c r="G129" s="1">
        <v>26474.1</v>
      </c>
      <c r="H129" s="1">
        <v>22486.5</v>
      </c>
      <c r="I129" s="1">
        <v>23970.6</v>
      </c>
      <c r="J129" s="1">
        <v>26226.400000000001</v>
      </c>
      <c r="K129" s="1">
        <v>26539.9</v>
      </c>
      <c r="L129" s="1">
        <v>26603.200000000001</v>
      </c>
      <c r="M129" s="1">
        <v>29139</v>
      </c>
      <c r="N129" s="1">
        <v>25014.6</v>
      </c>
      <c r="O129" s="1">
        <v>28455.9</v>
      </c>
      <c r="P129" s="1">
        <v>29411.5</v>
      </c>
      <c r="Q129" s="1">
        <v>28132.7</v>
      </c>
      <c r="R129" s="1">
        <v>29342.400000000001</v>
      </c>
      <c r="S129" s="1">
        <v>27764</v>
      </c>
      <c r="T129" s="1">
        <v>27016.9</v>
      </c>
      <c r="U129" s="1">
        <v>32226.7</v>
      </c>
      <c r="V129" s="1">
        <v>33737.699999999997</v>
      </c>
      <c r="W129" s="1">
        <v>33602.300000000003</v>
      </c>
      <c r="X129" s="1">
        <v>33624.800000000003</v>
      </c>
      <c r="Y129" s="1">
        <v>29607.7</v>
      </c>
      <c r="Z129" s="1">
        <v>30356.1</v>
      </c>
      <c r="AA129" s="1">
        <v>30125</v>
      </c>
      <c r="AB129" s="1">
        <v>31311.8</v>
      </c>
    </row>
    <row r="130" spans="1:28" x14ac:dyDescent="0.2">
      <c r="A130" t="s">
        <v>128</v>
      </c>
      <c r="B130" s="1">
        <v>23933</v>
      </c>
      <c r="C130" s="1">
        <v>24705</v>
      </c>
      <c r="D130" s="1">
        <v>25153.1</v>
      </c>
      <c r="E130" s="1">
        <v>28281</v>
      </c>
      <c r="F130" s="1">
        <v>30104.799999999999</v>
      </c>
      <c r="G130" s="1">
        <v>29695.5</v>
      </c>
      <c r="H130" s="1">
        <v>29867.599999999999</v>
      </c>
      <c r="I130" s="1">
        <v>28854.799999999999</v>
      </c>
      <c r="J130" s="1">
        <v>28928.1</v>
      </c>
      <c r="K130" s="1">
        <v>29594.3</v>
      </c>
      <c r="L130" s="1">
        <v>35809.300000000003</v>
      </c>
      <c r="M130" s="1">
        <v>30804</v>
      </c>
      <c r="N130" s="1">
        <v>30291.8</v>
      </c>
      <c r="O130" s="1">
        <v>29024.6</v>
      </c>
      <c r="P130" s="1">
        <v>30618.799999999999</v>
      </c>
      <c r="Q130" s="1">
        <v>28701.8</v>
      </c>
      <c r="R130" s="1">
        <v>26915.3</v>
      </c>
      <c r="S130" s="1">
        <v>26225.7</v>
      </c>
      <c r="T130" s="1">
        <v>30574.1</v>
      </c>
      <c r="U130" s="1">
        <v>29945.3</v>
      </c>
      <c r="V130" s="1">
        <v>33526.199999999997</v>
      </c>
      <c r="W130" s="1">
        <v>34733.9</v>
      </c>
      <c r="X130" s="1">
        <v>35910.199999999997</v>
      </c>
      <c r="Y130" s="1">
        <v>32489.8</v>
      </c>
      <c r="Z130" s="1">
        <v>37200.800000000003</v>
      </c>
      <c r="AA130" s="1">
        <v>40761.599999999999</v>
      </c>
      <c r="AB130" s="1">
        <v>45155.1</v>
      </c>
    </row>
    <row r="131" spans="1:28" x14ac:dyDescent="0.2">
      <c r="A131" t="s">
        <v>129</v>
      </c>
      <c r="B131" s="1">
        <v>52575.3</v>
      </c>
      <c r="C131" s="1">
        <v>54072.4</v>
      </c>
      <c r="D131" s="1">
        <v>54582.5</v>
      </c>
      <c r="E131" s="1">
        <v>54351.3</v>
      </c>
      <c r="F131" s="1">
        <v>49689.4</v>
      </c>
      <c r="G131" s="1">
        <v>57140</v>
      </c>
      <c r="H131" s="1">
        <v>60389.1</v>
      </c>
      <c r="I131" s="1">
        <v>59807.7</v>
      </c>
      <c r="J131" s="1">
        <v>58021.4</v>
      </c>
      <c r="K131" s="1">
        <v>52737.3</v>
      </c>
      <c r="L131" s="1">
        <v>50743.7</v>
      </c>
      <c r="M131" s="1">
        <v>48991.6</v>
      </c>
      <c r="N131" s="1">
        <v>40752.1</v>
      </c>
      <c r="O131" s="1">
        <v>41407.300000000003</v>
      </c>
      <c r="P131" s="1">
        <v>44362.7</v>
      </c>
      <c r="Q131" s="1">
        <v>45319.9</v>
      </c>
      <c r="R131" s="1">
        <v>47154.8</v>
      </c>
      <c r="S131" s="1">
        <v>44562.7</v>
      </c>
      <c r="T131" s="1">
        <v>41763.5</v>
      </c>
      <c r="U131" s="1">
        <v>41620.300000000003</v>
      </c>
      <c r="V131" s="1">
        <v>43345.5</v>
      </c>
      <c r="W131" s="1">
        <v>43255.1</v>
      </c>
      <c r="X131" s="1">
        <v>42479.6</v>
      </c>
      <c r="Y131" s="1">
        <v>36245.800000000003</v>
      </c>
      <c r="Z131" s="1">
        <v>39609.1</v>
      </c>
      <c r="AA131" s="1">
        <v>39120.9</v>
      </c>
      <c r="AB131" s="1">
        <v>41481.599999999999</v>
      </c>
    </row>
    <row r="132" spans="1:28" x14ac:dyDescent="0.2">
      <c r="A132" t="s">
        <v>130</v>
      </c>
      <c r="B132" s="1">
        <v>27318</v>
      </c>
      <c r="C132" s="1">
        <v>30291.4</v>
      </c>
      <c r="D132" s="1">
        <v>30009.8</v>
      </c>
      <c r="E132" s="1">
        <v>34131.599999999999</v>
      </c>
      <c r="F132" s="1">
        <v>36701.699999999997</v>
      </c>
      <c r="G132" s="1">
        <v>30807.7</v>
      </c>
      <c r="H132" s="1">
        <v>17478</v>
      </c>
      <c r="I132" s="1">
        <v>15480.8</v>
      </c>
      <c r="J132" s="1">
        <v>17531.3</v>
      </c>
      <c r="K132" s="1">
        <v>18283.099999999999</v>
      </c>
      <c r="L132" s="1">
        <v>19986.2</v>
      </c>
      <c r="M132" s="1">
        <v>17940.400000000001</v>
      </c>
      <c r="N132" s="1">
        <v>13774.6</v>
      </c>
      <c r="O132" s="1">
        <v>13847.8</v>
      </c>
      <c r="P132" s="1">
        <v>16195.6</v>
      </c>
      <c r="Q132" s="1">
        <v>13503.8</v>
      </c>
      <c r="R132" s="1">
        <v>14613.5</v>
      </c>
      <c r="S132" s="1">
        <v>14230.9</v>
      </c>
      <c r="T132" s="1">
        <v>13148.6</v>
      </c>
      <c r="U132" s="1">
        <v>11218.7</v>
      </c>
      <c r="V132" s="1">
        <v>9103.2000000000007</v>
      </c>
      <c r="W132" s="1">
        <v>7807.6</v>
      </c>
      <c r="X132" s="1">
        <v>8203.7999999999993</v>
      </c>
      <c r="Y132" s="1">
        <v>6398.6</v>
      </c>
      <c r="Z132" s="1">
        <v>7129.6</v>
      </c>
      <c r="AA132" s="1">
        <v>8114.4</v>
      </c>
      <c r="AB132" s="1">
        <v>8825.7000000000007</v>
      </c>
    </row>
    <row r="133" spans="1:28" x14ac:dyDescent="0.2">
      <c r="A133" t="s">
        <v>131</v>
      </c>
      <c r="B133" s="1">
        <v>77053.100000000006</v>
      </c>
      <c r="C133" s="1">
        <v>74949.5</v>
      </c>
      <c r="D133" s="1">
        <v>66557</v>
      </c>
      <c r="E133" s="1">
        <v>72423.5</v>
      </c>
      <c r="F133" s="1">
        <v>71931.899999999994</v>
      </c>
      <c r="G133" s="1">
        <v>64428.7</v>
      </c>
      <c r="H133" s="1">
        <v>70526.5</v>
      </c>
      <c r="I133" s="1">
        <v>71554</v>
      </c>
      <c r="J133" s="1">
        <v>74038</v>
      </c>
      <c r="K133" s="1">
        <v>75483.5</v>
      </c>
      <c r="L133" s="1">
        <v>78405.5</v>
      </c>
      <c r="M133" s="1">
        <v>69982.600000000006</v>
      </c>
      <c r="N133" s="1">
        <v>54329.3</v>
      </c>
      <c r="O133" s="1">
        <v>53416.4</v>
      </c>
      <c r="P133" s="1">
        <v>57088.3</v>
      </c>
      <c r="Q133" s="1">
        <v>61413.3</v>
      </c>
      <c r="R133" s="1">
        <v>62042.8</v>
      </c>
      <c r="S133" s="1">
        <v>60196.5</v>
      </c>
      <c r="T133" s="1">
        <v>64847.4</v>
      </c>
      <c r="U133" s="1">
        <v>57668.6</v>
      </c>
      <c r="V133" s="1">
        <v>59536.2</v>
      </c>
      <c r="W133" s="1">
        <v>65313.4</v>
      </c>
      <c r="X133" s="1">
        <v>63037.7</v>
      </c>
      <c r="Y133" s="1">
        <v>56628.800000000003</v>
      </c>
      <c r="Z133" s="1">
        <v>58912.7</v>
      </c>
      <c r="AA133" s="1">
        <v>66671.100000000006</v>
      </c>
      <c r="AB133" s="1">
        <v>66590.100000000006</v>
      </c>
    </row>
    <row r="134" spans="1:28" x14ac:dyDescent="0.2">
      <c r="A134" t="s">
        <v>132</v>
      </c>
      <c r="B134" s="1">
        <v>234988.79999999999</v>
      </c>
      <c r="C134" s="1">
        <v>233846</v>
      </c>
      <c r="D134" s="1">
        <v>256378.4</v>
      </c>
      <c r="E134" s="1">
        <v>264439</v>
      </c>
      <c r="F134" s="1">
        <v>198191.7</v>
      </c>
      <c r="G134" s="1">
        <v>177675.3</v>
      </c>
      <c r="H134" s="1">
        <v>190868.8</v>
      </c>
      <c r="I134" s="1">
        <v>200600.3</v>
      </c>
      <c r="J134" s="1">
        <v>198733.8</v>
      </c>
      <c r="K134" s="1">
        <v>191484.5</v>
      </c>
      <c r="L134" s="1">
        <v>174533</v>
      </c>
      <c r="M134" s="1">
        <v>160565.70000000001</v>
      </c>
      <c r="N134" s="1">
        <v>146171.20000000001</v>
      </c>
      <c r="O134" s="1">
        <v>143150.6</v>
      </c>
      <c r="P134" s="1">
        <v>135813.29999999999</v>
      </c>
      <c r="Q134" s="1">
        <v>125828.5</v>
      </c>
      <c r="R134" s="1">
        <v>114452.4</v>
      </c>
      <c r="S134" s="1">
        <v>103822</v>
      </c>
      <c r="T134" s="1">
        <v>103382.7</v>
      </c>
      <c r="U134" s="1">
        <v>103148</v>
      </c>
      <c r="V134" s="1">
        <v>105496.9</v>
      </c>
      <c r="W134" s="1">
        <v>111008.6</v>
      </c>
      <c r="X134" s="1">
        <v>110409</v>
      </c>
      <c r="Y134" s="1">
        <v>102712.7</v>
      </c>
      <c r="Z134" s="1">
        <v>110027.2</v>
      </c>
      <c r="AA134" s="1">
        <v>115104.2</v>
      </c>
      <c r="AB134" s="1">
        <v>95744</v>
      </c>
    </row>
    <row r="135" spans="1:28" x14ac:dyDescent="0.2">
      <c r="A135" t="s">
        <v>133</v>
      </c>
      <c r="B135" s="1">
        <v>29169.3</v>
      </c>
      <c r="C135" s="1">
        <v>30575.4</v>
      </c>
      <c r="D135" s="1">
        <v>24746.7</v>
      </c>
      <c r="E135" s="1">
        <v>29281.599999999999</v>
      </c>
      <c r="F135" s="1">
        <v>19570.400000000001</v>
      </c>
      <c r="G135" s="1">
        <v>19401.099999999999</v>
      </c>
      <c r="H135" s="1">
        <v>20380.2</v>
      </c>
      <c r="I135" s="1">
        <v>19681.099999999999</v>
      </c>
      <c r="J135" s="1">
        <v>17897.8</v>
      </c>
      <c r="K135" s="1">
        <v>16773.599999999999</v>
      </c>
      <c r="L135" s="1">
        <v>17093.7</v>
      </c>
      <c r="M135" s="1">
        <v>14813.8</v>
      </c>
      <c r="N135" s="1">
        <v>11305.7</v>
      </c>
      <c r="O135" s="1">
        <v>12330.6</v>
      </c>
      <c r="P135" s="1">
        <v>12662.8</v>
      </c>
      <c r="Q135" s="1">
        <v>11352.6</v>
      </c>
      <c r="R135" s="1">
        <v>8649.2999999999993</v>
      </c>
      <c r="S135" s="1">
        <v>8672</v>
      </c>
      <c r="T135" s="1">
        <v>8207.7999999999993</v>
      </c>
      <c r="U135" s="1">
        <v>4608</v>
      </c>
      <c r="V135" s="1">
        <v>4494.8</v>
      </c>
      <c r="W135" s="1">
        <v>4849.7</v>
      </c>
      <c r="X135" s="1">
        <v>5025.7</v>
      </c>
      <c r="Y135" s="1">
        <v>4945.2</v>
      </c>
      <c r="Z135" s="1">
        <v>5424.4</v>
      </c>
      <c r="AA135" s="1">
        <v>5719.6</v>
      </c>
      <c r="AB135" s="1">
        <v>6563.9</v>
      </c>
    </row>
    <row r="136" spans="1:28" x14ac:dyDescent="0.2">
      <c r="A136" t="s">
        <v>134</v>
      </c>
      <c r="B136" s="1">
        <v>94090.1</v>
      </c>
      <c r="C136" s="1">
        <v>95176.2</v>
      </c>
      <c r="D136" s="1">
        <v>111402.8</v>
      </c>
      <c r="E136" s="1">
        <v>99605.4</v>
      </c>
      <c r="F136" s="1">
        <v>76897.8</v>
      </c>
      <c r="G136" s="1">
        <v>67735.3</v>
      </c>
      <c r="H136" s="1">
        <v>50084.9</v>
      </c>
      <c r="I136" s="1">
        <v>61659.5</v>
      </c>
      <c r="J136" s="1">
        <v>66774</v>
      </c>
      <c r="K136" s="1">
        <v>60702.2</v>
      </c>
      <c r="L136" s="1">
        <v>51339.7</v>
      </c>
      <c r="M136" s="1">
        <v>44279.7</v>
      </c>
      <c r="N136" s="1">
        <v>44117.4</v>
      </c>
      <c r="O136" s="1">
        <v>40729.199999999997</v>
      </c>
      <c r="P136" s="1">
        <v>37880.300000000003</v>
      </c>
      <c r="Q136" s="1">
        <v>35747.599999999999</v>
      </c>
      <c r="R136" s="1">
        <v>28095.8</v>
      </c>
      <c r="S136" s="1">
        <v>23915.1</v>
      </c>
      <c r="T136" s="1">
        <v>24113.599999999999</v>
      </c>
      <c r="U136" s="1">
        <v>22804.6</v>
      </c>
      <c r="V136" s="1">
        <v>22413.8</v>
      </c>
      <c r="W136" s="1">
        <v>23753.599999999999</v>
      </c>
      <c r="X136" s="1">
        <v>22823.9</v>
      </c>
      <c r="Y136" s="1">
        <v>21729</v>
      </c>
      <c r="Z136" s="1">
        <v>23522.400000000001</v>
      </c>
      <c r="AA136" s="1">
        <v>23502</v>
      </c>
      <c r="AB136" s="1">
        <v>23421.599999999999</v>
      </c>
    </row>
    <row r="137" spans="1:28" x14ac:dyDescent="0.2">
      <c r="A137" t="s">
        <v>135</v>
      </c>
      <c r="B137" s="1">
        <v>49573.8</v>
      </c>
      <c r="C137" s="1">
        <v>48928.1</v>
      </c>
      <c r="D137" s="1">
        <v>54100.2</v>
      </c>
      <c r="E137" s="1">
        <v>66060.899999999994</v>
      </c>
      <c r="F137" s="1">
        <v>36853.4</v>
      </c>
      <c r="G137" s="1">
        <v>27988.7</v>
      </c>
      <c r="H137" s="1">
        <v>47026</v>
      </c>
      <c r="I137" s="1">
        <v>49402.7</v>
      </c>
      <c r="J137" s="1">
        <v>41797.800000000003</v>
      </c>
      <c r="K137" s="1">
        <v>41012.300000000003</v>
      </c>
      <c r="L137" s="1">
        <v>37238.400000000001</v>
      </c>
      <c r="M137" s="1">
        <v>34456</v>
      </c>
      <c r="N137" s="1">
        <v>29680.7</v>
      </c>
      <c r="O137" s="1">
        <v>30984</v>
      </c>
      <c r="P137" s="1">
        <v>28848.400000000001</v>
      </c>
      <c r="Q137" s="1">
        <v>28537.200000000001</v>
      </c>
      <c r="R137" s="1">
        <v>28466.6</v>
      </c>
      <c r="S137" s="1">
        <v>25477</v>
      </c>
      <c r="T137" s="1">
        <v>29529</v>
      </c>
      <c r="U137" s="1">
        <v>33198.400000000001</v>
      </c>
      <c r="V137" s="1">
        <v>35448.199999999997</v>
      </c>
      <c r="W137" s="1">
        <v>37640.9</v>
      </c>
      <c r="X137" s="1">
        <v>35409.599999999999</v>
      </c>
      <c r="Y137" s="1">
        <v>32094.9</v>
      </c>
      <c r="Z137" s="1">
        <v>35938.5</v>
      </c>
      <c r="AA137" s="1">
        <v>38832.800000000003</v>
      </c>
      <c r="AB137" s="1">
        <v>36302.6</v>
      </c>
    </row>
    <row r="138" spans="1:28" x14ac:dyDescent="0.2">
      <c r="A138" t="s">
        <v>136</v>
      </c>
      <c r="B138" s="1">
        <v>62155.6</v>
      </c>
      <c r="C138" s="1">
        <v>59166.3</v>
      </c>
      <c r="D138" s="1">
        <v>66128.7</v>
      </c>
      <c r="E138" s="1">
        <v>69491.100000000006</v>
      </c>
      <c r="F138" s="1">
        <v>64870.1</v>
      </c>
      <c r="G138" s="1">
        <v>62550.2</v>
      </c>
      <c r="H138" s="1">
        <v>73377.7</v>
      </c>
      <c r="I138" s="1">
        <v>69857</v>
      </c>
      <c r="J138" s="1">
        <v>72264.2</v>
      </c>
      <c r="K138" s="1">
        <v>72996.399999999994</v>
      </c>
      <c r="L138" s="1">
        <v>68861.2</v>
      </c>
      <c r="M138" s="1">
        <v>67016.2</v>
      </c>
      <c r="N138" s="1">
        <v>61067.4</v>
      </c>
      <c r="O138" s="1">
        <v>59106.8</v>
      </c>
      <c r="P138" s="1">
        <v>56421.8</v>
      </c>
      <c r="Q138" s="1">
        <v>50191.1</v>
      </c>
      <c r="R138" s="1">
        <v>49240.7</v>
      </c>
      <c r="S138" s="1">
        <v>45757.9</v>
      </c>
      <c r="T138" s="1">
        <v>41532.300000000003</v>
      </c>
      <c r="U138" s="1">
        <v>42537</v>
      </c>
      <c r="V138" s="1">
        <v>43140.1</v>
      </c>
      <c r="W138" s="1">
        <v>44764.4</v>
      </c>
      <c r="X138" s="1">
        <v>47149.8</v>
      </c>
      <c r="Y138" s="1">
        <v>43943.6</v>
      </c>
      <c r="Z138" s="1">
        <v>45141.9</v>
      </c>
      <c r="AA138" s="1">
        <v>47049.8</v>
      </c>
      <c r="AB138" s="1">
        <v>29455.9</v>
      </c>
    </row>
    <row r="139" spans="1:28" x14ac:dyDescent="0.2">
      <c r="A139" t="s">
        <v>137</v>
      </c>
      <c r="B139" s="1">
        <v>99054.6</v>
      </c>
      <c r="C139" s="1">
        <v>99175.9</v>
      </c>
      <c r="D139" s="1">
        <v>101132.6</v>
      </c>
      <c r="E139" s="1">
        <v>106977.5</v>
      </c>
      <c r="F139" s="1">
        <v>106669.1</v>
      </c>
      <c r="G139" s="1">
        <v>93063.5</v>
      </c>
      <c r="H139" s="1">
        <v>79564.7</v>
      </c>
      <c r="I139" s="1">
        <v>86286.3</v>
      </c>
      <c r="J139" s="1">
        <v>84738.4</v>
      </c>
      <c r="K139" s="1">
        <v>80152.399999999994</v>
      </c>
      <c r="L139" s="1">
        <v>81559.8</v>
      </c>
      <c r="M139" s="1">
        <v>78771.3</v>
      </c>
      <c r="N139" s="1">
        <v>72982.399999999994</v>
      </c>
      <c r="O139" s="1">
        <v>70684.899999999994</v>
      </c>
      <c r="P139" s="1">
        <v>74387.100000000006</v>
      </c>
      <c r="Q139" s="1">
        <v>70764.2</v>
      </c>
      <c r="R139" s="1">
        <v>69812.600000000006</v>
      </c>
      <c r="S139" s="1">
        <v>62863.9</v>
      </c>
      <c r="T139" s="1">
        <v>66467.100000000006</v>
      </c>
      <c r="U139" s="1">
        <v>66421.2</v>
      </c>
      <c r="V139" s="1">
        <v>66777.899999999994</v>
      </c>
      <c r="W139" s="1">
        <v>67251.600000000006</v>
      </c>
      <c r="X139" s="1">
        <v>71683.5</v>
      </c>
      <c r="Y139" s="1">
        <v>65390.5</v>
      </c>
      <c r="Z139" s="1">
        <v>71745.899999999994</v>
      </c>
      <c r="AA139" s="1">
        <v>66735.7</v>
      </c>
      <c r="AB139" s="1">
        <v>65546.8</v>
      </c>
    </row>
    <row r="140" spans="1:28" x14ac:dyDescent="0.2">
      <c r="A140" t="s">
        <v>138</v>
      </c>
      <c r="B140" s="1">
        <v>14820.6</v>
      </c>
      <c r="C140" s="1">
        <v>15010.9</v>
      </c>
      <c r="D140" s="1">
        <v>15545.3</v>
      </c>
      <c r="E140" s="1">
        <v>14258.2</v>
      </c>
      <c r="F140" s="1">
        <v>14033.2</v>
      </c>
      <c r="G140" s="1">
        <v>14223.1</v>
      </c>
      <c r="H140" s="1">
        <v>13188.7</v>
      </c>
      <c r="I140" s="1">
        <v>13406.5</v>
      </c>
      <c r="J140" s="1">
        <v>13787.7</v>
      </c>
      <c r="K140" s="1">
        <v>11972.3</v>
      </c>
      <c r="L140" s="1">
        <v>11096.4</v>
      </c>
      <c r="M140" s="1">
        <v>10908.1</v>
      </c>
      <c r="N140" s="1">
        <v>9701.1</v>
      </c>
      <c r="O140" s="1">
        <v>8806.5</v>
      </c>
      <c r="P140" s="1">
        <v>9281.5</v>
      </c>
      <c r="Q140" s="1">
        <v>9125.4</v>
      </c>
      <c r="R140" s="1">
        <v>8511</v>
      </c>
      <c r="S140" s="1">
        <v>9465.9</v>
      </c>
      <c r="T140" s="1">
        <v>11187.9</v>
      </c>
      <c r="U140" s="1">
        <v>9840.9</v>
      </c>
      <c r="V140" s="1">
        <v>10036.200000000001</v>
      </c>
      <c r="W140" s="1">
        <v>10706</v>
      </c>
      <c r="X140" s="1">
        <v>10989.1</v>
      </c>
      <c r="Y140" s="1">
        <v>10626.9</v>
      </c>
      <c r="Z140" s="1">
        <v>10579.5</v>
      </c>
      <c r="AA140" s="1">
        <v>10034.299999999999</v>
      </c>
      <c r="AB140" s="1">
        <v>7099.7</v>
      </c>
    </row>
    <row r="141" spans="1:28" x14ac:dyDescent="0.2">
      <c r="A141" t="s">
        <v>139</v>
      </c>
      <c r="B141" s="1">
        <v>20762.599999999999</v>
      </c>
      <c r="C141" s="1">
        <v>19599.400000000001</v>
      </c>
      <c r="D141" s="1">
        <v>19141.599999999999</v>
      </c>
      <c r="E141" s="1">
        <v>16627.900000000001</v>
      </c>
      <c r="F141" s="1">
        <v>16308.7</v>
      </c>
      <c r="G141" s="1">
        <v>16528.900000000001</v>
      </c>
      <c r="H141" s="1">
        <v>14540.1</v>
      </c>
      <c r="I141" s="1">
        <v>14895.8</v>
      </c>
      <c r="J141" s="1">
        <v>15114.3</v>
      </c>
      <c r="K141" s="1">
        <v>13565.2</v>
      </c>
      <c r="L141" s="1">
        <v>11498.7</v>
      </c>
      <c r="M141" s="1">
        <v>11250.5</v>
      </c>
      <c r="N141" s="1">
        <v>10369.700000000001</v>
      </c>
      <c r="O141" s="1">
        <v>9516.1</v>
      </c>
      <c r="P141" s="1">
        <v>9207.6</v>
      </c>
      <c r="Q141" s="1">
        <v>7848.2</v>
      </c>
      <c r="R141" s="1">
        <v>5551.8</v>
      </c>
      <c r="S141" s="1">
        <v>4453.8999999999996</v>
      </c>
      <c r="T141" s="1">
        <v>3684.4</v>
      </c>
      <c r="U141" s="1">
        <v>3825.2</v>
      </c>
      <c r="V141" s="1">
        <v>3609.7</v>
      </c>
      <c r="W141" s="1">
        <v>3477.1</v>
      </c>
      <c r="X141" s="1">
        <v>3559.1</v>
      </c>
      <c r="Y141" s="1">
        <v>4210.3999999999996</v>
      </c>
      <c r="Z141" s="1">
        <v>5161.1000000000004</v>
      </c>
      <c r="AA141" s="1">
        <v>4135.7</v>
      </c>
      <c r="AB141" s="1">
        <v>3681.7</v>
      </c>
    </row>
    <row r="142" spans="1:28" x14ac:dyDescent="0.2">
      <c r="A142" t="s">
        <v>140</v>
      </c>
      <c r="B142" s="1">
        <v>27450.6</v>
      </c>
      <c r="C142" s="1">
        <v>28401.8</v>
      </c>
      <c r="D142" s="1">
        <v>29913</v>
      </c>
      <c r="E142" s="1">
        <v>30041.1</v>
      </c>
      <c r="F142" s="1">
        <v>31476.400000000001</v>
      </c>
      <c r="G142" s="1">
        <v>33557</v>
      </c>
      <c r="H142" s="1">
        <v>27992.3</v>
      </c>
      <c r="I142" s="1">
        <v>29942.9</v>
      </c>
      <c r="J142" s="1">
        <v>30492.2</v>
      </c>
      <c r="K142" s="1">
        <v>30306.5</v>
      </c>
      <c r="L142" s="1">
        <v>32643.4</v>
      </c>
      <c r="M142" s="1">
        <v>33451.1</v>
      </c>
      <c r="N142" s="1">
        <v>32772.300000000003</v>
      </c>
      <c r="O142" s="1">
        <v>31601</v>
      </c>
      <c r="P142" s="1">
        <v>32833</v>
      </c>
      <c r="Q142" s="1">
        <v>31345.1</v>
      </c>
      <c r="R142" s="1">
        <v>31468.9</v>
      </c>
      <c r="S142" s="1">
        <v>26944.400000000001</v>
      </c>
      <c r="T142" s="1">
        <v>28739.200000000001</v>
      </c>
      <c r="U142" s="1">
        <v>28014.6</v>
      </c>
      <c r="V142" s="1">
        <v>27492.6</v>
      </c>
      <c r="W142" s="1">
        <v>27069.599999999999</v>
      </c>
      <c r="X142" s="1">
        <v>29575.1</v>
      </c>
      <c r="Y142" s="1">
        <v>25320.6</v>
      </c>
      <c r="Z142" s="1">
        <v>26954.799999999999</v>
      </c>
      <c r="AA142" s="1">
        <v>28090.6</v>
      </c>
      <c r="AB142" s="1">
        <v>29782</v>
      </c>
    </row>
    <row r="143" spans="1:28" x14ac:dyDescent="0.2">
      <c r="A143" t="s">
        <v>141</v>
      </c>
      <c r="B143" s="1">
        <v>36020.800000000003</v>
      </c>
      <c r="C143" s="1">
        <v>36163.800000000003</v>
      </c>
      <c r="D143" s="1">
        <v>36532.699999999997</v>
      </c>
      <c r="E143" s="1">
        <v>46050.3</v>
      </c>
      <c r="F143" s="1">
        <v>44850.8</v>
      </c>
      <c r="G143" s="1">
        <v>28754.5</v>
      </c>
      <c r="H143" s="1">
        <v>23843.599999999999</v>
      </c>
      <c r="I143" s="1">
        <v>28041.1</v>
      </c>
      <c r="J143" s="1">
        <v>25344.2</v>
      </c>
      <c r="K143" s="1">
        <v>24308.400000000001</v>
      </c>
      <c r="L143" s="1">
        <v>26321.3</v>
      </c>
      <c r="M143" s="1">
        <v>23161.599999999999</v>
      </c>
      <c r="N143" s="1">
        <v>20139.3</v>
      </c>
      <c r="O143" s="1">
        <v>20761.3</v>
      </c>
      <c r="P143" s="1">
        <v>23065</v>
      </c>
      <c r="Q143" s="1">
        <v>22445.5</v>
      </c>
      <c r="R143" s="1">
        <v>24280.9</v>
      </c>
      <c r="S143" s="1">
        <v>21999.7</v>
      </c>
      <c r="T143" s="1">
        <v>22855.599999999999</v>
      </c>
      <c r="U143" s="1">
        <v>24740.5</v>
      </c>
      <c r="V143" s="1">
        <v>25639.4</v>
      </c>
      <c r="W143" s="1">
        <v>25998.9</v>
      </c>
      <c r="X143" s="1">
        <v>27560.2</v>
      </c>
      <c r="Y143" s="1">
        <v>25232.6</v>
      </c>
      <c r="Z143" s="1">
        <v>29050.5</v>
      </c>
      <c r="AA143" s="1">
        <v>24475.1</v>
      </c>
      <c r="AB143" s="1">
        <v>24983.4</v>
      </c>
    </row>
    <row r="144" spans="1:28" x14ac:dyDescent="0.2">
      <c r="A144" t="s">
        <v>142</v>
      </c>
      <c r="B144" s="1">
        <v>512845.9</v>
      </c>
      <c r="C144" s="1">
        <v>512774.9</v>
      </c>
      <c r="D144" s="1">
        <v>549285.9</v>
      </c>
      <c r="E144" s="1">
        <v>515047.8</v>
      </c>
      <c r="F144" s="1">
        <v>494230.9</v>
      </c>
      <c r="G144" s="1">
        <v>488449.2</v>
      </c>
      <c r="H144" s="1">
        <v>491413.7</v>
      </c>
      <c r="I144" s="1">
        <v>486050.3</v>
      </c>
      <c r="J144" s="1">
        <v>483636</v>
      </c>
      <c r="K144" s="1">
        <v>452635.1</v>
      </c>
      <c r="L144" s="1">
        <v>455298.7</v>
      </c>
      <c r="M144" s="1">
        <v>390547.5</v>
      </c>
      <c r="N144" s="1">
        <v>328877.40000000002</v>
      </c>
      <c r="O144" s="1">
        <v>349416.6</v>
      </c>
      <c r="P144" s="1">
        <v>351830.4</v>
      </c>
      <c r="Q144" s="1">
        <v>385556.4</v>
      </c>
      <c r="R144" s="1">
        <v>387514.7</v>
      </c>
      <c r="S144" s="1">
        <v>403259.9</v>
      </c>
      <c r="T144" s="1">
        <v>406622.6</v>
      </c>
      <c r="U144" s="1">
        <v>405168.7</v>
      </c>
      <c r="V144" s="1">
        <v>417259.2</v>
      </c>
      <c r="W144" s="1">
        <v>435500.6</v>
      </c>
      <c r="X144" s="1">
        <v>426061.3</v>
      </c>
      <c r="Y144" s="1">
        <v>355145.1</v>
      </c>
      <c r="Z144" s="1">
        <v>366996</v>
      </c>
      <c r="AA144" s="1">
        <v>387930.5</v>
      </c>
      <c r="AB144" s="1">
        <v>393351.8</v>
      </c>
    </row>
    <row r="145" spans="1:28" x14ac:dyDescent="0.2">
      <c r="A145" t="s">
        <v>143</v>
      </c>
      <c r="B145" s="1">
        <v>123005.3</v>
      </c>
      <c r="C145" s="1">
        <v>125751.5</v>
      </c>
      <c r="D145" s="1">
        <v>149223.6</v>
      </c>
      <c r="E145" s="1">
        <v>134721.70000000001</v>
      </c>
      <c r="F145" s="1">
        <v>129227.9</v>
      </c>
      <c r="G145" s="1">
        <v>134198.79999999999</v>
      </c>
      <c r="H145" s="1">
        <v>130335.1</v>
      </c>
      <c r="I145" s="1">
        <v>138968.79999999999</v>
      </c>
      <c r="J145" s="1">
        <v>134366.9</v>
      </c>
      <c r="K145" s="1">
        <v>108591.6</v>
      </c>
      <c r="L145" s="1">
        <v>110177.7</v>
      </c>
      <c r="M145" s="1">
        <v>83105.600000000006</v>
      </c>
      <c r="N145" s="1">
        <v>72596.5</v>
      </c>
      <c r="O145" s="1">
        <v>78457.8</v>
      </c>
      <c r="P145" s="1">
        <v>79108.5</v>
      </c>
      <c r="Q145" s="1">
        <v>80999.199999999997</v>
      </c>
      <c r="R145" s="1">
        <v>78404.7</v>
      </c>
      <c r="S145" s="1">
        <v>82787.3</v>
      </c>
      <c r="T145" s="1">
        <v>81503.899999999994</v>
      </c>
      <c r="U145" s="1">
        <v>88256</v>
      </c>
      <c r="V145" s="1">
        <v>87380.3</v>
      </c>
      <c r="W145" s="1">
        <v>87945</v>
      </c>
      <c r="X145" s="1">
        <v>87184.5</v>
      </c>
      <c r="Y145" s="1">
        <v>67119.399999999994</v>
      </c>
      <c r="Z145" s="1">
        <v>69531.600000000006</v>
      </c>
      <c r="AA145" s="1">
        <v>76891.7</v>
      </c>
      <c r="AB145" s="1">
        <v>91482.9</v>
      </c>
    </row>
    <row r="146" spans="1:28" x14ac:dyDescent="0.2">
      <c r="A146" t="s">
        <v>144</v>
      </c>
      <c r="B146" s="1">
        <v>103753.1</v>
      </c>
      <c r="C146" s="1">
        <v>104611.6</v>
      </c>
      <c r="D146" s="1">
        <v>125045.6</v>
      </c>
      <c r="E146" s="1">
        <v>113191.7</v>
      </c>
      <c r="F146" s="1">
        <v>113906.3</v>
      </c>
      <c r="G146" s="1">
        <v>116693.6</v>
      </c>
      <c r="H146" s="1">
        <v>116860.4</v>
      </c>
      <c r="I146" s="1">
        <v>124790.7</v>
      </c>
      <c r="J146" s="1">
        <v>118164.2</v>
      </c>
      <c r="K146" s="1">
        <v>94546.3</v>
      </c>
      <c r="L146" s="1">
        <v>96834.2</v>
      </c>
      <c r="M146" s="1">
        <v>70640.100000000006</v>
      </c>
      <c r="N146" s="1">
        <v>62844.9</v>
      </c>
      <c r="O146" s="1">
        <v>67237.5</v>
      </c>
      <c r="P146" s="1">
        <v>68316.2</v>
      </c>
      <c r="Q146" s="1">
        <v>70181.3</v>
      </c>
      <c r="R146" s="1">
        <v>68709.2</v>
      </c>
      <c r="S146" s="1">
        <v>70801.399999999994</v>
      </c>
      <c r="T146" s="1">
        <v>69895.7</v>
      </c>
      <c r="U146" s="1">
        <v>75715.600000000006</v>
      </c>
      <c r="V146" s="1">
        <v>74235.199999999997</v>
      </c>
      <c r="W146" s="1">
        <v>73838.600000000006</v>
      </c>
      <c r="X146" s="1">
        <v>71805.2</v>
      </c>
      <c r="Y146" s="1">
        <v>55994.1</v>
      </c>
      <c r="Z146" s="1">
        <v>57600.3</v>
      </c>
      <c r="AA146" s="1">
        <v>65673.399999999994</v>
      </c>
      <c r="AB146" s="1">
        <v>75154.8</v>
      </c>
    </row>
    <row r="147" spans="1:28" x14ac:dyDescent="0.2">
      <c r="A147" t="s">
        <v>145</v>
      </c>
      <c r="B147" s="1">
        <v>19252.2</v>
      </c>
      <c r="C147" s="1">
        <v>21139.9</v>
      </c>
      <c r="D147" s="1">
        <v>24178</v>
      </c>
      <c r="E147" s="1">
        <v>21530</v>
      </c>
      <c r="F147" s="1">
        <v>15321.6</v>
      </c>
      <c r="G147" s="1">
        <v>17505.2</v>
      </c>
      <c r="H147" s="1">
        <v>13474.7</v>
      </c>
      <c r="I147" s="1">
        <v>14178.1</v>
      </c>
      <c r="J147" s="1">
        <v>16202.7</v>
      </c>
      <c r="K147" s="1">
        <v>14045.3</v>
      </c>
      <c r="L147" s="1">
        <v>13343.5</v>
      </c>
      <c r="M147" s="1">
        <v>12465.5</v>
      </c>
      <c r="N147" s="1">
        <v>9751.6</v>
      </c>
      <c r="O147" s="1">
        <v>11220.3</v>
      </c>
      <c r="P147" s="1">
        <v>10792.3</v>
      </c>
      <c r="Q147" s="1">
        <v>10817.9</v>
      </c>
      <c r="R147" s="1">
        <v>9695.5</v>
      </c>
      <c r="S147" s="1">
        <v>11985.9</v>
      </c>
      <c r="T147" s="1">
        <v>11608.2</v>
      </c>
      <c r="U147" s="1">
        <v>12540.4</v>
      </c>
      <c r="V147" s="1">
        <v>13145.1</v>
      </c>
      <c r="W147" s="1">
        <v>14106.4</v>
      </c>
      <c r="X147" s="1">
        <v>15379.3</v>
      </c>
      <c r="Y147" s="1">
        <v>11125.3</v>
      </c>
      <c r="Z147" s="1">
        <v>11931.3</v>
      </c>
      <c r="AA147" s="1">
        <v>11218.3</v>
      </c>
      <c r="AB147" s="1">
        <v>16328.1</v>
      </c>
    </row>
    <row r="148" spans="1:28" x14ac:dyDescent="0.2">
      <c r="A148" t="s">
        <v>146</v>
      </c>
      <c r="B148" s="1">
        <v>38018</v>
      </c>
      <c r="C148" s="1">
        <v>39867.800000000003</v>
      </c>
      <c r="D148" s="1">
        <v>45739.3</v>
      </c>
      <c r="E148" s="1">
        <v>46658.2</v>
      </c>
      <c r="F148" s="1">
        <v>40070.800000000003</v>
      </c>
      <c r="G148" s="1">
        <v>39293.199999999997</v>
      </c>
      <c r="H148" s="1">
        <v>40561.9</v>
      </c>
      <c r="I148" s="1">
        <v>41587.9</v>
      </c>
      <c r="J148" s="1">
        <v>42296</v>
      </c>
      <c r="K148" s="1">
        <v>45790.8</v>
      </c>
      <c r="L148" s="1">
        <v>45701.4</v>
      </c>
      <c r="M148" s="1">
        <v>36255.199999999997</v>
      </c>
      <c r="N148" s="1">
        <v>22277.3</v>
      </c>
      <c r="O148" s="1">
        <v>21574.6</v>
      </c>
      <c r="P148" s="1">
        <v>22197.599999999999</v>
      </c>
      <c r="Q148" s="1">
        <v>23191.4</v>
      </c>
      <c r="R148" s="1">
        <v>24030</v>
      </c>
      <c r="S148" s="1">
        <v>25558.5</v>
      </c>
      <c r="T148" s="1">
        <v>26885.7</v>
      </c>
      <c r="U148" s="1">
        <v>25155.200000000001</v>
      </c>
      <c r="V148" s="1">
        <v>26721.200000000001</v>
      </c>
      <c r="W148" s="1">
        <v>31617.8</v>
      </c>
      <c r="X148" s="1">
        <v>29074.7</v>
      </c>
      <c r="Y148" s="1">
        <v>25264.3</v>
      </c>
      <c r="Z148" s="1">
        <v>26278.799999999999</v>
      </c>
      <c r="AA148" s="1">
        <v>26826.400000000001</v>
      </c>
      <c r="AB148" s="1">
        <v>28572.1</v>
      </c>
    </row>
    <row r="149" spans="1:28" x14ac:dyDescent="0.2">
      <c r="A149" t="s">
        <v>147</v>
      </c>
      <c r="B149" s="1">
        <v>211876.3</v>
      </c>
      <c r="C149" s="1">
        <v>211903.9</v>
      </c>
      <c r="D149" s="1">
        <v>211608.4</v>
      </c>
      <c r="E149" s="1">
        <v>194003.1</v>
      </c>
      <c r="F149" s="1">
        <v>188836.8</v>
      </c>
      <c r="G149" s="1">
        <v>191853.7</v>
      </c>
      <c r="H149" s="1">
        <v>200350.6</v>
      </c>
      <c r="I149" s="1">
        <v>190904.4</v>
      </c>
      <c r="J149" s="1">
        <v>184999.7</v>
      </c>
      <c r="K149" s="1">
        <v>175688.1</v>
      </c>
      <c r="L149" s="1">
        <v>167859.4</v>
      </c>
      <c r="M149" s="1">
        <v>131378</v>
      </c>
      <c r="N149" s="1">
        <v>100668.4</v>
      </c>
      <c r="O149" s="1">
        <v>120724.1</v>
      </c>
      <c r="P149" s="1">
        <v>122326.2</v>
      </c>
      <c r="Q149" s="1">
        <v>135138.1</v>
      </c>
      <c r="R149" s="1">
        <v>142232.6</v>
      </c>
      <c r="S149" s="1">
        <v>142162</v>
      </c>
      <c r="T149" s="1">
        <v>143173.20000000001</v>
      </c>
      <c r="U149" s="1">
        <v>141068.4</v>
      </c>
      <c r="V149" s="1">
        <v>147481.70000000001</v>
      </c>
      <c r="W149" s="1">
        <v>147566</v>
      </c>
      <c r="X149" s="1">
        <v>146361.5</v>
      </c>
      <c r="Y149" s="1">
        <v>122116.6</v>
      </c>
      <c r="Z149" s="1">
        <v>132325.79999999999</v>
      </c>
      <c r="AA149" s="1">
        <v>138538.1</v>
      </c>
      <c r="AB149" s="1">
        <v>113478.5</v>
      </c>
    </row>
    <row r="150" spans="1:28" x14ac:dyDescent="0.2">
      <c r="A150" t="s">
        <v>148</v>
      </c>
      <c r="B150" s="1">
        <v>25004.3</v>
      </c>
      <c r="C150" s="1">
        <v>28502.1</v>
      </c>
      <c r="D150" s="1">
        <v>26831</v>
      </c>
      <c r="E150" s="1">
        <v>25848.1</v>
      </c>
      <c r="F150" s="1">
        <v>24873.7</v>
      </c>
      <c r="G150" s="1">
        <v>24335.3</v>
      </c>
      <c r="H150" s="1">
        <v>24512.3</v>
      </c>
      <c r="I150" s="1">
        <v>23124.799999999999</v>
      </c>
      <c r="J150" s="1">
        <v>21638</v>
      </c>
      <c r="K150" s="1">
        <v>20003.900000000001</v>
      </c>
      <c r="L150" s="1">
        <v>19884</v>
      </c>
      <c r="M150" s="1">
        <v>15641.9</v>
      </c>
      <c r="N150" s="1">
        <v>13023.1</v>
      </c>
      <c r="O150" s="1">
        <v>13513</v>
      </c>
      <c r="P150" s="1">
        <v>15383.1</v>
      </c>
      <c r="Q150" s="1">
        <v>17093.8</v>
      </c>
      <c r="R150" s="1">
        <v>14372.9</v>
      </c>
      <c r="S150" s="1">
        <v>16654.2</v>
      </c>
      <c r="T150" s="1">
        <v>16783.900000000001</v>
      </c>
      <c r="U150" s="1">
        <v>16250.6</v>
      </c>
      <c r="V150" s="1">
        <v>15340.2</v>
      </c>
      <c r="W150" s="1">
        <v>15754.2</v>
      </c>
      <c r="X150" s="1">
        <v>15012.2</v>
      </c>
      <c r="Y150" s="1">
        <v>11773.7</v>
      </c>
      <c r="Z150" s="1">
        <v>11583.9</v>
      </c>
      <c r="AA150" s="1">
        <v>12831.7</v>
      </c>
      <c r="AB150" s="1">
        <v>15458.5</v>
      </c>
    </row>
    <row r="151" spans="1:28" x14ac:dyDescent="0.2">
      <c r="A151" t="s">
        <v>149</v>
      </c>
      <c r="B151" s="1">
        <v>16363.1</v>
      </c>
      <c r="C151" s="1">
        <v>16787.7</v>
      </c>
      <c r="D151" s="1">
        <v>17018.900000000001</v>
      </c>
      <c r="E151" s="1">
        <v>16924.900000000001</v>
      </c>
      <c r="F151" s="1">
        <v>15697.3</v>
      </c>
      <c r="G151" s="1">
        <v>16189.5</v>
      </c>
      <c r="H151" s="1">
        <v>14916.9</v>
      </c>
      <c r="I151" s="1">
        <v>13674.1</v>
      </c>
      <c r="J151" s="1">
        <v>13442</v>
      </c>
      <c r="K151" s="1">
        <v>12904.7</v>
      </c>
      <c r="L151" s="1">
        <v>12234.2</v>
      </c>
      <c r="M151" s="1">
        <v>9437.7000000000007</v>
      </c>
      <c r="N151" s="1">
        <v>6040.8</v>
      </c>
      <c r="O151" s="1">
        <v>6382.5</v>
      </c>
      <c r="P151" s="1">
        <v>5245.9</v>
      </c>
      <c r="Q151" s="1">
        <v>4917.2</v>
      </c>
      <c r="R151" s="1">
        <v>7960.8</v>
      </c>
      <c r="S151" s="1">
        <v>8223.5</v>
      </c>
      <c r="T151" s="1">
        <v>7750</v>
      </c>
      <c r="U151" s="1">
        <v>9004</v>
      </c>
      <c r="V151" s="1">
        <v>9492.6</v>
      </c>
      <c r="W151" s="1">
        <v>10014.9</v>
      </c>
      <c r="X151" s="1">
        <v>9893.1</v>
      </c>
      <c r="Y151" s="1">
        <v>7506.5</v>
      </c>
      <c r="Z151" s="1">
        <v>8350.9</v>
      </c>
      <c r="AA151" s="1">
        <v>8525.7999999999993</v>
      </c>
      <c r="AB151" s="1">
        <v>4682.8</v>
      </c>
    </row>
    <row r="152" spans="1:28" x14ac:dyDescent="0.2">
      <c r="A152" t="s">
        <v>150</v>
      </c>
      <c r="B152" s="1">
        <v>10703</v>
      </c>
      <c r="C152" s="1">
        <v>10412.700000000001</v>
      </c>
      <c r="D152" s="1">
        <v>8683.4</v>
      </c>
      <c r="E152" s="1">
        <v>6016.9</v>
      </c>
      <c r="F152" s="1">
        <v>6742.9</v>
      </c>
      <c r="G152" s="1">
        <v>5725</v>
      </c>
      <c r="H152" s="1">
        <v>5926.4</v>
      </c>
      <c r="I152" s="1">
        <v>5260.6</v>
      </c>
      <c r="J152" s="1">
        <v>5286.9</v>
      </c>
      <c r="K152" s="1">
        <v>5695.7</v>
      </c>
      <c r="L152" s="1">
        <v>6423.2</v>
      </c>
      <c r="M152" s="1">
        <v>4879</v>
      </c>
      <c r="N152" s="1">
        <v>4817.7</v>
      </c>
      <c r="O152" s="1">
        <v>7344.1</v>
      </c>
      <c r="P152" s="1">
        <v>7162.9</v>
      </c>
      <c r="Q152" s="1">
        <v>8627.7999999999993</v>
      </c>
      <c r="R152" s="1">
        <v>11255.3</v>
      </c>
      <c r="S152" s="1">
        <v>9172.4</v>
      </c>
      <c r="T152" s="1">
        <v>10324.299999999999</v>
      </c>
      <c r="U152" s="1">
        <v>8823.6</v>
      </c>
      <c r="V152" s="1">
        <v>8681.2000000000007</v>
      </c>
      <c r="W152" s="1">
        <v>9916.2999999999993</v>
      </c>
      <c r="X152" s="1">
        <v>8986.5</v>
      </c>
      <c r="Y152" s="1">
        <v>6702.5</v>
      </c>
      <c r="Z152" s="1">
        <v>7368.2</v>
      </c>
      <c r="AA152" s="1">
        <v>7733.4</v>
      </c>
      <c r="AB152" s="1">
        <v>7572.7</v>
      </c>
    </row>
    <row r="153" spans="1:28" x14ac:dyDescent="0.2">
      <c r="A153" t="s">
        <v>151</v>
      </c>
      <c r="B153" s="1">
        <v>15529.3</v>
      </c>
      <c r="C153" s="1">
        <v>17041.3</v>
      </c>
      <c r="D153" s="1">
        <v>15450</v>
      </c>
      <c r="E153" s="1">
        <v>13714.7</v>
      </c>
      <c r="F153" s="1">
        <v>12867.9</v>
      </c>
      <c r="G153" s="1">
        <v>12763.4</v>
      </c>
      <c r="H153" s="1">
        <v>12284.8</v>
      </c>
      <c r="I153" s="1">
        <v>11611.7</v>
      </c>
      <c r="J153" s="1">
        <v>11195.6</v>
      </c>
      <c r="K153" s="1">
        <v>7932.2</v>
      </c>
      <c r="L153" s="1">
        <v>6858.5</v>
      </c>
      <c r="M153" s="1">
        <v>5500.3</v>
      </c>
      <c r="N153" s="1">
        <v>3920.8</v>
      </c>
      <c r="O153" s="1">
        <v>4465.7</v>
      </c>
      <c r="P153" s="1">
        <v>3666.2</v>
      </c>
      <c r="Q153" s="1">
        <v>2979.5</v>
      </c>
      <c r="R153" s="1">
        <v>3280.3</v>
      </c>
      <c r="S153" s="1">
        <v>3102.4</v>
      </c>
      <c r="T153" s="1">
        <v>3232.2</v>
      </c>
      <c r="U153" s="1">
        <v>4214.8999999999996</v>
      </c>
      <c r="V153" s="1">
        <v>4469.6000000000004</v>
      </c>
      <c r="W153" s="1">
        <v>4143.8999999999996</v>
      </c>
      <c r="X153" s="1">
        <v>3400.1</v>
      </c>
      <c r="Y153" s="1">
        <v>2490.8000000000002</v>
      </c>
      <c r="Z153" s="1">
        <v>2475.6999999999998</v>
      </c>
      <c r="AA153" s="1">
        <v>2136.6999999999998</v>
      </c>
      <c r="AB153" s="1">
        <v>2120.5</v>
      </c>
    </row>
    <row r="154" spans="1:28" x14ac:dyDescent="0.2">
      <c r="A154" t="s">
        <v>152</v>
      </c>
      <c r="B154" s="1">
        <v>31998.7</v>
      </c>
      <c r="C154" s="1">
        <v>30908.799999999999</v>
      </c>
      <c r="D154" s="1">
        <v>32545.4</v>
      </c>
      <c r="E154" s="1">
        <v>26104.6</v>
      </c>
      <c r="F154" s="1">
        <v>23803.200000000001</v>
      </c>
      <c r="G154" s="1">
        <v>23787.3</v>
      </c>
      <c r="H154" s="1">
        <v>25548.2</v>
      </c>
      <c r="I154" s="1">
        <v>22956.1</v>
      </c>
      <c r="J154" s="1">
        <v>21030.5</v>
      </c>
      <c r="K154" s="1">
        <v>21562.7</v>
      </c>
      <c r="L154" s="1">
        <v>20936.400000000001</v>
      </c>
      <c r="M154" s="1">
        <v>15441.6</v>
      </c>
      <c r="N154" s="1">
        <v>9742.7999999999993</v>
      </c>
      <c r="O154" s="1">
        <v>12970.5</v>
      </c>
      <c r="P154" s="1">
        <v>12785.1</v>
      </c>
      <c r="Q154" s="1">
        <v>14009.3</v>
      </c>
      <c r="R154" s="1">
        <v>14484.8</v>
      </c>
      <c r="S154" s="1">
        <v>21850.6</v>
      </c>
      <c r="T154" s="1">
        <v>21279.4</v>
      </c>
      <c r="U154" s="1">
        <v>19556.7</v>
      </c>
      <c r="V154" s="1">
        <v>22156.1</v>
      </c>
      <c r="W154" s="1">
        <v>22793.599999999999</v>
      </c>
      <c r="X154" s="1">
        <v>22982.9</v>
      </c>
      <c r="Y154" s="1">
        <v>17997.7</v>
      </c>
      <c r="Z154" s="1">
        <v>20438.599999999999</v>
      </c>
      <c r="AA154" s="1">
        <v>21957.8</v>
      </c>
      <c r="AB154" s="1">
        <v>11460.4</v>
      </c>
    </row>
    <row r="155" spans="1:28" x14ac:dyDescent="0.2">
      <c r="A155" t="s">
        <v>153</v>
      </c>
      <c r="B155" s="1">
        <v>26050</v>
      </c>
      <c r="C155" s="1">
        <v>27775.8</v>
      </c>
      <c r="D155" s="1">
        <v>27805.1</v>
      </c>
      <c r="E155" s="1">
        <v>28249.4</v>
      </c>
      <c r="F155" s="1">
        <v>25680.1</v>
      </c>
      <c r="G155" s="1">
        <v>31958.2</v>
      </c>
      <c r="H155" s="1">
        <v>31461.3</v>
      </c>
      <c r="I155" s="1">
        <v>30321.599999999999</v>
      </c>
      <c r="J155" s="1">
        <v>30228.3</v>
      </c>
      <c r="K155" s="1">
        <v>28778.6</v>
      </c>
      <c r="L155" s="1">
        <v>26945.200000000001</v>
      </c>
      <c r="M155" s="1">
        <v>21637.599999999999</v>
      </c>
      <c r="N155" s="1">
        <v>17303.2</v>
      </c>
      <c r="O155" s="1">
        <v>22599</v>
      </c>
      <c r="P155" s="1">
        <v>21444.5</v>
      </c>
      <c r="Q155" s="1">
        <v>25632.400000000001</v>
      </c>
      <c r="R155" s="1">
        <v>29947.7</v>
      </c>
      <c r="S155" s="1">
        <v>23165.599999999999</v>
      </c>
      <c r="T155" s="1">
        <v>26004.7</v>
      </c>
      <c r="U155" s="1">
        <v>25045.1</v>
      </c>
      <c r="V155" s="1">
        <v>25602.3</v>
      </c>
      <c r="W155" s="1">
        <v>23092.2</v>
      </c>
      <c r="X155" s="1">
        <v>23113.9</v>
      </c>
      <c r="Y155" s="1">
        <v>18923.599999999999</v>
      </c>
      <c r="Z155" s="1">
        <v>20199.099999999999</v>
      </c>
      <c r="AA155" s="1">
        <v>20420.099999999999</v>
      </c>
      <c r="AB155" s="1">
        <v>20951.2</v>
      </c>
    </row>
    <row r="156" spans="1:28" x14ac:dyDescent="0.2">
      <c r="A156" t="s">
        <v>154</v>
      </c>
      <c r="B156" s="1">
        <v>45895.6</v>
      </c>
      <c r="C156" s="1">
        <v>38369.4</v>
      </c>
      <c r="D156" s="1">
        <v>41320.5</v>
      </c>
      <c r="E156" s="1">
        <v>35120.199999999997</v>
      </c>
      <c r="F156" s="1">
        <v>33284.6</v>
      </c>
      <c r="G156" s="1">
        <v>32253.4</v>
      </c>
      <c r="H156" s="1">
        <v>36901.9</v>
      </c>
      <c r="I156" s="1">
        <v>36843.699999999997</v>
      </c>
      <c r="J156" s="1">
        <v>37212.6</v>
      </c>
      <c r="K156" s="1">
        <v>36255.199999999997</v>
      </c>
      <c r="L156" s="1">
        <v>33659.5</v>
      </c>
      <c r="M156" s="1">
        <v>25331.9</v>
      </c>
      <c r="N156" s="1">
        <v>19143.2</v>
      </c>
      <c r="O156" s="1">
        <v>21428.7</v>
      </c>
      <c r="P156" s="1">
        <v>24202.3</v>
      </c>
      <c r="Q156" s="1">
        <v>31453.200000000001</v>
      </c>
      <c r="R156" s="1">
        <v>29984.5</v>
      </c>
      <c r="S156" s="1">
        <v>32813.1</v>
      </c>
      <c r="T156" s="1">
        <v>30883.3</v>
      </c>
      <c r="U156" s="1">
        <v>29885.3</v>
      </c>
      <c r="V156" s="1">
        <v>31133.599999999999</v>
      </c>
      <c r="W156" s="1">
        <v>31433.1</v>
      </c>
      <c r="X156" s="1">
        <v>32402.1</v>
      </c>
      <c r="Y156" s="1">
        <v>26975.200000000001</v>
      </c>
      <c r="Z156" s="1">
        <v>28776.9</v>
      </c>
      <c r="AA156" s="1">
        <v>33106.5</v>
      </c>
      <c r="AB156" s="1">
        <v>18081.900000000001</v>
      </c>
    </row>
    <row r="157" spans="1:28" x14ac:dyDescent="0.2">
      <c r="A157" t="s">
        <v>155</v>
      </c>
      <c r="B157" s="1">
        <v>40332.300000000003</v>
      </c>
      <c r="C157" s="1">
        <v>42106.1</v>
      </c>
      <c r="D157" s="1">
        <v>41954.1</v>
      </c>
      <c r="E157" s="1">
        <v>42024.3</v>
      </c>
      <c r="F157" s="1">
        <v>45887.1</v>
      </c>
      <c r="G157" s="1">
        <v>44841.599999999999</v>
      </c>
      <c r="H157" s="1">
        <v>48798.8</v>
      </c>
      <c r="I157" s="1">
        <v>47111.8</v>
      </c>
      <c r="J157" s="1">
        <v>44965.8</v>
      </c>
      <c r="K157" s="1">
        <v>42555.1</v>
      </c>
      <c r="L157" s="1">
        <v>40918.400000000001</v>
      </c>
      <c r="M157" s="1">
        <v>33508</v>
      </c>
      <c r="N157" s="1">
        <v>26676.799999999999</v>
      </c>
      <c r="O157" s="1">
        <v>32020.6</v>
      </c>
      <c r="P157" s="1">
        <v>32436.2</v>
      </c>
      <c r="Q157" s="1">
        <v>30424.9</v>
      </c>
      <c r="R157" s="1">
        <v>30946.3</v>
      </c>
      <c r="S157" s="1">
        <v>27180.2</v>
      </c>
      <c r="T157" s="1">
        <v>26915.4</v>
      </c>
      <c r="U157" s="1">
        <v>28288.2</v>
      </c>
      <c r="V157" s="1">
        <v>30606.1</v>
      </c>
      <c r="W157" s="1">
        <v>30417.8</v>
      </c>
      <c r="X157" s="1">
        <v>30570.7</v>
      </c>
      <c r="Y157" s="1">
        <v>29746.6</v>
      </c>
      <c r="Z157" s="1">
        <v>33132.5</v>
      </c>
      <c r="AA157" s="1">
        <v>31826.1</v>
      </c>
      <c r="AB157" s="1">
        <v>33150.5</v>
      </c>
    </row>
    <row r="158" spans="1:28" x14ac:dyDescent="0.2">
      <c r="A158" t="s">
        <v>156</v>
      </c>
      <c r="B158" s="1">
        <v>93178.4</v>
      </c>
      <c r="C158" s="1">
        <v>90257.3</v>
      </c>
      <c r="D158" s="1">
        <v>91569.4</v>
      </c>
      <c r="E158" s="1">
        <v>95532.5</v>
      </c>
      <c r="F158" s="1">
        <v>96138.1</v>
      </c>
      <c r="G158" s="1">
        <v>86412.9</v>
      </c>
      <c r="H158" s="1">
        <v>79474.8</v>
      </c>
      <c r="I158" s="1">
        <v>78945.8</v>
      </c>
      <c r="J158" s="1">
        <v>83370.899999999994</v>
      </c>
      <c r="K158" s="1">
        <v>84777.2</v>
      </c>
      <c r="L158" s="1">
        <v>93791.1</v>
      </c>
      <c r="M158" s="1">
        <v>103150.8</v>
      </c>
      <c r="N158" s="1">
        <v>98713.5</v>
      </c>
      <c r="O158" s="1">
        <v>94558</v>
      </c>
      <c r="P158" s="1">
        <v>94402.9</v>
      </c>
      <c r="Q158" s="1">
        <v>105910</v>
      </c>
      <c r="R158" s="1">
        <v>104760</v>
      </c>
      <c r="S158" s="1">
        <v>112266.7</v>
      </c>
      <c r="T158" s="1">
        <v>109539.7</v>
      </c>
      <c r="U158" s="1">
        <v>104140.2</v>
      </c>
      <c r="V158" s="1">
        <v>107281.8</v>
      </c>
      <c r="W158" s="1">
        <v>116400.7</v>
      </c>
      <c r="X158" s="1">
        <v>112729.7</v>
      </c>
      <c r="Y158" s="1">
        <v>96957.6</v>
      </c>
      <c r="Z158" s="1">
        <v>91560.4</v>
      </c>
      <c r="AA158" s="1">
        <v>96705.600000000006</v>
      </c>
      <c r="AB158" s="1">
        <v>106748.7</v>
      </c>
    </row>
    <row r="159" spans="1:28" x14ac:dyDescent="0.2">
      <c r="A159" t="s">
        <v>157</v>
      </c>
      <c r="B159" s="1">
        <v>17418.8</v>
      </c>
      <c r="C159" s="1">
        <v>18666.900000000001</v>
      </c>
      <c r="D159" s="1">
        <v>24331.4</v>
      </c>
      <c r="E159" s="1">
        <v>17423.5</v>
      </c>
      <c r="F159" s="1">
        <v>11183.3</v>
      </c>
      <c r="G159" s="1">
        <v>11664.9</v>
      </c>
      <c r="H159" s="1">
        <v>10215.1</v>
      </c>
      <c r="I159" s="1">
        <v>9696.7000000000007</v>
      </c>
      <c r="J159" s="1">
        <v>11084.5</v>
      </c>
      <c r="K159" s="1">
        <v>11142.1</v>
      </c>
      <c r="L159" s="1">
        <v>9041.5</v>
      </c>
      <c r="M159" s="1">
        <v>9740.2000000000007</v>
      </c>
      <c r="N159" s="1">
        <v>7240.4</v>
      </c>
      <c r="O159" s="1">
        <v>7452.3</v>
      </c>
      <c r="P159" s="1">
        <v>8345.2000000000007</v>
      </c>
      <c r="Q159" s="1">
        <v>8473.7000000000007</v>
      </c>
      <c r="R159" s="1">
        <v>8822.9</v>
      </c>
      <c r="S159" s="1">
        <v>7852.7</v>
      </c>
      <c r="T159" s="1">
        <v>12801</v>
      </c>
      <c r="U159" s="1">
        <v>13484.2</v>
      </c>
      <c r="V159" s="1">
        <v>12298.8</v>
      </c>
      <c r="W159" s="1">
        <v>13950.5</v>
      </c>
      <c r="X159" s="1">
        <v>14810.8</v>
      </c>
      <c r="Y159" s="1">
        <v>11537.3</v>
      </c>
      <c r="Z159" s="1">
        <v>10016.4</v>
      </c>
      <c r="AA159" s="1">
        <v>9702.1</v>
      </c>
      <c r="AB159" s="1">
        <v>12511.8</v>
      </c>
    </row>
    <row r="160" spans="1:28" x14ac:dyDescent="0.2">
      <c r="A160" t="s">
        <v>158</v>
      </c>
      <c r="B160" s="1">
        <v>19997.599999999999</v>
      </c>
      <c r="C160" s="1">
        <v>16446.8</v>
      </c>
      <c r="D160" s="1">
        <v>18502.400000000001</v>
      </c>
      <c r="E160" s="1">
        <v>19298.099999999999</v>
      </c>
      <c r="F160" s="1">
        <v>20235.599999999999</v>
      </c>
      <c r="G160" s="1">
        <v>15614.1</v>
      </c>
      <c r="H160" s="1">
        <v>14987.7</v>
      </c>
      <c r="I160" s="1">
        <v>13188.8</v>
      </c>
      <c r="J160" s="1">
        <v>14228.6</v>
      </c>
      <c r="K160" s="1">
        <v>13149.3</v>
      </c>
      <c r="L160" s="1">
        <v>15015.5</v>
      </c>
      <c r="M160" s="1">
        <v>14054.3</v>
      </c>
      <c r="N160" s="1">
        <v>15485.3</v>
      </c>
      <c r="O160" s="1">
        <v>14128.1</v>
      </c>
      <c r="P160" s="1">
        <v>13033.3</v>
      </c>
      <c r="Q160" s="1">
        <v>15314.3</v>
      </c>
      <c r="R160" s="1">
        <v>14269.1</v>
      </c>
      <c r="S160" s="1">
        <v>15490.2</v>
      </c>
      <c r="T160" s="1">
        <v>15432.5</v>
      </c>
      <c r="U160" s="1">
        <v>15911.2</v>
      </c>
      <c r="V160" s="1">
        <v>17572.099999999999</v>
      </c>
      <c r="W160" s="1">
        <v>17440.2</v>
      </c>
      <c r="X160" s="1">
        <v>17792.7</v>
      </c>
      <c r="Y160" s="1">
        <v>16185.8</v>
      </c>
      <c r="Z160" s="1">
        <v>17623</v>
      </c>
      <c r="AA160" s="1">
        <v>18887.5</v>
      </c>
      <c r="AB160" s="1">
        <v>20090.2</v>
      </c>
    </row>
    <row r="161" spans="1:28" x14ac:dyDescent="0.2">
      <c r="A161" t="s">
        <v>159</v>
      </c>
      <c r="B161" s="1">
        <v>9351.5</v>
      </c>
      <c r="C161" s="1">
        <v>9880.7000000000007</v>
      </c>
      <c r="D161" s="1">
        <v>8311.4</v>
      </c>
      <c r="E161" s="1">
        <v>7410.7</v>
      </c>
      <c r="F161" s="1">
        <v>8538.4</v>
      </c>
      <c r="G161" s="1">
        <v>9411.6</v>
      </c>
      <c r="H161" s="1">
        <v>15488.5</v>
      </c>
      <c r="I161" s="1">
        <v>12757.9</v>
      </c>
      <c r="J161" s="1">
        <v>13289.4</v>
      </c>
      <c r="K161" s="1">
        <v>13496</v>
      </c>
      <c r="L161" s="1">
        <v>13712.1</v>
      </c>
      <c r="M161" s="1">
        <v>12863.4</v>
      </c>
      <c r="N161" s="1">
        <v>11896</v>
      </c>
      <c r="O161" s="1">
        <v>12521.7</v>
      </c>
      <c r="P161" s="1">
        <v>12416.7</v>
      </c>
      <c r="Q161" s="1">
        <v>16529.7</v>
      </c>
      <c r="R161" s="1">
        <v>14995.4</v>
      </c>
      <c r="S161" s="1">
        <v>17142.5</v>
      </c>
      <c r="T161" s="1">
        <v>17286.599999999999</v>
      </c>
      <c r="U161" s="1">
        <v>17153.5</v>
      </c>
      <c r="V161" s="1">
        <v>18523.3</v>
      </c>
      <c r="W161" s="1">
        <v>20580.400000000001</v>
      </c>
      <c r="X161" s="1">
        <v>18107.400000000001</v>
      </c>
      <c r="Y161" s="1">
        <v>15964.1</v>
      </c>
      <c r="Z161" s="1">
        <v>19660</v>
      </c>
      <c r="AA161" s="1">
        <v>20379.099999999999</v>
      </c>
      <c r="AB161" s="1">
        <v>20467.599999999999</v>
      </c>
    </row>
    <row r="162" spans="1:28" x14ac:dyDescent="0.2">
      <c r="A162" t="s">
        <v>160</v>
      </c>
      <c r="B162" s="1">
        <v>176697.4</v>
      </c>
      <c r="C162" s="1">
        <v>192204.79999999999</v>
      </c>
      <c r="D162" s="1">
        <v>202003.6</v>
      </c>
      <c r="E162" s="1">
        <v>217908.6</v>
      </c>
      <c r="F162" s="1">
        <v>228617.7</v>
      </c>
      <c r="G162" s="1">
        <v>231771.5</v>
      </c>
      <c r="H162" s="1">
        <v>221463.3</v>
      </c>
      <c r="I162" s="1">
        <v>221478.39999999999</v>
      </c>
      <c r="J162" s="1">
        <v>213065.3</v>
      </c>
      <c r="K162" s="1">
        <v>202674.9</v>
      </c>
      <c r="L162" s="1">
        <v>199899.9</v>
      </c>
      <c r="M162" s="1">
        <v>184865.8</v>
      </c>
      <c r="N162" s="1">
        <v>156441.9</v>
      </c>
      <c r="O162" s="1">
        <v>152381.9</v>
      </c>
      <c r="P162" s="1">
        <v>145278.29999999999</v>
      </c>
      <c r="Q162" s="1">
        <v>139353.79999999999</v>
      </c>
      <c r="R162" s="1">
        <v>141659</v>
      </c>
      <c r="S162" s="1">
        <v>137965.9</v>
      </c>
      <c r="T162" s="1">
        <v>147962.20000000001</v>
      </c>
      <c r="U162" s="1">
        <v>149895.29999999999</v>
      </c>
      <c r="V162" s="1">
        <v>145979.70000000001</v>
      </c>
      <c r="W162" s="1">
        <v>144249.60000000001</v>
      </c>
      <c r="X162" s="1">
        <v>140738.79999999999</v>
      </c>
      <c r="Y162" s="1">
        <v>116176.4</v>
      </c>
      <c r="Z162" s="1">
        <v>128967.1</v>
      </c>
      <c r="AA162" s="1">
        <v>140555.20000000001</v>
      </c>
      <c r="AB162" s="1">
        <v>137423.9</v>
      </c>
    </row>
    <row r="163" spans="1:28" x14ac:dyDescent="0.2">
      <c r="A163" t="s">
        <v>161</v>
      </c>
      <c r="B163" s="1">
        <v>111409.2</v>
      </c>
      <c r="C163" s="1">
        <v>116334.5</v>
      </c>
      <c r="D163" s="1">
        <v>130069.9</v>
      </c>
      <c r="E163" s="1">
        <v>136803.9</v>
      </c>
      <c r="F163" s="1">
        <v>145775.1</v>
      </c>
      <c r="G163" s="1">
        <v>149066.1</v>
      </c>
      <c r="H163" s="1">
        <v>145656.1</v>
      </c>
      <c r="I163" s="1">
        <v>143312.6</v>
      </c>
      <c r="J163" s="1">
        <v>139336.1</v>
      </c>
      <c r="K163" s="1">
        <v>129548.8</v>
      </c>
      <c r="L163" s="1">
        <v>127682.3</v>
      </c>
      <c r="M163" s="1">
        <v>115178.4</v>
      </c>
      <c r="N163" s="1">
        <v>99529.3</v>
      </c>
      <c r="O163" s="1">
        <v>98052.7</v>
      </c>
      <c r="P163" s="1">
        <v>92867.6</v>
      </c>
      <c r="Q163" s="1">
        <v>89888.4</v>
      </c>
      <c r="R163" s="1">
        <v>89825.7</v>
      </c>
      <c r="S163" s="1">
        <v>90104.3</v>
      </c>
      <c r="T163" s="1">
        <v>95696.8</v>
      </c>
      <c r="U163" s="1">
        <v>96417</v>
      </c>
      <c r="V163" s="1">
        <v>94301.2</v>
      </c>
      <c r="W163" s="1">
        <v>93135.8</v>
      </c>
      <c r="X163" s="1">
        <v>89349.5</v>
      </c>
      <c r="Y163" s="1">
        <v>75432.399999999994</v>
      </c>
      <c r="Z163" s="1">
        <v>87540.2</v>
      </c>
      <c r="AA163" s="1">
        <v>96343.4</v>
      </c>
      <c r="AB163" s="1">
        <v>94667.3</v>
      </c>
    </row>
    <row r="164" spans="1:28" x14ac:dyDescent="0.2">
      <c r="A164" t="s">
        <v>162</v>
      </c>
      <c r="B164" s="1">
        <v>52027.9</v>
      </c>
      <c r="C164" s="1">
        <v>61822.6</v>
      </c>
      <c r="D164" s="1">
        <v>58281.7</v>
      </c>
      <c r="E164" s="1">
        <v>67457.100000000006</v>
      </c>
      <c r="F164" s="1">
        <v>68268.899999999994</v>
      </c>
      <c r="G164" s="1">
        <v>67751.199999999997</v>
      </c>
      <c r="H164" s="1">
        <v>61316.1</v>
      </c>
      <c r="I164" s="1">
        <v>63193.599999999999</v>
      </c>
      <c r="J164" s="1">
        <v>58996.800000000003</v>
      </c>
      <c r="K164" s="1">
        <v>58500</v>
      </c>
      <c r="L164" s="1">
        <v>58590.1</v>
      </c>
      <c r="M164" s="1">
        <v>56990.1</v>
      </c>
      <c r="N164" s="1">
        <v>45311.6</v>
      </c>
      <c r="O164" s="1">
        <v>43164.7</v>
      </c>
      <c r="P164" s="1">
        <v>41422.300000000003</v>
      </c>
      <c r="Q164" s="1">
        <v>40051.1</v>
      </c>
      <c r="R164" s="1">
        <v>42437.2</v>
      </c>
      <c r="S164" s="1">
        <v>39018</v>
      </c>
      <c r="T164" s="1">
        <v>43064.9</v>
      </c>
      <c r="U164" s="1">
        <v>44399.3</v>
      </c>
      <c r="V164" s="1">
        <v>42825</v>
      </c>
      <c r="W164" s="1">
        <v>42521.1</v>
      </c>
      <c r="X164" s="1">
        <v>42869.4</v>
      </c>
      <c r="Y164" s="1">
        <v>33332.699999999997</v>
      </c>
      <c r="Z164" s="1">
        <v>34128</v>
      </c>
      <c r="AA164" s="1">
        <v>36917.800000000003</v>
      </c>
      <c r="AB164" s="1">
        <v>35856.1</v>
      </c>
    </row>
    <row r="165" spans="1:28" x14ac:dyDescent="0.2">
      <c r="A165" t="s">
        <v>163</v>
      </c>
      <c r="B165" s="1">
        <v>13260.3</v>
      </c>
      <c r="C165" s="1">
        <v>14047.7</v>
      </c>
      <c r="D165" s="1">
        <v>13652</v>
      </c>
      <c r="E165" s="1">
        <v>13647.6</v>
      </c>
      <c r="F165" s="1">
        <v>14573.7</v>
      </c>
      <c r="G165" s="1">
        <v>14954.2</v>
      </c>
      <c r="H165" s="1">
        <v>14491.1</v>
      </c>
      <c r="I165" s="1">
        <v>14972.2</v>
      </c>
      <c r="J165" s="1">
        <v>14732.4</v>
      </c>
      <c r="K165" s="1">
        <v>14626.1</v>
      </c>
      <c r="L165" s="1">
        <v>13627.5</v>
      </c>
      <c r="M165" s="1">
        <v>12697.3</v>
      </c>
      <c r="N165" s="1">
        <v>11601</v>
      </c>
      <c r="O165" s="1">
        <v>11164.5</v>
      </c>
      <c r="P165" s="1">
        <v>10988.4</v>
      </c>
      <c r="Q165" s="1">
        <v>9414.2999999999993</v>
      </c>
      <c r="R165" s="1">
        <v>9396.1</v>
      </c>
      <c r="S165" s="1">
        <v>8843.6</v>
      </c>
      <c r="T165" s="1">
        <v>9200.5</v>
      </c>
      <c r="U165" s="1">
        <v>9079</v>
      </c>
      <c r="V165" s="1">
        <v>8853.5</v>
      </c>
      <c r="W165" s="1">
        <v>8592.7000000000007</v>
      </c>
      <c r="X165" s="1">
        <v>8519.9</v>
      </c>
      <c r="Y165" s="1">
        <v>7411.3</v>
      </c>
      <c r="Z165" s="1">
        <v>7298.9</v>
      </c>
      <c r="AA165" s="1">
        <v>7294</v>
      </c>
      <c r="AB165" s="1">
        <v>6900.5</v>
      </c>
    </row>
    <row r="166" spans="1:28" x14ac:dyDescent="0.2">
      <c r="A166" t="s">
        <v>164</v>
      </c>
      <c r="B166" s="1">
        <v>112297.60000000001</v>
      </c>
      <c r="C166" s="1">
        <v>114521.9</v>
      </c>
      <c r="D166" s="1">
        <v>110910.7</v>
      </c>
      <c r="E166" s="1">
        <v>118915</v>
      </c>
      <c r="F166" s="1">
        <v>119374.7</v>
      </c>
      <c r="G166" s="1">
        <v>124155.2</v>
      </c>
      <c r="H166" s="1">
        <v>127647.3</v>
      </c>
      <c r="I166" s="1">
        <v>126962.3</v>
      </c>
      <c r="J166" s="1">
        <v>123019.4</v>
      </c>
      <c r="K166" s="1">
        <v>125642.7</v>
      </c>
      <c r="L166" s="1">
        <v>119398.5</v>
      </c>
      <c r="M166" s="1">
        <v>117415.3</v>
      </c>
      <c r="N166" s="1">
        <v>113224.4</v>
      </c>
      <c r="O166" s="1">
        <v>115384.5</v>
      </c>
      <c r="P166" s="1">
        <v>115745.60000000001</v>
      </c>
      <c r="Q166" s="1">
        <v>114557.9</v>
      </c>
      <c r="R166" s="1">
        <v>112465.2</v>
      </c>
      <c r="S166" s="1">
        <v>109714.2</v>
      </c>
      <c r="T166" s="1">
        <v>118504.9</v>
      </c>
      <c r="U166" s="1">
        <v>122767.1</v>
      </c>
      <c r="V166" s="1">
        <v>119742.9</v>
      </c>
      <c r="W166" s="1">
        <v>120914.8</v>
      </c>
      <c r="X166" s="1">
        <v>120900.7</v>
      </c>
      <c r="Y166" s="1">
        <v>104461</v>
      </c>
      <c r="Z166" s="1">
        <v>120101.2</v>
      </c>
      <c r="AA166" s="1">
        <v>112913.1</v>
      </c>
      <c r="AB166" s="1">
        <v>115052.2</v>
      </c>
    </row>
    <row r="167" spans="1:28" x14ac:dyDescent="0.2">
      <c r="A167" t="s">
        <v>165</v>
      </c>
      <c r="B167" s="1">
        <v>29215.599999999999</v>
      </c>
      <c r="C167" s="1">
        <v>30442.7</v>
      </c>
      <c r="D167" s="1">
        <v>30884.799999999999</v>
      </c>
      <c r="E167" s="1">
        <v>34035.9</v>
      </c>
      <c r="F167" s="1">
        <v>33182.800000000003</v>
      </c>
      <c r="G167" s="1">
        <v>35633.9</v>
      </c>
      <c r="H167" s="1">
        <v>36095.699999999997</v>
      </c>
      <c r="I167" s="1">
        <v>36621.9</v>
      </c>
      <c r="J167" s="1">
        <v>35970.6</v>
      </c>
      <c r="K167" s="1">
        <v>38181.199999999997</v>
      </c>
      <c r="L167" s="1">
        <v>35404</v>
      </c>
      <c r="M167" s="1">
        <v>36335.5</v>
      </c>
      <c r="N167" s="1">
        <v>37197.1</v>
      </c>
      <c r="O167" s="1">
        <v>37217.5</v>
      </c>
      <c r="P167" s="1">
        <v>39152.400000000001</v>
      </c>
      <c r="Q167" s="1">
        <v>35649.1</v>
      </c>
      <c r="R167" s="1">
        <v>36098.1</v>
      </c>
      <c r="S167" s="1">
        <v>34631.5</v>
      </c>
      <c r="T167" s="1">
        <v>34684.699999999997</v>
      </c>
      <c r="U167" s="1">
        <v>38836.6</v>
      </c>
      <c r="V167" s="1">
        <v>38890.9</v>
      </c>
      <c r="W167" s="1">
        <v>37757.800000000003</v>
      </c>
      <c r="X167" s="1">
        <v>40380</v>
      </c>
      <c r="Y167" s="1">
        <v>36799.699999999997</v>
      </c>
      <c r="Z167" s="1">
        <v>44435</v>
      </c>
      <c r="AA167" s="1">
        <v>36800.699999999997</v>
      </c>
      <c r="AB167" s="1">
        <v>38590.699999999997</v>
      </c>
    </row>
    <row r="168" spans="1:28" x14ac:dyDescent="0.2">
      <c r="A168" t="s">
        <v>166</v>
      </c>
      <c r="B168" s="1">
        <v>83082</v>
      </c>
      <c r="C168" s="1">
        <v>84079.2</v>
      </c>
      <c r="D168" s="1">
        <v>80025.899999999994</v>
      </c>
      <c r="E168" s="1">
        <v>84879.1</v>
      </c>
      <c r="F168" s="1">
        <v>86191.9</v>
      </c>
      <c r="G168" s="1">
        <v>88521.3</v>
      </c>
      <c r="H168" s="1">
        <v>91551.6</v>
      </c>
      <c r="I168" s="1">
        <v>90340.4</v>
      </c>
      <c r="J168" s="1">
        <v>87048.8</v>
      </c>
      <c r="K168" s="1">
        <v>87461.5</v>
      </c>
      <c r="L168" s="1">
        <v>83994.5</v>
      </c>
      <c r="M168" s="1">
        <v>81079.8</v>
      </c>
      <c r="N168" s="1">
        <v>76027.3</v>
      </c>
      <c r="O168" s="1">
        <v>78167</v>
      </c>
      <c r="P168" s="1">
        <v>76593.2</v>
      </c>
      <c r="Q168" s="1">
        <v>78908.800000000003</v>
      </c>
      <c r="R168" s="1">
        <v>76367.100000000006</v>
      </c>
      <c r="S168" s="1">
        <v>75082.7</v>
      </c>
      <c r="T168" s="1">
        <v>83820.2</v>
      </c>
      <c r="U168" s="1">
        <v>83930.5</v>
      </c>
      <c r="V168" s="1">
        <v>80852</v>
      </c>
      <c r="W168" s="1">
        <v>83157</v>
      </c>
      <c r="X168" s="1">
        <v>80520.7</v>
      </c>
      <c r="Y168" s="1">
        <v>67661.3</v>
      </c>
      <c r="Z168" s="1">
        <v>75666.2</v>
      </c>
      <c r="AA168" s="1">
        <v>76112.399999999994</v>
      </c>
      <c r="AB168" s="1">
        <v>76461.5</v>
      </c>
    </row>
    <row r="169" spans="1:28" x14ac:dyDescent="0.2">
      <c r="A169" t="s">
        <v>167</v>
      </c>
      <c r="B169" s="1">
        <v>13183168.6</v>
      </c>
      <c r="C169" s="1">
        <v>13653582.5</v>
      </c>
      <c r="D169" s="1">
        <v>14131896.199999999</v>
      </c>
      <c r="E169" s="1">
        <v>14450569.6</v>
      </c>
      <c r="F169" s="1">
        <v>14529005.6</v>
      </c>
      <c r="G169" s="1">
        <v>14767692.4</v>
      </c>
      <c r="H169" s="1">
        <v>15024744.6</v>
      </c>
      <c r="I169" s="1">
        <v>15455250.300000001</v>
      </c>
      <c r="J169" s="1">
        <v>15581483.1</v>
      </c>
      <c r="K169" s="1">
        <v>15825363</v>
      </c>
      <c r="L169" s="1">
        <v>16176683.800000001</v>
      </c>
      <c r="M169" s="1">
        <v>16453341.1</v>
      </c>
      <c r="N169" s="1">
        <v>16014273.300000001</v>
      </c>
      <c r="O169" s="1">
        <v>16459235.199999999</v>
      </c>
      <c r="P169" s="1">
        <v>16633077.5</v>
      </c>
      <c r="Q169" s="1">
        <v>16921672.800000001</v>
      </c>
      <c r="R169" s="1">
        <v>17123382.800000001</v>
      </c>
      <c r="S169" s="1">
        <v>17151557.300000001</v>
      </c>
      <c r="T169" s="1">
        <v>17419684.600000001</v>
      </c>
      <c r="U169" s="1">
        <v>17676875.800000001</v>
      </c>
      <c r="V169" s="1">
        <v>17956940.699999999</v>
      </c>
      <c r="W169" s="1">
        <v>18350555.5</v>
      </c>
      <c r="X169" s="1">
        <v>18704188.699999999</v>
      </c>
      <c r="Y169" s="1">
        <v>15903010.800000001</v>
      </c>
      <c r="Z169" s="1">
        <v>17709018.899999999</v>
      </c>
      <c r="AA169" s="1">
        <v>18772385.100000001</v>
      </c>
      <c r="AB169" s="1">
        <v>19423003</v>
      </c>
    </row>
    <row r="170" spans="1:28" x14ac:dyDescent="0.2">
      <c r="A170" t="s">
        <v>168</v>
      </c>
      <c r="B170" s="1">
        <v>1442234.8</v>
      </c>
      <c r="C170" s="1">
        <v>1420149.2</v>
      </c>
      <c r="D170" s="1">
        <v>1464653.1</v>
      </c>
      <c r="E170" s="1">
        <v>1499000</v>
      </c>
      <c r="F170" s="1">
        <v>1512697.3</v>
      </c>
      <c r="G170" s="1">
        <v>1532660.3</v>
      </c>
      <c r="H170" s="1">
        <v>1530861.3</v>
      </c>
      <c r="I170" s="1">
        <v>1570219</v>
      </c>
      <c r="J170" s="1">
        <v>1597110.8</v>
      </c>
      <c r="K170" s="1">
        <v>1564924.7</v>
      </c>
      <c r="L170" s="1">
        <v>1580974</v>
      </c>
      <c r="M170" s="1">
        <v>1585588.6</v>
      </c>
      <c r="N170" s="1">
        <v>1478582.2</v>
      </c>
      <c r="O170" s="1">
        <v>1482816</v>
      </c>
      <c r="P170" s="1">
        <v>1506793.4</v>
      </c>
      <c r="Q170" s="1">
        <v>1547592</v>
      </c>
      <c r="R170" s="1">
        <v>1544137.8</v>
      </c>
      <c r="S170" s="1">
        <v>1546330.4</v>
      </c>
      <c r="T170" s="1">
        <v>1520591.7</v>
      </c>
      <c r="U170" s="1">
        <v>1516373.2</v>
      </c>
      <c r="V170" s="1">
        <v>1561368.4</v>
      </c>
      <c r="W170" s="1">
        <v>1642210.2</v>
      </c>
      <c r="X170" s="1">
        <v>1649936.1</v>
      </c>
      <c r="Y170" s="1">
        <v>1467476.5</v>
      </c>
      <c r="Z170" s="1">
        <v>1603627.8</v>
      </c>
      <c r="AA170" s="1">
        <v>1625645.1</v>
      </c>
      <c r="AB170" s="1">
        <v>1705634.8</v>
      </c>
    </row>
    <row r="171" spans="1:28" x14ac:dyDescent="0.2">
      <c r="A171" t="s">
        <v>169</v>
      </c>
      <c r="B171" s="1">
        <v>22345</v>
      </c>
      <c r="C171" s="1">
        <v>24050.3</v>
      </c>
      <c r="D171" s="1">
        <v>27067.1</v>
      </c>
      <c r="E171" s="1">
        <v>26283.1</v>
      </c>
      <c r="F171" s="1">
        <v>33484.1</v>
      </c>
      <c r="G171" s="1">
        <v>28718.400000000001</v>
      </c>
      <c r="H171" s="1">
        <v>29026.6</v>
      </c>
      <c r="I171" s="1">
        <v>25679.9</v>
      </c>
      <c r="J171" s="1">
        <v>25759.200000000001</v>
      </c>
      <c r="K171" s="1">
        <v>24040.9</v>
      </c>
      <c r="L171" s="1">
        <v>22435.9</v>
      </c>
      <c r="M171" s="1">
        <v>24631</v>
      </c>
      <c r="N171" s="1">
        <v>26669.4</v>
      </c>
      <c r="O171" s="1">
        <v>29890.400000000001</v>
      </c>
      <c r="P171" s="1">
        <v>27678.9</v>
      </c>
      <c r="Q171" s="1">
        <v>28347.200000000001</v>
      </c>
      <c r="R171" s="1">
        <v>29546.400000000001</v>
      </c>
      <c r="S171" s="1">
        <v>33405.599999999999</v>
      </c>
      <c r="T171" s="1">
        <v>34104.199999999997</v>
      </c>
      <c r="U171" s="1">
        <v>30702.6</v>
      </c>
      <c r="V171" s="1">
        <v>32883.199999999997</v>
      </c>
      <c r="W171" s="1">
        <v>33462.1</v>
      </c>
      <c r="X171" s="1">
        <v>33628</v>
      </c>
      <c r="Y171" s="1">
        <v>32040.3</v>
      </c>
      <c r="Z171" s="1">
        <v>34643.199999999997</v>
      </c>
      <c r="AA171" s="1">
        <v>32864.699999999997</v>
      </c>
      <c r="AB171" s="1">
        <v>35017</v>
      </c>
    </row>
    <row r="172" spans="1:28" x14ac:dyDescent="0.2">
      <c r="A172" t="s">
        <v>170</v>
      </c>
      <c r="B172" s="1">
        <v>48172.1</v>
      </c>
      <c r="C172" s="1">
        <v>42305.1</v>
      </c>
      <c r="D172" s="1">
        <v>32909.199999999997</v>
      </c>
      <c r="E172" s="1">
        <v>29774.9</v>
      </c>
      <c r="F172" s="1">
        <v>32614.3</v>
      </c>
      <c r="G172" s="1">
        <v>31757</v>
      </c>
      <c r="H172" s="1">
        <v>30382.3</v>
      </c>
      <c r="I172" s="1">
        <v>30769.599999999999</v>
      </c>
      <c r="J172" s="1">
        <v>31636.2</v>
      </c>
      <c r="K172" s="1">
        <v>29636.1</v>
      </c>
      <c r="L172" s="1">
        <v>49387.1</v>
      </c>
      <c r="M172" s="1">
        <v>51925</v>
      </c>
      <c r="N172" s="1">
        <v>27329.599999999999</v>
      </c>
      <c r="O172" s="1">
        <v>27797.5</v>
      </c>
      <c r="P172" s="1">
        <v>25478.400000000001</v>
      </c>
      <c r="Q172" s="1">
        <v>29338.2</v>
      </c>
      <c r="R172" s="1">
        <v>32486.799999999999</v>
      </c>
      <c r="S172" s="1">
        <v>35019.599999999999</v>
      </c>
      <c r="T172" s="1">
        <v>31076.2</v>
      </c>
      <c r="U172" s="1">
        <v>26847.1</v>
      </c>
      <c r="V172" s="1">
        <v>27013.3</v>
      </c>
      <c r="W172" s="1">
        <v>28105.3</v>
      </c>
      <c r="X172" s="1">
        <v>26932.400000000001</v>
      </c>
      <c r="Y172" s="1">
        <v>25225.5</v>
      </c>
      <c r="Z172" s="1">
        <v>28787.5</v>
      </c>
      <c r="AA172" s="1">
        <v>37470.300000000003</v>
      </c>
      <c r="AB172" s="1">
        <v>40700.400000000001</v>
      </c>
    </row>
    <row r="173" spans="1:28" x14ac:dyDescent="0.2">
      <c r="A173" t="s">
        <v>171</v>
      </c>
      <c r="B173" s="1">
        <v>197237.9</v>
      </c>
      <c r="C173" s="1">
        <v>201439.6</v>
      </c>
      <c r="D173" s="1">
        <v>200303.6</v>
      </c>
      <c r="E173" s="1">
        <v>216702.1</v>
      </c>
      <c r="F173" s="1">
        <v>224104.4</v>
      </c>
      <c r="G173" s="1">
        <v>239120.4</v>
      </c>
      <c r="H173" s="1">
        <v>244561.4</v>
      </c>
      <c r="I173" s="1">
        <v>259903.1</v>
      </c>
      <c r="J173" s="1">
        <v>261728.3</v>
      </c>
      <c r="K173" s="1">
        <v>224039.8</v>
      </c>
      <c r="L173" s="1">
        <v>255659.8</v>
      </c>
      <c r="M173" s="1">
        <v>267136.5</v>
      </c>
      <c r="N173" s="1">
        <v>229551.1</v>
      </c>
      <c r="O173" s="1">
        <v>233328.8</v>
      </c>
      <c r="P173" s="1">
        <v>229064.4</v>
      </c>
      <c r="Q173" s="1">
        <v>232414.2</v>
      </c>
      <c r="R173" s="1">
        <v>234607.6</v>
      </c>
      <c r="S173" s="1">
        <v>240581.5</v>
      </c>
      <c r="T173" s="1">
        <v>231855.4</v>
      </c>
      <c r="U173" s="1">
        <v>223027.20000000001</v>
      </c>
      <c r="V173" s="1">
        <v>226789.1</v>
      </c>
      <c r="W173" s="1">
        <v>247100.6</v>
      </c>
      <c r="X173" s="1">
        <v>244021.7</v>
      </c>
      <c r="Y173" s="1">
        <v>214552.3</v>
      </c>
      <c r="Z173" s="1">
        <v>235661.8</v>
      </c>
      <c r="AA173" s="1">
        <v>230767</v>
      </c>
      <c r="AB173" s="1">
        <v>240186.6</v>
      </c>
    </row>
    <row r="174" spans="1:28" x14ac:dyDescent="0.2">
      <c r="A174" t="s">
        <v>172</v>
      </c>
      <c r="B174" s="1">
        <v>163013.29999999999</v>
      </c>
      <c r="C174" s="1">
        <v>159808.1</v>
      </c>
      <c r="D174" s="1">
        <v>163449.79999999999</v>
      </c>
      <c r="E174" s="1">
        <v>166805.6</v>
      </c>
      <c r="F174" s="1">
        <v>176469.7</v>
      </c>
      <c r="G174" s="1">
        <v>190880.8</v>
      </c>
      <c r="H174" s="1">
        <v>193789.7</v>
      </c>
      <c r="I174" s="1">
        <v>197857.3</v>
      </c>
      <c r="J174" s="1">
        <v>198358.6</v>
      </c>
      <c r="K174" s="1">
        <v>203065.60000000001</v>
      </c>
      <c r="L174" s="1">
        <v>190849.7</v>
      </c>
      <c r="M174" s="1">
        <v>200075.6</v>
      </c>
      <c r="N174" s="1">
        <v>232334.8</v>
      </c>
      <c r="O174" s="1">
        <v>214950.8</v>
      </c>
      <c r="P174" s="1">
        <v>215579.6</v>
      </c>
      <c r="Q174" s="1">
        <v>221434.5</v>
      </c>
      <c r="R174" s="1">
        <v>217580.3</v>
      </c>
      <c r="S174" s="1">
        <v>211397.8</v>
      </c>
      <c r="T174" s="1">
        <v>207813.4</v>
      </c>
      <c r="U174" s="1">
        <v>210028.4</v>
      </c>
      <c r="V174" s="1">
        <v>212727.9</v>
      </c>
      <c r="W174" s="1">
        <v>221887.7</v>
      </c>
      <c r="X174" s="1">
        <v>221105.2</v>
      </c>
      <c r="Y174" s="1">
        <v>192575.8</v>
      </c>
      <c r="Z174" s="1">
        <v>210392.5</v>
      </c>
      <c r="AA174" s="1">
        <v>215222.6</v>
      </c>
      <c r="AB174" s="1">
        <v>222777</v>
      </c>
    </row>
    <row r="175" spans="1:28" x14ac:dyDescent="0.2">
      <c r="A175" t="s">
        <v>173</v>
      </c>
      <c r="B175" s="1">
        <v>109623.7</v>
      </c>
      <c r="C175" s="1">
        <v>111701.9</v>
      </c>
      <c r="D175" s="1">
        <v>118049.2</v>
      </c>
      <c r="E175" s="1">
        <v>117171.5</v>
      </c>
      <c r="F175" s="1">
        <v>109713.5</v>
      </c>
      <c r="G175" s="1">
        <v>115836.3</v>
      </c>
      <c r="H175" s="1">
        <v>112540.2</v>
      </c>
      <c r="I175" s="1">
        <v>111554.1</v>
      </c>
      <c r="J175" s="1">
        <v>116084.6</v>
      </c>
      <c r="K175" s="1">
        <v>113890.1</v>
      </c>
      <c r="L175" s="1">
        <v>109880.8</v>
      </c>
      <c r="M175" s="1">
        <v>97880</v>
      </c>
      <c r="N175" s="1">
        <v>97859.3</v>
      </c>
      <c r="O175" s="1">
        <v>104552.9</v>
      </c>
      <c r="P175" s="1">
        <v>105946</v>
      </c>
      <c r="Q175" s="1">
        <v>113066.9</v>
      </c>
      <c r="R175" s="1">
        <v>115471.1</v>
      </c>
      <c r="S175" s="1">
        <v>116121.60000000001</v>
      </c>
      <c r="T175" s="1">
        <v>116785.9</v>
      </c>
      <c r="U175" s="1">
        <v>122406.3</v>
      </c>
      <c r="V175" s="1">
        <v>120888.8</v>
      </c>
      <c r="W175" s="1">
        <v>125883.5</v>
      </c>
      <c r="X175" s="1">
        <v>127646.1</v>
      </c>
      <c r="Y175" s="1">
        <v>109369.5</v>
      </c>
      <c r="Z175" s="1">
        <v>118718.2</v>
      </c>
      <c r="AA175" s="1">
        <v>116592.5</v>
      </c>
      <c r="AB175" s="1">
        <v>126114.5</v>
      </c>
    </row>
    <row r="176" spans="1:28" x14ac:dyDescent="0.2">
      <c r="A176" t="s">
        <v>174</v>
      </c>
      <c r="B176" s="1">
        <v>277774.7</v>
      </c>
      <c r="C176" s="1">
        <v>250211.7</v>
      </c>
      <c r="D176" s="1">
        <v>260042.9</v>
      </c>
      <c r="E176" s="1">
        <v>262835.3</v>
      </c>
      <c r="F176" s="1">
        <v>257304.8</v>
      </c>
      <c r="G176" s="1">
        <v>258873</v>
      </c>
      <c r="H176" s="1">
        <v>260608</v>
      </c>
      <c r="I176" s="1">
        <v>264689.59999999998</v>
      </c>
      <c r="J176" s="1">
        <v>275219.20000000001</v>
      </c>
      <c r="K176" s="1">
        <v>271437.09999999998</v>
      </c>
      <c r="L176" s="1">
        <v>259840.5</v>
      </c>
      <c r="M176" s="1">
        <v>262387.90000000002</v>
      </c>
      <c r="N176" s="1">
        <v>244155</v>
      </c>
      <c r="O176" s="1">
        <v>247237.4</v>
      </c>
      <c r="P176" s="1">
        <v>254741</v>
      </c>
      <c r="Q176" s="1">
        <v>269427.7</v>
      </c>
      <c r="R176" s="1">
        <v>263937.5</v>
      </c>
      <c r="S176" s="1">
        <v>269054</v>
      </c>
      <c r="T176" s="1">
        <v>264492.90000000002</v>
      </c>
      <c r="U176" s="1">
        <v>256408</v>
      </c>
      <c r="V176" s="1">
        <v>257786.5</v>
      </c>
      <c r="W176" s="1">
        <v>268373.90000000002</v>
      </c>
      <c r="X176" s="1">
        <v>277713.5</v>
      </c>
      <c r="Y176" s="1">
        <v>236298.5</v>
      </c>
      <c r="Z176" s="1">
        <v>268896.7</v>
      </c>
      <c r="AA176" s="1">
        <v>283066.90000000002</v>
      </c>
      <c r="AB176" s="1">
        <v>290662.2</v>
      </c>
    </row>
    <row r="177" spans="1:28" x14ac:dyDescent="0.2">
      <c r="A177" t="s">
        <v>175</v>
      </c>
      <c r="B177" s="1">
        <v>359710.1</v>
      </c>
      <c r="C177" s="1">
        <v>366930.8</v>
      </c>
      <c r="D177" s="1">
        <v>371812.8</v>
      </c>
      <c r="E177" s="1">
        <v>388354.6</v>
      </c>
      <c r="F177" s="1">
        <v>386805.2</v>
      </c>
      <c r="G177" s="1">
        <v>379001.1</v>
      </c>
      <c r="H177" s="1">
        <v>376205.9</v>
      </c>
      <c r="I177" s="1">
        <v>386826.3</v>
      </c>
      <c r="J177" s="1">
        <v>397435.5</v>
      </c>
      <c r="K177" s="1">
        <v>414617.2</v>
      </c>
      <c r="L177" s="1">
        <v>404450.4</v>
      </c>
      <c r="M177" s="1">
        <v>396175.9</v>
      </c>
      <c r="N177" s="1">
        <v>377994.4</v>
      </c>
      <c r="O177" s="1">
        <v>386508.5</v>
      </c>
      <c r="P177" s="1">
        <v>403055.3</v>
      </c>
      <c r="Q177" s="1">
        <v>408176.6</v>
      </c>
      <c r="R177" s="1">
        <v>399987</v>
      </c>
      <c r="S177" s="1">
        <v>382504.3</v>
      </c>
      <c r="T177" s="1">
        <v>382069.9</v>
      </c>
      <c r="U177" s="1">
        <v>392878.3</v>
      </c>
      <c r="V177" s="1">
        <v>420208.7</v>
      </c>
      <c r="W177" s="1">
        <v>446413.5</v>
      </c>
      <c r="X177" s="1">
        <v>454975.5</v>
      </c>
      <c r="Y177" s="1">
        <v>412004.2</v>
      </c>
      <c r="Z177" s="1">
        <v>442565.8</v>
      </c>
      <c r="AA177" s="1">
        <v>450701.6</v>
      </c>
      <c r="AB177" s="1">
        <v>487962.9</v>
      </c>
    </row>
    <row r="178" spans="1:28" x14ac:dyDescent="0.2">
      <c r="A178" t="s">
        <v>176</v>
      </c>
      <c r="B178" s="1">
        <v>221831.1</v>
      </c>
      <c r="C178" s="1">
        <v>213952.2</v>
      </c>
      <c r="D178" s="1">
        <v>225184.1</v>
      </c>
      <c r="E178" s="1">
        <v>219933.7</v>
      </c>
      <c r="F178" s="1">
        <v>217812</v>
      </c>
      <c r="G178" s="1">
        <v>214444.3</v>
      </c>
      <c r="H178" s="1">
        <v>216322.5</v>
      </c>
      <c r="I178" s="1">
        <v>224855.5</v>
      </c>
      <c r="J178" s="1">
        <v>222348.1</v>
      </c>
      <c r="K178" s="1">
        <v>220310.7</v>
      </c>
      <c r="L178" s="1">
        <v>233792.1</v>
      </c>
      <c r="M178" s="1">
        <v>215270</v>
      </c>
      <c r="N178" s="1">
        <v>192343.4</v>
      </c>
      <c r="O178" s="1">
        <v>185654.39999999999</v>
      </c>
      <c r="P178" s="1">
        <v>190476</v>
      </c>
      <c r="Q178" s="1">
        <v>189884</v>
      </c>
      <c r="R178" s="1">
        <v>188552.2</v>
      </c>
      <c r="S178" s="1">
        <v>196391.2</v>
      </c>
      <c r="T178" s="1">
        <v>191104.1</v>
      </c>
      <c r="U178" s="1">
        <v>189410.6</v>
      </c>
      <c r="V178" s="1">
        <v>191226.6</v>
      </c>
      <c r="W178" s="1">
        <v>195716.8</v>
      </c>
      <c r="X178" s="1">
        <v>190418</v>
      </c>
      <c r="Y178" s="1">
        <v>173121.4</v>
      </c>
      <c r="Z178" s="1">
        <v>187472.4</v>
      </c>
      <c r="AA178" s="1">
        <v>177197.6</v>
      </c>
      <c r="AB178" s="1">
        <v>178732.3</v>
      </c>
    </row>
    <row r="179" spans="1:28" x14ac:dyDescent="0.2">
      <c r="A179" t="s">
        <v>177</v>
      </c>
      <c r="B179" s="1">
        <v>42526.9</v>
      </c>
      <c r="C179" s="1">
        <v>49749.5</v>
      </c>
      <c r="D179" s="1">
        <v>65834.399999999994</v>
      </c>
      <c r="E179" s="1">
        <v>71139.199999999997</v>
      </c>
      <c r="F179" s="1">
        <v>74389.3</v>
      </c>
      <c r="G179" s="1">
        <v>74029</v>
      </c>
      <c r="H179" s="1">
        <v>67424.7</v>
      </c>
      <c r="I179" s="1">
        <v>68083.600000000006</v>
      </c>
      <c r="J179" s="1">
        <v>68541.100000000006</v>
      </c>
      <c r="K179" s="1">
        <v>63887.199999999997</v>
      </c>
      <c r="L179" s="1">
        <v>54677.7</v>
      </c>
      <c r="M179" s="1">
        <v>70106.7</v>
      </c>
      <c r="N179" s="1">
        <v>50345.2</v>
      </c>
      <c r="O179" s="1">
        <v>52895.3</v>
      </c>
      <c r="P179" s="1">
        <v>54773.8</v>
      </c>
      <c r="Q179" s="1">
        <v>55502.7</v>
      </c>
      <c r="R179" s="1">
        <v>61968.9</v>
      </c>
      <c r="S179" s="1">
        <v>61854.8</v>
      </c>
      <c r="T179" s="1">
        <v>61289.7</v>
      </c>
      <c r="U179" s="1">
        <v>64664.7</v>
      </c>
      <c r="V179" s="1">
        <v>71844.3</v>
      </c>
      <c r="W179" s="1">
        <v>75266.8</v>
      </c>
      <c r="X179" s="1">
        <v>73495.7</v>
      </c>
      <c r="Y179" s="1">
        <v>72289</v>
      </c>
      <c r="Z179" s="1">
        <v>76489.7</v>
      </c>
      <c r="AA179" s="1">
        <v>81761.899999999994</v>
      </c>
      <c r="AB179" s="1">
        <v>83481.899999999994</v>
      </c>
    </row>
    <row r="180" spans="1:28" x14ac:dyDescent="0.2">
      <c r="A180" t="s">
        <v>178</v>
      </c>
      <c r="B180" s="1">
        <v>2488852.2999999998</v>
      </c>
      <c r="C180" s="1">
        <v>2578629.7000000002</v>
      </c>
      <c r="D180" s="1">
        <v>2548631.2999999998</v>
      </c>
      <c r="E180" s="1">
        <v>2601453.7000000002</v>
      </c>
      <c r="F180" s="1">
        <v>2645695.2000000002</v>
      </c>
      <c r="G180" s="1">
        <v>2731347</v>
      </c>
      <c r="H180" s="1">
        <v>2833902.1</v>
      </c>
      <c r="I180" s="1">
        <v>2933822.7</v>
      </c>
      <c r="J180" s="1">
        <v>2962877.7</v>
      </c>
      <c r="K180" s="1">
        <v>2987480</v>
      </c>
      <c r="L180" s="1">
        <v>3002027.6</v>
      </c>
      <c r="M180" s="1">
        <v>3043999.5</v>
      </c>
      <c r="N180" s="1">
        <v>3006603.7</v>
      </c>
      <c r="O180" s="1">
        <v>3112773.1</v>
      </c>
      <c r="P180" s="1">
        <v>3096298.8</v>
      </c>
      <c r="Q180" s="1">
        <v>3123411.7</v>
      </c>
      <c r="R180" s="1">
        <v>3203145.2</v>
      </c>
      <c r="S180" s="1">
        <v>3184754.7</v>
      </c>
      <c r="T180" s="1">
        <v>3196815.4</v>
      </c>
      <c r="U180" s="1">
        <v>3256378.7</v>
      </c>
      <c r="V180" s="1">
        <v>3307621.9</v>
      </c>
      <c r="W180" s="1">
        <v>3300628.7</v>
      </c>
      <c r="X180" s="1">
        <v>3328068.4</v>
      </c>
      <c r="Y180" s="1">
        <v>2991762.7</v>
      </c>
      <c r="Z180" s="1">
        <v>3231665</v>
      </c>
      <c r="AA180" s="1">
        <v>3323985.5</v>
      </c>
      <c r="AB180" s="1">
        <v>3331616.2</v>
      </c>
    </row>
    <row r="181" spans="1:28" x14ac:dyDescent="0.2">
      <c r="A181" t="s">
        <v>179</v>
      </c>
      <c r="B181" s="1">
        <v>285145.09999999998</v>
      </c>
      <c r="C181" s="1">
        <v>284807.90000000002</v>
      </c>
      <c r="D181" s="1">
        <v>281662.2</v>
      </c>
      <c r="E181" s="1">
        <v>287574.5</v>
      </c>
      <c r="F181" s="1">
        <v>291746.8</v>
      </c>
      <c r="G181" s="1">
        <v>314051.90000000002</v>
      </c>
      <c r="H181" s="1">
        <v>342058.6</v>
      </c>
      <c r="I181" s="1">
        <v>340002.5</v>
      </c>
      <c r="J181" s="1">
        <v>344101.4</v>
      </c>
      <c r="K181" s="1">
        <v>348895.9</v>
      </c>
      <c r="L181" s="1">
        <v>369600.4</v>
      </c>
      <c r="M181" s="1">
        <v>376302.3</v>
      </c>
      <c r="N181" s="1">
        <v>338486.1</v>
      </c>
      <c r="O181" s="1">
        <v>327296.09999999998</v>
      </c>
      <c r="P181" s="1">
        <v>330624.59999999998</v>
      </c>
      <c r="Q181" s="1">
        <v>351459.5</v>
      </c>
      <c r="R181" s="1">
        <v>359336.5</v>
      </c>
      <c r="S181" s="1">
        <v>371214.6</v>
      </c>
      <c r="T181" s="1">
        <v>386283.4</v>
      </c>
      <c r="U181" s="1">
        <v>418688.5</v>
      </c>
      <c r="V181" s="1">
        <v>438198.9</v>
      </c>
      <c r="W181" s="1">
        <v>448488.1</v>
      </c>
      <c r="X181" s="1">
        <v>455638.7</v>
      </c>
      <c r="Y181" s="1">
        <v>380291.8</v>
      </c>
      <c r="Z181" s="1">
        <v>424013.3</v>
      </c>
      <c r="AA181" s="1">
        <v>451481.3</v>
      </c>
      <c r="AB181" s="1">
        <v>462599.1</v>
      </c>
    </row>
    <row r="182" spans="1:28" x14ac:dyDescent="0.2">
      <c r="A182" t="s">
        <v>180</v>
      </c>
      <c r="B182" s="1">
        <v>100257</v>
      </c>
      <c r="C182" s="1">
        <v>106373.8</v>
      </c>
      <c r="D182" s="1">
        <v>107393.3</v>
      </c>
      <c r="E182" s="1">
        <v>108624.1</v>
      </c>
      <c r="F182" s="1">
        <v>110730.9</v>
      </c>
      <c r="G182" s="1">
        <v>116638.1</v>
      </c>
      <c r="H182" s="1">
        <v>126176.7</v>
      </c>
      <c r="I182" s="1">
        <v>138769.4</v>
      </c>
      <c r="J182" s="1">
        <v>134766.5</v>
      </c>
      <c r="K182" s="1">
        <v>136945.5</v>
      </c>
      <c r="L182" s="1">
        <v>148999.79999999999</v>
      </c>
      <c r="M182" s="1">
        <v>148869</v>
      </c>
      <c r="N182" s="1">
        <v>140580.20000000001</v>
      </c>
      <c r="O182" s="1">
        <v>147344.6</v>
      </c>
      <c r="P182" s="1">
        <v>139850.70000000001</v>
      </c>
      <c r="Q182" s="1">
        <v>140750.79999999999</v>
      </c>
      <c r="R182" s="1">
        <v>143692</v>
      </c>
      <c r="S182" s="1">
        <v>144772.29999999999</v>
      </c>
      <c r="T182" s="1">
        <v>144034.20000000001</v>
      </c>
      <c r="U182" s="1">
        <v>143698.79999999999</v>
      </c>
      <c r="V182" s="1">
        <v>140729.70000000001</v>
      </c>
      <c r="W182" s="1">
        <v>142101.79999999999</v>
      </c>
      <c r="X182" s="1">
        <v>132348.1</v>
      </c>
      <c r="Y182" s="1">
        <v>107979.4</v>
      </c>
      <c r="Z182" s="1">
        <v>124096.1</v>
      </c>
      <c r="AA182" s="1">
        <v>114446.9</v>
      </c>
      <c r="AB182" s="1">
        <v>112320.9</v>
      </c>
    </row>
    <row r="183" spans="1:28" x14ac:dyDescent="0.2">
      <c r="A183" t="s">
        <v>181</v>
      </c>
      <c r="B183" s="1">
        <v>97340.5</v>
      </c>
      <c r="C183" s="1">
        <v>108318</v>
      </c>
      <c r="D183" s="1">
        <v>111556</v>
      </c>
      <c r="E183" s="1">
        <v>118997.2</v>
      </c>
      <c r="F183" s="1">
        <v>119730.5</v>
      </c>
      <c r="G183" s="1">
        <v>117415.4</v>
      </c>
      <c r="H183" s="1">
        <v>120571.9</v>
      </c>
      <c r="I183" s="1">
        <v>124010</v>
      </c>
      <c r="J183" s="1">
        <v>124028.4</v>
      </c>
      <c r="K183" s="1">
        <v>117290.9</v>
      </c>
      <c r="L183" s="1">
        <v>120813.9</v>
      </c>
      <c r="M183" s="1">
        <v>118649.3</v>
      </c>
      <c r="N183" s="1">
        <v>114843.5</v>
      </c>
      <c r="O183" s="1">
        <v>106173.6</v>
      </c>
      <c r="P183" s="1">
        <v>112604.5</v>
      </c>
      <c r="Q183" s="1">
        <v>107746.2</v>
      </c>
      <c r="R183" s="1">
        <v>110225.7</v>
      </c>
      <c r="S183" s="1">
        <v>101396.5</v>
      </c>
      <c r="T183" s="1">
        <v>102358.6</v>
      </c>
      <c r="U183" s="1">
        <v>103523.8</v>
      </c>
      <c r="V183" s="1">
        <v>83479</v>
      </c>
      <c r="W183" s="1">
        <v>76381.2</v>
      </c>
      <c r="X183" s="1">
        <v>73580.2</v>
      </c>
      <c r="Y183" s="1">
        <v>65386.8</v>
      </c>
      <c r="Z183" s="1">
        <v>72635.399999999994</v>
      </c>
      <c r="AA183" s="1">
        <v>62650.400000000001</v>
      </c>
      <c r="AB183" s="1">
        <v>47916</v>
      </c>
    </row>
    <row r="184" spans="1:28" x14ac:dyDescent="0.2">
      <c r="A184" t="s">
        <v>182</v>
      </c>
      <c r="B184" s="1">
        <v>93039.3</v>
      </c>
      <c r="C184" s="1">
        <v>121935</v>
      </c>
      <c r="D184" s="1">
        <v>124048.7</v>
      </c>
      <c r="E184" s="1">
        <v>129831.3</v>
      </c>
      <c r="F184" s="1">
        <v>156295</v>
      </c>
      <c r="G184" s="1">
        <v>162409.4</v>
      </c>
      <c r="H184" s="1">
        <v>171444.8</v>
      </c>
      <c r="I184" s="1">
        <v>187861.5</v>
      </c>
      <c r="J184" s="1">
        <v>194554.1</v>
      </c>
      <c r="K184" s="1">
        <v>203865</v>
      </c>
      <c r="L184" s="1">
        <v>211197</v>
      </c>
      <c r="M184" s="1">
        <v>212607.6</v>
      </c>
      <c r="N184" s="1">
        <v>229244.79999999999</v>
      </c>
      <c r="O184" s="1">
        <v>254732.4</v>
      </c>
      <c r="P184" s="1">
        <v>247384.4</v>
      </c>
      <c r="Q184" s="1">
        <v>247310.5</v>
      </c>
      <c r="R184" s="1">
        <v>257628.4</v>
      </c>
      <c r="S184" s="1">
        <v>261051.1</v>
      </c>
      <c r="T184" s="1">
        <v>254130.2</v>
      </c>
      <c r="U184" s="1">
        <v>244292.8</v>
      </c>
      <c r="V184" s="1">
        <v>248643.9</v>
      </c>
      <c r="W184" s="1">
        <v>252431.2</v>
      </c>
      <c r="X184" s="1">
        <v>241045.4</v>
      </c>
      <c r="Y184" s="1">
        <v>229436.79999999999</v>
      </c>
      <c r="Z184" s="1">
        <v>245598.8</v>
      </c>
      <c r="AA184" s="1">
        <v>265288.59999999998</v>
      </c>
      <c r="AB184" s="1">
        <v>250312.9</v>
      </c>
    </row>
    <row r="185" spans="1:28" x14ac:dyDescent="0.2">
      <c r="A185" t="s">
        <v>183</v>
      </c>
      <c r="B185" s="1">
        <v>630164.9</v>
      </c>
      <c r="C185" s="1">
        <v>639202.69999999995</v>
      </c>
      <c r="D185" s="1">
        <v>626923.1</v>
      </c>
      <c r="E185" s="1">
        <v>621799.6</v>
      </c>
      <c r="F185" s="1">
        <v>638933.9</v>
      </c>
      <c r="G185" s="1">
        <v>662130.30000000005</v>
      </c>
      <c r="H185" s="1">
        <v>685784.8</v>
      </c>
      <c r="I185" s="1">
        <v>701429.8</v>
      </c>
      <c r="J185" s="1">
        <v>718489.5</v>
      </c>
      <c r="K185" s="1">
        <v>712087.1</v>
      </c>
      <c r="L185" s="1">
        <v>688790.7</v>
      </c>
      <c r="M185" s="1">
        <v>695763.8</v>
      </c>
      <c r="N185" s="1">
        <v>752713.9</v>
      </c>
      <c r="O185" s="1">
        <v>740470.3</v>
      </c>
      <c r="P185" s="1">
        <v>729190.5</v>
      </c>
      <c r="Q185" s="1">
        <v>723779.1</v>
      </c>
      <c r="R185" s="1">
        <v>754820.1</v>
      </c>
      <c r="S185" s="1">
        <v>733920.5</v>
      </c>
      <c r="T185" s="1">
        <v>726067.5</v>
      </c>
      <c r="U185" s="1">
        <v>755587.9</v>
      </c>
      <c r="V185" s="1">
        <v>766943.4</v>
      </c>
      <c r="W185" s="1">
        <v>764351.5</v>
      </c>
      <c r="X185" s="1">
        <v>777345.1</v>
      </c>
      <c r="Y185" s="1">
        <v>756696.1</v>
      </c>
      <c r="Z185" s="1">
        <v>786407.3</v>
      </c>
      <c r="AA185" s="1">
        <v>853284.3</v>
      </c>
      <c r="AB185" s="1">
        <v>853206.5</v>
      </c>
    </row>
    <row r="186" spans="1:28" x14ac:dyDescent="0.2">
      <c r="A186" t="s">
        <v>184</v>
      </c>
      <c r="B186" s="1">
        <v>203385.9</v>
      </c>
      <c r="C186" s="1">
        <v>201000.8</v>
      </c>
      <c r="D186" s="1">
        <v>192209.8</v>
      </c>
      <c r="E186" s="1">
        <v>199972.6</v>
      </c>
      <c r="F186" s="1">
        <v>197046.8</v>
      </c>
      <c r="G186" s="1">
        <v>201439</v>
      </c>
      <c r="H186" s="1">
        <v>209096.3</v>
      </c>
      <c r="I186" s="1">
        <v>222815.7</v>
      </c>
      <c r="J186" s="1">
        <v>229117.1</v>
      </c>
      <c r="K186" s="1">
        <v>221385</v>
      </c>
      <c r="L186" s="1">
        <v>230909.5</v>
      </c>
      <c r="M186" s="1">
        <v>258419.5</v>
      </c>
      <c r="N186" s="1">
        <v>248161.2</v>
      </c>
      <c r="O186" s="1">
        <v>263347.7</v>
      </c>
      <c r="P186" s="1">
        <v>265653</v>
      </c>
      <c r="Q186" s="1">
        <v>286868.7</v>
      </c>
      <c r="R186" s="1">
        <v>303160</v>
      </c>
      <c r="S186" s="1">
        <v>292391.90000000002</v>
      </c>
      <c r="T186" s="1">
        <v>316169.8</v>
      </c>
      <c r="U186" s="1">
        <v>308890.2</v>
      </c>
      <c r="V186" s="1">
        <v>331575</v>
      </c>
      <c r="W186" s="1">
        <v>342948</v>
      </c>
      <c r="X186" s="1">
        <v>342523.4</v>
      </c>
      <c r="Y186" s="1">
        <v>313826.40000000002</v>
      </c>
      <c r="Z186" s="1">
        <v>335106.40000000002</v>
      </c>
      <c r="AA186" s="1">
        <v>329831.40000000002</v>
      </c>
      <c r="AB186" s="1">
        <v>349881.5</v>
      </c>
    </row>
    <row r="187" spans="1:28" x14ac:dyDescent="0.2">
      <c r="A187" t="s">
        <v>185</v>
      </c>
      <c r="B187" s="1">
        <v>124567.6</v>
      </c>
      <c r="C187" s="1">
        <v>123236.2</v>
      </c>
      <c r="D187" s="1">
        <v>120541.2</v>
      </c>
      <c r="E187" s="1">
        <v>120540.7</v>
      </c>
      <c r="F187" s="1">
        <v>123347.9</v>
      </c>
      <c r="G187" s="1">
        <v>128980.3</v>
      </c>
      <c r="H187" s="1">
        <v>129301.9</v>
      </c>
      <c r="I187" s="1">
        <v>135169.4</v>
      </c>
      <c r="J187" s="1">
        <v>130566.7</v>
      </c>
      <c r="K187" s="1">
        <v>135347.79999999999</v>
      </c>
      <c r="L187" s="1">
        <v>115784.8</v>
      </c>
      <c r="M187" s="1">
        <v>131228.29999999999</v>
      </c>
      <c r="N187" s="1">
        <v>109379.8</v>
      </c>
      <c r="O187" s="1">
        <v>110779.4</v>
      </c>
      <c r="P187" s="1">
        <v>112748.7</v>
      </c>
      <c r="Q187" s="1">
        <v>121560.4</v>
      </c>
      <c r="R187" s="1">
        <v>121965.6</v>
      </c>
      <c r="S187" s="1">
        <v>125017.7</v>
      </c>
      <c r="T187" s="1">
        <v>121501.9</v>
      </c>
      <c r="U187" s="1">
        <v>129368.7</v>
      </c>
      <c r="V187" s="1">
        <v>134981.6</v>
      </c>
      <c r="W187" s="1">
        <v>132100.79999999999</v>
      </c>
      <c r="X187" s="1">
        <v>133172.20000000001</v>
      </c>
      <c r="Y187" s="1">
        <v>122140.8</v>
      </c>
      <c r="Z187" s="1">
        <v>125405</v>
      </c>
      <c r="AA187" s="1">
        <v>132114.20000000001</v>
      </c>
      <c r="AB187" s="1">
        <v>124285.9</v>
      </c>
    </row>
    <row r="188" spans="1:28" x14ac:dyDescent="0.2">
      <c r="A188" t="s">
        <v>186</v>
      </c>
      <c r="B188" s="1">
        <v>241605.7</v>
      </c>
      <c r="C188" s="1">
        <v>247816.2</v>
      </c>
      <c r="D188" s="1">
        <v>244470.9</v>
      </c>
      <c r="E188" s="1">
        <v>246332.5</v>
      </c>
      <c r="F188" s="1">
        <v>253284.3</v>
      </c>
      <c r="G188" s="1">
        <v>270137.40000000002</v>
      </c>
      <c r="H188" s="1">
        <v>268487.3</v>
      </c>
      <c r="I188" s="1">
        <v>279877.5</v>
      </c>
      <c r="J188" s="1">
        <v>281075.8</v>
      </c>
      <c r="K188" s="1">
        <v>289455</v>
      </c>
      <c r="L188" s="1">
        <v>301105.3</v>
      </c>
      <c r="M188" s="1">
        <v>286424.59999999998</v>
      </c>
      <c r="N188" s="1">
        <v>291717.5</v>
      </c>
      <c r="O188" s="1">
        <v>332948.59999999998</v>
      </c>
      <c r="P188" s="1">
        <v>327438.7</v>
      </c>
      <c r="Q188" s="1">
        <v>338309.9</v>
      </c>
      <c r="R188" s="1">
        <v>336713.3</v>
      </c>
      <c r="S188" s="1">
        <v>334225</v>
      </c>
      <c r="T188" s="1">
        <v>344400.2</v>
      </c>
      <c r="U188" s="1">
        <v>348754.4</v>
      </c>
      <c r="V188" s="1">
        <v>340909.4</v>
      </c>
      <c r="W188" s="1">
        <v>330551.90000000002</v>
      </c>
      <c r="X188" s="1">
        <v>327127.40000000002</v>
      </c>
      <c r="Y188" s="1">
        <v>227433.60000000001</v>
      </c>
      <c r="Z188" s="1">
        <v>239204.2</v>
      </c>
      <c r="AA188" s="1">
        <v>226187.6</v>
      </c>
      <c r="AB188" s="1">
        <v>200772.2</v>
      </c>
    </row>
    <row r="189" spans="1:28" x14ac:dyDescent="0.2">
      <c r="A189" t="s">
        <v>187</v>
      </c>
      <c r="B189" s="1">
        <v>150059.4</v>
      </c>
      <c r="C189" s="1">
        <v>152179.5</v>
      </c>
      <c r="D189" s="1">
        <v>150237</v>
      </c>
      <c r="E189" s="1">
        <v>148842.6</v>
      </c>
      <c r="F189" s="1">
        <v>143243.9</v>
      </c>
      <c r="G189" s="1">
        <v>143226</v>
      </c>
      <c r="H189" s="1">
        <v>146024.29999999999</v>
      </c>
      <c r="I189" s="1">
        <v>153608.70000000001</v>
      </c>
      <c r="J189" s="1">
        <v>152942.5</v>
      </c>
      <c r="K189" s="1">
        <v>153948.5</v>
      </c>
      <c r="L189" s="1">
        <v>155056.9</v>
      </c>
      <c r="M189" s="1">
        <v>144427.79999999999</v>
      </c>
      <c r="N189" s="1">
        <v>130054.3</v>
      </c>
      <c r="O189" s="1">
        <v>127610</v>
      </c>
      <c r="P189" s="1">
        <v>118718.8</v>
      </c>
      <c r="Q189" s="1">
        <v>117125.1</v>
      </c>
      <c r="R189" s="1">
        <v>115359.9</v>
      </c>
      <c r="S189" s="1">
        <v>113116.3</v>
      </c>
      <c r="T189" s="1">
        <v>114115.6</v>
      </c>
      <c r="U189" s="1">
        <v>116261.9</v>
      </c>
      <c r="V189" s="1">
        <v>115973.7</v>
      </c>
      <c r="W189" s="1">
        <v>118130.6</v>
      </c>
      <c r="X189" s="1">
        <v>110923.4</v>
      </c>
      <c r="Y189" s="1">
        <v>96972.3</v>
      </c>
      <c r="Z189" s="1">
        <v>100965.8</v>
      </c>
      <c r="AA189" s="1">
        <v>94777.5</v>
      </c>
      <c r="AB189" s="1">
        <v>98954.6</v>
      </c>
    </row>
    <row r="190" spans="1:28" x14ac:dyDescent="0.2">
      <c r="A190" t="s">
        <v>188</v>
      </c>
      <c r="B190" s="1">
        <v>319703.5</v>
      </c>
      <c r="C190" s="1">
        <v>340380.2</v>
      </c>
      <c r="D190" s="1">
        <v>335479.90000000002</v>
      </c>
      <c r="E190" s="1">
        <v>340668.6</v>
      </c>
      <c r="F190" s="1">
        <v>333852.09999999998</v>
      </c>
      <c r="G190" s="1">
        <v>339258.3</v>
      </c>
      <c r="H190" s="1">
        <v>354121.8</v>
      </c>
      <c r="I190" s="1">
        <v>368968.9</v>
      </c>
      <c r="J190" s="1">
        <v>370634.6</v>
      </c>
      <c r="K190" s="1">
        <v>373064.5</v>
      </c>
      <c r="L190" s="1">
        <v>378615.5</v>
      </c>
      <c r="M190" s="1">
        <v>381212.3</v>
      </c>
      <c r="N190" s="1">
        <v>377449</v>
      </c>
      <c r="O190" s="1">
        <v>407604.6</v>
      </c>
      <c r="P190" s="1">
        <v>409834.8</v>
      </c>
      <c r="Q190" s="1">
        <v>390503.2</v>
      </c>
      <c r="R190" s="1">
        <v>382822.2</v>
      </c>
      <c r="S190" s="1">
        <v>382045.1</v>
      </c>
      <c r="T190" s="1">
        <v>363543.6</v>
      </c>
      <c r="U190" s="1">
        <v>354601.3</v>
      </c>
      <c r="V190" s="1">
        <v>359643.1</v>
      </c>
      <c r="W190" s="1">
        <v>342037.3</v>
      </c>
      <c r="X190" s="1">
        <v>354841.2</v>
      </c>
      <c r="Y190" s="1">
        <v>345937.9</v>
      </c>
      <c r="Z190" s="1">
        <v>364209.4</v>
      </c>
      <c r="AA190" s="1">
        <v>397232.6</v>
      </c>
      <c r="AB190" s="1">
        <v>424074.8</v>
      </c>
    </row>
    <row r="191" spans="1:28" x14ac:dyDescent="0.2">
      <c r="A191" t="s">
        <v>189</v>
      </c>
      <c r="B191" s="1">
        <v>161504</v>
      </c>
      <c r="C191" s="1">
        <v>163765.1</v>
      </c>
      <c r="D191" s="1">
        <v>161050</v>
      </c>
      <c r="E191" s="1">
        <v>177243.1</v>
      </c>
      <c r="F191" s="1">
        <v>167622.6</v>
      </c>
      <c r="G191" s="1">
        <v>165812.5</v>
      </c>
      <c r="H191" s="1">
        <v>166885.4</v>
      </c>
      <c r="I191" s="1">
        <v>167844.7</v>
      </c>
      <c r="J191" s="1">
        <v>167160</v>
      </c>
      <c r="K191" s="1">
        <v>162314</v>
      </c>
      <c r="L191" s="1">
        <v>157304.6</v>
      </c>
      <c r="M191" s="1">
        <v>166347.79999999999</v>
      </c>
      <c r="N191" s="1">
        <v>154147.1</v>
      </c>
      <c r="O191" s="1">
        <v>162695.9</v>
      </c>
      <c r="P191" s="1">
        <v>158628.6</v>
      </c>
      <c r="Q191" s="1">
        <v>155738.1</v>
      </c>
      <c r="R191" s="1">
        <v>159894.6</v>
      </c>
      <c r="S191" s="1">
        <v>162962.9</v>
      </c>
      <c r="T191" s="1">
        <v>159313.20000000001</v>
      </c>
      <c r="U191" s="1">
        <v>164033.9</v>
      </c>
      <c r="V191" s="1">
        <v>167736.1</v>
      </c>
      <c r="W191" s="1">
        <v>170663.6</v>
      </c>
      <c r="X191" s="1">
        <v>173580.1</v>
      </c>
      <c r="Y191" s="1">
        <v>143777.79999999999</v>
      </c>
      <c r="Z191" s="1">
        <v>175513.1</v>
      </c>
      <c r="AA191" s="1">
        <v>178841.1</v>
      </c>
      <c r="AB191" s="1">
        <v>191289.5</v>
      </c>
    </row>
    <row r="192" spans="1:28" x14ac:dyDescent="0.2">
      <c r="A192" t="s">
        <v>190</v>
      </c>
      <c r="B192" s="1">
        <v>82079.399999999994</v>
      </c>
      <c r="C192" s="1">
        <v>89614.3</v>
      </c>
      <c r="D192" s="1">
        <v>93059.199999999997</v>
      </c>
      <c r="E192" s="1">
        <v>101026.9</v>
      </c>
      <c r="F192" s="1">
        <v>109860.5</v>
      </c>
      <c r="G192" s="1">
        <v>109848.4</v>
      </c>
      <c r="H192" s="1">
        <v>113948.3</v>
      </c>
      <c r="I192" s="1">
        <v>113464.6</v>
      </c>
      <c r="J192" s="1">
        <v>115441.1</v>
      </c>
      <c r="K192" s="1">
        <v>132880.79999999999</v>
      </c>
      <c r="L192" s="1">
        <v>123849.2</v>
      </c>
      <c r="M192" s="1">
        <v>123747.2</v>
      </c>
      <c r="N192" s="1">
        <v>119826.3</v>
      </c>
      <c r="O192" s="1">
        <v>131769.9</v>
      </c>
      <c r="P192" s="1">
        <v>143621.5</v>
      </c>
      <c r="Q192" s="1">
        <v>142260.20000000001</v>
      </c>
      <c r="R192" s="1">
        <v>157526.9</v>
      </c>
      <c r="S192" s="1">
        <v>162640.79999999999</v>
      </c>
      <c r="T192" s="1">
        <v>164897.20000000001</v>
      </c>
      <c r="U192" s="1">
        <v>168676.5</v>
      </c>
      <c r="V192" s="1">
        <v>178808.1</v>
      </c>
      <c r="W192" s="1">
        <v>180442.7</v>
      </c>
      <c r="X192" s="1">
        <v>205943.2</v>
      </c>
      <c r="Y192" s="1">
        <v>201883</v>
      </c>
      <c r="Z192" s="1">
        <v>238510.2</v>
      </c>
      <c r="AA192" s="1">
        <v>217849.60000000001</v>
      </c>
      <c r="AB192" s="1">
        <v>216002.3</v>
      </c>
    </row>
    <row r="193" spans="1:28" x14ac:dyDescent="0.2">
      <c r="A193" t="s">
        <v>191</v>
      </c>
      <c r="B193" s="1">
        <v>1355540.8</v>
      </c>
      <c r="C193" s="1">
        <v>1397596.4</v>
      </c>
      <c r="D193" s="1">
        <v>1448604.7</v>
      </c>
      <c r="E193" s="1">
        <v>1445166.1</v>
      </c>
      <c r="F193" s="1">
        <v>1434776.9</v>
      </c>
      <c r="G193" s="1">
        <v>1435581.5</v>
      </c>
      <c r="H193" s="1">
        <v>1442409.3</v>
      </c>
      <c r="I193" s="1">
        <v>1487651</v>
      </c>
      <c r="J193" s="1">
        <v>1450444.1</v>
      </c>
      <c r="K193" s="1">
        <v>1500605.6</v>
      </c>
      <c r="L193" s="1">
        <v>1520097</v>
      </c>
      <c r="M193" s="1">
        <v>1488874</v>
      </c>
      <c r="N193" s="1">
        <v>1424418.1</v>
      </c>
      <c r="O193" s="1">
        <v>1487157.3</v>
      </c>
      <c r="P193" s="1">
        <v>1509336.3</v>
      </c>
      <c r="Q193" s="1">
        <v>1547538.4</v>
      </c>
      <c r="R193" s="1">
        <v>1545668.9</v>
      </c>
      <c r="S193" s="1">
        <v>1576983.6</v>
      </c>
      <c r="T193" s="1">
        <v>1616395.3</v>
      </c>
      <c r="U193" s="1">
        <v>1621888.8</v>
      </c>
      <c r="V193" s="1">
        <v>1687899</v>
      </c>
      <c r="W193" s="1">
        <v>1831726.9</v>
      </c>
      <c r="X193" s="1">
        <v>1911382.2</v>
      </c>
      <c r="Y193" s="1">
        <v>1606627.4</v>
      </c>
      <c r="Z193" s="1">
        <v>1756123.9</v>
      </c>
      <c r="AA193" s="1">
        <v>1823689.9</v>
      </c>
      <c r="AB193" s="1">
        <v>1915051.5</v>
      </c>
    </row>
    <row r="194" spans="1:28" x14ac:dyDescent="0.2">
      <c r="A194" t="s">
        <v>192</v>
      </c>
      <c r="B194" s="1">
        <v>107223.9</v>
      </c>
      <c r="C194" s="1">
        <v>113699.5</v>
      </c>
      <c r="D194" s="1">
        <v>120775.1</v>
      </c>
      <c r="E194" s="1">
        <v>120840.3</v>
      </c>
      <c r="F194" s="1">
        <v>112566</v>
      </c>
      <c r="G194" s="1">
        <v>107091.4</v>
      </c>
      <c r="H194" s="1">
        <v>98734.7</v>
      </c>
      <c r="I194" s="1">
        <v>94376.4</v>
      </c>
      <c r="J194" s="1">
        <v>77768.3</v>
      </c>
      <c r="K194" s="1">
        <v>78850.8</v>
      </c>
      <c r="L194" s="1">
        <v>83249.8</v>
      </c>
      <c r="M194" s="1">
        <v>81924.100000000006</v>
      </c>
      <c r="N194" s="1">
        <v>84421</v>
      </c>
      <c r="O194" s="1">
        <v>93072.5</v>
      </c>
      <c r="P194" s="1">
        <v>101829.2</v>
      </c>
      <c r="Q194" s="1">
        <v>106813.3</v>
      </c>
      <c r="R194" s="1">
        <v>104483.2</v>
      </c>
      <c r="S194" s="1">
        <v>108524.7</v>
      </c>
      <c r="T194" s="1">
        <v>110375</v>
      </c>
      <c r="U194" s="1">
        <v>112666.3</v>
      </c>
      <c r="V194" s="1">
        <v>119737.7</v>
      </c>
      <c r="W194" s="1">
        <v>127861.9</v>
      </c>
      <c r="X194" s="1">
        <v>141682.79999999999</v>
      </c>
      <c r="Y194" s="1">
        <v>97915.199999999997</v>
      </c>
      <c r="Z194" s="1">
        <v>99344.8</v>
      </c>
      <c r="AA194" s="1">
        <v>139601.4</v>
      </c>
      <c r="AB194" s="1">
        <v>165384.1</v>
      </c>
    </row>
    <row r="195" spans="1:28" x14ac:dyDescent="0.2">
      <c r="A195" t="s">
        <v>193</v>
      </c>
      <c r="B195" s="1">
        <v>96100.1</v>
      </c>
      <c r="C195" s="1">
        <v>86791.7</v>
      </c>
      <c r="D195" s="1">
        <v>92019.7</v>
      </c>
      <c r="E195" s="1">
        <v>99157.3</v>
      </c>
      <c r="F195" s="1">
        <v>86133</v>
      </c>
      <c r="G195" s="1">
        <v>88155.9</v>
      </c>
      <c r="H195" s="1">
        <v>82474.3</v>
      </c>
      <c r="I195" s="1">
        <v>88371.8</v>
      </c>
      <c r="J195" s="1">
        <v>89248.7</v>
      </c>
      <c r="K195" s="1">
        <v>82483.899999999994</v>
      </c>
      <c r="L195" s="1">
        <v>83072.5</v>
      </c>
      <c r="M195" s="1">
        <v>80070.3</v>
      </c>
      <c r="N195" s="1">
        <v>75833</v>
      </c>
      <c r="O195" s="1">
        <v>81486.5</v>
      </c>
      <c r="P195" s="1">
        <v>82469.600000000006</v>
      </c>
      <c r="Q195" s="1">
        <v>85721.600000000006</v>
      </c>
      <c r="R195" s="1">
        <v>78439.600000000006</v>
      </c>
      <c r="S195" s="1">
        <v>81101.7</v>
      </c>
      <c r="T195" s="1">
        <v>79793.399999999994</v>
      </c>
      <c r="U195" s="1">
        <v>77759.3</v>
      </c>
      <c r="V195" s="1">
        <v>77136.2</v>
      </c>
      <c r="W195" s="1">
        <v>87149.8</v>
      </c>
      <c r="X195" s="1">
        <v>87229.7</v>
      </c>
      <c r="Y195" s="1">
        <v>77627.7</v>
      </c>
      <c r="Z195" s="1">
        <v>81123.600000000006</v>
      </c>
      <c r="AA195" s="1">
        <v>79392.800000000003</v>
      </c>
      <c r="AB195" s="1">
        <v>85440.6</v>
      </c>
    </row>
    <row r="196" spans="1:28" x14ac:dyDescent="0.2">
      <c r="A196" t="s">
        <v>194</v>
      </c>
      <c r="B196" s="1">
        <v>24586</v>
      </c>
      <c r="C196" s="1">
        <v>22905.7</v>
      </c>
      <c r="D196" s="1">
        <v>24127.8</v>
      </c>
      <c r="E196" s="1">
        <v>24287.1</v>
      </c>
      <c r="F196" s="1">
        <v>24703.8</v>
      </c>
      <c r="G196" s="1">
        <v>22313.200000000001</v>
      </c>
      <c r="H196" s="1">
        <v>22472.400000000001</v>
      </c>
      <c r="I196" s="1">
        <v>22938.5</v>
      </c>
      <c r="J196" s="1">
        <v>25115.200000000001</v>
      </c>
      <c r="K196" s="1">
        <v>26100.7</v>
      </c>
      <c r="L196" s="1">
        <v>28704.799999999999</v>
      </c>
      <c r="M196" s="1">
        <v>27882.6</v>
      </c>
      <c r="N196" s="1">
        <v>25581</v>
      </c>
      <c r="O196" s="1">
        <v>30206.9</v>
      </c>
      <c r="P196" s="1">
        <v>29375.9</v>
      </c>
      <c r="Q196" s="1">
        <v>29387.9</v>
      </c>
      <c r="R196" s="1">
        <v>29605.7</v>
      </c>
      <c r="S196" s="1">
        <v>28339.200000000001</v>
      </c>
      <c r="T196" s="1">
        <v>28882.6</v>
      </c>
      <c r="U196" s="1">
        <v>28870.1</v>
      </c>
      <c r="V196" s="1">
        <v>30722.6</v>
      </c>
      <c r="W196" s="1">
        <v>31458</v>
      </c>
      <c r="X196" s="1">
        <v>31069.1</v>
      </c>
      <c r="Y196" s="1">
        <v>26618</v>
      </c>
      <c r="Z196" s="1">
        <v>29120.9</v>
      </c>
      <c r="AA196" s="1">
        <v>30054</v>
      </c>
      <c r="AB196" s="1">
        <v>34185.199999999997</v>
      </c>
    </row>
    <row r="197" spans="1:28" x14ac:dyDescent="0.2">
      <c r="A197" t="s">
        <v>195</v>
      </c>
      <c r="B197" s="1">
        <v>524262.1</v>
      </c>
      <c r="C197" s="1">
        <v>556040.80000000005</v>
      </c>
      <c r="D197" s="1">
        <v>574062.4</v>
      </c>
      <c r="E197" s="1">
        <v>575210.4</v>
      </c>
      <c r="F197" s="1">
        <v>594247.4</v>
      </c>
      <c r="G197" s="1">
        <v>590461.69999999995</v>
      </c>
      <c r="H197" s="1">
        <v>592505.30000000005</v>
      </c>
      <c r="I197" s="1">
        <v>622995.5</v>
      </c>
      <c r="J197" s="1">
        <v>625953.1</v>
      </c>
      <c r="K197" s="1">
        <v>652216.69999999995</v>
      </c>
      <c r="L197" s="1">
        <v>624744.80000000005</v>
      </c>
      <c r="M197" s="1">
        <v>606383.9</v>
      </c>
      <c r="N197" s="1">
        <v>531099.1</v>
      </c>
      <c r="O197" s="1">
        <v>548432.80000000005</v>
      </c>
      <c r="P197" s="1">
        <v>548231.80000000005</v>
      </c>
      <c r="Q197" s="1">
        <v>555396.5</v>
      </c>
      <c r="R197" s="1">
        <v>553986.19999999995</v>
      </c>
      <c r="S197" s="1">
        <v>560045.9</v>
      </c>
      <c r="T197" s="1">
        <v>562189.19999999995</v>
      </c>
      <c r="U197" s="1">
        <v>558960.5</v>
      </c>
      <c r="V197" s="1">
        <v>575627.80000000005</v>
      </c>
      <c r="W197" s="1">
        <v>623216.19999999995</v>
      </c>
      <c r="X197" s="1">
        <v>653289.9</v>
      </c>
      <c r="Y197" s="1">
        <v>545416.80000000005</v>
      </c>
      <c r="Z197" s="1">
        <v>595918</v>
      </c>
      <c r="AA197" s="1">
        <v>612145.9</v>
      </c>
      <c r="AB197" s="1">
        <v>632056.5</v>
      </c>
    </row>
    <row r="198" spans="1:28" x14ac:dyDescent="0.2">
      <c r="A198" t="s">
        <v>196</v>
      </c>
      <c r="B198" s="1">
        <v>204131.3</v>
      </c>
      <c r="C198" s="1">
        <v>211632.4</v>
      </c>
      <c r="D198" s="1">
        <v>211631.4</v>
      </c>
      <c r="E198" s="1">
        <v>201126.2</v>
      </c>
      <c r="F198" s="1">
        <v>195064.7</v>
      </c>
      <c r="G198" s="1">
        <v>201404.6</v>
      </c>
      <c r="H198" s="1">
        <v>210829.5</v>
      </c>
      <c r="I198" s="1">
        <v>209143.8</v>
      </c>
      <c r="J198" s="1">
        <v>197817.2</v>
      </c>
      <c r="K198" s="1">
        <v>207417.7</v>
      </c>
      <c r="L198" s="1">
        <v>216249.8</v>
      </c>
      <c r="M198" s="1">
        <v>212911.1</v>
      </c>
      <c r="N198" s="1">
        <v>221428.4</v>
      </c>
      <c r="O198" s="1">
        <v>237366.39999999999</v>
      </c>
      <c r="P198" s="1">
        <v>243394.9</v>
      </c>
      <c r="Q198" s="1">
        <v>249270.39999999999</v>
      </c>
      <c r="R198" s="1">
        <v>249969.1</v>
      </c>
      <c r="S198" s="1">
        <v>250625.9</v>
      </c>
      <c r="T198" s="1">
        <v>264945.3</v>
      </c>
      <c r="U198" s="1">
        <v>258932.7</v>
      </c>
      <c r="V198" s="1">
        <v>262132.1</v>
      </c>
      <c r="W198" s="1">
        <v>278859.59999999998</v>
      </c>
      <c r="X198" s="1">
        <v>281882.2</v>
      </c>
      <c r="Y198" s="1">
        <v>213855.5</v>
      </c>
      <c r="Z198" s="1">
        <v>232880.8</v>
      </c>
      <c r="AA198" s="1">
        <v>235946.6</v>
      </c>
      <c r="AB198" s="1">
        <v>249576.1</v>
      </c>
    </row>
    <row r="199" spans="1:28" x14ac:dyDescent="0.2">
      <c r="A199" t="s">
        <v>197</v>
      </c>
      <c r="B199" s="1">
        <v>57959.4</v>
      </c>
      <c r="C199" s="1">
        <v>59413.3</v>
      </c>
      <c r="D199" s="1">
        <v>59554.5</v>
      </c>
      <c r="E199" s="1">
        <v>59033.3</v>
      </c>
      <c r="F199" s="1">
        <v>61037.4</v>
      </c>
      <c r="G199" s="1">
        <v>65394.2</v>
      </c>
      <c r="H199" s="1">
        <v>70920.899999999994</v>
      </c>
      <c r="I199" s="1">
        <v>69904.5</v>
      </c>
      <c r="J199" s="1">
        <v>70035.7</v>
      </c>
      <c r="K199" s="1">
        <v>70304.100000000006</v>
      </c>
      <c r="L199" s="1">
        <v>75257.399999999994</v>
      </c>
      <c r="M199" s="1">
        <v>77562.600000000006</v>
      </c>
      <c r="N199" s="1">
        <v>89867.7</v>
      </c>
      <c r="O199" s="1">
        <v>97800.8</v>
      </c>
      <c r="P199" s="1">
        <v>102837.8</v>
      </c>
      <c r="Q199" s="1">
        <v>102758.2</v>
      </c>
      <c r="R199" s="1">
        <v>102834.1</v>
      </c>
      <c r="S199" s="1">
        <v>99576.4</v>
      </c>
      <c r="T199" s="1">
        <v>106720.6</v>
      </c>
      <c r="U199" s="1">
        <v>112871.8</v>
      </c>
      <c r="V199" s="1">
        <v>117743.4</v>
      </c>
      <c r="W199" s="1">
        <v>122370.5</v>
      </c>
      <c r="X199" s="1">
        <v>129243.9</v>
      </c>
      <c r="Y199" s="1">
        <v>116124.3</v>
      </c>
      <c r="Z199" s="1">
        <v>113877.1</v>
      </c>
      <c r="AA199" s="1">
        <v>114100.7</v>
      </c>
      <c r="AB199" s="1">
        <v>121012.3</v>
      </c>
    </row>
    <row r="200" spans="1:28" x14ac:dyDescent="0.2">
      <c r="A200" t="s">
        <v>198</v>
      </c>
      <c r="B200" s="1">
        <v>81665.100000000006</v>
      </c>
      <c r="C200" s="1">
        <v>85230.399999999994</v>
      </c>
      <c r="D200" s="1">
        <v>85238.1</v>
      </c>
      <c r="E200" s="1">
        <v>81911.7</v>
      </c>
      <c r="F200" s="1">
        <v>77360.5</v>
      </c>
      <c r="G200" s="1">
        <v>78048.899999999994</v>
      </c>
      <c r="H200" s="1">
        <v>85199.2</v>
      </c>
      <c r="I200" s="1">
        <v>84637</v>
      </c>
      <c r="J200" s="1">
        <v>74318.8</v>
      </c>
      <c r="K200" s="1">
        <v>81907.8</v>
      </c>
      <c r="L200" s="1">
        <v>85053.5</v>
      </c>
      <c r="M200" s="1">
        <v>79637</v>
      </c>
      <c r="N200" s="1">
        <v>78471.5</v>
      </c>
      <c r="O200" s="1">
        <v>81260.2</v>
      </c>
      <c r="P200" s="1">
        <v>81739.399999999994</v>
      </c>
      <c r="Q200" s="1">
        <v>87362.1</v>
      </c>
      <c r="R200" s="1">
        <v>91573.4</v>
      </c>
      <c r="S200" s="1">
        <v>98501.4</v>
      </c>
      <c r="T200" s="1">
        <v>103132.8</v>
      </c>
      <c r="U200" s="1">
        <v>90820.9</v>
      </c>
      <c r="V200" s="1">
        <v>86606.6</v>
      </c>
      <c r="W200" s="1">
        <v>95537</v>
      </c>
      <c r="X200" s="1">
        <v>93151.1</v>
      </c>
      <c r="Y200" s="1">
        <v>56218.7</v>
      </c>
      <c r="Z200" s="1">
        <v>68066.5</v>
      </c>
      <c r="AA200" s="1">
        <v>68677.3</v>
      </c>
      <c r="AB200" s="1">
        <v>68290.600000000006</v>
      </c>
    </row>
    <row r="201" spans="1:28" x14ac:dyDescent="0.2">
      <c r="A201" t="s">
        <v>199</v>
      </c>
      <c r="B201" s="1">
        <v>64506.8</v>
      </c>
      <c r="C201" s="1">
        <v>66988.7</v>
      </c>
      <c r="D201" s="1">
        <v>66838.8</v>
      </c>
      <c r="E201" s="1">
        <v>60181.2</v>
      </c>
      <c r="F201" s="1">
        <v>56666.8</v>
      </c>
      <c r="G201" s="1">
        <v>57961.5</v>
      </c>
      <c r="H201" s="1">
        <v>54709.4</v>
      </c>
      <c r="I201" s="1">
        <v>54602.3</v>
      </c>
      <c r="J201" s="1">
        <v>53462.7</v>
      </c>
      <c r="K201" s="1">
        <v>55205.8</v>
      </c>
      <c r="L201" s="1">
        <v>55938.9</v>
      </c>
      <c r="M201" s="1">
        <v>55711.5</v>
      </c>
      <c r="N201" s="1">
        <v>53089.2</v>
      </c>
      <c r="O201" s="1">
        <v>58305.4</v>
      </c>
      <c r="P201" s="1">
        <v>58817.7</v>
      </c>
      <c r="Q201" s="1">
        <v>59150.1</v>
      </c>
      <c r="R201" s="1">
        <v>55561.599999999999</v>
      </c>
      <c r="S201" s="1">
        <v>52548.1</v>
      </c>
      <c r="T201" s="1">
        <v>55091.9</v>
      </c>
      <c r="U201" s="1">
        <v>55240</v>
      </c>
      <c r="V201" s="1">
        <v>57782.1</v>
      </c>
      <c r="W201" s="1">
        <v>60952.1</v>
      </c>
      <c r="X201" s="1">
        <v>59487.199999999997</v>
      </c>
      <c r="Y201" s="1">
        <v>41512.5</v>
      </c>
      <c r="Z201" s="1">
        <v>50937.2</v>
      </c>
      <c r="AA201" s="1">
        <v>53168.6</v>
      </c>
      <c r="AB201" s="1">
        <v>60273.2</v>
      </c>
    </row>
    <row r="202" spans="1:28" x14ac:dyDescent="0.2">
      <c r="A202" t="s">
        <v>200</v>
      </c>
      <c r="B202" s="1">
        <v>124862.5</v>
      </c>
      <c r="C202" s="1">
        <v>128757.8</v>
      </c>
      <c r="D202" s="1">
        <v>138014.9</v>
      </c>
      <c r="E202" s="1">
        <v>140888.6</v>
      </c>
      <c r="F202" s="1">
        <v>145018.5</v>
      </c>
      <c r="G202" s="1">
        <v>151187.1</v>
      </c>
      <c r="H202" s="1">
        <v>152800.4</v>
      </c>
      <c r="I202" s="1">
        <v>158683.5</v>
      </c>
      <c r="J202" s="1">
        <v>148464</v>
      </c>
      <c r="K202" s="1">
        <v>161828.20000000001</v>
      </c>
      <c r="L202" s="1">
        <v>176982.8</v>
      </c>
      <c r="M202" s="1">
        <v>177909.9</v>
      </c>
      <c r="N202" s="1">
        <v>179150</v>
      </c>
      <c r="O202" s="1">
        <v>190281</v>
      </c>
      <c r="P202" s="1">
        <v>201589.2</v>
      </c>
      <c r="Q202" s="1">
        <v>219729.4</v>
      </c>
      <c r="R202" s="1">
        <v>223766.39999999999</v>
      </c>
      <c r="S202" s="1">
        <v>245390.8</v>
      </c>
      <c r="T202" s="1">
        <v>271061.90000000002</v>
      </c>
      <c r="U202" s="1">
        <v>277114.5</v>
      </c>
      <c r="V202" s="1">
        <v>280610.09999999998</v>
      </c>
      <c r="W202" s="1">
        <v>292211.90000000002</v>
      </c>
      <c r="X202" s="1">
        <v>295504</v>
      </c>
      <c r="Y202" s="1">
        <v>233619.6</v>
      </c>
      <c r="Z202" s="1">
        <v>260489.4</v>
      </c>
      <c r="AA202" s="1">
        <v>278307.40000000002</v>
      </c>
      <c r="AB202" s="1">
        <v>295270.90000000002</v>
      </c>
    </row>
    <row r="203" spans="1:28" x14ac:dyDescent="0.2">
      <c r="A203" t="s">
        <v>201</v>
      </c>
      <c r="B203" s="1">
        <v>16157</v>
      </c>
      <c r="C203" s="1">
        <v>15167.1</v>
      </c>
      <c r="D203" s="1">
        <v>16302.9</v>
      </c>
      <c r="E203" s="1">
        <v>15574.1</v>
      </c>
      <c r="F203" s="1">
        <v>15843.5</v>
      </c>
      <c r="G203" s="1">
        <v>14480.5</v>
      </c>
      <c r="H203" s="1">
        <v>15068</v>
      </c>
      <c r="I203" s="1">
        <v>14698.6</v>
      </c>
      <c r="J203" s="1">
        <v>12310.4</v>
      </c>
      <c r="K203" s="1">
        <v>11417.8</v>
      </c>
      <c r="L203" s="1">
        <v>11117.9</v>
      </c>
      <c r="M203" s="1">
        <v>10959.8</v>
      </c>
      <c r="N203" s="1">
        <v>10482.6</v>
      </c>
      <c r="O203" s="1">
        <v>13307.6</v>
      </c>
      <c r="P203" s="1">
        <v>14171.2</v>
      </c>
      <c r="Q203" s="1">
        <v>15152.5</v>
      </c>
      <c r="R203" s="1">
        <v>18918.400000000001</v>
      </c>
      <c r="S203" s="1">
        <v>17201.099999999999</v>
      </c>
      <c r="T203" s="1">
        <v>17852.7</v>
      </c>
      <c r="U203" s="1">
        <v>19204</v>
      </c>
      <c r="V203" s="1">
        <v>20415</v>
      </c>
      <c r="W203" s="1">
        <v>21520</v>
      </c>
      <c r="X203" s="1">
        <v>20273.5</v>
      </c>
      <c r="Y203" s="1">
        <v>17783.7</v>
      </c>
      <c r="Z203" s="1">
        <v>19809.8</v>
      </c>
      <c r="AA203" s="1">
        <v>17579.099999999999</v>
      </c>
      <c r="AB203" s="1">
        <v>19626.7</v>
      </c>
    </row>
    <row r="204" spans="1:28" x14ac:dyDescent="0.2">
      <c r="A204" t="s">
        <v>202</v>
      </c>
      <c r="B204" s="1">
        <v>13498.2</v>
      </c>
      <c r="C204" s="1">
        <v>12186.8</v>
      </c>
      <c r="D204" s="1">
        <v>13219.7</v>
      </c>
      <c r="E204" s="1">
        <v>13283.5</v>
      </c>
      <c r="F204" s="1">
        <v>13340.9</v>
      </c>
      <c r="G204" s="1">
        <v>11936.1</v>
      </c>
      <c r="H204" s="1">
        <v>12215.1</v>
      </c>
      <c r="I204" s="1">
        <v>11824.4</v>
      </c>
      <c r="J204" s="1">
        <v>9426.7000000000007</v>
      </c>
      <c r="K204" s="1">
        <v>8647.5</v>
      </c>
      <c r="L204" s="1">
        <v>8117.4</v>
      </c>
      <c r="M204" s="1">
        <v>7192.6</v>
      </c>
      <c r="N204" s="1">
        <v>7006.1</v>
      </c>
      <c r="O204" s="1">
        <v>8188.8</v>
      </c>
      <c r="P204" s="1">
        <v>7992.9</v>
      </c>
      <c r="Q204" s="1">
        <v>7549.1</v>
      </c>
      <c r="R204" s="1">
        <v>9443.7000000000007</v>
      </c>
      <c r="S204" s="1">
        <v>9245.1</v>
      </c>
      <c r="T204" s="1">
        <v>8781.7000000000007</v>
      </c>
      <c r="U204" s="1">
        <v>9841.7000000000007</v>
      </c>
      <c r="V204" s="1">
        <v>10631.7</v>
      </c>
      <c r="W204" s="1">
        <v>10725.3</v>
      </c>
      <c r="X204" s="1">
        <v>10270.700000000001</v>
      </c>
      <c r="Y204" s="1">
        <v>8911</v>
      </c>
      <c r="Z204" s="1">
        <v>9653.6</v>
      </c>
      <c r="AA204" s="1">
        <v>8587.7000000000007</v>
      </c>
      <c r="AB204" s="1">
        <v>9023.1</v>
      </c>
    </row>
    <row r="205" spans="1:28" x14ac:dyDescent="0.2">
      <c r="A205" t="s">
        <v>203</v>
      </c>
      <c r="B205" s="1">
        <v>2658.8</v>
      </c>
      <c r="C205" s="1">
        <v>2980.3</v>
      </c>
      <c r="D205" s="1">
        <v>3083.2</v>
      </c>
      <c r="E205" s="1">
        <v>2290.6</v>
      </c>
      <c r="F205" s="1">
        <v>2502.6</v>
      </c>
      <c r="G205" s="1">
        <v>2544.4</v>
      </c>
      <c r="H205" s="1">
        <v>2852.9</v>
      </c>
      <c r="I205" s="1">
        <v>2874.2</v>
      </c>
      <c r="J205" s="1">
        <v>2883.7</v>
      </c>
      <c r="K205" s="1">
        <v>2770.3</v>
      </c>
      <c r="L205" s="1">
        <v>3000.5</v>
      </c>
      <c r="M205" s="1">
        <v>3767.2</v>
      </c>
      <c r="N205" s="1">
        <v>3476.5</v>
      </c>
      <c r="O205" s="1">
        <v>5118.8</v>
      </c>
      <c r="P205" s="1">
        <v>6178.3</v>
      </c>
      <c r="Q205" s="1">
        <v>7603.4</v>
      </c>
      <c r="R205" s="1">
        <v>9474.7000000000007</v>
      </c>
      <c r="S205" s="1">
        <v>7956</v>
      </c>
      <c r="T205" s="1">
        <v>9071</v>
      </c>
      <c r="U205" s="1">
        <v>9362.2999999999993</v>
      </c>
      <c r="V205" s="1">
        <v>9783.2999999999993</v>
      </c>
      <c r="W205" s="1">
        <v>10794.7</v>
      </c>
      <c r="X205" s="1">
        <v>10002.799999999999</v>
      </c>
      <c r="Y205" s="1">
        <v>8872.7000000000007</v>
      </c>
      <c r="Z205" s="1">
        <v>10156.200000000001</v>
      </c>
      <c r="AA205" s="1">
        <v>8991.4</v>
      </c>
      <c r="AB205" s="1">
        <v>10603.6</v>
      </c>
    </row>
    <row r="206" spans="1:28" x14ac:dyDescent="0.2">
      <c r="A206" t="s">
        <v>204</v>
      </c>
      <c r="B206" s="1">
        <v>218423.6</v>
      </c>
      <c r="C206" s="1">
        <v>221728.8</v>
      </c>
      <c r="D206" s="1">
        <v>226668.1</v>
      </c>
      <c r="E206" s="1">
        <v>224078.2</v>
      </c>
      <c r="F206" s="1">
        <v>215889.1</v>
      </c>
      <c r="G206" s="1">
        <v>214620.3</v>
      </c>
      <c r="H206" s="1">
        <v>217474.1</v>
      </c>
      <c r="I206" s="1">
        <v>217859.9</v>
      </c>
      <c r="J206" s="1">
        <v>215059</v>
      </c>
      <c r="K206" s="1">
        <v>212748.6</v>
      </c>
      <c r="L206" s="1">
        <v>224278.7</v>
      </c>
      <c r="M206" s="1">
        <v>221919.2</v>
      </c>
      <c r="N206" s="1">
        <v>219778.5</v>
      </c>
      <c r="O206" s="1">
        <v>221151.4</v>
      </c>
      <c r="P206" s="1">
        <v>212309.7</v>
      </c>
      <c r="Q206" s="1">
        <v>207543.2</v>
      </c>
      <c r="R206" s="1">
        <v>206780.9</v>
      </c>
      <c r="S206" s="1">
        <v>208495.7</v>
      </c>
      <c r="T206" s="1">
        <v>201764.8</v>
      </c>
      <c r="U206" s="1">
        <v>206455.5</v>
      </c>
      <c r="V206" s="1">
        <v>230423.4</v>
      </c>
      <c r="W206" s="1">
        <v>260919.2</v>
      </c>
      <c r="X206" s="1">
        <v>278980.59999999998</v>
      </c>
      <c r="Y206" s="1">
        <v>260656.3</v>
      </c>
      <c r="Z206" s="1">
        <v>293565.5</v>
      </c>
      <c r="AA206" s="1">
        <v>286357.5</v>
      </c>
      <c r="AB206" s="1">
        <v>288912.3</v>
      </c>
    </row>
    <row r="207" spans="1:28" x14ac:dyDescent="0.2">
      <c r="A207" t="s">
        <v>205</v>
      </c>
      <c r="B207" s="1">
        <v>114644.2</v>
      </c>
      <c r="C207" s="1">
        <v>110737.4</v>
      </c>
      <c r="D207" s="1">
        <v>115192.7</v>
      </c>
      <c r="E207" s="1">
        <v>113215</v>
      </c>
      <c r="F207" s="1">
        <v>108368.4</v>
      </c>
      <c r="G207" s="1">
        <v>105021</v>
      </c>
      <c r="H207" s="1">
        <v>105893.7</v>
      </c>
      <c r="I207" s="1">
        <v>102745.7</v>
      </c>
      <c r="J207" s="1">
        <v>99746.2</v>
      </c>
      <c r="K207" s="1">
        <v>94506.1</v>
      </c>
      <c r="L207" s="1">
        <v>97804.5</v>
      </c>
      <c r="M207" s="1">
        <v>94897.7</v>
      </c>
      <c r="N207" s="1">
        <v>95156.4</v>
      </c>
      <c r="O207" s="1">
        <v>96649.2</v>
      </c>
      <c r="P207" s="1">
        <v>94496.5</v>
      </c>
      <c r="Q207" s="1">
        <v>91626</v>
      </c>
      <c r="R207" s="1">
        <v>85454</v>
      </c>
      <c r="S207" s="1">
        <v>89954</v>
      </c>
      <c r="T207" s="1">
        <v>88713.2</v>
      </c>
      <c r="U207" s="1">
        <v>91852.4</v>
      </c>
      <c r="V207" s="1">
        <v>103700</v>
      </c>
      <c r="W207" s="1">
        <v>108171.5</v>
      </c>
      <c r="X207" s="1">
        <v>119156</v>
      </c>
      <c r="Y207" s="1">
        <v>110177.2</v>
      </c>
      <c r="Z207" s="1">
        <v>120963.7</v>
      </c>
      <c r="AA207" s="1">
        <v>119583.4</v>
      </c>
      <c r="AB207" s="1">
        <v>116882.8</v>
      </c>
    </row>
    <row r="208" spans="1:28" x14ac:dyDescent="0.2">
      <c r="A208" t="s">
        <v>206</v>
      </c>
      <c r="B208" s="1">
        <v>103779.4</v>
      </c>
      <c r="C208" s="1">
        <v>110991.4</v>
      </c>
      <c r="D208" s="1">
        <v>111475.4</v>
      </c>
      <c r="E208" s="1">
        <v>110863.2</v>
      </c>
      <c r="F208" s="1">
        <v>107520.7</v>
      </c>
      <c r="G208" s="1">
        <v>109599.3</v>
      </c>
      <c r="H208" s="1">
        <v>111580.4</v>
      </c>
      <c r="I208" s="1">
        <v>115114.2</v>
      </c>
      <c r="J208" s="1">
        <v>115312.8</v>
      </c>
      <c r="K208" s="1">
        <v>118242.5</v>
      </c>
      <c r="L208" s="1">
        <v>126474.2</v>
      </c>
      <c r="M208" s="1">
        <v>127021.5</v>
      </c>
      <c r="N208" s="1">
        <v>124622.1</v>
      </c>
      <c r="O208" s="1">
        <v>124502.2</v>
      </c>
      <c r="P208" s="1">
        <v>117813.2</v>
      </c>
      <c r="Q208" s="1">
        <v>115917.2</v>
      </c>
      <c r="R208" s="1">
        <v>121326.9</v>
      </c>
      <c r="S208" s="1">
        <v>118541.7</v>
      </c>
      <c r="T208" s="1">
        <v>113051.6</v>
      </c>
      <c r="U208" s="1">
        <v>114603.1</v>
      </c>
      <c r="V208" s="1">
        <v>126723.4</v>
      </c>
      <c r="W208" s="1">
        <v>152747.70000000001</v>
      </c>
      <c r="X208" s="1">
        <v>159824.6</v>
      </c>
      <c r="Y208" s="1">
        <v>150479.1</v>
      </c>
      <c r="Z208" s="1">
        <v>172601.8</v>
      </c>
      <c r="AA208" s="1">
        <v>166774.1</v>
      </c>
      <c r="AB208" s="1">
        <v>172029.5</v>
      </c>
    </row>
    <row r="209" spans="1:28" x14ac:dyDescent="0.2">
      <c r="A209" t="s">
        <v>207</v>
      </c>
      <c r="B209" s="1">
        <v>39794.300000000003</v>
      </c>
      <c r="C209" s="1">
        <v>40872.6</v>
      </c>
      <c r="D209" s="1">
        <v>45002.400000000001</v>
      </c>
      <c r="E209" s="1">
        <v>44003.9</v>
      </c>
      <c r="F209" s="1">
        <v>45310.9</v>
      </c>
      <c r="G209" s="1">
        <v>45866.8</v>
      </c>
      <c r="H209" s="1">
        <v>50050.6</v>
      </c>
      <c r="I209" s="1">
        <v>58583</v>
      </c>
      <c r="J209" s="1">
        <v>58708.2</v>
      </c>
      <c r="K209" s="1">
        <v>67541.2</v>
      </c>
      <c r="L209" s="1">
        <v>71695.899999999994</v>
      </c>
      <c r="M209" s="1">
        <v>68913.100000000006</v>
      </c>
      <c r="N209" s="1">
        <v>76644.5</v>
      </c>
      <c r="O209" s="1">
        <v>71852.2</v>
      </c>
      <c r="P209" s="1">
        <v>75964.800000000003</v>
      </c>
      <c r="Q209" s="1">
        <v>78523.600000000006</v>
      </c>
      <c r="R209" s="1">
        <v>79719.399999999994</v>
      </c>
      <c r="S209" s="1">
        <v>77258.600000000006</v>
      </c>
      <c r="T209" s="1">
        <v>79530.399999999994</v>
      </c>
      <c r="U209" s="1">
        <v>81925.899999999994</v>
      </c>
      <c r="V209" s="1">
        <v>91094.1</v>
      </c>
      <c r="W209" s="1">
        <v>108530.3</v>
      </c>
      <c r="X209" s="1">
        <v>121470.39999999999</v>
      </c>
      <c r="Y209" s="1">
        <v>133134.6</v>
      </c>
      <c r="Z209" s="1">
        <v>143871.1</v>
      </c>
      <c r="AA209" s="1">
        <v>144305.20000000001</v>
      </c>
      <c r="AB209" s="1">
        <v>144599.1</v>
      </c>
    </row>
    <row r="210" spans="1:28" x14ac:dyDescent="0.2">
      <c r="A210" t="s">
        <v>208</v>
      </c>
      <c r="B210" s="1">
        <v>435423.1</v>
      </c>
      <c r="C210" s="1">
        <v>470505.1</v>
      </c>
      <c r="D210" s="1">
        <v>517450.9</v>
      </c>
      <c r="E210" s="1">
        <v>533829.69999999995</v>
      </c>
      <c r="F210" s="1">
        <v>535240.6</v>
      </c>
      <c r="G210" s="1">
        <v>541695.1</v>
      </c>
      <c r="H210" s="1">
        <v>536012.5</v>
      </c>
      <c r="I210" s="1">
        <v>562302.6</v>
      </c>
      <c r="J210" s="1">
        <v>547257.30000000005</v>
      </c>
      <c r="K210" s="1">
        <v>542058.4</v>
      </c>
      <c r="L210" s="1">
        <v>563633.4</v>
      </c>
      <c r="M210" s="1">
        <v>568718.5</v>
      </c>
      <c r="N210" s="1">
        <v>558296.80000000005</v>
      </c>
      <c r="O210" s="1">
        <v>564294.19999999995</v>
      </c>
      <c r="P210" s="1">
        <v>571400.69999999995</v>
      </c>
      <c r="Q210" s="1">
        <v>581252.69999999995</v>
      </c>
      <c r="R210" s="1">
        <v>562052</v>
      </c>
      <c r="S210" s="1">
        <v>551604.9</v>
      </c>
      <c r="T210" s="1">
        <v>570043.6</v>
      </c>
      <c r="U210" s="1">
        <v>606334.6</v>
      </c>
      <c r="V210" s="1">
        <v>624834.4</v>
      </c>
      <c r="W210" s="1">
        <v>646326.5</v>
      </c>
      <c r="X210" s="1">
        <v>672996.3</v>
      </c>
      <c r="Y210" s="1">
        <v>619056.80000000005</v>
      </c>
      <c r="Z210" s="1">
        <v>699921.7</v>
      </c>
      <c r="AA210" s="1">
        <v>711824.5</v>
      </c>
      <c r="AB210" s="1">
        <v>710525.5</v>
      </c>
    </row>
    <row r="211" spans="1:28" x14ac:dyDescent="0.2">
      <c r="A211" t="s">
        <v>209</v>
      </c>
      <c r="B211" s="1">
        <v>118031.5</v>
      </c>
      <c r="C211" s="1">
        <v>129231.9</v>
      </c>
      <c r="D211" s="1">
        <v>141361.60000000001</v>
      </c>
      <c r="E211" s="1">
        <v>140782.6</v>
      </c>
      <c r="F211" s="1">
        <v>148686.6</v>
      </c>
      <c r="G211" s="1">
        <v>151244.79999999999</v>
      </c>
      <c r="H211" s="1">
        <v>155961.60000000001</v>
      </c>
      <c r="I211" s="1">
        <v>166592.70000000001</v>
      </c>
      <c r="J211" s="1">
        <v>165271.70000000001</v>
      </c>
      <c r="K211" s="1">
        <v>162897.70000000001</v>
      </c>
      <c r="L211" s="1">
        <v>167246.9</v>
      </c>
      <c r="M211" s="1">
        <v>166025.9</v>
      </c>
      <c r="N211" s="1">
        <v>152069.9</v>
      </c>
      <c r="O211" s="1">
        <v>154473.60000000001</v>
      </c>
      <c r="P211" s="1">
        <v>159755.5</v>
      </c>
      <c r="Q211" s="1">
        <v>161381.70000000001</v>
      </c>
      <c r="R211" s="1">
        <v>154207.29999999999</v>
      </c>
      <c r="S211" s="1">
        <v>158214.79999999999</v>
      </c>
      <c r="T211" s="1">
        <v>154740.1</v>
      </c>
      <c r="U211" s="1">
        <v>152595.9</v>
      </c>
      <c r="V211" s="1">
        <v>148389</v>
      </c>
      <c r="W211" s="1">
        <v>154539.1</v>
      </c>
      <c r="X211" s="1">
        <v>161809.20000000001</v>
      </c>
      <c r="Y211" s="1">
        <v>162296.9</v>
      </c>
      <c r="Z211" s="1">
        <v>182561</v>
      </c>
      <c r="AA211" s="1">
        <v>186786.4</v>
      </c>
      <c r="AB211" s="1">
        <v>181320.7</v>
      </c>
    </row>
    <row r="212" spans="1:28" x14ac:dyDescent="0.2">
      <c r="A212" t="s">
        <v>210</v>
      </c>
      <c r="B212" s="1">
        <v>53111.6</v>
      </c>
      <c r="C212" s="1">
        <v>53897.9</v>
      </c>
      <c r="D212" s="1">
        <v>59616.9</v>
      </c>
      <c r="E212" s="1">
        <v>54323</v>
      </c>
      <c r="F212" s="1">
        <v>57605</v>
      </c>
      <c r="G212" s="1">
        <v>57420.7</v>
      </c>
      <c r="H212" s="1">
        <v>59285.599999999999</v>
      </c>
      <c r="I212" s="1">
        <v>68426.100000000006</v>
      </c>
      <c r="J212" s="1">
        <v>63773.3</v>
      </c>
      <c r="K212" s="1">
        <v>55053.5</v>
      </c>
      <c r="L212" s="1">
        <v>57537.7</v>
      </c>
      <c r="M212" s="1">
        <v>57289.8</v>
      </c>
      <c r="N212" s="1">
        <v>55139.9</v>
      </c>
      <c r="O212" s="1">
        <v>52871.4</v>
      </c>
      <c r="P212" s="1">
        <v>48206.8</v>
      </c>
      <c r="Q212" s="1">
        <v>43874.8</v>
      </c>
      <c r="R212" s="1">
        <v>44338</v>
      </c>
      <c r="S212" s="1">
        <v>37873.300000000003</v>
      </c>
      <c r="T212" s="1">
        <v>37410.800000000003</v>
      </c>
      <c r="U212" s="1">
        <v>34920</v>
      </c>
      <c r="V212" s="1">
        <v>32506.5</v>
      </c>
      <c r="W212" s="1">
        <v>28992.2</v>
      </c>
      <c r="X212" s="1">
        <v>28264.6</v>
      </c>
      <c r="Y212" s="1">
        <v>20671.099999999999</v>
      </c>
      <c r="Z212" s="1">
        <v>20858.3</v>
      </c>
      <c r="AA212" s="1">
        <v>18597.400000000001</v>
      </c>
      <c r="AB212" s="1">
        <v>17649.7</v>
      </c>
    </row>
    <row r="213" spans="1:28" x14ac:dyDescent="0.2">
      <c r="A213" t="s">
        <v>211</v>
      </c>
      <c r="B213" s="1">
        <v>44817.7</v>
      </c>
      <c r="C213" s="1">
        <v>46156.5</v>
      </c>
      <c r="D213" s="1">
        <v>43313.5</v>
      </c>
      <c r="E213" s="1">
        <v>46978.6</v>
      </c>
      <c r="F213" s="1">
        <v>44428.4</v>
      </c>
      <c r="G213" s="1">
        <v>50557.9</v>
      </c>
      <c r="H213" s="1">
        <v>50436.800000000003</v>
      </c>
      <c r="I213" s="1">
        <v>49478.8</v>
      </c>
      <c r="J213" s="1">
        <v>45711.199999999997</v>
      </c>
      <c r="K213" s="1">
        <v>49154.9</v>
      </c>
      <c r="L213" s="1">
        <v>50475.9</v>
      </c>
      <c r="M213" s="1">
        <v>52900.2</v>
      </c>
      <c r="N213" s="1">
        <v>49369.1</v>
      </c>
      <c r="O213" s="1">
        <v>46343.7</v>
      </c>
      <c r="P213" s="1">
        <v>41209.800000000003</v>
      </c>
      <c r="Q213" s="1">
        <v>39161.4</v>
      </c>
      <c r="R213" s="1">
        <v>40190.199999999997</v>
      </c>
      <c r="S213" s="1">
        <v>38248</v>
      </c>
      <c r="T213" s="1">
        <v>35719.300000000003</v>
      </c>
      <c r="U213" s="1">
        <v>35346.6</v>
      </c>
      <c r="V213" s="1">
        <v>34736.5</v>
      </c>
      <c r="W213" s="1">
        <v>30304.6</v>
      </c>
      <c r="X213" s="1">
        <v>32439.8</v>
      </c>
      <c r="Y213" s="1">
        <v>24861.3</v>
      </c>
      <c r="Z213" s="1">
        <v>27552.2</v>
      </c>
      <c r="AA213" s="1">
        <v>26758.799999999999</v>
      </c>
      <c r="AB213" s="1">
        <v>27527.200000000001</v>
      </c>
    </row>
    <row r="214" spans="1:28" x14ac:dyDescent="0.2">
      <c r="A214" t="s">
        <v>212</v>
      </c>
      <c r="B214" s="1">
        <v>20102.2</v>
      </c>
      <c r="C214" s="1">
        <v>29177.5</v>
      </c>
      <c r="D214" s="1">
        <v>38431.199999999997</v>
      </c>
      <c r="E214" s="1">
        <v>39481</v>
      </c>
      <c r="F214" s="1">
        <v>46653.2</v>
      </c>
      <c r="G214" s="1">
        <v>43266.2</v>
      </c>
      <c r="H214" s="1">
        <v>46239.199999999997</v>
      </c>
      <c r="I214" s="1">
        <v>48687.8</v>
      </c>
      <c r="J214" s="1">
        <v>55787.199999999997</v>
      </c>
      <c r="K214" s="1">
        <v>58689.3</v>
      </c>
      <c r="L214" s="1">
        <v>59233.3</v>
      </c>
      <c r="M214" s="1">
        <v>55835.9</v>
      </c>
      <c r="N214" s="1">
        <v>47560.9</v>
      </c>
      <c r="O214" s="1">
        <v>55258.5</v>
      </c>
      <c r="P214" s="1">
        <v>70338.899999999994</v>
      </c>
      <c r="Q214" s="1">
        <v>78345.5</v>
      </c>
      <c r="R214" s="1">
        <v>69679.100000000006</v>
      </c>
      <c r="S214" s="1">
        <v>82093.5</v>
      </c>
      <c r="T214" s="1">
        <v>81610</v>
      </c>
      <c r="U214" s="1">
        <v>82329.3</v>
      </c>
      <c r="V214" s="1">
        <v>81146</v>
      </c>
      <c r="W214" s="1">
        <v>95242.3</v>
      </c>
      <c r="X214" s="1">
        <v>101104.8</v>
      </c>
      <c r="Y214" s="1">
        <v>116764.5</v>
      </c>
      <c r="Z214" s="1">
        <v>134150.5</v>
      </c>
      <c r="AA214" s="1">
        <v>141430.20000000001</v>
      </c>
      <c r="AB214" s="1">
        <v>136143.79999999999</v>
      </c>
    </row>
    <row r="215" spans="1:28" x14ac:dyDescent="0.2">
      <c r="A215" t="s">
        <v>213</v>
      </c>
      <c r="B215" s="1">
        <v>53115.9</v>
      </c>
      <c r="C215" s="1">
        <v>59004.3</v>
      </c>
      <c r="D215" s="1">
        <v>66865.2</v>
      </c>
      <c r="E215" s="1">
        <v>62008</v>
      </c>
      <c r="F215" s="1">
        <v>65860.399999999994</v>
      </c>
      <c r="G215" s="1">
        <v>63581.1</v>
      </c>
      <c r="H215" s="1">
        <v>63649.3</v>
      </c>
      <c r="I215" s="1">
        <v>65915.399999999994</v>
      </c>
      <c r="J215" s="1">
        <v>62094.8</v>
      </c>
      <c r="K215" s="1">
        <v>64743.6</v>
      </c>
      <c r="L215" s="1">
        <v>66084.800000000003</v>
      </c>
      <c r="M215" s="1">
        <v>67865.899999999994</v>
      </c>
      <c r="N215" s="1">
        <v>75144.399999999994</v>
      </c>
      <c r="O215" s="1">
        <v>69306.899999999994</v>
      </c>
      <c r="P215" s="1">
        <v>72061.8</v>
      </c>
      <c r="Q215" s="1">
        <v>75546.5</v>
      </c>
      <c r="R215" s="1">
        <v>79428.399999999994</v>
      </c>
      <c r="S215" s="1">
        <v>91566</v>
      </c>
      <c r="T215" s="1">
        <v>102507.2</v>
      </c>
      <c r="U215" s="1">
        <v>129074.7</v>
      </c>
      <c r="V215" s="1">
        <v>133712.79999999999</v>
      </c>
      <c r="W215" s="1">
        <v>145556.20000000001</v>
      </c>
      <c r="X215" s="1">
        <v>151889.4</v>
      </c>
      <c r="Y215" s="1">
        <v>113526.39999999999</v>
      </c>
      <c r="Z215" s="1">
        <v>152786</v>
      </c>
      <c r="AA215" s="1">
        <v>166062.39999999999</v>
      </c>
      <c r="AB215" s="1">
        <v>149940.9</v>
      </c>
    </row>
    <row r="216" spans="1:28" x14ac:dyDescent="0.2">
      <c r="A216" t="s">
        <v>214</v>
      </c>
      <c r="B216" s="1">
        <v>15502.5</v>
      </c>
      <c r="C216" s="1">
        <v>18482</v>
      </c>
      <c r="D216" s="1">
        <v>20285.3</v>
      </c>
      <c r="E216" s="1">
        <v>17895.5</v>
      </c>
      <c r="F216" s="1">
        <v>18540.8</v>
      </c>
      <c r="G216" s="1">
        <v>17269.5</v>
      </c>
      <c r="H216" s="1">
        <v>17542.3</v>
      </c>
      <c r="I216" s="1">
        <v>17670.400000000001</v>
      </c>
      <c r="J216" s="1">
        <v>14924.9</v>
      </c>
      <c r="K216" s="1">
        <v>15776.3</v>
      </c>
      <c r="L216" s="1">
        <v>19201.3</v>
      </c>
      <c r="M216" s="1">
        <v>20859.3</v>
      </c>
      <c r="N216" s="1">
        <v>24215.8</v>
      </c>
      <c r="O216" s="1">
        <v>19125.2</v>
      </c>
      <c r="P216" s="1">
        <v>22147.5</v>
      </c>
      <c r="Q216" s="1">
        <v>21838</v>
      </c>
      <c r="R216" s="1">
        <v>20384.599999999999</v>
      </c>
      <c r="S216" s="1">
        <v>17995.400000000001</v>
      </c>
      <c r="T216" s="1">
        <v>17364.5</v>
      </c>
      <c r="U216" s="1">
        <v>19147.900000000001</v>
      </c>
      <c r="V216" s="1">
        <v>20203.5</v>
      </c>
      <c r="W216" s="1">
        <v>22349</v>
      </c>
      <c r="X216" s="1">
        <v>23316.3</v>
      </c>
      <c r="Y216" s="1">
        <v>12060.3</v>
      </c>
      <c r="Z216" s="1">
        <v>13859</v>
      </c>
      <c r="AA216" s="1">
        <v>19870.2</v>
      </c>
      <c r="AB216" s="1">
        <v>18713.5</v>
      </c>
    </row>
    <row r="217" spans="1:28" x14ac:dyDescent="0.2">
      <c r="A217" t="s">
        <v>215</v>
      </c>
      <c r="B217" s="1">
        <v>30260.6</v>
      </c>
      <c r="C217" s="1">
        <v>32050.400000000001</v>
      </c>
      <c r="D217" s="1">
        <v>39658.400000000001</v>
      </c>
      <c r="E217" s="1">
        <v>37721.300000000003</v>
      </c>
      <c r="F217" s="1">
        <v>40226.699999999997</v>
      </c>
      <c r="G217" s="1">
        <v>38751.699999999997</v>
      </c>
      <c r="H217" s="1">
        <v>38484.5</v>
      </c>
      <c r="I217" s="1">
        <v>39668.1</v>
      </c>
      <c r="J217" s="1">
        <v>39606.300000000003</v>
      </c>
      <c r="K217" s="1">
        <v>41493.1</v>
      </c>
      <c r="L217" s="1">
        <v>40131.5</v>
      </c>
      <c r="M217" s="1">
        <v>40483.5</v>
      </c>
      <c r="N217" s="1">
        <v>44329.4</v>
      </c>
      <c r="O217" s="1">
        <v>43580.3</v>
      </c>
      <c r="P217" s="1">
        <v>43314.7</v>
      </c>
      <c r="Q217" s="1">
        <v>47031.6</v>
      </c>
      <c r="R217" s="1">
        <v>51688.5</v>
      </c>
      <c r="S217" s="1">
        <v>65910.899999999994</v>
      </c>
      <c r="T217" s="1">
        <v>77497.2</v>
      </c>
      <c r="U217" s="1">
        <v>101861.4</v>
      </c>
      <c r="V217" s="1">
        <v>106086.5</v>
      </c>
      <c r="W217" s="1">
        <v>115353.4</v>
      </c>
      <c r="X217" s="1">
        <v>120715.9</v>
      </c>
      <c r="Y217" s="1">
        <v>95115.9</v>
      </c>
      <c r="Z217" s="1">
        <v>132500.29999999999</v>
      </c>
      <c r="AA217" s="1">
        <v>139204</v>
      </c>
      <c r="AB217" s="1">
        <v>123445.8</v>
      </c>
    </row>
    <row r="218" spans="1:28" x14ac:dyDescent="0.2">
      <c r="A218" t="s">
        <v>216</v>
      </c>
      <c r="B218" s="1">
        <v>7352.8</v>
      </c>
      <c r="C218" s="1">
        <v>8471.9</v>
      </c>
      <c r="D218" s="1">
        <v>6921.5</v>
      </c>
      <c r="E218" s="1">
        <v>6391.2</v>
      </c>
      <c r="F218" s="1">
        <v>7092.9</v>
      </c>
      <c r="G218" s="1">
        <v>7559.9</v>
      </c>
      <c r="H218" s="1">
        <v>7622.5</v>
      </c>
      <c r="I218" s="1">
        <v>8576.9</v>
      </c>
      <c r="J218" s="1">
        <v>7563.6</v>
      </c>
      <c r="K218" s="1">
        <v>7474.2</v>
      </c>
      <c r="L218" s="1">
        <v>6752</v>
      </c>
      <c r="M218" s="1">
        <v>6523.1</v>
      </c>
      <c r="N218" s="1">
        <v>6599.2</v>
      </c>
      <c r="O218" s="1">
        <v>6601.4</v>
      </c>
      <c r="P218" s="1">
        <v>6599.6</v>
      </c>
      <c r="Q218" s="1">
        <v>6676.9</v>
      </c>
      <c r="R218" s="1">
        <v>7355.3</v>
      </c>
      <c r="S218" s="1">
        <v>7659.7</v>
      </c>
      <c r="T218" s="1">
        <v>7645.5</v>
      </c>
      <c r="U218" s="1">
        <v>8065.4</v>
      </c>
      <c r="V218" s="1">
        <v>7422.8</v>
      </c>
      <c r="W218" s="1">
        <v>7853.8</v>
      </c>
      <c r="X218" s="1">
        <v>7857.2</v>
      </c>
      <c r="Y218" s="1">
        <v>6350.2</v>
      </c>
      <c r="Z218" s="1">
        <v>6426.7</v>
      </c>
      <c r="AA218" s="1">
        <v>6988.2</v>
      </c>
      <c r="AB218" s="1">
        <v>7781.6</v>
      </c>
    </row>
    <row r="219" spans="1:28" x14ac:dyDescent="0.2">
      <c r="A219" t="s">
        <v>217</v>
      </c>
      <c r="B219" s="1">
        <v>36387.699999999997</v>
      </c>
      <c r="C219" s="1">
        <v>38916.400000000001</v>
      </c>
      <c r="D219" s="1">
        <v>41971.3</v>
      </c>
      <c r="E219" s="1">
        <v>41128.300000000003</v>
      </c>
      <c r="F219" s="1">
        <v>41380.300000000003</v>
      </c>
      <c r="G219" s="1">
        <v>43220.1</v>
      </c>
      <c r="H219" s="1">
        <v>45576.7</v>
      </c>
      <c r="I219" s="1">
        <v>44489</v>
      </c>
      <c r="J219" s="1">
        <v>44206.3</v>
      </c>
      <c r="K219" s="1">
        <v>44928.5</v>
      </c>
      <c r="L219" s="1">
        <v>45107</v>
      </c>
      <c r="M219" s="1">
        <v>44475.6</v>
      </c>
      <c r="N219" s="1">
        <v>43266.1</v>
      </c>
      <c r="O219" s="1">
        <v>43928</v>
      </c>
      <c r="P219" s="1">
        <v>44667.199999999997</v>
      </c>
      <c r="Q219" s="1">
        <v>43855.4</v>
      </c>
      <c r="R219" s="1">
        <v>45016.9</v>
      </c>
      <c r="S219" s="1">
        <v>41553.599999999999</v>
      </c>
      <c r="T219" s="1">
        <v>40687.800000000003</v>
      </c>
      <c r="U219" s="1">
        <v>41698.1</v>
      </c>
      <c r="V219" s="1">
        <v>42327.5</v>
      </c>
      <c r="W219" s="1">
        <v>38737.199999999997</v>
      </c>
      <c r="X219" s="1">
        <v>38211.199999999997</v>
      </c>
      <c r="Y219" s="1">
        <v>31576.3</v>
      </c>
      <c r="Z219" s="1">
        <v>32391.9</v>
      </c>
      <c r="AA219" s="1">
        <v>30481.8</v>
      </c>
      <c r="AB219" s="1">
        <v>30524.6</v>
      </c>
    </row>
    <row r="220" spans="1:28" x14ac:dyDescent="0.2">
      <c r="A220" t="s">
        <v>218</v>
      </c>
      <c r="B220" s="1">
        <v>34310.6</v>
      </c>
      <c r="C220" s="1">
        <v>36301.800000000003</v>
      </c>
      <c r="D220" s="1">
        <v>38031.4</v>
      </c>
      <c r="E220" s="1">
        <v>36903</v>
      </c>
      <c r="F220" s="1">
        <v>36430</v>
      </c>
      <c r="G220" s="1">
        <v>37989.199999999997</v>
      </c>
      <c r="H220" s="1">
        <v>38967.1</v>
      </c>
      <c r="I220" s="1">
        <v>37934</v>
      </c>
      <c r="J220" s="1">
        <v>37022.1</v>
      </c>
      <c r="K220" s="1">
        <v>36626.9</v>
      </c>
      <c r="L220" s="1">
        <v>36340.5</v>
      </c>
      <c r="M220" s="1">
        <v>35741.800000000003</v>
      </c>
      <c r="N220" s="1">
        <v>34151.4</v>
      </c>
      <c r="O220" s="1">
        <v>35221.300000000003</v>
      </c>
      <c r="P220" s="1">
        <v>35308.800000000003</v>
      </c>
      <c r="Q220" s="1">
        <v>34623.1</v>
      </c>
      <c r="R220" s="1">
        <v>35108.9</v>
      </c>
      <c r="S220" s="1">
        <v>33551.1</v>
      </c>
      <c r="T220" s="1">
        <v>32986.5</v>
      </c>
      <c r="U220" s="1">
        <v>34114.300000000003</v>
      </c>
      <c r="V220" s="1">
        <v>34729.300000000003</v>
      </c>
      <c r="W220" s="1">
        <v>33887.800000000003</v>
      </c>
      <c r="X220" s="1">
        <v>33359</v>
      </c>
      <c r="Y220" s="1">
        <v>27446.400000000001</v>
      </c>
      <c r="Z220" s="1">
        <v>28815.8</v>
      </c>
      <c r="AA220" s="1">
        <v>27132.3</v>
      </c>
      <c r="AB220" s="1">
        <v>27385</v>
      </c>
    </row>
    <row r="221" spans="1:28" x14ac:dyDescent="0.2">
      <c r="A221" t="s">
        <v>219</v>
      </c>
      <c r="B221" s="1">
        <v>2077.1</v>
      </c>
      <c r="C221" s="1">
        <v>2614.6</v>
      </c>
      <c r="D221" s="1">
        <v>3939.9</v>
      </c>
      <c r="E221" s="1">
        <v>4225.3</v>
      </c>
      <c r="F221" s="1">
        <v>4950.3</v>
      </c>
      <c r="G221" s="1">
        <v>5230.8999999999996</v>
      </c>
      <c r="H221" s="1">
        <v>6609.6</v>
      </c>
      <c r="I221" s="1">
        <v>6555</v>
      </c>
      <c r="J221" s="1">
        <v>7184.2</v>
      </c>
      <c r="K221" s="1">
        <v>8301.6</v>
      </c>
      <c r="L221" s="1">
        <v>8766.5</v>
      </c>
      <c r="M221" s="1">
        <v>8733.7999999999993</v>
      </c>
      <c r="N221" s="1">
        <v>9114.7000000000007</v>
      </c>
      <c r="O221" s="1">
        <v>8706.7000000000007</v>
      </c>
      <c r="P221" s="1">
        <v>9358.4</v>
      </c>
      <c r="Q221" s="1">
        <v>9232.2999999999993</v>
      </c>
      <c r="R221" s="1">
        <v>9908</v>
      </c>
      <c r="S221" s="1">
        <v>8002.5</v>
      </c>
      <c r="T221" s="1">
        <v>7701.3</v>
      </c>
      <c r="U221" s="1">
        <v>7583.8</v>
      </c>
      <c r="V221" s="1">
        <v>7598.2</v>
      </c>
      <c r="W221" s="1">
        <v>4849.3999999999996</v>
      </c>
      <c r="X221" s="1">
        <v>4852.2</v>
      </c>
      <c r="Y221" s="1">
        <v>4129.8999999999996</v>
      </c>
      <c r="Z221" s="1">
        <v>3576.1</v>
      </c>
      <c r="AA221" s="1">
        <v>3349.5</v>
      </c>
      <c r="AB221" s="1">
        <v>3139.6</v>
      </c>
    </row>
    <row r="222" spans="1:28" x14ac:dyDescent="0.2">
      <c r="A222" t="s">
        <v>220</v>
      </c>
      <c r="B222" s="1">
        <v>205353.2</v>
      </c>
      <c r="C222" s="1">
        <v>221429.1</v>
      </c>
      <c r="D222" s="1">
        <v>242874.2</v>
      </c>
      <c r="E222" s="1">
        <v>260839.6</v>
      </c>
      <c r="F222" s="1">
        <v>249275</v>
      </c>
      <c r="G222" s="1">
        <v>251694.9</v>
      </c>
      <c r="H222" s="1">
        <v>237692.2</v>
      </c>
      <c r="I222" s="1">
        <v>252111.7</v>
      </c>
      <c r="J222" s="1">
        <v>241826.5</v>
      </c>
      <c r="K222" s="1">
        <v>234845.9</v>
      </c>
      <c r="L222" s="1">
        <v>250348.9</v>
      </c>
      <c r="M222" s="1">
        <v>251897.4</v>
      </c>
      <c r="N222" s="1">
        <v>250078</v>
      </c>
      <c r="O222" s="1">
        <v>251748.7</v>
      </c>
      <c r="P222" s="1">
        <v>250019.1</v>
      </c>
      <c r="Q222" s="1">
        <v>251911.4</v>
      </c>
      <c r="R222" s="1">
        <v>229842.4</v>
      </c>
      <c r="S222" s="1">
        <v>210319.6</v>
      </c>
      <c r="T222" s="1">
        <v>211902.1</v>
      </c>
      <c r="U222" s="1">
        <v>218042.1</v>
      </c>
      <c r="V222" s="1">
        <v>233509.6</v>
      </c>
      <c r="W222" s="1">
        <v>239793.8</v>
      </c>
      <c r="X222" s="1">
        <v>241007.4</v>
      </c>
      <c r="Y222" s="1">
        <v>233699.9</v>
      </c>
      <c r="Z222" s="1">
        <v>236945.9</v>
      </c>
      <c r="AA222" s="1">
        <v>234035</v>
      </c>
      <c r="AB222" s="1">
        <v>244375.7</v>
      </c>
    </row>
    <row r="223" spans="1:28" x14ac:dyDescent="0.2">
      <c r="A223" t="s">
        <v>221</v>
      </c>
      <c r="B223" s="1">
        <v>11294</v>
      </c>
      <c r="C223" s="1">
        <v>14219.5</v>
      </c>
      <c r="D223" s="1">
        <v>16840.900000000001</v>
      </c>
      <c r="E223" s="1">
        <v>20069.099999999999</v>
      </c>
      <c r="F223" s="1">
        <v>21170.400000000001</v>
      </c>
      <c r="G223" s="1">
        <v>21458.5</v>
      </c>
      <c r="H223" s="1">
        <v>21343.599999999999</v>
      </c>
      <c r="I223" s="1">
        <v>22850.400000000001</v>
      </c>
      <c r="J223" s="1">
        <v>23732.6</v>
      </c>
      <c r="K223" s="1">
        <v>23709.1</v>
      </c>
      <c r="L223" s="1">
        <v>24863.9</v>
      </c>
      <c r="M223" s="1">
        <v>27725.1</v>
      </c>
      <c r="N223" s="1">
        <v>25764.9</v>
      </c>
      <c r="O223" s="1">
        <v>29860.7</v>
      </c>
      <c r="P223" s="1">
        <v>30354.400000000001</v>
      </c>
      <c r="Q223" s="1">
        <v>33250.5</v>
      </c>
      <c r="R223" s="1">
        <v>30029.3</v>
      </c>
      <c r="S223" s="1">
        <v>28750.3</v>
      </c>
      <c r="T223" s="1">
        <v>31839.4</v>
      </c>
      <c r="U223" s="1">
        <v>34561</v>
      </c>
      <c r="V223" s="1">
        <v>36717.9</v>
      </c>
      <c r="W223" s="1">
        <v>39052.199999999997</v>
      </c>
      <c r="X223" s="1">
        <v>45469.7</v>
      </c>
      <c r="Y223" s="1">
        <v>54503.5</v>
      </c>
      <c r="Z223" s="1">
        <v>63759.9</v>
      </c>
      <c r="AA223" s="1">
        <v>63860.1</v>
      </c>
      <c r="AB223" s="1">
        <v>72372.600000000006</v>
      </c>
    </row>
    <row r="224" spans="1:28" x14ac:dyDescent="0.2">
      <c r="A224" t="s">
        <v>222</v>
      </c>
      <c r="B224" s="1">
        <v>11240.8</v>
      </c>
      <c r="C224" s="1">
        <v>7703.9</v>
      </c>
      <c r="D224" s="1">
        <v>7537.7</v>
      </c>
      <c r="E224" s="1">
        <v>9002.1</v>
      </c>
      <c r="F224" s="1">
        <v>8867.9</v>
      </c>
      <c r="G224" s="1">
        <v>10495.7</v>
      </c>
      <c r="H224" s="1">
        <v>11789.1</v>
      </c>
      <c r="I224" s="1">
        <v>10343.4</v>
      </c>
      <c r="J224" s="1">
        <v>10125.4</v>
      </c>
      <c r="K224" s="1">
        <v>10933.6</v>
      </c>
      <c r="L224" s="1">
        <v>9981.9</v>
      </c>
      <c r="M224" s="1">
        <v>10728.6</v>
      </c>
      <c r="N224" s="1">
        <v>11973.5</v>
      </c>
      <c r="O224" s="1">
        <v>14976.3</v>
      </c>
      <c r="P224" s="1">
        <v>14542.7</v>
      </c>
      <c r="Q224" s="1">
        <v>15307.2</v>
      </c>
      <c r="R224" s="1">
        <v>23527.7</v>
      </c>
      <c r="S224" s="1">
        <v>21200.6</v>
      </c>
      <c r="T224" s="1">
        <v>28367</v>
      </c>
      <c r="U224" s="1">
        <v>30362.799999999999</v>
      </c>
      <c r="V224" s="1">
        <v>30177.599999999999</v>
      </c>
      <c r="W224" s="1">
        <v>28648</v>
      </c>
      <c r="X224" s="1">
        <v>34609.4</v>
      </c>
      <c r="Y224" s="1">
        <v>23453.8</v>
      </c>
      <c r="Z224" s="1">
        <v>31477</v>
      </c>
      <c r="AA224" s="1">
        <v>30598.799999999999</v>
      </c>
      <c r="AB224" s="1">
        <v>31991</v>
      </c>
    </row>
    <row r="225" spans="1:28" x14ac:dyDescent="0.2">
      <c r="A225" t="s">
        <v>223</v>
      </c>
      <c r="B225" s="1">
        <v>1282212.2</v>
      </c>
      <c r="C225" s="1">
        <v>1247532.1000000001</v>
      </c>
      <c r="D225" s="1">
        <v>1269706.3999999999</v>
      </c>
      <c r="E225" s="1">
        <v>1347070.2</v>
      </c>
      <c r="F225" s="1">
        <v>1343639.6</v>
      </c>
      <c r="G225" s="1">
        <v>1310599.6000000001</v>
      </c>
      <c r="H225" s="1">
        <v>1314861.7</v>
      </c>
      <c r="I225" s="1">
        <v>1379349.6</v>
      </c>
      <c r="J225" s="1">
        <v>1438128.3</v>
      </c>
      <c r="K225" s="1">
        <v>1477841</v>
      </c>
      <c r="L225" s="1">
        <v>1501062.8</v>
      </c>
      <c r="M225" s="1">
        <v>1530201.5</v>
      </c>
      <c r="N225" s="1">
        <v>1480931.2</v>
      </c>
      <c r="O225" s="1">
        <v>1514775.6</v>
      </c>
      <c r="P225" s="1">
        <v>1542836.2</v>
      </c>
      <c r="Q225" s="1">
        <v>1530616.7</v>
      </c>
      <c r="R225" s="1">
        <v>1553143.4</v>
      </c>
      <c r="S225" s="1">
        <v>1581859.5</v>
      </c>
      <c r="T225" s="1">
        <v>1561094.9</v>
      </c>
      <c r="U225" s="1">
        <v>1596721.4</v>
      </c>
      <c r="V225" s="1">
        <v>1583043.5</v>
      </c>
      <c r="W225" s="1">
        <v>1547847.1</v>
      </c>
      <c r="X225" s="1">
        <v>1607436.1</v>
      </c>
      <c r="Y225" s="1">
        <v>1558646.3</v>
      </c>
      <c r="Z225" s="1">
        <v>1694361.4</v>
      </c>
      <c r="AA225" s="1">
        <v>1719943.7</v>
      </c>
      <c r="AB225" s="1">
        <v>1690956.8</v>
      </c>
    </row>
    <row r="226" spans="1:28" x14ac:dyDescent="0.2">
      <c r="A226" t="s">
        <v>224</v>
      </c>
      <c r="B226" s="1">
        <v>725322.8</v>
      </c>
      <c r="C226" s="1">
        <v>678121.1</v>
      </c>
      <c r="D226" s="1">
        <v>644131.6</v>
      </c>
      <c r="E226" s="1">
        <v>686238.7</v>
      </c>
      <c r="F226" s="1">
        <v>683204.2</v>
      </c>
      <c r="G226" s="1">
        <v>640512</v>
      </c>
      <c r="H226" s="1">
        <v>654534.80000000005</v>
      </c>
      <c r="I226" s="1">
        <v>658079.5</v>
      </c>
      <c r="J226" s="1">
        <v>690211.9</v>
      </c>
      <c r="K226" s="1">
        <v>699786.5</v>
      </c>
      <c r="L226" s="1">
        <v>702311.4</v>
      </c>
      <c r="M226" s="1">
        <v>723594.7</v>
      </c>
      <c r="N226" s="1">
        <v>717816.4</v>
      </c>
      <c r="O226" s="1">
        <v>732900.1</v>
      </c>
      <c r="P226" s="1">
        <v>755129.2</v>
      </c>
      <c r="Q226" s="1">
        <v>769308.9</v>
      </c>
      <c r="R226" s="1">
        <v>780484</v>
      </c>
      <c r="S226" s="1">
        <v>792714.6</v>
      </c>
      <c r="T226" s="1">
        <v>766537.2</v>
      </c>
      <c r="U226" s="1">
        <v>758786.7</v>
      </c>
      <c r="V226" s="1">
        <v>728035.2</v>
      </c>
      <c r="W226" s="1">
        <v>697810</v>
      </c>
      <c r="X226" s="1">
        <v>706642.1</v>
      </c>
      <c r="Y226" s="1">
        <v>706856</v>
      </c>
      <c r="Z226" s="1">
        <v>786773.6</v>
      </c>
      <c r="AA226" s="1">
        <v>818314.1</v>
      </c>
      <c r="AB226" s="1">
        <v>823857.4</v>
      </c>
    </row>
    <row r="227" spans="1:28" x14ac:dyDescent="0.2">
      <c r="A227" t="s">
        <v>225</v>
      </c>
      <c r="B227" s="1">
        <v>5131.3999999999996</v>
      </c>
      <c r="C227" s="1">
        <v>5306.7</v>
      </c>
      <c r="D227" s="1">
        <v>5462.7</v>
      </c>
      <c r="E227" s="1">
        <v>5264</v>
      </c>
      <c r="F227" s="1">
        <v>4521.5</v>
      </c>
      <c r="G227" s="1">
        <v>3768.2</v>
      </c>
      <c r="H227" s="1">
        <v>3927</v>
      </c>
      <c r="I227" s="1">
        <v>3716.9</v>
      </c>
      <c r="J227" s="1">
        <v>3776.4</v>
      </c>
      <c r="K227" s="1">
        <v>3681.8</v>
      </c>
      <c r="L227" s="1">
        <v>3417.5</v>
      </c>
      <c r="M227" s="1">
        <v>3347.2</v>
      </c>
      <c r="N227" s="1">
        <v>3083.7</v>
      </c>
      <c r="O227" s="1">
        <v>3052.1</v>
      </c>
      <c r="P227" s="1">
        <v>2584.8000000000002</v>
      </c>
      <c r="Q227" s="1">
        <v>2743.3</v>
      </c>
      <c r="R227" s="1">
        <v>2883.5</v>
      </c>
      <c r="S227" s="1">
        <v>2816.1</v>
      </c>
      <c r="T227" s="1">
        <v>2764.7</v>
      </c>
      <c r="U227" s="1">
        <v>3076.4</v>
      </c>
      <c r="V227" s="1">
        <v>3183.5</v>
      </c>
      <c r="W227" s="1">
        <v>3200.3</v>
      </c>
      <c r="X227" s="1">
        <v>3320.1</v>
      </c>
      <c r="Y227" s="1">
        <v>3638.8</v>
      </c>
      <c r="Z227" s="1">
        <v>3825</v>
      </c>
      <c r="AA227" s="1">
        <v>4102.3999999999996</v>
      </c>
      <c r="AB227" s="1">
        <v>4527.1000000000004</v>
      </c>
    </row>
    <row r="228" spans="1:28" x14ac:dyDescent="0.2">
      <c r="A228" t="s">
        <v>226</v>
      </c>
      <c r="B228" s="1">
        <v>90730.1</v>
      </c>
      <c r="C228" s="1">
        <v>80913.3</v>
      </c>
      <c r="D228" s="1">
        <v>86654.3</v>
      </c>
      <c r="E228" s="1">
        <v>79003.899999999994</v>
      </c>
      <c r="F228" s="1">
        <v>72878.899999999994</v>
      </c>
      <c r="G228" s="1">
        <v>84607.1</v>
      </c>
      <c r="H228" s="1">
        <v>88168.5</v>
      </c>
      <c r="I228" s="1">
        <v>93290.5</v>
      </c>
      <c r="J228" s="1">
        <v>93225.4</v>
      </c>
      <c r="K228" s="1">
        <v>98017.3</v>
      </c>
      <c r="L228" s="1">
        <v>98859.7</v>
      </c>
      <c r="M228" s="1">
        <v>107180</v>
      </c>
      <c r="N228" s="1">
        <v>97484.800000000003</v>
      </c>
      <c r="O228" s="1">
        <v>107062.39999999999</v>
      </c>
      <c r="P228" s="1">
        <v>100628.4</v>
      </c>
      <c r="Q228" s="1">
        <v>95601.5</v>
      </c>
      <c r="R228" s="1">
        <v>93497.600000000006</v>
      </c>
      <c r="S228" s="1">
        <v>94191.6</v>
      </c>
      <c r="T228" s="1">
        <v>92322.9</v>
      </c>
      <c r="U228" s="1">
        <v>92575.3</v>
      </c>
      <c r="V228" s="1">
        <v>88821.9</v>
      </c>
      <c r="W228" s="1">
        <v>86910.8</v>
      </c>
      <c r="X228" s="1">
        <v>89276.3</v>
      </c>
      <c r="Y228" s="1">
        <v>85253.3</v>
      </c>
      <c r="Z228" s="1">
        <v>90806.3</v>
      </c>
      <c r="AA228" s="1">
        <v>84574.2</v>
      </c>
      <c r="AB228" s="1">
        <v>95183.7</v>
      </c>
    </row>
    <row r="229" spans="1:28" x14ac:dyDescent="0.2">
      <c r="A229" t="s">
        <v>227</v>
      </c>
      <c r="B229" s="1">
        <v>629461.30000000005</v>
      </c>
      <c r="C229" s="1">
        <v>591901.1</v>
      </c>
      <c r="D229" s="1">
        <v>552014.6</v>
      </c>
      <c r="E229" s="1">
        <v>601970.80000000005</v>
      </c>
      <c r="F229" s="1">
        <v>605803.80000000005</v>
      </c>
      <c r="G229" s="1">
        <v>552136.69999999995</v>
      </c>
      <c r="H229" s="1">
        <v>562439.30000000005</v>
      </c>
      <c r="I229" s="1">
        <v>561072.1</v>
      </c>
      <c r="J229" s="1">
        <v>593210.1</v>
      </c>
      <c r="K229" s="1">
        <v>598087.4</v>
      </c>
      <c r="L229" s="1">
        <v>600034.19999999995</v>
      </c>
      <c r="M229" s="1">
        <v>613067.5</v>
      </c>
      <c r="N229" s="1">
        <v>617247.9</v>
      </c>
      <c r="O229" s="1">
        <v>622785.6</v>
      </c>
      <c r="P229" s="1">
        <v>651916</v>
      </c>
      <c r="Q229" s="1">
        <v>670964.1</v>
      </c>
      <c r="R229" s="1">
        <v>684102.9</v>
      </c>
      <c r="S229" s="1">
        <v>695706.9</v>
      </c>
      <c r="T229" s="1">
        <v>671449.59999999998</v>
      </c>
      <c r="U229" s="1">
        <v>663135</v>
      </c>
      <c r="V229" s="1">
        <v>636029.80000000005</v>
      </c>
      <c r="W229" s="1">
        <v>607698.9</v>
      </c>
      <c r="X229" s="1">
        <v>614045.69999999995</v>
      </c>
      <c r="Y229" s="1">
        <v>617963.9</v>
      </c>
      <c r="Z229" s="1">
        <v>692142.3</v>
      </c>
      <c r="AA229" s="1">
        <v>729637.5</v>
      </c>
      <c r="AB229" s="1">
        <v>724146.6</v>
      </c>
    </row>
    <row r="230" spans="1:28" x14ac:dyDescent="0.2">
      <c r="A230" t="s">
        <v>228</v>
      </c>
      <c r="B230" s="1">
        <v>34949.5</v>
      </c>
      <c r="C230" s="1">
        <v>35336.300000000003</v>
      </c>
      <c r="D230" s="1">
        <v>46655.4</v>
      </c>
      <c r="E230" s="1">
        <v>50644.800000000003</v>
      </c>
      <c r="F230" s="1">
        <v>55818.6</v>
      </c>
      <c r="G230" s="1">
        <v>61575.3</v>
      </c>
      <c r="H230" s="1">
        <v>62940.6</v>
      </c>
      <c r="I230" s="1">
        <v>66410</v>
      </c>
      <c r="J230" s="1">
        <v>70729.8</v>
      </c>
      <c r="K230" s="1">
        <v>74703.3</v>
      </c>
      <c r="L230" s="1">
        <v>102866.5</v>
      </c>
      <c r="M230" s="1">
        <v>100998.5</v>
      </c>
      <c r="N230" s="1">
        <v>83269.5</v>
      </c>
      <c r="O230" s="1">
        <v>80114.600000000006</v>
      </c>
      <c r="P230" s="1">
        <v>73473.899999999994</v>
      </c>
      <c r="Q230" s="1">
        <v>58873.9</v>
      </c>
      <c r="R230" s="1">
        <v>60182.400000000001</v>
      </c>
      <c r="S230" s="1">
        <v>61211.7</v>
      </c>
      <c r="T230" s="1">
        <v>60680.6</v>
      </c>
      <c r="U230" s="1">
        <v>66382.3</v>
      </c>
      <c r="V230" s="1">
        <v>66077</v>
      </c>
      <c r="W230" s="1">
        <v>65907.399999999994</v>
      </c>
      <c r="X230" s="1">
        <v>68219.3</v>
      </c>
      <c r="Y230" s="1">
        <v>63027</v>
      </c>
      <c r="Z230" s="1">
        <v>65771.399999999994</v>
      </c>
      <c r="AA230" s="1">
        <v>67781.7</v>
      </c>
      <c r="AB230" s="1">
        <v>68409.3</v>
      </c>
    </row>
    <row r="231" spans="1:28" x14ac:dyDescent="0.2">
      <c r="A231" t="s">
        <v>229</v>
      </c>
      <c r="B231" s="1">
        <v>10904.7</v>
      </c>
      <c r="C231" s="1">
        <v>13335.4</v>
      </c>
      <c r="D231" s="1">
        <v>13643.2</v>
      </c>
      <c r="E231" s="1">
        <v>14934.9</v>
      </c>
      <c r="F231" s="1">
        <v>17593.7</v>
      </c>
      <c r="G231" s="1">
        <v>20226.8</v>
      </c>
      <c r="H231" s="1">
        <v>22354.2</v>
      </c>
      <c r="I231" s="1">
        <v>29678.2</v>
      </c>
      <c r="J231" s="1">
        <v>37369.5</v>
      </c>
      <c r="K231" s="1">
        <v>41744.6</v>
      </c>
      <c r="L231" s="1">
        <v>30282.7</v>
      </c>
      <c r="M231" s="1">
        <v>32948.1</v>
      </c>
      <c r="N231" s="1">
        <v>49071.6</v>
      </c>
      <c r="O231" s="1">
        <v>49865.4</v>
      </c>
      <c r="P231" s="1">
        <v>49382.5</v>
      </c>
      <c r="Q231" s="1">
        <v>51866.6</v>
      </c>
      <c r="R231" s="1">
        <v>52207.8</v>
      </c>
      <c r="S231" s="1">
        <v>53892.4</v>
      </c>
      <c r="T231" s="1">
        <v>51816.3</v>
      </c>
      <c r="U231" s="1">
        <v>53874.1</v>
      </c>
      <c r="V231" s="1">
        <v>56849</v>
      </c>
      <c r="W231" s="1">
        <v>56827.6</v>
      </c>
      <c r="X231" s="1">
        <v>59433.5</v>
      </c>
      <c r="Y231" s="1">
        <v>54514.8</v>
      </c>
      <c r="Z231" s="1">
        <v>65421.599999999999</v>
      </c>
      <c r="AA231" s="1">
        <v>70048.399999999994</v>
      </c>
      <c r="AB231" s="1">
        <v>68384.899999999994</v>
      </c>
    </row>
    <row r="232" spans="1:28" x14ac:dyDescent="0.2">
      <c r="A232" t="s">
        <v>230</v>
      </c>
      <c r="B232" s="1">
        <v>371686</v>
      </c>
      <c r="C232" s="1">
        <v>363230.5</v>
      </c>
      <c r="D232" s="1">
        <v>368548.5</v>
      </c>
      <c r="E232" s="1">
        <v>381602.2</v>
      </c>
      <c r="F232" s="1">
        <v>368127.1</v>
      </c>
      <c r="G232" s="1">
        <v>347150.8</v>
      </c>
      <c r="H232" s="1">
        <v>331628.79999999999</v>
      </c>
      <c r="I232" s="1">
        <v>346530.2</v>
      </c>
      <c r="J232" s="1">
        <v>340024</v>
      </c>
      <c r="K232" s="1">
        <v>334499.7</v>
      </c>
      <c r="L232" s="1">
        <v>326277.5</v>
      </c>
      <c r="M232" s="1">
        <v>315029</v>
      </c>
      <c r="N232" s="1">
        <v>313414.59999999998</v>
      </c>
      <c r="O232" s="1">
        <v>328906</v>
      </c>
      <c r="P232" s="1">
        <v>342982.2</v>
      </c>
      <c r="Q232" s="1">
        <v>344036.7</v>
      </c>
      <c r="R232" s="1">
        <v>343248.9</v>
      </c>
      <c r="S232" s="1">
        <v>344585</v>
      </c>
      <c r="T232" s="1">
        <v>349539.9</v>
      </c>
      <c r="U232" s="1">
        <v>366073.8</v>
      </c>
      <c r="V232" s="1">
        <v>382855.8</v>
      </c>
      <c r="W232" s="1">
        <v>375552.4</v>
      </c>
      <c r="X232" s="1">
        <v>395755.5</v>
      </c>
      <c r="Y232" s="1">
        <v>391886.9</v>
      </c>
      <c r="Z232" s="1">
        <v>418544.2</v>
      </c>
      <c r="AA232" s="1">
        <v>421296.9</v>
      </c>
      <c r="AB232" s="1">
        <v>396712</v>
      </c>
    </row>
    <row r="233" spans="1:28" x14ac:dyDescent="0.2">
      <c r="A233" t="s">
        <v>231</v>
      </c>
      <c r="B233" s="1">
        <v>181824.3</v>
      </c>
      <c r="C233" s="1">
        <v>179973.6</v>
      </c>
      <c r="D233" s="1">
        <v>185218.6</v>
      </c>
      <c r="E233" s="1">
        <v>187946</v>
      </c>
      <c r="F233" s="1">
        <v>175082</v>
      </c>
      <c r="G233" s="1">
        <v>177635.20000000001</v>
      </c>
      <c r="H233" s="1">
        <v>171077</v>
      </c>
      <c r="I233" s="1">
        <v>181612.1</v>
      </c>
      <c r="J233" s="1">
        <v>173525.2</v>
      </c>
      <c r="K233" s="1">
        <v>176867.3</v>
      </c>
      <c r="L233" s="1">
        <v>167777.5</v>
      </c>
      <c r="M233" s="1">
        <v>159065.20000000001</v>
      </c>
      <c r="N233" s="1">
        <v>154644.1</v>
      </c>
      <c r="O233" s="1">
        <v>161169.29999999999</v>
      </c>
      <c r="P233" s="1">
        <v>171385.8</v>
      </c>
      <c r="Q233" s="1">
        <v>159629.79999999999</v>
      </c>
      <c r="R233" s="1">
        <v>155664</v>
      </c>
      <c r="S233" s="1">
        <v>160777.60000000001</v>
      </c>
      <c r="T233" s="1">
        <v>162139.4</v>
      </c>
      <c r="U233" s="1">
        <v>171575.2</v>
      </c>
      <c r="V233" s="1">
        <v>178224.3</v>
      </c>
      <c r="W233" s="1">
        <v>180957.7</v>
      </c>
      <c r="X233" s="1">
        <v>190847.6</v>
      </c>
      <c r="Y233" s="1">
        <v>198809.2</v>
      </c>
      <c r="Z233" s="1">
        <v>216309.1</v>
      </c>
      <c r="AA233" s="1">
        <v>220273</v>
      </c>
      <c r="AB233" s="1">
        <v>220317.7</v>
      </c>
    </row>
    <row r="234" spans="1:28" x14ac:dyDescent="0.2">
      <c r="A234" t="s">
        <v>232</v>
      </c>
      <c r="B234" s="1">
        <v>189861.7</v>
      </c>
      <c r="C234" s="1">
        <v>183256.9</v>
      </c>
      <c r="D234" s="1">
        <v>183329.9</v>
      </c>
      <c r="E234" s="1">
        <v>193656.2</v>
      </c>
      <c r="F234" s="1">
        <v>193045.1</v>
      </c>
      <c r="G234" s="1">
        <v>169515.6</v>
      </c>
      <c r="H234" s="1">
        <v>160551.79999999999</v>
      </c>
      <c r="I234" s="1">
        <v>164918.1</v>
      </c>
      <c r="J234" s="1">
        <v>166498.79999999999</v>
      </c>
      <c r="K234" s="1">
        <v>157632.4</v>
      </c>
      <c r="L234" s="1">
        <v>158500</v>
      </c>
      <c r="M234" s="1">
        <v>155963.79999999999</v>
      </c>
      <c r="N234" s="1">
        <v>158770.5</v>
      </c>
      <c r="O234" s="1">
        <v>167736.70000000001</v>
      </c>
      <c r="P234" s="1">
        <v>171596.4</v>
      </c>
      <c r="Q234" s="1">
        <v>184406.9</v>
      </c>
      <c r="R234" s="1">
        <v>187584.9</v>
      </c>
      <c r="S234" s="1">
        <v>183807.4</v>
      </c>
      <c r="T234" s="1">
        <v>187400.5</v>
      </c>
      <c r="U234" s="1">
        <v>194498.6</v>
      </c>
      <c r="V234" s="1">
        <v>204631.5</v>
      </c>
      <c r="W234" s="1">
        <v>194594.7</v>
      </c>
      <c r="X234" s="1">
        <v>204907.9</v>
      </c>
      <c r="Y234" s="1">
        <v>193077.7</v>
      </c>
      <c r="Z234" s="1">
        <v>202235.1</v>
      </c>
      <c r="AA234" s="1">
        <v>201023.9</v>
      </c>
      <c r="AB234" s="1">
        <v>176394.3</v>
      </c>
    </row>
    <row r="235" spans="1:28" x14ac:dyDescent="0.2">
      <c r="A235" t="s">
        <v>233</v>
      </c>
      <c r="B235" s="1">
        <v>139349.20000000001</v>
      </c>
      <c r="C235" s="1">
        <v>157508.79999999999</v>
      </c>
      <c r="D235" s="1">
        <v>196727.7</v>
      </c>
      <c r="E235" s="1">
        <v>213649.6</v>
      </c>
      <c r="F235" s="1">
        <v>218896</v>
      </c>
      <c r="G235" s="1">
        <v>241134.7</v>
      </c>
      <c r="H235" s="1">
        <v>243403.3</v>
      </c>
      <c r="I235" s="1">
        <v>278651.7</v>
      </c>
      <c r="J235" s="1">
        <v>299793.09999999998</v>
      </c>
      <c r="K235" s="1">
        <v>327106.90000000002</v>
      </c>
      <c r="L235" s="1">
        <v>339324.7</v>
      </c>
      <c r="M235" s="1">
        <v>357631.2</v>
      </c>
      <c r="N235" s="1">
        <v>317359.09999999998</v>
      </c>
      <c r="O235" s="1">
        <v>322989.5</v>
      </c>
      <c r="P235" s="1">
        <v>321868.40000000002</v>
      </c>
      <c r="Q235" s="1">
        <v>306530.59999999998</v>
      </c>
      <c r="R235" s="1">
        <v>317020.3</v>
      </c>
      <c r="S235" s="1">
        <v>329455.8</v>
      </c>
      <c r="T235" s="1">
        <v>332520.90000000002</v>
      </c>
      <c r="U235" s="1">
        <v>351604.5</v>
      </c>
      <c r="V235" s="1">
        <v>349226.5</v>
      </c>
      <c r="W235" s="1">
        <v>351749.7</v>
      </c>
      <c r="X235" s="1">
        <v>377385.7</v>
      </c>
      <c r="Y235" s="1">
        <v>342361.59999999998</v>
      </c>
      <c r="Z235" s="1">
        <v>357850.6</v>
      </c>
      <c r="AA235" s="1">
        <v>342502.6</v>
      </c>
      <c r="AB235" s="1">
        <v>333593.2</v>
      </c>
    </row>
    <row r="236" spans="1:28" x14ac:dyDescent="0.2">
      <c r="A236" t="s">
        <v>234</v>
      </c>
      <c r="B236" s="1">
        <v>444535</v>
      </c>
      <c r="C236" s="1">
        <v>446358.1</v>
      </c>
      <c r="D236" s="1">
        <v>448940.6</v>
      </c>
      <c r="E236" s="1">
        <v>453460.8</v>
      </c>
      <c r="F236" s="1">
        <v>452205.8</v>
      </c>
      <c r="G236" s="1">
        <v>452137.2</v>
      </c>
      <c r="H236" s="1">
        <v>478116</v>
      </c>
      <c r="I236" s="1">
        <v>490542.3</v>
      </c>
      <c r="J236" s="1">
        <v>519336.6</v>
      </c>
      <c r="K236" s="1">
        <v>535352.5</v>
      </c>
      <c r="L236" s="1">
        <v>564108.1</v>
      </c>
      <c r="M236" s="1">
        <v>567448.30000000005</v>
      </c>
      <c r="N236" s="1">
        <v>557677.9</v>
      </c>
      <c r="O236" s="1">
        <v>560876.69999999995</v>
      </c>
      <c r="P236" s="1">
        <v>570531.30000000005</v>
      </c>
      <c r="Q236" s="1">
        <v>599285.30000000005</v>
      </c>
      <c r="R236" s="1">
        <v>587255.1</v>
      </c>
      <c r="S236" s="1">
        <v>567306.4</v>
      </c>
      <c r="T236" s="1">
        <v>596630.4</v>
      </c>
      <c r="U236" s="1">
        <v>594468.80000000005</v>
      </c>
      <c r="V236" s="1">
        <v>617441.1</v>
      </c>
      <c r="W236" s="1">
        <v>628628.4</v>
      </c>
      <c r="X236" s="1">
        <v>666147.19999999995</v>
      </c>
      <c r="Y236" s="1">
        <v>542892.6</v>
      </c>
      <c r="Z236" s="1">
        <v>614878.1</v>
      </c>
      <c r="AA236" s="1">
        <v>648114.4</v>
      </c>
      <c r="AB236" s="1">
        <v>654909.6</v>
      </c>
    </row>
    <row r="237" spans="1:28" x14ac:dyDescent="0.2">
      <c r="A237" t="s">
        <v>235</v>
      </c>
      <c r="B237" s="1">
        <v>303138.8</v>
      </c>
      <c r="C237" s="1">
        <v>301410.8</v>
      </c>
      <c r="D237" s="1">
        <v>284212.40000000002</v>
      </c>
      <c r="E237" s="1">
        <v>286001.2</v>
      </c>
      <c r="F237" s="1">
        <v>281626.2</v>
      </c>
      <c r="G237" s="1">
        <v>284232.3</v>
      </c>
      <c r="H237" s="1">
        <v>312733.5</v>
      </c>
      <c r="I237" s="1">
        <v>317252</v>
      </c>
      <c r="J237" s="1">
        <v>344710.9</v>
      </c>
      <c r="K237" s="1">
        <v>363757.3</v>
      </c>
      <c r="L237" s="1">
        <v>397292.79999999999</v>
      </c>
      <c r="M237" s="1">
        <v>400558.7</v>
      </c>
      <c r="N237" s="1">
        <v>404596.2</v>
      </c>
      <c r="O237" s="1">
        <v>411091.20000000001</v>
      </c>
      <c r="P237" s="1">
        <v>418063.6</v>
      </c>
      <c r="Q237" s="1">
        <v>440246.9</v>
      </c>
      <c r="R237" s="1">
        <v>436678.5</v>
      </c>
      <c r="S237" s="1">
        <v>417778.7</v>
      </c>
      <c r="T237" s="1">
        <v>444797.8</v>
      </c>
      <c r="U237" s="1">
        <v>448836.6</v>
      </c>
      <c r="V237" s="1">
        <v>469018.3</v>
      </c>
      <c r="W237" s="1">
        <v>475675</v>
      </c>
      <c r="X237" s="1">
        <v>512754.8</v>
      </c>
      <c r="Y237" s="1">
        <v>419498.5</v>
      </c>
      <c r="Z237" s="1">
        <v>486794.5</v>
      </c>
      <c r="AA237" s="1">
        <v>506139.6</v>
      </c>
      <c r="AB237" s="1">
        <v>503874.3</v>
      </c>
    </row>
    <row r="238" spans="1:28" x14ac:dyDescent="0.2">
      <c r="A238" t="s">
        <v>236</v>
      </c>
      <c r="B238" s="1">
        <v>139268.9</v>
      </c>
      <c r="C238" s="1">
        <v>149853.29999999999</v>
      </c>
      <c r="D238" s="1">
        <v>141132.20000000001</v>
      </c>
      <c r="E238" s="1">
        <v>154041.70000000001</v>
      </c>
      <c r="F238" s="1">
        <v>153189.6</v>
      </c>
      <c r="G238" s="1">
        <v>140922.4</v>
      </c>
      <c r="H238" s="1">
        <v>156355.70000000001</v>
      </c>
      <c r="I238" s="1">
        <v>157336.9</v>
      </c>
      <c r="J238" s="1">
        <v>166387.20000000001</v>
      </c>
      <c r="K238" s="1">
        <v>174947.9</v>
      </c>
      <c r="L238" s="1">
        <v>183843.9</v>
      </c>
      <c r="M238" s="1">
        <v>196317.3</v>
      </c>
      <c r="N238" s="1">
        <v>194528.6</v>
      </c>
      <c r="O238" s="1">
        <v>202399</v>
      </c>
      <c r="P238" s="1">
        <v>198284.3</v>
      </c>
      <c r="Q238" s="1">
        <v>212366.4</v>
      </c>
      <c r="R238" s="1">
        <v>206022.8</v>
      </c>
      <c r="S238" s="1">
        <v>197706.9</v>
      </c>
      <c r="T238" s="1">
        <v>198566.6</v>
      </c>
      <c r="U238" s="1">
        <v>191403.5</v>
      </c>
      <c r="V238" s="1">
        <v>194597</v>
      </c>
      <c r="W238" s="1">
        <v>193904.6</v>
      </c>
      <c r="X238" s="1">
        <v>202172</v>
      </c>
      <c r="Y238" s="1">
        <v>166757.70000000001</v>
      </c>
      <c r="Z238" s="1">
        <v>182570.1</v>
      </c>
      <c r="AA238" s="1">
        <v>196842.1</v>
      </c>
      <c r="AB238" s="1">
        <v>207523.8</v>
      </c>
    </row>
    <row r="239" spans="1:28" x14ac:dyDescent="0.2">
      <c r="A239" t="s">
        <v>237</v>
      </c>
      <c r="B239" s="1">
        <v>163869.9</v>
      </c>
      <c r="C239" s="1">
        <v>151557.5</v>
      </c>
      <c r="D239" s="1">
        <v>143080.20000000001</v>
      </c>
      <c r="E239" s="1">
        <v>131959.5</v>
      </c>
      <c r="F239" s="1">
        <v>128436.6</v>
      </c>
      <c r="G239" s="1">
        <v>143309.9</v>
      </c>
      <c r="H239" s="1">
        <v>156377.79999999999</v>
      </c>
      <c r="I239" s="1">
        <v>159915.1</v>
      </c>
      <c r="J239" s="1">
        <v>178323.7</v>
      </c>
      <c r="K239" s="1">
        <v>188809.4</v>
      </c>
      <c r="L239" s="1">
        <v>213448.9</v>
      </c>
      <c r="M239" s="1">
        <v>204241.4</v>
      </c>
      <c r="N239" s="1">
        <v>210067.6</v>
      </c>
      <c r="O239" s="1">
        <v>208692.2</v>
      </c>
      <c r="P239" s="1">
        <v>219779.3</v>
      </c>
      <c r="Q239" s="1">
        <v>227880.5</v>
      </c>
      <c r="R239" s="1">
        <v>230655.7</v>
      </c>
      <c r="S239" s="1">
        <v>220071.8</v>
      </c>
      <c r="T239" s="1">
        <v>246231.2</v>
      </c>
      <c r="U239" s="1">
        <v>257433.1</v>
      </c>
      <c r="V239" s="1">
        <v>274421.3</v>
      </c>
      <c r="W239" s="1">
        <v>281770.40000000002</v>
      </c>
      <c r="X239" s="1">
        <v>310582.8</v>
      </c>
      <c r="Y239" s="1">
        <v>252740.8</v>
      </c>
      <c r="Z239" s="1">
        <v>304224.40000000002</v>
      </c>
      <c r="AA239" s="1">
        <v>309297.5</v>
      </c>
      <c r="AB239" s="1">
        <v>296350.5</v>
      </c>
    </row>
    <row r="240" spans="1:28" x14ac:dyDescent="0.2">
      <c r="A240" t="s">
        <v>238</v>
      </c>
      <c r="B240" s="1">
        <v>135512</v>
      </c>
      <c r="C240" s="1">
        <v>136899.20000000001</v>
      </c>
      <c r="D240" s="1">
        <v>148750</v>
      </c>
      <c r="E240" s="1">
        <v>144032.9</v>
      </c>
      <c r="F240" s="1">
        <v>155328.6</v>
      </c>
      <c r="G240" s="1">
        <v>151485.6</v>
      </c>
      <c r="H240" s="1">
        <v>149683.9</v>
      </c>
      <c r="I240" s="1">
        <v>156133.1</v>
      </c>
      <c r="J240" s="1">
        <v>158753.70000000001</v>
      </c>
      <c r="K240" s="1">
        <v>154092.79999999999</v>
      </c>
      <c r="L240" s="1">
        <v>145134.20000000001</v>
      </c>
      <c r="M240" s="1">
        <v>149209.1</v>
      </c>
      <c r="N240" s="1">
        <v>137754.29999999999</v>
      </c>
      <c r="O240" s="1">
        <v>134524.9</v>
      </c>
      <c r="P240" s="1">
        <v>136764.5</v>
      </c>
      <c r="Q240" s="1">
        <v>140954</v>
      </c>
      <c r="R240" s="1">
        <v>133189.70000000001</v>
      </c>
      <c r="S240" s="1">
        <v>132915.5</v>
      </c>
      <c r="T240" s="1">
        <v>133789.29999999999</v>
      </c>
      <c r="U240" s="1">
        <v>129378.7</v>
      </c>
      <c r="V240" s="1">
        <v>133523.5</v>
      </c>
      <c r="W240" s="1">
        <v>136936.79999999999</v>
      </c>
      <c r="X240" s="1">
        <v>136736.5</v>
      </c>
      <c r="Y240" s="1">
        <v>107610.8</v>
      </c>
      <c r="Z240" s="1">
        <v>113542.8</v>
      </c>
      <c r="AA240" s="1">
        <v>125439.8</v>
      </c>
      <c r="AB240" s="1">
        <v>133368</v>
      </c>
    </row>
    <row r="241" spans="1:28" x14ac:dyDescent="0.2">
      <c r="A241" t="s">
        <v>239</v>
      </c>
      <c r="B241" s="1">
        <v>39426.6</v>
      </c>
      <c r="C241" s="1">
        <v>39572.9</v>
      </c>
      <c r="D241" s="1">
        <v>38974.400000000001</v>
      </c>
      <c r="E241" s="1">
        <v>39318.199999999997</v>
      </c>
      <c r="F241" s="1">
        <v>37715.699999999997</v>
      </c>
      <c r="G241" s="1">
        <v>36505.599999999999</v>
      </c>
      <c r="H241" s="1">
        <v>36254.400000000001</v>
      </c>
      <c r="I241" s="1">
        <v>35549.4</v>
      </c>
      <c r="J241" s="1">
        <v>35780.400000000001</v>
      </c>
      <c r="K241" s="1">
        <v>37897.4</v>
      </c>
      <c r="L241" s="1">
        <v>35138.1</v>
      </c>
      <c r="M241" s="1">
        <v>34978.9</v>
      </c>
      <c r="N241" s="1">
        <v>31839.3</v>
      </c>
      <c r="O241" s="1">
        <v>30251.7</v>
      </c>
      <c r="P241" s="1">
        <v>31318.400000000001</v>
      </c>
      <c r="Q241" s="1">
        <v>31379.4</v>
      </c>
      <c r="R241" s="1">
        <v>35896.699999999997</v>
      </c>
      <c r="S241" s="1">
        <v>35365.599999999999</v>
      </c>
      <c r="T241" s="1">
        <v>36641</v>
      </c>
      <c r="U241" s="1">
        <v>38807.699999999997</v>
      </c>
      <c r="V241" s="1">
        <v>39732.1</v>
      </c>
      <c r="W241" s="1">
        <v>40695.300000000003</v>
      </c>
      <c r="X241" s="1">
        <v>42437.7</v>
      </c>
      <c r="Y241" s="1">
        <v>31957.599999999999</v>
      </c>
      <c r="Z241" s="1">
        <v>30566.400000000001</v>
      </c>
      <c r="AA241" s="1">
        <v>33698</v>
      </c>
      <c r="AB241" s="1">
        <v>35836</v>
      </c>
    </row>
    <row r="242" spans="1:28" x14ac:dyDescent="0.2">
      <c r="A242" t="s">
        <v>240</v>
      </c>
      <c r="B242" s="1">
        <v>96085.4</v>
      </c>
      <c r="C242" s="1">
        <v>97326.3</v>
      </c>
      <c r="D242" s="1">
        <v>109775.6</v>
      </c>
      <c r="E242" s="1">
        <v>104714.7</v>
      </c>
      <c r="F242" s="1">
        <v>117612.9</v>
      </c>
      <c r="G242" s="1">
        <v>114980</v>
      </c>
      <c r="H242" s="1">
        <v>113429.5</v>
      </c>
      <c r="I242" s="1">
        <v>120583.7</v>
      </c>
      <c r="J242" s="1">
        <v>122973.3</v>
      </c>
      <c r="K242" s="1">
        <v>116195.4</v>
      </c>
      <c r="L242" s="1">
        <v>109996.1</v>
      </c>
      <c r="M242" s="1">
        <v>114230.2</v>
      </c>
      <c r="N242" s="1">
        <v>105915</v>
      </c>
      <c r="O242" s="1">
        <v>104273.2</v>
      </c>
      <c r="P242" s="1">
        <v>105446.1</v>
      </c>
      <c r="Q242" s="1">
        <v>109574.6</v>
      </c>
      <c r="R242" s="1">
        <v>97293</v>
      </c>
      <c r="S242" s="1">
        <v>97549.9</v>
      </c>
      <c r="T242" s="1">
        <v>97148.3</v>
      </c>
      <c r="U242" s="1">
        <v>90571</v>
      </c>
      <c r="V242" s="1">
        <v>93791.4</v>
      </c>
      <c r="W242" s="1">
        <v>96241.5</v>
      </c>
      <c r="X242" s="1">
        <v>94298.8</v>
      </c>
      <c r="Y242" s="1">
        <v>75653.2</v>
      </c>
      <c r="Z242" s="1">
        <v>82976.399999999994</v>
      </c>
      <c r="AA242" s="1">
        <v>91741.8</v>
      </c>
      <c r="AB242" s="1">
        <v>97532</v>
      </c>
    </row>
    <row r="243" spans="1:28" x14ac:dyDescent="0.2">
      <c r="A243" t="s">
        <v>241</v>
      </c>
      <c r="B243" s="1">
        <v>5884.2</v>
      </c>
      <c r="C243" s="1">
        <v>8048.1</v>
      </c>
      <c r="D243" s="1">
        <v>15978.2</v>
      </c>
      <c r="E243" s="1">
        <v>23426.7</v>
      </c>
      <c r="F243" s="1">
        <v>15251</v>
      </c>
      <c r="G243" s="1">
        <v>16419.3</v>
      </c>
      <c r="H243" s="1">
        <v>15698.6</v>
      </c>
      <c r="I243" s="1">
        <v>17157.2</v>
      </c>
      <c r="J243" s="1">
        <v>15872</v>
      </c>
      <c r="K243" s="1">
        <v>17502.400000000001</v>
      </c>
      <c r="L243" s="1">
        <v>21681.1</v>
      </c>
      <c r="M243" s="1">
        <v>17680.5</v>
      </c>
      <c r="N243" s="1">
        <v>15327.4</v>
      </c>
      <c r="O243" s="1">
        <v>15260.6</v>
      </c>
      <c r="P243" s="1">
        <v>15703.2</v>
      </c>
      <c r="Q243" s="1">
        <v>18084.400000000001</v>
      </c>
      <c r="R243" s="1">
        <v>17386.900000000001</v>
      </c>
      <c r="S243" s="1">
        <v>16612.2</v>
      </c>
      <c r="T243" s="1">
        <v>18043.3</v>
      </c>
      <c r="U243" s="1">
        <v>16253.5</v>
      </c>
      <c r="V243" s="1">
        <v>14899.3</v>
      </c>
      <c r="W243" s="1">
        <v>16016.6</v>
      </c>
      <c r="X243" s="1">
        <v>16655.900000000001</v>
      </c>
      <c r="Y243" s="1">
        <v>15783.3</v>
      </c>
      <c r="Z243" s="1">
        <v>14540.8</v>
      </c>
      <c r="AA243" s="1">
        <v>16535</v>
      </c>
      <c r="AB243" s="1">
        <v>17667.3</v>
      </c>
    </row>
    <row r="244" spans="1:28" x14ac:dyDescent="0.2">
      <c r="A244" t="s">
        <v>242</v>
      </c>
      <c r="B244" s="1">
        <v>1185268.2</v>
      </c>
      <c r="C244" s="1">
        <v>1323706.3999999999</v>
      </c>
      <c r="D244" s="1">
        <v>1395478.2</v>
      </c>
      <c r="E244" s="1">
        <v>1466261.9</v>
      </c>
      <c r="F244" s="1">
        <v>1492825</v>
      </c>
      <c r="G244" s="1">
        <v>1486830.7</v>
      </c>
      <c r="H244" s="1">
        <v>1554366.3</v>
      </c>
      <c r="I244" s="1">
        <v>1593282.9</v>
      </c>
      <c r="J244" s="1">
        <v>1634404</v>
      </c>
      <c r="K244" s="1">
        <v>1684929.9</v>
      </c>
      <c r="L244" s="1">
        <v>1765774.4</v>
      </c>
      <c r="M244" s="1">
        <v>1840803.9</v>
      </c>
      <c r="N244" s="1">
        <v>1773531.7</v>
      </c>
      <c r="O244" s="1">
        <v>1821269.8</v>
      </c>
      <c r="P244" s="1">
        <v>1891224.6</v>
      </c>
      <c r="Q244" s="1">
        <v>1903756.5</v>
      </c>
      <c r="R244" s="1">
        <v>1944711.8</v>
      </c>
      <c r="S244" s="1">
        <v>1948559.3</v>
      </c>
      <c r="T244" s="1">
        <v>2005951.5</v>
      </c>
      <c r="U244" s="1">
        <v>2032870.3</v>
      </c>
      <c r="V244" s="1">
        <v>2092045.1</v>
      </c>
      <c r="W244" s="1">
        <v>2175586.9</v>
      </c>
      <c r="X244" s="1">
        <v>2246622.9</v>
      </c>
      <c r="Y244" s="1">
        <v>2096320.6</v>
      </c>
      <c r="Z244" s="1">
        <v>2481731.1</v>
      </c>
      <c r="AA244" s="1">
        <v>2644505.5</v>
      </c>
      <c r="AB244" s="1">
        <v>2795054.9</v>
      </c>
    </row>
    <row r="245" spans="1:28" x14ac:dyDescent="0.2">
      <c r="A245" t="s">
        <v>243</v>
      </c>
      <c r="B245" s="1">
        <v>332207.3</v>
      </c>
      <c r="C245" s="1">
        <v>347452.5</v>
      </c>
      <c r="D245" s="1">
        <v>348361.7</v>
      </c>
      <c r="E245" s="1">
        <v>343626.1</v>
      </c>
      <c r="F245" s="1">
        <v>363897.2</v>
      </c>
      <c r="G245" s="1">
        <v>365922.1</v>
      </c>
      <c r="H245" s="1">
        <v>364198.6</v>
      </c>
      <c r="I245" s="1">
        <v>365344.9</v>
      </c>
      <c r="J245" s="1">
        <v>364914.6</v>
      </c>
      <c r="K245" s="1">
        <v>375972.4</v>
      </c>
      <c r="L245" s="1">
        <v>405294</v>
      </c>
      <c r="M245" s="1">
        <v>414399.1</v>
      </c>
      <c r="N245" s="1">
        <v>396717.4</v>
      </c>
      <c r="O245" s="1">
        <v>415827.9</v>
      </c>
      <c r="P245" s="1">
        <v>425295.1</v>
      </c>
      <c r="Q245" s="1">
        <v>412250</v>
      </c>
      <c r="R245" s="1">
        <v>425821.4</v>
      </c>
      <c r="S245" s="1">
        <v>418747.6</v>
      </c>
      <c r="T245" s="1">
        <v>445309.6</v>
      </c>
      <c r="U245" s="1">
        <v>458574.4</v>
      </c>
      <c r="V245" s="1">
        <v>459254</v>
      </c>
      <c r="W245" s="1">
        <v>469124</v>
      </c>
      <c r="X245" s="1">
        <v>495601.4</v>
      </c>
      <c r="Y245" s="1">
        <v>442645.2</v>
      </c>
      <c r="Z245" s="1">
        <v>510143.8</v>
      </c>
      <c r="AA245" s="1">
        <v>509500.4</v>
      </c>
      <c r="AB245" s="1">
        <v>538296.9</v>
      </c>
    </row>
    <row r="246" spans="1:28" x14ac:dyDescent="0.2">
      <c r="A246" t="s">
        <v>244</v>
      </c>
      <c r="B246" s="1">
        <v>159658.70000000001</v>
      </c>
      <c r="C246" s="1">
        <v>157476.29999999999</v>
      </c>
      <c r="D246" s="1">
        <v>159101.1</v>
      </c>
      <c r="E246" s="1">
        <v>151696.1</v>
      </c>
      <c r="F246" s="1">
        <v>162082.79999999999</v>
      </c>
      <c r="G246" s="1">
        <v>164612.6</v>
      </c>
      <c r="H246" s="1">
        <v>167874.4</v>
      </c>
      <c r="I246" s="1">
        <v>167075.29999999999</v>
      </c>
      <c r="J246" s="1">
        <v>164085.79999999999</v>
      </c>
      <c r="K246" s="1">
        <v>165261.6</v>
      </c>
      <c r="L246" s="1">
        <v>195087</v>
      </c>
      <c r="M246" s="1">
        <v>192808.9</v>
      </c>
      <c r="N246" s="1">
        <v>170455.8</v>
      </c>
      <c r="O246" s="1">
        <v>183174.1</v>
      </c>
      <c r="P246" s="1">
        <v>187508.8</v>
      </c>
      <c r="Q246" s="1">
        <v>179660.5</v>
      </c>
      <c r="R246" s="1">
        <v>184353.4</v>
      </c>
      <c r="S246" s="1">
        <v>179591.2</v>
      </c>
      <c r="T246" s="1">
        <v>190452.5</v>
      </c>
      <c r="U246" s="1">
        <v>194518.8</v>
      </c>
      <c r="V246" s="1">
        <v>193231.1</v>
      </c>
      <c r="W246" s="1">
        <v>197683.5</v>
      </c>
      <c r="X246" s="1">
        <v>203400</v>
      </c>
      <c r="Y246" s="1">
        <v>182280</v>
      </c>
      <c r="Z246" s="1">
        <v>213343.1</v>
      </c>
      <c r="AA246" s="1">
        <v>215577.8</v>
      </c>
      <c r="AB246" s="1">
        <v>227740.2</v>
      </c>
    </row>
    <row r="247" spans="1:28" x14ac:dyDescent="0.2">
      <c r="A247" t="s">
        <v>245</v>
      </c>
      <c r="B247" s="1">
        <v>172548.6</v>
      </c>
      <c r="C247" s="1">
        <v>189976.2</v>
      </c>
      <c r="D247" s="1">
        <v>189260.6</v>
      </c>
      <c r="E247" s="1">
        <v>191930</v>
      </c>
      <c r="F247" s="1">
        <v>201814.39999999999</v>
      </c>
      <c r="G247" s="1">
        <v>201309.5</v>
      </c>
      <c r="H247" s="1">
        <v>196324.2</v>
      </c>
      <c r="I247" s="1">
        <v>198269.6</v>
      </c>
      <c r="J247" s="1">
        <v>200828.79999999999</v>
      </c>
      <c r="K247" s="1">
        <v>210710.8</v>
      </c>
      <c r="L247" s="1">
        <v>210207</v>
      </c>
      <c r="M247" s="1">
        <v>221590.2</v>
      </c>
      <c r="N247" s="1">
        <v>226261.6</v>
      </c>
      <c r="O247" s="1">
        <v>232653.8</v>
      </c>
      <c r="P247" s="1">
        <v>237786.3</v>
      </c>
      <c r="Q247" s="1">
        <v>232589.5</v>
      </c>
      <c r="R247" s="1">
        <v>241468</v>
      </c>
      <c r="S247" s="1">
        <v>239156.4</v>
      </c>
      <c r="T247" s="1">
        <v>254857.1</v>
      </c>
      <c r="U247" s="1">
        <v>264055.59999999998</v>
      </c>
      <c r="V247" s="1">
        <v>266022.90000000002</v>
      </c>
      <c r="W247" s="1">
        <v>271440.5</v>
      </c>
      <c r="X247" s="1">
        <v>292201.40000000002</v>
      </c>
      <c r="Y247" s="1">
        <v>260365.2</v>
      </c>
      <c r="Z247" s="1">
        <v>296800.7</v>
      </c>
      <c r="AA247" s="1">
        <v>293922.59999999998</v>
      </c>
      <c r="AB247" s="1">
        <v>310556.7</v>
      </c>
    </row>
    <row r="248" spans="1:28" x14ac:dyDescent="0.2">
      <c r="A248" t="s">
        <v>246</v>
      </c>
      <c r="B248" s="1">
        <v>284011</v>
      </c>
      <c r="C248" s="1">
        <v>310867.7</v>
      </c>
      <c r="D248" s="1">
        <v>283160.59999999998</v>
      </c>
      <c r="E248" s="1">
        <v>286788.90000000002</v>
      </c>
      <c r="F248" s="1">
        <v>280645.2</v>
      </c>
      <c r="G248" s="1">
        <v>279437.2</v>
      </c>
      <c r="H248" s="1">
        <v>290656.5</v>
      </c>
      <c r="I248" s="1">
        <v>309638.8</v>
      </c>
      <c r="J248" s="1">
        <v>334328</v>
      </c>
      <c r="K248" s="1">
        <v>343519.1</v>
      </c>
      <c r="L248" s="1">
        <v>345000</v>
      </c>
      <c r="M248" s="1">
        <v>381283.3</v>
      </c>
      <c r="N248" s="1">
        <v>365149.3</v>
      </c>
      <c r="O248" s="1">
        <v>391615.8</v>
      </c>
      <c r="P248" s="1">
        <v>412647.7</v>
      </c>
      <c r="Q248" s="1">
        <v>435885.8</v>
      </c>
      <c r="R248" s="1">
        <v>388998.7</v>
      </c>
      <c r="S248" s="1">
        <v>394616.2</v>
      </c>
      <c r="T248" s="1">
        <v>397839</v>
      </c>
      <c r="U248" s="1">
        <v>399719.2</v>
      </c>
      <c r="V248" s="1">
        <v>414539.7</v>
      </c>
      <c r="W248" s="1">
        <v>437431.2</v>
      </c>
      <c r="X248" s="1">
        <v>441792.8</v>
      </c>
      <c r="Y248" s="1">
        <v>404236.7</v>
      </c>
      <c r="Z248" s="1">
        <v>456084.6</v>
      </c>
      <c r="AA248" s="1">
        <v>477465</v>
      </c>
      <c r="AB248" s="1">
        <v>500758.7</v>
      </c>
    </row>
    <row r="249" spans="1:28" x14ac:dyDescent="0.2">
      <c r="A249" t="s">
        <v>247</v>
      </c>
      <c r="B249" s="1">
        <v>291669.8</v>
      </c>
      <c r="C249" s="1">
        <v>347735.8</v>
      </c>
      <c r="D249" s="1">
        <v>386201.3</v>
      </c>
      <c r="E249" s="1">
        <v>434404.2</v>
      </c>
      <c r="F249" s="1">
        <v>446651.4</v>
      </c>
      <c r="G249" s="1">
        <v>433646.5</v>
      </c>
      <c r="H249" s="1">
        <v>473551.3</v>
      </c>
      <c r="I249" s="1">
        <v>486638.3</v>
      </c>
      <c r="J249" s="1">
        <v>502033.7</v>
      </c>
      <c r="K249" s="1">
        <v>530358.6</v>
      </c>
      <c r="L249" s="1">
        <v>565386.19999999995</v>
      </c>
      <c r="M249" s="1">
        <v>583496.69999999995</v>
      </c>
      <c r="N249" s="1">
        <v>539691.1</v>
      </c>
      <c r="O249" s="1">
        <v>537599.1</v>
      </c>
      <c r="P249" s="1">
        <v>549556.6</v>
      </c>
      <c r="Q249" s="1">
        <v>543380.80000000005</v>
      </c>
      <c r="R249" s="1">
        <v>567731.1</v>
      </c>
      <c r="S249" s="1">
        <v>562519.6</v>
      </c>
      <c r="T249" s="1">
        <v>565736.4</v>
      </c>
      <c r="U249" s="1">
        <v>559640.5</v>
      </c>
      <c r="V249" s="1">
        <v>567377.19999999995</v>
      </c>
      <c r="W249" s="1">
        <v>573138.69999999995</v>
      </c>
      <c r="X249" s="1">
        <v>569450.80000000005</v>
      </c>
      <c r="Y249" s="1">
        <v>519753.2</v>
      </c>
      <c r="Z249" s="1">
        <v>605289.69999999995</v>
      </c>
      <c r="AA249" s="1">
        <v>651861.69999999995</v>
      </c>
      <c r="AB249" s="1">
        <v>693813.4</v>
      </c>
    </row>
    <row r="250" spans="1:28" x14ac:dyDescent="0.2">
      <c r="A250" t="s">
        <v>248</v>
      </c>
      <c r="B250" s="1">
        <v>36431.5</v>
      </c>
      <c r="C250" s="1">
        <v>44474.1</v>
      </c>
      <c r="D250" s="1">
        <v>47668.7</v>
      </c>
      <c r="E250" s="1">
        <v>51036.5</v>
      </c>
      <c r="F250" s="1">
        <v>49483.6</v>
      </c>
      <c r="G250" s="1">
        <v>48984.5</v>
      </c>
      <c r="H250" s="1">
        <v>55679.199999999997</v>
      </c>
      <c r="I250" s="1">
        <v>54039.1</v>
      </c>
      <c r="J250" s="1">
        <v>56359.4</v>
      </c>
      <c r="K250" s="1">
        <v>58673.2</v>
      </c>
      <c r="L250" s="1">
        <v>71925.7</v>
      </c>
      <c r="M250" s="1">
        <v>73193.5</v>
      </c>
      <c r="N250" s="1">
        <v>63099.1</v>
      </c>
      <c r="O250" s="1">
        <v>65403.9</v>
      </c>
      <c r="P250" s="1">
        <v>68692.7</v>
      </c>
      <c r="Q250" s="1">
        <v>72773.399999999994</v>
      </c>
      <c r="R250" s="1">
        <v>68098.399999999994</v>
      </c>
      <c r="S250" s="1">
        <v>69088.899999999994</v>
      </c>
      <c r="T250" s="1">
        <v>68759.100000000006</v>
      </c>
      <c r="U250" s="1">
        <v>65250.2</v>
      </c>
      <c r="V250" s="1">
        <v>66220.399999999994</v>
      </c>
      <c r="W250" s="1">
        <v>65426.2</v>
      </c>
      <c r="X250" s="1">
        <v>64442.6</v>
      </c>
      <c r="Y250" s="1">
        <v>51025.4</v>
      </c>
      <c r="Z250" s="1">
        <v>62183.5</v>
      </c>
      <c r="AA250" s="1">
        <v>64298.3</v>
      </c>
      <c r="AB250" s="1">
        <v>65263.1</v>
      </c>
    </row>
    <row r="251" spans="1:28" x14ac:dyDescent="0.2">
      <c r="A251" t="s">
        <v>249</v>
      </c>
      <c r="B251" s="1">
        <v>137910</v>
      </c>
      <c r="C251" s="1">
        <v>159434.29999999999</v>
      </c>
      <c r="D251" s="1">
        <v>172077.5</v>
      </c>
      <c r="E251" s="1">
        <v>180476</v>
      </c>
      <c r="F251" s="1">
        <v>184567.9</v>
      </c>
      <c r="G251" s="1">
        <v>181341.7</v>
      </c>
      <c r="H251" s="1">
        <v>193449.4</v>
      </c>
      <c r="I251" s="1">
        <v>187995</v>
      </c>
      <c r="J251" s="1">
        <v>193148.7</v>
      </c>
      <c r="K251" s="1">
        <v>195306.6</v>
      </c>
      <c r="L251" s="1">
        <v>193944.5</v>
      </c>
      <c r="M251" s="1">
        <v>206614.1</v>
      </c>
      <c r="N251" s="1">
        <v>188955.6</v>
      </c>
      <c r="O251" s="1">
        <v>194444.5</v>
      </c>
      <c r="P251" s="1">
        <v>202091.9</v>
      </c>
      <c r="Q251" s="1">
        <v>206832.3</v>
      </c>
      <c r="R251" s="1">
        <v>225262.1</v>
      </c>
      <c r="S251" s="1">
        <v>230562.4</v>
      </c>
      <c r="T251" s="1">
        <v>226399.1</v>
      </c>
      <c r="U251" s="1">
        <v>233048.7</v>
      </c>
      <c r="V251" s="1">
        <v>236266.6</v>
      </c>
      <c r="W251" s="1">
        <v>240509</v>
      </c>
      <c r="X251" s="1">
        <v>240492.2</v>
      </c>
      <c r="Y251" s="1">
        <v>223732.6</v>
      </c>
      <c r="Z251" s="1">
        <v>256928.3</v>
      </c>
      <c r="AA251" s="1">
        <v>287704.90000000002</v>
      </c>
      <c r="AB251" s="1">
        <v>313413.8</v>
      </c>
    </row>
    <row r="252" spans="1:28" x14ac:dyDescent="0.2">
      <c r="A252" t="s">
        <v>250</v>
      </c>
      <c r="B252" s="1">
        <v>36800.400000000001</v>
      </c>
      <c r="C252" s="1">
        <v>52120.4</v>
      </c>
      <c r="D252" s="1">
        <v>72784.2</v>
      </c>
      <c r="E252" s="1">
        <v>102501.5</v>
      </c>
      <c r="F252" s="1">
        <v>109116.2</v>
      </c>
      <c r="G252" s="1">
        <v>92716.9</v>
      </c>
      <c r="H252" s="1">
        <v>95107.6</v>
      </c>
      <c r="I252" s="1">
        <v>106221.9</v>
      </c>
      <c r="J252" s="1">
        <v>105909.6</v>
      </c>
      <c r="K252" s="1">
        <v>104866.1</v>
      </c>
      <c r="L252" s="1">
        <v>113103.9</v>
      </c>
      <c r="M252" s="1">
        <v>110247.5</v>
      </c>
      <c r="N252" s="1">
        <v>106153.5</v>
      </c>
      <c r="O252" s="1">
        <v>102814.7</v>
      </c>
      <c r="P252" s="1">
        <v>108140.2</v>
      </c>
      <c r="Q252" s="1">
        <v>102108.8</v>
      </c>
      <c r="R252" s="1">
        <v>101747.8</v>
      </c>
      <c r="S252" s="1">
        <v>100018.5</v>
      </c>
      <c r="T252" s="1">
        <v>101114</v>
      </c>
      <c r="U252" s="1">
        <v>91163.4</v>
      </c>
      <c r="V252" s="1">
        <v>97458.5</v>
      </c>
      <c r="W252" s="1">
        <v>102860.4</v>
      </c>
      <c r="X252" s="1">
        <v>101038.39999999999</v>
      </c>
      <c r="Y252" s="1">
        <v>101128.4</v>
      </c>
      <c r="Z252" s="1">
        <v>121043.2</v>
      </c>
      <c r="AA252" s="1">
        <v>129764.7</v>
      </c>
      <c r="AB252" s="1">
        <v>135335.1</v>
      </c>
    </row>
    <row r="253" spans="1:28" x14ac:dyDescent="0.2">
      <c r="A253" t="s">
        <v>251</v>
      </c>
      <c r="B253" s="1">
        <v>80527.899999999994</v>
      </c>
      <c r="C253" s="1">
        <v>91707</v>
      </c>
      <c r="D253" s="1">
        <v>93670.9</v>
      </c>
      <c r="E253" s="1">
        <v>100390.2</v>
      </c>
      <c r="F253" s="1">
        <v>103483.7</v>
      </c>
      <c r="G253" s="1">
        <v>110603.4</v>
      </c>
      <c r="H253" s="1">
        <v>129315.1</v>
      </c>
      <c r="I253" s="1">
        <v>138382.29999999999</v>
      </c>
      <c r="J253" s="1">
        <v>146616</v>
      </c>
      <c r="K253" s="1">
        <v>171512.7</v>
      </c>
      <c r="L253" s="1">
        <v>186412.1</v>
      </c>
      <c r="M253" s="1">
        <v>193441.6</v>
      </c>
      <c r="N253" s="1">
        <v>181482.9</v>
      </c>
      <c r="O253" s="1">
        <v>174936</v>
      </c>
      <c r="P253" s="1">
        <v>170631.8</v>
      </c>
      <c r="Q253" s="1">
        <v>161666.29999999999</v>
      </c>
      <c r="R253" s="1">
        <v>172622.8</v>
      </c>
      <c r="S253" s="1">
        <v>162849.79999999999</v>
      </c>
      <c r="T253" s="1">
        <v>169464.2</v>
      </c>
      <c r="U253" s="1">
        <v>170178.2</v>
      </c>
      <c r="V253" s="1">
        <v>167431.70000000001</v>
      </c>
      <c r="W253" s="1">
        <v>164343.1</v>
      </c>
      <c r="X253" s="1">
        <v>163477.6</v>
      </c>
      <c r="Y253" s="1">
        <v>143866.79999999999</v>
      </c>
      <c r="Z253" s="1">
        <v>165134.70000000001</v>
      </c>
      <c r="AA253" s="1">
        <v>170093.8</v>
      </c>
      <c r="AB253" s="1">
        <v>179801.4</v>
      </c>
    </row>
    <row r="254" spans="1:28" x14ac:dyDescent="0.2">
      <c r="A254" t="s">
        <v>252</v>
      </c>
      <c r="B254" s="1">
        <v>207193.3</v>
      </c>
      <c r="C254" s="1">
        <v>248462.5</v>
      </c>
      <c r="D254" s="1">
        <v>303132.59999999998</v>
      </c>
      <c r="E254" s="1">
        <v>326765.90000000002</v>
      </c>
      <c r="F254" s="1">
        <v>322762</v>
      </c>
      <c r="G254" s="1">
        <v>329411.90000000002</v>
      </c>
      <c r="H254" s="1">
        <v>343131.2</v>
      </c>
      <c r="I254" s="1">
        <v>344982.2</v>
      </c>
      <c r="J254" s="1">
        <v>342076.4</v>
      </c>
      <c r="K254" s="1">
        <v>340706.2</v>
      </c>
      <c r="L254" s="1">
        <v>354583.6</v>
      </c>
      <c r="M254" s="1">
        <v>362916.2</v>
      </c>
      <c r="N254" s="1">
        <v>368645.9</v>
      </c>
      <c r="O254" s="1">
        <v>370450.6</v>
      </c>
      <c r="P254" s="1">
        <v>399467.8</v>
      </c>
      <c r="Q254" s="1">
        <v>407903.3</v>
      </c>
      <c r="R254" s="1">
        <v>448375.1</v>
      </c>
      <c r="S254" s="1">
        <v>457751.6</v>
      </c>
      <c r="T254" s="1">
        <v>476471.5</v>
      </c>
      <c r="U254" s="1">
        <v>503228.8</v>
      </c>
      <c r="V254" s="1">
        <v>532511.80000000005</v>
      </c>
      <c r="W254" s="1">
        <v>577159.1</v>
      </c>
      <c r="X254" s="1">
        <v>624081.6</v>
      </c>
      <c r="Y254" s="1">
        <v>629282.69999999995</v>
      </c>
      <c r="Z254" s="1">
        <v>793878.4</v>
      </c>
      <c r="AA254" s="1">
        <v>880278.1</v>
      </c>
      <c r="AB254" s="1">
        <v>933089.8</v>
      </c>
    </row>
    <row r="255" spans="1:28" x14ac:dyDescent="0.2">
      <c r="A255" t="s">
        <v>253</v>
      </c>
      <c r="B255" s="1">
        <v>70186.8</v>
      </c>
      <c r="C255" s="1">
        <v>69187.899999999994</v>
      </c>
      <c r="D255" s="1">
        <v>74622</v>
      </c>
      <c r="E255" s="1">
        <v>74676.800000000003</v>
      </c>
      <c r="F255" s="1">
        <v>78869.2</v>
      </c>
      <c r="G255" s="1">
        <v>78413</v>
      </c>
      <c r="H255" s="1">
        <v>82828.7</v>
      </c>
      <c r="I255" s="1">
        <v>86678.7</v>
      </c>
      <c r="J255" s="1">
        <v>91051.3</v>
      </c>
      <c r="K255" s="1">
        <v>94373.6</v>
      </c>
      <c r="L255" s="1">
        <v>95510.6</v>
      </c>
      <c r="M255" s="1">
        <v>98708.6</v>
      </c>
      <c r="N255" s="1">
        <v>103328</v>
      </c>
      <c r="O255" s="1">
        <v>105776.4</v>
      </c>
      <c r="P255" s="1">
        <v>104257.4</v>
      </c>
      <c r="Q255" s="1">
        <v>104336.6</v>
      </c>
      <c r="R255" s="1">
        <v>113785.5</v>
      </c>
      <c r="S255" s="1">
        <v>114924.3</v>
      </c>
      <c r="T255" s="1">
        <v>120595</v>
      </c>
      <c r="U255" s="1">
        <v>111707.4</v>
      </c>
      <c r="V255" s="1">
        <v>118362.4</v>
      </c>
      <c r="W255" s="1">
        <v>118733.9</v>
      </c>
      <c r="X255" s="1">
        <v>115696.3</v>
      </c>
      <c r="Y255" s="1">
        <v>100402.8</v>
      </c>
      <c r="Z255" s="1">
        <v>116334.6</v>
      </c>
      <c r="AA255" s="1">
        <v>125400.3</v>
      </c>
      <c r="AB255" s="1">
        <v>129096.1</v>
      </c>
    </row>
    <row r="256" spans="1:28" x14ac:dyDescent="0.2">
      <c r="A256" t="s">
        <v>254</v>
      </c>
      <c r="B256" s="1">
        <v>202499.9</v>
      </c>
      <c r="C256" s="1">
        <v>207674.6</v>
      </c>
      <c r="D256" s="1">
        <v>217209.2</v>
      </c>
      <c r="E256" s="1">
        <v>233282.8</v>
      </c>
      <c r="F256" s="1">
        <v>241328.4</v>
      </c>
      <c r="G256" s="1">
        <v>260342.9</v>
      </c>
      <c r="H256" s="1">
        <v>266616</v>
      </c>
      <c r="I256" s="1">
        <v>277041.09999999998</v>
      </c>
      <c r="J256" s="1">
        <v>268705</v>
      </c>
      <c r="K256" s="1">
        <v>279325.40000000002</v>
      </c>
      <c r="L256" s="1">
        <v>290198</v>
      </c>
      <c r="M256" s="1">
        <v>309155.7</v>
      </c>
      <c r="N256" s="1">
        <v>288008.90000000002</v>
      </c>
      <c r="O256" s="1">
        <v>288154.2</v>
      </c>
      <c r="P256" s="1">
        <v>287754.8</v>
      </c>
      <c r="Q256" s="1">
        <v>296715.8</v>
      </c>
      <c r="R256" s="1">
        <v>296529.59999999998</v>
      </c>
      <c r="S256" s="1">
        <v>272536.40000000002</v>
      </c>
      <c r="T256" s="1">
        <v>275246.2</v>
      </c>
      <c r="U256" s="1">
        <v>234597.3</v>
      </c>
      <c r="V256" s="1">
        <v>177200.9</v>
      </c>
      <c r="W256" s="1">
        <v>129976.6</v>
      </c>
      <c r="X256" s="1">
        <v>104483.7</v>
      </c>
      <c r="Y256" s="1">
        <v>73257.399999999994</v>
      </c>
      <c r="Z256" s="1">
        <v>52894.400000000001</v>
      </c>
      <c r="AA256" s="1">
        <v>49303.6</v>
      </c>
      <c r="AB256" s="1">
        <v>36384.1</v>
      </c>
    </row>
    <row r="257" spans="1:28" x14ac:dyDescent="0.2">
      <c r="A257" t="s">
        <v>255</v>
      </c>
      <c r="B257" s="1">
        <v>895286.5</v>
      </c>
      <c r="C257" s="1">
        <v>969946.2</v>
      </c>
      <c r="D257" s="1">
        <v>1084350.8</v>
      </c>
      <c r="E257" s="1">
        <v>1101912.1000000001</v>
      </c>
      <c r="F257" s="1">
        <v>1115635.5</v>
      </c>
      <c r="G257" s="1">
        <v>1195627</v>
      </c>
      <c r="H257" s="1">
        <v>1238380.6000000001</v>
      </c>
      <c r="I257" s="1">
        <v>1281911.5</v>
      </c>
      <c r="J257" s="1">
        <v>1336307.8999999999</v>
      </c>
      <c r="K257" s="1">
        <v>1379114</v>
      </c>
      <c r="L257" s="1">
        <v>1405447.2</v>
      </c>
      <c r="M257" s="1">
        <v>1436626.3</v>
      </c>
      <c r="N257" s="1">
        <v>1358829</v>
      </c>
      <c r="O257" s="1">
        <v>1415276</v>
      </c>
      <c r="P257" s="1">
        <v>1419201</v>
      </c>
      <c r="Q257" s="1">
        <v>1445415.7</v>
      </c>
      <c r="R257" s="1">
        <v>1481103.8</v>
      </c>
      <c r="S257" s="1">
        <v>1512580.7</v>
      </c>
      <c r="T257" s="1">
        <v>1525413.2</v>
      </c>
      <c r="U257" s="1">
        <v>1534865.2</v>
      </c>
      <c r="V257" s="1">
        <v>1532083.9</v>
      </c>
      <c r="W257" s="1">
        <v>1544242.3</v>
      </c>
      <c r="X257" s="1">
        <v>1546408.9</v>
      </c>
      <c r="Y257" s="1">
        <v>1332538.8999999999</v>
      </c>
      <c r="Z257" s="1">
        <v>1458712.9</v>
      </c>
      <c r="AA257" s="1">
        <v>1554150.6</v>
      </c>
      <c r="AB257" s="1">
        <v>1587334.3</v>
      </c>
    </row>
    <row r="258" spans="1:28" x14ac:dyDescent="0.2">
      <c r="A258" t="s">
        <v>256</v>
      </c>
      <c r="B258" s="1">
        <v>853943.3</v>
      </c>
      <c r="C258" s="1">
        <v>924805</v>
      </c>
      <c r="D258" s="1">
        <v>1035571.7</v>
      </c>
      <c r="E258" s="1">
        <v>1054362.5</v>
      </c>
      <c r="F258" s="1">
        <v>1066038.5</v>
      </c>
      <c r="G258" s="1">
        <v>1140970.8999999999</v>
      </c>
      <c r="H258" s="1">
        <v>1182630.7</v>
      </c>
      <c r="I258" s="1">
        <v>1224725</v>
      </c>
      <c r="J258" s="1">
        <v>1279163.7</v>
      </c>
      <c r="K258" s="1">
        <v>1318014</v>
      </c>
      <c r="L258" s="1">
        <v>1344735.7</v>
      </c>
      <c r="M258" s="1">
        <v>1372668.2</v>
      </c>
      <c r="N258" s="1">
        <v>1294593.8</v>
      </c>
      <c r="O258" s="1">
        <v>1347339.3</v>
      </c>
      <c r="P258" s="1">
        <v>1348134.7</v>
      </c>
      <c r="Q258" s="1">
        <v>1368793.8</v>
      </c>
      <c r="R258" s="1">
        <v>1400589.7</v>
      </c>
      <c r="S258" s="1">
        <v>1430154.5</v>
      </c>
      <c r="T258" s="1">
        <v>1437048.9</v>
      </c>
      <c r="U258" s="1">
        <v>1439145.5</v>
      </c>
      <c r="V258" s="1">
        <v>1431603.9</v>
      </c>
      <c r="W258" s="1">
        <v>1439946</v>
      </c>
      <c r="X258" s="1">
        <v>1445046.4</v>
      </c>
      <c r="Y258" s="1">
        <v>1234598.1000000001</v>
      </c>
      <c r="Z258" s="1">
        <v>1352926.4</v>
      </c>
      <c r="AA258" s="1">
        <v>1443348.8</v>
      </c>
      <c r="AB258" s="1">
        <v>1483360.6</v>
      </c>
    </row>
    <row r="259" spans="1:28" x14ac:dyDescent="0.2">
      <c r="A259" t="s">
        <v>257</v>
      </c>
      <c r="B259" s="1">
        <v>63834.1</v>
      </c>
      <c r="C259" s="1">
        <v>73398.600000000006</v>
      </c>
      <c r="D259" s="1">
        <v>94350.3</v>
      </c>
      <c r="E259" s="1">
        <v>89310.399999999994</v>
      </c>
      <c r="F259" s="1">
        <v>99600.7</v>
      </c>
      <c r="G259" s="1">
        <v>110801.7</v>
      </c>
      <c r="H259" s="1">
        <v>122141.8</v>
      </c>
      <c r="I259" s="1">
        <v>145549.1</v>
      </c>
      <c r="J259" s="1">
        <v>153645.5</v>
      </c>
      <c r="K259" s="1">
        <v>167255.9</v>
      </c>
      <c r="L259" s="1">
        <v>197790.1</v>
      </c>
      <c r="M259" s="1">
        <v>211210.5</v>
      </c>
      <c r="N259" s="1">
        <v>197255.7</v>
      </c>
      <c r="O259" s="1">
        <v>204275.5</v>
      </c>
      <c r="P259" s="1">
        <v>206890.7</v>
      </c>
      <c r="Q259" s="1">
        <v>196589.7</v>
      </c>
      <c r="R259" s="1">
        <v>201133</v>
      </c>
      <c r="S259" s="1">
        <v>205445.9</v>
      </c>
      <c r="T259" s="1">
        <v>202520.1</v>
      </c>
      <c r="U259" s="1">
        <v>183051.5</v>
      </c>
      <c r="V259" s="1">
        <v>161074.6</v>
      </c>
      <c r="W259" s="1">
        <v>136159.70000000001</v>
      </c>
      <c r="X259" s="1">
        <v>126946.7</v>
      </c>
      <c r="Y259" s="1">
        <v>111021.3</v>
      </c>
      <c r="Z259" s="1">
        <v>107366.2</v>
      </c>
      <c r="AA259" s="1">
        <v>110072.7</v>
      </c>
      <c r="AB259" s="1">
        <v>112796.8</v>
      </c>
    </row>
    <row r="260" spans="1:28" x14ac:dyDescent="0.2">
      <c r="A260" t="s">
        <v>258</v>
      </c>
      <c r="B260" s="1">
        <v>183350.39999999999</v>
      </c>
      <c r="C260" s="1">
        <v>208207.1</v>
      </c>
      <c r="D260" s="1">
        <v>227814.6</v>
      </c>
      <c r="E260" s="1">
        <v>236557.8</v>
      </c>
      <c r="F260" s="1">
        <v>223548.2</v>
      </c>
      <c r="G260" s="1">
        <v>234060.79999999999</v>
      </c>
      <c r="H260" s="1">
        <v>236263.3</v>
      </c>
      <c r="I260" s="1">
        <v>234823.2</v>
      </c>
      <c r="J260" s="1">
        <v>244977.4</v>
      </c>
      <c r="K260" s="1">
        <v>251824.1</v>
      </c>
      <c r="L260" s="1">
        <v>247057.5</v>
      </c>
      <c r="M260" s="1">
        <v>240643.7</v>
      </c>
      <c r="N260" s="1">
        <v>207183.7</v>
      </c>
      <c r="O260" s="1">
        <v>226346.5</v>
      </c>
      <c r="P260" s="1">
        <v>239508.7</v>
      </c>
      <c r="Q260" s="1">
        <v>250390.2</v>
      </c>
      <c r="R260" s="1">
        <v>272585.8</v>
      </c>
      <c r="S260" s="1">
        <v>280794.09999999998</v>
      </c>
      <c r="T260" s="1">
        <v>282804.40000000002</v>
      </c>
      <c r="U260" s="1">
        <v>299639.5</v>
      </c>
      <c r="V260" s="1">
        <v>304795.8</v>
      </c>
      <c r="W260" s="1">
        <v>306923.09999999998</v>
      </c>
      <c r="X260" s="1">
        <v>308432.5</v>
      </c>
      <c r="Y260" s="1">
        <v>261460.7</v>
      </c>
      <c r="Z260" s="1">
        <v>300849.09999999998</v>
      </c>
      <c r="AA260" s="1">
        <v>338992.5</v>
      </c>
      <c r="AB260" s="1">
        <v>331508.90000000002</v>
      </c>
    </row>
    <row r="261" spans="1:28" x14ac:dyDescent="0.2">
      <c r="A261" t="s">
        <v>259</v>
      </c>
      <c r="B261" s="1">
        <v>53377.7</v>
      </c>
      <c r="C261" s="1">
        <v>70207.600000000006</v>
      </c>
      <c r="D261" s="1">
        <v>80110</v>
      </c>
      <c r="E261" s="1">
        <v>97232.4</v>
      </c>
      <c r="F261" s="1">
        <v>110305.7</v>
      </c>
      <c r="G261" s="1">
        <v>132335.6</v>
      </c>
      <c r="H261" s="1">
        <v>149452</v>
      </c>
      <c r="I261" s="1">
        <v>169745.5</v>
      </c>
      <c r="J261" s="1">
        <v>182877.7</v>
      </c>
      <c r="K261" s="1">
        <v>193170.2</v>
      </c>
      <c r="L261" s="1">
        <v>175295</v>
      </c>
      <c r="M261" s="1">
        <v>173862.9</v>
      </c>
      <c r="N261" s="1">
        <v>160460.20000000001</v>
      </c>
      <c r="O261" s="1">
        <v>167164.6</v>
      </c>
      <c r="P261" s="1">
        <v>160992</v>
      </c>
      <c r="Q261" s="1">
        <v>160954.1</v>
      </c>
      <c r="R261" s="1">
        <v>164813</v>
      </c>
      <c r="S261" s="1">
        <v>166999</v>
      </c>
      <c r="T261" s="1">
        <v>161895.4</v>
      </c>
      <c r="U261" s="1">
        <v>151846.79999999999</v>
      </c>
      <c r="V261" s="1">
        <v>152554.20000000001</v>
      </c>
      <c r="W261" s="1">
        <v>156610</v>
      </c>
      <c r="X261" s="1">
        <v>155949.79999999999</v>
      </c>
      <c r="Y261" s="1">
        <v>135383</v>
      </c>
      <c r="Z261" s="1">
        <v>154766</v>
      </c>
      <c r="AA261" s="1">
        <v>152059</v>
      </c>
      <c r="AB261" s="1">
        <v>155268.70000000001</v>
      </c>
    </row>
    <row r="262" spans="1:28" x14ac:dyDescent="0.2">
      <c r="A262" t="s">
        <v>260</v>
      </c>
      <c r="B262" s="1">
        <v>70542.3</v>
      </c>
      <c r="C262" s="1">
        <v>70097.3</v>
      </c>
      <c r="D262" s="1">
        <v>76834.2</v>
      </c>
      <c r="E262" s="1">
        <v>80927.899999999994</v>
      </c>
      <c r="F262" s="1">
        <v>76268.5</v>
      </c>
      <c r="G262" s="1">
        <v>77913.399999999994</v>
      </c>
      <c r="H262" s="1">
        <v>76578</v>
      </c>
      <c r="I262" s="1">
        <v>76377.399999999994</v>
      </c>
      <c r="J262" s="1">
        <v>77858.100000000006</v>
      </c>
      <c r="K262" s="1">
        <v>80071.8</v>
      </c>
      <c r="L262" s="1">
        <v>85330.8</v>
      </c>
      <c r="M262" s="1">
        <v>85539.4</v>
      </c>
      <c r="N262" s="1">
        <v>85937</v>
      </c>
      <c r="O262" s="1">
        <v>87909.6</v>
      </c>
      <c r="P262" s="1">
        <v>88502.3</v>
      </c>
      <c r="Q262" s="1">
        <v>90381</v>
      </c>
      <c r="R262" s="1">
        <v>87234.6</v>
      </c>
      <c r="S262" s="1">
        <v>89591.7</v>
      </c>
      <c r="T262" s="1">
        <v>85559.2</v>
      </c>
      <c r="U262" s="1">
        <v>82747.8</v>
      </c>
      <c r="V262" s="1">
        <v>78909.100000000006</v>
      </c>
      <c r="W262" s="1">
        <v>76321.8</v>
      </c>
      <c r="X262" s="1">
        <v>75030.3</v>
      </c>
      <c r="Y262" s="1">
        <v>46550.9</v>
      </c>
      <c r="Z262" s="1">
        <v>41437</v>
      </c>
      <c r="AA262" s="1">
        <v>51045.2</v>
      </c>
      <c r="AB262" s="1">
        <v>59392.7</v>
      </c>
    </row>
    <row r="263" spans="1:28" x14ac:dyDescent="0.2">
      <c r="A263" t="s">
        <v>261</v>
      </c>
      <c r="B263" s="1">
        <v>128532.7</v>
      </c>
      <c r="C263" s="1">
        <v>132414.70000000001</v>
      </c>
      <c r="D263" s="1">
        <v>144413.20000000001</v>
      </c>
      <c r="E263" s="1">
        <v>149768.20000000001</v>
      </c>
      <c r="F263" s="1">
        <v>151001.70000000001</v>
      </c>
      <c r="G263" s="1">
        <v>159401.20000000001</v>
      </c>
      <c r="H263" s="1">
        <v>166052.4</v>
      </c>
      <c r="I263" s="1">
        <v>170585.2</v>
      </c>
      <c r="J263" s="1">
        <v>169934.6</v>
      </c>
      <c r="K263" s="1">
        <v>175261.9</v>
      </c>
      <c r="L263" s="1">
        <v>177464</v>
      </c>
      <c r="M263" s="1">
        <v>181526.5</v>
      </c>
      <c r="N263" s="1">
        <v>174860</v>
      </c>
      <c r="O263" s="1">
        <v>181494.1</v>
      </c>
      <c r="P263" s="1">
        <v>175433.8</v>
      </c>
      <c r="Q263" s="1">
        <v>181873</v>
      </c>
      <c r="R263" s="1">
        <v>188668.6</v>
      </c>
      <c r="S263" s="1">
        <v>190939.3</v>
      </c>
      <c r="T263" s="1">
        <v>189724.1</v>
      </c>
      <c r="U263" s="1">
        <v>204261.6</v>
      </c>
      <c r="V263" s="1">
        <v>205271.5</v>
      </c>
      <c r="W263" s="1">
        <v>213732.5</v>
      </c>
      <c r="X263" s="1">
        <v>225567.3</v>
      </c>
      <c r="Y263" s="1">
        <v>224134.3</v>
      </c>
      <c r="Z263" s="1">
        <v>244185.4</v>
      </c>
      <c r="AA263" s="1">
        <v>248697.2</v>
      </c>
      <c r="AB263" s="1">
        <v>256740.3</v>
      </c>
    </row>
    <row r="264" spans="1:28" x14ac:dyDescent="0.2">
      <c r="A264" t="s">
        <v>262</v>
      </c>
      <c r="B264" s="1">
        <v>280976.3</v>
      </c>
      <c r="C264" s="1">
        <v>312959.09999999998</v>
      </c>
      <c r="D264" s="1">
        <v>342326.5</v>
      </c>
      <c r="E264" s="1">
        <v>324119.7</v>
      </c>
      <c r="F264" s="1">
        <v>328626.90000000002</v>
      </c>
      <c r="G264" s="1">
        <v>341797.8</v>
      </c>
      <c r="H264" s="1">
        <v>348917.9</v>
      </c>
      <c r="I264" s="1">
        <v>344370.3</v>
      </c>
      <c r="J264" s="1">
        <v>365801</v>
      </c>
      <c r="K264" s="1">
        <v>371015.6</v>
      </c>
      <c r="L264" s="1">
        <v>392219.4</v>
      </c>
      <c r="M264" s="1">
        <v>404240.1</v>
      </c>
      <c r="N264" s="1">
        <v>398873.3</v>
      </c>
      <c r="O264" s="1">
        <v>402388.4</v>
      </c>
      <c r="P264" s="1">
        <v>400944.7</v>
      </c>
      <c r="Q264" s="1">
        <v>408598.9</v>
      </c>
      <c r="R264" s="1">
        <v>407196.7</v>
      </c>
      <c r="S264" s="1">
        <v>412636.6</v>
      </c>
      <c r="T264" s="1">
        <v>427216.7</v>
      </c>
      <c r="U264" s="1">
        <v>436190</v>
      </c>
      <c r="V264" s="1">
        <v>443981.4</v>
      </c>
      <c r="W264" s="1">
        <v>457377</v>
      </c>
      <c r="X264" s="1">
        <v>457068.3</v>
      </c>
      <c r="Y264" s="1">
        <v>377707.8</v>
      </c>
      <c r="Z264" s="1">
        <v>425244.9</v>
      </c>
      <c r="AA264" s="1">
        <v>467010.3</v>
      </c>
      <c r="AB264" s="1">
        <v>488163.7</v>
      </c>
    </row>
    <row r="265" spans="1:28" x14ac:dyDescent="0.2">
      <c r="A265" t="s">
        <v>263</v>
      </c>
      <c r="B265" s="1">
        <v>73329.8</v>
      </c>
      <c r="C265" s="1">
        <v>57520.6</v>
      </c>
      <c r="D265" s="1">
        <v>69722.899999999994</v>
      </c>
      <c r="E265" s="1">
        <v>76446.100000000006</v>
      </c>
      <c r="F265" s="1">
        <v>76686.8</v>
      </c>
      <c r="G265" s="1">
        <v>84660.4</v>
      </c>
      <c r="H265" s="1">
        <v>83225.3</v>
      </c>
      <c r="I265" s="1">
        <v>83274.3</v>
      </c>
      <c r="J265" s="1">
        <v>84069.4</v>
      </c>
      <c r="K265" s="1">
        <v>79414.5</v>
      </c>
      <c r="L265" s="1">
        <v>69578.899999999994</v>
      </c>
      <c r="M265" s="1">
        <v>75645.100000000006</v>
      </c>
      <c r="N265" s="1">
        <v>70023.899999999994</v>
      </c>
      <c r="O265" s="1">
        <v>77760.600000000006</v>
      </c>
      <c r="P265" s="1">
        <v>75862.5</v>
      </c>
      <c r="Q265" s="1">
        <v>80006.899999999994</v>
      </c>
      <c r="R265" s="1">
        <v>78958</v>
      </c>
      <c r="S265" s="1">
        <v>83747.899999999994</v>
      </c>
      <c r="T265" s="1">
        <v>87329</v>
      </c>
      <c r="U265" s="1">
        <v>81408.3</v>
      </c>
      <c r="V265" s="1">
        <v>85017.3</v>
      </c>
      <c r="W265" s="1">
        <v>92821.9</v>
      </c>
      <c r="X265" s="1">
        <v>96051.5</v>
      </c>
      <c r="Y265" s="1">
        <v>78340.100000000006</v>
      </c>
      <c r="Z265" s="1">
        <v>79077.8</v>
      </c>
      <c r="AA265" s="1">
        <v>75471.899999999994</v>
      </c>
      <c r="AB265" s="1">
        <v>79489.5</v>
      </c>
    </row>
    <row r="266" spans="1:28" x14ac:dyDescent="0.2">
      <c r="A266" t="s">
        <v>264</v>
      </c>
      <c r="B266" s="1">
        <v>41343.199999999997</v>
      </c>
      <c r="C266" s="1">
        <v>45141.2</v>
      </c>
      <c r="D266" s="1">
        <v>48779.1</v>
      </c>
      <c r="E266" s="1">
        <v>47549.599999999999</v>
      </c>
      <c r="F266" s="1">
        <v>49597</v>
      </c>
      <c r="G266" s="1">
        <v>54656.1</v>
      </c>
      <c r="H266" s="1">
        <v>55749.9</v>
      </c>
      <c r="I266" s="1">
        <v>57186.5</v>
      </c>
      <c r="J266" s="1">
        <v>57144.2</v>
      </c>
      <c r="K266" s="1">
        <v>61100</v>
      </c>
      <c r="L266" s="1">
        <v>60711.5</v>
      </c>
      <c r="M266" s="1">
        <v>63958.1</v>
      </c>
      <c r="N266" s="1">
        <v>64235.199999999997</v>
      </c>
      <c r="O266" s="1">
        <v>67936.7</v>
      </c>
      <c r="P266" s="1">
        <v>71066.3</v>
      </c>
      <c r="Q266" s="1">
        <v>76621.899999999994</v>
      </c>
      <c r="R266" s="1">
        <v>80514.100000000006</v>
      </c>
      <c r="S266" s="1">
        <v>82426.2</v>
      </c>
      <c r="T266" s="1">
        <v>88364.3</v>
      </c>
      <c r="U266" s="1">
        <v>95719.7</v>
      </c>
      <c r="V266" s="1">
        <v>100480</v>
      </c>
      <c r="W266" s="1">
        <v>104296.3</v>
      </c>
      <c r="X266" s="1">
        <v>101362.5</v>
      </c>
      <c r="Y266" s="1">
        <v>97940.800000000003</v>
      </c>
      <c r="Z266" s="1">
        <v>105786.5</v>
      </c>
      <c r="AA266" s="1">
        <v>110801.8</v>
      </c>
      <c r="AB266" s="1">
        <v>103973.7</v>
      </c>
    </row>
    <row r="267" spans="1:28" x14ac:dyDescent="0.2">
      <c r="A267" t="s">
        <v>265</v>
      </c>
      <c r="B267" s="1">
        <v>84952</v>
      </c>
      <c r="C267" s="1">
        <v>103358</v>
      </c>
      <c r="D267" s="1">
        <v>109038.39999999999</v>
      </c>
      <c r="E267" s="1">
        <v>105831.2</v>
      </c>
      <c r="F267" s="1">
        <v>109065.3</v>
      </c>
      <c r="G267" s="1">
        <v>111812</v>
      </c>
      <c r="H267" s="1">
        <v>113329</v>
      </c>
      <c r="I267" s="1">
        <v>112999.1</v>
      </c>
      <c r="J267" s="1">
        <v>116002.6</v>
      </c>
      <c r="K267" s="1">
        <v>119366.39999999999</v>
      </c>
      <c r="L267" s="1">
        <v>122104</v>
      </c>
      <c r="M267" s="1">
        <v>124479.7</v>
      </c>
      <c r="N267" s="1">
        <v>124796.9</v>
      </c>
      <c r="O267" s="1">
        <v>126687.1</v>
      </c>
      <c r="P267" s="1">
        <v>133020</v>
      </c>
      <c r="Q267" s="1">
        <v>135653.9</v>
      </c>
      <c r="R267" s="1">
        <v>145894</v>
      </c>
      <c r="S267" s="1">
        <v>145254.79999999999</v>
      </c>
      <c r="T267" s="1">
        <v>149279.9</v>
      </c>
      <c r="U267" s="1">
        <v>152696.29999999999</v>
      </c>
      <c r="V267" s="1">
        <v>159597.1</v>
      </c>
      <c r="W267" s="1">
        <v>164329.1</v>
      </c>
      <c r="X267" s="1">
        <v>173988.9</v>
      </c>
      <c r="Y267" s="1">
        <v>130178.8</v>
      </c>
      <c r="Z267" s="1">
        <v>159456.1</v>
      </c>
      <c r="AA267" s="1">
        <v>172341.1</v>
      </c>
      <c r="AB267" s="1">
        <v>190127.5</v>
      </c>
    </row>
    <row r="268" spans="1:28" x14ac:dyDescent="0.2">
      <c r="A268" t="s">
        <v>266</v>
      </c>
      <c r="B268" s="1">
        <v>84952</v>
      </c>
      <c r="C268" s="1">
        <v>103358</v>
      </c>
      <c r="D268" s="1">
        <v>109038.39999999999</v>
      </c>
      <c r="E268" s="1">
        <v>105831.2</v>
      </c>
      <c r="F268" s="1">
        <v>109065.3</v>
      </c>
      <c r="G268" s="1">
        <v>111812</v>
      </c>
      <c r="H268" s="1">
        <v>113329</v>
      </c>
      <c r="I268" s="1">
        <v>112999.1</v>
      </c>
      <c r="J268" s="1">
        <v>116002.6</v>
      </c>
      <c r="K268" s="1">
        <v>119366.39999999999</v>
      </c>
      <c r="L268" s="1">
        <v>122104</v>
      </c>
      <c r="M268" s="1">
        <v>124479.7</v>
      </c>
      <c r="N268" s="1">
        <v>124796.9</v>
      </c>
      <c r="O268" s="1">
        <v>126687.1</v>
      </c>
      <c r="P268" s="1">
        <v>133020</v>
      </c>
      <c r="Q268" s="1">
        <v>135653.9</v>
      </c>
      <c r="R268" s="1">
        <v>145894</v>
      </c>
      <c r="S268" s="1">
        <v>145254.79999999999</v>
      </c>
      <c r="T268" s="1">
        <v>149279.9</v>
      </c>
      <c r="U268" s="1">
        <v>152696.29999999999</v>
      </c>
      <c r="V268" s="1">
        <v>159597.1</v>
      </c>
      <c r="W268" s="1">
        <v>164329.1</v>
      </c>
      <c r="X268" s="1">
        <v>173988.9</v>
      </c>
      <c r="Y268" s="1">
        <v>130178.8</v>
      </c>
      <c r="Z268" s="1">
        <v>159456.1</v>
      </c>
      <c r="AA268" s="1">
        <v>172341.1</v>
      </c>
      <c r="AB268" s="1">
        <v>190127.5</v>
      </c>
    </row>
    <row r="269" spans="1:28" x14ac:dyDescent="0.2">
      <c r="A269" t="s">
        <v>267</v>
      </c>
      <c r="B269" s="1">
        <v>741583.2</v>
      </c>
      <c r="C269" s="1">
        <v>752040.7</v>
      </c>
      <c r="D269" s="1">
        <v>797887.9</v>
      </c>
      <c r="E269" s="1">
        <v>813807.3</v>
      </c>
      <c r="F269" s="1">
        <v>790966.9</v>
      </c>
      <c r="G269" s="1">
        <v>808100.1</v>
      </c>
      <c r="H269" s="1">
        <v>827945.8</v>
      </c>
      <c r="I269" s="1">
        <v>846201.3</v>
      </c>
      <c r="J269" s="1">
        <v>839334.3</v>
      </c>
      <c r="K269" s="1">
        <v>849572.8</v>
      </c>
      <c r="L269" s="1">
        <v>898623.3</v>
      </c>
      <c r="M269" s="1">
        <v>920659.6</v>
      </c>
      <c r="N269" s="1">
        <v>952289.8</v>
      </c>
      <c r="O269" s="1">
        <v>978001.5</v>
      </c>
      <c r="P269" s="1">
        <v>973885.6</v>
      </c>
      <c r="Q269" s="1">
        <v>996715.7</v>
      </c>
      <c r="R269" s="1">
        <v>1016344.8</v>
      </c>
      <c r="S269" s="1">
        <v>1005372</v>
      </c>
      <c r="T269" s="1">
        <v>1048099.4</v>
      </c>
      <c r="U269" s="1">
        <v>1077659.3999999999</v>
      </c>
      <c r="V269" s="1">
        <v>1129875.8</v>
      </c>
      <c r="W269" s="1">
        <v>1161271.8</v>
      </c>
      <c r="X269" s="1">
        <v>1188316.3999999999</v>
      </c>
      <c r="Y269" s="1">
        <v>1043620.4</v>
      </c>
      <c r="Z269" s="1">
        <v>1256271.6000000001</v>
      </c>
      <c r="AA269" s="1">
        <v>1322064.7</v>
      </c>
      <c r="AB269" s="1">
        <v>1385385.3</v>
      </c>
    </row>
    <row r="270" spans="1:28" x14ac:dyDescent="0.2">
      <c r="A270" t="s">
        <v>268</v>
      </c>
      <c r="B270" s="1">
        <v>569274.19999999995</v>
      </c>
      <c r="C270" s="1">
        <v>565589</v>
      </c>
      <c r="D270" s="1">
        <v>607581.9</v>
      </c>
      <c r="E270" s="1">
        <v>624672</v>
      </c>
      <c r="F270" s="1">
        <v>607207.9</v>
      </c>
      <c r="G270" s="1">
        <v>621913.9</v>
      </c>
      <c r="H270" s="1">
        <v>639626.19999999995</v>
      </c>
      <c r="I270" s="1">
        <v>650330.6</v>
      </c>
      <c r="J270" s="1">
        <v>645376.5</v>
      </c>
      <c r="K270" s="1">
        <v>657822.19999999995</v>
      </c>
      <c r="L270" s="1">
        <v>689218.3</v>
      </c>
      <c r="M270" s="1">
        <v>709953.1</v>
      </c>
      <c r="N270" s="1">
        <v>736654.4</v>
      </c>
      <c r="O270" s="1">
        <v>755454.7</v>
      </c>
      <c r="P270" s="1">
        <v>756685.9</v>
      </c>
      <c r="Q270" s="1">
        <v>774049.1</v>
      </c>
      <c r="R270" s="1">
        <v>789399.5</v>
      </c>
      <c r="S270" s="1">
        <v>790687.2</v>
      </c>
      <c r="T270" s="1">
        <v>825170</v>
      </c>
      <c r="U270" s="1">
        <v>852845.7</v>
      </c>
      <c r="V270" s="1">
        <v>896205.1</v>
      </c>
      <c r="W270" s="1">
        <v>930470.1</v>
      </c>
      <c r="X270" s="1">
        <v>964353</v>
      </c>
      <c r="Y270" s="1">
        <v>858073.3</v>
      </c>
      <c r="Z270" s="1">
        <v>1032462.3</v>
      </c>
      <c r="AA270" s="1">
        <v>1091604.1000000001</v>
      </c>
      <c r="AB270" s="1">
        <v>1145282.3</v>
      </c>
    </row>
    <row r="271" spans="1:28" x14ac:dyDescent="0.2">
      <c r="A271" t="s">
        <v>269</v>
      </c>
      <c r="B271" s="1">
        <v>450450.4</v>
      </c>
      <c r="C271" s="1">
        <v>448565.5</v>
      </c>
      <c r="D271" s="1">
        <v>477482.9</v>
      </c>
      <c r="E271" s="1">
        <v>489434.3</v>
      </c>
      <c r="F271" s="1">
        <v>476973.1</v>
      </c>
      <c r="G271" s="1">
        <v>484120.5</v>
      </c>
      <c r="H271" s="1">
        <v>500540</v>
      </c>
      <c r="I271" s="1">
        <v>509343.1</v>
      </c>
      <c r="J271" s="1">
        <v>501398.6</v>
      </c>
      <c r="K271" s="1">
        <v>515525</v>
      </c>
      <c r="L271" s="1">
        <v>542819.30000000005</v>
      </c>
      <c r="M271" s="1">
        <v>561448.1</v>
      </c>
      <c r="N271" s="1">
        <v>583424</v>
      </c>
      <c r="O271" s="1">
        <v>593945.59999999998</v>
      </c>
      <c r="P271" s="1">
        <v>589363.19999999995</v>
      </c>
      <c r="Q271" s="1">
        <v>598421.19999999995</v>
      </c>
      <c r="R271" s="1">
        <v>612300.19999999995</v>
      </c>
      <c r="S271" s="1">
        <v>611063.80000000005</v>
      </c>
      <c r="T271" s="1">
        <v>639194.30000000005</v>
      </c>
      <c r="U271" s="1">
        <v>659423.80000000005</v>
      </c>
      <c r="V271" s="1">
        <v>692359.1</v>
      </c>
      <c r="W271" s="1">
        <v>716263</v>
      </c>
      <c r="X271" s="1">
        <v>732620.3</v>
      </c>
      <c r="Y271" s="1">
        <v>645942.4</v>
      </c>
      <c r="Z271" s="1">
        <v>801452.2</v>
      </c>
      <c r="AA271" s="1">
        <v>851881.9</v>
      </c>
      <c r="AB271" s="1">
        <v>900509.4</v>
      </c>
    </row>
    <row r="272" spans="1:28" x14ac:dyDescent="0.2">
      <c r="A272" t="s">
        <v>270</v>
      </c>
      <c r="B272" s="1">
        <v>181615.1</v>
      </c>
      <c r="C272" s="1">
        <v>172957.1</v>
      </c>
      <c r="D272" s="1">
        <v>198152.6</v>
      </c>
      <c r="E272" s="1">
        <v>199265.1</v>
      </c>
      <c r="F272" s="1">
        <v>189846.8</v>
      </c>
      <c r="G272" s="1">
        <v>189541.1</v>
      </c>
      <c r="H272" s="1">
        <v>197587.8</v>
      </c>
      <c r="I272" s="1">
        <v>203106.4</v>
      </c>
      <c r="J272" s="1">
        <v>192264</v>
      </c>
      <c r="K272" s="1">
        <v>203876</v>
      </c>
      <c r="L272" s="1">
        <v>210464.8</v>
      </c>
      <c r="M272" s="1">
        <v>218477.6</v>
      </c>
      <c r="N272" s="1">
        <v>217746.6</v>
      </c>
      <c r="O272" s="1">
        <v>211986.1</v>
      </c>
      <c r="P272" s="1">
        <v>205236.2</v>
      </c>
      <c r="Q272" s="1">
        <v>198636.7</v>
      </c>
      <c r="R272" s="1">
        <v>202995.7</v>
      </c>
      <c r="S272" s="1">
        <v>201901.2</v>
      </c>
      <c r="T272" s="1">
        <v>206037.3</v>
      </c>
      <c r="U272" s="1">
        <v>214980.1</v>
      </c>
      <c r="V272" s="1">
        <v>220673.1</v>
      </c>
      <c r="W272" s="1">
        <v>229946.2</v>
      </c>
      <c r="X272" s="1">
        <v>228790</v>
      </c>
      <c r="Y272" s="1">
        <v>212951.2</v>
      </c>
      <c r="Z272" s="1">
        <v>254610.4</v>
      </c>
      <c r="AA272" s="1">
        <v>269153.09999999998</v>
      </c>
      <c r="AB272" s="1">
        <v>280172.09999999998</v>
      </c>
    </row>
    <row r="273" spans="1:28" x14ac:dyDescent="0.2">
      <c r="A273" t="s">
        <v>271</v>
      </c>
      <c r="B273" s="1">
        <v>98861.5</v>
      </c>
      <c r="C273" s="1">
        <v>103635.8</v>
      </c>
      <c r="D273" s="1">
        <v>113000.6</v>
      </c>
      <c r="E273" s="1">
        <v>115407</v>
      </c>
      <c r="F273" s="1">
        <v>114920.1</v>
      </c>
      <c r="G273" s="1">
        <v>114939.8</v>
      </c>
      <c r="H273" s="1">
        <v>118740.6</v>
      </c>
      <c r="I273" s="1">
        <v>123599.4</v>
      </c>
      <c r="J273" s="1">
        <v>123006.6</v>
      </c>
      <c r="K273" s="1">
        <v>125146.7</v>
      </c>
      <c r="L273" s="1">
        <v>123804.9</v>
      </c>
      <c r="M273" s="1">
        <v>128763.1</v>
      </c>
      <c r="N273" s="1">
        <v>130096.3</v>
      </c>
      <c r="O273" s="1">
        <v>136203.20000000001</v>
      </c>
      <c r="P273" s="1">
        <v>136203.79999999999</v>
      </c>
      <c r="Q273" s="1">
        <v>142538</v>
      </c>
      <c r="R273" s="1">
        <v>143523.79999999999</v>
      </c>
      <c r="S273" s="1">
        <v>144401.70000000001</v>
      </c>
      <c r="T273" s="1">
        <v>153296.6</v>
      </c>
      <c r="U273" s="1">
        <v>160256.29999999999</v>
      </c>
      <c r="V273" s="1">
        <v>164832</v>
      </c>
      <c r="W273" s="1">
        <v>166461.6</v>
      </c>
      <c r="X273" s="1">
        <v>168919.8</v>
      </c>
      <c r="Y273" s="1">
        <v>139729.70000000001</v>
      </c>
      <c r="Z273" s="1">
        <v>180351.5</v>
      </c>
      <c r="AA273" s="1">
        <v>191813</v>
      </c>
      <c r="AB273" s="1">
        <v>202509.9</v>
      </c>
    </row>
    <row r="274" spans="1:28" x14ac:dyDescent="0.2">
      <c r="A274" t="s">
        <v>272</v>
      </c>
      <c r="B274" s="1">
        <v>169973.8</v>
      </c>
      <c r="C274" s="1">
        <v>171972.6</v>
      </c>
      <c r="D274" s="1">
        <v>166329.70000000001</v>
      </c>
      <c r="E274" s="1">
        <v>174762.2</v>
      </c>
      <c r="F274" s="1">
        <v>172206.2</v>
      </c>
      <c r="G274" s="1">
        <v>179639.6</v>
      </c>
      <c r="H274" s="1">
        <v>184211.6</v>
      </c>
      <c r="I274" s="1">
        <v>182637.3</v>
      </c>
      <c r="J274" s="1">
        <v>186128</v>
      </c>
      <c r="K274" s="1">
        <v>186502.3</v>
      </c>
      <c r="L274" s="1">
        <v>208549.6</v>
      </c>
      <c r="M274" s="1">
        <v>214207.4</v>
      </c>
      <c r="N274" s="1">
        <v>235581.1</v>
      </c>
      <c r="O274" s="1">
        <v>245756.3</v>
      </c>
      <c r="P274" s="1">
        <v>247923.20000000001</v>
      </c>
      <c r="Q274" s="1">
        <v>257246.5</v>
      </c>
      <c r="R274" s="1">
        <v>265780.7</v>
      </c>
      <c r="S274" s="1">
        <v>264760.90000000002</v>
      </c>
      <c r="T274" s="1">
        <v>279860.40000000002</v>
      </c>
      <c r="U274" s="1">
        <v>284187.40000000002</v>
      </c>
      <c r="V274" s="1">
        <v>306854</v>
      </c>
      <c r="W274" s="1">
        <v>319855.2</v>
      </c>
      <c r="X274" s="1">
        <v>334910.5</v>
      </c>
      <c r="Y274" s="1">
        <v>293261.5</v>
      </c>
      <c r="Z274" s="1">
        <v>366490.3</v>
      </c>
      <c r="AA274" s="1">
        <v>390915.8</v>
      </c>
      <c r="AB274" s="1">
        <v>417827.4</v>
      </c>
    </row>
    <row r="275" spans="1:28" x14ac:dyDescent="0.2">
      <c r="A275" t="s">
        <v>273</v>
      </c>
      <c r="B275" s="1">
        <v>118823.8</v>
      </c>
      <c r="C275" s="1">
        <v>117023.5</v>
      </c>
      <c r="D275" s="1">
        <v>130099</v>
      </c>
      <c r="E275" s="1">
        <v>135237.70000000001</v>
      </c>
      <c r="F275" s="1">
        <v>130234.8</v>
      </c>
      <c r="G275" s="1">
        <v>137793.4</v>
      </c>
      <c r="H275" s="1">
        <v>139086.20000000001</v>
      </c>
      <c r="I275" s="1">
        <v>140987.5</v>
      </c>
      <c r="J275" s="1">
        <v>143977.9</v>
      </c>
      <c r="K275" s="1">
        <v>142297.20000000001</v>
      </c>
      <c r="L275" s="1">
        <v>146399</v>
      </c>
      <c r="M275" s="1">
        <v>148505</v>
      </c>
      <c r="N275" s="1">
        <v>153230.39999999999</v>
      </c>
      <c r="O275" s="1">
        <v>161509.1</v>
      </c>
      <c r="P275" s="1">
        <v>167322.70000000001</v>
      </c>
      <c r="Q275" s="1">
        <v>175627.9</v>
      </c>
      <c r="R275" s="1">
        <v>177099.3</v>
      </c>
      <c r="S275" s="1">
        <v>179623.4</v>
      </c>
      <c r="T275" s="1">
        <v>185975.7</v>
      </c>
      <c r="U275" s="1">
        <v>193421.9</v>
      </c>
      <c r="V275" s="1">
        <v>203846</v>
      </c>
      <c r="W275" s="1">
        <v>214207.1</v>
      </c>
      <c r="X275" s="1">
        <v>231732.7</v>
      </c>
      <c r="Y275" s="1">
        <v>212130.9</v>
      </c>
      <c r="Z275" s="1">
        <v>231010.1</v>
      </c>
      <c r="AA275" s="1">
        <v>239722.2</v>
      </c>
      <c r="AB275" s="1">
        <v>244772.9</v>
      </c>
    </row>
    <row r="276" spans="1:28" x14ac:dyDescent="0.2">
      <c r="A276" t="s">
        <v>274</v>
      </c>
      <c r="B276" s="1">
        <v>172309</v>
      </c>
      <c r="C276" s="1">
        <v>186451.7</v>
      </c>
      <c r="D276" s="1">
        <v>190306</v>
      </c>
      <c r="E276" s="1">
        <v>189135.3</v>
      </c>
      <c r="F276" s="1">
        <v>183759</v>
      </c>
      <c r="G276" s="1">
        <v>186186.2</v>
      </c>
      <c r="H276" s="1">
        <v>188319.6</v>
      </c>
      <c r="I276" s="1">
        <v>195870.7</v>
      </c>
      <c r="J276" s="1">
        <v>193957.8</v>
      </c>
      <c r="K276" s="1">
        <v>191750.6</v>
      </c>
      <c r="L276" s="1">
        <v>209405</v>
      </c>
      <c r="M276" s="1">
        <v>210706.5</v>
      </c>
      <c r="N276" s="1">
        <v>215635.4</v>
      </c>
      <c r="O276" s="1">
        <v>222546.8</v>
      </c>
      <c r="P276" s="1">
        <v>217199.7</v>
      </c>
      <c r="Q276" s="1">
        <v>222666.6</v>
      </c>
      <c r="R276" s="1">
        <v>226945.3</v>
      </c>
      <c r="S276" s="1">
        <v>214684.79999999999</v>
      </c>
      <c r="T276" s="1">
        <v>222929.4</v>
      </c>
      <c r="U276" s="1">
        <v>224813.7</v>
      </c>
      <c r="V276" s="1">
        <v>233670.7</v>
      </c>
      <c r="W276" s="1">
        <v>230801.7</v>
      </c>
      <c r="X276" s="1">
        <v>223963.4</v>
      </c>
      <c r="Y276" s="1">
        <v>185547.1</v>
      </c>
      <c r="Z276" s="1">
        <v>223809.3</v>
      </c>
      <c r="AA276" s="1">
        <v>230460.6</v>
      </c>
      <c r="AB276" s="1">
        <v>240103</v>
      </c>
    </row>
    <row r="277" spans="1:28" x14ac:dyDescent="0.2">
      <c r="A277" t="s">
        <v>275</v>
      </c>
      <c r="B277" s="1">
        <v>294577</v>
      </c>
      <c r="C277" s="1">
        <v>316218.7</v>
      </c>
      <c r="D277" s="1">
        <v>333900.59999999998</v>
      </c>
      <c r="E277" s="1">
        <v>340766.9</v>
      </c>
      <c r="F277" s="1">
        <v>354432.6</v>
      </c>
      <c r="G277" s="1">
        <v>382438</v>
      </c>
      <c r="H277" s="1">
        <v>384972</v>
      </c>
      <c r="I277" s="1">
        <v>406744.1</v>
      </c>
      <c r="J277" s="1">
        <v>376386.6</v>
      </c>
      <c r="K277" s="1">
        <v>381635.1</v>
      </c>
      <c r="L277" s="1">
        <v>378302.4</v>
      </c>
      <c r="M277" s="1">
        <v>385504.9</v>
      </c>
      <c r="N277" s="1">
        <v>380958.6</v>
      </c>
      <c r="O277" s="1">
        <v>386959</v>
      </c>
      <c r="P277" s="1">
        <v>380376.7</v>
      </c>
      <c r="Q277" s="1">
        <v>372983.5</v>
      </c>
      <c r="R277" s="1">
        <v>390844</v>
      </c>
      <c r="S277" s="1">
        <v>383047.2</v>
      </c>
      <c r="T277" s="1">
        <v>398759.1</v>
      </c>
      <c r="U277" s="1">
        <v>422802.2</v>
      </c>
      <c r="V277" s="1">
        <v>406265.4</v>
      </c>
      <c r="W277" s="1">
        <v>433167.7</v>
      </c>
      <c r="X277" s="1">
        <v>433892.7</v>
      </c>
      <c r="Y277" s="1">
        <v>285773.90000000002</v>
      </c>
      <c r="Z277" s="1">
        <v>318895.7</v>
      </c>
      <c r="AA277" s="1">
        <v>398598.7</v>
      </c>
      <c r="AB277" s="1">
        <v>430996.7</v>
      </c>
    </row>
    <row r="278" spans="1:28" x14ac:dyDescent="0.2">
      <c r="A278" t="s">
        <v>276</v>
      </c>
      <c r="B278" s="1">
        <v>132671.20000000001</v>
      </c>
      <c r="C278" s="1">
        <v>144146.1</v>
      </c>
      <c r="D278" s="1">
        <v>145012.5</v>
      </c>
      <c r="E278" s="1">
        <v>152601.9</v>
      </c>
      <c r="F278" s="1">
        <v>162910.70000000001</v>
      </c>
      <c r="G278" s="1">
        <v>174317.5</v>
      </c>
      <c r="H278" s="1">
        <v>173544.3</v>
      </c>
      <c r="I278" s="1">
        <v>183541.3</v>
      </c>
      <c r="J278" s="1">
        <v>160768.20000000001</v>
      </c>
      <c r="K278" s="1">
        <v>165203.70000000001</v>
      </c>
      <c r="L278" s="1">
        <v>165913.9</v>
      </c>
      <c r="M278" s="1">
        <v>174455.2</v>
      </c>
      <c r="N278" s="1">
        <v>171860.1</v>
      </c>
      <c r="O278" s="1">
        <v>166945.1</v>
      </c>
      <c r="P278" s="1">
        <v>163770.6</v>
      </c>
      <c r="Q278" s="1">
        <v>153375.29999999999</v>
      </c>
      <c r="R278" s="1">
        <v>166809.1</v>
      </c>
      <c r="S278" s="1">
        <v>159455.4</v>
      </c>
      <c r="T278" s="1">
        <v>163613.9</v>
      </c>
      <c r="U278" s="1">
        <v>176506.3</v>
      </c>
      <c r="V278" s="1">
        <v>163104</v>
      </c>
      <c r="W278" s="1">
        <v>173936.2</v>
      </c>
      <c r="X278" s="1">
        <v>175294.3</v>
      </c>
      <c r="Y278" s="1">
        <v>112451.8</v>
      </c>
      <c r="Z278" s="1">
        <v>125125</v>
      </c>
      <c r="AA278" s="1">
        <v>160093.1</v>
      </c>
      <c r="AB278" s="1">
        <v>169264.1</v>
      </c>
    </row>
    <row r="279" spans="1:28" x14ac:dyDescent="0.2">
      <c r="A279" t="s">
        <v>277</v>
      </c>
      <c r="B279" s="1">
        <v>161905.79999999999</v>
      </c>
      <c r="C279" s="1">
        <v>172072.6</v>
      </c>
      <c r="D279" s="1">
        <v>188888.1</v>
      </c>
      <c r="E279" s="1">
        <v>188165</v>
      </c>
      <c r="F279" s="1">
        <v>191521.9</v>
      </c>
      <c r="G279" s="1">
        <v>208120.5</v>
      </c>
      <c r="H279" s="1">
        <v>211427.7</v>
      </c>
      <c r="I279" s="1">
        <v>223202.8</v>
      </c>
      <c r="J279" s="1">
        <v>215618.4</v>
      </c>
      <c r="K279" s="1">
        <v>216431.4</v>
      </c>
      <c r="L279" s="1">
        <v>212388.5</v>
      </c>
      <c r="M279" s="1">
        <v>211049.7</v>
      </c>
      <c r="N279" s="1">
        <v>209098.5</v>
      </c>
      <c r="O279" s="1">
        <v>220013.9</v>
      </c>
      <c r="P279" s="1">
        <v>216606.1</v>
      </c>
      <c r="Q279" s="1">
        <v>219608.2</v>
      </c>
      <c r="R279" s="1">
        <v>224034.9</v>
      </c>
      <c r="S279" s="1">
        <v>223591.8</v>
      </c>
      <c r="T279" s="1">
        <v>235145.2</v>
      </c>
      <c r="U279" s="1">
        <v>246295.9</v>
      </c>
      <c r="V279" s="1">
        <v>243161.4</v>
      </c>
      <c r="W279" s="1">
        <v>259231.5</v>
      </c>
      <c r="X279" s="1">
        <v>258598.39999999999</v>
      </c>
      <c r="Y279" s="1">
        <v>173322.1</v>
      </c>
      <c r="Z279" s="1">
        <v>193770.7</v>
      </c>
      <c r="AA279" s="1">
        <v>238505.60000000001</v>
      </c>
      <c r="AB279" s="1">
        <v>261732.6</v>
      </c>
    </row>
    <row r="280" spans="1:28" x14ac:dyDescent="0.2">
      <c r="A280" t="s">
        <v>278</v>
      </c>
      <c r="B280" s="1">
        <v>41556.400000000001</v>
      </c>
      <c r="C280" s="1">
        <v>45277.2</v>
      </c>
      <c r="D280" s="1">
        <v>53471.8</v>
      </c>
      <c r="E280" s="1">
        <v>60849.4</v>
      </c>
      <c r="F280" s="1">
        <v>64621.5</v>
      </c>
      <c r="G280" s="1">
        <v>71567.3</v>
      </c>
      <c r="H280" s="1">
        <v>69993.600000000006</v>
      </c>
      <c r="I280" s="1">
        <v>74251.3</v>
      </c>
      <c r="J280" s="1">
        <v>70072.899999999994</v>
      </c>
      <c r="K280" s="1">
        <v>69503.100000000006</v>
      </c>
      <c r="L280" s="1">
        <v>67592.899999999994</v>
      </c>
      <c r="M280" s="1">
        <v>70757.399999999994</v>
      </c>
      <c r="N280" s="1">
        <v>71185.3</v>
      </c>
      <c r="O280" s="1">
        <v>68751.899999999994</v>
      </c>
      <c r="P280" s="1">
        <v>69626.2</v>
      </c>
      <c r="Q280" s="1">
        <v>66605.600000000006</v>
      </c>
      <c r="R280" s="1">
        <v>65903.399999999994</v>
      </c>
      <c r="S280" s="1">
        <v>64468.6</v>
      </c>
      <c r="T280" s="1">
        <v>64411.7</v>
      </c>
      <c r="U280" s="1">
        <v>69454.7</v>
      </c>
      <c r="V280" s="1">
        <v>68802.7</v>
      </c>
      <c r="W280" s="1">
        <v>73441</v>
      </c>
      <c r="X280" s="1">
        <v>71737.3</v>
      </c>
      <c r="Y280" s="1">
        <v>41282.400000000001</v>
      </c>
      <c r="Z280" s="1">
        <v>41707.1</v>
      </c>
      <c r="AA280" s="1">
        <v>51042</v>
      </c>
      <c r="AB280" s="1">
        <v>57996.5</v>
      </c>
    </row>
    <row r="281" spans="1:28" x14ac:dyDescent="0.2">
      <c r="A281" t="s">
        <v>279</v>
      </c>
      <c r="B281" s="1">
        <v>120349.4</v>
      </c>
      <c r="C281" s="1">
        <v>126795.4</v>
      </c>
      <c r="D281" s="1">
        <v>135416.29999999999</v>
      </c>
      <c r="E281" s="1">
        <v>127315.6</v>
      </c>
      <c r="F281" s="1">
        <v>126900.4</v>
      </c>
      <c r="G281" s="1">
        <v>136553.20000000001</v>
      </c>
      <c r="H281" s="1">
        <v>141434.1</v>
      </c>
      <c r="I281" s="1">
        <v>148951.5</v>
      </c>
      <c r="J281" s="1">
        <v>145545.5</v>
      </c>
      <c r="K281" s="1">
        <v>146928.29999999999</v>
      </c>
      <c r="L281" s="1">
        <v>144795.6</v>
      </c>
      <c r="M281" s="1">
        <v>140292.29999999999</v>
      </c>
      <c r="N281" s="1">
        <v>137913.20000000001</v>
      </c>
      <c r="O281" s="1">
        <v>151262</v>
      </c>
      <c r="P281" s="1">
        <v>146979.9</v>
      </c>
      <c r="Q281" s="1">
        <v>153002.6</v>
      </c>
      <c r="R281" s="1">
        <v>158131.5</v>
      </c>
      <c r="S281" s="1">
        <v>159123.20000000001</v>
      </c>
      <c r="T281" s="1">
        <v>170733.5</v>
      </c>
      <c r="U281" s="1">
        <v>176841.2</v>
      </c>
      <c r="V281" s="1">
        <v>174358.7</v>
      </c>
      <c r="W281" s="1">
        <v>185790.5</v>
      </c>
      <c r="X281" s="1">
        <v>186861.1</v>
      </c>
      <c r="Y281" s="1">
        <v>132039.70000000001</v>
      </c>
      <c r="Z281" s="1">
        <v>152063.6</v>
      </c>
      <c r="AA281" s="1">
        <v>187463.6</v>
      </c>
      <c r="AB281" s="1">
        <v>203736.1</v>
      </c>
    </row>
    <row r="282" spans="1:28" x14ac:dyDescent="0.2">
      <c r="A282" t="s">
        <v>280</v>
      </c>
      <c r="B282" s="1">
        <v>1412761.9</v>
      </c>
      <c r="C282" s="1">
        <v>1493194.7</v>
      </c>
      <c r="D282" s="1">
        <v>1512478.7</v>
      </c>
      <c r="E282" s="1">
        <v>1537021.1</v>
      </c>
      <c r="F282" s="1">
        <v>1519593.1</v>
      </c>
      <c r="G282" s="1">
        <v>1526815.4</v>
      </c>
      <c r="H282" s="1">
        <v>1510965.8</v>
      </c>
      <c r="I282" s="1">
        <v>1517849.9</v>
      </c>
      <c r="J282" s="1">
        <v>1515259.5</v>
      </c>
      <c r="K282" s="1">
        <v>1524023.5</v>
      </c>
      <c r="L282" s="1">
        <v>1553582.2</v>
      </c>
      <c r="M282" s="1">
        <v>1593716.4</v>
      </c>
      <c r="N282" s="1">
        <v>1565197.9</v>
      </c>
      <c r="O282" s="1">
        <v>1633732.4</v>
      </c>
      <c r="P282" s="1">
        <v>1659307.9</v>
      </c>
      <c r="Q282" s="1">
        <v>1717527.2</v>
      </c>
      <c r="R282" s="1">
        <v>1741560.9</v>
      </c>
      <c r="S282" s="1">
        <v>1770627.5</v>
      </c>
      <c r="T282" s="1">
        <v>1840406.8</v>
      </c>
      <c r="U282" s="1">
        <v>1912209</v>
      </c>
      <c r="V282" s="1">
        <v>1947201.5</v>
      </c>
      <c r="W282" s="1">
        <v>2000334.6</v>
      </c>
      <c r="X282" s="1">
        <v>2045892.8</v>
      </c>
      <c r="Y282" s="1">
        <v>1287075.8999999999</v>
      </c>
      <c r="Z282" s="1">
        <v>1463910</v>
      </c>
      <c r="AA282" s="1">
        <v>1768832</v>
      </c>
      <c r="AB282" s="1">
        <v>1889212.4</v>
      </c>
    </row>
    <row r="283" spans="1:28" x14ac:dyDescent="0.2">
      <c r="A283" t="s">
        <v>281</v>
      </c>
      <c r="B283" s="1">
        <v>325317.2</v>
      </c>
      <c r="C283" s="1">
        <v>351062.5</v>
      </c>
      <c r="D283" s="1">
        <v>341353.1</v>
      </c>
      <c r="E283" s="1">
        <v>341690.4</v>
      </c>
      <c r="F283" s="1">
        <v>325089.5</v>
      </c>
      <c r="G283" s="1">
        <v>324662.90000000002</v>
      </c>
      <c r="H283" s="1">
        <v>315770.3</v>
      </c>
      <c r="I283" s="1">
        <v>325503.59999999998</v>
      </c>
      <c r="J283" s="1">
        <v>327531</v>
      </c>
      <c r="K283" s="1">
        <v>323590.90000000002</v>
      </c>
      <c r="L283" s="1">
        <v>332711.8</v>
      </c>
      <c r="M283" s="1">
        <v>344970.2</v>
      </c>
      <c r="N283" s="1">
        <v>320261.09999999998</v>
      </c>
      <c r="O283" s="1">
        <v>338648</v>
      </c>
      <c r="P283" s="1">
        <v>337732.2</v>
      </c>
      <c r="Q283" s="1">
        <v>345923.9</v>
      </c>
      <c r="R283" s="1">
        <v>327098.8</v>
      </c>
      <c r="S283" s="1">
        <v>312931.7</v>
      </c>
      <c r="T283" s="1">
        <v>311608.2</v>
      </c>
      <c r="U283" s="1">
        <v>328616.8</v>
      </c>
      <c r="V283" s="1">
        <v>332554.90000000002</v>
      </c>
      <c r="W283" s="1">
        <v>331868.5</v>
      </c>
      <c r="X283" s="1">
        <v>339101.9</v>
      </c>
      <c r="Y283" s="1">
        <v>195198.4</v>
      </c>
      <c r="Z283" s="1">
        <v>205738.6</v>
      </c>
      <c r="AA283" s="1">
        <v>270492.5</v>
      </c>
      <c r="AB283" s="1">
        <v>303764.2</v>
      </c>
    </row>
    <row r="284" spans="1:28" x14ac:dyDescent="0.2">
      <c r="A284" t="s">
        <v>282</v>
      </c>
      <c r="B284" s="1">
        <v>296284.79999999999</v>
      </c>
      <c r="C284" s="1">
        <v>318637.7</v>
      </c>
      <c r="D284" s="1">
        <v>311536.09999999998</v>
      </c>
      <c r="E284" s="1">
        <v>312486.59999999998</v>
      </c>
      <c r="F284" s="1">
        <v>297342.59999999998</v>
      </c>
      <c r="G284" s="1">
        <v>296665.59999999998</v>
      </c>
      <c r="H284" s="1">
        <v>287904.59999999998</v>
      </c>
      <c r="I284" s="1">
        <v>293825.59999999998</v>
      </c>
      <c r="J284" s="1">
        <v>295773</v>
      </c>
      <c r="K284" s="1">
        <v>289758</v>
      </c>
      <c r="L284" s="1">
        <v>299548.5</v>
      </c>
      <c r="M284" s="1">
        <v>312330.3</v>
      </c>
      <c r="N284" s="1">
        <v>285081.59999999998</v>
      </c>
      <c r="O284" s="1">
        <v>302465.7</v>
      </c>
      <c r="P284" s="1">
        <v>299761.8</v>
      </c>
      <c r="Q284" s="1">
        <v>307809.2</v>
      </c>
      <c r="R284" s="1">
        <v>280561.59999999998</v>
      </c>
      <c r="S284" s="1">
        <v>269545.3</v>
      </c>
      <c r="T284" s="1">
        <v>272927.5</v>
      </c>
      <c r="U284" s="1">
        <v>288675.20000000001</v>
      </c>
      <c r="V284" s="1">
        <v>295381.8</v>
      </c>
      <c r="W284" s="1">
        <v>292908.7</v>
      </c>
      <c r="X284" s="1">
        <v>299271.40000000002</v>
      </c>
      <c r="Y284" s="1">
        <v>167789.2</v>
      </c>
      <c r="Z284" s="1">
        <v>173394</v>
      </c>
      <c r="AA284" s="1">
        <v>232606.1</v>
      </c>
      <c r="AB284" s="1">
        <v>263647.09999999998</v>
      </c>
    </row>
    <row r="285" spans="1:28" x14ac:dyDescent="0.2">
      <c r="A285" t="s">
        <v>283</v>
      </c>
      <c r="B285" s="1">
        <v>29032.400000000001</v>
      </c>
      <c r="C285" s="1">
        <v>32424.799999999999</v>
      </c>
      <c r="D285" s="1">
        <v>29817</v>
      </c>
      <c r="E285" s="1">
        <v>29203.8</v>
      </c>
      <c r="F285" s="1">
        <v>27746.9</v>
      </c>
      <c r="G285" s="1">
        <v>27997.3</v>
      </c>
      <c r="H285" s="1">
        <v>27865.7</v>
      </c>
      <c r="I285" s="1">
        <v>31678</v>
      </c>
      <c r="J285" s="1">
        <v>31758</v>
      </c>
      <c r="K285" s="1">
        <v>33832.9</v>
      </c>
      <c r="L285" s="1">
        <v>33163.300000000003</v>
      </c>
      <c r="M285" s="1">
        <v>32639.9</v>
      </c>
      <c r="N285" s="1">
        <v>35179.5</v>
      </c>
      <c r="O285" s="1">
        <v>36182.300000000003</v>
      </c>
      <c r="P285" s="1">
        <v>37970.400000000001</v>
      </c>
      <c r="Q285" s="1">
        <v>38114.699999999997</v>
      </c>
      <c r="R285" s="1">
        <v>46537.2</v>
      </c>
      <c r="S285" s="1">
        <v>43386.400000000001</v>
      </c>
      <c r="T285" s="1">
        <v>38680.699999999997</v>
      </c>
      <c r="U285" s="1">
        <v>39941.599999999999</v>
      </c>
      <c r="V285" s="1">
        <v>37173.1</v>
      </c>
      <c r="W285" s="1">
        <v>38959.800000000003</v>
      </c>
      <c r="X285" s="1">
        <v>39830.5</v>
      </c>
      <c r="Y285" s="1">
        <v>27409.200000000001</v>
      </c>
      <c r="Z285" s="1">
        <v>32344.6</v>
      </c>
      <c r="AA285" s="1">
        <v>37886.400000000001</v>
      </c>
      <c r="AB285" s="1">
        <v>40117.1</v>
      </c>
    </row>
    <row r="286" spans="1:28" x14ac:dyDescent="0.2">
      <c r="A286" t="s">
        <v>284</v>
      </c>
      <c r="B286" s="1">
        <v>1087444.7</v>
      </c>
      <c r="C286" s="1">
        <v>1142132.2</v>
      </c>
      <c r="D286" s="1">
        <v>1171125.6000000001</v>
      </c>
      <c r="E286" s="1">
        <v>1195330.7</v>
      </c>
      <c r="F286" s="1">
        <v>1194503.6000000001</v>
      </c>
      <c r="G286" s="1">
        <v>1202152.5</v>
      </c>
      <c r="H286" s="1">
        <v>1195195.5</v>
      </c>
      <c r="I286" s="1">
        <v>1192346.3</v>
      </c>
      <c r="J286" s="1">
        <v>1187728.5</v>
      </c>
      <c r="K286" s="1">
        <v>1200432.6000000001</v>
      </c>
      <c r="L286" s="1">
        <v>1220870.3999999999</v>
      </c>
      <c r="M286" s="1">
        <v>1248746.2</v>
      </c>
      <c r="N286" s="1">
        <v>1244936.8</v>
      </c>
      <c r="O286" s="1">
        <v>1295084.3999999999</v>
      </c>
      <c r="P286" s="1">
        <v>1321575.7</v>
      </c>
      <c r="Q286" s="1">
        <v>1371603.3</v>
      </c>
      <c r="R286" s="1">
        <v>1414462.1</v>
      </c>
      <c r="S286" s="1">
        <v>1457695.8</v>
      </c>
      <c r="T286" s="1">
        <v>1528798.6</v>
      </c>
      <c r="U286" s="1">
        <v>1583592.2</v>
      </c>
      <c r="V286" s="1">
        <v>1614646.6</v>
      </c>
      <c r="W286" s="1">
        <v>1668466.1</v>
      </c>
      <c r="X286" s="1">
        <v>1706790.9</v>
      </c>
      <c r="Y286" s="1">
        <v>1091877.5</v>
      </c>
      <c r="Z286" s="1">
        <v>1258171.3999999999</v>
      </c>
      <c r="AA286" s="1">
        <v>1498339.5</v>
      </c>
      <c r="AB286" s="1">
        <v>1585448.2</v>
      </c>
    </row>
    <row r="287" spans="1:28" x14ac:dyDescent="0.2">
      <c r="A287" t="s">
        <v>285</v>
      </c>
      <c r="B287" s="1">
        <v>917441.7</v>
      </c>
      <c r="C287" s="1">
        <v>926672.6</v>
      </c>
      <c r="D287" s="1">
        <v>983565.4</v>
      </c>
      <c r="E287" s="1">
        <v>971705.8</v>
      </c>
      <c r="F287" s="1">
        <v>980903.4</v>
      </c>
      <c r="G287" s="1">
        <v>991705.59999999998</v>
      </c>
      <c r="H287" s="1">
        <v>992006.2</v>
      </c>
      <c r="I287" s="1">
        <v>995333.2</v>
      </c>
      <c r="J287" s="1">
        <v>979928.4</v>
      </c>
      <c r="K287" s="1">
        <v>999133.7</v>
      </c>
      <c r="L287" s="1">
        <v>1030749.4</v>
      </c>
      <c r="M287" s="1">
        <v>1057564.2</v>
      </c>
      <c r="N287" s="1">
        <v>1064150.6000000001</v>
      </c>
      <c r="O287" s="1">
        <v>1086462.3</v>
      </c>
      <c r="P287" s="1">
        <v>1091110.2</v>
      </c>
      <c r="Q287" s="1">
        <v>1123207.7</v>
      </c>
      <c r="R287" s="1">
        <v>1110991.5</v>
      </c>
      <c r="S287" s="1">
        <v>1104739.8999999999</v>
      </c>
      <c r="T287" s="1">
        <v>1114957.2</v>
      </c>
      <c r="U287" s="1">
        <v>1117010.6000000001</v>
      </c>
      <c r="V287" s="1">
        <v>1130462.7</v>
      </c>
      <c r="W287" s="1">
        <v>1144278.7</v>
      </c>
      <c r="X287" s="1">
        <v>1128616.1000000001</v>
      </c>
      <c r="Y287" s="1">
        <v>867782.6</v>
      </c>
      <c r="Z287" s="1">
        <v>916569.2</v>
      </c>
      <c r="AA287" s="1">
        <v>1009385.8</v>
      </c>
      <c r="AB287" s="1">
        <v>1099813.3999999999</v>
      </c>
    </row>
    <row r="288" spans="1:28" x14ac:dyDescent="0.2">
      <c r="A288" t="s">
        <v>286</v>
      </c>
      <c r="B288" s="1">
        <v>362690.4</v>
      </c>
      <c r="C288" s="1">
        <v>370830.7</v>
      </c>
      <c r="D288" s="1">
        <v>402007.4</v>
      </c>
      <c r="E288" s="1">
        <v>405622.9</v>
      </c>
      <c r="F288" s="1">
        <v>401546.4</v>
      </c>
      <c r="G288" s="1">
        <v>400580.3</v>
      </c>
      <c r="H288" s="1">
        <v>401662.6</v>
      </c>
      <c r="I288" s="1">
        <v>405638.2</v>
      </c>
      <c r="J288" s="1">
        <v>403137</v>
      </c>
      <c r="K288" s="1">
        <v>401350.6</v>
      </c>
      <c r="L288" s="1">
        <v>404993.7</v>
      </c>
      <c r="M288" s="1">
        <v>410737.4</v>
      </c>
      <c r="N288" s="1">
        <v>397711.6</v>
      </c>
      <c r="O288" s="1">
        <v>409143</v>
      </c>
      <c r="P288" s="1">
        <v>420126.3</v>
      </c>
      <c r="Q288" s="1">
        <v>431456.3</v>
      </c>
      <c r="R288" s="1">
        <v>428213.8</v>
      </c>
      <c r="S288" s="1">
        <v>426316</v>
      </c>
      <c r="T288" s="1">
        <v>429117</v>
      </c>
      <c r="U288" s="1">
        <v>430964.4</v>
      </c>
      <c r="V288" s="1">
        <v>436628.4</v>
      </c>
      <c r="W288" s="1">
        <v>452978.5</v>
      </c>
      <c r="X288" s="1">
        <v>449707.5</v>
      </c>
      <c r="Y288" s="1">
        <v>360613.9</v>
      </c>
      <c r="Z288" s="1">
        <v>401032.7</v>
      </c>
      <c r="AA288" s="1">
        <v>427149</v>
      </c>
      <c r="AB288" s="1">
        <v>467812.5</v>
      </c>
    </row>
    <row r="289" spans="1:28" x14ac:dyDescent="0.2">
      <c r="A289" t="s">
        <v>287</v>
      </c>
      <c r="B289" s="1">
        <v>230440.7</v>
      </c>
      <c r="C289" s="1">
        <v>232674.3</v>
      </c>
      <c r="D289" s="1">
        <v>236577.1</v>
      </c>
      <c r="E289" s="1">
        <v>232876.7</v>
      </c>
      <c r="F289" s="1">
        <v>231552.7</v>
      </c>
      <c r="G289" s="1">
        <v>225605.4</v>
      </c>
      <c r="H289" s="1">
        <v>227234.2</v>
      </c>
      <c r="I289" s="1">
        <v>229089.4</v>
      </c>
      <c r="J289" s="1">
        <v>224843.9</v>
      </c>
      <c r="K289" s="1">
        <v>219893.2</v>
      </c>
      <c r="L289" s="1">
        <v>222786.2</v>
      </c>
      <c r="M289" s="1">
        <v>225642.2</v>
      </c>
      <c r="N289" s="1">
        <v>232376.4</v>
      </c>
      <c r="O289" s="1">
        <v>236290.3</v>
      </c>
      <c r="P289" s="1">
        <v>234269.8</v>
      </c>
      <c r="Q289" s="1">
        <v>238891.6</v>
      </c>
      <c r="R289" s="1">
        <v>236546.7</v>
      </c>
      <c r="S289" s="1">
        <v>238347.7</v>
      </c>
      <c r="T289" s="1">
        <v>241338.9</v>
      </c>
      <c r="U289" s="1">
        <v>248415.5</v>
      </c>
      <c r="V289" s="1">
        <v>252432.8</v>
      </c>
      <c r="W289" s="1">
        <v>263914.09999999998</v>
      </c>
      <c r="X289" s="1">
        <v>266308.7</v>
      </c>
      <c r="Y289" s="1">
        <v>219234.5</v>
      </c>
      <c r="Z289" s="1">
        <v>243196.79999999999</v>
      </c>
      <c r="AA289" s="1">
        <v>255882.7</v>
      </c>
      <c r="AB289" s="1">
        <v>284260.09999999998</v>
      </c>
    </row>
    <row r="290" spans="1:28" x14ac:dyDescent="0.2">
      <c r="A290" t="s">
        <v>288</v>
      </c>
      <c r="B290" s="1">
        <v>132249.70000000001</v>
      </c>
      <c r="C290" s="1">
        <v>138156.4</v>
      </c>
      <c r="D290" s="1">
        <v>165430.29999999999</v>
      </c>
      <c r="E290" s="1">
        <v>172746.2</v>
      </c>
      <c r="F290" s="1">
        <v>169993.7</v>
      </c>
      <c r="G290" s="1">
        <v>174974.9</v>
      </c>
      <c r="H290" s="1">
        <v>174428.4</v>
      </c>
      <c r="I290" s="1">
        <v>176548.8</v>
      </c>
      <c r="J290" s="1">
        <v>178293.1</v>
      </c>
      <c r="K290" s="1">
        <v>181457.4</v>
      </c>
      <c r="L290" s="1">
        <v>182207.5</v>
      </c>
      <c r="M290" s="1">
        <v>185095.2</v>
      </c>
      <c r="N290" s="1">
        <v>165335.20000000001</v>
      </c>
      <c r="O290" s="1">
        <v>172852.7</v>
      </c>
      <c r="P290" s="1">
        <v>185856.5</v>
      </c>
      <c r="Q290" s="1">
        <v>192564.7</v>
      </c>
      <c r="R290" s="1">
        <v>191667.1</v>
      </c>
      <c r="S290" s="1">
        <v>187968.3</v>
      </c>
      <c r="T290" s="1">
        <v>187778.1</v>
      </c>
      <c r="U290" s="1">
        <v>182548.9</v>
      </c>
      <c r="V290" s="1">
        <v>184195.6</v>
      </c>
      <c r="W290" s="1">
        <v>189064.4</v>
      </c>
      <c r="X290" s="1">
        <v>183398.8</v>
      </c>
      <c r="Y290" s="1">
        <v>141379.4</v>
      </c>
      <c r="Z290" s="1">
        <v>157835.9</v>
      </c>
      <c r="AA290" s="1">
        <v>171266.3</v>
      </c>
      <c r="AB290" s="1">
        <v>183552.4</v>
      </c>
    </row>
    <row r="291" spans="1:28" x14ac:dyDescent="0.2">
      <c r="A291" t="s">
        <v>289</v>
      </c>
      <c r="B291" s="1">
        <v>487301.2</v>
      </c>
      <c r="C291" s="1">
        <v>487539.8</v>
      </c>
      <c r="D291" s="1">
        <v>510783</v>
      </c>
      <c r="E291" s="1">
        <v>494971.8</v>
      </c>
      <c r="F291" s="1">
        <v>508682.3</v>
      </c>
      <c r="G291" s="1">
        <v>518628.1</v>
      </c>
      <c r="H291" s="1">
        <v>515785.8</v>
      </c>
      <c r="I291" s="1">
        <v>517451.4</v>
      </c>
      <c r="J291" s="1">
        <v>503483.3</v>
      </c>
      <c r="K291" s="1">
        <v>525650.80000000005</v>
      </c>
      <c r="L291" s="1">
        <v>552409.80000000005</v>
      </c>
      <c r="M291" s="1">
        <v>568783.19999999995</v>
      </c>
      <c r="N291" s="1">
        <v>584965.1</v>
      </c>
      <c r="O291" s="1">
        <v>589855.1</v>
      </c>
      <c r="P291" s="1">
        <v>580281.1</v>
      </c>
      <c r="Q291" s="1">
        <v>597742.4</v>
      </c>
      <c r="R291" s="1">
        <v>583959.30000000005</v>
      </c>
      <c r="S291" s="1">
        <v>580665</v>
      </c>
      <c r="T291" s="1">
        <v>587935.19999999995</v>
      </c>
      <c r="U291" s="1">
        <v>591532</v>
      </c>
      <c r="V291" s="1">
        <v>594529.6</v>
      </c>
      <c r="W291" s="1">
        <v>592174.1</v>
      </c>
      <c r="X291" s="1">
        <v>577679</v>
      </c>
      <c r="Y291" s="1">
        <v>407727.9</v>
      </c>
      <c r="Z291" s="1">
        <v>410671.9</v>
      </c>
      <c r="AA291" s="1">
        <v>471015.8</v>
      </c>
      <c r="AB291" s="1">
        <v>517964.79999999999</v>
      </c>
    </row>
    <row r="292" spans="1:28" x14ac:dyDescent="0.2">
      <c r="A292" t="s">
        <v>290</v>
      </c>
      <c r="B292" s="1">
        <v>284454.8</v>
      </c>
      <c r="C292" s="1">
        <v>288301.40000000002</v>
      </c>
      <c r="D292" s="1">
        <v>296255.7</v>
      </c>
      <c r="E292" s="1">
        <v>295909.5</v>
      </c>
      <c r="F292" s="1">
        <v>297000.40000000002</v>
      </c>
      <c r="G292" s="1">
        <v>311737</v>
      </c>
      <c r="H292" s="1">
        <v>309618.40000000002</v>
      </c>
      <c r="I292" s="1">
        <v>311938</v>
      </c>
      <c r="J292" s="1">
        <v>310631.3</v>
      </c>
      <c r="K292" s="1">
        <v>316495.40000000002</v>
      </c>
      <c r="L292" s="1">
        <v>323747.40000000002</v>
      </c>
      <c r="M292" s="1">
        <v>328883.90000000002</v>
      </c>
      <c r="N292" s="1">
        <v>340008.1</v>
      </c>
      <c r="O292" s="1">
        <v>347105.3</v>
      </c>
      <c r="P292" s="1">
        <v>345576.7</v>
      </c>
      <c r="Q292" s="1">
        <v>354088.8</v>
      </c>
      <c r="R292" s="1">
        <v>349839.1</v>
      </c>
      <c r="S292" s="1">
        <v>342785.4</v>
      </c>
      <c r="T292" s="1">
        <v>353128.4</v>
      </c>
      <c r="U292" s="1">
        <v>368707.4</v>
      </c>
      <c r="V292" s="1">
        <v>372347.6</v>
      </c>
      <c r="W292" s="1">
        <v>381599.7</v>
      </c>
      <c r="X292" s="1">
        <v>375494</v>
      </c>
      <c r="Y292" s="1">
        <v>259528.9</v>
      </c>
      <c r="Z292" s="1">
        <v>283538.5</v>
      </c>
      <c r="AA292" s="1">
        <v>338963.3</v>
      </c>
      <c r="AB292" s="1">
        <v>369792.3</v>
      </c>
    </row>
    <row r="293" spans="1:28" x14ac:dyDescent="0.2">
      <c r="A293" t="s">
        <v>291</v>
      </c>
      <c r="B293" s="1">
        <v>25866.5</v>
      </c>
      <c r="C293" s="1">
        <v>25602.5</v>
      </c>
      <c r="D293" s="1">
        <v>25237.599999999999</v>
      </c>
      <c r="E293" s="1">
        <v>23669.7</v>
      </c>
      <c r="F293" s="1">
        <v>24067.8</v>
      </c>
      <c r="G293" s="1">
        <v>25670.3</v>
      </c>
      <c r="H293" s="1">
        <v>25106.400000000001</v>
      </c>
      <c r="I293" s="1">
        <v>26149.9</v>
      </c>
      <c r="J293" s="1">
        <v>26820.400000000001</v>
      </c>
      <c r="K293" s="1">
        <v>26091.3</v>
      </c>
      <c r="L293" s="1">
        <v>25883.4</v>
      </c>
      <c r="M293" s="1">
        <v>26245</v>
      </c>
      <c r="N293" s="1">
        <v>26150.799999999999</v>
      </c>
      <c r="O293" s="1">
        <v>26853.1</v>
      </c>
      <c r="P293" s="1">
        <v>27604.5</v>
      </c>
      <c r="Q293" s="1">
        <v>28448.2</v>
      </c>
      <c r="R293" s="1">
        <v>27507.9</v>
      </c>
      <c r="S293" s="1">
        <v>28343.9</v>
      </c>
      <c r="T293" s="1">
        <v>27614.1</v>
      </c>
      <c r="U293" s="1">
        <v>27080.1</v>
      </c>
      <c r="V293" s="1">
        <v>27167.8</v>
      </c>
      <c r="W293" s="1">
        <v>26564.9</v>
      </c>
      <c r="X293" s="1">
        <v>26992.6</v>
      </c>
      <c r="Y293" s="1">
        <v>20467.599999999999</v>
      </c>
      <c r="Z293" s="1">
        <v>25780.2</v>
      </c>
      <c r="AA293" s="1">
        <v>26916.3</v>
      </c>
      <c r="AB293" s="1">
        <v>28017.1</v>
      </c>
    </row>
    <row r="294" spans="1:28" x14ac:dyDescent="0.2">
      <c r="A294" t="s">
        <v>292</v>
      </c>
      <c r="B294" s="1">
        <v>54956.4</v>
      </c>
      <c r="C294" s="1">
        <v>53395.8</v>
      </c>
      <c r="D294" s="1">
        <v>54318.6</v>
      </c>
      <c r="E294" s="1">
        <v>52343.4</v>
      </c>
      <c r="F294" s="1">
        <v>49820.9</v>
      </c>
      <c r="G294" s="1">
        <v>50476.4</v>
      </c>
      <c r="H294" s="1">
        <v>48981.2</v>
      </c>
      <c r="I294" s="1">
        <v>48476.2</v>
      </c>
      <c r="J294" s="1">
        <v>47991.5</v>
      </c>
      <c r="K294" s="1">
        <v>47678.2</v>
      </c>
      <c r="L294" s="1">
        <v>46014.5</v>
      </c>
      <c r="M294" s="1">
        <v>46933.4</v>
      </c>
      <c r="N294" s="1">
        <v>45638.400000000001</v>
      </c>
      <c r="O294" s="1">
        <v>45539.199999999997</v>
      </c>
      <c r="P294" s="1">
        <v>45059.8</v>
      </c>
      <c r="Q294" s="1">
        <v>43611</v>
      </c>
      <c r="R294" s="1">
        <v>43772</v>
      </c>
      <c r="S294" s="1">
        <v>41842.400000000001</v>
      </c>
      <c r="T294" s="1">
        <v>43108.1</v>
      </c>
      <c r="U294" s="1">
        <v>45930.9</v>
      </c>
      <c r="V294" s="1">
        <v>45721.599999999999</v>
      </c>
      <c r="W294" s="1">
        <v>46894.400000000001</v>
      </c>
      <c r="X294" s="1">
        <v>44210.9</v>
      </c>
      <c r="Y294" s="1">
        <v>35209.599999999999</v>
      </c>
      <c r="Z294" s="1">
        <v>35387.800000000003</v>
      </c>
      <c r="AA294" s="1">
        <v>39376.699999999997</v>
      </c>
      <c r="AB294" s="1">
        <v>42011</v>
      </c>
    </row>
    <row r="295" spans="1:28" x14ac:dyDescent="0.2">
      <c r="A295" t="s">
        <v>293</v>
      </c>
      <c r="B295" s="1">
        <v>203631.9</v>
      </c>
      <c r="C295" s="1">
        <v>209303.1</v>
      </c>
      <c r="D295" s="1">
        <v>216699.5</v>
      </c>
      <c r="E295" s="1">
        <v>219896.4</v>
      </c>
      <c r="F295" s="1">
        <v>223111.7</v>
      </c>
      <c r="G295" s="1">
        <v>235590.3</v>
      </c>
      <c r="H295" s="1">
        <v>235530.8</v>
      </c>
      <c r="I295" s="1">
        <v>237311.9</v>
      </c>
      <c r="J295" s="1">
        <v>235819.4</v>
      </c>
      <c r="K295" s="1">
        <v>242725.9</v>
      </c>
      <c r="L295" s="1">
        <v>251849.5</v>
      </c>
      <c r="M295" s="1">
        <v>255705.5</v>
      </c>
      <c r="N295" s="1">
        <v>268218.90000000002</v>
      </c>
      <c r="O295" s="1">
        <v>274713</v>
      </c>
      <c r="P295" s="1">
        <v>272912.40000000002</v>
      </c>
      <c r="Q295" s="1">
        <v>282029.59999999998</v>
      </c>
      <c r="R295" s="1">
        <v>278559.2</v>
      </c>
      <c r="S295" s="1">
        <v>272599.09999999998</v>
      </c>
      <c r="T295" s="1">
        <v>282406.2</v>
      </c>
      <c r="U295" s="1">
        <v>295696.40000000002</v>
      </c>
      <c r="V295" s="1">
        <v>299458.2</v>
      </c>
      <c r="W295" s="1">
        <v>308140.40000000002</v>
      </c>
      <c r="X295" s="1">
        <v>304290.5</v>
      </c>
      <c r="Y295" s="1">
        <v>203851.7</v>
      </c>
      <c r="Z295" s="1">
        <v>222370.5</v>
      </c>
      <c r="AA295" s="1">
        <v>272670.3</v>
      </c>
      <c r="AB295" s="1">
        <v>299764.2</v>
      </c>
    </row>
    <row r="296" spans="1:28" x14ac:dyDescent="0.2">
      <c r="A296" t="s">
        <v>294</v>
      </c>
      <c r="B296" s="1">
        <v>202846.4</v>
      </c>
      <c r="C296" s="1">
        <v>199238.39999999999</v>
      </c>
      <c r="D296" s="1">
        <v>214527.3</v>
      </c>
      <c r="E296" s="1">
        <v>199062.3</v>
      </c>
      <c r="F296" s="1">
        <v>211681.9</v>
      </c>
      <c r="G296" s="1">
        <v>206891.1</v>
      </c>
      <c r="H296" s="1">
        <v>206167.4</v>
      </c>
      <c r="I296" s="1">
        <v>205513.4</v>
      </c>
      <c r="J296" s="1">
        <v>192852</v>
      </c>
      <c r="K296" s="1">
        <v>209155.4</v>
      </c>
      <c r="L296" s="1">
        <v>228662.39999999999</v>
      </c>
      <c r="M296" s="1">
        <v>239899.3</v>
      </c>
      <c r="N296" s="1">
        <v>244957</v>
      </c>
      <c r="O296" s="1">
        <v>242749.8</v>
      </c>
      <c r="P296" s="1">
        <v>234704.4</v>
      </c>
      <c r="Q296" s="1">
        <v>243653.6</v>
      </c>
      <c r="R296" s="1">
        <v>234120.2</v>
      </c>
      <c r="S296" s="1">
        <v>237879.6</v>
      </c>
      <c r="T296" s="1">
        <v>234806.8</v>
      </c>
      <c r="U296" s="1">
        <v>222824.6</v>
      </c>
      <c r="V296" s="1">
        <v>222182</v>
      </c>
      <c r="W296" s="1">
        <v>210574.4</v>
      </c>
      <c r="X296" s="1">
        <v>202185</v>
      </c>
      <c r="Y296" s="1">
        <v>148199</v>
      </c>
      <c r="Z296" s="1">
        <v>127133.4</v>
      </c>
      <c r="AA296" s="1">
        <v>132052.5</v>
      </c>
      <c r="AB296" s="1">
        <v>148172.5</v>
      </c>
    </row>
    <row r="297" spans="1:28" x14ac:dyDescent="0.2">
      <c r="A297" t="s">
        <v>295</v>
      </c>
      <c r="B297" s="1">
        <v>67450.100000000006</v>
      </c>
      <c r="C297" s="1">
        <v>68302.100000000006</v>
      </c>
      <c r="D297" s="1">
        <v>70775</v>
      </c>
      <c r="E297" s="1">
        <v>71111.100000000006</v>
      </c>
      <c r="F297" s="1">
        <v>70674.7</v>
      </c>
      <c r="G297" s="1">
        <v>72497.2</v>
      </c>
      <c r="H297" s="1">
        <v>74557.8</v>
      </c>
      <c r="I297" s="1">
        <v>72243.600000000006</v>
      </c>
      <c r="J297" s="1">
        <v>73308.100000000006</v>
      </c>
      <c r="K297" s="1">
        <v>72132.3</v>
      </c>
      <c r="L297" s="1">
        <v>73345.899999999994</v>
      </c>
      <c r="M297" s="1">
        <v>78043.600000000006</v>
      </c>
      <c r="N297" s="1">
        <v>81473.899999999994</v>
      </c>
      <c r="O297" s="1">
        <v>87464.2</v>
      </c>
      <c r="P297" s="1">
        <v>90702.8</v>
      </c>
      <c r="Q297" s="1">
        <v>94009</v>
      </c>
      <c r="R297" s="1">
        <v>98818.4</v>
      </c>
      <c r="S297" s="1">
        <v>97758.9</v>
      </c>
      <c r="T297" s="1">
        <v>97905</v>
      </c>
      <c r="U297" s="1">
        <v>94514.2</v>
      </c>
      <c r="V297" s="1">
        <v>99304.7</v>
      </c>
      <c r="W297" s="1">
        <v>99126.1</v>
      </c>
      <c r="X297" s="1">
        <v>101229.6</v>
      </c>
      <c r="Y297" s="1">
        <v>99440.8</v>
      </c>
      <c r="Z297" s="1">
        <v>104864.6</v>
      </c>
      <c r="AA297" s="1">
        <v>111221</v>
      </c>
      <c r="AB297" s="1">
        <v>114036.1</v>
      </c>
    </row>
    <row r="298" spans="1:28" x14ac:dyDescent="0.2">
      <c r="A298" t="s">
        <v>296</v>
      </c>
      <c r="B298" s="1">
        <v>19382429.899999999</v>
      </c>
      <c r="C298" s="1">
        <v>19842364.5</v>
      </c>
      <c r="D298" s="1">
        <v>20418240.199999999</v>
      </c>
      <c r="E298" s="1">
        <v>20876753.199999999</v>
      </c>
      <c r="F298" s="1">
        <v>20895275.899999999</v>
      </c>
      <c r="G298" s="1">
        <v>21158622</v>
      </c>
      <c r="H298" s="1">
        <v>21460888</v>
      </c>
      <c r="I298" s="1">
        <v>22060188.899999999</v>
      </c>
      <c r="J298" s="1">
        <v>22277134.600000001</v>
      </c>
      <c r="K298" s="1">
        <v>22546177.600000001</v>
      </c>
      <c r="L298" s="1">
        <v>22940079.399999999</v>
      </c>
      <c r="M298" s="1">
        <v>23162444.899999999</v>
      </c>
      <c r="N298" s="1">
        <v>22117372.300000001</v>
      </c>
      <c r="O298" s="1">
        <v>22879951.399999999</v>
      </c>
      <c r="P298" s="1">
        <v>23215880.899999999</v>
      </c>
      <c r="Q298" s="1">
        <v>23723821.399999999</v>
      </c>
      <c r="R298" s="1">
        <v>23948179.800000001</v>
      </c>
      <c r="S298" s="1">
        <v>23972928.100000001</v>
      </c>
      <c r="T298" s="1">
        <v>24169636.699999999</v>
      </c>
      <c r="U298" s="1">
        <v>24219120.699999999</v>
      </c>
      <c r="V298" s="1">
        <v>24714509.199999999</v>
      </c>
      <c r="W298" s="1">
        <v>25301439.300000001</v>
      </c>
      <c r="X298" s="1">
        <v>25705385</v>
      </c>
      <c r="Y298" s="1">
        <v>22041535.300000001</v>
      </c>
      <c r="Z298" s="1">
        <v>24633404.600000001</v>
      </c>
      <c r="AA298" s="1">
        <v>25995275.399999999</v>
      </c>
      <c r="AB298" s="1">
        <v>26862826.300000001</v>
      </c>
    </row>
    <row r="299" spans="1:28" x14ac:dyDescent="0.2">
      <c r="A299" t="s">
        <v>297</v>
      </c>
      <c r="B299" s="1">
        <v>20091081.800000001</v>
      </c>
      <c r="C299" s="1">
        <v>20543998.199999999</v>
      </c>
      <c r="D299" s="1">
        <v>21050875.5</v>
      </c>
      <c r="E299" s="1">
        <v>21455402</v>
      </c>
      <c r="F299" s="1">
        <v>21392836.5</v>
      </c>
      <c r="G299" s="1">
        <v>21650337.5</v>
      </c>
      <c r="H299" s="1">
        <v>21954462.199999999</v>
      </c>
      <c r="I299" s="1">
        <v>22551069.100000001</v>
      </c>
      <c r="J299" s="1">
        <v>22785092.699999999</v>
      </c>
      <c r="K299" s="1">
        <v>23003112.5</v>
      </c>
      <c r="L299" s="1">
        <v>23376246.800000001</v>
      </c>
      <c r="M299" s="1">
        <v>23570165.600000001</v>
      </c>
      <c r="N299" s="1">
        <v>22506870.899999999</v>
      </c>
      <c r="O299" s="1">
        <v>23245572.899999999</v>
      </c>
      <c r="P299" s="1">
        <v>23598034.399999999</v>
      </c>
      <c r="Q299" s="1">
        <v>24099820</v>
      </c>
      <c r="R299" s="1">
        <v>24367495.899999999</v>
      </c>
      <c r="S299" s="1">
        <v>24335862.399999999</v>
      </c>
      <c r="T299" s="1">
        <v>24529094.600000001</v>
      </c>
      <c r="U299" s="1">
        <v>24594828.300000001</v>
      </c>
      <c r="V299" s="1">
        <v>25083271.5</v>
      </c>
      <c r="W299" s="1">
        <v>25656575.800000001</v>
      </c>
      <c r="X299" s="1">
        <v>26097165</v>
      </c>
      <c r="Y299" s="1">
        <v>22458880.800000001</v>
      </c>
      <c r="Z299" s="1">
        <v>25071525.399999999</v>
      </c>
      <c r="AA299" s="1">
        <v>26415801.800000001</v>
      </c>
      <c r="AB299" s="1">
        <v>27281942.699999999</v>
      </c>
    </row>
    <row r="300" spans="1:28" x14ac:dyDescent="0.2">
      <c r="A300" t="s">
        <v>298</v>
      </c>
      <c r="B300" s="1">
        <v>12980322.199999999</v>
      </c>
      <c r="C300" s="1">
        <v>13454344.1</v>
      </c>
      <c r="D300" s="1">
        <v>13917368.9</v>
      </c>
      <c r="E300" s="1">
        <v>14251507.300000001</v>
      </c>
      <c r="F300" s="1">
        <v>14317323.699999999</v>
      </c>
      <c r="G300" s="1">
        <v>14560801.300000001</v>
      </c>
      <c r="H300" s="1">
        <v>14818577.199999999</v>
      </c>
      <c r="I300" s="1">
        <v>15249736.9</v>
      </c>
      <c r="J300" s="1">
        <v>15388631.1</v>
      </c>
      <c r="K300" s="1">
        <v>15616207.6</v>
      </c>
      <c r="L300" s="1">
        <v>15948021.4</v>
      </c>
      <c r="M300" s="1">
        <v>16213441.800000001</v>
      </c>
      <c r="N300" s="1">
        <v>15769316.300000001</v>
      </c>
      <c r="O300" s="1">
        <v>16216485.4</v>
      </c>
      <c r="P300" s="1">
        <v>16398373.1</v>
      </c>
      <c r="Q300" s="1">
        <v>16678019.199999999</v>
      </c>
      <c r="R300" s="1">
        <v>16889262.600000001</v>
      </c>
      <c r="S300" s="1">
        <v>16913677.699999999</v>
      </c>
      <c r="T300" s="1">
        <v>17184877.800000001</v>
      </c>
      <c r="U300" s="1">
        <v>17454051.199999999</v>
      </c>
      <c r="V300" s="1">
        <v>17734758.699999999</v>
      </c>
      <c r="W300" s="1">
        <v>18139981.100000001</v>
      </c>
      <c r="X300" s="1">
        <v>18502003.699999999</v>
      </c>
      <c r="Y300" s="1">
        <v>15754811.800000001</v>
      </c>
      <c r="Z300" s="1">
        <v>17581885.5</v>
      </c>
      <c r="AA300" s="1">
        <v>18640332.600000001</v>
      </c>
      <c r="AB300" s="1">
        <v>19274830.5</v>
      </c>
    </row>
    <row r="301" spans="1:28" x14ac:dyDescent="0.2">
      <c r="A301" t="s">
        <v>299</v>
      </c>
      <c r="B301" s="1">
        <v>4386627</v>
      </c>
      <c r="C301" s="1">
        <v>4362005.2</v>
      </c>
      <c r="D301" s="1">
        <v>4397680.9000000004</v>
      </c>
      <c r="E301" s="1">
        <v>4516269.5</v>
      </c>
      <c r="F301" s="1">
        <v>4432603.0999999996</v>
      </c>
      <c r="G301" s="1">
        <v>4402163.9000000004</v>
      </c>
      <c r="H301" s="1">
        <v>4431876.2</v>
      </c>
      <c r="I301" s="1">
        <v>4480613.2</v>
      </c>
      <c r="J301" s="1">
        <v>4466985.2</v>
      </c>
      <c r="K301" s="1">
        <v>4391614.2</v>
      </c>
      <c r="L301" s="1">
        <v>4303200.8</v>
      </c>
      <c r="M301" s="1">
        <v>4097262.1</v>
      </c>
      <c r="N301" s="1">
        <v>3704638</v>
      </c>
      <c r="O301" s="1">
        <v>3844407.3</v>
      </c>
      <c r="P301" s="1">
        <v>3930275</v>
      </c>
      <c r="Q301" s="1">
        <v>3955042.4</v>
      </c>
      <c r="R301" s="1">
        <v>3926671.9</v>
      </c>
      <c r="S301" s="1">
        <v>3886137</v>
      </c>
      <c r="T301" s="1">
        <v>3828904.5</v>
      </c>
      <c r="U301" s="1">
        <v>3777901.9</v>
      </c>
      <c r="V301" s="1">
        <v>3887884.9</v>
      </c>
      <c r="W301" s="1">
        <v>4019826</v>
      </c>
      <c r="X301" s="1">
        <v>4009853.5</v>
      </c>
      <c r="Y301" s="1">
        <v>3539097</v>
      </c>
      <c r="Z301" s="1">
        <v>3826703.5</v>
      </c>
      <c r="AA301" s="1">
        <v>3992998.4</v>
      </c>
      <c r="AB301" s="1">
        <v>3989136.9</v>
      </c>
    </row>
    <row r="302" spans="1:28" x14ac:dyDescent="0.2">
      <c r="A302" t="s">
        <v>300</v>
      </c>
      <c r="B302" s="1">
        <v>1522765.5</v>
      </c>
      <c r="C302" s="1">
        <v>1501820.5</v>
      </c>
      <c r="D302" s="1">
        <v>1488316.1</v>
      </c>
      <c r="E302" s="1">
        <v>1504466.9</v>
      </c>
      <c r="F302" s="1">
        <v>1526004.3</v>
      </c>
      <c r="G302" s="1">
        <v>1507472</v>
      </c>
      <c r="H302" s="1">
        <v>1526909.7</v>
      </c>
      <c r="I302" s="1">
        <v>1496574.8</v>
      </c>
      <c r="J302" s="1">
        <v>1466915.1</v>
      </c>
      <c r="K302" s="1">
        <v>1413628.9</v>
      </c>
      <c r="L302" s="1">
        <v>1367293.4</v>
      </c>
      <c r="M302" s="1">
        <v>1292191</v>
      </c>
      <c r="N302" s="1">
        <v>1218521.7</v>
      </c>
      <c r="O302" s="1">
        <v>1248272.5</v>
      </c>
      <c r="P302" s="1">
        <v>1235597.3999999999</v>
      </c>
      <c r="Q302" s="1">
        <v>1221401.8999999999</v>
      </c>
      <c r="R302" s="1">
        <v>1177950.2</v>
      </c>
      <c r="S302" s="1">
        <v>1180894.8999999999</v>
      </c>
      <c r="T302" s="1">
        <v>1174676.7</v>
      </c>
      <c r="U302" s="1">
        <v>1186477</v>
      </c>
      <c r="V302" s="1">
        <v>1212721.6000000001</v>
      </c>
      <c r="W302" s="1">
        <v>1245364.6000000001</v>
      </c>
      <c r="X302" s="1">
        <v>1248547.1000000001</v>
      </c>
      <c r="Y302" s="1">
        <v>1141250.8999999999</v>
      </c>
      <c r="Z302" s="1">
        <v>1221204.8</v>
      </c>
      <c r="AA302" s="1">
        <v>1250363.5</v>
      </c>
      <c r="AB302" s="1">
        <v>1256404</v>
      </c>
    </row>
    <row r="303" spans="1:28" x14ac:dyDescent="0.2">
      <c r="A303" t="s">
        <v>301</v>
      </c>
      <c r="B303" s="1">
        <v>2312998.4</v>
      </c>
      <c r="C303" s="1">
        <v>2334137.7000000002</v>
      </c>
      <c r="D303" s="1">
        <v>2405472</v>
      </c>
      <c r="E303" s="1">
        <v>2475126.7999999998</v>
      </c>
      <c r="F303" s="1">
        <v>2347800.4</v>
      </c>
      <c r="G303" s="1">
        <v>2350307.7999999998</v>
      </c>
      <c r="H303" s="1">
        <v>2332516.1</v>
      </c>
      <c r="I303" s="1">
        <v>2374682.7000000002</v>
      </c>
      <c r="J303" s="1">
        <v>2344047</v>
      </c>
      <c r="K303" s="1">
        <v>2261919.7000000002</v>
      </c>
      <c r="L303" s="1">
        <v>2212395.6</v>
      </c>
      <c r="M303" s="1">
        <v>2044670.3</v>
      </c>
      <c r="N303" s="1">
        <v>1762924.4</v>
      </c>
      <c r="O303" s="1">
        <v>1806141.6</v>
      </c>
      <c r="P303" s="1">
        <v>1835876</v>
      </c>
      <c r="Q303" s="1">
        <v>1851032.6</v>
      </c>
      <c r="R303" s="1">
        <v>1846411.3</v>
      </c>
      <c r="S303" s="1">
        <v>1828712</v>
      </c>
      <c r="T303" s="1">
        <v>1857357.8</v>
      </c>
      <c r="U303" s="1">
        <v>1847856.2</v>
      </c>
      <c r="V303" s="1">
        <v>1868926.2</v>
      </c>
      <c r="W303" s="1">
        <v>1921408.3</v>
      </c>
      <c r="X303" s="1">
        <v>1912316.4</v>
      </c>
      <c r="Y303" s="1">
        <v>1648458.3</v>
      </c>
      <c r="Z303" s="1">
        <v>1788824.3</v>
      </c>
      <c r="AA303" s="1">
        <v>1855136.7</v>
      </c>
      <c r="AB303" s="1">
        <v>1825950.7</v>
      </c>
    </row>
    <row r="304" spans="1:28" x14ac:dyDescent="0.2">
      <c r="A304" t="s">
        <v>302</v>
      </c>
      <c r="B304" s="1">
        <v>402277</v>
      </c>
      <c r="C304" s="1">
        <v>383420.9</v>
      </c>
      <c r="D304" s="1">
        <v>368639.9</v>
      </c>
      <c r="E304" s="1">
        <v>402419.20000000001</v>
      </c>
      <c r="F304" s="1">
        <v>425867.2</v>
      </c>
      <c r="G304" s="1">
        <v>408683.2</v>
      </c>
      <c r="H304" s="1">
        <v>444939.8</v>
      </c>
      <c r="I304" s="1">
        <v>473560.1</v>
      </c>
      <c r="J304" s="1">
        <v>509693</v>
      </c>
      <c r="K304" s="1">
        <v>545784.4</v>
      </c>
      <c r="L304" s="1">
        <v>549113.30000000005</v>
      </c>
      <c r="M304" s="1">
        <v>568362.9</v>
      </c>
      <c r="N304" s="1">
        <v>554158.19999999995</v>
      </c>
      <c r="O304" s="1">
        <v>602663.5</v>
      </c>
      <c r="P304" s="1">
        <v>643137.6</v>
      </c>
      <c r="Q304" s="1">
        <v>651449</v>
      </c>
      <c r="R304" s="1">
        <v>655397.9</v>
      </c>
      <c r="S304" s="1">
        <v>642449.30000000005</v>
      </c>
      <c r="T304" s="1">
        <v>572793.1</v>
      </c>
      <c r="U304" s="1">
        <v>508335.9</v>
      </c>
      <c r="V304" s="1">
        <v>555733.80000000005</v>
      </c>
      <c r="W304" s="1">
        <v>588187.5</v>
      </c>
      <c r="X304" s="1">
        <v>579488.19999999995</v>
      </c>
      <c r="Y304" s="1">
        <v>493965.5</v>
      </c>
      <c r="Z304" s="1">
        <v>531366.1</v>
      </c>
      <c r="AA304" s="1">
        <v>583715.1</v>
      </c>
      <c r="AB304" s="1">
        <v>610386.19999999995</v>
      </c>
    </row>
    <row r="305" spans="1:28" x14ac:dyDescent="0.2">
      <c r="A305" t="s">
        <v>303</v>
      </c>
      <c r="B305" s="1">
        <v>743469.5</v>
      </c>
      <c r="C305" s="1">
        <v>814709.9</v>
      </c>
      <c r="D305" s="1">
        <v>928336</v>
      </c>
      <c r="E305" s="1">
        <v>985598</v>
      </c>
      <c r="F305" s="1">
        <v>920273.6</v>
      </c>
      <c r="G305" s="1">
        <v>917447</v>
      </c>
      <c r="H305" s="1">
        <v>924463.4</v>
      </c>
      <c r="I305" s="1">
        <v>946498.8</v>
      </c>
      <c r="J305" s="1">
        <v>940088</v>
      </c>
      <c r="K305" s="1">
        <v>943939.6</v>
      </c>
      <c r="L305" s="1">
        <v>962250.7</v>
      </c>
      <c r="M305" s="1">
        <v>943618.5</v>
      </c>
      <c r="N305" s="1">
        <v>911472.7</v>
      </c>
      <c r="O305" s="1">
        <v>926295.1</v>
      </c>
      <c r="P305" s="1">
        <v>976679.5</v>
      </c>
      <c r="Q305" s="1">
        <v>992881.9</v>
      </c>
      <c r="R305" s="1">
        <v>976295.3</v>
      </c>
      <c r="S305" s="1">
        <v>969316</v>
      </c>
      <c r="T305" s="1">
        <v>989585.2</v>
      </c>
      <c r="U305" s="1">
        <v>1025278.5</v>
      </c>
      <c r="V305" s="1">
        <v>1079170.8999999999</v>
      </c>
      <c r="W305" s="1">
        <v>1151924.2</v>
      </c>
      <c r="X305" s="1">
        <v>1212143</v>
      </c>
      <c r="Y305" s="1">
        <v>1226463.1000000001</v>
      </c>
      <c r="Z305" s="1">
        <v>1432462.4</v>
      </c>
      <c r="AA305" s="1">
        <v>1521486.9</v>
      </c>
      <c r="AB305" s="1">
        <v>1595481.6</v>
      </c>
    </row>
    <row r="306" spans="1:28" x14ac:dyDescent="0.2">
      <c r="A306" t="s">
        <v>304</v>
      </c>
      <c r="B306" s="1">
        <v>183482.1</v>
      </c>
      <c r="C306" s="1">
        <v>184411.3</v>
      </c>
      <c r="D306" s="1">
        <v>201138.9</v>
      </c>
      <c r="E306" s="1">
        <v>206317.7</v>
      </c>
      <c r="F306" s="1">
        <v>144503.5</v>
      </c>
      <c r="G306" s="1">
        <v>126307.8</v>
      </c>
      <c r="H306" s="1">
        <v>131856.70000000001</v>
      </c>
      <c r="I306" s="1">
        <v>142052.79999999999</v>
      </c>
      <c r="J306" s="1">
        <v>138635.1</v>
      </c>
      <c r="K306" s="1">
        <v>134071.9</v>
      </c>
      <c r="L306" s="1">
        <v>119883.5</v>
      </c>
      <c r="M306" s="1">
        <v>104385.4</v>
      </c>
      <c r="N306" s="1">
        <v>93228.3</v>
      </c>
      <c r="O306" s="1">
        <v>93886.9</v>
      </c>
      <c r="P306" s="1">
        <v>88538.6</v>
      </c>
      <c r="Q306" s="1">
        <v>82876.899999999994</v>
      </c>
      <c r="R306" s="1">
        <v>70737.600000000006</v>
      </c>
      <c r="S306" s="1">
        <v>62850.5</v>
      </c>
      <c r="T306" s="1">
        <v>66132.2</v>
      </c>
      <c r="U306" s="1">
        <v>64498.5</v>
      </c>
      <c r="V306" s="1">
        <v>66888.7</v>
      </c>
      <c r="W306" s="1">
        <v>69634</v>
      </c>
      <c r="X306" s="1">
        <v>67313.600000000006</v>
      </c>
      <c r="Y306" s="1">
        <v>62592.2</v>
      </c>
      <c r="Z306" s="1">
        <v>67540.7</v>
      </c>
      <c r="AA306" s="1">
        <v>68054.399999999994</v>
      </c>
      <c r="AB306" s="1">
        <v>66288.100000000006</v>
      </c>
    </row>
    <row r="307" spans="1:28" x14ac:dyDescent="0.2">
      <c r="A307" t="s">
        <v>305</v>
      </c>
      <c r="B307" s="1">
        <v>559987.4</v>
      </c>
      <c r="C307" s="1">
        <v>630298.6</v>
      </c>
      <c r="D307" s="1">
        <v>727197.1</v>
      </c>
      <c r="E307" s="1">
        <v>779280.3</v>
      </c>
      <c r="F307" s="1">
        <v>775770.1</v>
      </c>
      <c r="G307" s="1">
        <v>791139.2</v>
      </c>
      <c r="H307" s="1">
        <v>792606.7</v>
      </c>
      <c r="I307" s="1">
        <v>804446</v>
      </c>
      <c r="J307" s="1">
        <v>801452.9</v>
      </c>
      <c r="K307" s="1">
        <v>809867.7</v>
      </c>
      <c r="L307" s="1">
        <v>842367.2</v>
      </c>
      <c r="M307" s="1">
        <v>839233.1</v>
      </c>
      <c r="N307" s="1">
        <v>818244.4</v>
      </c>
      <c r="O307" s="1">
        <v>832408.2</v>
      </c>
      <c r="P307" s="1">
        <v>888140.9</v>
      </c>
      <c r="Q307" s="1">
        <v>910005</v>
      </c>
      <c r="R307" s="1">
        <v>905557.7</v>
      </c>
      <c r="S307" s="1">
        <v>906465.5</v>
      </c>
      <c r="T307" s="1">
        <v>923453</v>
      </c>
      <c r="U307" s="1">
        <v>960780</v>
      </c>
      <c r="V307" s="1">
        <v>1012282.2</v>
      </c>
      <c r="W307" s="1">
        <v>1082290.2</v>
      </c>
      <c r="X307" s="1">
        <v>1144829.3999999999</v>
      </c>
      <c r="Y307" s="1">
        <v>1163870.8999999999</v>
      </c>
      <c r="Z307" s="1">
        <v>1364921.7</v>
      </c>
      <c r="AA307" s="1">
        <v>1453432.5</v>
      </c>
      <c r="AB307" s="1">
        <v>1529193.5</v>
      </c>
    </row>
    <row r="308" spans="1:28" x14ac:dyDescent="0.2">
      <c r="A308" t="s">
        <v>306</v>
      </c>
      <c r="B308" s="1">
        <v>1484712.1</v>
      </c>
      <c r="C308" s="1">
        <v>1455206.7</v>
      </c>
      <c r="D308" s="1">
        <v>1486915.6</v>
      </c>
      <c r="E308" s="1">
        <v>1580353</v>
      </c>
      <c r="F308" s="1">
        <v>1584968</v>
      </c>
      <c r="G308" s="1">
        <v>1570942.5</v>
      </c>
      <c r="H308" s="1">
        <v>1581477.7</v>
      </c>
      <c r="I308" s="1">
        <v>1656390.7</v>
      </c>
      <c r="J308" s="1">
        <v>1706833.3</v>
      </c>
      <c r="K308" s="1">
        <v>1757166.4</v>
      </c>
      <c r="L308" s="1">
        <v>1791260.8</v>
      </c>
      <c r="M308" s="1">
        <v>1839357.2</v>
      </c>
      <c r="N308" s="1">
        <v>1768940.1</v>
      </c>
      <c r="O308" s="1">
        <v>1802929.8</v>
      </c>
      <c r="P308" s="1">
        <v>1830591</v>
      </c>
      <c r="Q308" s="1">
        <v>1827332.5</v>
      </c>
      <c r="R308" s="1">
        <v>1849673</v>
      </c>
      <c r="S308" s="1">
        <v>1854395.9</v>
      </c>
      <c r="T308" s="1">
        <v>1836341.1</v>
      </c>
      <c r="U308" s="1">
        <v>1831318.7</v>
      </c>
      <c r="V308" s="1">
        <v>1760244.4</v>
      </c>
      <c r="W308" s="1">
        <v>1677823.7</v>
      </c>
      <c r="X308" s="1">
        <v>1711919.8</v>
      </c>
      <c r="Y308" s="1">
        <v>1631903.7</v>
      </c>
      <c r="Z308" s="1">
        <v>1747255.8</v>
      </c>
      <c r="AA308" s="1">
        <v>1769247.3</v>
      </c>
      <c r="AB308" s="1">
        <v>1727340.9</v>
      </c>
    </row>
    <row r="309" spans="1:28" x14ac:dyDescent="0.2">
      <c r="A309" t="s">
        <v>307</v>
      </c>
      <c r="B309" s="1">
        <v>4992789.8</v>
      </c>
      <c r="C309" s="1">
        <v>5042479.2</v>
      </c>
      <c r="D309" s="1">
        <v>5173418</v>
      </c>
      <c r="E309" s="1">
        <v>5291420.4000000004</v>
      </c>
      <c r="F309" s="1">
        <v>5389903.7999999998</v>
      </c>
      <c r="G309" s="1">
        <v>5510678.2999999998</v>
      </c>
      <c r="H309" s="1">
        <v>5641114</v>
      </c>
      <c r="I309" s="1">
        <v>5666704.4000000004</v>
      </c>
      <c r="J309" s="1">
        <v>5720873</v>
      </c>
      <c r="K309" s="1">
        <v>5876282.7999999998</v>
      </c>
      <c r="L309" s="1">
        <v>6071660.2999999998</v>
      </c>
      <c r="M309" s="1">
        <v>6231123.5999999996</v>
      </c>
      <c r="N309" s="1">
        <v>6314757.2000000002</v>
      </c>
      <c r="O309" s="1">
        <v>6300037.7999999998</v>
      </c>
      <c r="P309" s="1">
        <v>6367746.2000000002</v>
      </c>
      <c r="Q309" s="1">
        <v>6415132.5999999996</v>
      </c>
      <c r="R309" s="1">
        <v>6444610.2999999998</v>
      </c>
      <c r="S309" s="1">
        <v>6481081.7000000002</v>
      </c>
      <c r="T309" s="1">
        <v>6586941.0999999996</v>
      </c>
      <c r="U309" s="1">
        <v>6685591.4000000004</v>
      </c>
      <c r="V309" s="1">
        <v>6701634.5999999996</v>
      </c>
      <c r="W309" s="1">
        <v>6928138.0999999996</v>
      </c>
      <c r="X309" s="1">
        <v>7016352.4000000004</v>
      </c>
      <c r="Y309" s="1">
        <v>6763896.2999999998</v>
      </c>
      <c r="Z309" s="1">
        <v>7227845.7999999998</v>
      </c>
      <c r="AA309" s="1">
        <v>7475238.9000000004</v>
      </c>
      <c r="AB309" s="1">
        <v>7755375.5999999996</v>
      </c>
    </row>
    <row r="310" spans="1:28" x14ac:dyDescent="0.2">
      <c r="A310" t="s">
        <v>308</v>
      </c>
      <c r="B310" s="1">
        <v>599220.19999999995</v>
      </c>
      <c r="C310" s="1">
        <v>643276.9</v>
      </c>
      <c r="D310" s="1">
        <v>670825</v>
      </c>
      <c r="E310" s="1">
        <v>681694.3</v>
      </c>
      <c r="F310" s="1">
        <v>695460.9</v>
      </c>
      <c r="G310" s="1">
        <v>723879.1</v>
      </c>
      <c r="H310" s="1">
        <v>738711.5</v>
      </c>
      <c r="I310" s="1">
        <v>746005.9</v>
      </c>
      <c r="J310" s="1">
        <v>762365.6</v>
      </c>
      <c r="K310" s="1">
        <v>775654</v>
      </c>
      <c r="L310" s="1">
        <v>787960.1</v>
      </c>
      <c r="M310" s="1">
        <v>799616.6</v>
      </c>
      <c r="N310" s="1">
        <v>798308.8</v>
      </c>
      <c r="O310" s="1">
        <v>815418.4</v>
      </c>
      <c r="P310" s="1">
        <v>838263</v>
      </c>
      <c r="Q310" s="1">
        <v>863944.7</v>
      </c>
      <c r="R310" s="1">
        <v>876067.1</v>
      </c>
      <c r="S310" s="1">
        <v>886428.6</v>
      </c>
      <c r="T310" s="1">
        <v>908567.1</v>
      </c>
      <c r="U310" s="1">
        <v>926816.1</v>
      </c>
      <c r="V310" s="1">
        <v>940579.2</v>
      </c>
      <c r="W310" s="1">
        <v>972953.3</v>
      </c>
      <c r="X310" s="1">
        <v>984519.8</v>
      </c>
      <c r="Y310" s="1">
        <v>874964.5</v>
      </c>
      <c r="Z310" s="1">
        <v>949724.7</v>
      </c>
      <c r="AA310" s="1">
        <v>1038668</v>
      </c>
      <c r="AB310" s="1">
        <v>1090216.7</v>
      </c>
    </row>
    <row r="311" spans="1:28" x14ac:dyDescent="0.2">
      <c r="A311" t="s">
        <v>309</v>
      </c>
      <c r="B311" s="1">
        <v>599220.19999999995</v>
      </c>
      <c r="C311" s="1">
        <v>643276.9</v>
      </c>
      <c r="D311" s="1">
        <v>670825</v>
      </c>
      <c r="E311" s="1">
        <v>681694.3</v>
      </c>
      <c r="F311" s="1">
        <v>695460.9</v>
      </c>
      <c r="G311" s="1">
        <v>723879.1</v>
      </c>
      <c r="H311" s="1">
        <v>738711.5</v>
      </c>
      <c r="I311" s="1">
        <v>746005.9</v>
      </c>
      <c r="J311" s="1">
        <v>762365.6</v>
      </c>
      <c r="K311" s="1">
        <v>775654</v>
      </c>
      <c r="L311" s="1">
        <v>787960.1</v>
      </c>
      <c r="M311" s="1">
        <v>799616.6</v>
      </c>
      <c r="N311" s="1">
        <v>798308.8</v>
      </c>
      <c r="O311" s="1">
        <v>815418.4</v>
      </c>
      <c r="P311" s="1">
        <v>838263</v>
      </c>
      <c r="Q311" s="1">
        <v>863944.7</v>
      </c>
      <c r="R311" s="1">
        <v>876067.1</v>
      </c>
      <c r="S311" s="1">
        <v>886428.6</v>
      </c>
      <c r="T311" s="1">
        <v>908567.1</v>
      </c>
      <c r="U311" s="1">
        <v>926816.1</v>
      </c>
      <c r="V311" s="1">
        <v>940579.2</v>
      </c>
      <c r="W311" s="1">
        <v>972953.3</v>
      </c>
      <c r="X311" s="1">
        <v>984519.8</v>
      </c>
      <c r="Y311" s="1">
        <v>874964.5</v>
      </c>
      <c r="Z311" s="1">
        <v>949724.7</v>
      </c>
      <c r="AA311" s="1">
        <v>1038668</v>
      </c>
      <c r="AB311" s="1">
        <v>1090216.7</v>
      </c>
    </row>
    <row r="312" spans="1:28" x14ac:dyDescent="0.2">
      <c r="A312" t="s">
        <v>310</v>
      </c>
      <c r="B312" s="1">
        <v>61084.3</v>
      </c>
      <c r="C312" s="1">
        <v>62706.2</v>
      </c>
      <c r="D312" s="1">
        <v>66817</v>
      </c>
      <c r="E312" s="1">
        <v>69535.3</v>
      </c>
      <c r="F312" s="1">
        <v>71478.5</v>
      </c>
      <c r="G312" s="1">
        <v>74887.399999999994</v>
      </c>
      <c r="H312" s="1">
        <v>76906.2</v>
      </c>
      <c r="I312" s="1">
        <v>79446.7</v>
      </c>
      <c r="J312" s="1">
        <v>81084.7</v>
      </c>
      <c r="K312" s="1">
        <v>84042</v>
      </c>
      <c r="L312" s="1">
        <v>85353.600000000006</v>
      </c>
      <c r="M312" s="1">
        <v>88051.7</v>
      </c>
      <c r="N312" s="1">
        <v>87211.199999999997</v>
      </c>
      <c r="O312" s="1">
        <v>89554.4</v>
      </c>
      <c r="P312" s="1">
        <v>88887.1</v>
      </c>
      <c r="Q312" s="1">
        <v>91678.3</v>
      </c>
      <c r="R312" s="1">
        <v>92175.1</v>
      </c>
      <c r="S312" s="1">
        <v>91920.4</v>
      </c>
      <c r="T312" s="1">
        <v>98377.5</v>
      </c>
      <c r="U312" s="1">
        <v>98366.1</v>
      </c>
      <c r="V312" s="1">
        <v>98985.4</v>
      </c>
      <c r="W312" s="1">
        <v>105044.3</v>
      </c>
      <c r="X312" s="1">
        <v>106726.5</v>
      </c>
      <c r="Y312" s="1">
        <v>93933</v>
      </c>
      <c r="Z312" s="1">
        <v>104196.3</v>
      </c>
      <c r="AA312" s="1">
        <v>110377.3</v>
      </c>
      <c r="AB312" s="1">
        <v>115139.7</v>
      </c>
    </row>
    <row r="313" spans="1:28" x14ac:dyDescent="0.2">
      <c r="A313" t="s">
        <v>311</v>
      </c>
      <c r="B313" s="1">
        <v>34323.199999999997</v>
      </c>
      <c r="C313" s="1">
        <v>35717.4</v>
      </c>
      <c r="D313" s="1">
        <v>33249</v>
      </c>
      <c r="E313" s="1">
        <v>37807.699999999997</v>
      </c>
      <c r="F313" s="1">
        <v>37629.800000000003</v>
      </c>
      <c r="G313" s="1">
        <v>36920.300000000003</v>
      </c>
      <c r="H313" s="1">
        <v>36892.1</v>
      </c>
      <c r="I313" s="1">
        <v>36708.1</v>
      </c>
      <c r="J313" s="1">
        <v>38365.9</v>
      </c>
      <c r="K313" s="1">
        <v>42212.6</v>
      </c>
      <c r="L313" s="1">
        <v>42187.5</v>
      </c>
      <c r="M313" s="1">
        <v>44044</v>
      </c>
      <c r="N313" s="1">
        <v>41872.5</v>
      </c>
      <c r="O313" s="1">
        <v>42861.3</v>
      </c>
      <c r="P313" s="1">
        <v>47657.8</v>
      </c>
      <c r="Q313" s="1">
        <v>48138.400000000001</v>
      </c>
      <c r="R313" s="1">
        <v>41658.400000000001</v>
      </c>
      <c r="S313" s="1">
        <v>41764.800000000003</v>
      </c>
      <c r="T313" s="1">
        <v>43313.5</v>
      </c>
      <c r="U313" s="1">
        <v>43290.7</v>
      </c>
      <c r="V313" s="1">
        <v>44515</v>
      </c>
      <c r="W313" s="1">
        <v>44875.3</v>
      </c>
      <c r="X313" s="1">
        <v>43583</v>
      </c>
      <c r="Y313" s="1">
        <v>40818.300000000003</v>
      </c>
      <c r="Z313" s="1">
        <v>45421.3</v>
      </c>
      <c r="AA313" s="1">
        <v>51483.5</v>
      </c>
      <c r="AB313" s="1">
        <v>51905.1</v>
      </c>
    </row>
    <row r="314" spans="1:28" x14ac:dyDescent="0.2">
      <c r="A314" t="s">
        <v>312</v>
      </c>
      <c r="B314" s="1">
        <v>126688.7</v>
      </c>
      <c r="C314" s="1">
        <v>142814.79999999999</v>
      </c>
      <c r="D314" s="1">
        <v>151016</v>
      </c>
      <c r="E314" s="1">
        <v>160551.79999999999</v>
      </c>
      <c r="F314" s="1">
        <v>173469.1</v>
      </c>
      <c r="G314" s="1">
        <v>183676.5</v>
      </c>
      <c r="H314" s="1">
        <v>192499.4</v>
      </c>
      <c r="I314" s="1">
        <v>193747.6</v>
      </c>
      <c r="J314" s="1">
        <v>201127.3</v>
      </c>
      <c r="K314" s="1">
        <v>208565.1</v>
      </c>
      <c r="L314" s="1">
        <v>209292.3</v>
      </c>
      <c r="M314" s="1">
        <v>214687.3</v>
      </c>
      <c r="N314" s="1">
        <v>215874.7</v>
      </c>
      <c r="O314" s="1">
        <v>241886.3</v>
      </c>
      <c r="P314" s="1">
        <v>255789</v>
      </c>
      <c r="Q314" s="1">
        <v>251448.4</v>
      </c>
      <c r="R314" s="1">
        <v>257323.7</v>
      </c>
      <c r="S314" s="1">
        <v>263437.8</v>
      </c>
      <c r="T314" s="1">
        <v>274685.2</v>
      </c>
      <c r="U314" s="1">
        <v>298236.7</v>
      </c>
      <c r="V314" s="1">
        <v>308468.2</v>
      </c>
      <c r="W314" s="1">
        <v>330118.09999999998</v>
      </c>
      <c r="X314" s="1">
        <v>338316.6</v>
      </c>
      <c r="Y314" s="1">
        <v>306592</v>
      </c>
      <c r="Z314" s="1">
        <v>342073.5</v>
      </c>
      <c r="AA314" s="1">
        <v>367090.3</v>
      </c>
      <c r="AB314" s="1">
        <v>387280.8</v>
      </c>
    </row>
    <row r="315" spans="1:28" x14ac:dyDescent="0.2">
      <c r="A315" t="s">
        <v>313</v>
      </c>
      <c r="B315" s="1">
        <v>21081.8</v>
      </c>
      <c r="C315" s="1">
        <v>23622</v>
      </c>
      <c r="D315" s="1">
        <v>24766.5</v>
      </c>
      <c r="E315" s="1">
        <v>25018.7</v>
      </c>
      <c r="F315" s="1">
        <v>25379.7</v>
      </c>
      <c r="G315" s="1">
        <v>26965.1</v>
      </c>
      <c r="H315" s="1">
        <v>26987.1</v>
      </c>
      <c r="I315" s="1">
        <v>30970.3</v>
      </c>
      <c r="J315" s="1">
        <v>29445.4</v>
      </c>
      <c r="K315" s="1">
        <v>29068</v>
      </c>
      <c r="L315" s="1">
        <v>29253.1</v>
      </c>
      <c r="M315" s="1">
        <v>30982</v>
      </c>
      <c r="N315" s="1">
        <v>32392</v>
      </c>
      <c r="O315" s="1">
        <v>32711.5</v>
      </c>
      <c r="P315" s="1">
        <v>31997.4</v>
      </c>
      <c r="Q315" s="1">
        <v>32602.2</v>
      </c>
      <c r="R315" s="1">
        <v>34268.5</v>
      </c>
      <c r="S315" s="1">
        <v>35169.199999999997</v>
      </c>
      <c r="T315" s="1">
        <v>40661.4</v>
      </c>
      <c r="U315" s="1">
        <v>46420.1</v>
      </c>
      <c r="V315" s="1">
        <v>49106.3</v>
      </c>
      <c r="W315" s="1">
        <v>49193.7</v>
      </c>
      <c r="X315" s="1">
        <v>52322.400000000001</v>
      </c>
      <c r="Y315" s="1">
        <v>36343.1</v>
      </c>
      <c r="Z315" s="1">
        <v>39089.599999999999</v>
      </c>
      <c r="AA315" s="1">
        <v>48231.4</v>
      </c>
      <c r="AB315" s="1">
        <v>51583</v>
      </c>
    </row>
    <row r="316" spans="1:28" x14ac:dyDescent="0.2">
      <c r="A316" t="s">
        <v>314</v>
      </c>
      <c r="B316" s="1">
        <v>186955.6</v>
      </c>
      <c r="C316" s="1">
        <v>201763.7</v>
      </c>
      <c r="D316" s="1">
        <v>211171.7</v>
      </c>
      <c r="E316" s="1">
        <v>206753.2</v>
      </c>
      <c r="F316" s="1">
        <v>210662.8</v>
      </c>
      <c r="G316" s="1">
        <v>223623.2</v>
      </c>
      <c r="H316" s="1">
        <v>228066.8</v>
      </c>
      <c r="I316" s="1">
        <v>221995.3</v>
      </c>
      <c r="J316" s="1">
        <v>226193.3</v>
      </c>
      <c r="K316" s="1">
        <v>229594.5</v>
      </c>
      <c r="L316" s="1">
        <v>239093.2</v>
      </c>
      <c r="M316" s="1">
        <v>240746.4</v>
      </c>
      <c r="N316" s="1">
        <v>234103.3</v>
      </c>
      <c r="O316" s="1">
        <v>218169.5</v>
      </c>
      <c r="P316" s="1">
        <v>226288.8</v>
      </c>
      <c r="Q316" s="1">
        <v>236259.4</v>
      </c>
      <c r="R316" s="1">
        <v>248032.6</v>
      </c>
      <c r="S316" s="1">
        <v>249338.9</v>
      </c>
      <c r="T316" s="1">
        <v>242965</v>
      </c>
      <c r="U316" s="1">
        <v>224515.6</v>
      </c>
      <c r="V316" s="1">
        <v>229449.7</v>
      </c>
      <c r="W316" s="1">
        <v>229176.9</v>
      </c>
      <c r="X316" s="1">
        <v>228802.7</v>
      </c>
      <c r="Y316" s="1">
        <v>207533.6</v>
      </c>
      <c r="Z316" s="1">
        <v>218164.9</v>
      </c>
      <c r="AA316" s="1">
        <v>246493.4</v>
      </c>
      <c r="AB316" s="1">
        <v>266550.7</v>
      </c>
    </row>
    <row r="317" spans="1:28" x14ac:dyDescent="0.2">
      <c r="A317" t="s">
        <v>315</v>
      </c>
      <c r="B317" s="1">
        <v>126536.9</v>
      </c>
      <c r="C317" s="1">
        <v>126766.6</v>
      </c>
      <c r="D317" s="1">
        <v>134488.29999999999</v>
      </c>
      <c r="E317" s="1">
        <v>132512.79999999999</v>
      </c>
      <c r="F317" s="1">
        <v>125834.7</v>
      </c>
      <c r="G317" s="1">
        <v>125396.5</v>
      </c>
      <c r="H317" s="1">
        <v>122529.7</v>
      </c>
      <c r="I317" s="1">
        <v>124915.5</v>
      </c>
      <c r="J317" s="1">
        <v>129952.3</v>
      </c>
      <c r="K317" s="1">
        <v>126807.9</v>
      </c>
      <c r="L317" s="1">
        <v>126008.3</v>
      </c>
      <c r="M317" s="1">
        <v>122169.8</v>
      </c>
      <c r="N317" s="1">
        <v>121458.6</v>
      </c>
      <c r="O317" s="1">
        <v>122040.3</v>
      </c>
      <c r="P317" s="1">
        <v>119422.9</v>
      </c>
      <c r="Q317" s="1">
        <v>125401.1</v>
      </c>
      <c r="R317" s="1">
        <v>125430.1</v>
      </c>
      <c r="S317" s="1">
        <v>124932.5</v>
      </c>
      <c r="T317" s="1">
        <v>124384.6</v>
      </c>
      <c r="U317" s="1">
        <v>123948</v>
      </c>
      <c r="V317" s="1">
        <v>121431.5</v>
      </c>
      <c r="W317" s="1">
        <v>123234.3</v>
      </c>
      <c r="X317" s="1">
        <v>120847.5</v>
      </c>
      <c r="Y317" s="1">
        <v>104738.4</v>
      </c>
      <c r="Z317" s="1">
        <v>106661.4</v>
      </c>
      <c r="AA317" s="1">
        <v>112405.9</v>
      </c>
      <c r="AB317" s="1">
        <v>111108.4</v>
      </c>
    </row>
    <row r="318" spans="1:28" x14ac:dyDescent="0.2">
      <c r="A318" t="s">
        <v>316</v>
      </c>
      <c r="B318" s="1">
        <v>42549.7</v>
      </c>
      <c r="C318" s="1">
        <v>49886.2</v>
      </c>
      <c r="D318" s="1">
        <v>49316.5</v>
      </c>
      <c r="E318" s="1">
        <v>49514.8</v>
      </c>
      <c r="F318" s="1">
        <v>51006.3</v>
      </c>
      <c r="G318" s="1">
        <v>52410.1</v>
      </c>
      <c r="H318" s="1">
        <v>54830.2</v>
      </c>
      <c r="I318" s="1">
        <v>58222.400000000001</v>
      </c>
      <c r="J318" s="1">
        <v>56196.7</v>
      </c>
      <c r="K318" s="1">
        <v>55363.9</v>
      </c>
      <c r="L318" s="1">
        <v>56772.1</v>
      </c>
      <c r="M318" s="1">
        <v>58935.4</v>
      </c>
      <c r="N318" s="1">
        <v>65396.5</v>
      </c>
      <c r="O318" s="1">
        <v>68195.100000000006</v>
      </c>
      <c r="P318" s="1">
        <v>68220</v>
      </c>
      <c r="Q318" s="1">
        <v>78416.899999999994</v>
      </c>
      <c r="R318" s="1">
        <v>77178.7</v>
      </c>
      <c r="S318" s="1">
        <v>79865</v>
      </c>
      <c r="T318" s="1">
        <v>84179.9</v>
      </c>
      <c r="U318" s="1">
        <v>92038.9</v>
      </c>
      <c r="V318" s="1">
        <v>88623.1</v>
      </c>
      <c r="W318" s="1">
        <v>91310.7</v>
      </c>
      <c r="X318" s="1">
        <v>93921.1</v>
      </c>
      <c r="Y318" s="1">
        <v>85006.1</v>
      </c>
      <c r="Z318" s="1">
        <v>94117.7</v>
      </c>
      <c r="AA318" s="1">
        <v>102586.2</v>
      </c>
      <c r="AB318" s="1">
        <v>106649</v>
      </c>
    </row>
    <row r="319" spans="1:28" x14ac:dyDescent="0.2">
      <c r="A319" t="s">
        <v>317</v>
      </c>
      <c r="B319" s="1">
        <v>4393569.5999999996</v>
      </c>
      <c r="C319" s="1">
        <v>4399202.3</v>
      </c>
      <c r="D319" s="1">
        <v>4502593</v>
      </c>
      <c r="E319" s="1">
        <v>4609726.0999999996</v>
      </c>
      <c r="F319" s="1">
        <v>4694442.9000000004</v>
      </c>
      <c r="G319" s="1">
        <v>4786799.2</v>
      </c>
      <c r="H319" s="1">
        <v>4902402.5</v>
      </c>
      <c r="I319" s="1">
        <v>4920698.5</v>
      </c>
      <c r="J319" s="1">
        <v>4958507.4000000004</v>
      </c>
      <c r="K319" s="1">
        <v>5100628.8</v>
      </c>
      <c r="L319" s="1">
        <v>5283700.2</v>
      </c>
      <c r="M319" s="1">
        <v>5431507</v>
      </c>
      <c r="N319" s="1">
        <v>5516448.4000000004</v>
      </c>
      <c r="O319" s="1">
        <v>5484619.4000000004</v>
      </c>
      <c r="P319" s="1">
        <v>5529483.2000000002</v>
      </c>
      <c r="Q319" s="1">
        <v>5551187.9000000004</v>
      </c>
      <c r="R319" s="1">
        <v>5568543.2000000002</v>
      </c>
      <c r="S319" s="1">
        <v>5594653.0999999996</v>
      </c>
      <c r="T319" s="1">
        <v>5678374</v>
      </c>
      <c r="U319" s="1">
        <v>5758775.2999999998</v>
      </c>
      <c r="V319" s="1">
        <v>5761055.4000000004</v>
      </c>
      <c r="W319" s="1">
        <v>5955184.7999999998</v>
      </c>
      <c r="X319" s="1">
        <v>6031832.5999999996</v>
      </c>
      <c r="Y319" s="1">
        <v>5888931.7999999998</v>
      </c>
      <c r="Z319" s="1">
        <v>6278121.0999999996</v>
      </c>
      <c r="AA319" s="1">
        <v>6436570.9000000004</v>
      </c>
      <c r="AB319" s="1">
        <v>6665158.9000000004</v>
      </c>
    </row>
    <row r="320" spans="1:28" x14ac:dyDescent="0.2">
      <c r="A320" t="s">
        <v>318</v>
      </c>
      <c r="B320" s="1">
        <v>1361068.7</v>
      </c>
      <c r="C320" s="1">
        <v>1378063.4</v>
      </c>
      <c r="D320" s="1">
        <v>1421267.5</v>
      </c>
      <c r="E320" s="1">
        <v>1441666.1</v>
      </c>
      <c r="F320" s="1">
        <v>1455495.6</v>
      </c>
      <c r="G320" s="1">
        <v>1498017.7</v>
      </c>
      <c r="H320" s="1">
        <v>1540712</v>
      </c>
      <c r="I320" s="1">
        <v>1524787.9</v>
      </c>
      <c r="J320" s="1">
        <v>1568962.5</v>
      </c>
      <c r="K320" s="1">
        <v>1598705.4</v>
      </c>
      <c r="L320" s="1">
        <v>1630693.2</v>
      </c>
      <c r="M320" s="1">
        <v>1671555.1</v>
      </c>
      <c r="N320" s="1">
        <v>1654932.6</v>
      </c>
      <c r="O320" s="1">
        <v>1659322.5</v>
      </c>
      <c r="P320" s="1">
        <v>1657625.6000000001</v>
      </c>
      <c r="Q320" s="1">
        <v>1694343.7</v>
      </c>
      <c r="R320" s="1">
        <v>1659893.5</v>
      </c>
      <c r="S320" s="1">
        <v>1653405.7</v>
      </c>
      <c r="T320" s="1">
        <v>1686997.5</v>
      </c>
      <c r="U320" s="1">
        <v>1704365.4</v>
      </c>
      <c r="V320" s="1">
        <v>1687080.5</v>
      </c>
      <c r="W320" s="1">
        <v>1748873</v>
      </c>
      <c r="X320" s="1">
        <v>1745516.8</v>
      </c>
      <c r="Y320" s="1">
        <v>1652037.3</v>
      </c>
      <c r="Z320" s="1">
        <v>1793223.6</v>
      </c>
      <c r="AA320" s="1">
        <v>1820304.3</v>
      </c>
      <c r="AB320" s="1">
        <v>1864650.5</v>
      </c>
    </row>
    <row r="321" spans="1:28" x14ac:dyDescent="0.2">
      <c r="A321" t="s">
        <v>319</v>
      </c>
      <c r="B321" s="1">
        <v>889493.6</v>
      </c>
      <c r="C321" s="1">
        <v>893252.2</v>
      </c>
      <c r="D321" s="1">
        <v>907892.7</v>
      </c>
      <c r="E321" s="1">
        <v>914048.2</v>
      </c>
      <c r="F321" s="1">
        <v>913395.7</v>
      </c>
      <c r="G321" s="1">
        <v>928637.4</v>
      </c>
      <c r="H321" s="1">
        <v>944057.9</v>
      </c>
      <c r="I321" s="1">
        <v>918799.2</v>
      </c>
      <c r="J321" s="1">
        <v>948039.5</v>
      </c>
      <c r="K321" s="1">
        <v>966245.9</v>
      </c>
      <c r="L321" s="1">
        <v>972376.8</v>
      </c>
      <c r="M321" s="1">
        <v>1005758.8</v>
      </c>
      <c r="N321" s="1">
        <v>995089.2</v>
      </c>
      <c r="O321" s="1">
        <v>997658.5</v>
      </c>
      <c r="P321" s="1">
        <v>999871.1</v>
      </c>
      <c r="Q321" s="1">
        <v>1030328.1</v>
      </c>
      <c r="R321" s="1">
        <v>996765.8</v>
      </c>
      <c r="S321" s="1">
        <v>996210.5</v>
      </c>
      <c r="T321" s="1">
        <v>1030727.5</v>
      </c>
      <c r="U321" s="1">
        <v>1024760</v>
      </c>
      <c r="V321" s="1">
        <v>1032198.1</v>
      </c>
      <c r="W321" s="1">
        <v>1074411.3</v>
      </c>
      <c r="X321" s="1">
        <v>1067099</v>
      </c>
      <c r="Y321" s="1">
        <v>975205.7</v>
      </c>
      <c r="Z321" s="1">
        <v>1096310.8</v>
      </c>
      <c r="AA321" s="1">
        <v>1108349.6000000001</v>
      </c>
      <c r="AB321" s="1">
        <v>1134355.8</v>
      </c>
    </row>
    <row r="322" spans="1:28" x14ac:dyDescent="0.2">
      <c r="A322" t="s">
        <v>320</v>
      </c>
      <c r="B322" s="1">
        <v>143678.9</v>
      </c>
      <c r="C322" s="1">
        <v>144575.5</v>
      </c>
      <c r="D322" s="1">
        <v>144150.70000000001</v>
      </c>
      <c r="E322" s="1">
        <v>148070.79999999999</v>
      </c>
      <c r="F322" s="1">
        <v>146949.4</v>
      </c>
      <c r="G322" s="1">
        <v>150322.1</v>
      </c>
      <c r="H322" s="1">
        <v>154619.79999999999</v>
      </c>
      <c r="I322" s="1">
        <v>150459.70000000001</v>
      </c>
      <c r="J322" s="1">
        <v>154050.5</v>
      </c>
      <c r="K322" s="1">
        <v>162608.20000000001</v>
      </c>
      <c r="L322" s="1">
        <v>171739.3</v>
      </c>
      <c r="M322" s="1">
        <v>169256.4</v>
      </c>
      <c r="N322" s="1">
        <v>170968</v>
      </c>
      <c r="O322" s="1">
        <v>182063.9</v>
      </c>
      <c r="P322" s="1">
        <v>177331.8</v>
      </c>
      <c r="Q322" s="1">
        <v>181012.2</v>
      </c>
      <c r="R322" s="1">
        <v>184392.9</v>
      </c>
      <c r="S322" s="1">
        <v>181427.20000000001</v>
      </c>
      <c r="T322" s="1">
        <v>173334.8</v>
      </c>
      <c r="U322" s="1">
        <v>180076.6</v>
      </c>
      <c r="V322" s="1">
        <v>169750.9</v>
      </c>
      <c r="W322" s="1">
        <v>180228.9</v>
      </c>
      <c r="X322" s="1">
        <v>177333.7</v>
      </c>
      <c r="Y322" s="1">
        <v>170239.6</v>
      </c>
      <c r="Z322" s="1">
        <v>179640.4</v>
      </c>
      <c r="AA322" s="1">
        <v>184280.8</v>
      </c>
      <c r="AB322" s="1">
        <v>185586</v>
      </c>
    </row>
    <row r="323" spans="1:28" x14ac:dyDescent="0.2">
      <c r="A323" t="s">
        <v>321</v>
      </c>
      <c r="B323" s="1">
        <v>314935.40000000002</v>
      </c>
      <c r="C323" s="1">
        <v>328622.7</v>
      </c>
      <c r="D323" s="1">
        <v>358659.2</v>
      </c>
      <c r="E323" s="1">
        <v>369482</v>
      </c>
      <c r="F323" s="1">
        <v>384312.8</v>
      </c>
      <c r="G323" s="1">
        <v>408564.3</v>
      </c>
      <c r="H323" s="1">
        <v>432394.2</v>
      </c>
      <c r="I323" s="1">
        <v>445721.8</v>
      </c>
      <c r="J323" s="1">
        <v>457569.3</v>
      </c>
      <c r="K323" s="1">
        <v>460519.2</v>
      </c>
      <c r="L323" s="1">
        <v>477406.2</v>
      </c>
      <c r="M323" s="1">
        <v>487487</v>
      </c>
      <c r="N323" s="1">
        <v>479937.8</v>
      </c>
      <c r="O323" s="1">
        <v>471143.2</v>
      </c>
      <c r="P323" s="1">
        <v>472266.5</v>
      </c>
      <c r="Q323" s="1">
        <v>474695.1</v>
      </c>
      <c r="R323" s="1">
        <v>473634.2</v>
      </c>
      <c r="S323" s="1">
        <v>470912.1</v>
      </c>
      <c r="T323" s="1">
        <v>478020</v>
      </c>
      <c r="U323" s="1">
        <v>494870.5</v>
      </c>
      <c r="V323" s="1">
        <v>480748.4</v>
      </c>
      <c r="W323" s="1">
        <v>489420.5</v>
      </c>
      <c r="X323" s="1">
        <v>496179.8</v>
      </c>
      <c r="Y323" s="1">
        <v>501519.6</v>
      </c>
      <c r="Z323" s="1">
        <v>511996.7</v>
      </c>
      <c r="AA323" s="1">
        <v>522267.9</v>
      </c>
      <c r="AB323" s="1">
        <v>539047.9</v>
      </c>
    </row>
    <row r="324" spans="1:28" x14ac:dyDescent="0.2">
      <c r="A324" t="s">
        <v>322</v>
      </c>
      <c r="B324" s="1">
        <v>12960.8</v>
      </c>
      <c r="C324" s="1">
        <v>11613</v>
      </c>
      <c r="D324" s="1">
        <v>10564.9</v>
      </c>
      <c r="E324" s="1">
        <v>10065.1</v>
      </c>
      <c r="F324" s="1">
        <v>10837.7</v>
      </c>
      <c r="G324" s="1">
        <v>10493.9</v>
      </c>
      <c r="H324" s="1">
        <v>9640.1</v>
      </c>
      <c r="I324" s="1">
        <v>9807.2000000000007</v>
      </c>
      <c r="J324" s="1">
        <v>9303.2000000000007</v>
      </c>
      <c r="K324" s="1">
        <v>9332.1</v>
      </c>
      <c r="L324" s="1">
        <v>9170.9</v>
      </c>
      <c r="M324" s="1">
        <v>9052.9</v>
      </c>
      <c r="N324" s="1">
        <v>8937.6</v>
      </c>
      <c r="O324" s="1">
        <v>8456.9</v>
      </c>
      <c r="P324" s="1">
        <v>8156.2</v>
      </c>
      <c r="Q324" s="1">
        <v>8308.2999999999993</v>
      </c>
      <c r="R324" s="1">
        <v>5100.6000000000004</v>
      </c>
      <c r="S324" s="1">
        <v>4855.8999999999996</v>
      </c>
      <c r="T324" s="1">
        <v>4915.2</v>
      </c>
      <c r="U324" s="1">
        <v>4658.3</v>
      </c>
      <c r="V324" s="1">
        <v>4383.1000000000004</v>
      </c>
      <c r="W324" s="1">
        <v>4812.3</v>
      </c>
      <c r="X324" s="1">
        <v>4904.3</v>
      </c>
      <c r="Y324" s="1">
        <v>5072.3999999999996</v>
      </c>
      <c r="Z324" s="1">
        <v>5275.7</v>
      </c>
      <c r="AA324" s="1">
        <v>5406</v>
      </c>
      <c r="AB324" s="1">
        <v>5660.8</v>
      </c>
    </row>
    <row r="325" spans="1:28" x14ac:dyDescent="0.2">
      <c r="A325" t="s">
        <v>323</v>
      </c>
      <c r="B325" s="1">
        <v>1019894</v>
      </c>
      <c r="C325" s="1">
        <v>1035316.5</v>
      </c>
      <c r="D325" s="1">
        <v>1067107.8</v>
      </c>
      <c r="E325" s="1">
        <v>1100554.5</v>
      </c>
      <c r="F325" s="1">
        <v>1135197.1000000001</v>
      </c>
      <c r="G325" s="1">
        <v>1142266.6000000001</v>
      </c>
      <c r="H325" s="1">
        <v>1166824.7</v>
      </c>
      <c r="I325" s="1">
        <v>1182481.5</v>
      </c>
      <c r="J325" s="1">
        <v>1167447.6000000001</v>
      </c>
      <c r="K325" s="1">
        <v>1223046.3999999999</v>
      </c>
      <c r="L325" s="1">
        <v>1299575.8</v>
      </c>
      <c r="M325" s="1">
        <v>1338318</v>
      </c>
      <c r="N325" s="1">
        <v>1352524.6</v>
      </c>
      <c r="O325" s="1">
        <v>1353687.2</v>
      </c>
      <c r="P325" s="1">
        <v>1371803.4</v>
      </c>
      <c r="Q325" s="1">
        <v>1393544.2</v>
      </c>
      <c r="R325" s="1">
        <v>1716333</v>
      </c>
      <c r="S325" s="1">
        <v>1743480.4</v>
      </c>
      <c r="T325" s="1">
        <v>1788976.8</v>
      </c>
      <c r="U325" s="1">
        <v>1808593.7</v>
      </c>
      <c r="V325" s="1">
        <v>1804950.2</v>
      </c>
      <c r="W325" s="1">
        <v>1861818.2</v>
      </c>
      <c r="X325" s="1">
        <v>1885574.9</v>
      </c>
      <c r="Y325" s="1">
        <v>1924645.4</v>
      </c>
      <c r="Z325" s="1">
        <v>2057468.8</v>
      </c>
      <c r="AA325" s="1">
        <v>2125699.2000000002</v>
      </c>
      <c r="AB325" s="1">
        <v>2205571.6</v>
      </c>
    </row>
    <row r="326" spans="1:28" x14ac:dyDescent="0.2">
      <c r="A326" t="s">
        <v>324</v>
      </c>
      <c r="B326" s="1">
        <v>740478.8</v>
      </c>
      <c r="C326" s="1">
        <v>748701.4</v>
      </c>
      <c r="D326" s="1">
        <v>774303.1</v>
      </c>
      <c r="E326" s="1">
        <v>791544.8</v>
      </c>
      <c r="F326" s="1">
        <v>828156.2</v>
      </c>
      <c r="G326" s="1">
        <v>831680.7</v>
      </c>
      <c r="H326" s="1">
        <v>856763.2</v>
      </c>
      <c r="I326" s="1">
        <v>871273.7</v>
      </c>
      <c r="J326" s="1">
        <v>846907.2</v>
      </c>
      <c r="K326" s="1">
        <v>889867.3</v>
      </c>
      <c r="L326" s="1">
        <v>947001.6</v>
      </c>
      <c r="M326" s="1">
        <v>967685.6</v>
      </c>
      <c r="N326" s="1">
        <v>979777.2</v>
      </c>
      <c r="O326" s="1">
        <v>969780.1</v>
      </c>
      <c r="P326" s="1">
        <v>967767.9</v>
      </c>
      <c r="Q326" s="1">
        <v>992376.4</v>
      </c>
      <c r="R326" s="1">
        <v>1309182.6000000001</v>
      </c>
      <c r="S326" s="1">
        <v>1324919.3999999999</v>
      </c>
      <c r="T326" s="1">
        <v>1358943.2</v>
      </c>
      <c r="U326" s="1">
        <v>1371592.5</v>
      </c>
      <c r="V326" s="1">
        <v>1367970.5</v>
      </c>
      <c r="W326" s="1">
        <v>1403246.7</v>
      </c>
      <c r="X326" s="1">
        <v>1417513.3</v>
      </c>
      <c r="Y326" s="1">
        <v>1454471.1</v>
      </c>
      <c r="Z326" s="1">
        <v>1555147.1</v>
      </c>
      <c r="AA326" s="1">
        <v>1616901.9</v>
      </c>
      <c r="AB326" s="1">
        <v>1682791.9</v>
      </c>
    </row>
    <row r="327" spans="1:28" x14ac:dyDescent="0.2">
      <c r="A327" t="s">
        <v>325</v>
      </c>
      <c r="B327" s="1">
        <v>279415.2</v>
      </c>
      <c r="C327" s="1">
        <v>286615.09999999998</v>
      </c>
      <c r="D327" s="1">
        <v>292804.7</v>
      </c>
      <c r="E327" s="1">
        <v>309009.7</v>
      </c>
      <c r="F327" s="1">
        <v>307040.90000000002</v>
      </c>
      <c r="G327" s="1">
        <v>310585.90000000002</v>
      </c>
      <c r="H327" s="1">
        <v>310061.5</v>
      </c>
      <c r="I327" s="1">
        <v>311207.8</v>
      </c>
      <c r="J327" s="1">
        <v>320540.40000000002</v>
      </c>
      <c r="K327" s="1">
        <v>333179.09999999998</v>
      </c>
      <c r="L327" s="1">
        <v>352574.2</v>
      </c>
      <c r="M327" s="1">
        <v>370632.4</v>
      </c>
      <c r="N327" s="1">
        <v>372747.4</v>
      </c>
      <c r="O327" s="1">
        <v>383907.1</v>
      </c>
      <c r="P327" s="1">
        <v>404035.5</v>
      </c>
      <c r="Q327" s="1">
        <v>401167.8</v>
      </c>
      <c r="R327" s="1">
        <v>407150.4</v>
      </c>
      <c r="S327" s="1">
        <v>418561</v>
      </c>
      <c r="T327" s="1">
        <v>430033.6</v>
      </c>
      <c r="U327" s="1">
        <v>437001.2</v>
      </c>
      <c r="V327" s="1">
        <v>436979.7</v>
      </c>
      <c r="W327" s="1">
        <v>458571.5</v>
      </c>
      <c r="X327" s="1">
        <v>468061.6</v>
      </c>
      <c r="Y327" s="1">
        <v>470174.3</v>
      </c>
      <c r="Z327" s="1">
        <v>502321.7</v>
      </c>
      <c r="AA327" s="1">
        <v>508797.3</v>
      </c>
      <c r="AB327" s="1">
        <v>522779.7</v>
      </c>
    </row>
    <row r="328" spans="1:28" x14ac:dyDescent="0.2">
      <c r="A328" t="s">
        <v>326</v>
      </c>
      <c r="B328" s="1">
        <v>646737</v>
      </c>
      <c r="C328" s="1">
        <v>611675.5</v>
      </c>
      <c r="D328" s="1">
        <v>599605.30000000005</v>
      </c>
      <c r="E328" s="1">
        <v>596032.69999999995</v>
      </c>
      <c r="F328" s="1">
        <v>615504.4</v>
      </c>
      <c r="G328" s="1">
        <v>623785.19999999995</v>
      </c>
      <c r="H328" s="1">
        <v>627744.30000000005</v>
      </c>
      <c r="I328" s="1">
        <v>630635.9</v>
      </c>
      <c r="J328" s="1">
        <v>643543.4</v>
      </c>
      <c r="K328" s="1">
        <v>670171.5</v>
      </c>
      <c r="L328" s="1">
        <v>670669.5</v>
      </c>
      <c r="M328" s="1">
        <v>689957.1</v>
      </c>
      <c r="N328" s="1">
        <v>710199.5</v>
      </c>
      <c r="O328" s="1">
        <v>715142.7</v>
      </c>
      <c r="P328" s="1">
        <v>723644.1</v>
      </c>
      <c r="Q328" s="1">
        <v>683169.6</v>
      </c>
      <c r="R328" s="1">
        <v>662054.30000000005</v>
      </c>
      <c r="S328" s="1">
        <v>660627.6</v>
      </c>
      <c r="T328" s="1">
        <v>654592.19999999995</v>
      </c>
      <c r="U328" s="1">
        <v>680211</v>
      </c>
      <c r="V328" s="1">
        <v>684208.1</v>
      </c>
      <c r="W328" s="1">
        <v>715774.7</v>
      </c>
      <c r="X328" s="1">
        <v>735382.5</v>
      </c>
      <c r="Y328" s="1">
        <v>726883.8</v>
      </c>
      <c r="Z328" s="1">
        <v>789308.7</v>
      </c>
      <c r="AA328" s="1">
        <v>804210</v>
      </c>
      <c r="AB328" s="1">
        <v>809900.4</v>
      </c>
    </row>
    <row r="329" spans="1:28" x14ac:dyDescent="0.2">
      <c r="A329" t="s">
        <v>327</v>
      </c>
      <c r="B329" s="1">
        <v>374298.9</v>
      </c>
      <c r="C329" s="1">
        <v>362392.9</v>
      </c>
      <c r="D329" s="1">
        <v>371471.5</v>
      </c>
      <c r="E329" s="1">
        <v>385115.4</v>
      </c>
      <c r="F329" s="1">
        <v>409194.9</v>
      </c>
      <c r="G329" s="1">
        <v>414516.5</v>
      </c>
      <c r="H329" s="1">
        <v>413639.4</v>
      </c>
      <c r="I329" s="1">
        <v>412422.6</v>
      </c>
      <c r="J329" s="1">
        <v>417313.7</v>
      </c>
      <c r="K329" s="1">
        <v>435306.6</v>
      </c>
      <c r="L329" s="1">
        <v>429536.3</v>
      </c>
      <c r="M329" s="1">
        <v>446849.2</v>
      </c>
      <c r="N329" s="1">
        <v>464574.1</v>
      </c>
      <c r="O329" s="1">
        <v>470745.3</v>
      </c>
      <c r="P329" s="1">
        <v>478120</v>
      </c>
      <c r="Q329" s="1">
        <v>452128.8</v>
      </c>
      <c r="R329" s="1">
        <v>437722.8</v>
      </c>
      <c r="S329" s="1">
        <v>439402.2</v>
      </c>
      <c r="T329" s="1">
        <v>433826.9</v>
      </c>
      <c r="U329" s="1">
        <v>455006.9</v>
      </c>
      <c r="V329" s="1">
        <v>459163.2</v>
      </c>
      <c r="W329" s="1">
        <v>481196.9</v>
      </c>
      <c r="X329" s="1">
        <v>496346.1</v>
      </c>
      <c r="Y329" s="1">
        <v>497793.5</v>
      </c>
      <c r="Z329" s="1">
        <v>563522.30000000005</v>
      </c>
      <c r="AA329" s="1">
        <v>578637.5</v>
      </c>
      <c r="AB329" s="1">
        <v>588252.19999999995</v>
      </c>
    </row>
    <row r="330" spans="1:28" x14ac:dyDescent="0.2">
      <c r="A330" t="s">
        <v>328</v>
      </c>
      <c r="B330" s="1">
        <v>272438.09999999998</v>
      </c>
      <c r="C330" s="1">
        <v>249282.6</v>
      </c>
      <c r="D330" s="1">
        <v>228133.8</v>
      </c>
      <c r="E330" s="1">
        <v>210917.3</v>
      </c>
      <c r="F330" s="1">
        <v>206309.5</v>
      </c>
      <c r="G330" s="1">
        <v>209268.7</v>
      </c>
      <c r="H330" s="1">
        <v>214104.9</v>
      </c>
      <c r="I330" s="1">
        <v>218213.3</v>
      </c>
      <c r="J330" s="1">
        <v>226229.7</v>
      </c>
      <c r="K330" s="1">
        <v>234864.9</v>
      </c>
      <c r="L330" s="1">
        <v>241133.2</v>
      </c>
      <c r="M330" s="1">
        <v>243107.9</v>
      </c>
      <c r="N330" s="1">
        <v>245625.4</v>
      </c>
      <c r="O330" s="1">
        <v>244397.4</v>
      </c>
      <c r="P330" s="1">
        <v>245524.1</v>
      </c>
      <c r="Q330" s="1">
        <v>231040.8</v>
      </c>
      <c r="R330" s="1">
        <v>224331.5</v>
      </c>
      <c r="S330" s="1">
        <v>221225.4</v>
      </c>
      <c r="T330" s="1">
        <v>220765.3</v>
      </c>
      <c r="U330" s="1">
        <v>225204.1</v>
      </c>
      <c r="V330" s="1">
        <v>225044.9</v>
      </c>
      <c r="W330" s="1">
        <v>234577.8</v>
      </c>
      <c r="X330" s="1">
        <v>239036.4</v>
      </c>
      <c r="Y330" s="1">
        <v>229090.3</v>
      </c>
      <c r="Z330" s="1">
        <v>225786.4</v>
      </c>
      <c r="AA330" s="1">
        <v>225572.5</v>
      </c>
      <c r="AB330" s="1">
        <v>221648.2</v>
      </c>
    </row>
    <row r="331" spans="1:28" x14ac:dyDescent="0.2">
      <c r="A331" t="s">
        <v>329</v>
      </c>
      <c r="B331" s="1">
        <v>691691.9</v>
      </c>
      <c r="C331" s="1">
        <v>708541.2</v>
      </c>
      <c r="D331" s="1">
        <v>738505.9</v>
      </c>
      <c r="E331" s="1">
        <v>764463.6</v>
      </c>
      <c r="F331" s="1">
        <v>770853</v>
      </c>
      <c r="G331" s="1">
        <v>771393.4</v>
      </c>
      <c r="H331" s="1">
        <v>774101</v>
      </c>
      <c r="I331" s="1">
        <v>774205.9</v>
      </c>
      <c r="J331" s="1">
        <v>776647.2</v>
      </c>
      <c r="K331" s="1">
        <v>787716.1</v>
      </c>
      <c r="L331" s="1">
        <v>822181.1</v>
      </c>
      <c r="M331" s="1">
        <v>844796.3</v>
      </c>
      <c r="N331" s="1">
        <v>876931.9</v>
      </c>
      <c r="O331" s="1">
        <v>829060.9</v>
      </c>
      <c r="P331" s="1">
        <v>835320.6</v>
      </c>
      <c r="Q331" s="1">
        <v>826256.8</v>
      </c>
      <c r="R331" s="1">
        <v>556233.9</v>
      </c>
      <c r="S331" s="1">
        <v>565888.9</v>
      </c>
      <c r="T331" s="1">
        <v>549651.9</v>
      </c>
      <c r="U331" s="1">
        <v>556712.5</v>
      </c>
      <c r="V331" s="1">
        <v>562822.40000000002</v>
      </c>
      <c r="W331" s="1">
        <v>586746.19999999995</v>
      </c>
      <c r="X331" s="1">
        <v>595747.6</v>
      </c>
      <c r="Y331" s="1">
        <v>589109.19999999995</v>
      </c>
      <c r="Z331" s="1">
        <v>611330.5</v>
      </c>
      <c r="AA331" s="1">
        <v>618038</v>
      </c>
      <c r="AB331" s="1">
        <v>653666</v>
      </c>
    </row>
    <row r="332" spans="1:28" x14ac:dyDescent="0.2">
      <c r="A332" t="s">
        <v>330</v>
      </c>
      <c r="B332" s="1">
        <v>674178</v>
      </c>
      <c r="C332" s="1">
        <v>665605.69999999995</v>
      </c>
      <c r="D332" s="1">
        <v>676106.5</v>
      </c>
      <c r="E332" s="1">
        <v>707009.2</v>
      </c>
      <c r="F332" s="1">
        <v>717392.8</v>
      </c>
      <c r="G332" s="1">
        <v>751336.3</v>
      </c>
      <c r="H332" s="1">
        <v>793020.5</v>
      </c>
      <c r="I332" s="1">
        <v>808587.3</v>
      </c>
      <c r="J332" s="1">
        <v>801906.7</v>
      </c>
      <c r="K332" s="1">
        <v>820989.4</v>
      </c>
      <c r="L332" s="1">
        <v>860580.6</v>
      </c>
      <c r="M332" s="1">
        <v>886880.5</v>
      </c>
      <c r="N332" s="1">
        <v>921859.8</v>
      </c>
      <c r="O332" s="1">
        <v>927406.1</v>
      </c>
      <c r="P332" s="1">
        <v>941089.5</v>
      </c>
      <c r="Q332" s="1">
        <v>953873.6</v>
      </c>
      <c r="R332" s="1">
        <v>974028.5</v>
      </c>
      <c r="S332" s="1">
        <v>971250.5</v>
      </c>
      <c r="T332" s="1">
        <v>998155.6</v>
      </c>
      <c r="U332" s="1">
        <v>1008892.7</v>
      </c>
      <c r="V332" s="1">
        <v>1021994.2</v>
      </c>
      <c r="W332" s="1">
        <v>1041972.7</v>
      </c>
      <c r="X332" s="1">
        <v>1069610.8</v>
      </c>
      <c r="Y332" s="1">
        <v>996256.1</v>
      </c>
      <c r="Z332" s="1">
        <v>1026789.5</v>
      </c>
      <c r="AA332" s="1">
        <v>1068319.3999999999</v>
      </c>
      <c r="AB332" s="1">
        <v>1131370.3999999999</v>
      </c>
    </row>
    <row r="333" spans="1:28" x14ac:dyDescent="0.2">
      <c r="A333" t="s">
        <v>331</v>
      </c>
      <c r="B333" s="1">
        <v>574637</v>
      </c>
      <c r="C333" s="1">
        <v>569882.69999999995</v>
      </c>
      <c r="D333" s="1">
        <v>578240.80000000005</v>
      </c>
      <c r="E333" s="1">
        <v>585901.4</v>
      </c>
      <c r="F333" s="1">
        <v>594535.19999999995</v>
      </c>
      <c r="G333" s="1">
        <v>626342.9</v>
      </c>
      <c r="H333" s="1">
        <v>672244.5</v>
      </c>
      <c r="I333" s="1">
        <v>676169.5</v>
      </c>
      <c r="J333" s="1">
        <v>674514.8</v>
      </c>
      <c r="K333" s="1">
        <v>698904.7</v>
      </c>
      <c r="L333" s="1">
        <v>730707</v>
      </c>
      <c r="M333" s="1">
        <v>758968.8</v>
      </c>
      <c r="N333" s="1">
        <v>785184.8</v>
      </c>
      <c r="O333" s="1">
        <v>789105.9</v>
      </c>
      <c r="P333" s="1">
        <v>799819.8</v>
      </c>
      <c r="Q333" s="1">
        <v>809814.3</v>
      </c>
      <c r="R333" s="1">
        <v>832077.9</v>
      </c>
      <c r="S333" s="1">
        <v>827873.1</v>
      </c>
      <c r="T333" s="1">
        <v>848909.2</v>
      </c>
      <c r="U333" s="1">
        <v>857179.5</v>
      </c>
      <c r="V333" s="1">
        <v>871195.4</v>
      </c>
      <c r="W333" s="1">
        <v>883476.6</v>
      </c>
      <c r="X333" s="1">
        <v>906171</v>
      </c>
      <c r="Y333" s="1">
        <v>834672.7</v>
      </c>
      <c r="Z333" s="1">
        <v>852681.7</v>
      </c>
      <c r="AA333" s="1">
        <v>892849.4</v>
      </c>
      <c r="AB333" s="1">
        <v>952109.6</v>
      </c>
    </row>
    <row r="334" spans="1:28" x14ac:dyDescent="0.2">
      <c r="A334" t="s">
        <v>332</v>
      </c>
      <c r="B334" s="1">
        <v>99541</v>
      </c>
      <c r="C334" s="1">
        <v>95723</v>
      </c>
      <c r="D334" s="1">
        <v>97865.7</v>
      </c>
      <c r="E334" s="1">
        <v>121107.8</v>
      </c>
      <c r="F334" s="1">
        <v>122857.60000000001</v>
      </c>
      <c r="G334" s="1">
        <v>124993.4</v>
      </c>
      <c r="H334" s="1">
        <v>120776</v>
      </c>
      <c r="I334" s="1">
        <v>132417.79999999999</v>
      </c>
      <c r="J334" s="1">
        <v>127391.9</v>
      </c>
      <c r="K334" s="1">
        <v>122084.7</v>
      </c>
      <c r="L334" s="1">
        <v>129873.60000000001</v>
      </c>
      <c r="M334" s="1">
        <v>127911.7</v>
      </c>
      <c r="N334" s="1">
        <v>136675</v>
      </c>
      <c r="O334" s="1">
        <v>138300.20000000001</v>
      </c>
      <c r="P334" s="1">
        <v>141269.70000000001</v>
      </c>
      <c r="Q334" s="1">
        <v>144059.29999999999</v>
      </c>
      <c r="R334" s="1">
        <v>141950.6</v>
      </c>
      <c r="S334" s="1">
        <v>143377.4</v>
      </c>
      <c r="T334" s="1">
        <v>149246.39999999999</v>
      </c>
      <c r="U334" s="1">
        <v>151713.20000000001</v>
      </c>
      <c r="V334" s="1">
        <v>150798.79999999999</v>
      </c>
      <c r="W334" s="1">
        <v>158496.1</v>
      </c>
      <c r="X334" s="1">
        <v>163439.79999999999</v>
      </c>
      <c r="Y334" s="1">
        <v>161583.4</v>
      </c>
      <c r="Z334" s="1">
        <v>174107.8</v>
      </c>
      <c r="AA334" s="1">
        <v>175470</v>
      </c>
      <c r="AB334" s="1">
        <v>179260.79999999999</v>
      </c>
    </row>
    <row r="337" spans="1:4" x14ac:dyDescent="0.2">
      <c r="A337" t="s">
        <v>333</v>
      </c>
    </row>
    <row r="338" spans="1:4" x14ac:dyDescent="0.2">
      <c r="A338" t="s">
        <v>334</v>
      </c>
      <c r="B338" t="s">
        <v>335</v>
      </c>
    </row>
    <row r="339" spans="1:4" x14ac:dyDescent="0.2">
      <c r="A339" s="2">
        <v>44343</v>
      </c>
      <c r="B339" t="s">
        <v>336</v>
      </c>
    </row>
    <row r="340" spans="1:4" x14ac:dyDescent="0.2">
      <c r="A340" s="2">
        <v>44068</v>
      </c>
      <c r="B340" t="s">
        <v>337</v>
      </c>
    </row>
    <row r="344" spans="1:4" x14ac:dyDescent="0.2">
      <c r="A344" t="s">
        <v>338</v>
      </c>
    </row>
    <row r="345" spans="1:4" x14ac:dyDescent="0.2">
      <c r="A345">
        <v>1</v>
      </c>
      <c r="B345" t="s">
        <v>339</v>
      </c>
    </row>
    <row r="346" spans="1:4" x14ac:dyDescent="0.2">
      <c r="A346">
        <v>2</v>
      </c>
      <c r="B346" t="s">
        <v>340</v>
      </c>
    </row>
    <row r="347" spans="1:4" x14ac:dyDescent="0.2">
      <c r="A347">
        <v>3</v>
      </c>
      <c r="B347" t="s">
        <v>341</v>
      </c>
      <c r="C347" t="s">
        <v>342</v>
      </c>
      <c r="D347" t="s">
        <v>343</v>
      </c>
    </row>
    <row r="348" spans="1:4" x14ac:dyDescent="0.2">
      <c r="A348">
        <v>4</v>
      </c>
      <c r="B348" t="s">
        <v>427</v>
      </c>
    </row>
    <row r="349" spans="1:4" x14ac:dyDescent="0.2">
      <c r="A349">
        <v>5</v>
      </c>
      <c r="B349" t="s">
        <v>345</v>
      </c>
    </row>
    <row r="350" spans="1:4" x14ac:dyDescent="0.2">
      <c r="A350">
        <v>6</v>
      </c>
      <c r="B350" t="s">
        <v>346</v>
      </c>
    </row>
    <row r="351" spans="1:4" x14ac:dyDescent="0.2">
      <c r="A351">
        <v>7</v>
      </c>
      <c r="B351" t="s">
        <v>347</v>
      </c>
    </row>
    <row r="352" spans="1:4" x14ac:dyDescent="0.2">
      <c r="A352">
        <v>8</v>
      </c>
      <c r="B352" t="s">
        <v>348</v>
      </c>
    </row>
    <row r="353" spans="1:2" x14ac:dyDescent="0.2">
      <c r="A353">
        <v>9</v>
      </c>
      <c r="B353" t="s">
        <v>349</v>
      </c>
    </row>
    <row r="354" spans="1:2" x14ac:dyDescent="0.2">
      <c r="A354">
        <v>10</v>
      </c>
      <c r="B354" t="s">
        <v>350</v>
      </c>
    </row>
    <row r="355" spans="1:2" x14ac:dyDescent="0.2">
      <c r="A355">
        <v>11</v>
      </c>
      <c r="B355" t="s">
        <v>351</v>
      </c>
    </row>
    <row r="356" spans="1:2" x14ac:dyDescent="0.2">
      <c r="A356">
        <v>12</v>
      </c>
      <c r="B356" t="s">
        <v>352</v>
      </c>
    </row>
    <row r="357" spans="1:2" x14ac:dyDescent="0.2">
      <c r="A357">
        <v>13</v>
      </c>
      <c r="B357" t="s">
        <v>353</v>
      </c>
    </row>
    <row r="358" spans="1:2" x14ac:dyDescent="0.2">
      <c r="A358">
        <v>14</v>
      </c>
      <c r="B358" t="s">
        <v>354</v>
      </c>
    </row>
    <row r="359" spans="1:2" x14ac:dyDescent="0.2">
      <c r="A359">
        <v>15</v>
      </c>
      <c r="B359" t="s">
        <v>355</v>
      </c>
    </row>
    <row r="360" spans="1:2" x14ac:dyDescent="0.2">
      <c r="A360">
        <v>16</v>
      </c>
      <c r="B360" t="s">
        <v>356</v>
      </c>
    </row>
    <row r="361" spans="1:2" x14ac:dyDescent="0.2">
      <c r="A361">
        <v>17</v>
      </c>
      <c r="B361" t="s">
        <v>357</v>
      </c>
    </row>
    <row r="362" spans="1:2" x14ac:dyDescent="0.2">
      <c r="A362">
        <v>18</v>
      </c>
      <c r="B362" t="s">
        <v>358</v>
      </c>
    </row>
    <row r="363" spans="1:2" x14ac:dyDescent="0.2">
      <c r="A363">
        <v>19</v>
      </c>
      <c r="B363" t="s">
        <v>359</v>
      </c>
    </row>
    <row r="364" spans="1:2" x14ac:dyDescent="0.2">
      <c r="A364">
        <v>20</v>
      </c>
      <c r="B364" t="s">
        <v>360</v>
      </c>
    </row>
    <row r="365" spans="1:2" x14ac:dyDescent="0.2">
      <c r="A365">
        <v>21</v>
      </c>
      <c r="B365" t="s">
        <v>361</v>
      </c>
    </row>
    <row r="366" spans="1:2" x14ac:dyDescent="0.2">
      <c r="A366">
        <v>22</v>
      </c>
      <c r="B366" t="s">
        <v>362</v>
      </c>
    </row>
    <row r="367" spans="1:2" x14ac:dyDescent="0.2">
      <c r="A367">
        <v>23</v>
      </c>
      <c r="B367" t="s">
        <v>363</v>
      </c>
    </row>
    <row r="368" spans="1:2" x14ac:dyDescent="0.2">
      <c r="A368">
        <v>24</v>
      </c>
      <c r="B368" t="s">
        <v>364</v>
      </c>
    </row>
    <row r="369" spans="1:2" x14ac:dyDescent="0.2">
      <c r="A369">
        <v>25</v>
      </c>
      <c r="B369" t="s">
        <v>365</v>
      </c>
    </row>
    <row r="370" spans="1:2" x14ac:dyDescent="0.2">
      <c r="A370">
        <v>26</v>
      </c>
      <c r="B370" t="s">
        <v>366</v>
      </c>
    </row>
    <row r="371" spans="1:2" x14ac:dyDescent="0.2">
      <c r="A371">
        <v>27</v>
      </c>
      <c r="B371" t="s">
        <v>367</v>
      </c>
    </row>
    <row r="372" spans="1:2" x14ac:dyDescent="0.2">
      <c r="A372">
        <v>28</v>
      </c>
      <c r="B372" t="s">
        <v>368</v>
      </c>
    </row>
    <row r="373" spans="1:2" x14ac:dyDescent="0.2">
      <c r="A373">
        <v>29</v>
      </c>
      <c r="B373" t="s">
        <v>369</v>
      </c>
    </row>
    <row r="374" spans="1:2" x14ac:dyDescent="0.2">
      <c r="A374">
        <v>30</v>
      </c>
      <c r="B374" t="s">
        <v>370</v>
      </c>
    </row>
    <row r="375" spans="1:2" x14ac:dyDescent="0.2">
      <c r="A375">
        <v>31</v>
      </c>
      <c r="B375" t="s">
        <v>371</v>
      </c>
    </row>
    <row r="376" spans="1:2" x14ac:dyDescent="0.2">
      <c r="A376">
        <v>32</v>
      </c>
      <c r="B376" t="s">
        <v>372</v>
      </c>
    </row>
    <row r="377" spans="1:2" x14ac:dyDescent="0.2">
      <c r="A377">
        <v>33</v>
      </c>
      <c r="B377" t="s">
        <v>373</v>
      </c>
    </row>
    <row r="378" spans="1:2" x14ac:dyDescent="0.2">
      <c r="A378">
        <v>34</v>
      </c>
      <c r="B378" t="s">
        <v>374</v>
      </c>
    </row>
    <row r="379" spans="1:2" x14ac:dyDescent="0.2">
      <c r="A379">
        <v>35</v>
      </c>
      <c r="B379" t="s">
        <v>375</v>
      </c>
    </row>
    <row r="380" spans="1:2" x14ac:dyDescent="0.2">
      <c r="A380">
        <v>36</v>
      </c>
      <c r="B380" t="s">
        <v>376</v>
      </c>
    </row>
    <row r="381" spans="1:2" x14ac:dyDescent="0.2">
      <c r="A381">
        <v>37</v>
      </c>
      <c r="B381" t="s">
        <v>377</v>
      </c>
    </row>
    <row r="382" spans="1:2" x14ac:dyDescent="0.2">
      <c r="A382">
        <v>38</v>
      </c>
      <c r="B382" t="s">
        <v>378</v>
      </c>
    </row>
    <row r="383" spans="1:2" x14ac:dyDescent="0.2">
      <c r="A383">
        <v>39</v>
      </c>
      <c r="B383" t="s">
        <v>379</v>
      </c>
    </row>
    <row r="384" spans="1:2" x14ac:dyDescent="0.2">
      <c r="A384">
        <v>40</v>
      </c>
      <c r="B384" t="s">
        <v>380</v>
      </c>
    </row>
    <row r="385" spans="1:2" x14ac:dyDescent="0.2">
      <c r="A385">
        <v>41</v>
      </c>
      <c r="B385" t="s">
        <v>381</v>
      </c>
    </row>
    <row r="386" spans="1:2" x14ac:dyDescent="0.2">
      <c r="A386">
        <v>42</v>
      </c>
      <c r="B386" t="s">
        <v>382</v>
      </c>
    </row>
    <row r="387" spans="1:2" x14ac:dyDescent="0.2">
      <c r="A387">
        <v>43</v>
      </c>
      <c r="B387" t="s">
        <v>383</v>
      </c>
    </row>
    <row r="388" spans="1:2" x14ac:dyDescent="0.2">
      <c r="A388">
        <v>44</v>
      </c>
      <c r="B388" t="s">
        <v>384</v>
      </c>
    </row>
    <row r="389" spans="1:2" x14ac:dyDescent="0.2">
      <c r="A389">
        <v>45</v>
      </c>
      <c r="B389" t="s">
        <v>385</v>
      </c>
    </row>
    <row r="390" spans="1:2" x14ac:dyDescent="0.2">
      <c r="A390">
        <v>46</v>
      </c>
      <c r="B390" t="s">
        <v>386</v>
      </c>
    </row>
    <row r="391" spans="1:2" x14ac:dyDescent="0.2">
      <c r="A391">
        <v>47</v>
      </c>
      <c r="B391" t="s">
        <v>387</v>
      </c>
    </row>
    <row r="392" spans="1:2" x14ac:dyDescent="0.2">
      <c r="A392">
        <v>48</v>
      </c>
      <c r="B392" t="s">
        <v>388</v>
      </c>
    </row>
    <row r="393" spans="1:2" x14ac:dyDescent="0.2">
      <c r="A393">
        <v>49</v>
      </c>
      <c r="B393" t="s">
        <v>389</v>
      </c>
    </row>
    <row r="394" spans="1:2" x14ac:dyDescent="0.2">
      <c r="A394">
        <v>50</v>
      </c>
      <c r="B394" t="s">
        <v>390</v>
      </c>
    </row>
    <row r="395" spans="1:2" x14ac:dyDescent="0.2">
      <c r="A395">
        <v>51</v>
      </c>
      <c r="B395" t="s">
        <v>391</v>
      </c>
    </row>
    <row r="396" spans="1:2" x14ac:dyDescent="0.2">
      <c r="A396">
        <v>52</v>
      </c>
      <c r="B396" t="s">
        <v>392</v>
      </c>
    </row>
    <row r="397" spans="1:2" x14ac:dyDescent="0.2">
      <c r="A397">
        <v>53</v>
      </c>
      <c r="B397" t="s">
        <v>393</v>
      </c>
    </row>
    <row r="398" spans="1:2" x14ac:dyDescent="0.2">
      <c r="A398">
        <v>54</v>
      </c>
      <c r="B398" t="s">
        <v>394</v>
      </c>
    </row>
    <row r="399" spans="1:2" x14ac:dyDescent="0.2">
      <c r="A399">
        <v>55</v>
      </c>
      <c r="B399" t="s">
        <v>395</v>
      </c>
    </row>
    <row r="400" spans="1:2" x14ac:dyDescent="0.2">
      <c r="A400">
        <v>56</v>
      </c>
      <c r="B400" t="s">
        <v>396</v>
      </c>
    </row>
    <row r="401" spans="1:2" x14ac:dyDescent="0.2">
      <c r="A401">
        <v>57</v>
      </c>
      <c r="B401" t="s">
        <v>397</v>
      </c>
    </row>
    <row r="402" spans="1:2" x14ac:dyDescent="0.2">
      <c r="A402">
        <v>58</v>
      </c>
      <c r="B402" t="s">
        <v>398</v>
      </c>
    </row>
    <row r="403" spans="1:2" x14ac:dyDescent="0.2">
      <c r="A403">
        <v>59</v>
      </c>
      <c r="B403" t="s">
        <v>399</v>
      </c>
    </row>
    <row r="404" spans="1:2" x14ac:dyDescent="0.2">
      <c r="A404">
        <v>60</v>
      </c>
      <c r="B404" t="s">
        <v>400</v>
      </c>
    </row>
    <row r="405" spans="1:2" x14ac:dyDescent="0.2">
      <c r="A405">
        <v>61</v>
      </c>
      <c r="B405" t="s">
        <v>401</v>
      </c>
    </row>
    <row r="406" spans="1:2" x14ac:dyDescent="0.2">
      <c r="A406">
        <v>62</v>
      </c>
      <c r="B406" t="s">
        <v>402</v>
      </c>
    </row>
    <row r="407" spans="1:2" x14ac:dyDescent="0.2">
      <c r="A407">
        <v>63</v>
      </c>
      <c r="B407" t="s">
        <v>403</v>
      </c>
    </row>
    <row r="408" spans="1:2" x14ac:dyDescent="0.2">
      <c r="A408">
        <v>64</v>
      </c>
      <c r="B408" t="s">
        <v>404</v>
      </c>
    </row>
    <row r="409" spans="1:2" x14ac:dyDescent="0.2">
      <c r="A409">
        <v>65</v>
      </c>
      <c r="B409" t="s">
        <v>405</v>
      </c>
    </row>
    <row r="410" spans="1:2" x14ac:dyDescent="0.2">
      <c r="A410">
        <v>66</v>
      </c>
      <c r="B410" t="s">
        <v>406</v>
      </c>
    </row>
    <row r="411" spans="1:2" x14ac:dyDescent="0.2">
      <c r="A411">
        <v>67</v>
      </c>
      <c r="B411" t="s">
        <v>407</v>
      </c>
    </row>
    <row r="412" spans="1:2" x14ac:dyDescent="0.2">
      <c r="A412">
        <v>68</v>
      </c>
      <c r="B412" t="s">
        <v>408</v>
      </c>
    </row>
    <row r="413" spans="1:2" x14ac:dyDescent="0.2">
      <c r="A413">
        <v>69</v>
      </c>
      <c r="B413" t="s">
        <v>409</v>
      </c>
    </row>
    <row r="414" spans="1:2" x14ac:dyDescent="0.2">
      <c r="A414">
        <v>70</v>
      </c>
      <c r="B414" t="s">
        <v>410</v>
      </c>
    </row>
    <row r="415" spans="1:2" x14ac:dyDescent="0.2">
      <c r="A415">
        <v>71</v>
      </c>
      <c r="B415" t="s">
        <v>411</v>
      </c>
    </row>
    <row r="416" spans="1:2" x14ac:dyDescent="0.2">
      <c r="A416">
        <v>72</v>
      </c>
      <c r="B416" t="s">
        <v>412</v>
      </c>
    </row>
    <row r="417" spans="1:6" x14ac:dyDescent="0.2">
      <c r="A417">
        <v>73</v>
      </c>
      <c r="B417" t="s">
        <v>413</v>
      </c>
    </row>
    <row r="418" spans="1:6" x14ac:dyDescent="0.2">
      <c r="A418">
        <v>74</v>
      </c>
      <c r="B418" t="s">
        <v>414</v>
      </c>
      <c r="C418" t="s">
        <v>415</v>
      </c>
    </row>
    <row r="419" spans="1:6" x14ac:dyDescent="0.2">
      <c r="A419">
        <v>75</v>
      </c>
      <c r="B419" t="s">
        <v>416</v>
      </c>
      <c r="C419" t="s">
        <v>417</v>
      </c>
      <c r="D419" t="s">
        <v>418</v>
      </c>
      <c r="E419" t="s">
        <v>419</v>
      </c>
      <c r="F419" t="s">
        <v>420</v>
      </c>
    </row>
    <row r="420" spans="1:6" x14ac:dyDescent="0.2">
      <c r="A420">
        <v>76</v>
      </c>
      <c r="B420" t="s">
        <v>421</v>
      </c>
    </row>
    <row r="421" spans="1:6" x14ac:dyDescent="0.2">
      <c r="A421">
        <v>77</v>
      </c>
      <c r="B421" t="s">
        <v>422</v>
      </c>
      <c r="C421" t="s">
        <v>423</v>
      </c>
    </row>
    <row r="422" spans="1:6" x14ac:dyDescent="0.2">
      <c r="A422">
        <v>78</v>
      </c>
      <c r="B422" t="s">
        <v>424</v>
      </c>
    </row>
    <row r="426" spans="1:6" x14ac:dyDescent="0.2">
      <c r="A426" t="s">
        <v>425</v>
      </c>
    </row>
    <row r="427" spans="1:6" x14ac:dyDescent="0.2">
      <c r="A427" t="s">
        <v>426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5A8C-7B25-D94C-8D1D-A8B99ED87B5A}">
  <dimension ref="A4:AA190"/>
  <sheetViews>
    <sheetView topLeftCell="I1" workbookViewId="0">
      <selection activeCell="AB11" sqref="AB11"/>
    </sheetView>
  </sheetViews>
  <sheetFormatPr baseColWidth="10" defaultRowHeight="16" x14ac:dyDescent="0.2"/>
  <cols>
    <col min="4" max="4" width="34.1640625" customWidth="1"/>
  </cols>
  <sheetData>
    <row r="4" spans="1:27" x14ac:dyDescent="0.2">
      <c r="E4" t="s">
        <v>461</v>
      </c>
    </row>
    <row r="5" spans="1:27" x14ac:dyDescent="0.2">
      <c r="D5" s="3" t="s">
        <v>480</v>
      </c>
      <c r="K5" s="16" t="s">
        <v>462</v>
      </c>
      <c r="L5" s="16" t="s">
        <v>463</v>
      </c>
    </row>
    <row r="6" spans="1:27" x14ac:dyDescent="0.2">
      <c r="A6" s="6"/>
      <c r="K6" s="16"/>
      <c r="L6" s="16"/>
      <c r="V6" t="s">
        <v>662</v>
      </c>
    </row>
    <row r="7" spans="1:27" x14ac:dyDescent="0.2">
      <c r="A7" s="6"/>
      <c r="E7" t="s">
        <v>483</v>
      </c>
      <c r="N7" t="s">
        <v>484</v>
      </c>
      <c r="T7" s="3" t="s">
        <v>643</v>
      </c>
      <c r="Y7" s="3" t="s">
        <v>644</v>
      </c>
    </row>
    <row r="8" spans="1:27" x14ac:dyDescent="0.2">
      <c r="A8" s="6"/>
      <c r="C8" s="6" t="s">
        <v>464</v>
      </c>
      <c r="D8" s="6" t="s">
        <v>465</v>
      </c>
      <c r="E8" s="6" t="s">
        <v>466</v>
      </c>
      <c r="F8" s="6" t="s">
        <v>467</v>
      </c>
      <c r="G8" s="6" t="s">
        <v>468</v>
      </c>
      <c r="H8" s="6" t="s">
        <v>469</v>
      </c>
      <c r="I8" s="6" t="s">
        <v>470</v>
      </c>
      <c r="J8" s="6" t="s">
        <v>471</v>
      </c>
      <c r="K8" s="6" t="s">
        <v>472</v>
      </c>
      <c r="L8" s="6" t="s">
        <v>473</v>
      </c>
      <c r="N8" s="8" t="s">
        <v>464</v>
      </c>
      <c r="O8" s="8" t="s">
        <v>486</v>
      </c>
      <c r="P8" s="8" t="s">
        <v>481</v>
      </c>
      <c r="Q8" s="8" t="s">
        <v>482</v>
      </c>
      <c r="R8" s="8" t="s">
        <v>485</v>
      </c>
      <c r="U8" s="8" t="s">
        <v>486</v>
      </c>
      <c r="V8" s="8" t="s">
        <v>481</v>
      </c>
      <c r="W8" s="8" t="s">
        <v>482</v>
      </c>
      <c r="X8" s="8" t="s">
        <v>485</v>
      </c>
      <c r="Y8" s="8" t="s">
        <v>486</v>
      </c>
      <c r="Z8" s="8" t="s">
        <v>481</v>
      </c>
      <c r="AA8" s="8" t="s">
        <v>482</v>
      </c>
    </row>
    <row r="9" spans="1:27" x14ac:dyDescent="0.2">
      <c r="A9" s="6"/>
      <c r="C9">
        <v>1998</v>
      </c>
      <c r="D9" t="s">
        <v>474</v>
      </c>
      <c r="E9">
        <f>'Service Sector'!C7</f>
        <v>28.018797768488774</v>
      </c>
      <c r="F9">
        <f>'Service Sector'!B7</f>
        <v>26.38013390240069</v>
      </c>
      <c r="G9">
        <f>E9-F9</f>
        <v>1.6386638660880841</v>
      </c>
      <c r="H9" s="4">
        <v>0.29287396915791153</v>
      </c>
      <c r="I9" s="4">
        <v>0.29818985247598212</v>
      </c>
      <c r="J9" s="4">
        <f>H9-I9</f>
        <v>-5.3158833180705911E-3</v>
      </c>
      <c r="K9">
        <f>G9*I9</f>
        <v>0.48863293648652834</v>
      </c>
      <c r="L9">
        <f>F9*J9</f>
        <v>-0.14023371374024027</v>
      </c>
      <c r="N9">
        <v>1998</v>
      </c>
      <c r="O9">
        <v>0.70000000000000284</v>
      </c>
      <c r="P9">
        <f>SUMIFS(K$9:K$190, C$9:C$190, N9)</f>
        <v>0.89678554893984164</v>
      </c>
      <c r="Q9">
        <f>SUMIFS(L$9:L$190, C$9:C$190, N9)</f>
        <v>-0.15650216370956965</v>
      </c>
      <c r="R9">
        <f>P9+Q9</f>
        <v>0.74028338523027193</v>
      </c>
      <c r="T9" t="s">
        <v>636</v>
      </c>
      <c r="U9" s="3">
        <f>SUM(O9:O11)</f>
        <v>3.2000000000000028</v>
      </c>
      <c r="V9" s="3">
        <f t="shared" ref="V9:W9" si="0">SUM(P9:P11)</f>
        <v>3.1830947123525255</v>
      </c>
      <c r="W9" s="3">
        <f t="shared" si="0"/>
        <v>7.7559507928655846E-2</v>
      </c>
      <c r="X9">
        <f>V9+W9</f>
        <v>3.2606542202811815</v>
      </c>
      <c r="Y9">
        <f>U9/3</f>
        <v>1.0666666666666675</v>
      </c>
      <c r="Z9">
        <f>V9/3</f>
        <v>1.0610315707841751</v>
      </c>
      <c r="AA9">
        <f>W9/3</f>
        <v>2.5853169309551949E-2</v>
      </c>
    </row>
    <row r="10" spans="1:27" x14ac:dyDescent="0.2">
      <c r="A10" s="6"/>
      <c r="C10">
        <v>1998</v>
      </c>
      <c r="D10" t="s">
        <v>475</v>
      </c>
      <c r="E10">
        <f>'Service Sector'!C8</f>
        <v>39.5</v>
      </c>
      <c r="F10">
        <f>'Service Sector'!B8</f>
        <v>39.799999999999997</v>
      </c>
      <c r="G10">
        <f t="shared" ref="G10:G73" si="1">E10-F10</f>
        <v>-0.29999999999999716</v>
      </c>
      <c r="H10" s="4">
        <v>0.10236114953712697</v>
      </c>
      <c r="I10" s="4">
        <v>0.1028235958387121</v>
      </c>
      <c r="J10" s="4">
        <f t="shared" ref="J10:J73" si="2">H10-I10</f>
        <v>-4.6244630158513711E-4</v>
      </c>
      <c r="K10">
        <f t="shared" ref="K10:K73" si="3">G10*I10</f>
        <v>-3.0847078751613338E-2</v>
      </c>
      <c r="L10">
        <f t="shared" ref="L10:L73" si="4">F10*J10</f>
        <v>-1.8405362803088455E-2</v>
      </c>
      <c r="N10">
        <v>1999</v>
      </c>
      <c r="O10">
        <v>0.89999999999999858</v>
      </c>
      <c r="P10">
        <f>SUMIFS(K$9:K$190, C$9:C$190, N10)</f>
        <v>0.82777789900903564</v>
      </c>
      <c r="Q10">
        <f t="shared" ref="Q10:Q34" si="5">SUMIFS(L$9:L$190, C$9:C$190, N10)</f>
        <v>8.3763839503549931E-2</v>
      </c>
      <c r="R10">
        <f t="shared" ref="R10:R34" si="6">P10+Q10</f>
        <v>0.91154173851258558</v>
      </c>
      <c r="T10" t="s">
        <v>637</v>
      </c>
      <c r="U10" s="3">
        <f>SUM(O12:O26)</f>
        <v>8.8999999999999986</v>
      </c>
      <c r="V10" s="3">
        <f t="shared" ref="V10:W10" si="7">SUM(P12:P26)</f>
        <v>8.8832707943722706</v>
      </c>
      <c r="W10" s="3">
        <f t="shared" si="7"/>
        <v>0.10099023876776267</v>
      </c>
      <c r="X10">
        <f t="shared" ref="X10:X12" si="8">V10+W10</f>
        <v>8.984261033140033</v>
      </c>
      <c r="Y10">
        <f>U10/15</f>
        <v>0.59333333333333327</v>
      </c>
      <c r="Z10">
        <f>V10/15</f>
        <v>0.59221805295815133</v>
      </c>
      <c r="AA10">
        <f>W10/15</f>
        <v>6.732682584517511E-3</v>
      </c>
    </row>
    <row r="11" spans="1:27" x14ac:dyDescent="0.2">
      <c r="A11" s="6"/>
      <c r="C11">
        <v>1998</v>
      </c>
      <c r="D11" t="s">
        <v>476</v>
      </c>
      <c r="E11">
        <f>'Service Sector'!C9</f>
        <v>69.056624097164615</v>
      </c>
      <c r="F11">
        <f>'Service Sector'!B9</f>
        <v>65.645443499694778</v>
      </c>
      <c r="G11">
        <f t="shared" si="1"/>
        <v>3.411180597469837</v>
      </c>
      <c r="H11" s="4">
        <v>0.13927222397491645</v>
      </c>
      <c r="I11" s="4">
        <v>0.14634168450216134</v>
      </c>
      <c r="J11" s="4">
        <f t="shared" si="2"/>
        <v>-7.0694605272448863E-3</v>
      </c>
      <c r="K11">
        <f t="shared" si="3"/>
        <v>0.49919791477482511</v>
      </c>
      <c r="L11">
        <f t="shared" si="4"/>
        <v>-0.46407787161457664</v>
      </c>
      <c r="N11">
        <v>2000</v>
      </c>
      <c r="O11">
        <v>1.6000000000000014</v>
      </c>
      <c r="P11">
        <f t="shared" ref="P11:P34" si="9">SUMIFS(K$9:K$190, C$9:C$190, N11)</f>
        <v>1.4585312644036481</v>
      </c>
      <c r="Q11">
        <f t="shared" si="5"/>
        <v>0.15029783213467557</v>
      </c>
      <c r="R11">
        <f t="shared" si="6"/>
        <v>1.6088290965383236</v>
      </c>
      <c r="T11" t="s">
        <v>638</v>
      </c>
      <c r="U11" s="3">
        <f>SUM(O27:O31)</f>
        <v>6.7000000000000028</v>
      </c>
      <c r="V11" s="3">
        <f t="shared" ref="V11:W11" si="10">SUM(P27:P31)</f>
        <v>6.0520580432722237</v>
      </c>
      <c r="W11" s="3">
        <f t="shared" si="10"/>
        <v>0.59538560819732089</v>
      </c>
      <c r="X11">
        <f t="shared" si="8"/>
        <v>6.647443651469545</v>
      </c>
      <c r="Y11">
        <f>U11/5</f>
        <v>1.3400000000000005</v>
      </c>
      <c r="Z11">
        <f>V11/5</f>
        <v>1.2104116086544447</v>
      </c>
      <c r="AA11">
        <f>W11/5</f>
        <v>0.11907712163946418</v>
      </c>
    </row>
    <row r="12" spans="1:27" x14ac:dyDescent="0.2">
      <c r="A12" s="6"/>
      <c r="C12">
        <v>1998</v>
      </c>
      <c r="D12" t="s">
        <v>477</v>
      </c>
      <c r="E12">
        <f>'Service Sector'!C10</f>
        <v>41.664217562851498</v>
      </c>
      <c r="F12">
        <f>'Service Sector'!B10</f>
        <v>42.464138078176937</v>
      </c>
      <c r="G12">
        <f t="shared" si="1"/>
        <v>-0.7999205153254394</v>
      </c>
      <c r="H12" s="4">
        <v>0.1679890680705961</v>
      </c>
      <c r="I12" s="4">
        <v>0.15781901628717698</v>
      </c>
      <c r="J12" s="4">
        <f t="shared" si="2"/>
        <v>1.0170051783419121E-2</v>
      </c>
      <c r="K12">
        <f t="shared" si="3"/>
        <v>-0.12624266883659252</v>
      </c>
      <c r="L12">
        <f t="shared" si="4"/>
        <v>0.43186248319331916</v>
      </c>
      <c r="N12">
        <v>2001</v>
      </c>
      <c r="O12">
        <v>1.2999999999999972</v>
      </c>
      <c r="P12">
        <f t="shared" si="9"/>
        <v>1.3387746576798774</v>
      </c>
      <c r="Q12">
        <f t="shared" si="5"/>
        <v>-3.2327667730366223E-2</v>
      </c>
      <c r="R12">
        <f t="shared" si="6"/>
        <v>1.306446989949511</v>
      </c>
      <c r="T12" t="s">
        <v>639</v>
      </c>
      <c r="U12" s="3">
        <f>SUM(O32:O34)</f>
        <v>-2.7000000000000028</v>
      </c>
      <c r="V12" s="3">
        <f t="shared" ref="V12:W12" si="11">SUM(P32:P34)</f>
        <v>-1.5277189368879902</v>
      </c>
      <c r="W12" s="3">
        <f t="shared" si="11"/>
        <v>-1.1463782212271205</v>
      </c>
      <c r="X12">
        <f t="shared" si="8"/>
        <v>-2.674097158115111</v>
      </c>
      <c r="Y12">
        <f t="shared" ref="Y12:AA12" si="12">U12/3</f>
        <v>-0.90000000000000091</v>
      </c>
      <c r="Z12">
        <f t="shared" si="12"/>
        <v>-0.50923964562933011</v>
      </c>
      <c r="AA12">
        <f t="shared" si="12"/>
        <v>-0.38212607374237351</v>
      </c>
    </row>
    <row r="13" spans="1:27" x14ac:dyDescent="0.2">
      <c r="A13" s="6"/>
      <c r="C13">
        <v>1998</v>
      </c>
      <c r="D13" t="s">
        <v>478</v>
      </c>
      <c r="E13">
        <f>'Service Sector'!C11</f>
        <v>55.1</v>
      </c>
      <c r="F13">
        <f>'Service Sector'!B11</f>
        <v>54.9</v>
      </c>
      <c r="G13">
        <f t="shared" si="1"/>
        <v>0.20000000000000284</v>
      </c>
      <c r="H13" s="4">
        <v>5.5080100772086735E-2</v>
      </c>
      <c r="I13" s="4">
        <v>5.6252273068858424E-2</v>
      </c>
      <c r="J13" s="4">
        <f t="shared" si="2"/>
        <v>-1.1721722967716897E-3</v>
      </c>
      <c r="K13">
        <f t="shared" si="3"/>
        <v>1.1250454613771844E-2</v>
      </c>
      <c r="L13">
        <f t="shared" si="4"/>
        <v>-6.4352259092765762E-2</v>
      </c>
      <c r="N13">
        <v>2002</v>
      </c>
      <c r="O13">
        <v>1</v>
      </c>
      <c r="P13">
        <f t="shared" si="9"/>
        <v>1.1124721032554665</v>
      </c>
      <c r="Q13">
        <f t="shared" si="5"/>
        <v>-0.10560241163894717</v>
      </c>
      <c r="R13">
        <f t="shared" si="6"/>
        <v>1.0068696916165194</v>
      </c>
    </row>
    <row r="14" spans="1:27" x14ac:dyDescent="0.2">
      <c r="A14" s="6"/>
      <c r="C14">
        <v>1998</v>
      </c>
      <c r="D14" t="s">
        <v>479</v>
      </c>
      <c r="E14">
        <f>'Service Sector'!C12</f>
        <v>20.9</v>
      </c>
      <c r="F14">
        <f>'Service Sector'!B12</f>
        <v>20.8</v>
      </c>
      <c r="G14">
        <f t="shared" si="1"/>
        <v>9.9999999999997868E-2</v>
      </c>
      <c r="H14" s="4">
        <v>0.10936285037278677</v>
      </c>
      <c r="I14" s="4">
        <v>0.10716406221187219</v>
      </c>
      <c r="J14" s="4">
        <f t="shared" si="2"/>
        <v>2.1987881609145804E-3</v>
      </c>
      <c r="K14">
        <f t="shared" si="3"/>
        <v>1.071640622118699E-2</v>
      </c>
      <c r="L14">
        <f t="shared" si="4"/>
        <v>4.5734793747023272E-2</v>
      </c>
      <c r="N14">
        <v>2003</v>
      </c>
      <c r="O14">
        <v>0.20000000000000284</v>
      </c>
      <c r="P14">
        <f t="shared" si="9"/>
        <v>0.13641279426938061</v>
      </c>
      <c r="Q14">
        <f t="shared" si="5"/>
        <v>6.4836053330315266E-2</v>
      </c>
      <c r="R14">
        <f t="shared" si="6"/>
        <v>0.20124884759969586</v>
      </c>
    </row>
    <row r="15" spans="1:27" x14ac:dyDescent="0.2">
      <c r="A15" s="6"/>
      <c r="C15">
        <v>1998</v>
      </c>
      <c r="D15" t="s">
        <v>455</v>
      </c>
      <c r="E15">
        <f>'Service Sector'!C13</f>
        <v>32.416485574494828</v>
      </c>
      <c r="F15">
        <f>'Service Sector'!B13</f>
        <v>32.081064016737983</v>
      </c>
      <c r="G15">
        <f t="shared" si="1"/>
        <v>0.33542155775684535</v>
      </c>
      <c r="H15" s="4">
        <v>0.13306063811457541</v>
      </c>
      <c r="I15" s="4">
        <v>0.13140951561523678</v>
      </c>
      <c r="J15" s="4">
        <f t="shared" si="2"/>
        <v>1.6511224993386309E-3</v>
      </c>
      <c r="K15">
        <f t="shared" si="3"/>
        <v>4.4077584431735213E-2</v>
      </c>
      <c r="L15">
        <f t="shared" si="4"/>
        <v>5.2969766600759034E-2</v>
      </c>
      <c r="N15">
        <v>2004</v>
      </c>
      <c r="O15">
        <v>0.29999999999999716</v>
      </c>
      <c r="P15">
        <f t="shared" si="9"/>
        <v>0.20178759371806212</v>
      </c>
      <c r="Q15">
        <f t="shared" si="5"/>
        <v>9.9820111721961577E-2</v>
      </c>
      <c r="R15">
        <f t="shared" si="6"/>
        <v>0.30160770544002369</v>
      </c>
    </row>
    <row r="16" spans="1:27" x14ac:dyDescent="0.2">
      <c r="C16">
        <v>1999</v>
      </c>
      <c r="D16" t="s">
        <v>474</v>
      </c>
      <c r="E16">
        <f>'Service Sector'!D7</f>
        <v>29.343558844222454</v>
      </c>
      <c r="F16">
        <f>E9</f>
        <v>28.018797768488774</v>
      </c>
      <c r="G16">
        <f t="shared" si="1"/>
        <v>1.3247610757336794</v>
      </c>
      <c r="H16" s="4">
        <v>0.28398767887921511</v>
      </c>
      <c r="I16" s="4">
        <f>H9</f>
        <v>0.29287396915791153</v>
      </c>
      <c r="J16" s="4">
        <f t="shared" si="2"/>
        <v>-8.8862902786964182E-3</v>
      </c>
      <c r="K16">
        <f t="shared" si="3"/>
        <v>0.38798803443602731</v>
      </c>
      <c r="L16">
        <f t="shared" si="4"/>
        <v>-0.24898317023088268</v>
      </c>
      <c r="N16">
        <v>2005</v>
      </c>
      <c r="O16">
        <v>1.4000000000000057</v>
      </c>
      <c r="P16">
        <f t="shared" si="9"/>
        <v>1.2717932450703822</v>
      </c>
      <c r="Q16">
        <f t="shared" si="5"/>
        <v>0.15126123629063318</v>
      </c>
      <c r="R16">
        <f t="shared" si="6"/>
        <v>1.4230544813610153</v>
      </c>
    </row>
    <row r="17" spans="3:18" x14ac:dyDescent="0.2">
      <c r="C17">
        <v>1999</v>
      </c>
      <c r="D17" t="s">
        <v>475</v>
      </c>
      <c r="E17">
        <f>'Service Sector'!D8</f>
        <v>39.799999999999997</v>
      </c>
      <c r="F17">
        <f t="shared" ref="F17:F80" si="13">E10</f>
        <v>39.5</v>
      </c>
      <c r="G17">
        <f t="shared" si="1"/>
        <v>0.29999999999999716</v>
      </c>
      <c r="H17" s="4">
        <v>0.10250603878621753</v>
      </c>
      <c r="I17" s="4">
        <f t="shared" ref="I17:I80" si="14">H10</f>
        <v>0.10236114953712697</v>
      </c>
      <c r="J17" s="4">
        <f t="shared" si="2"/>
        <v>1.4488924909056289E-4</v>
      </c>
      <c r="K17">
        <f t="shared" si="3"/>
        <v>3.0708344861137798E-2</v>
      </c>
      <c r="L17">
        <f t="shared" si="4"/>
        <v>5.7231253390772341E-3</v>
      </c>
      <c r="N17">
        <v>2006</v>
      </c>
      <c r="O17">
        <v>1.1999999999999957</v>
      </c>
      <c r="P17">
        <f t="shared" si="9"/>
        <v>1.0641205017527597</v>
      </c>
      <c r="Q17">
        <f t="shared" si="5"/>
        <v>0.14244805770076657</v>
      </c>
      <c r="R17">
        <f t="shared" si="6"/>
        <v>1.2065685594535263</v>
      </c>
    </row>
    <row r="18" spans="3:18" x14ac:dyDescent="0.2">
      <c r="C18">
        <v>1999</v>
      </c>
      <c r="D18" t="s">
        <v>476</v>
      </c>
      <c r="E18">
        <f>'Service Sector'!D9</f>
        <v>70.846720732666</v>
      </c>
      <c r="F18">
        <f t="shared" si="13"/>
        <v>69.056624097164615</v>
      </c>
      <c r="G18">
        <f t="shared" si="1"/>
        <v>1.790096635501385</v>
      </c>
      <c r="H18" s="4">
        <v>0.13698488671322115</v>
      </c>
      <c r="I18" s="4">
        <f t="shared" si="14"/>
        <v>0.13927222397491645</v>
      </c>
      <c r="J18" s="4">
        <f t="shared" si="2"/>
        <v>-2.2873372616953047E-3</v>
      </c>
      <c r="K18">
        <f t="shared" si="3"/>
        <v>0.24931073955629326</v>
      </c>
      <c r="L18">
        <f t="shared" si="4"/>
        <v>-0.1579557894643305</v>
      </c>
      <c r="N18">
        <v>2007</v>
      </c>
      <c r="O18">
        <v>0.5</v>
      </c>
      <c r="P18">
        <f t="shared" si="9"/>
        <v>0.41800778686916035</v>
      </c>
      <c r="Q18">
        <f t="shared" si="5"/>
        <v>9.0858499578505461E-2</v>
      </c>
      <c r="R18">
        <f t="shared" si="6"/>
        <v>0.50886628644766585</v>
      </c>
    </row>
    <row r="19" spans="3:18" x14ac:dyDescent="0.2">
      <c r="C19">
        <v>1999</v>
      </c>
      <c r="D19" t="s">
        <v>477</v>
      </c>
      <c r="E19">
        <f>'Service Sector'!D10</f>
        <v>42.153891280406832</v>
      </c>
      <c r="F19">
        <f t="shared" si="13"/>
        <v>41.664217562851498</v>
      </c>
      <c r="G19">
        <f t="shared" si="1"/>
        <v>0.48967371755533406</v>
      </c>
      <c r="H19" s="4">
        <v>0.17547744229822465</v>
      </c>
      <c r="I19" s="4">
        <f t="shared" si="14"/>
        <v>0.1679890680705961</v>
      </c>
      <c r="J19" s="4">
        <f t="shared" si="2"/>
        <v>7.488374227628547E-3</v>
      </c>
      <c r="K19">
        <f t="shared" si="3"/>
        <v>8.2259831470784861E-2</v>
      </c>
      <c r="L19">
        <f t="shared" si="4"/>
        <v>0.31199725301196585</v>
      </c>
      <c r="N19">
        <v>2008</v>
      </c>
      <c r="O19">
        <v>-0.39999999999999858</v>
      </c>
      <c r="P19">
        <f t="shared" si="9"/>
        <v>-0.4142005050956814</v>
      </c>
      <c r="Q19">
        <f t="shared" si="5"/>
        <v>2.1173489581825751E-2</v>
      </c>
      <c r="R19">
        <f t="shared" si="6"/>
        <v>-0.39302701551385566</v>
      </c>
    </row>
    <row r="20" spans="3:18" x14ac:dyDescent="0.2">
      <c r="C20">
        <v>1999</v>
      </c>
      <c r="D20" t="s">
        <v>478</v>
      </c>
      <c r="E20">
        <f>'Service Sector'!D11</f>
        <v>53</v>
      </c>
      <c r="F20">
        <f t="shared" si="13"/>
        <v>55.1</v>
      </c>
      <c r="G20">
        <f t="shared" si="1"/>
        <v>-2.1000000000000014</v>
      </c>
      <c r="H20" s="4">
        <v>5.6460073631166362E-2</v>
      </c>
      <c r="I20" s="4">
        <f t="shared" si="14"/>
        <v>5.5080100772086735E-2</v>
      </c>
      <c r="J20" s="4">
        <f t="shared" si="2"/>
        <v>1.379972859079627E-3</v>
      </c>
      <c r="K20">
        <f t="shared" si="3"/>
        <v>-0.11566821162138222</v>
      </c>
      <c r="L20">
        <f t="shared" si="4"/>
        <v>7.6036504535287444E-2</v>
      </c>
      <c r="N20">
        <v>2009</v>
      </c>
      <c r="O20">
        <v>0.29999999999999716</v>
      </c>
      <c r="P20">
        <f t="shared" si="9"/>
        <v>0.32988283746174035</v>
      </c>
      <c r="Q20">
        <f t="shared" si="5"/>
        <v>-2.4409239364855284E-2</v>
      </c>
      <c r="R20">
        <f t="shared" si="6"/>
        <v>0.30547359809688507</v>
      </c>
    </row>
    <row r="21" spans="3:18" x14ac:dyDescent="0.2">
      <c r="C21">
        <v>1999</v>
      </c>
      <c r="D21" t="s">
        <v>479</v>
      </c>
      <c r="E21">
        <f>'Service Sector'!D12</f>
        <v>21.4</v>
      </c>
      <c r="F21">
        <f t="shared" si="13"/>
        <v>20.9</v>
      </c>
      <c r="G21">
        <f t="shared" si="1"/>
        <v>0.5</v>
      </c>
      <c r="H21" s="4">
        <v>0.10702588517455995</v>
      </c>
      <c r="I21" s="4">
        <f t="shared" si="14"/>
        <v>0.10936285037278677</v>
      </c>
      <c r="J21" s="4">
        <f t="shared" si="2"/>
        <v>-2.3369651982268203E-3</v>
      </c>
      <c r="K21">
        <f t="shared" si="3"/>
        <v>5.4681425186393386E-2</v>
      </c>
      <c r="L21">
        <f t="shared" si="4"/>
        <v>-4.8842572642940542E-2</v>
      </c>
      <c r="N21">
        <v>2010</v>
      </c>
      <c r="O21">
        <v>-0.19999999999999574</v>
      </c>
      <c r="P21">
        <f t="shared" si="9"/>
        <v>-0.11842193938244028</v>
      </c>
      <c r="Q21">
        <f t="shared" si="5"/>
        <v>-7.7413452313755446E-2</v>
      </c>
      <c r="R21">
        <f t="shared" si="6"/>
        <v>-0.19583539169619574</v>
      </c>
    </row>
    <row r="22" spans="3:18" x14ac:dyDescent="0.2">
      <c r="C22">
        <v>1999</v>
      </c>
      <c r="D22" t="s">
        <v>455</v>
      </c>
      <c r="E22">
        <f>'Service Sector'!D13</f>
        <v>33.457347373162321</v>
      </c>
      <c r="F22">
        <f t="shared" si="13"/>
        <v>32.416485574494828</v>
      </c>
      <c r="G22">
        <f t="shared" si="1"/>
        <v>1.0408617986674926</v>
      </c>
      <c r="H22" s="4">
        <v>0.13755799451739531</v>
      </c>
      <c r="I22" s="4">
        <f t="shared" si="14"/>
        <v>0.13306063811457541</v>
      </c>
      <c r="J22" s="4">
        <f t="shared" si="2"/>
        <v>4.4973564028198965E-3</v>
      </c>
      <c r="K22">
        <f t="shared" si="3"/>
        <v>0.13849773511978128</v>
      </c>
      <c r="L22">
        <f t="shared" si="4"/>
        <v>0.14578848895537314</v>
      </c>
      <c r="N22">
        <v>2011</v>
      </c>
      <c r="O22">
        <v>1</v>
      </c>
      <c r="P22">
        <f t="shared" si="9"/>
        <v>0.97315043912907817</v>
      </c>
      <c r="Q22">
        <f t="shared" si="5"/>
        <v>2.9043114832985776E-2</v>
      </c>
      <c r="R22">
        <f t="shared" si="6"/>
        <v>1.0021935539620639</v>
      </c>
    </row>
    <row r="23" spans="3:18" x14ac:dyDescent="0.2">
      <c r="C23">
        <v>2000</v>
      </c>
      <c r="D23" t="s">
        <v>474</v>
      </c>
      <c r="E23">
        <f>'Service Sector'!E7</f>
        <v>30.511386054669998</v>
      </c>
      <c r="F23">
        <f t="shared" si="13"/>
        <v>29.343558844222454</v>
      </c>
      <c r="G23">
        <f t="shared" si="1"/>
        <v>1.1678272104475447</v>
      </c>
      <c r="H23" s="4">
        <v>0.28375723680816001</v>
      </c>
      <c r="I23" s="4">
        <f t="shared" si="14"/>
        <v>0.28398767887921511</v>
      </c>
      <c r="J23" s="4">
        <f t="shared" si="2"/>
        <v>-2.3044207105510361E-4</v>
      </c>
      <c r="K23">
        <f t="shared" si="3"/>
        <v>0.33164853882698686</v>
      </c>
      <c r="L23">
        <f t="shared" si="4"/>
        <v>-6.761990472189925E-3</v>
      </c>
      <c r="N23">
        <v>2012</v>
      </c>
      <c r="O23">
        <v>0.19999999999999574</v>
      </c>
      <c r="P23">
        <f t="shared" si="9"/>
        <v>0.26895436523135946</v>
      </c>
      <c r="Q23">
        <f t="shared" si="5"/>
        <v>-6.5677200961544391E-2</v>
      </c>
      <c r="R23">
        <f t="shared" si="6"/>
        <v>0.20327716426981507</v>
      </c>
    </row>
    <row r="24" spans="3:18" x14ac:dyDescent="0.2">
      <c r="C24">
        <v>2000</v>
      </c>
      <c r="D24" t="s">
        <v>475</v>
      </c>
      <c r="E24">
        <f>'Service Sector'!E8</f>
        <v>42.2</v>
      </c>
      <c r="F24">
        <f t="shared" si="13"/>
        <v>39.799999999999997</v>
      </c>
      <c r="G24">
        <f t="shared" si="1"/>
        <v>2.4000000000000057</v>
      </c>
      <c r="H24" s="4">
        <v>0.1000075526434612</v>
      </c>
      <c r="I24" s="4">
        <f t="shared" si="14"/>
        <v>0.10250603878621753</v>
      </c>
      <c r="J24" s="4">
        <f t="shared" si="2"/>
        <v>-2.4984861427563287E-3</v>
      </c>
      <c r="K24">
        <f t="shared" si="3"/>
        <v>0.24601449308692266</v>
      </c>
      <c r="L24">
        <f t="shared" si="4"/>
        <v>-9.9439748481701881E-2</v>
      </c>
      <c r="N24">
        <v>2013</v>
      </c>
      <c r="O24">
        <v>0.70000000000000284</v>
      </c>
      <c r="P24">
        <f t="shared" si="9"/>
        <v>0.74796220362383514</v>
      </c>
      <c r="Q24">
        <f t="shared" si="5"/>
        <v>-4.5554356579419295E-2</v>
      </c>
      <c r="R24">
        <f t="shared" si="6"/>
        <v>0.70240784704441583</v>
      </c>
    </row>
    <row r="25" spans="3:18" x14ac:dyDescent="0.2">
      <c r="C25">
        <v>2000</v>
      </c>
      <c r="D25" t="s">
        <v>476</v>
      </c>
      <c r="E25">
        <f>'Service Sector'!E9</f>
        <v>71.13753063333526</v>
      </c>
      <c r="F25">
        <f t="shared" si="13"/>
        <v>70.846720732666</v>
      </c>
      <c r="G25">
        <f t="shared" si="1"/>
        <v>0.29080990066925949</v>
      </c>
      <c r="H25" s="4">
        <v>0.14074281196500379</v>
      </c>
      <c r="I25" s="4">
        <f t="shared" si="14"/>
        <v>0.13698488671322115</v>
      </c>
      <c r="J25" s="4">
        <f t="shared" si="2"/>
        <v>3.7579252517826456E-3</v>
      </c>
      <c r="K25">
        <f t="shared" si="3"/>
        <v>3.9836561298261609E-2</v>
      </c>
      <c r="L25">
        <f t="shared" si="4"/>
        <v>0.26623668084727864</v>
      </c>
      <c r="N25">
        <v>2014</v>
      </c>
      <c r="O25">
        <v>1.5</v>
      </c>
      <c r="P25">
        <f t="shared" si="9"/>
        <v>1.565928431757418</v>
      </c>
      <c r="Q25">
        <f t="shared" si="5"/>
        <v>-6.5761563596963848E-2</v>
      </c>
      <c r="R25">
        <f t="shared" si="6"/>
        <v>1.5001668681604541</v>
      </c>
    </row>
    <row r="26" spans="3:18" x14ac:dyDescent="0.2">
      <c r="C26">
        <v>2000</v>
      </c>
      <c r="D26" t="s">
        <v>477</v>
      </c>
      <c r="E26">
        <f>'Service Sector'!E10</f>
        <v>44.091027469322562</v>
      </c>
      <c r="F26">
        <f t="shared" si="13"/>
        <v>42.153891280406832</v>
      </c>
      <c r="G26">
        <f t="shared" si="1"/>
        <v>1.9371361889157299</v>
      </c>
      <c r="H26" s="4">
        <v>0.17772129895834696</v>
      </c>
      <c r="I26" s="4">
        <f t="shared" si="14"/>
        <v>0.17547744229822465</v>
      </c>
      <c r="J26" s="4">
        <f t="shared" si="2"/>
        <v>2.2438566601223064E-3</v>
      </c>
      <c r="K26">
        <f t="shared" si="3"/>
        <v>0.33992370381426279</v>
      </c>
      <c r="L26">
        <f t="shared" si="4"/>
        <v>9.4587289699612484E-2</v>
      </c>
      <c r="N26">
        <v>2015</v>
      </c>
      <c r="O26">
        <v>-0.10000000000000142</v>
      </c>
      <c r="P26">
        <f t="shared" si="9"/>
        <v>-1.3353720968127973E-2</v>
      </c>
      <c r="Q26">
        <f t="shared" si="5"/>
        <v>-8.1704432083379214E-2</v>
      </c>
      <c r="R26">
        <f t="shared" si="6"/>
        <v>-9.5058153051507194E-2</v>
      </c>
    </row>
    <row r="27" spans="3:18" x14ac:dyDescent="0.2">
      <c r="C27">
        <v>2000</v>
      </c>
      <c r="D27" t="s">
        <v>478</v>
      </c>
      <c r="E27">
        <f>'Service Sector'!E11</f>
        <v>53.7</v>
      </c>
      <c r="F27">
        <f t="shared" si="13"/>
        <v>53</v>
      </c>
      <c r="G27">
        <f t="shared" si="1"/>
        <v>0.70000000000000284</v>
      </c>
      <c r="H27" s="4">
        <v>5.6316624363374583E-2</v>
      </c>
      <c r="I27" s="4">
        <f t="shared" si="14"/>
        <v>5.6460073631166362E-2</v>
      </c>
      <c r="J27" s="4">
        <f t="shared" si="2"/>
        <v>-1.4344926779177869E-4</v>
      </c>
      <c r="K27">
        <f t="shared" si="3"/>
        <v>3.9522051541816615E-2</v>
      </c>
      <c r="L27">
        <f t="shared" si="4"/>
        <v>-7.6028111929642705E-3</v>
      </c>
      <c r="N27">
        <v>2016</v>
      </c>
      <c r="O27">
        <v>0.20000000000000284</v>
      </c>
      <c r="P27">
        <f t="shared" si="9"/>
        <v>0.3734810564442172</v>
      </c>
      <c r="Q27">
        <f t="shared" si="5"/>
        <v>-0.16641986220632127</v>
      </c>
      <c r="R27">
        <f t="shared" si="6"/>
        <v>0.20706119423789593</v>
      </c>
    </row>
    <row r="28" spans="3:18" x14ac:dyDescent="0.2">
      <c r="C28">
        <v>2000</v>
      </c>
      <c r="D28" t="s">
        <v>479</v>
      </c>
      <c r="E28">
        <f>'Service Sector'!E12</f>
        <v>21.7</v>
      </c>
      <c r="F28">
        <f t="shared" si="13"/>
        <v>21.4</v>
      </c>
      <c r="G28">
        <f t="shared" si="1"/>
        <v>0.30000000000000071</v>
      </c>
      <c r="H28" s="4">
        <v>0.10636404948355808</v>
      </c>
      <c r="I28" s="4">
        <f t="shared" si="14"/>
        <v>0.10702588517455995</v>
      </c>
      <c r="J28" s="4">
        <f t="shared" si="2"/>
        <v>-6.6183569100186634E-4</v>
      </c>
      <c r="K28">
        <f t="shared" si="3"/>
        <v>3.2107765552368064E-2</v>
      </c>
      <c r="L28">
        <f t="shared" si="4"/>
        <v>-1.4163283787439938E-2</v>
      </c>
      <c r="N28">
        <v>2017</v>
      </c>
      <c r="O28">
        <v>0.89999999999999858</v>
      </c>
      <c r="P28">
        <f t="shared" si="9"/>
        <v>1.1374983075597154</v>
      </c>
      <c r="Q28">
        <f t="shared" si="5"/>
        <v>-0.2064787944623519</v>
      </c>
      <c r="R28">
        <f t="shared" si="6"/>
        <v>0.93101951309736353</v>
      </c>
    </row>
    <row r="29" spans="3:18" x14ac:dyDescent="0.2">
      <c r="C29">
        <v>2000</v>
      </c>
      <c r="D29" t="s">
        <v>455</v>
      </c>
      <c r="E29">
        <f>'Service Sector'!E13</f>
        <v>36.579507970151241</v>
      </c>
      <c r="F29">
        <f t="shared" si="13"/>
        <v>33.457347373162321</v>
      </c>
      <c r="G29">
        <f t="shared" si="1"/>
        <v>3.1221605969889197</v>
      </c>
      <c r="H29" s="4">
        <v>0.13509042577809521</v>
      </c>
      <c r="I29" s="4">
        <f t="shared" si="14"/>
        <v>0.13755799451739531</v>
      </c>
      <c r="J29" s="4">
        <f t="shared" si="2"/>
        <v>-2.4675687393000967E-3</v>
      </c>
      <c r="K29">
        <f t="shared" si="3"/>
        <v>0.42947815028302949</v>
      </c>
      <c r="L29">
        <f t="shared" si="4"/>
        <v>-8.255830447791955E-2</v>
      </c>
      <c r="N29" s="3">
        <v>2018</v>
      </c>
      <c r="O29" s="3">
        <v>0.20000000000000284</v>
      </c>
      <c r="P29" s="3">
        <f t="shared" si="9"/>
        <v>0.56101686069670231</v>
      </c>
      <c r="Q29" s="3">
        <f t="shared" si="5"/>
        <v>-0.31396888920785143</v>
      </c>
      <c r="R29" s="3">
        <f t="shared" si="6"/>
        <v>0.24704797148885088</v>
      </c>
    </row>
    <row r="30" spans="3:18" x14ac:dyDescent="0.2">
      <c r="C30">
        <f>C23+1</f>
        <v>2001</v>
      </c>
      <c r="D30" t="s">
        <v>474</v>
      </c>
      <c r="E30">
        <f>'Service Sector'!F7</f>
        <v>31.475394518434712</v>
      </c>
      <c r="F30">
        <f t="shared" si="13"/>
        <v>30.511386054669998</v>
      </c>
      <c r="G30">
        <f t="shared" si="1"/>
        <v>0.9640084637647135</v>
      </c>
      <c r="H30" s="4">
        <v>0.28621315281205484</v>
      </c>
      <c r="I30" s="4">
        <f t="shared" si="14"/>
        <v>0.28375723680816001</v>
      </c>
      <c r="J30" s="4">
        <f t="shared" si="2"/>
        <v>2.4559160038948313E-3</v>
      </c>
      <c r="K30">
        <f t="shared" si="3"/>
        <v>0.27354437793755432</v>
      </c>
      <c r="L30">
        <f t="shared" si="4"/>
        <v>7.493340131267763E-2</v>
      </c>
      <c r="N30">
        <v>2019</v>
      </c>
      <c r="O30">
        <v>0.59999999999999432</v>
      </c>
      <c r="P30">
        <f t="shared" si="9"/>
        <v>0.51296102518707354</v>
      </c>
      <c r="Q30">
        <f t="shared" si="5"/>
        <v>9.4965306132790556E-2</v>
      </c>
      <c r="R30">
        <f t="shared" si="6"/>
        <v>0.60792633131986407</v>
      </c>
    </row>
    <row r="31" spans="3:18" x14ac:dyDescent="0.2">
      <c r="C31">
        <f t="shared" ref="C31:C94" si="15">C24+1</f>
        <v>2001</v>
      </c>
      <c r="D31" t="s">
        <v>475</v>
      </c>
      <c r="E31">
        <f>'Service Sector'!F8</f>
        <v>44</v>
      </c>
      <c r="F31">
        <f t="shared" si="13"/>
        <v>42.2</v>
      </c>
      <c r="G31">
        <f t="shared" si="1"/>
        <v>1.7999999999999972</v>
      </c>
      <c r="H31" s="4">
        <v>9.8752587720112098E-2</v>
      </c>
      <c r="I31" s="4">
        <f t="shared" si="14"/>
        <v>0.1000075526434612</v>
      </c>
      <c r="J31" s="4">
        <f t="shared" si="2"/>
        <v>-1.2549649233491028E-3</v>
      </c>
      <c r="K31">
        <f t="shared" si="3"/>
        <v>0.18001359475822987</v>
      </c>
      <c r="L31">
        <f t="shared" si="4"/>
        <v>-5.2959519765332141E-2</v>
      </c>
      <c r="N31">
        <v>2020</v>
      </c>
      <c r="O31">
        <v>4.8000000000000043</v>
      </c>
      <c r="P31">
        <f t="shared" si="9"/>
        <v>3.4671007933845157</v>
      </c>
      <c r="Q31">
        <f t="shared" si="5"/>
        <v>1.1872878479410549</v>
      </c>
      <c r="R31">
        <f t="shared" si="6"/>
        <v>4.6543886413255704</v>
      </c>
    </row>
    <row r="32" spans="3:18" x14ac:dyDescent="0.2">
      <c r="C32">
        <f t="shared" si="15"/>
        <v>2001</v>
      </c>
      <c r="D32" t="s">
        <v>476</v>
      </c>
      <c r="E32">
        <f>'Service Sector'!F9</f>
        <v>74.367385973646435</v>
      </c>
      <c r="F32">
        <f t="shared" si="13"/>
        <v>71.13753063333526</v>
      </c>
      <c r="G32">
        <f t="shared" si="1"/>
        <v>3.2298553403111754</v>
      </c>
      <c r="H32" s="4">
        <v>0.14021426215156804</v>
      </c>
      <c r="I32" s="4">
        <f t="shared" si="14"/>
        <v>0.14074281196500379</v>
      </c>
      <c r="J32" s="4">
        <f t="shared" si="2"/>
        <v>-5.2854981343575247E-4</v>
      </c>
      <c r="K32">
        <f t="shared" si="3"/>
        <v>0.4545789228355791</v>
      </c>
      <c r="L32">
        <f t="shared" si="4"/>
        <v>-3.7599728544529476E-2</v>
      </c>
      <c r="N32">
        <v>2021</v>
      </c>
      <c r="O32">
        <v>-1.7000000000000028</v>
      </c>
      <c r="P32">
        <f t="shared" si="9"/>
        <v>-1.4689541054818971</v>
      </c>
      <c r="Q32">
        <f t="shared" si="5"/>
        <v>-0.21005150190638672</v>
      </c>
      <c r="R32">
        <f t="shared" si="6"/>
        <v>-1.6790056073882837</v>
      </c>
    </row>
    <row r="33" spans="3:18" x14ac:dyDescent="0.2">
      <c r="C33">
        <f t="shared" si="15"/>
        <v>2001</v>
      </c>
      <c r="D33" t="s">
        <v>477</v>
      </c>
      <c r="E33">
        <f>'Service Sector'!F10</f>
        <v>44.700810267205497</v>
      </c>
      <c r="F33">
        <f t="shared" si="13"/>
        <v>44.091027469322562</v>
      </c>
      <c r="G33">
        <f t="shared" si="1"/>
        <v>0.60978279788293577</v>
      </c>
      <c r="H33" s="4">
        <v>0.17953468887093002</v>
      </c>
      <c r="I33" s="4">
        <f t="shared" si="14"/>
        <v>0.17772129895834696</v>
      </c>
      <c r="J33" s="4">
        <f t="shared" si="2"/>
        <v>1.8133899125830633E-3</v>
      </c>
      <c r="K33">
        <f t="shared" si="3"/>
        <v>0.10837139092221049</v>
      </c>
      <c r="L33">
        <f t="shared" si="4"/>
        <v>7.9954224448292283E-2</v>
      </c>
      <c r="N33">
        <v>2022</v>
      </c>
      <c r="O33">
        <v>-0.29999999999999716</v>
      </c>
      <c r="P33">
        <f t="shared" si="9"/>
        <v>0.21404447779277944</v>
      </c>
      <c r="Q33">
        <f t="shared" si="5"/>
        <v>-0.52636182527398379</v>
      </c>
      <c r="R33">
        <f t="shared" si="6"/>
        <v>-0.31231734748120432</v>
      </c>
    </row>
    <row r="34" spans="3:18" x14ac:dyDescent="0.2">
      <c r="C34">
        <f t="shared" si="15"/>
        <v>2001</v>
      </c>
      <c r="D34" t="s">
        <v>478</v>
      </c>
      <c r="E34">
        <f>'Service Sector'!F11</f>
        <v>56.6</v>
      </c>
      <c r="F34">
        <f t="shared" si="13"/>
        <v>53.7</v>
      </c>
      <c r="G34">
        <f t="shared" si="1"/>
        <v>2.8999999999999986</v>
      </c>
      <c r="H34" s="4">
        <v>5.444053927544773E-2</v>
      </c>
      <c r="I34" s="4">
        <f t="shared" si="14"/>
        <v>5.6316624363374583E-2</v>
      </c>
      <c r="J34" s="4">
        <f t="shared" si="2"/>
        <v>-1.8760850879268529E-3</v>
      </c>
      <c r="K34">
        <f t="shared" si="3"/>
        <v>0.16331821065378621</v>
      </c>
      <c r="L34">
        <f t="shared" si="4"/>
        <v>-0.100745769221672</v>
      </c>
      <c r="N34">
        <v>2023</v>
      </c>
      <c r="O34">
        <v>-0.70000000000000284</v>
      </c>
      <c r="P34" s="3">
        <f t="shared" si="9"/>
        <v>-0.27280930919887253</v>
      </c>
      <c r="Q34" s="3">
        <f t="shared" si="5"/>
        <v>-0.40996489404674991</v>
      </c>
      <c r="R34" s="3">
        <f t="shared" si="6"/>
        <v>-0.68277420324562244</v>
      </c>
    </row>
    <row r="35" spans="3:18" x14ac:dyDescent="0.2">
      <c r="C35">
        <f t="shared" si="15"/>
        <v>2001</v>
      </c>
      <c r="D35" t="s">
        <v>479</v>
      </c>
      <c r="E35">
        <f>'Service Sector'!F12</f>
        <v>22.4</v>
      </c>
      <c r="F35">
        <f t="shared" si="13"/>
        <v>21.7</v>
      </c>
      <c r="G35">
        <f t="shared" si="1"/>
        <v>0.69999999999999929</v>
      </c>
      <c r="H35" s="4">
        <v>0.10459030313815834</v>
      </c>
      <c r="I35" s="4">
        <f t="shared" si="14"/>
        <v>0.10636404948355808</v>
      </c>
      <c r="J35" s="4">
        <f t="shared" si="2"/>
        <v>-1.7737463453997432E-3</v>
      </c>
      <c r="K35">
        <f t="shared" si="3"/>
        <v>7.4454834638490577E-2</v>
      </c>
      <c r="L35">
        <f t="shared" si="4"/>
        <v>-3.8490295695174426E-2</v>
      </c>
    </row>
    <row r="36" spans="3:18" x14ac:dyDescent="0.2">
      <c r="C36">
        <f t="shared" si="15"/>
        <v>2001</v>
      </c>
      <c r="D36" t="s">
        <v>455</v>
      </c>
      <c r="E36">
        <f>'Service Sector'!F13</f>
        <v>37.204965514217456</v>
      </c>
      <c r="F36">
        <f t="shared" si="13"/>
        <v>36.579507970151241</v>
      </c>
      <c r="G36">
        <f t="shared" si="1"/>
        <v>0.62545754406621512</v>
      </c>
      <c r="H36" s="4">
        <v>0.13625446603172894</v>
      </c>
      <c r="I36" s="4">
        <f t="shared" si="14"/>
        <v>0.13509042577809521</v>
      </c>
      <c r="J36" s="4">
        <f t="shared" si="2"/>
        <v>1.1640402536337302E-3</v>
      </c>
      <c r="K36">
        <f t="shared" si="3"/>
        <v>8.4493325934026753E-2</v>
      </c>
      <c r="L36">
        <f t="shared" si="4"/>
        <v>4.2580019735371906E-2</v>
      </c>
      <c r="P36">
        <f>SUM(P9:P35)</f>
        <v>16.590704613109025</v>
      </c>
      <c r="Q36">
        <f>SUM(Q9:Q35)</f>
        <v>-0.37244286633338103</v>
      </c>
    </row>
    <row r="37" spans="3:18" x14ac:dyDescent="0.2">
      <c r="C37">
        <f>C30+1</f>
        <v>2002</v>
      </c>
      <c r="D37" t="s">
        <v>474</v>
      </c>
      <c r="E37">
        <f>'Service Sector'!G7</f>
        <v>32.368546519608444</v>
      </c>
      <c r="F37">
        <f t="shared" si="13"/>
        <v>31.475394518434712</v>
      </c>
      <c r="G37">
        <f t="shared" si="1"/>
        <v>0.89315200117373195</v>
      </c>
      <c r="H37" s="4">
        <v>0.28873890276858688</v>
      </c>
      <c r="I37" s="4">
        <f t="shared" si="14"/>
        <v>0.28621315281205484</v>
      </c>
      <c r="J37" s="4">
        <f t="shared" si="2"/>
        <v>2.5257499565320418E-3</v>
      </c>
      <c r="K37">
        <f t="shared" si="3"/>
        <v>0.25563185019632995</v>
      </c>
      <c r="L37">
        <f t="shared" si="4"/>
        <v>7.9498976336765337E-2</v>
      </c>
    </row>
    <row r="38" spans="3:18" x14ac:dyDescent="0.2">
      <c r="C38">
        <f t="shared" si="15"/>
        <v>2002</v>
      </c>
      <c r="D38" t="s">
        <v>475</v>
      </c>
      <c r="E38">
        <f>'Service Sector'!G8</f>
        <v>43.9</v>
      </c>
      <c r="F38">
        <f t="shared" si="13"/>
        <v>44</v>
      </c>
      <c r="G38">
        <f t="shared" si="1"/>
        <v>-0.10000000000000142</v>
      </c>
      <c r="H38" s="4">
        <v>9.721095626287557E-2</v>
      </c>
      <c r="I38" s="4">
        <f t="shared" si="14"/>
        <v>9.8752587720112098E-2</v>
      </c>
      <c r="J38" s="4">
        <f t="shared" si="2"/>
        <v>-1.5416314572365281E-3</v>
      </c>
      <c r="K38">
        <f t="shared" si="3"/>
        <v>-9.8752587720113503E-3</v>
      </c>
      <c r="L38">
        <f t="shared" si="4"/>
        <v>-6.7831784118407235E-2</v>
      </c>
    </row>
    <row r="39" spans="3:18" x14ac:dyDescent="0.2">
      <c r="C39">
        <f t="shared" si="15"/>
        <v>2002</v>
      </c>
      <c r="D39" t="s">
        <v>476</v>
      </c>
      <c r="E39">
        <f>'Service Sector'!G9</f>
        <v>77.916341971104742</v>
      </c>
      <c r="F39">
        <f t="shared" si="13"/>
        <v>74.367385973646435</v>
      </c>
      <c r="G39">
        <f t="shared" si="1"/>
        <v>3.5489559974583074</v>
      </c>
      <c r="H39" s="4">
        <v>0.13699362400045656</v>
      </c>
      <c r="I39" s="4">
        <f t="shared" si="14"/>
        <v>0.14021426215156804</v>
      </c>
      <c r="J39" s="4">
        <f t="shared" si="2"/>
        <v>-3.2206381511114823E-3</v>
      </c>
      <c r="K39">
        <f t="shared" si="3"/>
        <v>0.49761424659199877</v>
      </c>
      <c r="L39">
        <f t="shared" si="4"/>
        <v>-0.23951044046515862</v>
      </c>
    </row>
    <row r="40" spans="3:18" x14ac:dyDescent="0.2">
      <c r="C40">
        <f t="shared" si="15"/>
        <v>2002</v>
      </c>
      <c r="D40" t="s">
        <v>477</v>
      </c>
      <c r="E40">
        <f>'Service Sector'!G10</f>
        <v>45.187882742754894</v>
      </c>
      <c r="F40">
        <f t="shared" si="13"/>
        <v>44.700810267205497</v>
      </c>
      <c r="G40">
        <f t="shared" si="1"/>
        <v>0.4870724755493967</v>
      </c>
      <c r="H40" s="4">
        <v>0.18164366018349626</v>
      </c>
      <c r="I40" s="4">
        <f t="shared" si="14"/>
        <v>0.17953468887093002</v>
      </c>
      <c r="J40" s="4">
        <f t="shared" si="2"/>
        <v>2.1089713125662379E-3</v>
      </c>
      <c r="K40">
        <f t="shared" si="3"/>
        <v>8.7446405355354612E-2</v>
      </c>
      <c r="L40">
        <f t="shared" si="4"/>
        <v>9.4272726502002746E-2</v>
      </c>
    </row>
    <row r="41" spans="3:18" x14ac:dyDescent="0.2">
      <c r="C41">
        <f t="shared" si="15"/>
        <v>2002</v>
      </c>
      <c r="D41" t="s">
        <v>478</v>
      </c>
      <c r="E41">
        <f>'Service Sector'!G11</f>
        <v>56.9</v>
      </c>
      <c r="F41">
        <f t="shared" si="13"/>
        <v>56.6</v>
      </c>
      <c r="G41">
        <f t="shared" si="1"/>
        <v>0.29999999999999716</v>
      </c>
      <c r="H41" s="4">
        <v>5.4720810679940758E-2</v>
      </c>
      <c r="I41" s="4">
        <f t="shared" si="14"/>
        <v>5.444053927544773E-2</v>
      </c>
      <c r="J41" s="4">
        <f t="shared" si="2"/>
        <v>2.8027140449302795E-4</v>
      </c>
      <c r="K41">
        <f t="shared" si="3"/>
        <v>1.6332161782634164E-2</v>
      </c>
      <c r="L41">
        <f t="shared" si="4"/>
        <v>1.5863361494305384E-2</v>
      </c>
    </row>
    <row r="42" spans="3:18" x14ac:dyDescent="0.2">
      <c r="C42">
        <f t="shared" si="15"/>
        <v>2002</v>
      </c>
      <c r="D42" t="s">
        <v>479</v>
      </c>
      <c r="E42">
        <f>'Service Sector'!G12</f>
        <v>22.9</v>
      </c>
      <c r="F42">
        <f t="shared" si="13"/>
        <v>22.4</v>
      </c>
      <c r="G42">
        <f t="shared" si="1"/>
        <v>0.5</v>
      </c>
      <c r="H42" s="4">
        <v>0.10338889507205606</v>
      </c>
      <c r="I42" s="4">
        <f t="shared" si="14"/>
        <v>0.10459030313815834</v>
      </c>
      <c r="J42" s="4">
        <f t="shared" si="2"/>
        <v>-1.2014080661022775E-3</v>
      </c>
      <c r="K42">
        <f t="shared" si="3"/>
        <v>5.2295151569079171E-2</v>
      </c>
      <c r="L42">
        <f t="shared" si="4"/>
        <v>-2.6911540680691015E-2</v>
      </c>
    </row>
    <row r="43" spans="3:18" x14ac:dyDescent="0.2">
      <c r="C43">
        <f t="shared" si="15"/>
        <v>2002</v>
      </c>
      <c r="D43" t="s">
        <v>455</v>
      </c>
      <c r="E43">
        <f>'Service Sector'!G13</f>
        <v>38.768419195673111</v>
      </c>
      <c r="F43">
        <f t="shared" si="13"/>
        <v>37.204965514217456</v>
      </c>
      <c r="G43">
        <f t="shared" si="1"/>
        <v>1.5634536814556554</v>
      </c>
      <c r="H43" s="4">
        <v>0.13730315103258794</v>
      </c>
      <c r="I43" s="4">
        <f t="shared" si="14"/>
        <v>0.13625446603172894</v>
      </c>
      <c r="J43" s="4">
        <f t="shared" si="2"/>
        <v>1.048685000859001E-3</v>
      </c>
      <c r="K43">
        <f t="shared" si="3"/>
        <v>0.21302754653208117</v>
      </c>
      <c r="L43">
        <f t="shared" si="4"/>
        <v>3.9016289292236231E-2</v>
      </c>
    </row>
    <row r="44" spans="3:18" x14ac:dyDescent="0.2">
      <c r="C44">
        <f t="shared" si="15"/>
        <v>2003</v>
      </c>
      <c r="D44" t="s">
        <v>474</v>
      </c>
      <c r="E44">
        <f>'Service Sector'!H7</f>
        <v>32.896684915383958</v>
      </c>
      <c r="F44">
        <f t="shared" si="13"/>
        <v>32.368546519608444</v>
      </c>
      <c r="G44">
        <f t="shared" si="1"/>
        <v>0.52813839577551391</v>
      </c>
      <c r="H44" s="4">
        <v>0.29050499800176305</v>
      </c>
      <c r="I44" s="4">
        <f t="shared" si="14"/>
        <v>0.28873890276858688</v>
      </c>
      <c r="J44" s="4">
        <f t="shared" si="2"/>
        <v>1.7660952331761681E-3</v>
      </c>
      <c r="K44">
        <f t="shared" si="3"/>
        <v>0.15249410090618357</v>
      </c>
      <c r="L44">
        <f t="shared" si="4"/>
        <v>5.7165935713121521E-2</v>
      </c>
    </row>
    <row r="45" spans="3:18" x14ac:dyDescent="0.2">
      <c r="C45">
        <f t="shared" si="15"/>
        <v>2003</v>
      </c>
      <c r="D45" t="s">
        <v>475</v>
      </c>
      <c r="E45">
        <f>'Service Sector'!H8</f>
        <v>44.6</v>
      </c>
      <c r="F45">
        <f t="shared" si="13"/>
        <v>43.9</v>
      </c>
      <c r="G45">
        <f t="shared" si="1"/>
        <v>0.70000000000000284</v>
      </c>
      <c r="H45" s="4">
        <v>9.6002250846912898E-2</v>
      </c>
      <c r="I45" s="4">
        <f t="shared" si="14"/>
        <v>9.721095626287557E-2</v>
      </c>
      <c r="J45" s="4">
        <f t="shared" si="2"/>
        <v>-1.2087054159626714E-3</v>
      </c>
      <c r="K45">
        <f t="shared" si="3"/>
        <v>6.8047669384013174E-2</v>
      </c>
      <c r="L45">
        <f t="shared" si="4"/>
        <v>-5.3062167760761274E-2</v>
      </c>
    </row>
    <row r="46" spans="3:18" x14ac:dyDescent="0.2">
      <c r="C46">
        <f t="shared" si="15"/>
        <v>2003</v>
      </c>
      <c r="D46" t="s">
        <v>476</v>
      </c>
      <c r="E46">
        <f>'Service Sector'!H9</f>
        <v>77.601621455726914</v>
      </c>
      <c r="F46">
        <f t="shared" si="13"/>
        <v>77.916341971104742</v>
      </c>
      <c r="G46">
        <f t="shared" si="1"/>
        <v>-0.31472051537782875</v>
      </c>
      <c r="H46" s="4">
        <v>0.13708011382769195</v>
      </c>
      <c r="I46" s="4">
        <f t="shared" si="14"/>
        <v>0.13699362400045656</v>
      </c>
      <c r="J46" s="4">
        <f t="shared" si="2"/>
        <v>8.6489827235386452E-5</v>
      </c>
      <c r="K46">
        <f t="shared" si="3"/>
        <v>-4.3114703948900178E-2</v>
      </c>
      <c r="L46">
        <f t="shared" si="4"/>
        <v>6.7389709558941394E-3</v>
      </c>
    </row>
    <row r="47" spans="3:18" x14ac:dyDescent="0.2">
      <c r="C47">
        <f t="shared" si="15"/>
        <v>2003</v>
      </c>
      <c r="D47" t="s">
        <v>477</v>
      </c>
      <c r="E47">
        <f>'Service Sector'!H10</f>
        <v>44.929620646969475</v>
      </c>
      <c r="F47">
        <f t="shared" si="13"/>
        <v>45.187882742754894</v>
      </c>
      <c r="G47">
        <f t="shared" si="1"/>
        <v>-0.25826209578541892</v>
      </c>
      <c r="H47" s="4">
        <v>0.18587649736155917</v>
      </c>
      <c r="I47" s="4">
        <f t="shared" si="14"/>
        <v>0.18164366018349626</v>
      </c>
      <c r="J47" s="4">
        <f t="shared" si="2"/>
        <v>4.2328371780629148E-3</v>
      </c>
      <c r="K47">
        <f t="shared" si="3"/>
        <v>-4.6911672365124196E-2</v>
      </c>
      <c r="L47">
        <f t="shared" si="4"/>
        <v>0.19127295007148051</v>
      </c>
    </row>
    <row r="48" spans="3:18" x14ac:dyDescent="0.2">
      <c r="C48">
        <f t="shared" si="15"/>
        <v>2003</v>
      </c>
      <c r="D48" t="s">
        <v>478</v>
      </c>
      <c r="E48">
        <f>'Service Sector'!H11</f>
        <v>56.6</v>
      </c>
      <c r="F48">
        <f t="shared" si="13"/>
        <v>56.9</v>
      </c>
      <c r="G48">
        <f t="shared" si="1"/>
        <v>-0.29999999999999716</v>
      </c>
      <c r="H48" s="4">
        <v>5.5105482458583696E-2</v>
      </c>
      <c r="I48" s="4">
        <f t="shared" si="14"/>
        <v>5.4720810679940758E-2</v>
      </c>
      <c r="J48" s="4">
        <f t="shared" si="2"/>
        <v>3.8467177864293794E-4</v>
      </c>
      <c r="K48">
        <f t="shared" si="3"/>
        <v>-1.6416243203982071E-2</v>
      </c>
      <c r="L48">
        <f t="shared" si="4"/>
        <v>2.188782420478317E-2</v>
      </c>
    </row>
    <row r="49" spans="3:12" x14ac:dyDescent="0.2">
      <c r="C49">
        <f t="shared" si="15"/>
        <v>2003</v>
      </c>
      <c r="D49" t="s">
        <v>479</v>
      </c>
      <c r="E49">
        <f>'Service Sector'!H12</f>
        <v>22.6</v>
      </c>
      <c r="F49">
        <f t="shared" si="13"/>
        <v>22.9</v>
      </c>
      <c r="G49">
        <f t="shared" si="1"/>
        <v>-0.29999999999999716</v>
      </c>
      <c r="H49" s="4">
        <v>0.10056515702769417</v>
      </c>
      <c r="I49" s="4">
        <f t="shared" si="14"/>
        <v>0.10338889507205606</v>
      </c>
      <c r="J49" s="4">
        <f t="shared" si="2"/>
        <v>-2.8237380443618953E-3</v>
      </c>
      <c r="K49">
        <f t="shared" si="3"/>
        <v>-3.1016668521616525E-2</v>
      </c>
      <c r="L49">
        <f t="shared" si="4"/>
        <v>-6.4663601215887406E-2</v>
      </c>
    </row>
    <row r="50" spans="3:12" x14ac:dyDescent="0.2">
      <c r="C50">
        <f t="shared" si="15"/>
        <v>2003</v>
      </c>
      <c r="D50" t="s">
        <v>455</v>
      </c>
      <c r="E50">
        <f>'Service Sector'!H13</f>
        <v>39.15683207343838</v>
      </c>
      <c r="F50">
        <f t="shared" si="13"/>
        <v>38.768419195673111</v>
      </c>
      <c r="G50">
        <f t="shared" si="1"/>
        <v>0.38841287776526912</v>
      </c>
      <c r="H50" s="4">
        <v>0.13486550047579499</v>
      </c>
      <c r="I50" s="4">
        <f t="shared" si="14"/>
        <v>0.13730315103258794</v>
      </c>
      <c r="J50" s="4">
        <f t="shared" si="2"/>
        <v>-2.4376505567929585E-3</v>
      </c>
      <c r="K50">
        <f t="shared" si="3"/>
        <v>5.3330312018806864E-2</v>
      </c>
      <c r="L50">
        <f t="shared" si="4"/>
        <v>-9.4503858638315383E-2</v>
      </c>
    </row>
    <row r="51" spans="3:12" x14ac:dyDescent="0.2">
      <c r="C51">
        <f t="shared" si="15"/>
        <v>2004</v>
      </c>
      <c r="D51" t="s">
        <v>474</v>
      </c>
      <c r="E51">
        <f>'Service Sector'!I7</f>
        <v>33.088086928680077</v>
      </c>
      <c r="F51">
        <f t="shared" si="13"/>
        <v>32.896684915383958</v>
      </c>
      <c r="G51">
        <f t="shared" si="1"/>
        <v>0.19140201329611983</v>
      </c>
      <c r="H51" s="4">
        <v>0.29142470115802654</v>
      </c>
      <c r="I51" s="4">
        <f t="shared" si="14"/>
        <v>0.29050499800176305</v>
      </c>
      <c r="J51" s="4">
        <f t="shared" si="2"/>
        <v>9.1970315626349608E-4</v>
      </c>
      <c r="K51">
        <f t="shared" si="3"/>
        <v>5.5603241490122718E-2</v>
      </c>
      <c r="L51">
        <f t="shared" si="4"/>
        <v>3.0255184947284366E-2</v>
      </c>
    </row>
    <row r="52" spans="3:12" x14ac:dyDescent="0.2">
      <c r="C52">
        <f t="shared" si="15"/>
        <v>2004</v>
      </c>
      <c r="D52" t="s">
        <v>475</v>
      </c>
      <c r="E52">
        <f>'Service Sector'!I8</f>
        <v>44.8</v>
      </c>
      <c r="F52">
        <f t="shared" si="13"/>
        <v>44.6</v>
      </c>
      <c r="G52">
        <f t="shared" si="1"/>
        <v>0.19999999999999574</v>
      </c>
      <c r="H52" s="4">
        <v>9.6255380606809063E-2</v>
      </c>
      <c r="I52" s="4">
        <f t="shared" si="14"/>
        <v>9.6002250846912898E-2</v>
      </c>
      <c r="J52" s="4">
        <f t="shared" si="2"/>
        <v>2.531297598961646E-4</v>
      </c>
      <c r="K52">
        <f t="shared" si="3"/>
        <v>1.9200450169382169E-2</v>
      </c>
      <c r="L52">
        <f t="shared" si="4"/>
        <v>1.1289587291368941E-2</v>
      </c>
    </row>
    <row r="53" spans="3:12" x14ac:dyDescent="0.2">
      <c r="C53">
        <f t="shared" si="15"/>
        <v>2004</v>
      </c>
      <c r="D53" t="s">
        <v>476</v>
      </c>
      <c r="E53">
        <f>'Service Sector'!I9</f>
        <v>77.421237411693795</v>
      </c>
      <c r="F53">
        <f t="shared" si="13"/>
        <v>77.601621455726914</v>
      </c>
      <c r="G53">
        <f t="shared" si="1"/>
        <v>-0.18038404403311858</v>
      </c>
      <c r="H53" s="4">
        <v>0.13891285862901875</v>
      </c>
      <c r="I53" s="4">
        <f t="shared" si="14"/>
        <v>0.13708011382769195</v>
      </c>
      <c r="J53" s="4">
        <f t="shared" si="2"/>
        <v>1.8327448013268077E-3</v>
      </c>
      <c r="K53">
        <f t="shared" si="3"/>
        <v>-2.472706528875929E-2</v>
      </c>
      <c r="L53">
        <f t="shared" si="4"/>
        <v>0.14222396829751435</v>
      </c>
    </row>
    <row r="54" spans="3:12" x14ac:dyDescent="0.2">
      <c r="C54">
        <f t="shared" si="15"/>
        <v>2004</v>
      </c>
      <c r="D54" t="s">
        <v>477</v>
      </c>
      <c r="E54">
        <f>'Service Sector'!I10</f>
        <v>45.120514070283392</v>
      </c>
      <c r="F54">
        <f t="shared" si="13"/>
        <v>44.929620646969475</v>
      </c>
      <c r="G54">
        <f t="shared" si="1"/>
        <v>0.19089342331391634</v>
      </c>
      <c r="H54" s="4">
        <v>0.18603350603775079</v>
      </c>
      <c r="I54" s="4">
        <f t="shared" si="14"/>
        <v>0.18587649736155917</v>
      </c>
      <c r="J54" s="4">
        <f t="shared" si="2"/>
        <v>1.5700867619161674E-4</v>
      </c>
      <c r="K54">
        <f t="shared" si="3"/>
        <v>3.5482600894948167E-2</v>
      </c>
      <c r="L54">
        <f t="shared" si="4"/>
        <v>7.0543402595722076E-3</v>
      </c>
    </row>
    <row r="55" spans="3:12" x14ac:dyDescent="0.2">
      <c r="C55">
        <f t="shared" si="15"/>
        <v>2004</v>
      </c>
      <c r="D55" t="s">
        <v>478</v>
      </c>
      <c r="E55">
        <f>'Service Sector'!I11</f>
        <v>56.2</v>
      </c>
      <c r="F55">
        <f t="shared" si="13"/>
        <v>56.6</v>
      </c>
      <c r="G55">
        <f t="shared" si="1"/>
        <v>-0.39999999999999858</v>
      </c>
      <c r="H55" s="4">
        <v>5.4751704668283503E-2</v>
      </c>
      <c r="I55" s="4">
        <f t="shared" si="14"/>
        <v>5.5105482458583696E-2</v>
      </c>
      <c r="J55" s="4">
        <f t="shared" si="2"/>
        <v>-3.5377779030019291E-4</v>
      </c>
      <c r="K55">
        <f t="shared" si="3"/>
        <v>-2.2042192983433399E-2</v>
      </c>
      <c r="L55">
        <f t="shared" si="4"/>
        <v>-2.002382293099092E-2</v>
      </c>
    </row>
    <row r="56" spans="3:12" x14ac:dyDescent="0.2">
      <c r="C56">
        <f t="shared" si="15"/>
        <v>2004</v>
      </c>
      <c r="D56" t="s">
        <v>479</v>
      </c>
      <c r="E56">
        <f>'Service Sector'!I12</f>
        <v>23.2</v>
      </c>
      <c r="F56">
        <f t="shared" si="13"/>
        <v>22.6</v>
      </c>
      <c r="G56">
        <f t="shared" si="1"/>
        <v>0.59999999999999787</v>
      </c>
      <c r="H56" s="4">
        <v>9.8209337961999862E-2</v>
      </c>
      <c r="I56" s="4">
        <f t="shared" si="14"/>
        <v>0.10056515702769417</v>
      </c>
      <c r="J56" s="4">
        <f t="shared" si="2"/>
        <v>-2.3558190656943062E-3</v>
      </c>
      <c r="K56">
        <f t="shared" si="3"/>
        <v>6.033909421661629E-2</v>
      </c>
      <c r="L56">
        <f t="shared" si="4"/>
        <v>-5.3241510884691326E-2</v>
      </c>
    </row>
    <row r="57" spans="3:12" x14ac:dyDescent="0.2">
      <c r="C57">
        <f t="shared" si="15"/>
        <v>2004</v>
      </c>
      <c r="D57" t="s">
        <v>455</v>
      </c>
      <c r="E57">
        <f>'Service Sector'!I13</f>
        <v>39.734677889783178</v>
      </c>
      <c r="F57">
        <f t="shared" si="13"/>
        <v>39.15683207343838</v>
      </c>
      <c r="G57">
        <f t="shared" si="1"/>
        <v>0.57784581634479792</v>
      </c>
      <c r="H57" s="4">
        <v>0.13441251093811152</v>
      </c>
      <c r="I57" s="4">
        <f t="shared" si="14"/>
        <v>0.13486550047579499</v>
      </c>
      <c r="J57" s="4">
        <f t="shared" si="2"/>
        <v>-4.5298953768346806E-4</v>
      </c>
      <c r="K57">
        <f t="shared" si="3"/>
        <v>7.7931465219185481E-2</v>
      </c>
      <c r="L57">
        <f t="shared" si="4"/>
        <v>-1.7737635258096046E-2</v>
      </c>
    </row>
    <row r="58" spans="3:12" x14ac:dyDescent="0.2">
      <c r="C58">
        <f t="shared" si="15"/>
        <v>2005</v>
      </c>
      <c r="D58" t="s">
        <v>474</v>
      </c>
      <c r="E58">
        <f>'Service Sector'!J7</f>
        <v>34.421087546602365</v>
      </c>
      <c r="F58">
        <f t="shared" si="13"/>
        <v>33.088086928680077</v>
      </c>
      <c r="G58">
        <f t="shared" si="1"/>
        <v>1.3330006179222877</v>
      </c>
      <c r="H58" s="4">
        <v>0.29265433019017301</v>
      </c>
      <c r="I58" s="4">
        <f t="shared" si="14"/>
        <v>0.29142470115802654</v>
      </c>
      <c r="J58" s="4">
        <f t="shared" si="2"/>
        <v>1.229629032146462E-3</v>
      </c>
      <c r="K58">
        <f t="shared" si="3"/>
        <v>0.38846930672146746</v>
      </c>
      <c r="L58">
        <f t="shared" si="4"/>
        <v>4.0686072305690886E-2</v>
      </c>
    </row>
    <row r="59" spans="3:12" x14ac:dyDescent="0.2">
      <c r="C59">
        <f t="shared" si="15"/>
        <v>2005</v>
      </c>
      <c r="D59" t="s">
        <v>475</v>
      </c>
      <c r="E59">
        <f>'Service Sector'!J8</f>
        <v>47.8</v>
      </c>
      <c r="F59">
        <f t="shared" si="13"/>
        <v>44.8</v>
      </c>
      <c r="G59">
        <f t="shared" si="1"/>
        <v>3</v>
      </c>
      <c r="H59" s="4">
        <v>9.3087679182477831E-2</v>
      </c>
      <c r="I59" s="4">
        <f t="shared" si="14"/>
        <v>9.6255380606809063E-2</v>
      </c>
      <c r="J59" s="4">
        <f t="shared" si="2"/>
        <v>-3.1677014243312318E-3</v>
      </c>
      <c r="K59">
        <f t="shared" si="3"/>
        <v>0.2887661418204272</v>
      </c>
      <c r="L59">
        <f t="shared" si="4"/>
        <v>-0.14191302381003917</v>
      </c>
    </row>
    <row r="60" spans="3:12" x14ac:dyDescent="0.2">
      <c r="C60">
        <f t="shared" si="15"/>
        <v>2005</v>
      </c>
      <c r="D60" t="s">
        <v>476</v>
      </c>
      <c r="E60">
        <f>'Service Sector'!J9</f>
        <v>77.392838709210835</v>
      </c>
      <c r="F60">
        <f t="shared" si="13"/>
        <v>77.421237411693795</v>
      </c>
      <c r="G60">
        <f t="shared" si="1"/>
        <v>-2.8398702482959948E-2</v>
      </c>
      <c r="H60" s="4">
        <v>0.14287278596733838</v>
      </c>
      <c r="I60" s="4">
        <f t="shared" si="14"/>
        <v>0.13891285862901875</v>
      </c>
      <c r="J60" s="4">
        <f t="shared" si="2"/>
        <v>3.9599273383196243E-3</v>
      </c>
      <c r="K60">
        <f t="shared" si="3"/>
        <v>-3.9449449432629787E-3</v>
      </c>
      <c r="L60">
        <f t="shared" si="4"/>
        <v>0.30658247459310034</v>
      </c>
    </row>
    <row r="61" spans="3:12" x14ac:dyDescent="0.2">
      <c r="C61">
        <f t="shared" si="15"/>
        <v>2005</v>
      </c>
      <c r="D61" t="s">
        <v>477</v>
      </c>
      <c r="E61">
        <f>'Service Sector'!J10</f>
        <v>45.407949791428784</v>
      </c>
      <c r="F61">
        <f t="shared" si="13"/>
        <v>45.120514070283392</v>
      </c>
      <c r="G61">
        <f t="shared" si="1"/>
        <v>0.28743572114539262</v>
      </c>
      <c r="H61" s="4">
        <v>0.19065655566510226</v>
      </c>
      <c r="I61" s="4">
        <f t="shared" si="14"/>
        <v>0.18603350603775079</v>
      </c>
      <c r="J61" s="4">
        <f t="shared" si="2"/>
        <v>4.6230496273514665E-3</v>
      </c>
      <c r="K61">
        <f t="shared" si="3"/>
        <v>5.3472674965166653E-2</v>
      </c>
      <c r="L61">
        <f t="shared" si="4"/>
        <v>0.20859437575853024</v>
      </c>
    </row>
    <row r="62" spans="3:12" x14ac:dyDescent="0.2">
      <c r="C62">
        <f t="shared" si="15"/>
        <v>2005</v>
      </c>
      <c r="D62" t="s">
        <v>478</v>
      </c>
      <c r="E62">
        <f>'Service Sector'!J11</f>
        <v>58.1</v>
      </c>
      <c r="F62">
        <f t="shared" si="13"/>
        <v>56.2</v>
      </c>
      <c r="G62">
        <f t="shared" si="1"/>
        <v>1.8999999999999986</v>
      </c>
      <c r="H62" s="4">
        <v>5.3867420361287693E-2</v>
      </c>
      <c r="I62" s="4">
        <f t="shared" si="14"/>
        <v>5.4751704668283503E-2</v>
      </c>
      <c r="J62" s="4">
        <f t="shared" si="2"/>
        <v>-8.8428430699580979E-4</v>
      </c>
      <c r="K62">
        <f t="shared" si="3"/>
        <v>0.10402823886973858</v>
      </c>
      <c r="L62">
        <f t="shared" si="4"/>
        <v>-4.9696778053164511E-2</v>
      </c>
    </row>
    <row r="63" spans="3:12" x14ac:dyDescent="0.2">
      <c r="C63">
        <f t="shared" si="15"/>
        <v>2005</v>
      </c>
      <c r="D63" t="s">
        <v>479</v>
      </c>
      <c r="E63">
        <f>'Service Sector'!J12</f>
        <v>23.6</v>
      </c>
      <c r="F63">
        <f t="shared" si="13"/>
        <v>23.2</v>
      </c>
      <c r="G63">
        <f t="shared" si="1"/>
        <v>0.40000000000000213</v>
      </c>
      <c r="H63" s="4">
        <v>9.7247450083875517E-2</v>
      </c>
      <c r="I63" s="4">
        <f t="shared" si="14"/>
        <v>9.8209337961999862E-2</v>
      </c>
      <c r="J63" s="4">
        <f t="shared" si="2"/>
        <v>-9.6188787812434562E-4</v>
      </c>
      <c r="K63">
        <f t="shared" si="3"/>
        <v>3.9283735184800155E-2</v>
      </c>
      <c r="L63">
        <f t="shared" si="4"/>
        <v>-2.2315798772484817E-2</v>
      </c>
    </row>
    <row r="64" spans="3:12" x14ac:dyDescent="0.2">
      <c r="C64">
        <f t="shared" si="15"/>
        <v>2005</v>
      </c>
      <c r="D64" t="s">
        <v>455</v>
      </c>
      <c r="E64">
        <f>'Service Sector'!J13</f>
        <v>42.723373582232604</v>
      </c>
      <c r="F64">
        <f t="shared" si="13"/>
        <v>39.734677889783178</v>
      </c>
      <c r="G64">
        <f t="shared" si="1"/>
        <v>2.9886956924494257</v>
      </c>
      <c r="H64" s="4">
        <v>0.12961377854974535</v>
      </c>
      <c r="I64" s="4">
        <f t="shared" si="14"/>
        <v>0.13441251093811152</v>
      </c>
      <c r="J64" s="4">
        <f t="shared" si="2"/>
        <v>-4.7987323883661726E-3</v>
      </c>
      <c r="K64">
        <f t="shared" si="3"/>
        <v>0.40171809245204521</v>
      </c>
      <c r="L64">
        <f t="shared" si="4"/>
        <v>-0.19067608573099978</v>
      </c>
    </row>
    <row r="65" spans="3:12" x14ac:dyDescent="0.2">
      <c r="C65">
        <f t="shared" si="15"/>
        <v>2006</v>
      </c>
      <c r="D65" t="s">
        <v>474</v>
      </c>
      <c r="E65">
        <f>'Service Sector'!K7</f>
        <v>36.450212611809313</v>
      </c>
      <c r="F65">
        <f t="shared" si="13"/>
        <v>34.421087546602365</v>
      </c>
      <c r="G65">
        <f t="shared" si="1"/>
        <v>2.0291250652069479</v>
      </c>
      <c r="H65" s="4">
        <v>0.28766510442762039</v>
      </c>
      <c r="I65" s="4">
        <f t="shared" si="14"/>
        <v>0.29265433019017301</v>
      </c>
      <c r="J65" s="4">
        <f t="shared" si="2"/>
        <v>-4.9892257625526182E-3</v>
      </c>
      <c r="K65">
        <f t="shared" si="3"/>
        <v>0.59383223683023045</v>
      </c>
      <c r="L65">
        <f t="shared" si="4"/>
        <v>-0.1717345767625876</v>
      </c>
    </row>
    <row r="66" spans="3:12" x14ac:dyDescent="0.2">
      <c r="C66">
        <f t="shared" si="15"/>
        <v>2006</v>
      </c>
      <c r="D66" t="s">
        <v>475</v>
      </c>
      <c r="E66">
        <f>'Service Sector'!K8</f>
        <v>47.3</v>
      </c>
      <c r="F66">
        <f t="shared" si="13"/>
        <v>47.8</v>
      </c>
      <c r="G66">
        <f t="shared" si="1"/>
        <v>-0.5</v>
      </c>
      <c r="H66" s="4">
        <v>9.4822823337448889E-2</v>
      </c>
      <c r="I66" s="4">
        <f t="shared" si="14"/>
        <v>9.3087679182477831E-2</v>
      </c>
      <c r="J66" s="4">
        <f t="shared" si="2"/>
        <v>1.7351441549710578E-3</v>
      </c>
      <c r="K66">
        <f t="shared" si="3"/>
        <v>-4.6543839591238916E-2</v>
      </c>
      <c r="L66">
        <f t="shared" si="4"/>
        <v>8.2939890607616557E-2</v>
      </c>
    </row>
    <row r="67" spans="3:12" x14ac:dyDescent="0.2">
      <c r="C67">
        <f t="shared" si="15"/>
        <v>2006</v>
      </c>
      <c r="D67" t="s">
        <v>476</v>
      </c>
      <c r="E67">
        <f>'Service Sector'!K9</f>
        <v>79.07456571023252</v>
      </c>
      <c r="F67">
        <f t="shared" si="13"/>
        <v>77.392838709210835</v>
      </c>
      <c r="G67">
        <f t="shared" si="1"/>
        <v>1.6817270010216845</v>
      </c>
      <c r="H67" s="4">
        <v>0.14486359017483516</v>
      </c>
      <c r="I67" s="4">
        <f t="shared" si="14"/>
        <v>0.14287278596733838</v>
      </c>
      <c r="J67" s="4">
        <f t="shared" si="2"/>
        <v>1.9908042074967824E-3</v>
      </c>
      <c r="K67">
        <f t="shared" si="3"/>
        <v>0.24027302187246496</v>
      </c>
      <c r="L67">
        <f t="shared" si="4"/>
        <v>0.15407398893241678</v>
      </c>
    </row>
    <row r="68" spans="3:12" x14ac:dyDescent="0.2">
      <c r="C68">
        <f t="shared" si="15"/>
        <v>2006</v>
      </c>
      <c r="D68" t="s">
        <v>477</v>
      </c>
      <c r="E68">
        <f>'Service Sector'!K10</f>
        <v>46.038194606154306</v>
      </c>
      <c r="F68">
        <f t="shared" si="13"/>
        <v>45.407949791428784</v>
      </c>
      <c r="G68">
        <f t="shared" si="1"/>
        <v>0.63024481472552196</v>
      </c>
      <c r="H68" s="4">
        <v>0.19361602637487682</v>
      </c>
      <c r="I68" s="4">
        <f t="shared" si="14"/>
        <v>0.19065655566510226</v>
      </c>
      <c r="J68" s="4">
        <f t="shared" si="2"/>
        <v>2.9594707097745643E-3</v>
      </c>
      <c r="K68">
        <f t="shared" si="3"/>
        <v>0.12016030560135854</v>
      </c>
      <c r="L68">
        <f t="shared" si="4"/>
        <v>0.13438349739864752</v>
      </c>
    </row>
    <row r="69" spans="3:12" x14ac:dyDescent="0.2">
      <c r="C69">
        <f t="shared" si="15"/>
        <v>2006</v>
      </c>
      <c r="D69" t="s">
        <v>478</v>
      </c>
      <c r="E69">
        <f>'Service Sector'!K11</f>
        <v>57.1</v>
      </c>
      <c r="F69">
        <f t="shared" si="13"/>
        <v>58.1</v>
      </c>
      <c r="G69">
        <f t="shared" si="1"/>
        <v>-1</v>
      </c>
      <c r="H69" s="4">
        <v>5.3684253561829834E-2</v>
      </c>
      <c r="I69" s="4">
        <f t="shared" si="14"/>
        <v>5.3867420361287693E-2</v>
      </c>
      <c r="J69" s="4">
        <f t="shared" si="2"/>
        <v>-1.8316679945785952E-4</v>
      </c>
      <c r="K69">
        <f t="shared" si="3"/>
        <v>-5.3867420361287693E-2</v>
      </c>
      <c r="L69">
        <f t="shared" si="4"/>
        <v>-1.0641991048501638E-2</v>
      </c>
    </row>
    <row r="70" spans="3:12" x14ac:dyDescent="0.2">
      <c r="C70">
        <f t="shared" si="15"/>
        <v>2006</v>
      </c>
      <c r="D70" t="s">
        <v>479</v>
      </c>
      <c r="E70">
        <f>'Service Sector'!K12</f>
        <v>23.7</v>
      </c>
      <c r="F70">
        <f t="shared" si="13"/>
        <v>23.6</v>
      </c>
      <c r="G70">
        <f t="shared" si="1"/>
        <v>9.9999999999997868E-2</v>
      </c>
      <c r="H70" s="4">
        <v>9.6302593501330747E-2</v>
      </c>
      <c r="I70" s="4">
        <f t="shared" si="14"/>
        <v>9.7247450083875517E-2</v>
      </c>
      <c r="J70" s="4">
        <f t="shared" si="2"/>
        <v>-9.4485658254477023E-4</v>
      </c>
      <c r="K70">
        <f t="shared" si="3"/>
        <v>9.7247450083873446E-3</v>
      </c>
      <c r="L70">
        <f t="shared" si="4"/>
        <v>-2.2298615348056577E-2</v>
      </c>
    </row>
    <row r="71" spans="3:12" x14ac:dyDescent="0.2">
      <c r="C71">
        <f t="shared" si="15"/>
        <v>2006</v>
      </c>
      <c r="D71" t="s">
        <v>455</v>
      </c>
      <c r="E71">
        <f>'Service Sector'!K13</f>
        <v>44.270596837635793</v>
      </c>
      <c r="F71">
        <f t="shared" si="13"/>
        <v>42.723373582232604</v>
      </c>
      <c r="G71">
        <f t="shared" si="1"/>
        <v>1.5472232554031891</v>
      </c>
      <c r="H71" s="4">
        <v>0.12904560862205819</v>
      </c>
      <c r="I71" s="4">
        <f t="shared" si="14"/>
        <v>0.12961377854974535</v>
      </c>
      <c r="J71" s="4">
        <f t="shared" si="2"/>
        <v>-5.6816992768715657E-4</v>
      </c>
      <c r="K71">
        <f t="shared" si="3"/>
        <v>0.20054145239284504</v>
      </c>
      <c r="L71">
        <f t="shared" si="4"/>
        <v>-2.4274136078768473E-2</v>
      </c>
    </row>
    <row r="72" spans="3:12" x14ac:dyDescent="0.2">
      <c r="C72">
        <f t="shared" si="15"/>
        <v>2007</v>
      </c>
      <c r="D72" t="s">
        <v>474</v>
      </c>
      <c r="E72">
        <f>'Service Sector'!L7</f>
        <v>37.896998892603492</v>
      </c>
      <c r="F72">
        <f t="shared" si="13"/>
        <v>36.450212611809313</v>
      </c>
      <c r="G72">
        <f t="shared" si="1"/>
        <v>1.4467862807941785</v>
      </c>
      <c r="H72" s="4">
        <v>0.28330909206496324</v>
      </c>
      <c r="I72" s="4">
        <f t="shared" si="14"/>
        <v>0.28766510442762039</v>
      </c>
      <c r="J72" s="4">
        <f t="shared" si="2"/>
        <v>-4.3560123626571468E-3</v>
      </c>
      <c r="K72">
        <f t="shared" si="3"/>
        <v>0.41618992654910586</v>
      </c>
      <c r="L72">
        <f t="shared" si="4"/>
        <v>-0.1587775767585228</v>
      </c>
    </row>
    <row r="73" spans="3:12" x14ac:dyDescent="0.2">
      <c r="C73">
        <f t="shared" si="15"/>
        <v>2007</v>
      </c>
      <c r="D73" t="s">
        <v>475</v>
      </c>
      <c r="E73">
        <f>'Service Sector'!L8</f>
        <v>47.1</v>
      </c>
      <c r="F73">
        <f t="shared" si="13"/>
        <v>47.3</v>
      </c>
      <c r="G73">
        <f t="shared" si="1"/>
        <v>-0.19999999999999574</v>
      </c>
      <c r="H73" s="4">
        <v>9.3968394189666973E-2</v>
      </c>
      <c r="I73" s="4">
        <f t="shared" si="14"/>
        <v>9.4822823337448889E-2</v>
      </c>
      <c r="J73" s="4">
        <f t="shared" si="2"/>
        <v>-8.5442914778191548E-4</v>
      </c>
      <c r="K73">
        <f t="shared" si="3"/>
        <v>-1.8964564667489373E-2</v>
      </c>
      <c r="L73">
        <f t="shared" si="4"/>
        <v>-4.0414498690084601E-2</v>
      </c>
    </row>
    <row r="74" spans="3:12" x14ac:dyDescent="0.2">
      <c r="C74">
        <f t="shared" si="15"/>
        <v>2007</v>
      </c>
      <c r="D74" t="s">
        <v>476</v>
      </c>
      <c r="E74">
        <f>'Service Sector'!L9</f>
        <v>80.318713085665692</v>
      </c>
      <c r="F74">
        <f t="shared" si="13"/>
        <v>79.07456571023252</v>
      </c>
      <c r="G74">
        <f t="shared" ref="G74:G137" si="16">E74-F74</f>
        <v>1.2441473754331724</v>
      </c>
      <c r="H74" s="4">
        <v>0.1456027038125082</v>
      </c>
      <c r="I74" s="4">
        <f t="shared" si="14"/>
        <v>0.14486359017483516</v>
      </c>
      <c r="J74" s="4">
        <f t="shared" ref="J74:J137" si="17">H74-I74</f>
        <v>7.3911363767303895E-4</v>
      </c>
      <c r="K74">
        <f t="shared" ref="K74:K137" si="18">G74*I74</f>
        <v>0.18023165551184786</v>
      </c>
      <c r="L74">
        <f t="shared" ref="L74:L137" si="19">F74*J74</f>
        <v>5.8445089909505706E-2</v>
      </c>
    </row>
    <row r="75" spans="3:12" x14ac:dyDescent="0.2">
      <c r="C75">
        <f t="shared" si="15"/>
        <v>2007</v>
      </c>
      <c r="D75" t="s">
        <v>477</v>
      </c>
      <c r="E75">
        <f>'Service Sector'!L10</f>
        <v>46.632848464452948</v>
      </c>
      <c r="F75">
        <f t="shared" si="13"/>
        <v>46.038194606154306</v>
      </c>
      <c r="G75">
        <f t="shared" si="16"/>
        <v>0.59465385829864204</v>
      </c>
      <c r="H75" s="4">
        <v>0.19603656962127178</v>
      </c>
      <c r="I75" s="4">
        <f t="shared" si="14"/>
        <v>0.19361602637487682</v>
      </c>
      <c r="J75" s="4">
        <f t="shared" si="17"/>
        <v>2.4205432463949572E-3</v>
      </c>
      <c r="K75">
        <f t="shared" si="18"/>
        <v>0.11513451711227214</v>
      </c>
      <c r="L75">
        <f t="shared" si="19"/>
        <v>0.11143744103014355</v>
      </c>
    </row>
    <row r="76" spans="3:12" x14ac:dyDescent="0.2">
      <c r="C76">
        <f t="shared" si="15"/>
        <v>2007</v>
      </c>
      <c r="D76" t="s">
        <v>478</v>
      </c>
      <c r="E76">
        <f>'Service Sector'!L11</f>
        <v>54.6</v>
      </c>
      <c r="F76">
        <f t="shared" si="13"/>
        <v>57.1</v>
      </c>
      <c r="G76">
        <f t="shared" si="16"/>
        <v>-2.5</v>
      </c>
      <c r="H76" s="4">
        <v>5.5550526369316809E-2</v>
      </c>
      <c r="I76" s="4">
        <f t="shared" si="14"/>
        <v>5.3684253561829834E-2</v>
      </c>
      <c r="J76" s="4">
        <f t="shared" si="17"/>
        <v>1.8662728074869753E-3</v>
      </c>
      <c r="K76">
        <f t="shared" si="18"/>
        <v>-0.13421063390457458</v>
      </c>
      <c r="L76">
        <f t="shared" si="19"/>
        <v>0.10656417730750629</v>
      </c>
    </row>
    <row r="77" spans="3:12" x14ac:dyDescent="0.2">
      <c r="C77">
        <f t="shared" si="15"/>
        <v>2007</v>
      </c>
      <c r="D77" t="s">
        <v>479</v>
      </c>
      <c r="E77">
        <f>'Service Sector'!L12</f>
        <v>23.6</v>
      </c>
      <c r="F77">
        <f t="shared" si="13"/>
        <v>23.7</v>
      </c>
      <c r="G77">
        <f t="shared" si="16"/>
        <v>-9.9999999999997868E-2</v>
      </c>
      <c r="H77" s="4">
        <v>9.6038361088568711E-2</v>
      </c>
      <c r="I77" s="4">
        <f t="shared" si="14"/>
        <v>9.6302593501330747E-2</v>
      </c>
      <c r="J77" s="4">
        <f t="shared" si="17"/>
        <v>-2.6423241276203602E-4</v>
      </c>
      <c r="K77">
        <f t="shared" si="18"/>
        <v>-9.6302593501328693E-3</v>
      </c>
      <c r="L77">
        <f t="shared" si="19"/>
        <v>-6.2623081824602538E-3</v>
      </c>
    </row>
    <row r="78" spans="3:12" x14ac:dyDescent="0.2">
      <c r="C78">
        <f t="shared" si="15"/>
        <v>2007</v>
      </c>
      <c r="D78" t="s">
        <v>455</v>
      </c>
      <c r="E78">
        <f>'Service Sector'!L13</f>
        <v>43.25744454382329</v>
      </c>
      <c r="F78">
        <f t="shared" si="13"/>
        <v>44.270596837635793</v>
      </c>
      <c r="G78">
        <f t="shared" si="16"/>
        <v>-1.013152293812503</v>
      </c>
      <c r="H78" s="4">
        <v>0.12949435285370425</v>
      </c>
      <c r="I78" s="4">
        <f t="shared" si="14"/>
        <v>0.12904560862205819</v>
      </c>
      <c r="J78" s="4">
        <f t="shared" si="17"/>
        <v>4.4874423164606436E-4</v>
      </c>
      <c r="K78">
        <f t="shared" si="18"/>
        <v>-0.13074285438186878</v>
      </c>
      <c r="L78">
        <f t="shared" si="19"/>
        <v>1.9866174962417559E-2</v>
      </c>
    </row>
    <row r="79" spans="3:12" x14ac:dyDescent="0.2">
      <c r="C79">
        <f t="shared" si="15"/>
        <v>2008</v>
      </c>
      <c r="D79" t="s">
        <v>474</v>
      </c>
      <c r="E79">
        <f>'Service Sector'!M7</f>
        <v>38.015733708577663</v>
      </c>
      <c r="F79">
        <f t="shared" si="13"/>
        <v>37.896998892603492</v>
      </c>
      <c r="G79">
        <f t="shared" si="16"/>
        <v>0.11873481597417168</v>
      </c>
      <c r="H79" s="4">
        <v>0.28137677763211266</v>
      </c>
      <c r="I79" s="4">
        <f t="shared" si="14"/>
        <v>0.28330909206496324</v>
      </c>
      <c r="J79" s="4">
        <f t="shared" si="17"/>
        <v>-1.9323144328505792E-3</v>
      </c>
      <c r="K79">
        <f t="shared" si="18"/>
        <v>3.363865291014307E-2</v>
      </c>
      <c r="L79">
        <f t="shared" si="19"/>
        <v>-7.3228917921900144E-2</v>
      </c>
    </row>
    <row r="80" spans="3:12" x14ac:dyDescent="0.2">
      <c r="C80">
        <f t="shared" si="15"/>
        <v>2008</v>
      </c>
      <c r="D80" t="s">
        <v>475</v>
      </c>
      <c r="E80">
        <f>'Service Sector'!M8</f>
        <v>47.8</v>
      </c>
      <c r="F80">
        <f t="shared" si="13"/>
        <v>47.1</v>
      </c>
      <c r="G80">
        <f t="shared" si="16"/>
        <v>0.69999999999999574</v>
      </c>
      <c r="H80" s="4">
        <v>9.0490678516353132E-2</v>
      </c>
      <c r="I80" s="4">
        <f t="shared" si="14"/>
        <v>9.3968394189666973E-2</v>
      </c>
      <c r="J80" s="4">
        <f t="shared" si="17"/>
        <v>-3.4777156733138415E-3</v>
      </c>
      <c r="K80">
        <f t="shared" si="18"/>
        <v>6.5777875932766475E-2</v>
      </c>
      <c r="L80">
        <f t="shared" si="19"/>
        <v>-0.16380040821308195</v>
      </c>
    </row>
    <row r="81" spans="3:12" x14ac:dyDescent="0.2">
      <c r="C81">
        <f t="shared" si="15"/>
        <v>2008</v>
      </c>
      <c r="D81" t="s">
        <v>476</v>
      </c>
      <c r="E81">
        <f>'Service Sector'!M9</f>
        <v>78.376925397586149</v>
      </c>
      <c r="F81">
        <f t="shared" ref="F81:F144" si="20">E74</f>
        <v>80.318713085665692</v>
      </c>
      <c r="G81">
        <f t="shared" si="16"/>
        <v>-1.9417876880795433</v>
      </c>
      <c r="H81" s="4">
        <v>0.14628065420706557</v>
      </c>
      <c r="I81" s="4">
        <f t="shared" ref="I81:I144" si="21">H74</f>
        <v>0.1456027038125082</v>
      </c>
      <c r="J81" s="4">
        <f t="shared" si="17"/>
        <v>6.779503945573695E-4</v>
      </c>
      <c r="K81">
        <f t="shared" si="18"/>
        <v>-0.28272953761422082</v>
      </c>
      <c r="L81">
        <f t="shared" si="19"/>
        <v>5.4452103226767211E-2</v>
      </c>
    </row>
    <row r="82" spans="3:12" x14ac:dyDescent="0.2">
      <c r="C82">
        <f t="shared" si="15"/>
        <v>2008</v>
      </c>
      <c r="D82" t="s">
        <v>477</v>
      </c>
      <c r="E82">
        <f>'Service Sector'!M10</f>
        <v>45.866059551779315</v>
      </c>
      <c r="F82">
        <f t="shared" si="20"/>
        <v>46.632848464452948</v>
      </c>
      <c r="G82">
        <f t="shared" si="16"/>
        <v>-0.76678891267363269</v>
      </c>
      <c r="H82" s="4">
        <v>0.19919542055807743</v>
      </c>
      <c r="I82" s="4">
        <f t="shared" si="21"/>
        <v>0.19603656962127178</v>
      </c>
      <c r="J82" s="4">
        <f t="shared" si="17"/>
        <v>3.1588509368056517E-3</v>
      </c>
      <c r="K82">
        <f t="shared" si="18"/>
        <v>-0.15031866806416389</v>
      </c>
      <c r="L82">
        <f t="shared" si="19"/>
        <v>0.14730621705785318</v>
      </c>
    </row>
    <row r="83" spans="3:12" x14ac:dyDescent="0.2">
      <c r="C83">
        <f t="shared" si="15"/>
        <v>2008</v>
      </c>
      <c r="D83" t="s">
        <v>478</v>
      </c>
      <c r="E83">
        <f>'Service Sector'!M11</f>
        <v>54.1</v>
      </c>
      <c r="F83">
        <f t="shared" si="20"/>
        <v>54.6</v>
      </c>
      <c r="G83">
        <f t="shared" si="16"/>
        <v>-0.5</v>
      </c>
      <c r="H83" s="4">
        <v>5.5955783959283502E-2</v>
      </c>
      <c r="I83" s="4">
        <f t="shared" si="21"/>
        <v>5.5550526369316809E-2</v>
      </c>
      <c r="J83" s="4">
        <f t="shared" si="17"/>
        <v>4.052575899666927E-4</v>
      </c>
      <c r="K83">
        <f t="shared" si="18"/>
        <v>-2.7775263184658405E-2</v>
      </c>
      <c r="L83">
        <f t="shared" si="19"/>
        <v>2.2127064412181423E-2</v>
      </c>
    </row>
    <row r="84" spans="3:12" x14ac:dyDescent="0.2">
      <c r="C84">
        <f t="shared" si="15"/>
        <v>2008</v>
      </c>
      <c r="D84" t="s">
        <v>479</v>
      </c>
      <c r="E84">
        <f>'Service Sector'!M12</f>
        <v>23.2</v>
      </c>
      <c r="F84">
        <f t="shared" si="20"/>
        <v>23.6</v>
      </c>
      <c r="G84">
        <f t="shared" si="16"/>
        <v>-0.40000000000000213</v>
      </c>
      <c r="H84" s="4">
        <v>9.686278247765738E-2</v>
      </c>
      <c r="I84" s="4">
        <f t="shared" si="21"/>
        <v>9.6038361088568711E-2</v>
      </c>
      <c r="J84" s="4">
        <f t="shared" si="17"/>
        <v>8.244213890886698E-4</v>
      </c>
      <c r="K84">
        <f t="shared" si="18"/>
        <v>-3.8415344435427691E-2</v>
      </c>
      <c r="L84">
        <f t="shared" si="19"/>
        <v>1.9456344782492609E-2</v>
      </c>
    </row>
    <row r="85" spans="3:12" x14ac:dyDescent="0.2">
      <c r="C85">
        <f t="shared" si="15"/>
        <v>2008</v>
      </c>
      <c r="D85" t="s">
        <v>455</v>
      </c>
      <c r="E85">
        <f>'Service Sector'!M13</f>
        <v>43.146410971136426</v>
      </c>
      <c r="F85">
        <f t="shared" si="20"/>
        <v>43.25744454382329</v>
      </c>
      <c r="G85">
        <f t="shared" si="16"/>
        <v>-0.11103357268686409</v>
      </c>
      <c r="H85" s="4">
        <v>0.12983790264945</v>
      </c>
      <c r="I85" s="4">
        <f t="shared" si="21"/>
        <v>0.12949435285370425</v>
      </c>
      <c r="J85" s="4">
        <f t="shared" si="17"/>
        <v>3.4354979574574562E-4</v>
      </c>
      <c r="K85">
        <f t="shared" si="18"/>
        <v>-1.4378220640120197E-2</v>
      </c>
      <c r="L85">
        <f t="shared" si="19"/>
        <v>1.4861086237513409E-2</v>
      </c>
    </row>
    <row r="86" spans="3:12" x14ac:dyDescent="0.2">
      <c r="C86">
        <f t="shared" si="15"/>
        <v>2009</v>
      </c>
      <c r="D86" t="s">
        <v>474</v>
      </c>
      <c r="E86">
        <f>'Service Sector'!N7</f>
        <v>37.298590254642505</v>
      </c>
      <c r="F86">
        <f t="shared" si="20"/>
        <v>38.015733708577663</v>
      </c>
      <c r="G86">
        <f t="shared" si="16"/>
        <v>-0.71714345393515799</v>
      </c>
      <c r="H86" s="4">
        <v>0.28007426974535277</v>
      </c>
      <c r="I86" s="4">
        <f t="shared" si="21"/>
        <v>0.28137677763211266</v>
      </c>
      <c r="J86" s="4">
        <f t="shared" si="17"/>
        <v>-1.302507886759896E-3</v>
      </c>
      <c r="K86">
        <f t="shared" si="18"/>
        <v>-0.20178751416823817</v>
      </c>
      <c r="L86">
        <f t="shared" si="19"/>
        <v>-4.951579297638644E-2</v>
      </c>
    </row>
    <row r="87" spans="3:12" x14ac:dyDescent="0.2">
      <c r="C87">
        <f t="shared" si="15"/>
        <v>2009</v>
      </c>
      <c r="D87" t="s">
        <v>475</v>
      </c>
      <c r="E87">
        <f>'Service Sector'!N8</f>
        <v>48</v>
      </c>
      <c r="F87">
        <f t="shared" si="20"/>
        <v>47.8</v>
      </c>
      <c r="G87">
        <f t="shared" si="16"/>
        <v>0.20000000000000284</v>
      </c>
      <c r="H87" s="4">
        <v>8.8946783492198797E-2</v>
      </c>
      <c r="I87" s="4">
        <f t="shared" si="21"/>
        <v>9.0490678516353132E-2</v>
      </c>
      <c r="J87" s="4">
        <f t="shared" si="17"/>
        <v>-1.5438950241543348E-3</v>
      </c>
      <c r="K87">
        <f t="shared" si="18"/>
        <v>1.8098135703270884E-2</v>
      </c>
      <c r="L87">
        <f t="shared" si="19"/>
        <v>-7.3798182154577202E-2</v>
      </c>
    </row>
    <row r="88" spans="3:12" x14ac:dyDescent="0.2">
      <c r="C88">
        <f t="shared" si="15"/>
        <v>2009</v>
      </c>
      <c r="D88" t="s">
        <v>476</v>
      </c>
      <c r="E88">
        <f>'Service Sector'!N9</f>
        <v>81.024274732680666</v>
      </c>
      <c r="F88">
        <f t="shared" si="20"/>
        <v>78.376925397586149</v>
      </c>
      <c r="G88">
        <f t="shared" si="16"/>
        <v>2.6473493350945176</v>
      </c>
      <c r="H88" s="4">
        <v>0.14528401984996722</v>
      </c>
      <c r="I88" s="4">
        <f t="shared" si="21"/>
        <v>0.14628065420706557</v>
      </c>
      <c r="J88" s="4">
        <f t="shared" si="17"/>
        <v>-9.9663435709834713E-4</v>
      </c>
      <c r="K88">
        <f t="shared" si="18"/>
        <v>0.38725599265226607</v>
      </c>
      <c r="L88">
        <f t="shared" si="19"/>
        <v>-7.8113136654968385E-2</v>
      </c>
    </row>
    <row r="89" spans="3:12" x14ac:dyDescent="0.2">
      <c r="C89">
        <f t="shared" si="15"/>
        <v>2009</v>
      </c>
      <c r="D89" t="s">
        <v>477</v>
      </c>
      <c r="E89">
        <f>'Service Sector'!N10</f>
        <v>46.461396154025294</v>
      </c>
      <c r="F89">
        <f t="shared" si="20"/>
        <v>45.866059551779315</v>
      </c>
      <c r="G89">
        <f t="shared" si="16"/>
        <v>0.59533660224597895</v>
      </c>
      <c r="H89" s="4">
        <v>0.1955980543931394</v>
      </c>
      <c r="I89" s="4">
        <f t="shared" si="21"/>
        <v>0.19919542055807743</v>
      </c>
      <c r="J89" s="4">
        <f t="shared" si="17"/>
        <v>-3.5973661649380262E-3</v>
      </c>
      <c r="K89">
        <f t="shared" si="18"/>
        <v>0.11858832485800463</v>
      </c>
      <c r="L89">
        <f t="shared" si="19"/>
        <v>-0.16499701075060347</v>
      </c>
    </row>
    <row r="90" spans="3:12" x14ac:dyDescent="0.2">
      <c r="C90">
        <f t="shared" si="15"/>
        <v>2009</v>
      </c>
      <c r="D90" t="s">
        <v>478</v>
      </c>
      <c r="E90">
        <f>'Service Sector'!N11</f>
        <v>53.8</v>
      </c>
      <c r="F90">
        <f t="shared" si="20"/>
        <v>54.1</v>
      </c>
      <c r="G90">
        <f t="shared" si="16"/>
        <v>-0.30000000000000426</v>
      </c>
      <c r="H90" s="4">
        <v>5.9465064830634559E-2</v>
      </c>
      <c r="I90" s="4">
        <f t="shared" si="21"/>
        <v>5.5955783959283502E-2</v>
      </c>
      <c r="J90" s="4">
        <f t="shared" si="17"/>
        <v>3.5092808713510573E-3</v>
      </c>
      <c r="K90">
        <f t="shared" si="18"/>
        <v>-1.6786735187785288E-2</v>
      </c>
      <c r="L90">
        <f t="shared" si="19"/>
        <v>0.18985209514009221</v>
      </c>
    </row>
    <row r="91" spans="3:12" x14ac:dyDescent="0.2">
      <c r="C91">
        <f t="shared" si="15"/>
        <v>2009</v>
      </c>
      <c r="D91" t="s">
        <v>479</v>
      </c>
      <c r="E91">
        <f>'Service Sector'!N12</f>
        <v>23.8</v>
      </c>
      <c r="F91">
        <f t="shared" si="20"/>
        <v>23.2</v>
      </c>
      <c r="G91">
        <f t="shared" si="16"/>
        <v>0.60000000000000142</v>
      </c>
      <c r="H91" s="4">
        <v>9.7737678799324587E-2</v>
      </c>
      <c r="I91" s="4">
        <f t="shared" si="21"/>
        <v>9.686278247765738E-2</v>
      </c>
      <c r="J91" s="4">
        <f t="shared" si="17"/>
        <v>8.7489632166720677E-4</v>
      </c>
      <c r="K91">
        <f t="shared" si="18"/>
        <v>5.8117669486594567E-2</v>
      </c>
      <c r="L91">
        <f t="shared" si="19"/>
        <v>2.0297594662679195E-2</v>
      </c>
    </row>
    <row r="92" spans="3:12" x14ac:dyDescent="0.2">
      <c r="C92">
        <f t="shared" si="15"/>
        <v>2009</v>
      </c>
      <c r="D92" t="s">
        <v>455</v>
      </c>
      <c r="E92">
        <f>'Service Sector'!N13</f>
        <v>42.887603371840115</v>
      </c>
      <c r="F92">
        <f t="shared" si="20"/>
        <v>43.146410971136426</v>
      </c>
      <c r="G92">
        <f t="shared" si="16"/>
        <v>-0.25880759929631125</v>
      </c>
      <c r="H92" s="4">
        <v>0.13289412888938273</v>
      </c>
      <c r="I92" s="4">
        <f t="shared" si="21"/>
        <v>0.12983790264945</v>
      </c>
      <c r="J92" s="4">
        <f t="shared" si="17"/>
        <v>3.0562262399327356E-3</v>
      </c>
      <c r="K92">
        <f t="shared" si="18"/>
        <v>-3.3603035882372324E-2</v>
      </c>
      <c r="L92">
        <f t="shared" si="19"/>
        <v>0.13186519336890881</v>
      </c>
    </row>
    <row r="93" spans="3:12" x14ac:dyDescent="0.2">
      <c r="C93">
        <f t="shared" si="15"/>
        <v>2010</v>
      </c>
      <c r="D93" t="s">
        <v>474</v>
      </c>
      <c r="E93">
        <f>'Service Sector'!O7</f>
        <v>38.328344218154754</v>
      </c>
      <c r="F93">
        <f t="shared" si="20"/>
        <v>37.298590254642505</v>
      </c>
      <c r="G93">
        <f t="shared" si="16"/>
        <v>1.029753963512249</v>
      </c>
      <c r="H93" s="4">
        <v>0.27921036695556789</v>
      </c>
      <c r="I93" s="4">
        <f t="shared" si="21"/>
        <v>0.28007426974535277</v>
      </c>
      <c r="J93" s="4">
        <f t="shared" si="17"/>
        <v>-8.6390278978487611E-4</v>
      </c>
      <c r="K93">
        <f t="shared" si="18"/>
        <v>0.28840758934807575</v>
      </c>
      <c r="L93">
        <f t="shared" si="19"/>
        <v>-3.2222356176028651E-2</v>
      </c>
    </row>
    <row r="94" spans="3:12" x14ac:dyDescent="0.2">
      <c r="C94">
        <f t="shared" si="15"/>
        <v>2010</v>
      </c>
      <c r="D94" t="s">
        <v>475</v>
      </c>
      <c r="E94">
        <f>'Service Sector'!O8</f>
        <v>47.8</v>
      </c>
      <c r="F94">
        <f t="shared" si="20"/>
        <v>48</v>
      </c>
      <c r="G94">
        <f t="shared" si="16"/>
        <v>-0.20000000000000284</v>
      </c>
      <c r="H94" s="4">
        <v>9.0353973433710946E-2</v>
      </c>
      <c r="I94" s="4">
        <f t="shared" si="21"/>
        <v>8.8946783492198797E-2</v>
      </c>
      <c r="J94" s="4">
        <f t="shared" si="17"/>
        <v>1.4071899415121492E-3</v>
      </c>
      <c r="K94">
        <f t="shared" si="18"/>
        <v>-1.7789356698440013E-2</v>
      </c>
      <c r="L94">
        <f t="shared" si="19"/>
        <v>6.7545117192583159E-2</v>
      </c>
    </row>
    <row r="95" spans="3:12" x14ac:dyDescent="0.2">
      <c r="C95">
        <f t="shared" ref="C95:C158" si="22">C88+1</f>
        <v>2010</v>
      </c>
      <c r="D95" t="s">
        <v>476</v>
      </c>
      <c r="E95">
        <f>'Service Sector'!O9</f>
        <v>81.27706349060297</v>
      </c>
      <c r="F95">
        <f t="shared" si="20"/>
        <v>81.024274732680666</v>
      </c>
      <c r="G95">
        <f t="shared" si="16"/>
        <v>0.25278875792230338</v>
      </c>
      <c r="H95" s="4">
        <v>0.14361581636551377</v>
      </c>
      <c r="I95" s="4">
        <f t="shared" si="21"/>
        <v>0.14528401984996722</v>
      </c>
      <c r="J95" s="4">
        <f t="shared" si="17"/>
        <v>-1.6682034844534566E-3</v>
      </c>
      <c r="K95">
        <f t="shared" si="18"/>
        <v>3.672616692383248E-2</v>
      </c>
      <c r="L95">
        <f t="shared" si="19"/>
        <v>-0.13516497743437206</v>
      </c>
    </row>
    <row r="96" spans="3:12" x14ac:dyDescent="0.2">
      <c r="C96">
        <f t="shared" si="22"/>
        <v>2010</v>
      </c>
      <c r="D96" t="s">
        <v>477</v>
      </c>
      <c r="E96">
        <f>'Service Sector'!O10</f>
        <v>45.316420110600632</v>
      </c>
      <c r="F96">
        <f t="shared" si="20"/>
        <v>46.461396154025294</v>
      </c>
      <c r="G96">
        <f t="shared" si="16"/>
        <v>-1.1449760434246627</v>
      </c>
      <c r="H96" s="4">
        <v>0.19664010877005997</v>
      </c>
      <c r="I96" s="4">
        <f t="shared" si="21"/>
        <v>0.1955980543931394</v>
      </c>
      <c r="J96" s="4">
        <f t="shared" si="17"/>
        <v>1.0420543769205648E-3</v>
      </c>
      <c r="K96">
        <f t="shared" si="18"/>
        <v>-0.22395508642061873</v>
      </c>
      <c r="L96">
        <f t="shared" si="19"/>
        <v>4.8415301220142357E-2</v>
      </c>
    </row>
    <row r="97" spans="3:12" x14ac:dyDescent="0.2">
      <c r="C97">
        <f t="shared" si="22"/>
        <v>2010</v>
      </c>
      <c r="D97" t="s">
        <v>478</v>
      </c>
      <c r="E97">
        <f>'Service Sector'!O11</f>
        <v>52.6</v>
      </c>
      <c r="F97">
        <f t="shared" si="20"/>
        <v>53.8</v>
      </c>
      <c r="G97">
        <f t="shared" si="16"/>
        <v>-1.1999999999999957</v>
      </c>
      <c r="H97" s="4">
        <v>5.9419619934709969E-2</v>
      </c>
      <c r="I97" s="4">
        <f t="shared" si="21"/>
        <v>5.9465064830634559E-2</v>
      </c>
      <c r="J97" s="4">
        <f t="shared" si="17"/>
        <v>-4.5444895924590112E-5</v>
      </c>
      <c r="K97">
        <f t="shared" si="18"/>
        <v>-7.1358077796761218E-2</v>
      </c>
      <c r="L97">
        <f t="shared" si="19"/>
        <v>-2.444935400742948E-3</v>
      </c>
    </row>
    <row r="98" spans="3:12" x14ac:dyDescent="0.2">
      <c r="C98">
        <f t="shared" si="22"/>
        <v>2010</v>
      </c>
      <c r="D98" t="s">
        <v>479</v>
      </c>
      <c r="E98">
        <f>'Service Sector'!O12</f>
        <v>22.7</v>
      </c>
      <c r="F98">
        <f t="shared" si="20"/>
        <v>23.8</v>
      </c>
      <c r="G98">
        <f t="shared" si="16"/>
        <v>-1.1000000000000014</v>
      </c>
      <c r="H98" s="4">
        <v>9.9259314308844673E-2</v>
      </c>
      <c r="I98" s="4">
        <f t="shared" si="21"/>
        <v>9.7737678799324587E-2</v>
      </c>
      <c r="J98" s="4">
        <f t="shared" si="17"/>
        <v>1.5216355095200862E-3</v>
      </c>
      <c r="K98">
        <f t="shared" si="18"/>
        <v>-0.10751144667925719</v>
      </c>
      <c r="L98">
        <f t="shared" si="19"/>
        <v>3.6214925126578056E-2</v>
      </c>
    </row>
    <row r="99" spans="3:12" x14ac:dyDescent="0.2">
      <c r="C99">
        <f t="shared" si="22"/>
        <v>2010</v>
      </c>
      <c r="D99" t="s">
        <v>455</v>
      </c>
      <c r="E99">
        <f>'Service Sector'!O13</f>
        <v>42.714971757102887</v>
      </c>
      <c r="F99">
        <f t="shared" si="20"/>
        <v>42.887603371840115</v>
      </c>
      <c r="G99">
        <f t="shared" si="16"/>
        <v>-0.17263161473722732</v>
      </c>
      <c r="H99" s="4">
        <v>0.13150080023159275</v>
      </c>
      <c r="I99" s="4">
        <f t="shared" si="21"/>
        <v>0.13289412888938273</v>
      </c>
      <c r="J99" s="4">
        <f t="shared" si="17"/>
        <v>-1.3933286577899884E-3</v>
      </c>
      <c r="K99">
        <f t="shared" si="18"/>
        <v>-2.2941728059271353E-2</v>
      </c>
      <c r="L99">
        <f t="shared" si="19"/>
        <v>-5.9756526841915368E-2</v>
      </c>
    </row>
    <row r="100" spans="3:12" x14ac:dyDescent="0.2">
      <c r="C100">
        <f t="shared" si="22"/>
        <v>2011</v>
      </c>
      <c r="D100" t="s">
        <v>474</v>
      </c>
      <c r="E100">
        <f>'Service Sector'!P7</f>
        <v>39.891562028672816</v>
      </c>
      <c r="F100">
        <f t="shared" si="20"/>
        <v>38.328344218154754</v>
      </c>
      <c r="G100">
        <f t="shared" si="16"/>
        <v>1.5632178105180614</v>
      </c>
      <c r="H100" s="4">
        <v>0.27674326654222581</v>
      </c>
      <c r="I100" s="4">
        <f t="shared" si="21"/>
        <v>0.27921036695556789</v>
      </c>
      <c r="J100" s="4">
        <f t="shared" si="17"/>
        <v>-2.4671004133420826E-3</v>
      </c>
      <c r="K100">
        <f t="shared" si="18"/>
        <v>0.43646661850622731</v>
      </c>
      <c r="L100">
        <f t="shared" si="19"/>
        <v>-9.4559873863327218E-2</v>
      </c>
    </row>
    <row r="101" spans="3:12" x14ac:dyDescent="0.2">
      <c r="C101">
        <f t="shared" si="22"/>
        <v>2011</v>
      </c>
      <c r="D101" t="s">
        <v>475</v>
      </c>
      <c r="E101">
        <f>'Service Sector'!P8</f>
        <v>49</v>
      </c>
      <c r="F101">
        <f t="shared" si="20"/>
        <v>47.8</v>
      </c>
      <c r="G101">
        <f t="shared" si="16"/>
        <v>1.2000000000000028</v>
      </c>
      <c r="H101" s="4">
        <v>9.0743057019965184E-2</v>
      </c>
      <c r="I101" s="4">
        <f t="shared" si="21"/>
        <v>9.0353973433710946E-2</v>
      </c>
      <c r="J101" s="4">
        <f t="shared" si="17"/>
        <v>3.89083586254238E-4</v>
      </c>
      <c r="K101">
        <f t="shared" si="18"/>
        <v>0.10842476812045339</v>
      </c>
      <c r="L101">
        <f t="shared" si="19"/>
        <v>1.8598195422952574E-2</v>
      </c>
    </row>
    <row r="102" spans="3:12" x14ac:dyDescent="0.2">
      <c r="C102">
        <f t="shared" si="22"/>
        <v>2011</v>
      </c>
      <c r="D102" t="s">
        <v>476</v>
      </c>
      <c r="E102">
        <f>'Service Sector'!P9</f>
        <v>82.493953315081043</v>
      </c>
      <c r="F102">
        <f t="shared" si="20"/>
        <v>81.27706349060297</v>
      </c>
      <c r="G102">
        <f t="shared" si="16"/>
        <v>1.2168898244780735</v>
      </c>
      <c r="H102" s="4">
        <v>0.14435827044033192</v>
      </c>
      <c r="I102" s="4">
        <f t="shared" si="21"/>
        <v>0.14361581636551377</v>
      </c>
      <c r="J102" s="4">
        <f t="shared" si="17"/>
        <v>7.4245407481815517E-4</v>
      </c>
      <c r="K102">
        <f t="shared" si="18"/>
        <v>0.17476462556930528</v>
      </c>
      <c r="L102">
        <f t="shared" si="19"/>
        <v>6.0344486977852087E-2</v>
      </c>
    </row>
    <row r="103" spans="3:12" x14ac:dyDescent="0.2">
      <c r="C103">
        <f t="shared" si="22"/>
        <v>2011</v>
      </c>
      <c r="D103" t="s">
        <v>477</v>
      </c>
      <c r="E103">
        <f>'Service Sector'!P10</f>
        <v>45.926153501229571</v>
      </c>
      <c r="F103">
        <f t="shared" si="20"/>
        <v>45.316420110600632</v>
      </c>
      <c r="G103">
        <f t="shared" si="16"/>
        <v>0.60973339062893928</v>
      </c>
      <c r="H103" s="4">
        <v>0.1990266443476861</v>
      </c>
      <c r="I103" s="4">
        <f t="shared" si="21"/>
        <v>0.19664010877005997</v>
      </c>
      <c r="J103" s="4">
        <f t="shared" si="17"/>
        <v>2.3865355776261366E-3</v>
      </c>
      <c r="K103">
        <f t="shared" si="18"/>
        <v>0.11989804025401209</v>
      </c>
      <c r="L103">
        <f t="shared" si="19"/>
        <v>0.10814924884460095</v>
      </c>
    </row>
    <row r="104" spans="3:12" x14ac:dyDescent="0.2">
      <c r="C104">
        <f t="shared" si="22"/>
        <v>2011</v>
      </c>
      <c r="D104" t="s">
        <v>478</v>
      </c>
      <c r="E104">
        <f>'Service Sector'!P11</f>
        <v>53.8</v>
      </c>
      <c r="F104">
        <f t="shared" si="20"/>
        <v>52.6</v>
      </c>
      <c r="G104">
        <f t="shared" si="16"/>
        <v>1.1999999999999957</v>
      </c>
      <c r="H104" s="4">
        <v>5.8551137034021511E-2</v>
      </c>
      <c r="I104" s="4">
        <f t="shared" si="21"/>
        <v>5.9419619934709969E-2</v>
      </c>
      <c r="J104" s="4">
        <f t="shared" si="17"/>
        <v>-8.6848290068845813E-4</v>
      </c>
      <c r="K104">
        <f t="shared" si="18"/>
        <v>7.130354392165171E-2</v>
      </c>
      <c r="L104">
        <f t="shared" si="19"/>
        <v>-4.5682200576212896E-2</v>
      </c>
    </row>
    <row r="105" spans="3:12" x14ac:dyDescent="0.2">
      <c r="C105">
        <f t="shared" si="22"/>
        <v>2011</v>
      </c>
      <c r="D105" t="s">
        <v>479</v>
      </c>
      <c r="E105">
        <f>'Service Sector'!P12</f>
        <v>22.9</v>
      </c>
      <c r="F105">
        <f t="shared" si="20"/>
        <v>22.7</v>
      </c>
      <c r="G105">
        <f t="shared" si="16"/>
        <v>0.19999999999999929</v>
      </c>
      <c r="H105" s="4">
        <v>9.9759524357413712E-2</v>
      </c>
      <c r="I105" s="4">
        <f t="shared" si="21"/>
        <v>9.9259314308844673E-2</v>
      </c>
      <c r="J105" s="4">
        <f t="shared" si="17"/>
        <v>5.0021004856903861E-4</v>
      </c>
      <c r="K105">
        <f t="shared" si="18"/>
        <v>1.9851862861768863E-2</v>
      </c>
      <c r="L105">
        <f t="shared" si="19"/>
        <v>1.1354768102517176E-2</v>
      </c>
    </row>
    <row r="106" spans="3:12" x14ac:dyDescent="0.2">
      <c r="C106">
        <f t="shared" si="22"/>
        <v>2011</v>
      </c>
      <c r="D106" t="s">
        <v>455</v>
      </c>
      <c r="E106">
        <f>'Service Sector'!P13</f>
        <v>43.03771488734175</v>
      </c>
      <c r="F106">
        <f t="shared" si="20"/>
        <v>42.714971757102887</v>
      </c>
      <c r="G106">
        <f t="shared" si="16"/>
        <v>0.32274313023886236</v>
      </c>
      <c r="H106" s="4">
        <v>0.13081810025835566</v>
      </c>
      <c r="I106" s="4">
        <f t="shared" si="21"/>
        <v>0.13150080023159275</v>
      </c>
      <c r="J106" s="4">
        <f t="shared" si="17"/>
        <v>-6.8269997323708309E-4</v>
      </c>
      <c r="K106">
        <f t="shared" si="18"/>
        <v>4.2440979895659557E-2</v>
      </c>
      <c r="L106">
        <f t="shared" si="19"/>
        <v>-2.9161510075396902E-2</v>
      </c>
    </row>
    <row r="107" spans="3:12" x14ac:dyDescent="0.2">
      <c r="C107">
        <f t="shared" si="22"/>
        <v>2012</v>
      </c>
      <c r="D107" t="s">
        <v>474</v>
      </c>
      <c r="E107">
        <f>'Service Sector'!Q7</f>
        <v>40.061822410887842</v>
      </c>
      <c r="F107">
        <f t="shared" si="20"/>
        <v>39.891562028672816</v>
      </c>
      <c r="G107">
        <f t="shared" si="16"/>
        <v>0.1702603822150266</v>
      </c>
      <c r="H107" s="4">
        <v>0.2760367580207555</v>
      </c>
      <c r="I107" s="4">
        <f t="shared" si="21"/>
        <v>0.27674326654222581</v>
      </c>
      <c r="J107" s="4">
        <f t="shared" si="17"/>
        <v>-7.0650852147030596E-4</v>
      </c>
      <c r="K107">
        <f t="shared" si="18"/>
        <v>4.7118414336914348E-2</v>
      </c>
      <c r="L107">
        <f t="shared" si="19"/>
        <v>-2.8183728508018629E-2</v>
      </c>
    </row>
    <row r="108" spans="3:12" x14ac:dyDescent="0.2">
      <c r="C108">
        <f t="shared" si="22"/>
        <v>2012</v>
      </c>
      <c r="D108" t="s">
        <v>475</v>
      </c>
      <c r="E108">
        <f>'Service Sector'!Q8</f>
        <v>48.4</v>
      </c>
      <c r="F108">
        <f t="shared" si="20"/>
        <v>49</v>
      </c>
      <c r="G108">
        <f t="shared" si="16"/>
        <v>-0.60000000000000142</v>
      </c>
      <c r="H108" s="4">
        <v>9.1453038850863477E-2</v>
      </c>
      <c r="I108" s="4">
        <f t="shared" si="21"/>
        <v>9.0743057019965184E-2</v>
      </c>
      <c r="J108" s="4">
        <f t="shared" si="17"/>
        <v>7.0998183089829303E-4</v>
      </c>
      <c r="K108">
        <f t="shared" si="18"/>
        <v>-5.4445834211979238E-2</v>
      </c>
      <c r="L108">
        <f t="shared" si="19"/>
        <v>3.4789109714016359E-2</v>
      </c>
    </row>
    <row r="109" spans="3:12" x14ac:dyDescent="0.2">
      <c r="C109">
        <f t="shared" si="22"/>
        <v>2012</v>
      </c>
      <c r="D109" t="s">
        <v>476</v>
      </c>
      <c r="E109">
        <f>'Service Sector'!Q9</f>
        <v>83.342077532770105</v>
      </c>
      <c r="F109">
        <f t="shared" si="20"/>
        <v>82.493953315081043</v>
      </c>
      <c r="G109">
        <f t="shared" si="16"/>
        <v>0.84812421768906177</v>
      </c>
      <c r="H109" s="4">
        <v>0.14340295009131721</v>
      </c>
      <c r="I109" s="4">
        <f t="shared" si="21"/>
        <v>0.14435827044033192</v>
      </c>
      <c r="J109" s="4">
        <f t="shared" si="17"/>
        <v>-9.5532034901471552E-4</v>
      </c>
      <c r="K109">
        <f t="shared" si="18"/>
        <v>0.12243374518415252</v>
      </c>
      <c r="L109">
        <f t="shared" si="19"/>
        <v>-7.8808152272566864E-2</v>
      </c>
    </row>
    <row r="110" spans="3:12" x14ac:dyDescent="0.2">
      <c r="C110">
        <f t="shared" si="22"/>
        <v>2012</v>
      </c>
      <c r="D110" t="s">
        <v>477</v>
      </c>
      <c r="E110">
        <f>'Service Sector'!Q10</f>
        <v>46.931667693885672</v>
      </c>
      <c r="F110">
        <f t="shared" si="20"/>
        <v>45.926153501229571</v>
      </c>
      <c r="G110">
        <f t="shared" si="16"/>
        <v>1.0055141926561006</v>
      </c>
      <c r="H110" s="4">
        <v>0.19792205177256472</v>
      </c>
      <c r="I110" s="4">
        <f t="shared" si="21"/>
        <v>0.1990266443476861</v>
      </c>
      <c r="J110" s="4">
        <f t="shared" si="17"/>
        <v>-1.1045925751213825E-3</v>
      </c>
      <c r="K110">
        <f t="shared" si="18"/>
        <v>0.20012411560831647</v>
      </c>
      <c r="L110">
        <f t="shared" si="19"/>
        <v>-5.0729688161343073E-2</v>
      </c>
    </row>
    <row r="111" spans="3:12" x14ac:dyDescent="0.2">
      <c r="C111">
        <f t="shared" si="22"/>
        <v>2012</v>
      </c>
      <c r="D111" t="s">
        <v>478</v>
      </c>
      <c r="E111">
        <f>'Service Sector'!Q11</f>
        <v>53</v>
      </c>
      <c r="F111">
        <f t="shared" si="20"/>
        <v>53.8</v>
      </c>
      <c r="G111">
        <f t="shared" si="16"/>
        <v>-0.79999999999999716</v>
      </c>
      <c r="H111" s="4">
        <v>5.8901723947764779E-2</v>
      </c>
      <c r="I111" s="4">
        <f t="shared" si="21"/>
        <v>5.8551137034021511E-2</v>
      </c>
      <c r="J111" s="4">
        <f t="shared" si="17"/>
        <v>3.505869137432685E-4</v>
      </c>
      <c r="K111">
        <f t="shared" si="18"/>
        <v>-4.6840909627217042E-2</v>
      </c>
      <c r="L111">
        <f t="shared" si="19"/>
        <v>1.8861575959387845E-2</v>
      </c>
    </row>
    <row r="112" spans="3:12" x14ac:dyDescent="0.2">
      <c r="C112">
        <f t="shared" si="22"/>
        <v>2012</v>
      </c>
      <c r="D112" t="s">
        <v>479</v>
      </c>
      <c r="E112">
        <f>'Service Sector'!Q12</f>
        <v>22.6</v>
      </c>
      <c r="F112">
        <f t="shared" si="20"/>
        <v>22.9</v>
      </c>
      <c r="G112">
        <f t="shared" si="16"/>
        <v>-0.29999999999999716</v>
      </c>
      <c r="H112" s="4">
        <v>0.10149866507287623</v>
      </c>
      <c r="I112" s="4">
        <f t="shared" si="21"/>
        <v>9.9759524357413712E-2</v>
      </c>
      <c r="J112" s="4">
        <f t="shared" si="17"/>
        <v>1.7391407154625227E-3</v>
      </c>
      <c r="K112">
        <f t="shared" si="18"/>
        <v>-2.9927857307223828E-2</v>
      </c>
      <c r="L112">
        <f t="shared" si="19"/>
        <v>3.982632238409177E-2</v>
      </c>
    </row>
    <row r="113" spans="3:12" x14ac:dyDescent="0.2">
      <c r="C113">
        <f t="shared" si="22"/>
        <v>2012</v>
      </c>
      <c r="D113" t="s">
        <v>455</v>
      </c>
      <c r="E113">
        <f>'Service Sector'!Q13</f>
        <v>43.270807182583582</v>
      </c>
      <c r="F113">
        <f t="shared" si="20"/>
        <v>43.03771488734175</v>
      </c>
      <c r="G113">
        <f t="shared" si="16"/>
        <v>0.23309229524183195</v>
      </c>
      <c r="H113" s="4">
        <v>0.1307848122438581</v>
      </c>
      <c r="I113" s="4">
        <f t="shared" si="21"/>
        <v>0.13081810025835566</v>
      </c>
      <c r="J113" s="4">
        <f t="shared" si="17"/>
        <v>-3.3288014497562246E-5</v>
      </c>
      <c r="K113">
        <f t="shared" si="18"/>
        <v>3.0492691248396212E-2</v>
      </c>
      <c r="L113">
        <f t="shared" si="19"/>
        <v>-1.4326400771117827E-3</v>
      </c>
    </row>
    <row r="114" spans="3:12" x14ac:dyDescent="0.2">
      <c r="C114">
        <f t="shared" si="22"/>
        <v>2013</v>
      </c>
      <c r="D114" t="s">
        <v>474</v>
      </c>
      <c r="E114">
        <f>'Service Sector'!R7</f>
        <v>41.365011801487292</v>
      </c>
      <c r="F114">
        <f t="shared" si="20"/>
        <v>40.061822410887842</v>
      </c>
      <c r="G114">
        <f t="shared" si="16"/>
        <v>1.3031893905994494</v>
      </c>
      <c r="H114" s="4">
        <v>0.27723978698881857</v>
      </c>
      <c r="I114" s="4">
        <f t="shared" si="21"/>
        <v>0.2760367580207555</v>
      </c>
      <c r="J114" s="4">
        <f t="shared" si="17"/>
        <v>1.203028968063069E-3</v>
      </c>
      <c r="K114">
        <f t="shared" si="18"/>
        <v>0.35972817446811606</v>
      </c>
      <c r="L114">
        <f t="shared" si="19"/>
        <v>4.819553287369633E-2</v>
      </c>
    </row>
    <row r="115" spans="3:12" x14ac:dyDescent="0.2">
      <c r="C115">
        <f t="shared" si="22"/>
        <v>2013</v>
      </c>
      <c r="D115" t="s">
        <v>475</v>
      </c>
      <c r="E115">
        <f>'Service Sector'!R8</f>
        <v>49.3</v>
      </c>
      <c r="F115">
        <f t="shared" si="20"/>
        <v>48.4</v>
      </c>
      <c r="G115">
        <f t="shared" si="16"/>
        <v>0.89999999999999858</v>
      </c>
      <c r="H115" s="4">
        <v>9.0266562282307894E-2</v>
      </c>
      <c r="I115" s="4">
        <f t="shared" si="21"/>
        <v>9.1453038850863477E-2</v>
      </c>
      <c r="J115" s="4">
        <f t="shared" si="17"/>
        <v>-1.1864765685555834E-3</v>
      </c>
      <c r="K115">
        <f t="shared" si="18"/>
        <v>8.2307734965776994E-2</v>
      </c>
      <c r="L115">
        <f t="shared" si="19"/>
        <v>-5.7425465918090231E-2</v>
      </c>
    </row>
    <row r="116" spans="3:12" x14ac:dyDescent="0.2">
      <c r="C116">
        <f t="shared" si="22"/>
        <v>2013</v>
      </c>
      <c r="D116" t="s">
        <v>476</v>
      </c>
      <c r="E116">
        <f>'Service Sector'!R9</f>
        <v>85.674929461398534</v>
      </c>
      <c r="F116">
        <f t="shared" si="20"/>
        <v>83.342077532770105</v>
      </c>
      <c r="G116">
        <f t="shared" si="16"/>
        <v>2.3328519286284291</v>
      </c>
      <c r="H116" s="4">
        <v>0.14231581040166899</v>
      </c>
      <c r="I116" s="4">
        <f t="shared" si="21"/>
        <v>0.14340295009131721</v>
      </c>
      <c r="J116" s="4">
        <f t="shared" si="17"/>
        <v>-1.0871396896482144E-3</v>
      </c>
      <c r="K116">
        <f t="shared" si="18"/>
        <v>0.33453784869153569</v>
      </c>
      <c r="L116">
        <f t="shared" si="19"/>
        <v>-9.0604480303613108E-2</v>
      </c>
    </row>
    <row r="117" spans="3:12" x14ac:dyDescent="0.2">
      <c r="C117">
        <f t="shared" si="22"/>
        <v>2013</v>
      </c>
      <c r="D117" t="s">
        <v>477</v>
      </c>
      <c r="E117">
        <f>'Service Sector'!R10</f>
        <v>46.785613854989748</v>
      </c>
      <c r="F117">
        <f t="shared" si="20"/>
        <v>46.931667693885672</v>
      </c>
      <c r="G117">
        <f t="shared" si="16"/>
        <v>-0.1460538388959236</v>
      </c>
      <c r="H117" s="4">
        <v>0.20006651956644922</v>
      </c>
      <c r="I117" s="4">
        <f t="shared" si="21"/>
        <v>0.19792205177256472</v>
      </c>
      <c r="J117" s="4">
        <f t="shared" si="17"/>
        <v>2.1444677938844969E-3</v>
      </c>
      <c r="K117">
        <f t="shared" si="18"/>
        <v>-2.890727546354082E-2</v>
      </c>
      <c r="L117">
        <f t="shared" si="19"/>
        <v>0.10064344988282732</v>
      </c>
    </row>
    <row r="118" spans="3:12" x14ac:dyDescent="0.2">
      <c r="C118">
        <f t="shared" si="22"/>
        <v>2013</v>
      </c>
      <c r="D118" t="s">
        <v>478</v>
      </c>
      <c r="E118">
        <f>'Service Sector'!R11</f>
        <v>52.2</v>
      </c>
      <c r="F118">
        <f t="shared" si="20"/>
        <v>53</v>
      </c>
      <c r="G118">
        <f t="shared" si="16"/>
        <v>-0.79999999999999716</v>
      </c>
      <c r="H118" s="4">
        <v>5.9354206576518277E-2</v>
      </c>
      <c r="I118" s="4">
        <f t="shared" si="21"/>
        <v>5.8901723947764779E-2</v>
      </c>
      <c r="J118" s="4">
        <f t="shared" si="17"/>
        <v>4.5248262875349776E-4</v>
      </c>
      <c r="K118">
        <f t="shared" si="18"/>
        <v>-4.7121379158211657E-2</v>
      </c>
      <c r="L118">
        <f t="shared" si="19"/>
        <v>2.3981579323935381E-2</v>
      </c>
    </row>
    <row r="119" spans="3:12" x14ac:dyDescent="0.2">
      <c r="C119">
        <f t="shared" si="22"/>
        <v>2013</v>
      </c>
      <c r="D119" t="s">
        <v>479</v>
      </c>
      <c r="E119">
        <f>'Service Sector'!R12</f>
        <v>23.2</v>
      </c>
      <c r="F119">
        <f t="shared" si="20"/>
        <v>22.6</v>
      </c>
      <c r="G119">
        <f t="shared" si="16"/>
        <v>0.59999999999999787</v>
      </c>
      <c r="H119" s="4">
        <v>0.10170659152699663</v>
      </c>
      <c r="I119" s="4">
        <f t="shared" si="21"/>
        <v>0.10149866507287623</v>
      </c>
      <c r="J119" s="4">
        <f t="shared" si="17"/>
        <v>2.0792645412039124E-4</v>
      </c>
      <c r="K119">
        <f t="shared" si="18"/>
        <v>6.0899199043725524E-2</v>
      </c>
      <c r="L119">
        <f t="shared" si="19"/>
        <v>4.6991378631208421E-3</v>
      </c>
    </row>
    <row r="120" spans="3:12" x14ac:dyDescent="0.2">
      <c r="C120">
        <f t="shared" si="22"/>
        <v>2013</v>
      </c>
      <c r="D120" t="s">
        <v>455</v>
      </c>
      <c r="E120">
        <f>'Service Sector'!R13</f>
        <v>43.167721062014564</v>
      </c>
      <c r="F120">
        <f t="shared" si="20"/>
        <v>43.270807182583582</v>
      </c>
      <c r="G120">
        <f t="shared" si="16"/>
        <v>-0.10308612056901723</v>
      </c>
      <c r="H120" s="4">
        <v>0.12905052265724043</v>
      </c>
      <c r="I120" s="4">
        <f t="shared" si="21"/>
        <v>0.1307848122438581</v>
      </c>
      <c r="J120" s="4">
        <f t="shared" si="17"/>
        <v>-1.7342895866176711E-3</v>
      </c>
      <c r="K120">
        <f t="shared" si="18"/>
        <v>-1.3482098923566636E-2</v>
      </c>
      <c r="L120">
        <f t="shared" si="19"/>
        <v>-7.5044110301295833E-2</v>
      </c>
    </row>
    <row r="121" spans="3:12" x14ac:dyDescent="0.2">
      <c r="C121">
        <f t="shared" si="22"/>
        <v>2014</v>
      </c>
      <c r="D121" t="s">
        <v>474</v>
      </c>
      <c r="E121">
        <f>'Service Sector'!S7</f>
        <v>42.552785564985932</v>
      </c>
      <c r="F121">
        <f t="shared" si="20"/>
        <v>41.365011801487292</v>
      </c>
      <c r="G121">
        <f t="shared" si="16"/>
        <v>1.1877737634986403</v>
      </c>
      <c r="H121" s="4">
        <v>0.2758399728519112</v>
      </c>
      <c r="I121" s="4">
        <f t="shared" si="21"/>
        <v>0.27723978698881857</v>
      </c>
      <c r="J121" s="4">
        <f t="shared" si="17"/>
        <v>-1.3998141369073736E-3</v>
      </c>
      <c r="K121">
        <f t="shared" si="18"/>
        <v>0.32929814518327039</v>
      </c>
      <c r="L121">
        <f t="shared" si="19"/>
        <v>-5.7903328293062252E-2</v>
      </c>
    </row>
    <row r="122" spans="3:12" x14ac:dyDescent="0.2">
      <c r="C122">
        <f t="shared" si="22"/>
        <v>2014</v>
      </c>
      <c r="D122" t="s">
        <v>475</v>
      </c>
      <c r="E122">
        <f>'Service Sector'!S8</f>
        <v>51.3</v>
      </c>
      <c r="F122">
        <f t="shared" si="20"/>
        <v>49.3</v>
      </c>
      <c r="G122">
        <f t="shared" si="16"/>
        <v>2</v>
      </c>
      <c r="H122" s="4">
        <v>9.1944047553046401E-2</v>
      </c>
      <c r="I122" s="4">
        <f t="shared" si="21"/>
        <v>9.0266562282307894E-2</v>
      </c>
      <c r="J122" s="4">
        <f t="shared" si="17"/>
        <v>1.6774852707385074E-3</v>
      </c>
      <c r="K122">
        <f t="shared" si="18"/>
        <v>0.18053312456461579</v>
      </c>
      <c r="L122">
        <f t="shared" si="19"/>
        <v>8.2700023847408405E-2</v>
      </c>
    </row>
    <row r="123" spans="3:12" x14ac:dyDescent="0.2">
      <c r="C123">
        <f t="shared" si="22"/>
        <v>2014</v>
      </c>
      <c r="D123" t="s">
        <v>476</v>
      </c>
      <c r="E123">
        <f>'Service Sector'!S9</f>
        <v>87.727415079054111</v>
      </c>
      <c r="F123">
        <f t="shared" si="20"/>
        <v>85.674929461398534</v>
      </c>
      <c r="G123">
        <f t="shared" si="16"/>
        <v>2.0524856176555772</v>
      </c>
      <c r="H123" s="4">
        <v>0.14119431009334643</v>
      </c>
      <c r="I123" s="4">
        <f t="shared" si="21"/>
        <v>0.14231581040166899</v>
      </c>
      <c r="J123" s="4">
        <f t="shared" si="17"/>
        <v>-1.1215003083225594E-3</v>
      </c>
      <c r="K123">
        <f t="shared" si="18"/>
        <v>0.2921011540144236</v>
      </c>
      <c r="L123">
        <f t="shared" si="19"/>
        <v>-9.6084459806471983E-2</v>
      </c>
    </row>
    <row r="124" spans="3:12" x14ac:dyDescent="0.2">
      <c r="C124">
        <f t="shared" si="22"/>
        <v>2014</v>
      </c>
      <c r="D124" t="s">
        <v>477</v>
      </c>
      <c r="E124">
        <f>'Service Sector'!S10</f>
        <v>48.578918861993444</v>
      </c>
      <c r="F124">
        <f t="shared" si="20"/>
        <v>46.785613854989748</v>
      </c>
      <c r="G124">
        <f t="shared" si="16"/>
        <v>1.7933050070036956</v>
      </c>
      <c r="H124" s="4">
        <v>0.20179741929323233</v>
      </c>
      <c r="I124" s="4">
        <f t="shared" si="21"/>
        <v>0.20006651956644922</v>
      </c>
      <c r="J124" s="4">
        <f t="shared" si="17"/>
        <v>1.7308997267831139E-3</v>
      </c>
      <c r="K124">
        <f t="shared" si="18"/>
        <v>0.3587802912723162</v>
      </c>
      <c r="L124">
        <f t="shared" si="19"/>
        <v>8.0981206238982029E-2</v>
      </c>
    </row>
    <row r="125" spans="3:12" x14ac:dyDescent="0.2">
      <c r="C125">
        <f t="shared" si="22"/>
        <v>2014</v>
      </c>
      <c r="D125" t="s">
        <v>478</v>
      </c>
      <c r="E125">
        <f>'Service Sector'!S11</f>
        <v>53.4</v>
      </c>
      <c r="F125">
        <f t="shared" si="20"/>
        <v>52.2</v>
      </c>
      <c r="G125">
        <f t="shared" si="16"/>
        <v>1.1999999999999957</v>
      </c>
      <c r="H125" s="4">
        <v>5.8616951359862814E-2</v>
      </c>
      <c r="I125" s="4">
        <f t="shared" si="21"/>
        <v>5.9354206576518277E-2</v>
      </c>
      <c r="J125" s="4">
        <f t="shared" si="17"/>
        <v>-7.3725521665546356E-4</v>
      </c>
      <c r="K125">
        <f t="shared" si="18"/>
        <v>7.1225047891821686E-2</v>
      </c>
      <c r="L125">
        <f t="shared" si="19"/>
        <v>-3.8484722309415201E-2</v>
      </c>
    </row>
    <row r="126" spans="3:12" x14ac:dyDescent="0.2">
      <c r="C126">
        <f t="shared" si="22"/>
        <v>2014</v>
      </c>
      <c r="D126" t="s">
        <v>479</v>
      </c>
      <c r="E126">
        <f>'Service Sector'!S12</f>
        <v>24.1</v>
      </c>
      <c r="F126">
        <f t="shared" si="20"/>
        <v>23.2</v>
      </c>
      <c r="G126">
        <f t="shared" si="16"/>
        <v>0.90000000000000213</v>
      </c>
      <c r="H126" s="4">
        <v>0.1032342118578352</v>
      </c>
      <c r="I126" s="4">
        <f t="shared" si="21"/>
        <v>0.10170659152699663</v>
      </c>
      <c r="J126" s="4">
        <f t="shared" si="17"/>
        <v>1.5276203308385722E-3</v>
      </c>
      <c r="K126">
        <f t="shared" si="18"/>
        <v>9.1535932374297177E-2</v>
      </c>
      <c r="L126">
        <f t="shared" si="19"/>
        <v>3.5440791675454872E-2</v>
      </c>
    </row>
    <row r="127" spans="3:12" x14ac:dyDescent="0.2">
      <c r="C127">
        <f t="shared" si="22"/>
        <v>2014</v>
      </c>
      <c r="D127" t="s">
        <v>455</v>
      </c>
      <c r="E127">
        <f>'Service Sector'!S13</f>
        <v>45.046479330205663</v>
      </c>
      <c r="F127">
        <f t="shared" si="20"/>
        <v>43.167721062014564</v>
      </c>
      <c r="G127">
        <f t="shared" si="16"/>
        <v>1.878758268191099</v>
      </c>
      <c r="H127" s="4">
        <v>0.1273730869907656</v>
      </c>
      <c r="I127" s="4">
        <f t="shared" si="21"/>
        <v>0.12905052265724043</v>
      </c>
      <c r="J127" s="4">
        <f t="shared" si="17"/>
        <v>-1.6774356664748247E-3</v>
      </c>
      <c r="K127">
        <f t="shared" si="18"/>
        <v>0.24245473645667323</v>
      </c>
      <c r="L127">
        <f t="shared" si="19"/>
        <v>-7.2411074949859724E-2</v>
      </c>
    </row>
    <row r="128" spans="3:12" x14ac:dyDescent="0.2">
      <c r="C128">
        <f t="shared" si="22"/>
        <v>2015</v>
      </c>
      <c r="D128" t="s">
        <v>474</v>
      </c>
      <c r="E128">
        <f>'Service Sector'!T7</f>
        <v>41.958677908039782</v>
      </c>
      <c r="F128">
        <f t="shared" si="20"/>
        <v>42.552785564985932</v>
      </c>
      <c r="G128">
        <f t="shared" si="16"/>
        <v>-0.59410765694615009</v>
      </c>
      <c r="H128" s="4">
        <v>0.27080898468161696</v>
      </c>
      <c r="I128" s="4">
        <f t="shared" si="21"/>
        <v>0.2758399728519112</v>
      </c>
      <c r="J128" s="4">
        <f t="shared" si="17"/>
        <v>-5.0309881702942372E-3</v>
      </c>
      <c r="K128">
        <f t="shared" si="18"/>
        <v>-0.16387863996313862</v>
      </c>
      <c r="L128">
        <f t="shared" si="19"/>
        <v>-0.21408256079051161</v>
      </c>
    </row>
    <row r="129" spans="3:12" x14ac:dyDescent="0.2">
      <c r="C129">
        <f t="shared" si="22"/>
        <v>2015</v>
      </c>
      <c r="D129" t="s">
        <v>475</v>
      </c>
      <c r="E129">
        <f>'Service Sector'!T8</f>
        <v>51.5</v>
      </c>
      <c r="F129">
        <f t="shared" si="20"/>
        <v>51.3</v>
      </c>
      <c r="G129">
        <f t="shared" si="16"/>
        <v>0.20000000000000284</v>
      </c>
      <c r="H129" s="4">
        <v>9.2791306910344401E-2</v>
      </c>
      <c r="I129" s="4">
        <f t="shared" si="21"/>
        <v>9.1944047553046401E-2</v>
      </c>
      <c r="J129" s="4">
        <f t="shared" si="17"/>
        <v>8.4725935729799973E-4</v>
      </c>
      <c r="K129">
        <f t="shared" si="18"/>
        <v>1.8388809510609543E-2</v>
      </c>
      <c r="L129">
        <f t="shared" si="19"/>
        <v>4.3464405029387386E-2</v>
      </c>
    </row>
    <row r="130" spans="3:12" x14ac:dyDescent="0.2">
      <c r="C130">
        <f t="shared" si="22"/>
        <v>2015</v>
      </c>
      <c r="D130" t="s">
        <v>476</v>
      </c>
      <c r="E130">
        <f>'Service Sector'!T9</f>
        <v>90.672936181126659</v>
      </c>
      <c r="F130">
        <f t="shared" si="20"/>
        <v>87.727415079054111</v>
      </c>
      <c r="G130">
        <f t="shared" si="16"/>
        <v>2.9455211020725471</v>
      </c>
      <c r="H130" s="4">
        <v>0.13966794209350952</v>
      </c>
      <c r="I130" s="4">
        <f t="shared" si="21"/>
        <v>0.14119431009334643</v>
      </c>
      <c r="J130" s="4">
        <f t="shared" si="17"/>
        <v>-1.5263679998369084E-3</v>
      </c>
      <c r="K130">
        <f t="shared" si="18"/>
        <v>0.41589081987252674</v>
      </c>
      <c r="L130">
        <f t="shared" si="19"/>
        <v>-0.13390431908507805</v>
      </c>
    </row>
    <row r="131" spans="3:12" x14ac:dyDescent="0.2">
      <c r="C131">
        <f t="shared" si="22"/>
        <v>2015</v>
      </c>
      <c r="D131" t="s">
        <v>477</v>
      </c>
      <c r="E131">
        <f>'Service Sector'!T10</f>
        <v>47.849537474846478</v>
      </c>
      <c r="F131">
        <f t="shared" si="20"/>
        <v>48.578918861993444</v>
      </c>
      <c r="G131">
        <f t="shared" si="16"/>
        <v>-0.72938138714696521</v>
      </c>
      <c r="H131" s="4">
        <v>0.2027226543470253</v>
      </c>
      <c r="I131" s="4">
        <f t="shared" si="21"/>
        <v>0.20179741929323233</v>
      </c>
      <c r="J131" s="4">
        <f t="shared" si="17"/>
        <v>9.2523505379296656E-4</v>
      </c>
      <c r="K131">
        <f t="shared" si="18"/>
        <v>-0.14718728160677555</v>
      </c>
      <c r="L131">
        <f t="shared" si="19"/>
        <v>4.494691860648066E-2</v>
      </c>
    </row>
    <row r="132" spans="3:12" x14ac:dyDescent="0.2">
      <c r="C132">
        <f t="shared" si="22"/>
        <v>2015</v>
      </c>
      <c r="D132" t="s">
        <v>478</v>
      </c>
      <c r="E132">
        <f>'Service Sector'!T11</f>
        <v>52.1</v>
      </c>
      <c r="F132">
        <f t="shared" si="20"/>
        <v>53.4</v>
      </c>
      <c r="G132">
        <f t="shared" si="16"/>
        <v>-1.2999999999999972</v>
      </c>
      <c r="H132" s="4">
        <v>6.016753024334321E-2</v>
      </c>
      <c r="I132" s="4">
        <f t="shared" si="21"/>
        <v>5.8616951359862814E-2</v>
      </c>
      <c r="J132" s="4">
        <f t="shared" si="17"/>
        <v>1.5505788834803969E-3</v>
      </c>
      <c r="K132">
        <f t="shared" si="18"/>
        <v>-7.6202036767821488E-2</v>
      </c>
      <c r="L132">
        <f t="shared" si="19"/>
        <v>8.2800912377853184E-2</v>
      </c>
    </row>
    <row r="133" spans="3:12" x14ac:dyDescent="0.2">
      <c r="C133">
        <f t="shared" si="22"/>
        <v>2015</v>
      </c>
      <c r="D133" t="s">
        <v>479</v>
      </c>
      <c r="E133">
        <f>'Service Sector'!T12</f>
        <v>23.8</v>
      </c>
      <c r="F133">
        <f t="shared" si="20"/>
        <v>24.1</v>
      </c>
      <c r="G133">
        <f t="shared" si="16"/>
        <v>-0.30000000000000071</v>
      </c>
      <c r="H133" s="4">
        <v>0.10565098291159646</v>
      </c>
      <c r="I133" s="4">
        <f t="shared" si="21"/>
        <v>0.1032342118578352</v>
      </c>
      <c r="J133" s="4">
        <f t="shared" si="17"/>
        <v>2.4167710537612574E-3</v>
      </c>
      <c r="K133">
        <f t="shared" si="18"/>
        <v>-3.0970263557350632E-2</v>
      </c>
      <c r="L133">
        <f t="shared" si="19"/>
        <v>5.8244182395646306E-2</v>
      </c>
    </row>
    <row r="134" spans="3:12" x14ac:dyDescent="0.2">
      <c r="C134">
        <f t="shared" si="22"/>
        <v>2015</v>
      </c>
      <c r="D134" t="s">
        <v>455</v>
      </c>
      <c r="E134">
        <f>'Service Sector'!T13</f>
        <v>44.815699585829137</v>
      </c>
      <c r="F134">
        <f t="shared" si="20"/>
        <v>45.046479330205663</v>
      </c>
      <c r="G134">
        <f t="shared" si="16"/>
        <v>-0.23077974437652671</v>
      </c>
      <c r="H134" s="4">
        <v>0.12819059881256406</v>
      </c>
      <c r="I134" s="4">
        <f t="shared" si="21"/>
        <v>0.1273730869907656</v>
      </c>
      <c r="J134" s="4">
        <f t="shared" si="17"/>
        <v>8.1751182179845561E-4</v>
      </c>
      <c r="K134">
        <f t="shared" si="18"/>
        <v>-2.9395128456177987E-2</v>
      </c>
      <c r="L134">
        <f t="shared" si="19"/>
        <v>3.6826029382842906E-2</v>
      </c>
    </row>
    <row r="135" spans="3:12" x14ac:dyDescent="0.2">
      <c r="C135">
        <f t="shared" si="22"/>
        <v>2016</v>
      </c>
      <c r="D135" t="s">
        <v>474</v>
      </c>
      <c r="E135">
        <f>'Service Sector'!U7</f>
        <v>42.160127659265086</v>
      </c>
      <c r="F135">
        <f t="shared" si="20"/>
        <v>41.958677908039782</v>
      </c>
      <c r="G135">
        <f t="shared" si="16"/>
        <v>0.2014497512253044</v>
      </c>
      <c r="H135" s="4">
        <v>0.26999974169643709</v>
      </c>
      <c r="I135" s="4">
        <f t="shared" si="21"/>
        <v>0.27080898468161696</v>
      </c>
      <c r="J135" s="4">
        <f t="shared" si="17"/>
        <v>-8.0924298517986992E-4</v>
      </c>
      <c r="K135">
        <f t="shared" si="18"/>
        <v>5.4554402593689003E-2</v>
      </c>
      <c r="L135">
        <f t="shared" si="19"/>
        <v>-3.3954765764502771E-2</v>
      </c>
    </row>
    <row r="136" spans="3:12" x14ac:dyDescent="0.2">
      <c r="C136">
        <f t="shared" si="22"/>
        <v>2016</v>
      </c>
      <c r="D136" t="s">
        <v>475</v>
      </c>
      <c r="E136">
        <f>'Service Sector'!U8</f>
        <v>52.5</v>
      </c>
      <c r="F136">
        <f t="shared" si="20"/>
        <v>51.5</v>
      </c>
      <c r="G136">
        <f t="shared" si="16"/>
        <v>1</v>
      </c>
      <c r="H136" s="4">
        <v>9.1752005181820639E-2</v>
      </c>
      <c r="I136" s="4">
        <f t="shared" si="21"/>
        <v>9.2791306910344401E-2</v>
      </c>
      <c r="J136" s="4">
        <f t="shared" si="17"/>
        <v>-1.0393017285237616E-3</v>
      </c>
      <c r="K136">
        <f t="shared" si="18"/>
        <v>9.2791306910344401E-2</v>
      </c>
      <c r="L136">
        <f t="shared" si="19"/>
        <v>-5.3524039018973721E-2</v>
      </c>
    </row>
    <row r="137" spans="3:12" x14ac:dyDescent="0.2">
      <c r="C137">
        <f t="shared" si="22"/>
        <v>2016</v>
      </c>
      <c r="D137" t="s">
        <v>476</v>
      </c>
      <c r="E137">
        <f>'Service Sector'!U9</f>
        <v>92.45398772975787</v>
      </c>
      <c r="F137">
        <f t="shared" si="20"/>
        <v>90.672936181126659</v>
      </c>
      <c r="G137">
        <f t="shared" si="16"/>
        <v>1.7810515486312113</v>
      </c>
      <c r="H137" s="4">
        <v>0.13722942489645143</v>
      </c>
      <c r="I137" s="4">
        <f t="shared" si="21"/>
        <v>0.13966794209350952</v>
      </c>
      <c r="J137" s="4">
        <f t="shared" si="17"/>
        <v>-2.4385171970580932E-3</v>
      </c>
      <c r="K137">
        <f t="shared" si="18"/>
        <v>0.24875580455977947</v>
      </c>
      <c r="L137">
        <f t="shared" si="19"/>
        <v>-0.22110751418542834</v>
      </c>
    </row>
    <row r="138" spans="3:12" x14ac:dyDescent="0.2">
      <c r="C138">
        <f t="shared" si="22"/>
        <v>2016</v>
      </c>
      <c r="D138" t="s">
        <v>477</v>
      </c>
      <c r="E138">
        <f>'Service Sector'!U10</f>
        <v>48.081899103787258</v>
      </c>
      <c r="F138">
        <f t="shared" si="20"/>
        <v>47.849537474846478</v>
      </c>
      <c r="G138">
        <f t="shared" ref="G138:G190" si="23">E138-F138</f>
        <v>0.2323616289407795</v>
      </c>
      <c r="H138" s="4">
        <v>0.20183065946528853</v>
      </c>
      <c r="I138" s="4">
        <f t="shared" si="21"/>
        <v>0.2027226543470253</v>
      </c>
      <c r="J138" s="4">
        <f t="shared" ref="J138:J190" si="24">H138-I138</f>
        <v>-8.9199488173677399E-4</v>
      </c>
      <c r="K138">
        <f t="shared" ref="K138:K190" si="25">G138*I138</f>
        <v>4.7104966187273389E-2</v>
      </c>
      <c r="L138">
        <f t="shared" ref="L138:L190" si="26">F138*J138</f>
        <v>-4.2681542521035017E-2</v>
      </c>
    </row>
    <row r="139" spans="3:12" x14ac:dyDescent="0.2">
      <c r="C139">
        <f t="shared" si="22"/>
        <v>2016</v>
      </c>
      <c r="D139" t="s">
        <v>478</v>
      </c>
      <c r="E139">
        <f>'Service Sector'!U11</f>
        <v>52.1</v>
      </c>
      <c r="F139">
        <f t="shared" si="20"/>
        <v>52.1</v>
      </c>
      <c r="G139">
        <f t="shared" si="23"/>
        <v>0</v>
      </c>
      <c r="H139" s="4">
        <v>6.0964358871605576E-2</v>
      </c>
      <c r="I139" s="4">
        <f t="shared" si="21"/>
        <v>6.016753024334321E-2</v>
      </c>
      <c r="J139" s="4">
        <f t="shared" si="24"/>
        <v>7.9682862826236517E-4</v>
      </c>
      <c r="K139">
        <f t="shared" si="25"/>
        <v>0</v>
      </c>
      <c r="L139">
        <f t="shared" si="26"/>
        <v>4.1514771532469227E-2</v>
      </c>
    </row>
    <row r="140" spans="3:12" x14ac:dyDescent="0.2">
      <c r="C140">
        <f t="shared" si="22"/>
        <v>2016</v>
      </c>
      <c r="D140" t="s">
        <v>479</v>
      </c>
      <c r="E140">
        <f>'Service Sector'!U12</f>
        <v>23.5</v>
      </c>
      <c r="F140">
        <f t="shared" si="20"/>
        <v>23.8</v>
      </c>
      <c r="G140">
        <f t="shared" si="23"/>
        <v>-0.30000000000000071</v>
      </c>
      <c r="H140" s="4">
        <v>0.10817573318018107</v>
      </c>
      <c r="I140" s="4">
        <f t="shared" si="21"/>
        <v>0.10565098291159646</v>
      </c>
      <c r="J140" s="4">
        <f t="shared" si="24"/>
        <v>2.524750268584619E-3</v>
      </c>
      <c r="K140">
        <f t="shared" si="25"/>
        <v>-3.169529487347901E-2</v>
      </c>
      <c r="L140">
        <f t="shared" si="26"/>
        <v>6.0089056392313933E-2</v>
      </c>
    </row>
    <row r="141" spans="3:12" x14ac:dyDescent="0.2">
      <c r="C141">
        <f t="shared" si="22"/>
        <v>2016</v>
      </c>
      <c r="D141" t="s">
        <v>455</v>
      </c>
      <c r="E141">
        <f>'Service Sector'!U13</f>
        <v>44.519030958912147</v>
      </c>
      <c r="F141">
        <f t="shared" si="20"/>
        <v>44.815699585829137</v>
      </c>
      <c r="G141">
        <f t="shared" si="23"/>
        <v>-0.29666862691698981</v>
      </c>
      <c r="H141" s="4">
        <v>0.13004807670821555</v>
      </c>
      <c r="I141" s="4">
        <f t="shared" si="21"/>
        <v>0.12819059881256406</v>
      </c>
      <c r="J141" s="4">
        <f t="shared" si="24"/>
        <v>1.8574778956514937E-3</v>
      </c>
      <c r="K141">
        <f t="shared" si="25"/>
        <v>-3.8030128933390084E-2</v>
      </c>
      <c r="L141">
        <f t="shared" si="26"/>
        <v>8.3244171358835425E-2</v>
      </c>
    </row>
    <row r="142" spans="3:12" x14ac:dyDescent="0.2">
      <c r="C142">
        <f t="shared" si="22"/>
        <v>2017</v>
      </c>
      <c r="D142" t="s">
        <v>474</v>
      </c>
      <c r="E142">
        <f>'Service Sector'!V7</f>
        <v>42.636742100307742</v>
      </c>
      <c r="F142">
        <f t="shared" si="20"/>
        <v>42.160127659265086</v>
      </c>
      <c r="G142">
        <f t="shared" si="23"/>
        <v>0.47661444104265627</v>
      </c>
      <c r="H142" s="4">
        <v>0.27114809706978649</v>
      </c>
      <c r="I142" s="4">
        <f t="shared" si="21"/>
        <v>0.26999974169643709</v>
      </c>
      <c r="J142" s="4">
        <f t="shared" si="24"/>
        <v>1.1483553733493967E-3</v>
      </c>
      <c r="K142">
        <f t="shared" si="25"/>
        <v>0.12868577597030895</v>
      </c>
      <c r="L142">
        <f t="shared" si="26"/>
        <v>4.8414809138613589E-2</v>
      </c>
    </row>
    <row r="143" spans="3:12" x14ac:dyDescent="0.2">
      <c r="C143">
        <f t="shared" si="22"/>
        <v>2017</v>
      </c>
      <c r="D143" t="s">
        <v>475</v>
      </c>
      <c r="E143">
        <f>'Service Sector'!V8</f>
        <v>53.6</v>
      </c>
      <c r="F143">
        <f t="shared" si="20"/>
        <v>52.5</v>
      </c>
      <c r="G143">
        <f t="shared" si="23"/>
        <v>1.1000000000000014</v>
      </c>
      <c r="H143" s="4">
        <v>9.3997024782734848E-2</v>
      </c>
      <c r="I143" s="4">
        <f t="shared" si="21"/>
        <v>9.1752005181820639E-2</v>
      </c>
      <c r="J143" s="4">
        <f t="shared" si="24"/>
        <v>2.2450196009142082E-3</v>
      </c>
      <c r="K143">
        <f t="shared" si="25"/>
        <v>0.10092720570000284</v>
      </c>
      <c r="L143">
        <f t="shared" si="26"/>
        <v>0.11786352904799594</v>
      </c>
    </row>
    <row r="144" spans="3:12" x14ac:dyDescent="0.2">
      <c r="C144">
        <f t="shared" si="22"/>
        <v>2017</v>
      </c>
      <c r="D144" t="s">
        <v>476</v>
      </c>
      <c r="E144">
        <f>'Service Sector'!V9</f>
        <v>98.741263989707633</v>
      </c>
      <c r="F144">
        <f t="shared" si="20"/>
        <v>92.45398772975787</v>
      </c>
      <c r="G144">
        <f t="shared" si="23"/>
        <v>6.2872762599497634</v>
      </c>
      <c r="H144" s="4">
        <v>0.13241038881417033</v>
      </c>
      <c r="I144" s="4">
        <f t="shared" si="21"/>
        <v>0.13722942489645143</v>
      </c>
      <c r="J144" s="4">
        <f t="shared" si="24"/>
        <v>-4.8190360822810974E-3</v>
      </c>
      <c r="K144">
        <f t="shared" si="25"/>
        <v>0.86279930531801807</v>
      </c>
      <c r="L144">
        <f t="shared" si="26"/>
        <v>-0.44553910282047704</v>
      </c>
    </row>
    <row r="145" spans="3:12" x14ac:dyDescent="0.2">
      <c r="C145">
        <f t="shared" si="22"/>
        <v>2017</v>
      </c>
      <c r="D145" t="s">
        <v>477</v>
      </c>
      <c r="E145">
        <f>'Service Sector'!V10</f>
        <v>48.175993635988121</v>
      </c>
      <c r="F145">
        <f t="shared" ref="F145:F190" si="27">E138</f>
        <v>48.081899103787258</v>
      </c>
      <c r="G145">
        <f t="shared" si="23"/>
        <v>9.4094532200863057E-2</v>
      </c>
      <c r="H145" s="4">
        <v>0.20182329833054469</v>
      </c>
      <c r="I145" s="4">
        <f t="shared" ref="I145:I190" si="28">H138</f>
        <v>0.20183065946528853</v>
      </c>
      <c r="J145" s="4">
        <f t="shared" si="24"/>
        <v>-7.3611347438384822E-6</v>
      </c>
      <c r="K145">
        <f t="shared" si="25"/>
        <v>1.8991161486178017E-2</v>
      </c>
      <c r="L145">
        <f t="shared" si="26"/>
        <v>-3.5393733804262479E-4</v>
      </c>
    </row>
    <row r="146" spans="3:12" x14ac:dyDescent="0.2">
      <c r="C146">
        <f t="shared" si="22"/>
        <v>2017</v>
      </c>
      <c r="D146" t="s">
        <v>478</v>
      </c>
      <c r="E146">
        <f>'Service Sector'!V11</f>
        <v>50.6</v>
      </c>
      <c r="F146">
        <f t="shared" si="27"/>
        <v>52.1</v>
      </c>
      <c r="G146">
        <f t="shared" si="23"/>
        <v>-1.5</v>
      </c>
      <c r="H146" s="4">
        <v>6.2921397295698595E-2</v>
      </c>
      <c r="I146" s="4">
        <f t="shared" si="28"/>
        <v>6.0964358871605576E-2</v>
      </c>
      <c r="J146" s="4">
        <f t="shared" si="24"/>
        <v>1.9570384240930189E-3</v>
      </c>
      <c r="K146">
        <f t="shared" si="25"/>
        <v>-9.144653830740837E-2</v>
      </c>
      <c r="L146">
        <f t="shared" si="26"/>
        <v>0.10196170189524628</v>
      </c>
    </row>
    <row r="147" spans="3:12" x14ac:dyDescent="0.2">
      <c r="C147">
        <f t="shared" si="22"/>
        <v>2017</v>
      </c>
      <c r="D147" t="s">
        <v>479</v>
      </c>
      <c r="E147">
        <f>'Service Sector'!V12</f>
        <v>23.4</v>
      </c>
      <c r="F147">
        <f t="shared" si="27"/>
        <v>23.5</v>
      </c>
      <c r="G147">
        <f t="shared" si="23"/>
        <v>-0.10000000000000142</v>
      </c>
      <c r="H147" s="4">
        <v>0.10843726292419065</v>
      </c>
      <c r="I147" s="4">
        <f t="shared" si="28"/>
        <v>0.10817573318018107</v>
      </c>
      <c r="J147" s="4">
        <f t="shared" si="24"/>
        <v>2.6152974400957263E-4</v>
      </c>
      <c r="K147">
        <f t="shared" si="25"/>
        <v>-1.0817573318018261E-2</v>
      </c>
      <c r="L147">
        <f t="shared" si="26"/>
        <v>6.1459489842249568E-3</v>
      </c>
    </row>
    <row r="148" spans="3:12" x14ac:dyDescent="0.2">
      <c r="C148">
        <f t="shared" si="22"/>
        <v>2017</v>
      </c>
      <c r="D148" t="s">
        <v>455</v>
      </c>
      <c r="E148">
        <f>'Service Sector'!V13</f>
        <v>45.506042639205035</v>
      </c>
      <c r="F148">
        <f t="shared" si="27"/>
        <v>44.519030958912147</v>
      </c>
      <c r="G148">
        <f t="shared" si="23"/>
        <v>0.98701168029288766</v>
      </c>
      <c r="H148" s="4">
        <v>0.12926253078287434</v>
      </c>
      <c r="I148" s="4">
        <f t="shared" si="28"/>
        <v>0.13004807670821555</v>
      </c>
      <c r="J148" s="4">
        <f t="shared" si="24"/>
        <v>-7.8554592534121892E-4</v>
      </c>
      <c r="K148">
        <f t="shared" si="25"/>
        <v>0.12835897071063418</v>
      </c>
      <c r="L148">
        <f t="shared" si="26"/>
        <v>-3.4971743369913016E-2</v>
      </c>
    </row>
    <row r="149" spans="3:12" x14ac:dyDescent="0.2">
      <c r="C149">
        <f t="shared" si="22"/>
        <v>2018</v>
      </c>
      <c r="D149" t="s">
        <v>474</v>
      </c>
      <c r="E149">
        <f>'Service Sector'!W7</f>
        <v>43.262289798682289</v>
      </c>
      <c r="F149">
        <f t="shared" si="27"/>
        <v>42.636742100307742</v>
      </c>
      <c r="G149">
        <f t="shared" si="23"/>
        <v>0.62554769837454671</v>
      </c>
      <c r="H149" s="4">
        <v>0.26935636362615839</v>
      </c>
      <c r="I149" s="4">
        <f t="shared" si="28"/>
        <v>0.27114809706978649</v>
      </c>
      <c r="J149" s="4">
        <f t="shared" si="24"/>
        <v>-1.7917334436280963E-3</v>
      </c>
      <c r="K149">
        <f t="shared" si="25"/>
        <v>0.16961606804064311</v>
      </c>
      <c r="L149">
        <f t="shared" si="26"/>
        <v>-7.6393676748467421E-2</v>
      </c>
    </row>
    <row r="150" spans="3:12" x14ac:dyDescent="0.2">
      <c r="C150">
        <f t="shared" si="22"/>
        <v>2018</v>
      </c>
      <c r="D150" t="s">
        <v>475</v>
      </c>
      <c r="E150">
        <f>'Service Sector'!W8</f>
        <v>50.3</v>
      </c>
      <c r="F150">
        <f t="shared" si="27"/>
        <v>53.6</v>
      </c>
      <c r="G150">
        <f t="shared" si="23"/>
        <v>-3.3000000000000043</v>
      </c>
      <c r="H150" s="4">
        <v>9.9818607671032081E-2</v>
      </c>
      <c r="I150" s="4">
        <f t="shared" si="28"/>
        <v>9.3997024782734848E-2</v>
      </c>
      <c r="J150" s="4">
        <f t="shared" si="24"/>
        <v>5.8215828882972331E-3</v>
      </c>
      <c r="K150">
        <f t="shared" si="25"/>
        <v>-0.31019018178302538</v>
      </c>
      <c r="L150">
        <f t="shared" si="26"/>
        <v>0.3120368428127317</v>
      </c>
    </row>
    <row r="151" spans="3:12" x14ac:dyDescent="0.2">
      <c r="C151">
        <f t="shared" si="22"/>
        <v>2018</v>
      </c>
      <c r="D151" t="s">
        <v>476</v>
      </c>
      <c r="E151">
        <f>'Service Sector'!W9</f>
        <v>102.82471570512998</v>
      </c>
      <c r="F151">
        <f t="shared" si="27"/>
        <v>98.741263989707633</v>
      </c>
      <c r="G151">
        <f t="shared" si="23"/>
        <v>4.083451715422342</v>
      </c>
      <c r="H151" s="4">
        <v>0.12568840763430841</v>
      </c>
      <c r="I151" s="4">
        <f t="shared" si="28"/>
        <v>0.13241038881417033</v>
      </c>
      <c r="J151" s="4">
        <f t="shared" si="24"/>
        <v>-6.7219811798619189E-3</v>
      </c>
      <c r="K151">
        <f t="shared" si="25"/>
        <v>0.5406914293429631</v>
      </c>
      <c r="L151">
        <f t="shared" si="26"/>
        <v>-0.66373691821459213</v>
      </c>
    </row>
    <row r="152" spans="3:12" x14ac:dyDescent="0.2">
      <c r="C152">
        <f t="shared" si="22"/>
        <v>2018</v>
      </c>
      <c r="D152" t="s">
        <v>477</v>
      </c>
      <c r="E152">
        <f>'Service Sector'!W10</f>
        <v>48.938754626153262</v>
      </c>
      <c r="F152">
        <f t="shared" si="27"/>
        <v>48.175993635988121</v>
      </c>
      <c r="G152">
        <f t="shared" si="23"/>
        <v>0.7627609901651411</v>
      </c>
      <c r="H152" s="4">
        <v>0.20270935122372727</v>
      </c>
      <c r="I152" s="4">
        <f t="shared" si="28"/>
        <v>0.20182329833054469</v>
      </c>
      <c r="J152" s="4">
        <f t="shared" si="24"/>
        <v>8.8605289318258174E-4</v>
      </c>
      <c r="K152">
        <f t="shared" si="25"/>
        <v>0.15394293887300092</v>
      </c>
      <c r="L152">
        <f t="shared" si="26"/>
        <v>4.2686478543112923E-2</v>
      </c>
    </row>
    <row r="153" spans="3:12" x14ac:dyDescent="0.2">
      <c r="C153">
        <f t="shared" si="22"/>
        <v>2018</v>
      </c>
      <c r="D153" t="s">
        <v>478</v>
      </c>
      <c r="E153">
        <f>'Service Sector'!W11</f>
        <v>50.7</v>
      </c>
      <c r="F153">
        <f t="shared" si="27"/>
        <v>50.6</v>
      </c>
      <c r="G153">
        <f t="shared" si="23"/>
        <v>0.10000000000000142</v>
      </c>
      <c r="H153" s="4">
        <v>6.328265103473299E-2</v>
      </c>
      <c r="I153" s="4">
        <f t="shared" si="28"/>
        <v>6.2921397295698595E-2</v>
      </c>
      <c r="J153" s="4">
        <f t="shared" si="24"/>
        <v>3.6125373903439506E-4</v>
      </c>
      <c r="K153">
        <f t="shared" si="25"/>
        <v>6.2921397295699491E-3</v>
      </c>
      <c r="L153">
        <f t="shared" si="26"/>
        <v>1.8279439195140391E-2</v>
      </c>
    </row>
    <row r="154" spans="3:12" x14ac:dyDescent="0.2">
      <c r="C154">
        <f t="shared" si="22"/>
        <v>2018</v>
      </c>
      <c r="D154" t="s">
        <v>479</v>
      </c>
      <c r="E154">
        <f>'Service Sector'!W12</f>
        <v>23.3</v>
      </c>
      <c r="F154">
        <f t="shared" si="27"/>
        <v>23.4</v>
      </c>
      <c r="G154">
        <f t="shared" si="23"/>
        <v>-9.9999999999997868E-2</v>
      </c>
      <c r="H154" s="4">
        <v>0.10900676004058842</v>
      </c>
      <c r="I154" s="4">
        <f t="shared" si="28"/>
        <v>0.10843726292419065</v>
      </c>
      <c r="J154" s="4">
        <f t="shared" si="24"/>
        <v>5.6949711639776857E-4</v>
      </c>
      <c r="K154">
        <f t="shared" si="25"/>
        <v>-1.0843726292418834E-2</v>
      </c>
      <c r="L154">
        <f t="shared" si="26"/>
        <v>1.3326232523707784E-2</v>
      </c>
    </row>
    <row r="155" spans="3:12" x14ac:dyDescent="0.2">
      <c r="C155">
        <f t="shared" si="22"/>
        <v>2018</v>
      </c>
      <c r="D155" t="s">
        <v>455</v>
      </c>
      <c r="E155">
        <f>'Service Sector'!W13</f>
        <v>45.595072249845259</v>
      </c>
      <c r="F155">
        <f t="shared" si="27"/>
        <v>45.506042639205035</v>
      </c>
      <c r="G155">
        <f t="shared" si="23"/>
        <v>8.9029610640224632E-2</v>
      </c>
      <c r="H155" s="4">
        <v>0.1301378587694525</v>
      </c>
      <c r="I155" s="4">
        <f t="shared" si="28"/>
        <v>0.12926253078287434</v>
      </c>
      <c r="J155" s="4">
        <f t="shared" si="24"/>
        <v>8.7532798657816158E-4</v>
      </c>
      <c r="K155">
        <f t="shared" si="25"/>
        <v>1.1508192785969353E-2</v>
      </c>
      <c r="L155">
        <f t="shared" si="26"/>
        <v>3.983271268051531E-2</v>
      </c>
    </row>
    <row r="156" spans="3:12" x14ac:dyDescent="0.2">
      <c r="C156">
        <f t="shared" si="22"/>
        <v>2019</v>
      </c>
      <c r="D156" t="s">
        <v>474</v>
      </c>
      <c r="E156">
        <f>'Service Sector'!X7</f>
        <v>44.13146369795367</v>
      </c>
      <c r="F156">
        <f t="shared" si="27"/>
        <v>43.262289798682289</v>
      </c>
      <c r="G156">
        <f t="shared" si="23"/>
        <v>0.86917389927138089</v>
      </c>
      <c r="H156" s="4">
        <v>0.26614383440218392</v>
      </c>
      <c r="I156" s="4">
        <f t="shared" si="28"/>
        <v>0.26935636362615839</v>
      </c>
      <c r="J156" s="4">
        <f t="shared" si="24"/>
        <v>-3.2125292239744696E-3</v>
      </c>
      <c r="K156">
        <f t="shared" si="25"/>
        <v>0.23411752086650803</v>
      </c>
      <c r="L156">
        <f t="shared" si="26"/>
        <v>-0.13898137027431942</v>
      </c>
    </row>
    <row r="157" spans="3:12" x14ac:dyDescent="0.2">
      <c r="C157">
        <f t="shared" si="22"/>
        <v>2019</v>
      </c>
      <c r="D157" t="s">
        <v>475</v>
      </c>
      <c r="E157">
        <f>'Service Sector'!X8</f>
        <v>49.8</v>
      </c>
      <c r="F157">
        <f t="shared" si="27"/>
        <v>50.3</v>
      </c>
      <c r="G157">
        <f t="shared" si="23"/>
        <v>-0.5</v>
      </c>
      <c r="H157" s="4">
        <v>0.10219006184427555</v>
      </c>
      <c r="I157" s="4">
        <f t="shared" si="28"/>
        <v>9.9818607671032081E-2</v>
      </c>
      <c r="J157" s="4">
        <f t="shared" si="24"/>
        <v>2.3714541732434702E-3</v>
      </c>
      <c r="K157">
        <f t="shared" si="25"/>
        <v>-4.990930383551604E-2</v>
      </c>
      <c r="L157">
        <f t="shared" si="26"/>
        <v>0.11928414491414654</v>
      </c>
    </row>
    <row r="158" spans="3:12" x14ac:dyDescent="0.2">
      <c r="C158">
        <f t="shared" si="22"/>
        <v>2019</v>
      </c>
      <c r="D158" t="s">
        <v>476</v>
      </c>
      <c r="E158">
        <f>'Service Sector'!X9</f>
        <v>101.83559286597054</v>
      </c>
      <c r="F158">
        <f t="shared" si="27"/>
        <v>102.82471570512998</v>
      </c>
      <c r="G158">
        <f t="shared" si="23"/>
        <v>-0.98912283915943533</v>
      </c>
      <c r="H158" s="4">
        <v>0.12714087941167959</v>
      </c>
      <c r="I158" s="4">
        <f t="shared" si="28"/>
        <v>0.12568840763430841</v>
      </c>
      <c r="J158" s="4">
        <f t="shared" si="24"/>
        <v>1.4524717773711782E-3</v>
      </c>
      <c r="K158">
        <f t="shared" si="25"/>
        <v>-0.12432127460867558</v>
      </c>
      <c r="L158">
        <f t="shared" si="26"/>
        <v>0.14934999757791623</v>
      </c>
    </row>
    <row r="159" spans="3:12" x14ac:dyDescent="0.2">
      <c r="C159">
        <f t="shared" ref="C159:C190" si="29">C152+1</f>
        <v>2019</v>
      </c>
      <c r="D159" t="s">
        <v>477</v>
      </c>
      <c r="E159">
        <f>'Service Sector'!X10</f>
        <v>49.605283865534687</v>
      </c>
      <c r="F159">
        <f t="shared" si="27"/>
        <v>48.938754626153262</v>
      </c>
      <c r="G159">
        <f t="shared" si="23"/>
        <v>0.6665292393814255</v>
      </c>
      <c r="H159" s="4">
        <v>0.20279050114587435</v>
      </c>
      <c r="I159" s="4">
        <f t="shared" si="28"/>
        <v>0.20270935122372727</v>
      </c>
      <c r="J159" s="4">
        <f t="shared" si="24"/>
        <v>8.1149922147083497E-5</v>
      </c>
      <c r="K159">
        <f t="shared" si="25"/>
        <v>0.13511170968665318</v>
      </c>
      <c r="L159">
        <f t="shared" si="26"/>
        <v>3.9713761278875595E-3</v>
      </c>
    </row>
    <row r="160" spans="3:12" x14ac:dyDescent="0.2">
      <c r="C160">
        <f t="shared" si="29"/>
        <v>2019</v>
      </c>
      <c r="D160" t="s">
        <v>478</v>
      </c>
      <c r="E160">
        <f>'Service Sector'!X11</f>
        <v>51.1</v>
      </c>
      <c r="F160">
        <f t="shared" si="27"/>
        <v>50.7</v>
      </c>
      <c r="G160">
        <f t="shared" si="23"/>
        <v>0.39999999999999858</v>
      </c>
      <c r="H160" s="4">
        <v>6.35321006999892E-2</v>
      </c>
      <c r="I160" s="4">
        <f t="shared" si="28"/>
        <v>6.328265103473299E-2</v>
      </c>
      <c r="J160" s="4">
        <f t="shared" si="24"/>
        <v>2.4944966525621004E-4</v>
      </c>
      <c r="K160">
        <f t="shared" si="25"/>
        <v>2.5313060413893106E-2</v>
      </c>
      <c r="L160">
        <f t="shared" si="26"/>
        <v>1.264709802848985E-2</v>
      </c>
    </row>
    <row r="161" spans="3:12" x14ac:dyDescent="0.2">
      <c r="C161">
        <f t="shared" si="29"/>
        <v>2019</v>
      </c>
      <c r="D161" t="s">
        <v>479</v>
      </c>
      <c r="E161">
        <f>'Service Sector'!X12</f>
        <v>23.5</v>
      </c>
      <c r="F161">
        <f t="shared" si="27"/>
        <v>23.3</v>
      </c>
      <c r="G161">
        <f t="shared" si="23"/>
        <v>0.19999999999999929</v>
      </c>
      <c r="H161" s="4">
        <v>0.10938153120749899</v>
      </c>
      <c r="I161" s="4">
        <f t="shared" si="28"/>
        <v>0.10900676004058842</v>
      </c>
      <c r="J161" s="4">
        <f t="shared" si="24"/>
        <v>3.7477116691057855E-4</v>
      </c>
      <c r="K161">
        <f t="shared" si="25"/>
        <v>2.1801352008117607E-2</v>
      </c>
      <c r="L161">
        <f t="shared" si="26"/>
        <v>8.7321681890164798E-3</v>
      </c>
    </row>
    <row r="162" spans="3:12" x14ac:dyDescent="0.2">
      <c r="C162">
        <f t="shared" si="29"/>
        <v>2019</v>
      </c>
      <c r="D162" t="s">
        <v>455</v>
      </c>
      <c r="E162">
        <f>'Service Sector'!X13</f>
        <v>47.676311047049673</v>
      </c>
      <c r="F162">
        <f t="shared" si="27"/>
        <v>45.595072249845259</v>
      </c>
      <c r="G162">
        <f t="shared" si="23"/>
        <v>2.0812387972044135</v>
      </c>
      <c r="H162" s="4">
        <v>0.12882109128849845</v>
      </c>
      <c r="I162" s="4">
        <f t="shared" si="28"/>
        <v>0.1301378587694525</v>
      </c>
      <c r="J162" s="4">
        <f t="shared" si="24"/>
        <v>-1.3167674809540508E-3</v>
      </c>
      <c r="K162">
        <f t="shared" si="25"/>
        <v>0.27084796065609318</v>
      </c>
      <c r="L162">
        <f t="shared" si="26"/>
        <v>-6.0038108430346689E-2</v>
      </c>
    </row>
    <row r="163" spans="3:12" x14ac:dyDescent="0.2">
      <c r="C163">
        <f t="shared" si="29"/>
        <v>2020</v>
      </c>
      <c r="D163" t="s">
        <v>474</v>
      </c>
      <c r="E163">
        <f>'Service Sector'!Y7</f>
        <v>48.357099791820993</v>
      </c>
      <c r="F163">
        <f t="shared" si="27"/>
        <v>44.13146369795367</v>
      </c>
      <c r="G163">
        <f t="shared" si="23"/>
        <v>4.2256360938673225</v>
      </c>
      <c r="H163" s="4">
        <v>0.28040219906031882</v>
      </c>
      <c r="I163" s="4">
        <f t="shared" si="28"/>
        <v>0.26614383440218392</v>
      </c>
      <c r="J163" s="4">
        <f t="shared" si="24"/>
        <v>1.4258364658134903E-2</v>
      </c>
      <c r="K163">
        <f t="shared" si="25"/>
        <v>1.124626992810116</v>
      </c>
      <c r="L163">
        <f t="shared" si="26"/>
        <v>0.6292425023026661</v>
      </c>
    </row>
    <row r="164" spans="3:12" x14ac:dyDescent="0.2">
      <c r="C164">
        <f t="shared" si="29"/>
        <v>2020</v>
      </c>
      <c r="D164" t="s">
        <v>475</v>
      </c>
      <c r="E164">
        <f>'Service Sector'!Y8</f>
        <v>45.3</v>
      </c>
      <c r="F164">
        <f t="shared" si="27"/>
        <v>49.8</v>
      </c>
      <c r="G164">
        <f t="shared" si="23"/>
        <v>-4.5</v>
      </c>
      <c r="H164" s="4">
        <v>0.10102661817974744</v>
      </c>
      <c r="I164" s="4">
        <f t="shared" si="28"/>
        <v>0.10219006184427555</v>
      </c>
      <c r="J164" s="4">
        <f t="shared" si="24"/>
        <v>-1.1634436645281132E-3</v>
      </c>
      <c r="K164">
        <f t="shared" si="25"/>
        <v>-0.45985527829924</v>
      </c>
      <c r="L164">
        <f t="shared" si="26"/>
        <v>-5.7939494493500034E-2</v>
      </c>
    </row>
    <row r="165" spans="3:12" x14ac:dyDescent="0.2">
      <c r="C165">
        <f t="shared" si="29"/>
        <v>2020</v>
      </c>
      <c r="D165" t="s">
        <v>476</v>
      </c>
      <c r="E165">
        <f>'Service Sector'!Y9</f>
        <v>113.16618050159458</v>
      </c>
      <c r="F165">
        <f t="shared" si="27"/>
        <v>101.83559286597054</v>
      </c>
      <c r="G165">
        <f t="shared" si="23"/>
        <v>11.330587635624042</v>
      </c>
      <c r="H165" s="4">
        <v>0.13675374602650711</v>
      </c>
      <c r="I165" s="4">
        <f t="shared" si="28"/>
        <v>0.12714087941167959</v>
      </c>
      <c r="J165" s="4">
        <f t="shared" si="24"/>
        <v>9.6128666148275199E-3</v>
      </c>
      <c r="K165">
        <f t="shared" si="25"/>
        <v>1.4405808762443442</v>
      </c>
      <c r="L165">
        <f t="shared" si="26"/>
        <v>0.97893197086245576</v>
      </c>
    </row>
    <row r="166" spans="3:12" x14ac:dyDescent="0.2">
      <c r="C166">
        <f t="shared" si="29"/>
        <v>2020</v>
      </c>
      <c r="D166" t="s">
        <v>477</v>
      </c>
      <c r="E166">
        <f>'Service Sector'!Y10</f>
        <v>51.950736266679925</v>
      </c>
      <c r="F166">
        <f t="shared" si="27"/>
        <v>49.605283865534687</v>
      </c>
      <c r="G166">
        <f t="shared" si="23"/>
        <v>2.3454524011452378</v>
      </c>
      <c r="H166" s="4">
        <v>0.21561071316130903</v>
      </c>
      <c r="I166" s="4">
        <f t="shared" si="28"/>
        <v>0.20279050114587435</v>
      </c>
      <c r="J166" s="4">
        <f t="shared" si="24"/>
        <v>1.2820212015434679E-2</v>
      </c>
      <c r="K166">
        <f t="shared" si="25"/>
        <v>0.47563546784203709</v>
      </c>
      <c r="L166">
        <f t="shared" si="26"/>
        <v>0.63595025624197576</v>
      </c>
    </row>
    <row r="167" spans="3:12" x14ac:dyDescent="0.2">
      <c r="C167">
        <f t="shared" si="29"/>
        <v>2020</v>
      </c>
      <c r="D167" t="s">
        <v>478</v>
      </c>
      <c r="E167">
        <f>'Service Sector'!Y11</f>
        <v>53.3</v>
      </c>
      <c r="F167">
        <f t="shared" si="27"/>
        <v>51.1</v>
      </c>
      <c r="G167">
        <f t="shared" si="23"/>
        <v>2.1999999999999957</v>
      </c>
      <c r="H167" s="4">
        <v>6.5624076668551343E-2</v>
      </c>
      <c r="I167" s="4">
        <f t="shared" si="28"/>
        <v>6.35321006999892E-2</v>
      </c>
      <c r="J167" s="4">
        <f t="shared" si="24"/>
        <v>2.0919759685621431E-3</v>
      </c>
      <c r="K167">
        <f t="shared" si="25"/>
        <v>0.13977062153997596</v>
      </c>
      <c r="L167">
        <f t="shared" si="26"/>
        <v>0.10689997199352551</v>
      </c>
    </row>
    <row r="168" spans="3:12" x14ac:dyDescent="0.2">
      <c r="C168">
        <f t="shared" si="29"/>
        <v>2020</v>
      </c>
      <c r="D168" t="s">
        <v>479</v>
      </c>
      <c r="E168">
        <f>'Service Sector'!Y12</f>
        <v>24</v>
      </c>
      <c r="F168">
        <f t="shared" si="27"/>
        <v>23.5</v>
      </c>
      <c r="G168">
        <f t="shared" si="23"/>
        <v>0.5</v>
      </c>
      <c r="H168" s="4">
        <v>8.0932844490050893E-2</v>
      </c>
      <c r="I168" s="4">
        <f t="shared" si="28"/>
        <v>0.10938153120749899</v>
      </c>
      <c r="J168" s="4">
        <f t="shared" si="24"/>
        <v>-2.8448686717448102E-2</v>
      </c>
      <c r="K168">
        <f t="shared" si="25"/>
        <v>5.4690765603749497E-2</v>
      </c>
      <c r="L168">
        <f t="shared" si="26"/>
        <v>-0.66854413786003042</v>
      </c>
    </row>
    <row r="169" spans="3:12" x14ac:dyDescent="0.2">
      <c r="C169">
        <f t="shared" si="29"/>
        <v>2020</v>
      </c>
      <c r="D169" t="s">
        <v>455</v>
      </c>
      <c r="E169">
        <f>'Service Sector'!Y13</f>
        <v>53.045395726627184</v>
      </c>
      <c r="F169">
        <f t="shared" si="27"/>
        <v>47.676311047049673</v>
      </c>
      <c r="G169">
        <f t="shared" si="23"/>
        <v>5.3690846795775116</v>
      </c>
      <c r="H169" s="4">
        <v>0.1196498024135154</v>
      </c>
      <c r="I169" s="4">
        <f t="shared" si="28"/>
        <v>0.12882109128849845</v>
      </c>
      <c r="J169" s="4">
        <f t="shared" si="24"/>
        <v>-9.171288874983044E-3</v>
      </c>
      <c r="K169">
        <f t="shared" si="25"/>
        <v>0.69165134764353309</v>
      </c>
      <c r="L169">
        <f t="shared" si="26"/>
        <v>-0.43725322110603787</v>
      </c>
    </row>
    <row r="170" spans="3:12" x14ac:dyDescent="0.2">
      <c r="C170">
        <f t="shared" si="29"/>
        <v>2021</v>
      </c>
      <c r="D170" t="s">
        <v>474</v>
      </c>
      <c r="E170">
        <f>'Service Sector'!Z7</f>
        <v>47.33336410154935</v>
      </c>
      <c r="F170">
        <f t="shared" si="27"/>
        <v>48.357099791820993</v>
      </c>
      <c r="G170">
        <f t="shared" si="23"/>
        <v>-1.0237356902716428</v>
      </c>
      <c r="H170" s="4">
        <v>0.27304125809024915</v>
      </c>
      <c r="I170" s="4">
        <f t="shared" si="28"/>
        <v>0.28040219906031882</v>
      </c>
      <c r="J170" s="4">
        <f t="shared" si="24"/>
        <v>-7.3609409700696737E-3</v>
      </c>
      <c r="K170">
        <f t="shared" si="25"/>
        <v>-0.28705773880870206</v>
      </c>
      <c r="L170">
        <f t="shared" si="26"/>
        <v>-0.35595375705136284</v>
      </c>
    </row>
    <row r="171" spans="3:12" x14ac:dyDescent="0.2">
      <c r="C171">
        <f t="shared" si="29"/>
        <v>2021</v>
      </c>
      <c r="D171" t="s">
        <v>475</v>
      </c>
      <c r="E171">
        <f>'Service Sector'!Z8</f>
        <v>44.2</v>
      </c>
      <c r="F171">
        <f t="shared" si="27"/>
        <v>45.3</v>
      </c>
      <c r="G171">
        <f t="shared" si="23"/>
        <v>-1.0999999999999943</v>
      </c>
      <c r="H171" s="4">
        <v>9.9165510518485017E-2</v>
      </c>
      <c r="I171" s="4">
        <f t="shared" si="28"/>
        <v>0.10102661817974744</v>
      </c>
      <c r="J171" s="4">
        <f t="shared" si="24"/>
        <v>-1.8611076612624206E-3</v>
      </c>
      <c r="K171">
        <f t="shared" si="25"/>
        <v>-0.11112927999772161</v>
      </c>
      <c r="L171">
        <f t="shared" si="26"/>
        <v>-8.4308177055187644E-2</v>
      </c>
    </row>
    <row r="172" spans="3:12" x14ac:dyDescent="0.2">
      <c r="C172">
        <f t="shared" si="29"/>
        <v>2021</v>
      </c>
      <c r="D172" t="s">
        <v>476</v>
      </c>
      <c r="E172">
        <f>'Service Sector'!Z9</f>
        <v>110.85594485985743</v>
      </c>
      <c r="F172">
        <f t="shared" si="27"/>
        <v>113.16618050159458</v>
      </c>
      <c r="G172">
        <f t="shared" si="23"/>
        <v>-2.310235641737151</v>
      </c>
      <c r="H172" s="4">
        <v>0.13338592687367903</v>
      </c>
      <c r="I172" s="4">
        <f t="shared" si="28"/>
        <v>0.13675374602650711</v>
      </c>
      <c r="J172" s="4">
        <f t="shared" si="24"/>
        <v>-3.3678191528280776E-3</v>
      </c>
      <c r="K172">
        <f t="shared" si="25"/>
        <v>-0.31593337821150702</v>
      </c>
      <c r="L172">
        <f t="shared" si="26"/>
        <v>-0.38112323014566957</v>
      </c>
    </row>
    <row r="173" spans="3:12" x14ac:dyDescent="0.2">
      <c r="C173">
        <f t="shared" si="29"/>
        <v>2021</v>
      </c>
      <c r="D173" t="s">
        <v>477</v>
      </c>
      <c r="E173">
        <f>'Service Sector'!Z10</f>
        <v>50.233219325030376</v>
      </c>
      <c r="F173">
        <f t="shared" si="27"/>
        <v>51.950736266679925</v>
      </c>
      <c r="G173">
        <f t="shared" si="23"/>
        <v>-1.7175169416495493</v>
      </c>
      <c r="H173" s="4">
        <v>0.2225105762352538</v>
      </c>
      <c r="I173" s="4">
        <f t="shared" si="28"/>
        <v>0.21561071316130903</v>
      </c>
      <c r="J173" s="4">
        <f t="shared" si="24"/>
        <v>6.8998630739447731E-3</v>
      </c>
      <c r="K173">
        <f t="shared" si="25"/>
        <v>-0.3703150526556897</v>
      </c>
      <c r="L173">
        <f t="shared" si="26"/>
        <v>0.35845296683070837</v>
      </c>
    </row>
    <row r="174" spans="3:12" x14ac:dyDescent="0.2">
      <c r="C174">
        <f t="shared" si="29"/>
        <v>2021</v>
      </c>
      <c r="D174" t="s">
        <v>478</v>
      </c>
      <c r="E174">
        <f>'Service Sector'!Z11</f>
        <v>47.9</v>
      </c>
      <c r="F174">
        <f t="shared" si="27"/>
        <v>53.3</v>
      </c>
      <c r="G174">
        <f t="shared" si="23"/>
        <v>-5.3999999999999986</v>
      </c>
      <c r="H174" s="4">
        <v>7.0939649852652206E-2</v>
      </c>
      <c r="I174" s="4">
        <f t="shared" si="28"/>
        <v>6.5624076668551343E-2</v>
      </c>
      <c r="J174" s="4">
        <f t="shared" si="24"/>
        <v>5.3155731841008635E-3</v>
      </c>
      <c r="K174">
        <f t="shared" si="25"/>
        <v>-0.35437001401017715</v>
      </c>
      <c r="L174">
        <f t="shared" si="26"/>
        <v>0.28332005071257599</v>
      </c>
    </row>
    <row r="175" spans="3:12" x14ac:dyDescent="0.2">
      <c r="C175">
        <f t="shared" si="29"/>
        <v>2021</v>
      </c>
      <c r="D175" t="s">
        <v>479</v>
      </c>
      <c r="E175">
        <f>'Service Sector'!Z12</f>
        <v>24.7</v>
      </c>
      <c r="F175">
        <f t="shared" si="27"/>
        <v>24</v>
      </c>
      <c r="G175">
        <f t="shared" si="23"/>
        <v>0.69999999999999929</v>
      </c>
      <c r="H175" s="4">
        <v>8.2664658514763914E-2</v>
      </c>
      <c r="I175" s="4">
        <f t="shared" si="28"/>
        <v>8.0932844490050893E-2</v>
      </c>
      <c r="J175" s="4">
        <f t="shared" si="24"/>
        <v>1.7318140247130215E-3</v>
      </c>
      <c r="K175">
        <f t="shared" si="25"/>
        <v>5.6652991143035569E-2</v>
      </c>
      <c r="L175">
        <f t="shared" si="26"/>
        <v>4.1563536593112516E-2</v>
      </c>
    </row>
    <row r="176" spans="3:12" x14ac:dyDescent="0.2">
      <c r="C176">
        <f t="shared" si="29"/>
        <v>2021</v>
      </c>
      <c r="D176" t="s">
        <v>455</v>
      </c>
      <c r="E176">
        <f>'Service Sector'!Z13</f>
        <v>52.31993165405693</v>
      </c>
      <c r="F176">
        <f t="shared" si="27"/>
        <v>53.045395726627184</v>
      </c>
      <c r="G176">
        <f t="shared" si="23"/>
        <v>-0.72546407257025436</v>
      </c>
      <c r="H176" s="4">
        <v>0.11829241991491675</v>
      </c>
      <c r="I176" s="4">
        <f t="shared" si="28"/>
        <v>0.1196498024135154</v>
      </c>
      <c r="J176" s="4">
        <f t="shared" si="24"/>
        <v>-1.3573824985986527E-3</v>
      </c>
      <c r="K176">
        <f t="shared" si="25"/>
        <v>-8.6801632941135132E-2</v>
      </c>
      <c r="L176">
        <f t="shared" si="26"/>
        <v>-7.2002891790563503E-2</v>
      </c>
    </row>
    <row r="177" spans="3:12" x14ac:dyDescent="0.2">
      <c r="C177">
        <f t="shared" si="29"/>
        <v>2022</v>
      </c>
      <c r="D177" t="s">
        <v>474</v>
      </c>
      <c r="E177">
        <f>'Service Sector'!AA7</f>
        <v>46.640443866659467</v>
      </c>
      <c r="F177">
        <f t="shared" si="27"/>
        <v>47.33336410154935</v>
      </c>
      <c r="G177">
        <f t="shared" si="23"/>
        <v>-0.69292023488988264</v>
      </c>
      <c r="H177" s="4">
        <v>0.26366551578999936</v>
      </c>
      <c r="I177" s="4">
        <f t="shared" si="28"/>
        <v>0.27304125809024915</v>
      </c>
      <c r="J177" s="4">
        <f t="shared" si="24"/>
        <v>-9.3757423002497897E-3</v>
      </c>
      <c r="K177">
        <f t="shared" si="25"/>
        <v>-0.18919581269052452</v>
      </c>
      <c r="L177">
        <f t="shared" si="26"/>
        <v>-0.44378542402002114</v>
      </c>
    </row>
    <row r="178" spans="3:12" x14ac:dyDescent="0.2">
      <c r="C178">
        <f t="shared" si="29"/>
        <v>2022</v>
      </c>
      <c r="D178" t="s">
        <v>475</v>
      </c>
      <c r="E178">
        <f>'Service Sector'!AA8</f>
        <v>49.5</v>
      </c>
      <c r="F178">
        <f t="shared" si="27"/>
        <v>44.2</v>
      </c>
      <c r="G178">
        <f t="shared" si="23"/>
        <v>5.2999999999999972</v>
      </c>
      <c r="H178" s="4">
        <v>9.7147479677475806E-2</v>
      </c>
      <c r="I178" s="4">
        <f t="shared" si="28"/>
        <v>9.9165510518485017E-2</v>
      </c>
      <c r="J178" s="4">
        <f t="shared" si="24"/>
        <v>-2.0180308410092107E-3</v>
      </c>
      <c r="K178">
        <f t="shared" si="25"/>
        <v>0.52557720574797029</v>
      </c>
      <c r="L178">
        <f t="shared" si="26"/>
        <v>-8.9196963172607113E-2</v>
      </c>
    </row>
    <row r="179" spans="3:12" x14ac:dyDescent="0.2">
      <c r="C179">
        <f t="shared" si="29"/>
        <v>2022</v>
      </c>
      <c r="D179" t="s">
        <v>476</v>
      </c>
      <c r="E179">
        <f>'Service Sector'!AA9</f>
        <v>108.24151699764252</v>
      </c>
      <c r="F179">
        <f t="shared" si="27"/>
        <v>110.85594485985743</v>
      </c>
      <c r="G179">
        <f t="shared" si="23"/>
        <v>-2.6144278622149102</v>
      </c>
      <c r="H179" s="4">
        <v>0.12877221978575329</v>
      </c>
      <c r="I179" s="4">
        <f t="shared" si="28"/>
        <v>0.13338592687367903</v>
      </c>
      <c r="J179" s="4">
        <f t="shared" si="24"/>
        <v>-4.6137070879257447E-3</v>
      </c>
      <c r="K179">
        <f t="shared" si="25"/>
        <v>-0.34872788364590701</v>
      </c>
      <c r="L179">
        <f t="shared" si="26"/>
        <v>-0.51145685853862977</v>
      </c>
    </row>
    <row r="180" spans="3:12" x14ac:dyDescent="0.2">
      <c r="C180">
        <f t="shared" si="29"/>
        <v>2022</v>
      </c>
      <c r="D180" t="s">
        <v>477</v>
      </c>
      <c r="E180">
        <f>'Service Sector'!AA10</f>
        <v>50.882574590950668</v>
      </c>
      <c r="F180">
        <f t="shared" si="27"/>
        <v>50.233219325030376</v>
      </c>
      <c r="G180">
        <f t="shared" si="23"/>
        <v>0.64935526592029191</v>
      </c>
      <c r="H180" s="4">
        <v>0.22366130236695386</v>
      </c>
      <c r="I180" s="4">
        <f t="shared" si="28"/>
        <v>0.2225105762352538</v>
      </c>
      <c r="J180" s="4">
        <f t="shared" si="24"/>
        <v>1.1507261317000583E-3</v>
      </c>
      <c r="K180">
        <f t="shared" si="25"/>
        <v>0.14448841440132063</v>
      </c>
      <c r="L180">
        <f t="shared" si="26"/>
        <v>5.7804678156732819E-2</v>
      </c>
    </row>
    <row r="181" spans="3:12" x14ac:dyDescent="0.2">
      <c r="C181">
        <f t="shared" si="29"/>
        <v>2022</v>
      </c>
      <c r="D181" t="s">
        <v>478</v>
      </c>
      <c r="E181">
        <f>'Service Sector'!AA11</f>
        <v>47.2</v>
      </c>
      <c r="F181">
        <f t="shared" si="27"/>
        <v>47.9</v>
      </c>
      <c r="G181">
        <f t="shared" si="23"/>
        <v>-0.69999999999999574</v>
      </c>
      <c r="H181" s="4">
        <v>7.0426037658901416E-2</v>
      </c>
      <c r="I181" s="4">
        <f t="shared" si="28"/>
        <v>7.0939649852652206E-2</v>
      </c>
      <c r="J181" s="4">
        <f t="shared" si="24"/>
        <v>-5.1361219375078981E-4</v>
      </c>
      <c r="K181">
        <f t="shared" si="25"/>
        <v>-4.965775489685624E-2</v>
      </c>
      <c r="L181">
        <f t="shared" si="26"/>
        <v>-2.4602024080662831E-2</v>
      </c>
    </row>
    <row r="182" spans="3:12" x14ac:dyDescent="0.2">
      <c r="C182">
        <f t="shared" si="29"/>
        <v>2022</v>
      </c>
      <c r="D182" t="s">
        <v>479</v>
      </c>
      <c r="E182">
        <f>'Service Sector'!AA12</f>
        <v>24.6</v>
      </c>
      <c r="F182">
        <f t="shared" si="27"/>
        <v>24.7</v>
      </c>
      <c r="G182">
        <f t="shared" si="23"/>
        <v>-9.9999999999997868E-2</v>
      </c>
      <c r="H182" s="4">
        <v>9.4225213822190332E-2</v>
      </c>
      <c r="I182" s="4">
        <f t="shared" si="28"/>
        <v>8.2664658514763914E-2</v>
      </c>
      <c r="J182" s="4">
        <f t="shared" si="24"/>
        <v>1.1560555307426418E-2</v>
      </c>
      <c r="K182">
        <f t="shared" si="25"/>
        <v>-8.2664658514762148E-3</v>
      </c>
      <c r="L182">
        <f t="shared" si="26"/>
        <v>0.28554571609343249</v>
      </c>
    </row>
    <row r="183" spans="3:12" x14ac:dyDescent="0.2">
      <c r="C183">
        <f t="shared" si="29"/>
        <v>2022</v>
      </c>
      <c r="D183" t="s">
        <v>455</v>
      </c>
      <c r="E183">
        <f>'Service Sector'!AA13</f>
        <v>53.501975058265117</v>
      </c>
      <c r="F183">
        <f t="shared" si="27"/>
        <v>52.31993165405693</v>
      </c>
      <c r="G183">
        <f t="shared" si="23"/>
        <v>1.1820434042081871</v>
      </c>
      <c r="H183" s="4">
        <v>0.12210223089872593</v>
      </c>
      <c r="I183" s="4">
        <f t="shared" si="28"/>
        <v>0.11829241991491675</v>
      </c>
      <c r="J183" s="4">
        <f t="shared" si="24"/>
        <v>3.8098109838091837E-3</v>
      </c>
      <c r="K183">
        <f t="shared" si="25"/>
        <v>0.13982677472825253</v>
      </c>
      <c r="L183">
        <f t="shared" si="26"/>
        <v>0.1993290502877719</v>
      </c>
    </row>
    <row r="184" spans="3:12" x14ac:dyDescent="0.2">
      <c r="C184">
        <f t="shared" si="29"/>
        <v>2023</v>
      </c>
      <c r="D184" t="s">
        <v>474</v>
      </c>
      <c r="E184">
        <f>'Service Sector'!AB7</f>
        <v>46.22045230622814</v>
      </c>
      <c r="F184">
        <f t="shared" si="27"/>
        <v>46.640443866659467</v>
      </c>
      <c r="G184">
        <f t="shared" si="23"/>
        <v>-0.41999156043132757</v>
      </c>
      <c r="H184" s="4">
        <v>0.25934460289173616</v>
      </c>
      <c r="I184" s="4">
        <f t="shared" si="28"/>
        <v>0.26366551578999936</v>
      </c>
      <c r="J184" s="4">
        <f t="shared" si="24"/>
        <v>-4.3209128982631961E-3</v>
      </c>
      <c r="K184">
        <f t="shared" si="25"/>
        <v>-0.11073729140857266</v>
      </c>
      <c r="L184">
        <f t="shared" si="26"/>
        <v>-0.20152929548416948</v>
      </c>
    </row>
    <row r="185" spans="3:12" x14ac:dyDescent="0.2">
      <c r="C185">
        <f t="shared" si="29"/>
        <v>2023</v>
      </c>
      <c r="D185" t="s">
        <v>475</v>
      </c>
      <c r="E185">
        <f>'Service Sector'!AB8</f>
        <v>50.6</v>
      </c>
      <c r="F185">
        <f t="shared" si="27"/>
        <v>49.5</v>
      </c>
      <c r="G185">
        <f t="shared" si="23"/>
        <v>1.1000000000000014</v>
      </c>
      <c r="H185" s="4">
        <v>9.8597086145741725E-2</v>
      </c>
      <c r="I185" s="4">
        <f t="shared" si="28"/>
        <v>9.7147479677475806E-2</v>
      </c>
      <c r="J185" s="4">
        <f t="shared" si="24"/>
        <v>1.4496064682659182E-3</v>
      </c>
      <c r="K185">
        <f t="shared" si="25"/>
        <v>0.10686222764522353</v>
      </c>
      <c r="L185">
        <f t="shared" si="26"/>
        <v>7.1755520179162952E-2</v>
      </c>
    </row>
    <row r="186" spans="3:12" x14ac:dyDescent="0.2">
      <c r="C186">
        <f t="shared" si="29"/>
        <v>2023</v>
      </c>
      <c r="D186" t="s">
        <v>476</v>
      </c>
      <c r="E186">
        <f>'Service Sector'!AB9</f>
        <v>109.97204433790654</v>
      </c>
      <c r="F186">
        <f t="shared" si="27"/>
        <v>108.24151699764252</v>
      </c>
      <c r="G186">
        <f t="shared" si="23"/>
        <v>1.7305273402640182</v>
      </c>
      <c r="H186" s="4">
        <v>0.1226509875944518</v>
      </c>
      <c r="I186" s="4">
        <f t="shared" si="28"/>
        <v>0.12877221978575329</v>
      </c>
      <c r="J186" s="4">
        <f t="shared" si="24"/>
        <v>-6.1212321913014928E-3</v>
      </c>
      <c r="K186">
        <f t="shared" si="25"/>
        <v>0.22284384700573323</v>
      </c>
      <c r="L186">
        <f t="shared" si="26"/>
        <v>-0.66257145828127706</v>
      </c>
    </row>
    <row r="187" spans="3:12" x14ac:dyDescent="0.2">
      <c r="C187">
        <f t="shared" si="29"/>
        <v>2023</v>
      </c>
      <c r="D187" t="s">
        <v>477</v>
      </c>
      <c r="E187">
        <f>'Service Sector'!AB10</f>
        <v>50.403876182425783</v>
      </c>
      <c r="F187">
        <f t="shared" si="27"/>
        <v>50.882574590950668</v>
      </c>
      <c r="G187">
        <f t="shared" si="23"/>
        <v>-0.47869840852488466</v>
      </c>
      <c r="H187" s="4">
        <v>0.22562881754175707</v>
      </c>
      <c r="I187" s="4">
        <f t="shared" si="28"/>
        <v>0.22366130236695386</v>
      </c>
      <c r="J187" s="4">
        <f t="shared" si="24"/>
        <v>1.9675151748032027E-3</v>
      </c>
      <c r="K187">
        <f t="shared" si="25"/>
        <v>-0.10706630949166383</v>
      </c>
      <c r="L187">
        <f t="shared" si="26"/>
        <v>0.10011223764075131</v>
      </c>
    </row>
    <row r="188" spans="3:12" x14ac:dyDescent="0.2">
      <c r="C188">
        <f t="shared" si="29"/>
        <v>2023</v>
      </c>
      <c r="D188" t="s">
        <v>478</v>
      </c>
      <c r="E188">
        <f>'Service Sector'!AB11</f>
        <v>46.2</v>
      </c>
      <c r="F188">
        <f t="shared" si="27"/>
        <v>47.2</v>
      </c>
      <c r="G188">
        <f t="shared" si="23"/>
        <v>-1</v>
      </c>
      <c r="H188" s="4">
        <v>7.1327039387266741E-2</v>
      </c>
      <c r="I188" s="4">
        <f t="shared" si="28"/>
        <v>7.0426037658901416E-2</v>
      </c>
      <c r="J188" s="4">
        <f t="shared" si="24"/>
        <v>9.0100172836532488E-4</v>
      </c>
      <c r="K188">
        <f t="shared" si="25"/>
        <v>-7.0426037658901416E-2</v>
      </c>
      <c r="L188">
        <f t="shared" si="26"/>
        <v>4.2527281578843334E-2</v>
      </c>
    </row>
    <row r="189" spans="3:12" x14ac:dyDescent="0.2">
      <c r="C189">
        <f t="shared" si="29"/>
        <v>2023</v>
      </c>
      <c r="D189" t="s">
        <v>479</v>
      </c>
      <c r="E189">
        <f>'Service Sector'!AB12</f>
        <v>24.2</v>
      </c>
      <c r="F189">
        <f t="shared" si="27"/>
        <v>24.6</v>
      </c>
      <c r="G189">
        <f t="shared" si="23"/>
        <v>-0.40000000000000213</v>
      </c>
      <c r="H189" s="4">
        <v>9.7266751181575781E-2</v>
      </c>
      <c r="I189" s="4">
        <f t="shared" si="28"/>
        <v>9.4225213822190332E-2</v>
      </c>
      <c r="J189" s="4">
        <f t="shared" si="24"/>
        <v>3.0415373593854489E-3</v>
      </c>
      <c r="K189">
        <f t="shared" si="25"/>
        <v>-3.7690085528876337E-2</v>
      </c>
      <c r="L189">
        <f t="shared" si="26"/>
        <v>7.4821819040882045E-2</v>
      </c>
    </row>
    <row r="190" spans="3:12" x14ac:dyDescent="0.2">
      <c r="C190">
        <f t="shared" si="29"/>
        <v>2023</v>
      </c>
      <c r="D190" t="s">
        <v>455</v>
      </c>
      <c r="E190">
        <f>'Service Sector'!AB13</f>
        <v>51.236695728592352</v>
      </c>
      <c r="F190">
        <f t="shared" si="27"/>
        <v>53.501975058265117</v>
      </c>
      <c r="G190">
        <f t="shared" si="23"/>
        <v>-2.2652793296727651</v>
      </c>
      <c r="H190" s="4">
        <v>0.12518471525747074</v>
      </c>
      <c r="I190" s="4">
        <f t="shared" si="28"/>
        <v>0.12210223089872593</v>
      </c>
      <c r="J190" s="4">
        <f t="shared" si="24"/>
        <v>3.0824843587448081E-3</v>
      </c>
      <c r="K190">
        <f t="shared" si="25"/>
        <v>-0.27659565976181505</v>
      </c>
      <c r="L190">
        <f t="shared" si="26"/>
        <v>0.16491900127905706</v>
      </c>
    </row>
  </sheetData>
  <mergeCells count="2">
    <mergeCell ref="K5:K6"/>
    <mergeCell ref="L5:L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1685-6D21-0F4B-833D-91C591E83F75}">
  <dimension ref="A1"/>
  <sheetViews>
    <sheetView workbookViewId="0">
      <selection activeCell="Q2" sqref="Q2"/>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E8434-3EE5-1341-8492-18C9758D5B9A}">
  <dimension ref="A2:AB75"/>
  <sheetViews>
    <sheetView tabSelected="1" workbookViewId="0">
      <selection activeCell="D23" sqref="D23"/>
    </sheetView>
  </sheetViews>
  <sheetFormatPr baseColWidth="10" defaultRowHeight="16" x14ac:dyDescent="0.2"/>
  <cols>
    <col min="1" max="1" width="40.6640625" bestFit="1" customWidth="1"/>
    <col min="2" max="6" width="12.1640625" bestFit="1" customWidth="1"/>
    <col min="7" max="7" width="36.6640625" customWidth="1"/>
    <col min="8" max="12" width="12.1640625" bestFit="1" customWidth="1"/>
    <col min="13" max="13" width="39.33203125" customWidth="1"/>
    <col min="14" max="28" width="12.1640625" bestFit="1" customWidth="1"/>
  </cols>
  <sheetData>
    <row r="2" spans="1:5" x14ac:dyDescent="0.2">
      <c r="A2" s="3" t="s">
        <v>658</v>
      </c>
      <c r="B2" t="s">
        <v>636</v>
      </c>
      <c r="C2" t="s">
        <v>637</v>
      </c>
      <c r="D2" t="s">
        <v>638</v>
      </c>
      <c r="E2" t="s">
        <v>639</v>
      </c>
    </row>
    <row r="3" spans="1:5" x14ac:dyDescent="0.2">
      <c r="A3" t="s">
        <v>642</v>
      </c>
      <c r="B3" s="12">
        <v>2.7457860319684668E-2</v>
      </c>
      <c r="C3" s="12">
        <v>1.3182731765657429E-2</v>
      </c>
      <c r="D3" s="12">
        <v>2.5517739211441182E-2</v>
      </c>
      <c r="E3" s="12">
        <v>-1.6160825429362813E-2</v>
      </c>
    </row>
    <row r="4" spans="1:5" x14ac:dyDescent="0.2">
      <c r="B4" s="12"/>
      <c r="C4" s="12"/>
      <c r="D4" s="12"/>
      <c r="E4" s="12"/>
    </row>
    <row r="5" spans="1:5" x14ac:dyDescent="0.2">
      <c r="A5" t="s">
        <v>452</v>
      </c>
      <c r="B5" s="12">
        <v>4.9691419386994617E-2</v>
      </c>
      <c r="C5" s="12">
        <v>2.1466176535769099E-2</v>
      </c>
      <c r="D5" s="12">
        <v>2.8792264600989492E-2</v>
      </c>
      <c r="E5" s="12">
        <v>-1.4950666207941721E-2</v>
      </c>
    </row>
    <row r="6" spans="1:5" x14ac:dyDescent="0.2">
      <c r="A6" t="s">
        <v>191</v>
      </c>
      <c r="B6" s="12">
        <v>1.9709486512899943E-2</v>
      </c>
      <c r="C6" s="12">
        <v>1.3365975715682099E-2</v>
      </c>
      <c r="D6" s="12">
        <v>-2.5328662968565618E-2</v>
      </c>
      <c r="E6" s="12">
        <v>3.757007665072809E-2</v>
      </c>
    </row>
    <row r="7" spans="1:5" x14ac:dyDescent="0.2">
      <c r="A7" s="3" t="s">
        <v>453</v>
      </c>
      <c r="B7" s="12">
        <v>2.7144156179070622E-2</v>
      </c>
      <c r="C7" s="12">
        <v>1.6307801983425296E-2</v>
      </c>
      <c r="D7" s="12">
        <v>4.531647619769763E-2</v>
      </c>
      <c r="E7" s="12">
        <v>-9.4983269355430888E-3</v>
      </c>
    </row>
    <row r="8" spans="1:5" x14ac:dyDescent="0.2">
      <c r="A8" t="s">
        <v>454</v>
      </c>
      <c r="B8" s="12">
        <v>1.2610987292311027E-2</v>
      </c>
      <c r="C8" s="12">
        <v>5.4685749453009525E-3</v>
      </c>
      <c r="D8" s="12">
        <v>1.6582882265056442E-2</v>
      </c>
      <c r="E8" s="12">
        <v>-1.0025344330609309E-2</v>
      </c>
    </row>
    <row r="9" spans="1:5" x14ac:dyDescent="0.2">
      <c r="A9" t="s">
        <v>267</v>
      </c>
      <c r="B9" s="12">
        <v>-7.3397141019553302E-3</v>
      </c>
      <c r="C9" s="12">
        <v>-2.0145050059245939E-3</v>
      </c>
      <c r="D9" s="12">
        <v>4.5646629612809964E-3</v>
      </c>
      <c r="E9" s="12">
        <v>-4.6534634069498759E-2</v>
      </c>
    </row>
    <row r="10" spans="1:5" x14ac:dyDescent="0.2">
      <c r="A10" t="s">
        <v>280</v>
      </c>
      <c r="B10" s="12">
        <v>1.4219912559735315E-2</v>
      </c>
      <c r="C10" s="12">
        <v>6.177222170862029E-3</v>
      </c>
      <c r="D10" s="12">
        <v>1.6750512678258556E-3</v>
      </c>
      <c r="E10" s="12">
        <v>2.7700972535928958E-3</v>
      </c>
    </row>
    <row r="11" spans="1:5" x14ac:dyDescent="0.2">
      <c r="A11" t="s">
        <v>456</v>
      </c>
      <c r="B11" s="12">
        <v>4.4711475551824531E-2</v>
      </c>
      <c r="C11" s="12">
        <v>1.3630075496184224E-2</v>
      </c>
      <c r="D11" s="12">
        <v>3.4292802924086097E-2</v>
      </c>
      <c r="E11" s="12">
        <v>-1.1497420735516184E-2</v>
      </c>
    </row>
    <row r="12" spans="1:5" x14ac:dyDescent="0.2">
      <c r="B12" s="12"/>
      <c r="C12" s="12"/>
      <c r="D12" s="12"/>
      <c r="E12" s="12"/>
    </row>
    <row r="13" spans="1:5" x14ac:dyDescent="0.2">
      <c r="B13" s="12"/>
      <c r="C13" s="12"/>
      <c r="D13" s="12"/>
      <c r="E13" s="12"/>
    </row>
    <row r="14" spans="1:5" x14ac:dyDescent="0.2">
      <c r="A14" s="6" t="s">
        <v>641</v>
      </c>
      <c r="B14" s="12">
        <v>4.6698360949671391E-2</v>
      </c>
      <c r="C14" s="12">
        <v>8.8088863377517868E-3</v>
      </c>
      <c r="D14" s="12">
        <v>1.893668365885115E-2</v>
      </c>
      <c r="E14" s="12">
        <v>-3.1229975538784482E-2</v>
      </c>
    </row>
    <row r="15" spans="1:5" x14ac:dyDescent="0.2">
      <c r="A15" s="6" t="s">
        <v>14</v>
      </c>
      <c r="B15" s="12">
        <v>9.7103348725905647E-2</v>
      </c>
      <c r="C15" s="12">
        <v>3.1913073470055897E-2</v>
      </c>
      <c r="D15" s="12">
        <v>3.0774003375932724E-2</v>
      </c>
      <c r="E15" s="12">
        <v>-2.2492876985720001E-2</v>
      </c>
    </row>
    <row r="16" spans="1:5" x14ac:dyDescent="0.2">
      <c r="A16" t="s">
        <v>27</v>
      </c>
      <c r="B16" s="12">
        <v>3.8381170112006702E-2</v>
      </c>
      <c r="C16" s="12">
        <v>-1.7607153872342574E-2</v>
      </c>
      <c r="D16" s="12">
        <v>2.6835395478717272E-2</v>
      </c>
      <c r="E16" s="12">
        <v>-3.1853806504129167E-2</v>
      </c>
    </row>
    <row r="17" spans="1:17" x14ac:dyDescent="0.2">
      <c r="A17" t="s">
        <v>47</v>
      </c>
      <c r="B17" s="12">
        <v>-7.0477119357132967E-3</v>
      </c>
      <c r="C17" s="12">
        <v>8.2026054949553284E-3</v>
      </c>
      <c r="D17" s="12">
        <v>2.3165200172357459E-2</v>
      </c>
      <c r="E17" s="12">
        <v>-6.3454518562837903E-2</v>
      </c>
    </row>
    <row r="18" spans="1:17" x14ac:dyDescent="0.2">
      <c r="A18" t="s">
        <v>52</v>
      </c>
      <c r="B18" s="12">
        <v>9.2475524977846391E-3</v>
      </c>
      <c r="C18" s="12">
        <v>2.9225843837659138E-3</v>
      </c>
      <c r="D18" s="12">
        <v>2.2093219787654217E-2</v>
      </c>
      <c r="E18" s="12">
        <v>-6.6672534381734594E-2</v>
      </c>
    </row>
    <row r="19" spans="1:17" x14ac:dyDescent="0.2">
      <c r="A19" t="s">
        <v>63</v>
      </c>
      <c r="B19" s="12">
        <v>6.0311646185773782E-2</v>
      </c>
      <c r="C19" s="12">
        <v>1.0816744332952322E-2</v>
      </c>
      <c r="D19" s="12">
        <v>8.4981455741390821E-3</v>
      </c>
      <c r="E19" s="12">
        <v>-9.5328942433681174E-4</v>
      </c>
    </row>
    <row r="20" spans="1:17" x14ac:dyDescent="0.2">
      <c r="B20" s="12"/>
      <c r="C20" s="12"/>
      <c r="D20" s="12"/>
      <c r="E20" s="12"/>
    </row>
    <row r="21" spans="1:17" x14ac:dyDescent="0.2">
      <c r="A21" t="s">
        <v>436</v>
      </c>
      <c r="B21" s="12">
        <v>2.546297243973239E-2</v>
      </c>
      <c r="C21" s="12">
        <v>1.0311298337600583E-2</v>
      </c>
      <c r="D21" s="12">
        <v>2.1061184202932459E-2</v>
      </c>
      <c r="E21" s="12">
        <v>-2.1122486339247737E-2</v>
      </c>
    </row>
    <row r="22" spans="1:17" x14ac:dyDescent="0.2">
      <c r="A22" t="s">
        <v>437</v>
      </c>
      <c r="B22" s="12">
        <v>3.3700034874034168E-2</v>
      </c>
      <c r="C22" s="12">
        <v>1.0091721890746363E-2</v>
      </c>
      <c r="D22" s="12">
        <v>2.2989208665266769E-2</v>
      </c>
      <c r="E22" s="12">
        <v>-2.2624930647324848E-2</v>
      </c>
    </row>
    <row r="23" spans="1:17" x14ac:dyDescent="0.2">
      <c r="A23" t="s">
        <v>438</v>
      </c>
      <c r="B23" s="12">
        <v>4.6698360949671391E-2</v>
      </c>
      <c r="C23" s="12">
        <v>8.8088863377517868E-3</v>
      </c>
      <c r="D23" s="12">
        <v>1.893668365885115E-2</v>
      </c>
      <c r="E23" s="12">
        <v>-3.1229975538784482E-2</v>
      </c>
    </row>
    <row r="24" spans="1:17" x14ac:dyDescent="0.2">
      <c r="A24" t="s">
        <v>433</v>
      </c>
      <c r="B24" s="12">
        <v>2.7457860319684668E-2</v>
      </c>
      <c r="C24" s="12">
        <v>1.3182731765657429E-2</v>
      </c>
      <c r="D24" s="12">
        <v>2.5517739211441182E-2</v>
      </c>
      <c r="E24" s="12">
        <v>-1.6160825429362813E-2</v>
      </c>
    </row>
    <row r="25" spans="1:17" x14ac:dyDescent="0.2">
      <c r="A25" t="s">
        <v>439</v>
      </c>
      <c r="B25" s="12">
        <v>2.9895544077516156E-3</v>
      </c>
      <c r="C25" s="12">
        <v>9.7122739279984494E-3</v>
      </c>
      <c r="D25" s="12">
        <v>-6.2641418773433655E-2</v>
      </c>
      <c r="E25" s="12">
        <v>-1.0772830745000572E-2</v>
      </c>
    </row>
    <row r="28" spans="1:17" x14ac:dyDescent="0.2">
      <c r="A28" t="s">
        <v>653</v>
      </c>
      <c r="B28">
        <v>52.3</v>
      </c>
      <c r="C28">
        <v>61</v>
      </c>
      <c r="D28">
        <v>67.7</v>
      </c>
      <c r="E28">
        <v>63.5</v>
      </c>
    </row>
    <row r="30" spans="1:17" x14ac:dyDescent="0.2">
      <c r="A30" s="3" t="s">
        <v>657</v>
      </c>
      <c r="B30">
        <v>2000</v>
      </c>
      <c r="C30">
        <v>2015</v>
      </c>
      <c r="D30">
        <v>2020</v>
      </c>
      <c r="E30">
        <v>2023</v>
      </c>
      <c r="G30" s="3" t="s">
        <v>646</v>
      </c>
      <c r="H30">
        <v>2000</v>
      </c>
      <c r="I30">
        <v>2015</v>
      </c>
      <c r="J30">
        <v>2020</v>
      </c>
      <c r="K30">
        <v>2023</v>
      </c>
    </row>
    <row r="31" spans="1:17" x14ac:dyDescent="0.2">
      <c r="A31" t="s">
        <v>452</v>
      </c>
      <c r="B31">
        <v>30.511386054669998</v>
      </c>
      <c r="C31">
        <v>41.958677908039782</v>
      </c>
      <c r="D31">
        <v>48.357099791820993</v>
      </c>
      <c r="E31">
        <v>46.22045230622814</v>
      </c>
      <c r="G31" s="3" t="s">
        <v>430</v>
      </c>
      <c r="H31">
        <v>26945884.699999999</v>
      </c>
      <c r="I31">
        <v>31350842.5</v>
      </c>
      <c r="J31">
        <v>29370976.100000001</v>
      </c>
      <c r="K31">
        <v>35185490.799999997</v>
      </c>
      <c r="M31" s="3" t="s">
        <v>649</v>
      </c>
      <c r="N31" s="14">
        <v>2000</v>
      </c>
      <c r="O31" s="14">
        <v>2015</v>
      </c>
      <c r="P31" s="14">
        <v>2020</v>
      </c>
      <c r="Q31" s="14">
        <v>2023</v>
      </c>
    </row>
    <row r="32" spans="1:17" x14ac:dyDescent="0.2">
      <c r="A32" t="s">
        <v>191</v>
      </c>
      <c r="B32">
        <v>42.2</v>
      </c>
      <c r="C32">
        <v>51.5</v>
      </c>
      <c r="D32">
        <v>45.3</v>
      </c>
      <c r="E32">
        <v>50.6</v>
      </c>
      <c r="G32" t="s">
        <v>438</v>
      </c>
      <c r="H32">
        <v>7203894.7000000002</v>
      </c>
      <c r="I32">
        <v>7344216.7999999998</v>
      </c>
      <c r="J32">
        <v>6704069</v>
      </c>
      <c r="K32">
        <v>8007112.2000000002</v>
      </c>
      <c r="M32" t="s">
        <v>647</v>
      </c>
      <c r="N32" s="14"/>
      <c r="O32" s="14"/>
      <c r="P32" s="14"/>
      <c r="Q32" s="14"/>
    </row>
    <row r="33" spans="1:17" x14ac:dyDescent="0.2">
      <c r="A33" t="s">
        <v>453</v>
      </c>
      <c r="B33">
        <v>71.13753063333526</v>
      </c>
      <c r="C33">
        <v>90.672936181126659</v>
      </c>
      <c r="D33">
        <v>113.16618050159458</v>
      </c>
      <c r="E33">
        <v>109.97204433790654</v>
      </c>
      <c r="G33" t="s">
        <v>433</v>
      </c>
      <c r="H33">
        <v>14450569.6</v>
      </c>
      <c r="I33">
        <v>17419684.600000001</v>
      </c>
      <c r="J33">
        <v>15903010.800000001</v>
      </c>
      <c r="K33">
        <v>19423003</v>
      </c>
      <c r="M33" s="13" t="s">
        <v>14</v>
      </c>
      <c r="N33">
        <f>H37/$H$31</f>
        <v>3.739936213710586E-2</v>
      </c>
      <c r="O33">
        <f>I37/$I$31</f>
        <v>2.3900343348029644E-2</v>
      </c>
      <c r="P33">
        <f>J37/$J$31</f>
        <v>2.3861460974734169E-2</v>
      </c>
      <c r="Q33">
        <f>K37/$K$31</f>
        <v>2.0425066800546093E-2</v>
      </c>
    </row>
    <row r="34" spans="1:17" x14ac:dyDescent="0.2">
      <c r="A34" t="s">
        <v>454</v>
      </c>
      <c r="B34">
        <v>44.091027469322562</v>
      </c>
      <c r="C34">
        <v>47.849537474846478</v>
      </c>
      <c r="D34">
        <v>51.950736266679925</v>
      </c>
      <c r="E34">
        <v>50.403876182425783</v>
      </c>
      <c r="G34" t="s">
        <v>434</v>
      </c>
      <c r="H34">
        <v>5291420.4000000004</v>
      </c>
      <c r="I34">
        <v>6586941.0999999996</v>
      </c>
      <c r="J34">
        <v>6763896.2999999998</v>
      </c>
      <c r="K34">
        <v>7755375.5999999996</v>
      </c>
      <c r="M34" s="13" t="s">
        <v>27</v>
      </c>
      <c r="N34">
        <f>H38/$H$31</f>
        <v>1.1466199883205172E-2</v>
      </c>
      <c r="O34">
        <f>I38/$I$31</f>
        <v>1.6340603924758959E-2</v>
      </c>
      <c r="P34">
        <f>J38/$J$31</f>
        <v>1.5742946316312584E-2</v>
      </c>
      <c r="Q34">
        <f>K38/$K$31</f>
        <v>1.6197642466877285E-2</v>
      </c>
    </row>
    <row r="35" spans="1:17" x14ac:dyDescent="0.2">
      <c r="A35" t="s">
        <v>267</v>
      </c>
      <c r="B35">
        <v>53.7</v>
      </c>
      <c r="C35">
        <v>52.1</v>
      </c>
      <c r="D35">
        <v>53.3</v>
      </c>
      <c r="E35">
        <v>46.2</v>
      </c>
      <c r="M35" s="13" t="s">
        <v>47</v>
      </c>
      <c r="N35">
        <f>H39/$H$31</f>
        <v>6.6859671525277475E-3</v>
      </c>
      <c r="O35">
        <f>I39/$I$31</f>
        <v>6.2586515816919434E-3</v>
      </c>
      <c r="P35">
        <f>J39/$J$31</f>
        <v>6.4370111281388427E-3</v>
      </c>
      <c r="Q35">
        <f>K39/$K$31</f>
        <v>6.6188219832931825E-3</v>
      </c>
    </row>
    <row r="36" spans="1:17" x14ac:dyDescent="0.2">
      <c r="A36" t="s">
        <v>280</v>
      </c>
      <c r="B36">
        <v>21.7</v>
      </c>
      <c r="C36">
        <v>23.8</v>
      </c>
      <c r="D36">
        <v>24</v>
      </c>
      <c r="E36">
        <v>24.2</v>
      </c>
      <c r="G36" t="s">
        <v>647</v>
      </c>
      <c r="M36" s="13" t="s">
        <v>52</v>
      </c>
      <c r="N36">
        <f>H40/$H$31</f>
        <v>6.4106854134946989E-2</v>
      </c>
      <c r="O36">
        <f>I40/$I$31</f>
        <v>9.1046379375610081E-2</v>
      </c>
      <c r="P36">
        <f>J40/$J$31</f>
        <v>8.7231639536828318E-2</v>
      </c>
      <c r="Q36">
        <f>K40/$K$31</f>
        <v>9.6724045128283392E-2</v>
      </c>
    </row>
    <row r="37" spans="1:17" x14ac:dyDescent="0.2">
      <c r="A37" t="s">
        <v>456</v>
      </c>
      <c r="B37">
        <v>36.579507970151241</v>
      </c>
      <c r="C37">
        <v>44.815699585829137</v>
      </c>
      <c r="D37">
        <v>53.045395726627184</v>
      </c>
      <c r="E37">
        <v>51.236695728592352</v>
      </c>
      <c r="G37" s="13" t="s">
        <v>14</v>
      </c>
      <c r="H37" s="14">
        <f>'Good Sector'!E39</f>
        <v>1007758.9</v>
      </c>
      <c r="I37" s="14">
        <f>'Good Sector'!T39</f>
        <v>749295.9</v>
      </c>
      <c r="J37" s="14">
        <f>'Good Sector'!Y39</f>
        <v>700834.4</v>
      </c>
      <c r="K37" s="14">
        <f>'Good Sector'!AB39</f>
        <v>718666</v>
      </c>
      <c r="M37" s="13" t="s">
        <v>63</v>
      </c>
      <c r="N37">
        <f>H41/$H$31</f>
        <v>0.14768836667663765</v>
      </c>
      <c r="O37">
        <f>I41/$I$31</f>
        <v>9.6713014969214944E-2</v>
      </c>
      <c r="P37">
        <f>J41/$J$31</f>
        <v>9.4981834805279081E-2</v>
      </c>
      <c r="Q37">
        <f>K41/$K$31</f>
        <v>8.7603004247421221E-2</v>
      </c>
    </row>
    <row r="38" spans="1:17" x14ac:dyDescent="0.2">
      <c r="G38" s="13" t="s">
        <v>27</v>
      </c>
      <c r="H38" s="14">
        <f>'Good Sector'!E40</f>
        <v>308966.90000000002</v>
      </c>
      <c r="I38" s="14">
        <f>'Good Sector'!T40</f>
        <v>512291.7</v>
      </c>
      <c r="J38" s="14">
        <f>'Good Sector'!Y40</f>
        <v>462385.7</v>
      </c>
      <c r="K38" s="14">
        <f>'Good Sector'!AB40</f>
        <v>569922</v>
      </c>
    </row>
    <row r="39" spans="1:17" x14ac:dyDescent="0.2">
      <c r="A39" s="6" t="s">
        <v>14</v>
      </c>
      <c r="B39">
        <v>30.9</v>
      </c>
      <c r="C39">
        <v>49.5</v>
      </c>
      <c r="D39">
        <v>57.6</v>
      </c>
      <c r="E39">
        <v>53.8</v>
      </c>
      <c r="G39" s="13" t="s">
        <v>47</v>
      </c>
      <c r="H39" s="14">
        <f>'Good Sector'!E41</f>
        <v>180159.3</v>
      </c>
      <c r="I39" s="14">
        <f>'Good Sector'!T41</f>
        <v>196214</v>
      </c>
      <c r="J39" s="14">
        <f>'Good Sector'!Y41</f>
        <v>189061.3</v>
      </c>
      <c r="K39" s="14">
        <f>'Good Sector'!AB41</f>
        <v>232886.5</v>
      </c>
      <c r="M39" s="13" t="s">
        <v>648</v>
      </c>
    </row>
    <row r="40" spans="1:17" x14ac:dyDescent="0.2">
      <c r="A40" t="s">
        <v>27</v>
      </c>
      <c r="B40">
        <v>247.1</v>
      </c>
      <c r="C40">
        <v>189.3</v>
      </c>
      <c r="D40">
        <v>216.1</v>
      </c>
      <c r="E40">
        <v>196.1</v>
      </c>
      <c r="G40" s="13" t="s">
        <v>52</v>
      </c>
      <c r="H40" s="14">
        <f>'Good Sector'!E42</f>
        <v>1727415.9</v>
      </c>
      <c r="I40" s="14">
        <f>'Good Sector'!T42</f>
        <v>2854380.7</v>
      </c>
      <c r="J40" s="14">
        <f>'Good Sector'!Y42</f>
        <v>2562078.4</v>
      </c>
      <c r="K40" s="14">
        <f>'Good Sector'!AB42</f>
        <v>3403283</v>
      </c>
      <c r="M40" s="3" t="s">
        <v>452</v>
      </c>
      <c r="N40">
        <f t="shared" ref="N40:N46" si="0">H44/$H$31</f>
        <v>0.15217365269881084</v>
      </c>
      <c r="O40">
        <f t="shared" ref="O40:O46" si="1">I44/$I$31</f>
        <v>0.15047146181159246</v>
      </c>
      <c r="P40">
        <f t="shared" ref="P40:P46" si="2">J44/$J$31</f>
        <v>0.15182468518640754</v>
      </c>
      <c r="Q40">
        <f t="shared" ref="Q40:Q46" si="3">K44/$K$31</f>
        <v>0.14316273229305077</v>
      </c>
    </row>
    <row r="41" spans="1:17" x14ac:dyDescent="0.2">
      <c r="A41" t="s">
        <v>47</v>
      </c>
      <c r="B41">
        <v>177.2</v>
      </c>
      <c r="C41">
        <v>200.3</v>
      </c>
      <c r="D41">
        <v>224.6</v>
      </c>
      <c r="E41">
        <v>184.5</v>
      </c>
      <c r="G41" s="13" t="s">
        <v>63</v>
      </c>
      <c r="H41" s="14">
        <f>'Good Sector'!E43</f>
        <v>3979593.7</v>
      </c>
      <c r="I41" s="14">
        <f>'Good Sector'!T43</f>
        <v>3032034.5</v>
      </c>
      <c r="J41" s="14">
        <f>'Good Sector'!Y43</f>
        <v>2789709.2</v>
      </c>
      <c r="K41" s="14">
        <f>'Good Sector'!AB43</f>
        <v>3082354.7</v>
      </c>
      <c r="M41" s="3" t="s">
        <v>191</v>
      </c>
      <c r="N41">
        <f t="shared" si="0"/>
        <v>5.363216372702731E-2</v>
      </c>
      <c r="O41">
        <f t="shared" si="1"/>
        <v>5.155827311498886E-2</v>
      </c>
      <c r="P41">
        <f t="shared" si="2"/>
        <v>5.4701191902164936E-2</v>
      </c>
      <c r="Q41">
        <f t="shared" si="3"/>
        <v>5.4427306723827201E-2</v>
      </c>
    </row>
    <row r="42" spans="1:17" x14ac:dyDescent="0.2">
      <c r="A42" t="s">
        <v>52</v>
      </c>
      <c r="B42">
        <v>51.4</v>
      </c>
      <c r="C42">
        <v>53.7</v>
      </c>
      <c r="D42">
        <v>59.9</v>
      </c>
      <c r="E42">
        <v>48.7</v>
      </c>
      <c r="H42" s="14"/>
      <c r="I42" s="14"/>
      <c r="J42" s="14"/>
      <c r="K42" s="14"/>
      <c r="M42" s="3" t="s">
        <v>453</v>
      </c>
      <c r="N42">
        <f t="shared" si="0"/>
        <v>7.5477714784402683E-2</v>
      </c>
      <c r="O42">
        <f t="shared" si="1"/>
        <v>7.7604660863579658E-2</v>
      </c>
      <c r="P42">
        <f t="shared" si="2"/>
        <v>7.4045761795434498E-2</v>
      </c>
      <c r="Q42">
        <f t="shared" si="3"/>
        <v>6.770547875944366E-2</v>
      </c>
    </row>
    <row r="43" spans="1:17" x14ac:dyDescent="0.2">
      <c r="A43" t="s">
        <v>63</v>
      </c>
      <c r="B43">
        <v>57.1</v>
      </c>
      <c r="C43">
        <v>67.099999999999994</v>
      </c>
      <c r="D43">
        <v>70</v>
      </c>
      <c r="E43">
        <v>69.8</v>
      </c>
      <c r="G43" s="13" t="s">
        <v>648</v>
      </c>
      <c r="H43" s="14"/>
      <c r="I43" s="14"/>
      <c r="J43" s="14"/>
      <c r="K43" s="14"/>
      <c r="M43" s="3" t="s">
        <v>454</v>
      </c>
      <c r="N43">
        <f t="shared" si="0"/>
        <v>9.5308579717926278E-2</v>
      </c>
      <c r="O43">
        <f t="shared" si="1"/>
        <v>0.11264018502852037</v>
      </c>
      <c r="P43">
        <f t="shared" si="2"/>
        <v>0.11674312383509787</v>
      </c>
      <c r="Q43">
        <f t="shared" si="3"/>
        <v>0.12455103226810753</v>
      </c>
    </row>
    <row r="44" spans="1:17" x14ac:dyDescent="0.2">
      <c r="G44" s="3" t="s">
        <v>452</v>
      </c>
      <c r="H44" s="14">
        <v>4100453.7</v>
      </c>
      <c r="I44" s="14">
        <v>4717407.0999999996</v>
      </c>
      <c r="J44" s="14">
        <v>4459239.2</v>
      </c>
      <c r="K44" s="14">
        <v>5037251</v>
      </c>
      <c r="M44" s="3" t="s">
        <v>267</v>
      </c>
      <c r="N44">
        <f t="shared" si="0"/>
        <v>3.0201543169224652E-2</v>
      </c>
      <c r="O44">
        <f t="shared" si="1"/>
        <v>3.3431299334300189E-2</v>
      </c>
      <c r="P44">
        <f t="shared" si="2"/>
        <v>3.5532370338893844E-2</v>
      </c>
      <c r="Q44">
        <f t="shared" si="3"/>
        <v>3.9373766529924324E-2</v>
      </c>
    </row>
    <row r="45" spans="1:17" x14ac:dyDescent="0.2">
      <c r="A45" t="s">
        <v>650</v>
      </c>
      <c r="B45" s="13">
        <v>67.3</v>
      </c>
      <c r="C45" s="13">
        <v>77.8</v>
      </c>
      <c r="D45">
        <v>82.300492837242359</v>
      </c>
      <c r="E45">
        <v>78.663632291387643</v>
      </c>
      <c r="G45" s="3" t="s">
        <v>191</v>
      </c>
      <c r="H45" s="14">
        <v>1445166.1</v>
      </c>
      <c r="I45" s="14">
        <v>1616395.3</v>
      </c>
      <c r="J45" s="14">
        <v>1606627.4</v>
      </c>
      <c r="K45" s="14">
        <v>1915051.5</v>
      </c>
      <c r="M45" s="3" t="s">
        <v>280</v>
      </c>
      <c r="N45">
        <f t="shared" si="0"/>
        <v>5.7041033059864618E-2</v>
      </c>
      <c r="O45">
        <f t="shared" si="1"/>
        <v>5.8703583484239701E-2</v>
      </c>
      <c r="P45">
        <f t="shared" si="2"/>
        <v>4.3821352603940184E-2</v>
      </c>
      <c r="Q45">
        <f t="shared" si="3"/>
        <v>5.3692938681418084E-2</v>
      </c>
    </row>
    <row r="46" spans="1:17" x14ac:dyDescent="0.2">
      <c r="G46" s="3" t="s">
        <v>453</v>
      </c>
      <c r="H46" s="14">
        <v>2033813.8</v>
      </c>
      <c r="I46" s="14">
        <v>2432971.5</v>
      </c>
      <c r="J46" s="14">
        <v>2174796.2999999998</v>
      </c>
      <c r="K46" s="14">
        <v>2382250.5</v>
      </c>
      <c r="M46" s="3" t="s">
        <v>456</v>
      </c>
      <c r="N46">
        <f t="shared" si="0"/>
        <v>7.2446446711025944E-2</v>
      </c>
      <c r="O46">
        <f t="shared" si="1"/>
        <v>7.1227425546857334E-2</v>
      </c>
      <c r="P46">
        <f t="shared" si="2"/>
        <v>6.4784775743289016E-2</v>
      </c>
      <c r="Q46">
        <f t="shared" si="3"/>
        <v>6.9104140505551803E-2</v>
      </c>
    </row>
    <row r="47" spans="1:17" x14ac:dyDescent="0.2">
      <c r="G47" s="3" t="s">
        <v>454</v>
      </c>
      <c r="H47" s="14">
        <v>2568174</v>
      </c>
      <c r="I47" s="14">
        <v>3531364.7</v>
      </c>
      <c r="J47" s="14">
        <v>3428859.5</v>
      </c>
      <c r="K47" s="14">
        <v>4382389.2</v>
      </c>
    </row>
    <row r="48" spans="1:17" x14ac:dyDescent="0.2">
      <c r="G48" s="3" t="s">
        <v>267</v>
      </c>
      <c r="H48" s="14">
        <v>813807.3</v>
      </c>
      <c r="I48" s="14">
        <v>1048099.4</v>
      </c>
      <c r="J48" s="14">
        <v>1043620.4</v>
      </c>
      <c r="K48" s="14">
        <v>1385385.3</v>
      </c>
      <c r="M48" t="s">
        <v>438</v>
      </c>
      <c r="N48">
        <f>H32/$H$31</f>
        <v>0.26734674998442343</v>
      </c>
      <c r="O48">
        <f>I32/$I$31</f>
        <v>0.23425899319930557</v>
      </c>
      <c r="P48">
        <f>J32/$J$31</f>
        <v>0.22825489276129299</v>
      </c>
      <c r="Q48">
        <f>K32/$K$31</f>
        <v>0.22756858062642119</v>
      </c>
    </row>
    <row r="49" spans="1:17" x14ac:dyDescent="0.2">
      <c r="G49" s="3" t="s">
        <v>280</v>
      </c>
      <c r="H49" s="14">
        <v>1537021.1</v>
      </c>
      <c r="I49" s="14">
        <v>1840406.8</v>
      </c>
      <c r="J49" s="14">
        <v>1287075.8999999999</v>
      </c>
      <c r="K49" s="14">
        <v>1889212.4</v>
      </c>
      <c r="M49" t="s">
        <v>433</v>
      </c>
      <c r="N49">
        <f>H33/$H$31</f>
        <v>0.53628113386828236</v>
      </c>
      <c r="O49">
        <f>I33/$I$31</f>
        <v>0.55563688918407861</v>
      </c>
      <c r="P49">
        <f>J33/$J$31</f>
        <v>0.54145326140522787</v>
      </c>
      <c r="Q49">
        <f>K33/$K$31</f>
        <v>0.55201739576132336</v>
      </c>
    </row>
    <row r="50" spans="1:17" x14ac:dyDescent="0.2">
      <c r="G50" s="3" t="s">
        <v>456</v>
      </c>
      <c r="H50" s="14">
        <v>1952133.5999999992</v>
      </c>
      <c r="I50" s="14">
        <v>2233039.8000000007</v>
      </c>
      <c r="J50" s="14">
        <v>1902792.1000000015</v>
      </c>
      <c r="K50" s="14">
        <v>2431463.1</v>
      </c>
      <c r="M50" t="s">
        <v>434</v>
      </c>
      <c r="N50">
        <f>H34/$H$31</f>
        <v>0.1963721161472943</v>
      </c>
      <c r="O50">
        <f>I34/$I$31</f>
        <v>0.21010411761661588</v>
      </c>
      <c r="P50">
        <f>J34/$J$31</f>
        <v>0.23029184583347911</v>
      </c>
      <c r="Q50">
        <f>K34/$K$31</f>
        <v>0.22041402361225554</v>
      </c>
    </row>
    <row r="51" spans="1:17" x14ac:dyDescent="0.2">
      <c r="I51" s="14"/>
      <c r="J51" s="14"/>
      <c r="K51" s="14"/>
    </row>
    <row r="54" spans="1:17" x14ac:dyDescent="0.2">
      <c r="A54" s="3" t="s">
        <v>651</v>
      </c>
      <c r="B54" t="s">
        <v>652</v>
      </c>
      <c r="G54" s="3" t="s">
        <v>656</v>
      </c>
    </row>
    <row r="56" spans="1:17" x14ac:dyDescent="0.2">
      <c r="H56">
        <f>B57</f>
        <v>2000</v>
      </c>
      <c r="I56">
        <f>C57</f>
        <v>2015</v>
      </c>
      <c r="J56">
        <f>D57</f>
        <v>2020</v>
      </c>
      <c r="K56">
        <f>E57</f>
        <v>2023</v>
      </c>
    </row>
    <row r="57" spans="1:17" x14ac:dyDescent="0.2">
      <c r="B57">
        <v>2000</v>
      </c>
      <c r="C57">
        <v>2015</v>
      </c>
      <c r="D57">
        <v>2020</v>
      </c>
      <c r="E57">
        <v>2023</v>
      </c>
      <c r="G57" t="str">
        <f t="shared" ref="G57:G63" si="4">A58</f>
        <v>Trade [BS41+4A]</v>
      </c>
      <c r="H57" s="4">
        <f t="shared" ref="H57:K63" si="5">B58/B$74</f>
        <v>8.9108815709984496E-2</v>
      </c>
      <c r="I57" s="4">
        <f t="shared" si="5"/>
        <v>0.10353367601411746</v>
      </c>
      <c r="J57" s="4">
        <f t="shared" si="5"/>
        <v>0.10845329323925491</v>
      </c>
      <c r="K57" s="4">
        <f t="shared" si="5"/>
        <v>0.1043470112841646</v>
      </c>
    </row>
    <row r="58" spans="1:17" x14ac:dyDescent="0.2">
      <c r="A58" t="s">
        <v>452</v>
      </c>
      <c r="B58">
        <f>B31*N40</f>
        <v>4.6430290648426924</v>
      </c>
      <c r="C58">
        <f t="shared" ref="C58:E64" si="6">C31*O40</f>
        <v>6.3135836005045158</v>
      </c>
      <c r="D58">
        <f t="shared" si="6"/>
        <v>7.3418014524209161</v>
      </c>
      <c r="E58">
        <f t="shared" si="6"/>
        <v>6.6170462399802599</v>
      </c>
      <c r="G58" t="str">
        <f t="shared" si="4"/>
        <v>Transportation and warehousing  [BS4B]</v>
      </c>
      <c r="H58" s="4">
        <f t="shared" si="5"/>
        <v>4.3436721553261108E-2</v>
      </c>
      <c r="I58" s="4">
        <f t="shared" si="5"/>
        <v>4.3542292450450194E-2</v>
      </c>
      <c r="J58" s="4">
        <f t="shared" si="5"/>
        <v>3.6604552347129372E-2</v>
      </c>
      <c r="K58" s="4">
        <f t="shared" si="5"/>
        <v>4.3429337667448165E-2</v>
      </c>
    </row>
    <row r="59" spans="1:17" x14ac:dyDescent="0.2">
      <c r="A59" t="s">
        <v>191</v>
      </c>
      <c r="B59">
        <f t="shared" ref="B59:B64" si="7">B32*N41</f>
        <v>2.2632773092805527</v>
      </c>
      <c r="C59">
        <f t="shared" si="6"/>
        <v>2.6552510654219263</v>
      </c>
      <c r="D59">
        <f t="shared" si="6"/>
        <v>2.4779639931680713</v>
      </c>
      <c r="E59">
        <f t="shared" si="6"/>
        <v>2.7540217202256563</v>
      </c>
      <c r="G59" s="3" t="str">
        <f t="shared" si="4"/>
        <v>FIRR and holding companies [BS52+53+55}</v>
      </c>
      <c r="H59" s="4">
        <f t="shared" si="5"/>
        <v>0.10304734287817678</v>
      </c>
      <c r="I59" s="4">
        <f t="shared" si="5"/>
        <v>0.11539079973744965</v>
      </c>
      <c r="J59" s="4">
        <f t="shared" si="5"/>
        <v>0.12378185089296961</v>
      </c>
      <c r="K59" s="4">
        <f t="shared" si="5"/>
        <v>0.11741456052057148</v>
      </c>
    </row>
    <row r="60" spans="1:17" x14ac:dyDescent="0.2">
      <c r="A60" t="s">
        <v>453</v>
      </c>
      <c r="B60">
        <f t="shared" si="7"/>
        <v>5.3692982476095876</v>
      </c>
      <c r="C60">
        <f t="shared" si="6"/>
        <v>7.0366424618413363</v>
      </c>
      <c r="D60">
        <f t="shared" si="6"/>
        <v>8.3794760447202172</v>
      </c>
      <c r="E60">
        <f t="shared" si="6"/>
        <v>7.4457099120527275</v>
      </c>
      <c r="G60" t="str">
        <f t="shared" si="4"/>
        <v>Professional &amp; Admin Services [BS54+56]</v>
      </c>
      <c r="H60" s="4">
        <f t="shared" si="5"/>
        <v>8.0649464241279681E-2</v>
      </c>
      <c r="I60" s="4">
        <f t="shared" si="5"/>
        <v>8.8384640127234848E-2</v>
      </c>
      <c r="J60" s="4">
        <f t="shared" si="5"/>
        <v>8.9590740377049005E-2</v>
      </c>
      <c r="K60" s="4">
        <f t="shared" si="5"/>
        <v>9.8998157609944099E-2</v>
      </c>
    </row>
    <row r="61" spans="1:17" x14ac:dyDescent="0.2">
      <c r="A61" t="s">
        <v>454</v>
      </c>
      <c r="B61">
        <f t="shared" si="7"/>
        <v>4.2022532064052065</v>
      </c>
      <c r="C61">
        <f t="shared" si="6"/>
        <v>5.3897807546958267</v>
      </c>
      <c r="D61">
        <f t="shared" si="6"/>
        <v>6.0648912373055248</v>
      </c>
      <c r="E61">
        <f t="shared" si="6"/>
        <v>6.2778548088350101</v>
      </c>
      <c r="G61" t="str">
        <f t="shared" si="4"/>
        <v>Health care and social assistance  [BS62]</v>
      </c>
      <c r="H61" s="4">
        <f t="shared" si="5"/>
        <v>3.1125955288510049E-2</v>
      </c>
      <c r="I61" s="4">
        <f t="shared" si="5"/>
        <v>2.8562530295065433E-2</v>
      </c>
      <c r="J61" s="4">
        <f t="shared" si="5"/>
        <v>2.7976378663613809E-2</v>
      </c>
      <c r="K61" s="4">
        <f t="shared" si="5"/>
        <v>2.8685655754304866E-2</v>
      </c>
    </row>
    <row r="62" spans="1:17" x14ac:dyDescent="0.2">
      <c r="A62" t="s">
        <v>267</v>
      </c>
      <c r="B62">
        <f t="shared" si="7"/>
        <v>1.6218228681873639</v>
      </c>
      <c r="C62">
        <f t="shared" si="6"/>
        <v>1.74177069531704</v>
      </c>
      <c r="D62">
        <f t="shared" si="6"/>
        <v>1.8938753390630418</v>
      </c>
      <c r="E62">
        <f t="shared" si="6"/>
        <v>1.8190680136825039</v>
      </c>
      <c r="G62" t="str">
        <f t="shared" si="4"/>
        <v>Accommodation and food services  [BS72]</v>
      </c>
      <c r="H62" s="4">
        <f t="shared" si="5"/>
        <v>2.375562087835751E-2</v>
      </c>
      <c r="I62" s="4">
        <f t="shared" si="5"/>
        <v>2.2911170047637482E-2</v>
      </c>
      <c r="J62" s="4">
        <f t="shared" si="5"/>
        <v>1.5535925458824646E-2</v>
      </c>
      <c r="K62" s="4">
        <f t="shared" si="5"/>
        <v>2.0490303211085893E-2</v>
      </c>
    </row>
    <row r="63" spans="1:17" x14ac:dyDescent="0.2">
      <c r="A63" t="s">
        <v>280</v>
      </c>
      <c r="B63">
        <f t="shared" si="7"/>
        <v>1.2377904173990621</v>
      </c>
      <c r="C63">
        <f t="shared" si="6"/>
        <v>1.3971452869249048</v>
      </c>
      <c r="D63">
        <f t="shared" si="6"/>
        <v>1.0517124624945644</v>
      </c>
      <c r="E63">
        <f t="shared" si="6"/>
        <v>1.2993691160903176</v>
      </c>
      <c r="G63" t="str">
        <f t="shared" si="4"/>
        <v>Others: Service</v>
      </c>
      <c r="H63" s="4">
        <f t="shared" si="5"/>
        <v>5.085974968562914E-2</v>
      </c>
      <c r="I63" s="4">
        <f t="shared" si="5"/>
        <v>5.234595486125096E-2</v>
      </c>
      <c r="J63" s="4">
        <f t="shared" si="5"/>
        <v>5.0764575866202408E-2</v>
      </c>
      <c r="K63" s="4">
        <f t="shared" si="5"/>
        <v>5.5834293979168767E-2</v>
      </c>
    </row>
    <row r="64" spans="1:17" x14ac:dyDescent="0.2">
      <c r="A64" t="s">
        <v>456</v>
      </c>
      <c r="B64">
        <f t="shared" si="7"/>
        <v>2.6500553748751106</v>
      </c>
      <c r="C64">
        <f t="shared" si="6"/>
        <v>3.19210690557997</v>
      </c>
      <c r="D64">
        <f t="shared" si="6"/>
        <v>3.4365340663635635</v>
      </c>
      <c r="E64">
        <f t="shared" si="6"/>
        <v>3.540667820668852</v>
      </c>
      <c r="H64" s="4"/>
      <c r="I64" s="4"/>
      <c r="J64" s="4"/>
      <c r="K64" s="4"/>
    </row>
    <row r="65" spans="1:28" x14ac:dyDescent="0.2">
      <c r="G65" t="str">
        <f>A66</f>
        <v>Agriculture, forestry, fishing and hunting  [BS11] 9</v>
      </c>
      <c r="H65" s="4">
        <f t="shared" ref="H65:K69" si="8">B66/B$74</f>
        <v>2.2178999139086965E-2</v>
      </c>
      <c r="I65" s="4">
        <f t="shared" si="8"/>
        <v>1.9400594462526004E-2</v>
      </c>
      <c r="J65" s="4">
        <f t="shared" si="8"/>
        <v>2.0302972337305228E-2</v>
      </c>
      <c r="K65" s="4">
        <f t="shared" si="8"/>
        <v>1.7328525357961581E-2</v>
      </c>
    </row>
    <row r="66" spans="1:28" x14ac:dyDescent="0.2">
      <c r="A66" s="6" t="s">
        <v>14</v>
      </c>
      <c r="B66">
        <f>B39*N33</f>
        <v>1.155640290036571</v>
      </c>
      <c r="C66">
        <f t="shared" ref="C66:E70" si="9">C39*O33</f>
        <v>1.1830669957274673</v>
      </c>
      <c r="D66">
        <f t="shared" si="9"/>
        <v>1.3744201521446882</v>
      </c>
      <c r="E66">
        <f t="shared" si="9"/>
        <v>1.0988685938693799</v>
      </c>
      <c r="G66" t="str">
        <f>A67</f>
        <v>Mining and oil and gas extraction  [BS21]</v>
      </c>
      <c r="H66" s="4">
        <f t="shared" si="8"/>
        <v>5.4376534158637059E-2</v>
      </c>
      <c r="I66" s="4">
        <f t="shared" si="8"/>
        <v>5.0725275676648293E-2</v>
      </c>
      <c r="J66" s="4">
        <f t="shared" si="8"/>
        <v>5.0255186613216207E-2</v>
      </c>
      <c r="K66" s="4">
        <f t="shared" si="8"/>
        <v>5.0089332833144096E-2</v>
      </c>
    </row>
    <row r="67" spans="1:28" x14ac:dyDescent="0.2">
      <c r="A67" t="s">
        <v>27</v>
      </c>
      <c r="B67">
        <f t="shared" ref="B67:B70" si="10">B40*N34</f>
        <v>2.833297991139998</v>
      </c>
      <c r="C67">
        <f t="shared" si="9"/>
        <v>3.0932763229568709</v>
      </c>
      <c r="D67">
        <f t="shared" si="9"/>
        <v>3.4020506989551493</v>
      </c>
      <c r="E67">
        <f t="shared" si="9"/>
        <v>3.1763576877546353</v>
      </c>
      <c r="G67" t="str">
        <f>A68</f>
        <v>Utilities  [BS22]</v>
      </c>
      <c r="H67" s="4">
        <f t="shared" si="8"/>
        <v>2.2737736308527802E-2</v>
      </c>
      <c r="I67" s="4">
        <f t="shared" si="8"/>
        <v>2.055736386859584E-2</v>
      </c>
      <c r="J67" s="4">
        <f t="shared" si="8"/>
        <v>2.1356698689474773E-2</v>
      </c>
      <c r="K67" s="4">
        <f t="shared" si="8"/>
        <v>1.9257190033982047E-2</v>
      </c>
    </row>
    <row r="68" spans="1:28" x14ac:dyDescent="0.2">
      <c r="A68" t="s">
        <v>47</v>
      </c>
      <c r="B68">
        <f t="shared" si="10"/>
        <v>1.1847533794279168</v>
      </c>
      <c r="C68">
        <f t="shared" si="9"/>
        <v>1.2536079118128964</v>
      </c>
      <c r="D68">
        <f t="shared" si="9"/>
        <v>1.4457526993799841</v>
      </c>
      <c r="E68">
        <f t="shared" si="9"/>
        <v>1.2211726559175922</v>
      </c>
      <c r="G68" s="3" t="str">
        <f>A69</f>
        <v>Construction  [BS23]</v>
      </c>
      <c r="H68" s="4">
        <f t="shared" si="8"/>
        <v>6.32392708797401E-2</v>
      </c>
      <c r="I68" s="4">
        <f t="shared" si="8"/>
        <v>8.017568226402573E-2</v>
      </c>
      <c r="J68" s="4">
        <f t="shared" si="8"/>
        <v>7.7186432071193189E-2</v>
      </c>
      <c r="K68" s="4">
        <f t="shared" si="8"/>
        <v>7.4281259199275543E-2</v>
      </c>
    </row>
    <row r="69" spans="1:28" x14ac:dyDescent="0.2">
      <c r="A69" t="s">
        <v>52</v>
      </c>
      <c r="B69">
        <f t="shared" si="10"/>
        <v>3.2950923025362751</v>
      </c>
      <c r="C69">
        <f t="shared" si="9"/>
        <v>4.8891905724702616</v>
      </c>
      <c r="D69">
        <f t="shared" si="9"/>
        <v>5.2251752082560161</v>
      </c>
      <c r="E69">
        <f t="shared" si="9"/>
        <v>4.7104609977474015</v>
      </c>
      <c r="G69" s="3" t="str">
        <f>A70</f>
        <v>Manufacturing  [BS3A] 20</v>
      </c>
      <c r="H69" s="4">
        <f t="shared" si="8"/>
        <v>0.16184588630096486</v>
      </c>
      <c r="I69" s="4">
        <f t="shared" si="8"/>
        <v>0.10641752182383356</v>
      </c>
      <c r="J69" s="4">
        <f t="shared" si="8"/>
        <v>9.8215199559773883E-2</v>
      </c>
      <c r="K69" s="4">
        <f t="shared" si="8"/>
        <v>9.6425137684790246E-2</v>
      </c>
    </row>
    <row r="70" spans="1:28" x14ac:dyDescent="0.2">
      <c r="A70" t="s">
        <v>63</v>
      </c>
      <c r="B70">
        <f t="shared" si="10"/>
        <v>8.4330057372360105</v>
      </c>
      <c r="C70">
        <f t="shared" si="9"/>
        <v>6.4894433044343218</v>
      </c>
      <c r="D70">
        <f t="shared" si="9"/>
        <v>6.6487284363695354</v>
      </c>
      <c r="E70">
        <f t="shared" si="9"/>
        <v>6.114689696470001</v>
      </c>
      <c r="F70" s="14"/>
      <c r="H70" s="4"/>
      <c r="I70" s="4"/>
      <c r="J70" s="4"/>
      <c r="K70" s="4"/>
      <c r="M70" s="14"/>
      <c r="S70" s="14"/>
      <c r="T70" s="14"/>
      <c r="U70" s="14"/>
      <c r="V70" s="14"/>
      <c r="W70" s="14"/>
      <c r="X70" s="14"/>
      <c r="Y70" s="14"/>
      <c r="Z70" s="14"/>
      <c r="AA70" s="14"/>
      <c r="AB70" s="14"/>
    </row>
    <row r="71" spans="1:28" x14ac:dyDescent="0.2">
      <c r="F71" s="14"/>
      <c r="G71" t="str">
        <f>A72</f>
        <v>Non-Business Sector (backward Estimated)</v>
      </c>
      <c r="H71" s="4">
        <f>B72/B$74</f>
        <v>0.25363790297784433</v>
      </c>
      <c r="I71" s="4">
        <f>C72/C$74</f>
        <v>0.26805249837116446</v>
      </c>
      <c r="J71" s="4">
        <f>D72/D$74</f>
        <v>0.27997619388399286</v>
      </c>
      <c r="K71" s="4">
        <f>E72/E$74</f>
        <v>0.27341923486415853</v>
      </c>
      <c r="M71" s="14"/>
      <c r="S71" s="14"/>
      <c r="T71" s="14"/>
      <c r="U71" s="14"/>
      <c r="V71" s="14"/>
      <c r="W71" s="14"/>
      <c r="X71" s="14"/>
      <c r="Y71" s="14"/>
      <c r="Z71" s="14"/>
      <c r="AA71" s="14"/>
      <c r="AB71" s="14"/>
    </row>
    <row r="72" spans="1:28" x14ac:dyDescent="0.2">
      <c r="A72" t="s">
        <v>650</v>
      </c>
      <c r="B72">
        <f>B45*N50</f>
        <v>13.215843416712906</v>
      </c>
      <c r="C72">
        <f t="shared" ref="C72:E72" si="11">C45*O50</f>
        <v>16.346100350572716</v>
      </c>
      <c r="D72">
        <f t="shared" si="11"/>
        <v>18.95313240849357</v>
      </c>
      <c r="E72">
        <f t="shared" si="11"/>
        <v>17.338567705299702</v>
      </c>
      <c r="F72" s="14"/>
      <c r="M72" s="14"/>
      <c r="S72" s="14"/>
      <c r="T72" s="14"/>
      <c r="U72" s="14"/>
      <c r="V72" s="14"/>
      <c r="W72" s="14"/>
      <c r="X72" s="14"/>
      <c r="Y72" s="14"/>
      <c r="Z72" s="14"/>
      <c r="AA72" s="14"/>
      <c r="AB72" s="14"/>
    </row>
    <row r="73" spans="1:28" x14ac:dyDescent="0.2">
      <c r="F73" s="14"/>
      <c r="M73" s="14"/>
      <c r="S73" s="14"/>
      <c r="T73" s="14"/>
      <c r="U73" s="14"/>
      <c r="V73" s="14"/>
      <c r="W73" s="14"/>
      <c r="X73" s="14"/>
      <c r="Y73" s="14"/>
      <c r="Z73" s="14"/>
      <c r="AA73" s="14"/>
      <c r="AB73" s="14"/>
    </row>
    <row r="74" spans="1:28" x14ac:dyDescent="0.2">
      <c r="A74" t="s">
        <v>655</v>
      </c>
      <c r="B74">
        <f>SUM(B58:B72)</f>
        <v>52.105159605689259</v>
      </c>
      <c r="C74">
        <f t="shared" ref="C74:E74" si="12">SUM(C58:C72)</f>
        <v>60.980966228260058</v>
      </c>
      <c r="D74">
        <f t="shared" si="12"/>
        <v>67.695514199134848</v>
      </c>
      <c r="E74">
        <f t="shared" si="12"/>
        <v>63.413854968594045</v>
      </c>
    </row>
    <row r="75" spans="1:28" x14ac:dyDescent="0.2">
      <c r="A75" t="s">
        <v>654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585C-93C8-EF48-9543-9D7A6D746350}">
  <dimension ref="A2:AB59"/>
  <sheetViews>
    <sheetView topLeftCell="A10" workbookViewId="0">
      <selection activeCell="A19" sqref="A19:A26"/>
    </sheetView>
  </sheetViews>
  <sheetFormatPr baseColWidth="10" defaultRowHeight="16" x14ac:dyDescent="0.2"/>
  <cols>
    <col min="1" max="1" width="67.1640625" bestFit="1" customWidth="1"/>
    <col min="2" max="2" width="15.5" customWidth="1"/>
    <col min="3" max="28" width="12.6640625" bestFit="1" customWidth="1"/>
  </cols>
  <sheetData>
    <row r="2" spans="1:28" x14ac:dyDescent="0.2">
      <c r="A2" t="s">
        <v>459</v>
      </c>
      <c r="B2">
        <v>1997</v>
      </c>
      <c r="C2">
        <v>1998</v>
      </c>
      <c r="D2">
        <v>1999</v>
      </c>
      <c r="E2">
        <v>2000</v>
      </c>
      <c r="F2">
        <v>2001</v>
      </c>
      <c r="G2">
        <v>2002</v>
      </c>
      <c r="H2">
        <v>2003</v>
      </c>
      <c r="I2">
        <v>2004</v>
      </c>
      <c r="J2">
        <v>2005</v>
      </c>
      <c r="K2">
        <v>2006</v>
      </c>
      <c r="L2">
        <v>2007</v>
      </c>
      <c r="M2">
        <v>2008</v>
      </c>
      <c r="N2">
        <v>2009</v>
      </c>
      <c r="O2">
        <v>2010</v>
      </c>
      <c r="P2">
        <v>2011</v>
      </c>
      <c r="Q2">
        <v>2012</v>
      </c>
      <c r="R2">
        <v>2013</v>
      </c>
      <c r="S2">
        <v>2014</v>
      </c>
      <c r="T2">
        <v>2015</v>
      </c>
      <c r="U2">
        <v>2016</v>
      </c>
      <c r="V2">
        <v>2017</v>
      </c>
      <c r="W2">
        <v>2018</v>
      </c>
      <c r="X2">
        <v>2019</v>
      </c>
      <c r="Y2">
        <v>2020</v>
      </c>
      <c r="Z2">
        <v>2021</v>
      </c>
      <c r="AA2">
        <v>2022</v>
      </c>
      <c r="AB2">
        <v>2023</v>
      </c>
    </row>
    <row r="3" spans="1:28" x14ac:dyDescent="0.2">
      <c r="B3" t="s">
        <v>10</v>
      </c>
    </row>
    <row r="5" spans="1:28" s="6" customFormat="1" x14ac:dyDescent="0.2">
      <c r="A5" s="3" t="s">
        <v>167</v>
      </c>
      <c r="B5" s="6">
        <v>37.799999999999997</v>
      </c>
      <c r="C5" s="6">
        <v>38.5</v>
      </c>
      <c r="D5" s="6">
        <v>39.4</v>
      </c>
      <c r="E5" s="6">
        <v>41</v>
      </c>
      <c r="F5" s="6">
        <v>42.3</v>
      </c>
      <c r="G5" s="6">
        <v>43.3</v>
      </c>
      <c r="H5" s="6">
        <v>43.5</v>
      </c>
      <c r="I5" s="6">
        <v>43.8</v>
      </c>
      <c r="J5" s="6">
        <v>45.2</v>
      </c>
      <c r="K5" s="6">
        <v>46.4</v>
      </c>
      <c r="L5" s="6">
        <v>46.9</v>
      </c>
      <c r="M5" s="6">
        <v>46.5</v>
      </c>
      <c r="N5" s="6">
        <v>46.8</v>
      </c>
      <c r="O5" s="6">
        <v>46.6</v>
      </c>
      <c r="P5" s="6">
        <v>47.6</v>
      </c>
      <c r="Q5" s="6">
        <v>47.8</v>
      </c>
      <c r="R5" s="6">
        <v>48.5</v>
      </c>
      <c r="S5" s="6">
        <v>50</v>
      </c>
      <c r="T5" s="6">
        <v>49.9</v>
      </c>
      <c r="U5" s="6">
        <v>50.1</v>
      </c>
      <c r="V5" s="6">
        <v>51</v>
      </c>
      <c r="W5" s="6">
        <v>51.2</v>
      </c>
      <c r="X5" s="6">
        <v>51.8</v>
      </c>
      <c r="Y5" s="6">
        <v>56.6</v>
      </c>
      <c r="Z5" s="6">
        <v>54.9</v>
      </c>
      <c r="AA5" s="6">
        <v>54.6</v>
      </c>
      <c r="AB5" s="6">
        <v>53.9</v>
      </c>
    </row>
    <row r="6" spans="1:28" s="6" customFormat="1" x14ac:dyDescent="0.2">
      <c r="A6" s="3"/>
    </row>
    <row r="7" spans="1:28" x14ac:dyDescent="0.2">
      <c r="A7" s="6" t="s">
        <v>452</v>
      </c>
      <c r="B7">
        <v>26.38013390240069</v>
      </c>
      <c r="C7">
        <v>28.018797768488774</v>
      </c>
      <c r="D7">
        <v>29.343558844222454</v>
      </c>
      <c r="E7">
        <v>30.511386054669998</v>
      </c>
      <c r="F7">
        <v>31.475394518434712</v>
      </c>
      <c r="G7">
        <v>32.368546519608444</v>
      </c>
      <c r="H7">
        <v>32.896684915383958</v>
      </c>
      <c r="I7">
        <v>33.088086928680077</v>
      </c>
      <c r="J7">
        <v>34.421087546602365</v>
      </c>
      <c r="K7">
        <v>36.450212611809313</v>
      </c>
      <c r="L7">
        <v>37.896998892603492</v>
      </c>
      <c r="M7">
        <v>38.015733708577663</v>
      </c>
      <c r="N7">
        <v>37.298590254642505</v>
      </c>
      <c r="O7">
        <v>38.328344218154754</v>
      </c>
      <c r="P7">
        <v>39.891562028672816</v>
      </c>
      <c r="Q7">
        <v>40.061822410887842</v>
      </c>
      <c r="R7">
        <v>41.365011801487292</v>
      </c>
      <c r="S7">
        <v>42.552785564985932</v>
      </c>
      <c r="T7">
        <v>41.958677908039782</v>
      </c>
      <c r="U7">
        <v>42.160127659265086</v>
      </c>
      <c r="V7">
        <v>42.636742100307742</v>
      </c>
      <c r="W7">
        <v>43.262289798682289</v>
      </c>
      <c r="X7">
        <v>44.13146369795367</v>
      </c>
      <c r="Y7">
        <v>48.357099791820993</v>
      </c>
      <c r="Z7">
        <v>47.33336410154935</v>
      </c>
      <c r="AA7">
        <v>46.640443866659467</v>
      </c>
      <c r="AB7">
        <v>46.22045230622814</v>
      </c>
    </row>
    <row r="8" spans="1:28" s="6" customFormat="1" x14ac:dyDescent="0.2">
      <c r="A8" s="6" t="s">
        <v>191</v>
      </c>
      <c r="B8" s="6">
        <v>39.799999999999997</v>
      </c>
      <c r="C8" s="6">
        <v>39.5</v>
      </c>
      <c r="D8" s="6">
        <v>39.799999999999997</v>
      </c>
      <c r="E8" s="6">
        <v>42.2</v>
      </c>
      <c r="F8" s="6">
        <v>44</v>
      </c>
      <c r="G8" s="6">
        <v>43.9</v>
      </c>
      <c r="H8" s="6">
        <v>44.6</v>
      </c>
      <c r="I8" s="6">
        <v>44.8</v>
      </c>
      <c r="J8" s="6">
        <v>47.8</v>
      </c>
      <c r="K8" s="6">
        <v>47.3</v>
      </c>
      <c r="L8" s="6">
        <v>47.1</v>
      </c>
      <c r="M8" s="6">
        <v>47.8</v>
      </c>
      <c r="N8" s="6">
        <v>48</v>
      </c>
      <c r="O8" s="6">
        <v>47.8</v>
      </c>
      <c r="P8" s="6">
        <v>49</v>
      </c>
      <c r="Q8" s="6">
        <v>48.4</v>
      </c>
      <c r="R8" s="6">
        <v>49.3</v>
      </c>
      <c r="S8" s="6">
        <v>51.3</v>
      </c>
      <c r="T8" s="6">
        <v>51.5</v>
      </c>
      <c r="U8" s="6">
        <v>52.5</v>
      </c>
      <c r="V8" s="6">
        <v>53.6</v>
      </c>
      <c r="W8" s="6">
        <v>50.3</v>
      </c>
      <c r="X8" s="6">
        <v>49.8</v>
      </c>
      <c r="Y8" s="6">
        <v>45.3</v>
      </c>
      <c r="Z8" s="6">
        <v>44.2</v>
      </c>
      <c r="AA8" s="6">
        <v>49.5</v>
      </c>
      <c r="AB8" s="6">
        <v>50.6</v>
      </c>
    </row>
    <row r="9" spans="1:28" x14ac:dyDescent="0.2">
      <c r="A9" s="6" t="s">
        <v>453</v>
      </c>
      <c r="B9">
        <v>65.645443499694778</v>
      </c>
      <c r="C9">
        <v>69.056624097164615</v>
      </c>
      <c r="D9">
        <v>70.846720732666</v>
      </c>
      <c r="E9">
        <v>71.13753063333526</v>
      </c>
      <c r="F9">
        <v>74.367385973646435</v>
      </c>
      <c r="G9">
        <v>77.916341971104742</v>
      </c>
      <c r="H9">
        <v>77.601621455726914</v>
      </c>
      <c r="I9">
        <v>77.421237411693795</v>
      </c>
      <c r="J9">
        <v>77.392838709210835</v>
      </c>
      <c r="K9">
        <v>79.07456571023252</v>
      </c>
      <c r="L9">
        <v>80.318713085665692</v>
      </c>
      <c r="M9">
        <v>78.376925397586149</v>
      </c>
      <c r="N9">
        <v>81.024274732680666</v>
      </c>
      <c r="O9">
        <v>81.27706349060297</v>
      </c>
      <c r="P9">
        <v>82.493953315081043</v>
      </c>
      <c r="Q9">
        <v>83.342077532770105</v>
      </c>
      <c r="R9">
        <v>85.674929461398534</v>
      </c>
      <c r="S9">
        <v>87.727415079054111</v>
      </c>
      <c r="T9">
        <v>90.672936181126659</v>
      </c>
      <c r="U9">
        <v>92.45398772975787</v>
      </c>
      <c r="V9">
        <v>98.741263989707633</v>
      </c>
      <c r="W9">
        <v>102.82471570512998</v>
      </c>
      <c r="X9">
        <v>101.83559286597054</v>
      </c>
      <c r="Y9">
        <v>113.16618050159458</v>
      </c>
      <c r="Z9">
        <v>110.85594485985743</v>
      </c>
      <c r="AA9">
        <v>108.24151699764252</v>
      </c>
      <c r="AB9">
        <v>109.97204433790654</v>
      </c>
    </row>
    <row r="10" spans="1:28" x14ac:dyDescent="0.2">
      <c r="A10" s="6" t="s">
        <v>454</v>
      </c>
      <c r="B10">
        <v>42.464138078176937</v>
      </c>
      <c r="C10">
        <v>41.664217562851498</v>
      </c>
      <c r="D10">
        <v>42.153891280406832</v>
      </c>
      <c r="E10">
        <v>44.091027469322562</v>
      </c>
      <c r="F10">
        <v>44.700810267205497</v>
      </c>
      <c r="G10">
        <v>45.187882742754894</v>
      </c>
      <c r="H10">
        <v>44.929620646969475</v>
      </c>
      <c r="I10">
        <v>45.120514070283392</v>
      </c>
      <c r="J10">
        <v>45.407949791428784</v>
      </c>
      <c r="K10">
        <v>46.038194606154306</v>
      </c>
      <c r="L10">
        <v>46.632848464452948</v>
      </c>
      <c r="M10">
        <v>45.866059551779315</v>
      </c>
      <c r="N10">
        <v>46.461396154025294</v>
      </c>
      <c r="O10">
        <v>45.316420110600632</v>
      </c>
      <c r="P10">
        <v>45.926153501229571</v>
      </c>
      <c r="Q10">
        <v>46.931667693885672</v>
      </c>
      <c r="R10">
        <v>46.785613854989748</v>
      </c>
      <c r="S10">
        <v>48.578918861993444</v>
      </c>
      <c r="T10">
        <v>47.849537474846478</v>
      </c>
      <c r="U10">
        <v>48.081899103787258</v>
      </c>
      <c r="V10">
        <v>48.175993635988121</v>
      </c>
      <c r="W10">
        <v>48.938754626153262</v>
      </c>
      <c r="X10">
        <v>49.605283865534687</v>
      </c>
      <c r="Y10">
        <v>51.950736266679925</v>
      </c>
      <c r="Z10">
        <v>50.233219325030376</v>
      </c>
      <c r="AA10">
        <v>50.882574590950668</v>
      </c>
      <c r="AB10">
        <v>50.403876182425783</v>
      </c>
    </row>
    <row r="11" spans="1:28" x14ac:dyDescent="0.2">
      <c r="A11" s="6" t="s">
        <v>267</v>
      </c>
      <c r="B11">
        <v>54.9</v>
      </c>
      <c r="C11">
        <v>55.1</v>
      </c>
      <c r="D11">
        <v>53</v>
      </c>
      <c r="E11">
        <v>53.7</v>
      </c>
      <c r="F11">
        <v>56.6</v>
      </c>
      <c r="G11">
        <v>56.9</v>
      </c>
      <c r="H11">
        <v>56.6</v>
      </c>
      <c r="I11">
        <v>56.2</v>
      </c>
      <c r="J11">
        <v>58.1</v>
      </c>
      <c r="K11">
        <v>57.1</v>
      </c>
      <c r="L11">
        <v>54.6</v>
      </c>
      <c r="M11">
        <v>54.1</v>
      </c>
      <c r="N11">
        <v>53.8</v>
      </c>
      <c r="O11">
        <v>52.6</v>
      </c>
      <c r="P11">
        <v>53.8</v>
      </c>
      <c r="Q11">
        <v>53</v>
      </c>
      <c r="R11">
        <v>52.2</v>
      </c>
      <c r="S11">
        <v>53.4</v>
      </c>
      <c r="T11">
        <v>52.1</v>
      </c>
      <c r="U11">
        <v>52.1</v>
      </c>
      <c r="V11">
        <v>50.6</v>
      </c>
      <c r="W11">
        <v>50.7</v>
      </c>
      <c r="X11">
        <v>51.1</v>
      </c>
      <c r="Y11">
        <v>53.3</v>
      </c>
      <c r="Z11">
        <v>47.9</v>
      </c>
      <c r="AA11">
        <v>47.2</v>
      </c>
      <c r="AB11">
        <v>46.2</v>
      </c>
    </row>
    <row r="12" spans="1:28" x14ac:dyDescent="0.2">
      <c r="A12" s="6" t="s">
        <v>280</v>
      </c>
      <c r="B12">
        <v>20.8</v>
      </c>
      <c r="C12">
        <v>20.9</v>
      </c>
      <c r="D12">
        <v>21.4</v>
      </c>
      <c r="E12">
        <v>21.7</v>
      </c>
      <c r="F12">
        <v>22.4</v>
      </c>
      <c r="G12">
        <v>22.9</v>
      </c>
      <c r="H12">
        <v>22.6</v>
      </c>
      <c r="I12">
        <v>23.2</v>
      </c>
      <c r="J12">
        <v>23.6</v>
      </c>
      <c r="K12">
        <v>23.7</v>
      </c>
      <c r="L12">
        <v>23.6</v>
      </c>
      <c r="M12">
        <v>23.2</v>
      </c>
      <c r="N12">
        <v>23.8</v>
      </c>
      <c r="O12">
        <v>22.7</v>
      </c>
      <c r="P12">
        <v>22.9</v>
      </c>
      <c r="Q12">
        <v>22.6</v>
      </c>
      <c r="R12">
        <v>23.2</v>
      </c>
      <c r="S12">
        <v>24.1</v>
      </c>
      <c r="T12">
        <v>23.8</v>
      </c>
      <c r="U12">
        <v>23.5</v>
      </c>
      <c r="V12">
        <v>23.4</v>
      </c>
      <c r="W12">
        <v>23.3</v>
      </c>
      <c r="X12">
        <v>23.5</v>
      </c>
      <c r="Y12">
        <v>24</v>
      </c>
      <c r="Z12">
        <v>24.7</v>
      </c>
      <c r="AA12">
        <v>24.6</v>
      </c>
      <c r="AB12">
        <v>24.2</v>
      </c>
    </row>
    <row r="13" spans="1:28" x14ac:dyDescent="0.2">
      <c r="A13" s="6" t="s">
        <v>456</v>
      </c>
      <c r="B13">
        <v>32.081064016737983</v>
      </c>
      <c r="C13">
        <v>32.416485574494828</v>
      </c>
      <c r="D13">
        <v>33.457347373162321</v>
      </c>
      <c r="E13">
        <v>36.579507970151241</v>
      </c>
      <c r="F13">
        <v>37.204965514217456</v>
      </c>
      <c r="G13">
        <v>38.768419195673111</v>
      </c>
      <c r="H13">
        <v>39.15683207343838</v>
      </c>
      <c r="I13">
        <v>39.734677889783178</v>
      </c>
      <c r="J13">
        <v>42.723373582232604</v>
      </c>
      <c r="K13">
        <v>44.270596837635793</v>
      </c>
      <c r="L13">
        <v>43.25744454382329</v>
      </c>
      <c r="M13">
        <v>43.146410971136426</v>
      </c>
      <c r="N13">
        <v>42.887603371840115</v>
      </c>
      <c r="O13">
        <v>42.714971757102887</v>
      </c>
      <c r="P13">
        <v>43.03771488734175</v>
      </c>
      <c r="Q13">
        <v>43.270807182583582</v>
      </c>
      <c r="R13">
        <v>43.167721062014564</v>
      </c>
      <c r="S13">
        <v>45.046479330205663</v>
      </c>
      <c r="T13">
        <v>44.815699585829137</v>
      </c>
      <c r="U13">
        <v>44.519030958912147</v>
      </c>
      <c r="V13">
        <v>45.506042639205035</v>
      </c>
      <c r="W13">
        <v>45.595072249845259</v>
      </c>
      <c r="X13">
        <v>47.676311047049673</v>
      </c>
      <c r="Y13">
        <v>53.045395726627184</v>
      </c>
      <c r="Z13">
        <v>52.31993165405693</v>
      </c>
      <c r="AA13">
        <v>53.501975058265117</v>
      </c>
      <c r="AB13">
        <v>51.236695728592352</v>
      </c>
    </row>
    <row r="14" spans="1:28" x14ac:dyDescent="0.2">
      <c r="A14" s="6"/>
    </row>
    <row r="15" spans="1:28" x14ac:dyDescent="0.2">
      <c r="A15" s="6"/>
    </row>
    <row r="16" spans="1:28" x14ac:dyDescent="0.2">
      <c r="A16" s="6"/>
    </row>
    <row r="17" spans="1:28" x14ac:dyDescent="0.2">
      <c r="A17" s="3" t="s">
        <v>640</v>
      </c>
      <c r="B17" t="s">
        <v>636</v>
      </c>
      <c r="C17" t="s">
        <v>637</v>
      </c>
      <c r="D17" t="s">
        <v>638</v>
      </c>
      <c r="E17" t="s">
        <v>639</v>
      </c>
    </row>
    <row r="18" spans="1:28" x14ac:dyDescent="0.2">
      <c r="A18" s="6" t="s">
        <v>642</v>
      </c>
      <c r="B18" s="12">
        <f>(E5/B5)^(1/3) - 1</f>
        <v>2.7457860319684668E-2</v>
      </c>
      <c r="C18" s="12">
        <f t="shared" ref="C18:C21" si="0">(T5/E5)^(1/15) - 1</f>
        <v>1.3182731765657429E-2</v>
      </c>
      <c r="D18" s="12">
        <f>(Y5/T5)^(1/5) - 1</f>
        <v>2.5517739211441182E-2</v>
      </c>
      <c r="E18" s="12">
        <f t="shared" ref="E18" si="1">(AB5/Y5)^(1/3) - 1</f>
        <v>-1.6160825429362813E-2</v>
      </c>
    </row>
    <row r="19" spans="1:28" x14ac:dyDescent="0.2">
      <c r="A19" s="6"/>
      <c r="B19" s="12"/>
      <c r="C19" s="12"/>
      <c r="D19" s="12"/>
      <c r="E19" s="12"/>
    </row>
    <row r="20" spans="1:28" x14ac:dyDescent="0.2">
      <c r="A20" s="6" t="s">
        <v>452</v>
      </c>
      <c r="B20" s="12">
        <f t="shared" ref="B20:B26" si="2">(E7/B7)^(1/3) - 1</f>
        <v>4.9691419386994617E-2</v>
      </c>
      <c r="C20" s="12">
        <f t="shared" si="0"/>
        <v>2.1466176535769099E-2</v>
      </c>
      <c r="D20" s="12">
        <f t="shared" ref="D20:D21" si="3">(Y7/T7)^(1/5) - 1</f>
        <v>2.8792264600989492E-2</v>
      </c>
      <c r="E20" s="12">
        <f t="shared" ref="E20:E21" si="4">(AB7/Y7)^(1/3) - 1</f>
        <v>-1.4950666207941721E-2</v>
      </c>
    </row>
    <row r="21" spans="1:28" x14ac:dyDescent="0.2">
      <c r="A21" s="6" t="s">
        <v>191</v>
      </c>
      <c r="B21" s="12">
        <f t="shared" si="2"/>
        <v>1.9709486512899943E-2</v>
      </c>
      <c r="C21" s="12">
        <f t="shared" si="0"/>
        <v>1.3365975715682099E-2</v>
      </c>
      <c r="D21" s="12">
        <f t="shared" si="3"/>
        <v>-2.5328662968565618E-2</v>
      </c>
      <c r="E21" s="12">
        <f t="shared" si="4"/>
        <v>3.757007665072809E-2</v>
      </c>
    </row>
    <row r="22" spans="1:28" x14ac:dyDescent="0.2">
      <c r="A22" s="6" t="s">
        <v>453</v>
      </c>
      <c r="B22" s="12">
        <f t="shared" si="2"/>
        <v>2.7144156179070622E-2</v>
      </c>
      <c r="C22" s="12">
        <f>(T9/E9)^(1/15) - 1</f>
        <v>1.6307801983425296E-2</v>
      </c>
      <c r="D22" s="12">
        <f>(Y9/T9)^(1/5) - 1</f>
        <v>4.531647619769763E-2</v>
      </c>
      <c r="E22" s="12">
        <f>(AB9/Y9)^(1/3) - 1</f>
        <v>-9.4983269355430888E-3</v>
      </c>
    </row>
    <row r="23" spans="1:28" x14ac:dyDescent="0.2">
      <c r="A23" s="6" t="s">
        <v>454</v>
      </c>
      <c r="B23" s="12">
        <f t="shared" si="2"/>
        <v>1.2610987292311027E-2</v>
      </c>
      <c r="C23" s="12">
        <f t="shared" ref="C23:C26" si="5">(T10/E10)^(1/15) - 1</f>
        <v>5.4685749453009525E-3</v>
      </c>
      <c r="D23" s="12">
        <f t="shared" ref="D23:D26" si="6">(Y10/T10)^(1/5) - 1</f>
        <v>1.6582882265056442E-2</v>
      </c>
      <c r="E23" s="12">
        <f t="shared" ref="E23:E26" si="7">(AB10/Y10)^(1/3) - 1</f>
        <v>-1.0025344330609309E-2</v>
      </c>
    </row>
    <row r="24" spans="1:28" x14ac:dyDescent="0.2">
      <c r="A24" s="6" t="s">
        <v>267</v>
      </c>
      <c r="B24" s="12">
        <f t="shared" si="2"/>
        <v>-7.3397141019553302E-3</v>
      </c>
      <c r="C24" s="12">
        <f t="shared" si="5"/>
        <v>-2.0145050059245939E-3</v>
      </c>
      <c r="D24" s="12">
        <f t="shared" si="6"/>
        <v>4.5646629612809964E-3</v>
      </c>
      <c r="E24" s="12">
        <f t="shared" si="7"/>
        <v>-4.6534634069498759E-2</v>
      </c>
    </row>
    <row r="25" spans="1:28" x14ac:dyDescent="0.2">
      <c r="A25" s="6" t="s">
        <v>280</v>
      </c>
      <c r="B25" s="12">
        <f t="shared" si="2"/>
        <v>1.4219912559735315E-2</v>
      </c>
      <c r="C25" s="12">
        <f t="shared" si="5"/>
        <v>6.177222170862029E-3</v>
      </c>
      <c r="D25" s="12">
        <f t="shared" si="6"/>
        <v>1.6750512678258556E-3</v>
      </c>
      <c r="E25" s="12">
        <f t="shared" si="7"/>
        <v>2.7700972535928958E-3</v>
      </c>
    </row>
    <row r="26" spans="1:28" x14ac:dyDescent="0.2">
      <c r="A26" s="6" t="s">
        <v>456</v>
      </c>
      <c r="B26" s="12">
        <f t="shared" si="2"/>
        <v>4.4711475551824531E-2</v>
      </c>
      <c r="C26" s="12">
        <f t="shared" si="5"/>
        <v>1.3630075496184224E-2</v>
      </c>
      <c r="D26" s="12">
        <f t="shared" si="6"/>
        <v>3.4292802924086097E-2</v>
      </c>
      <c r="E26" s="12">
        <f t="shared" si="7"/>
        <v>-1.1497420735516184E-2</v>
      </c>
    </row>
    <row r="27" spans="1:28" x14ac:dyDescent="0.2">
      <c r="A27" s="3"/>
    </row>
    <row r="28" spans="1:28" x14ac:dyDescent="0.2">
      <c r="A28" s="3"/>
    </row>
    <row r="29" spans="1:28" x14ac:dyDescent="0.2">
      <c r="A29" s="3" t="s">
        <v>460</v>
      </c>
      <c r="B29">
        <f>B2</f>
        <v>1997</v>
      </c>
      <c r="C29">
        <f t="shared" ref="C29:AB29" si="8">C2</f>
        <v>1998</v>
      </c>
      <c r="D29">
        <f t="shared" si="8"/>
        <v>1999</v>
      </c>
      <c r="E29">
        <f t="shared" si="8"/>
        <v>2000</v>
      </c>
      <c r="F29">
        <f t="shared" si="8"/>
        <v>2001</v>
      </c>
      <c r="G29">
        <f t="shared" si="8"/>
        <v>2002</v>
      </c>
      <c r="H29">
        <f t="shared" si="8"/>
        <v>2003</v>
      </c>
      <c r="I29">
        <f t="shared" si="8"/>
        <v>2004</v>
      </c>
      <c r="J29">
        <f t="shared" si="8"/>
        <v>2005</v>
      </c>
      <c r="K29">
        <f t="shared" si="8"/>
        <v>2006</v>
      </c>
      <c r="L29">
        <f t="shared" si="8"/>
        <v>2007</v>
      </c>
      <c r="M29">
        <f t="shared" si="8"/>
        <v>2008</v>
      </c>
      <c r="N29">
        <f t="shared" si="8"/>
        <v>2009</v>
      </c>
      <c r="O29">
        <f t="shared" si="8"/>
        <v>2010</v>
      </c>
      <c r="P29">
        <f t="shared" si="8"/>
        <v>2011</v>
      </c>
      <c r="Q29">
        <f t="shared" si="8"/>
        <v>2012</v>
      </c>
      <c r="R29">
        <f t="shared" si="8"/>
        <v>2013</v>
      </c>
      <c r="S29">
        <f t="shared" si="8"/>
        <v>2014</v>
      </c>
      <c r="T29">
        <f t="shared" si="8"/>
        <v>2015</v>
      </c>
      <c r="U29">
        <f>U2</f>
        <v>2016</v>
      </c>
      <c r="V29">
        <f t="shared" si="8"/>
        <v>2017</v>
      </c>
      <c r="W29">
        <f t="shared" si="8"/>
        <v>2018</v>
      </c>
      <c r="X29">
        <f t="shared" si="8"/>
        <v>2019</v>
      </c>
      <c r="Y29">
        <f t="shared" si="8"/>
        <v>2020</v>
      </c>
      <c r="Z29">
        <f t="shared" si="8"/>
        <v>2021</v>
      </c>
      <c r="AA29">
        <f t="shared" si="8"/>
        <v>2022</v>
      </c>
      <c r="AB29">
        <f t="shared" si="8"/>
        <v>2023</v>
      </c>
    </row>
    <row r="31" spans="1:28" x14ac:dyDescent="0.2">
      <c r="A31" s="6" t="s">
        <v>452</v>
      </c>
      <c r="C31" s="4">
        <f>(C7-B7)/B7</f>
        <v>6.2117344519580307E-2</v>
      </c>
      <c r="D31" s="4">
        <f t="shared" ref="D31:T37" si="9">(D7-C7)/C7</f>
        <v>4.7281153412783702E-2</v>
      </c>
      <c r="E31" s="4">
        <f t="shared" si="9"/>
        <v>3.9798417657764165E-2</v>
      </c>
      <c r="F31" s="4">
        <f t="shared" si="9"/>
        <v>3.1595040029889589E-2</v>
      </c>
      <c r="G31" s="4">
        <f t="shared" si="9"/>
        <v>2.837619718001072E-2</v>
      </c>
      <c r="H31" s="4">
        <f t="shared" si="9"/>
        <v>1.6316407517883897E-2</v>
      </c>
      <c r="I31" s="4">
        <f t="shared" si="9"/>
        <v>5.8182766375529747E-3</v>
      </c>
      <c r="J31" s="4">
        <f t="shared" si="9"/>
        <v>4.0286421538830948E-2</v>
      </c>
      <c r="K31" s="4">
        <f t="shared" si="9"/>
        <v>5.8950056777251326E-2</v>
      </c>
      <c r="L31" s="4">
        <f t="shared" si="9"/>
        <v>3.9692121859542781E-2</v>
      </c>
      <c r="M31" s="4">
        <f t="shared" si="9"/>
        <v>3.1330928422763742E-3</v>
      </c>
      <c r="N31" s="4">
        <f t="shared" si="9"/>
        <v>-1.8864385452419814E-2</v>
      </c>
      <c r="O31" s="4">
        <f t="shared" si="9"/>
        <v>2.7608388319289814E-2</v>
      </c>
      <c r="P31" s="4">
        <f t="shared" si="9"/>
        <v>4.0784903246032254E-2</v>
      </c>
      <c r="Q31" s="4">
        <f t="shared" si="9"/>
        <v>4.2680801040743581E-3</v>
      </c>
      <c r="R31" s="4">
        <f t="shared" si="9"/>
        <v>3.2529458526212071E-2</v>
      </c>
      <c r="S31" s="4">
        <f t="shared" si="9"/>
        <v>2.8714454844079931E-2</v>
      </c>
      <c r="T31" s="4">
        <f t="shared" si="9"/>
        <v>-1.396166312165013E-2</v>
      </c>
      <c r="U31" s="4">
        <f t="shared" ref="U31:AB31" si="10">(U7-T7)/T7</f>
        <v>4.8011463008157422E-3</v>
      </c>
      <c r="V31" s="4">
        <f t="shared" si="10"/>
        <v>1.1304862378373651E-2</v>
      </c>
      <c r="W31" s="4">
        <f t="shared" si="10"/>
        <v>1.4671564185248377E-2</v>
      </c>
      <c r="X31" s="4">
        <f t="shared" si="10"/>
        <v>2.009079739690188E-2</v>
      </c>
      <c r="Y31" s="4">
        <f t="shared" si="10"/>
        <v>9.5751097738080701E-2</v>
      </c>
      <c r="Z31" s="4">
        <f t="shared" si="10"/>
        <v>-2.1170328549041627E-2</v>
      </c>
      <c r="AA31" s="4">
        <f t="shared" si="10"/>
        <v>-1.4639150376112849E-2</v>
      </c>
      <c r="AB31" s="4">
        <f t="shared" si="10"/>
        <v>-9.0048791480639191E-3</v>
      </c>
    </row>
    <row r="32" spans="1:28" x14ac:dyDescent="0.2">
      <c r="A32" s="6" t="s">
        <v>191</v>
      </c>
      <c r="C32" s="4">
        <f t="shared" ref="C32:R37" si="11">(C8-B8)/B8</f>
        <v>-7.5376884422109847E-3</v>
      </c>
      <c r="D32" s="4">
        <f t="shared" si="11"/>
        <v>7.5949367088606872E-3</v>
      </c>
      <c r="E32" s="4">
        <f t="shared" si="11"/>
        <v>6.0301507537688592E-2</v>
      </c>
      <c r="F32" s="4">
        <f t="shared" si="11"/>
        <v>4.2654028436018884E-2</v>
      </c>
      <c r="G32" s="4">
        <f t="shared" si="11"/>
        <v>-2.2727272727273051E-3</v>
      </c>
      <c r="H32" s="4">
        <f t="shared" si="11"/>
        <v>1.5945330296127627E-2</v>
      </c>
      <c r="I32" s="4">
        <f t="shared" si="11"/>
        <v>4.4843049327353305E-3</v>
      </c>
      <c r="J32" s="4">
        <f t="shared" si="11"/>
        <v>6.6964285714285712E-2</v>
      </c>
      <c r="K32" s="4">
        <f t="shared" si="11"/>
        <v>-1.0460251046025106E-2</v>
      </c>
      <c r="L32" s="4">
        <f t="shared" si="11"/>
        <v>-4.2283298097250685E-3</v>
      </c>
      <c r="M32" s="4">
        <f t="shared" si="11"/>
        <v>1.4861995753715407E-2</v>
      </c>
      <c r="N32" s="4">
        <f t="shared" si="11"/>
        <v>4.1841004184101013E-3</v>
      </c>
      <c r="O32" s="4">
        <f t="shared" si="11"/>
        <v>-4.1666666666667256E-3</v>
      </c>
      <c r="P32" s="4">
        <f t="shared" si="11"/>
        <v>2.5104602510460313E-2</v>
      </c>
      <c r="Q32" s="4">
        <f t="shared" si="11"/>
        <v>-1.2244897959183702E-2</v>
      </c>
      <c r="R32" s="4">
        <f t="shared" si="11"/>
        <v>1.8595041322314022E-2</v>
      </c>
      <c r="S32" s="4">
        <f t="shared" si="9"/>
        <v>4.0567951318458417E-2</v>
      </c>
      <c r="T32" s="4">
        <f t="shared" si="9"/>
        <v>3.8986354775829017E-3</v>
      </c>
      <c r="U32" s="4">
        <f t="shared" ref="U32:AB32" si="12">(U8-T8)/T8</f>
        <v>1.9417475728155338E-2</v>
      </c>
      <c r="V32" s="4">
        <f t="shared" si="12"/>
        <v>2.0952380952380979E-2</v>
      </c>
      <c r="W32" s="4">
        <f t="shared" si="12"/>
        <v>-6.1567164179104558E-2</v>
      </c>
      <c r="X32" s="4">
        <f t="shared" si="12"/>
        <v>-9.9403578528827041E-3</v>
      </c>
      <c r="Y32" s="4">
        <f t="shared" si="12"/>
        <v>-9.036144578313253E-2</v>
      </c>
      <c r="Z32" s="4">
        <f t="shared" si="12"/>
        <v>-2.4282560706401644E-2</v>
      </c>
      <c r="AA32" s="4">
        <f t="shared" si="12"/>
        <v>0.11990950226244337</v>
      </c>
      <c r="AB32" s="4">
        <f t="shared" si="12"/>
        <v>2.2222222222222251E-2</v>
      </c>
    </row>
    <row r="33" spans="1:28" x14ac:dyDescent="0.2">
      <c r="A33" s="6" t="s">
        <v>453</v>
      </c>
      <c r="C33" s="4">
        <f t="shared" si="11"/>
        <v>5.1963707084798617E-2</v>
      </c>
      <c r="D33" s="4">
        <f t="shared" si="9"/>
        <v>2.592215676489874E-2</v>
      </c>
      <c r="E33" s="4">
        <f t="shared" si="9"/>
        <v>4.1047757420785303E-3</v>
      </c>
      <c r="F33" s="4">
        <f t="shared" si="9"/>
        <v>4.5402972405084521E-2</v>
      </c>
      <c r="G33" s="4">
        <f t="shared" si="9"/>
        <v>4.7721940888388235E-2</v>
      </c>
      <c r="H33" s="4">
        <f t="shared" si="9"/>
        <v>-4.0392106125123634E-3</v>
      </c>
      <c r="I33" s="4">
        <f t="shared" si="9"/>
        <v>-2.3244880796212597E-3</v>
      </c>
      <c r="J33" s="4">
        <f t="shared" si="9"/>
        <v>-3.6680765423507136E-4</v>
      </c>
      <c r="K33" s="4">
        <f t="shared" si="9"/>
        <v>2.1729749535877089E-2</v>
      </c>
      <c r="L33" s="4">
        <f t="shared" si="9"/>
        <v>1.5733850249552182E-2</v>
      </c>
      <c r="M33" s="4">
        <f t="shared" si="9"/>
        <v>-2.4176030883469046E-2</v>
      </c>
      <c r="N33" s="4">
        <f t="shared" si="9"/>
        <v>3.3777152161368791E-2</v>
      </c>
      <c r="O33" s="4">
        <f t="shared" si="9"/>
        <v>3.1199138623124573E-3</v>
      </c>
      <c r="P33" s="4">
        <f t="shared" si="9"/>
        <v>1.497211848234117E-2</v>
      </c>
      <c r="Q33" s="4">
        <f t="shared" si="9"/>
        <v>1.0281047078077331E-2</v>
      </c>
      <c r="R33" s="4">
        <f t="shared" si="9"/>
        <v>2.7991286006893115E-2</v>
      </c>
      <c r="S33" s="4">
        <f t="shared" si="9"/>
        <v>2.3956665392766266E-2</v>
      </c>
      <c r="T33" s="4">
        <f t="shared" si="9"/>
        <v>3.3575833727897256E-2</v>
      </c>
      <c r="U33" s="4">
        <f t="shared" ref="U33:AB33" si="13">(U9-T9)/T9</f>
        <v>1.9642592637271767E-2</v>
      </c>
      <c r="V33" s="4">
        <f t="shared" si="13"/>
        <v>6.8004381577649334E-2</v>
      </c>
      <c r="W33" s="4">
        <f t="shared" si="13"/>
        <v>4.1355068290881751E-2</v>
      </c>
      <c r="X33" s="4">
        <f t="shared" si="13"/>
        <v>-9.6195047307102589E-3</v>
      </c>
      <c r="Y33" s="4">
        <f t="shared" si="13"/>
        <v>0.11126353092024154</v>
      </c>
      <c r="Z33" s="4">
        <f t="shared" si="13"/>
        <v>-2.0414541089019068E-2</v>
      </c>
      <c r="AA33" s="4">
        <f t="shared" si="13"/>
        <v>-2.3584011353834332E-2</v>
      </c>
      <c r="AB33" s="4">
        <f t="shared" si="13"/>
        <v>1.5987648623787383E-2</v>
      </c>
    </row>
    <row r="34" spans="1:28" x14ac:dyDescent="0.2">
      <c r="A34" s="6" t="s">
        <v>454</v>
      </c>
      <c r="C34" s="4">
        <f t="shared" si="11"/>
        <v>-1.8837554499582142E-2</v>
      </c>
      <c r="D34" s="4">
        <f t="shared" si="9"/>
        <v>1.175286003671254E-2</v>
      </c>
      <c r="E34" s="4">
        <f t="shared" si="9"/>
        <v>4.5953911491348191E-2</v>
      </c>
      <c r="F34" s="4">
        <f t="shared" si="9"/>
        <v>1.3830088180802941E-2</v>
      </c>
      <c r="G34" s="4">
        <f t="shared" si="9"/>
        <v>1.0896278448597491E-2</v>
      </c>
      <c r="H34" s="4">
        <f t="shared" si="9"/>
        <v>-5.7152953426840257E-3</v>
      </c>
      <c r="I34" s="4">
        <f t="shared" si="9"/>
        <v>4.2487210122214153E-3</v>
      </c>
      <c r="J34" s="4">
        <f t="shared" si="9"/>
        <v>6.3703999625903934E-3</v>
      </c>
      <c r="K34" s="4">
        <f t="shared" si="9"/>
        <v>1.3879613979939854E-2</v>
      </c>
      <c r="L34" s="4">
        <f t="shared" si="9"/>
        <v>1.291653296541628E-2</v>
      </c>
      <c r="M34" s="4">
        <f t="shared" si="9"/>
        <v>-1.6443106906886391E-2</v>
      </c>
      <c r="N34" s="4">
        <f t="shared" si="9"/>
        <v>1.2979894241271999E-2</v>
      </c>
      <c r="O34" s="4">
        <f t="shared" si="9"/>
        <v>-2.4643599594573636E-2</v>
      </c>
      <c r="P34" s="4">
        <f t="shared" si="9"/>
        <v>1.3455021141140572E-2</v>
      </c>
      <c r="Q34" s="4">
        <f t="shared" si="9"/>
        <v>2.1894152155137056E-2</v>
      </c>
      <c r="R34" s="4">
        <f t="shared" si="9"/>
        <v>-3.1120530352462144E-3</v>
      </c>
      <c r="S34" s="4">
        <f t="shared" si="9"/>
        <v>3.8330265635970431E-2</v>
      </c>
      <c r="T34" s="4">
        <f t="shared" si="9"/>
        <v>-1.5014360225245962E-2</v>
      </c>
      <c r="U34" s="4">
        <f t="shared" ref="U34:AB34" si="14">(U10-T10)/T10</f>
        <v>4.8560893417815632E-3</v>
      </c>
      <c r="V34" s="4">
        <f t="shared" si="14"/>
        <v>1.9569637213737159E-3</v>
      </c>
      <c r="W34" s="4">
        <f t="shared" si="14"/>
        <v>1.5832802451952923E-2</v>
      </c>
      <c r="X34" s="4">
        <f t="shared" si="14"/>
        <v>1.3619660828582405E-2</v>
      </c>
      <c r="Y34" s="4">
        <f t="shared" si="14"/>
        <v>4.7282309834231942E-2</v>
      </c>
      <c r="Z34" s="4">
        <f t="shared" si="14"/>
        <v>-3.3060492787493512E-2</v>
      </c>
      <c r="AA34" s="4">
        <f t="shared" si="14"/>
        <v>1.2926809681829987E-2</v>
      </c>
      <c r="AB34" s="4">
        <f t="shared" si="14"/>
        <v>-9.4079046190799452E-3</v>
      </c>
    </row>
    <row r="35" spans="1:28" x14ac:dyDescent="0.2">
      <c r="A35" s="6" t="s">
        <v>267</v>
      </c>
      <c r="C35" s="4">
        <f t="shared" si="11"/>
        <v>3.6429872495446786E-3</v>
      </c>
      <c r="D35" s="4">
        <f t="shared" si="9"/>
        <v>-3.8112522686025434E-2</v>
      </c>
      <c r="E35" s="4">
        <f t="shared" si="9"/>
        <v>1.3207547169811375E-2</v>
      </c>
      <c r="F35" s="4">
        <f t="shared" si="9"/>
        <v>5.4003724394785818E-2</v>
      </c>
      <c r="G35" s="4">
        <f t="shared" si="9"/>
        <v>5.3003533568904094E-3</v>
      </c>
      <c r="H35" s="4">
        <f t="shared" si="9"/>
        <v>-5.2724077328646247E-3</v>
      </c>
      <c r="I35" s="4">
        <f t="shared" si="9"/>
        <v>-7.0671378091872539E-3</v>
      </c>
      <c r="J35" s="4">
        <f t="shared" si="9"/>
        <v>3.3807829181494636E-2</v>
      </c>
      <c r="K35" s="4">
        <f t="shared" si="9"/>
        <v>-1.7211703958691909E-2</v>
      </c>
      <c r="L35" s="4">
        <f t="shared" si="9"/>
        <v>-4.3782837127845885E-2</v>
      </c>
      <c r="M35" s="4">
        <f t="shared" si="9"/>
        <v>-9.1575091575091579E-3</v>
      </c>
      <c r="N35" s="4">
        <f t="shared" si="9"/>
        <v>-5.5452865064695798E-3</v>
      </c>
      <c r="O35" s="4">
        <f t="shared" si="9"/>
        <v>-2.2304832713754569E-2</v>
      </c>
      <c r="P35" s="4">
        <f t="shared" si="9"/>
        <v>2.2813688212927674E-2</v>
      </c>
      <c r="Q35" s="4">
        <f t="shared" si="9"/>
        <v>-1.4869888475836378E-2</v>
      </c>
      <c r="R35" s="4">
        <f t="shared" si="9"/>
        <v>-1.5094339622641456E-2</v>
      </c>
      <c r="S35" s="4">
        <f t="shared" si="9"/>
        <v>2.2988505747126353E-2</v>
      </c>
      <c r="T35" s="4">
        <f t="shared" si="9"/>
        <v>-2.4344569288389462E-2</v>
      </c>
      <c r="U35" s="4">
        <f t="shared" ref="U35:AB35" si="15">(U11-T11)/T11</f>
        <v>0</v>
      </c>
      <c r="V35" s="4">
        <f t="shared" si="15"/>
        <v>-2.8790786948176581E-2</v>
      </c>
      <c r="W35" s="4">
        <f t="shared" si="15"/>
        <v>1.9762845849802652E-3</v>
      </c>
      <c r="X35" s="4">
        <f t="shared" si="15"/>
        <v>7.8895463510847835E-3</v>
      </c>
      <c r="Y35" s="4">
        <f t="shared" si="15"/>
        <v>4.3052837573385433E-2</v>
      </c>
      <c r="Z35" s="4">
        <f t="shared" si="15"/>
        <v>-0.10131332082551593</v>
      </c>
      <c r="AA35" s="4">
        <f t="shared" si="15"/>
        <v>-1.4613778705636654E-2</v>
      </c>
      <c r="AB35" s="4">
        <f t="shared" si="15"/>
        <v>-2.1186440677966101E-2</v>
      </c>
    </row>
    <row r="36" spans="1:28" x14ac:dyDescent="0.2">
      <c r="A36" s="6" t="s">
        <v>280</v>
      </c>
      <c r="C36" s="4">
        <f t="shared" si="11"/>
        <v>4.8076923076922047E-3</v>
      </c>
      <c r="D36" s="4">
        <f t="shared" si="9"/>
        <v>2.3923444976076555E-2</v>
      </c>
      <c r="E36" s="4">
        <f t="shared" si="9"/>
        <v>1.4018691588785081E-2</v>
      </c>
      <c r="F36" s="4">
        <f t="shared" si="9"/>
        <v>3.2258064516129004E-2</v>
      </c>
      <c r="G36" s="4">
        <f t="shared" si="9"/>
        <v>2.2321428571428572E-2</v>
      </c>
      <c r="H36" s="4">
        <f t="shared" si="9"/>
        <v>-1.3100436681222584E-2</v>
      </c>
      <c r="I36" s="4">
        <f t="shared" si="9"/>
        <v>2.6548672566371584E-2</v>
      </c>
      <c r="J36" s="4">
        <f t="shared" si="9"/>
        <v>1.7241379310344921E-2</v>
      </c>
      <c r="K36" s="4">
        <f t="shared" si="9"/>
        <v>4.2372881355931301E-3</v>
      </c>
      <c r="L36" s="4">
        <f t="shared" si="9"/>
        <v>-4.2194092827003322E-3</v>
      </c>
      <c r="M36" s="4">
        <f t="shared" si="9"/>
        <v>-1.6949152542372972E-2</v>
      </c>
      <c r="N36" s="4">
        <f t="shared" si="9"/>
        <v>2.5862068965517303E-2</v>
      </c>
      <c r="O36" s="4">
        <f t="shared" si="9"/>
        <v>-4.6218487394958041E-2</v>
      </c>
      <c r="P36" s="4">
        <f t="shared" si="9"/>
        <v>8.8105726872246392E-3</v>
      </c>
      <c r="Q36" s="4">
        <f t="shared" si="9"/>
        <v>-1.3100436681222584E-2</v>
      </c>
      <c r="R36" s="4">
        <f t="shared" si="9"/>
        <v>2.6548672566371584E-2</v>
      </c>
      <c r="S36" s="4">
        <f t="shared" si="9"/>
        <v>3.8793103448275953E-2</v>
      </c>
      <c r="T36" s="4">
        <f t="shared" si="9"/>
        <v>-1.2448132780083016E-2</v>
      </c>
      <c r="U36" s="4">
        <f t="shared" ref="U36:AB36" si="16">(U12-T12)/T12</f>
        <v>-1.2605042016806753E-2</v>
      </c>
      <c r="V36" s="4">
        <f t="shared" si="16"/>
        <v>-4.255319148936231E-3</v>
      </c>
      <c r="W36" s="4">
        <f t="shared" si="16"/>
        <v>-4.2735042735041829E-3</v>
      </c>
      <c r="X36" s="4">
        <f t="shared" si="16"/>
        <v>8.5836909871244323E-3</v>
      </c>
      <c r="Y36" s="4">
        <f t="shared" si="16"/>
        <v>2.1276595744680851E-2</v>
      </c>
      <c r="Z36" s="4">
        <f t="shared" si="16"/>
        <v>2.9166666666666636E-2</v>
      </c>
      <c r="AA36" s="4">
        <f t="shared" si="16"/>
        <v>-4.0485829959513312E-3</v>
      </c>
      <c r="AB36" s="4">
        <f t="shared" si="16"/>
        <v>-1.6260162601626101E-2</v>
      </c>
    </row>
    <row r="37" spans="1:28" x14ac:dyDescent="0.2">
      <c r="A37" s="6" t="s">
        <v>456</v>
      </c>
      <c r="C37" s="4">
        <f t="shared" si="11"/>
        <v>1.0455437437543917E-2</v>
      </c>
      <c r="D37" s="4">
        <f t="shared" si="9"/>
        <v>3.2109026633239938E-2</v>
      </c>
      <c r="E37" s="4">
        <f t="shared" si="9"/>
        <v>9.3317636995135733E-2</v>
      </c>
      <c r="F37" s="4">
        <f t="shared" si="9"/>
        <v>1.7098577284762453E-2</v>
      </c>
      <c r="G37" s="4">
        <f t="shared" si="9"/>
        <v>4.2022715512481774E-2</v>
      </c>
      <c r="H37" s="4">
        <f t="shared" si="9"/>
        <v>1.0018795860745834E-2</v>
      </c>
      <c r="I37" s="4">
        <f t="shared" si="9"/>
        <v>1.4757215682337425E-2</v>
      </c>
      <c r="J37" s="4">
        <f t="shared" si="9"/>
        <v>7.5216306037248562E-2</v>
      </c>
      <c r="K37" s="4">
        <f t="shared" si="9"/>
        <v>3.6214912954501181E-2</v>
      </c>
      <c r="L37" s="4">
        <f t="shared" si="9"/>
        <v>-2.2885444655925468E-2</v>
      </c>
      <c r="M37" s="4">
        <f t="shared" si="9"/>
        <v>-2.5668084154711938E-3</v>
      </c>
      <c r="N37" s="4">
        <f t="shared" si="9"/>
        <v>-5.9983575335952116E-3</v>
      </c>
      <c r="O37" s="4">
        <f t="shared" si="9"/>
        <v>-4.0252101111944334E-3</v>
      </c>
      <c r="P37" s="4">
        <f t="shared" si="9"/>
        <v>7.5557378821207999E-3</v>
      </c>
      <c r="Q37" s="4">
        <f t="shared" si="9"/>
        <v>5.4160007298712102E-3</v>
      </c>
      <c r="R37" s="4">
        <f t="shared" si="9"/>
        <v>-2.3823479911996926E-3</v>
      </c>
      <c r="S37" s="4">
        <f t="shared" si="9"/>
        <v>4.3522294482307343E-2</v>
      </c>
      <c r="T37" s="4">
        <f t="shared" si="9"/>
        <v>-5.1231471983600426E-3</v>
      </c>
      <c r="U37" s="4">
        <f t="shared" ref="U37:AB37" si="17">(U13-T13)/T13</f>
        <v>-6.6197477593498812E-3</v>
      </c>
      <c r="V37" s="4">
        <f t="shared" si="17"/>
        <v>2.2170556255005375E-2</v>
      </c>
      <c r="W37" s="4">
        <f t="shared" si="17"/>
        <v>1.9564349145034759E-3</v>
      </c>
      <c r="X37" s="4">
        <f t="shared" si="17"/>
        <v>4.5646134428737016E-2</v>
      </c>
      <c r="Y37" s="4">
        <f t="shared" si="17"/>
        <v>0.11261535470475045</v>
      </c>
      <c r="Z37" s="4">
        <f t="shared" si="17"/>
        <v>-1.3676287312644052E-2</v>
      </c>
      <c r="AA37" s="4">
        <f t="shared" si="17"/>
        <v>2.2592602223258648E-2</v>
      </c>
      <c r="AB37" s="4">
        <f t="shared" si="17"/>
        <v>-4.2340106644769913E-2</v>
      </c>
    </row>
    <row r="38" spans="1:28" x14ac:dyDescent="0.2">
      <c r="A38" s="3"/>
    </row>
    <row r="39" spans="1:28" x14ac:dyDescent="0.2">
      <c r="A39" s="3" t="s">
        <v>451</v>
      </c>
      <c r="B39">
        <v>1997</v>
      </c>
      <c r="C39">
        <v>1998</v>
      </c>
      <c r="D39">
        <v>1999</v>
      </c>
      <c r="E39">
        <v>2000</v>
      </c>
      <c r="F39">
        <v>2001</v>
      </c>
      <c r="G39">
        <v>2002</v>
      </c>
      <c r="H39">
        <v>2003</v>
      </c>
      <c r="I39">
        <v>2004</v>
      </c>
      <c r="J39">
        <v>2005</v>
      </c>
      <c r="K39">
        <v>2006</v>
      </c>
      <c r="L39">
        <v>2007</v>
      </c>
      <c r="M39">
        <v>2008</v>
      </c>
      <c r="N39">
        <v>2009</v>
      </c>
      <c r="O39">
        <v>2010</v>
      </c>
      <c r="P39">
        <v>2011</v>
      </c>
      <c r="Q39">
        <v>2012</v>
      </c>
      <c r="R39">
        <v>2013</v>
      </c>
      <c r="S39">
        <v>2014</v>
      </c>
      <c r="T39">
        <v>2015</v>
      </c>
      <c r="U39">
        <v>2016</v>
      </c>
      <c r="V39">
        <v>2017</v>
      </c>
      <c r="W39">
        <v>2018</v>
      </c>
      <c r="X39">
        <v>2019</v>
      </c>
      <c r="Y39">
        <v>2020</v>
      </c>
      <c r="Z39">
        <v>2021</v>
      </c>
      <c r="AA39">
        <v>2022</v>
      </c>
      <c r="AB39">
        <v>2023</v>
      </c>
    </row>
    <row r="41" spans="1:28" x14ac:dyDescent="0.2">
      <c r="A41" s="3" t="s">
        <v>167</v>
      </c>
      <c r="B41" s="1">
        <v>13183168.6</v>
      </c>
      <c r="C41" s="1">
        <v>13653582.5</v>
      </c>
      <c r="D41" s="1">
        <v>14131896.199999999</v>
      </c>
      <c r="E41" s="1">
        <v>14450569.6</v>
      </c>
      <c r="F41" s="1">
        <v>14529005.6</v>
      </c>
      <c r="G41" s="1">
        <v>14767692.4</v>
      </c>
      <c r="H41" s="1">
        <v>15024744.6</v>
      </c>
      <c r="I41" s="1">
        <v>15455250.300000001</v>
      </c>
      <c r="J41" s="1">
        <v>15581483.1</v>
      </c>
      <c r="K41" s="1">
        <v>15825363</v>
      </c>
      <c r="L41" s="1">
        <v>16176683.800000001</v>
      </c>
      <c r="M41" s="1">
        <v>16453341.1</v>
      </c>
      <c r="N41" s="1">
        <v>16014273.300000001</v>
      </c>
      <c r="O41" s="1">
        <v>16459235.199999999</v>
      </c>
      <c r="P41" s="1">
        <v>16633077.5</v>
      </c>
      <c r="Q41" s="1">
        <v>16921672.800000001</v>
      </c>
      <c r="R41" s="1">
        <v>17123382.800000001</v>
      </c>
      <c r="S41" s="1">
        <v>17151557.300000001</v>
      </c>
      <c r="T41" s="1">
        <v>17419684.600000001</v>
      </c>
      <c r="U41" s="1">
        <v>17676875.800000001</v>
      </c>
      <c r="V41" s="1">
        <v>17956940.699999999</v>
      </c>
      <c r="W41" s="1">
        <v>18350555.5</v>
      </c>
      <c r="X41" s="1">
        <v>18704188.699999999</v>
      </c>
      <c r="Y41" s="1">
        <v>15903010.800000001</v>
      </c>
      <c r="Z41" s="1">
        <v>17709018.899999999</v>
      </c>
      <c r="AA41" s="1">
        <v>18772385.100000001</v>
      </c>
      <c r="AB41" s="1">
        <v>19423003</v>
      </c>
    </row>
    <row r="42" spans="1:28" x14ac:dyDescent="0.2">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2">
      <c r="A43" s="3" t="s">
        <v>452</v>
      </c>
      <c r="B43" s="1">
        <v>3931087.0999999996</v>
      </c>
      <c r="C43" s="1">
        <v>3998778.9000000004</v>
      </c>
      <c r="D43" s="1">
        <v>4013284.4</v>
      </c>
      <c r="E43" s="1">
        <v>4100453.7</v>
      </c>
      <c r="F43" s="1">
        <v>4158392.5</v>
      </c>
      <c r="G43" s="1">
        <v>4264007.3</v>
      </c>
      <c r="H43" s="1">
        <v>4364763.4000000004</v>
      </c>
      <c r="I43" s="1">
        <v>4504041.7</v>
      </c>
      <c r="J43" s="1">
        <v>4559988.5</v>
      </c>
      <c r="K43" s="1">
        <v>4552404.7</v>
      </c>
      <c r="L43" s="1">
        <v>4583001.5999999996</v>
      </c>
      <c r="M43" s="1">
        <v>4629588.0999999996</v>
      </c>
      <c r="N43" s="1">
        <v>4485185.9000000004</v>
      </c>
      <c r="O43" s="1">
        <v>4595589.0999999996</v>
      </c>
      <c r="P43" s="1">
        <v>4603092.1999999993</v>
      </c>
      <c r="Q43" s="1">
        <v>4671003.7</v>
      </c>
      <c r="R43" s="1">
        <v>4747283</v>
      </c>
      <c r="S43" s="1">
        <v>4731085.0999999996</v>
      </c>
      <c r="T43" s="1">
        <v>4717407.0999999996</v>
      </c>
      <c r="U43" s="1">
        <v>4772751.9000000004</v>
      </c>
      <c r="V43" s="1">
        <v>4868990.3</v>
      </c>
      <c r="W43" s="1">
        <v>4942838.9000000004</v>
      </c>
      <c r="X43" s="1">
        <v>4978004.5</v>
      </c>
      <c r="Y43" s="1">
        <v>4459239.2</v>
      </c>
      <c r="Z43" s="1">
        <v>4835292.8</v>
      </c>
      <c r="AA43" s="1">
        <v>4949630.5999999996</v>
      </c>
      <c r="AB43" s="1">
        <v>5037251</v>
      </c>
    </row>
    <row r="44" spans="1:28" x14ac:dyDescent="0.2">
      <c r="A44" s="3" t="s">
        <v>191</v>
      </c>
      <c r="B44" s="1">
        <v>1355540.8</v>
      </c>
      <c r="C44" s="1">
        <v>1397596.4</v>
      </c>
      <c r="D44" s="1">
        <v>1448604.7</v>
      </c>
      <c r="E44" s="1">
        <v>1445166.1</v>
      </c>
      <c r="F44" s="1">
        <v>1434776.9</v>
      </c>
      <c r="G44" s="1">
        <v>1435581.5</v>
      </c>
      <c r="H44" s="1">
        <v>1442409.3</v>
      </c>
      <c r="I44" s="1">
        <v>1487651</v>
      </c>
      <c r="J44" s="1">
        <v>1450444.1</v>
      </c>
      <c r="K44" s="1">
        <v>1500605.6</v>
      </c>
      <c r="L44" s="1">
        <v>1520097</v>
      </c>
      <c r="M44" s="1">
        <v>1488874</v>
      </c>
      <c r="N44" s="1">
        <v>1424418.1</v>
      </c>
      <c r="O44" s="1">
        <v>1487157.3</v>
      </c>
      <c r="P44" s="1">
        <v>1509336.3</v>
      </c>
      <c r="Q44" s="1">
        <v>1547538.4</v>
      </c>
      <c r="R44" s="1">
        <v>1545668.9</v>
      </c>
      <c r="S44" s="1">
        <v>1576983.6</v>
      </c>
      <c r="T44" s="1">
        <v>1616395.3</v>
      </c>
      <c r="U44" s="1">
        <v>1621888.8</v>
      </c>
      <c r="V44" s="1">
        <v>1687899</v>
      </c>
      <c r="W44" s="1">
        <v>1831726.9</v>
      </c>
      <c r="X44" s="1">
        <v>1911382.2</v>
      </c>
      <c r="Y44" s="1">
        <v>1606627.4</v>
      </c>
      <c r="Z44" s="1">
        <v>1756123.9</v>
      </c>
      <c r="AA44" s="1">
        <v>1823689.9</v>
      </c>
      <c r="AB44" s="1">
        <v>1915051.5</v>
      </c>
    </row>
    <row r="45" spans="1:28" x14ac:dyDescent="0.2">
      <c r="A45" s="3" t="s">
        <v>453</v>
      </c>
      <c r="B45" s="1">
        <v>1929247.1</v>
      </c>
      <c r="C45" s="1">
        <v>1901564.7999999998</v>
      </c>
      <c r="D45" s="1">
        <v>1935856.2000000002</v>
      </c>
      <c r="E45" s="1">
        <v>2033813.8</v>
      </c>
      <c r="F45" s="1">
        <v>2037173.8</v>
      </c>
      <c r="G45" s="1">
        <v>2023079.7</v>
      </c>
      <c r="H45" s="1">
        <v>2059593.7</v>
      </c>
      <c r="I45" s="1">
        <v>2146933</v>
      </c>
      <c r="J45" s="1">
        <v>2226169.9</v>
      </c>
      <c r="K45" s="1">
        <v>2292518.9</v>
      </c>
      <c r="L45" s="1">
        <v>2355368.9</v>
      </c>
      <c r="M45" s="1">
        <v>2406805.5</v>
      </c>
      <c r="N45" s="1">
        <v>2326618</v>
      </c>
      <c r="O45" s="1">
        <v>2363806.5</v>
      </c>
      <c r="P45" s="1">
        <v>2401122.2999999998</v>
      </c>
      <c r="Q45" s="1">
        <v>2426617.7999999998</v>
      </c>
      <c r="R45" s="1">
        <v>2436928.1</v>
      </c>
      <c r="S45" s="1">
        <v>2421702.2999999998</v>
      </c>
      <c r="T45" s="1">
        <v>2432971.5</v>
      </c>
      <c r="U45" s="1">
        <v>2425787.5</v>
      </c>
      <c r="V45" s="1">
        <v>2377685.5</v>
      </c>
      <c r="W45" s="1">
        <v>2306452.1</v>
      </c>
      <c r="X45" s="1">
        <v>2378067</v>
      </c>
      <c r="Y45" s="1">
        <v>2174796.2999999998</v>
      </c>
      <c r="Z45" s="1">
        <v>2362133.9</v>
      </c>
      <c r="AA45" s="1">
        <v>2417361.7000000002</v>
      </c>
      <c r="AB45" s="1">
        <v>2382250.5</v>
      </c>
    </row>
    <row r="46" spans="1:28" x14ac:dyDescent="0.2">
      <c r="A46" s="3" t="s">
        <v>454</v>
      </c>
      <c r="B46" s="1">
        <v>2080554.7</v>
      </c>
      <c r="C46" s="1">
        <v>2293652.5999999996</v>
      </c>
      <c r="D46" s="1">
        <v>2479829</v>
      </c>
      <c r="E46" s="1">
        <v>2568174</v>
      </c>
      <c r="F46" s="1">
        <v>2608460.5</v>
      </c>
      <c r="G46" s="1">
        <v>2682457.7000000002</v>
      </c>
      <c r="H46" s="1">
        <v>2792746.9000000004</v>
      </c>
      <c r="I46" s="1">
        <v>2875194.4</v>
      </c>
      <c r="J46" s="1">
        <v>2970711.9</v>
      </c>
      <c r="K46" s="1">
        <v>3064043.9</v>
      </c>
      <c r="L46" s="1">
        <v>3171221.5999999996</v>
      </c>
      <c r="M46" s="1">
        <v>3277430.2</v>
      </c>
      <c r="N46" s="1">
        <v>3132360.7</v>
      </c>
      <c r="O46" s="1">
        <v>3236545.8</v>
      </c>
      <c r="P46" s="1">
        <v>3310425.6</v>
      </c>
      <c r="Q46" s="1">
        <v>3349172.2</v>
      </c>
      <c r="R46" s="1">
        <v>3425815.6</v>
      </c>
      <c r="S46" s="1">
        <v>3461140</v>
      </c>
      <c r="T46" s="1">
        <v>3531364.7</v>
      </c>
      <c r="U46" s="1">
        <v>3567735.5</v>
      </c>
      <c r="V46" s="1">
        <v>3624129</v>
      </c>
      <c r="W46" s="1">
        <v>3719829.2</v>
      </c>
      <c r="X46" s="1">
        <v>3793031.8</v>
      </c>
      <c r="Y46" s="1">
        <v>3428859.5</v>
      </c>
      <c r="Z46" s="1">
        <v>3940444</v>
      </c>
      <c r="AA46" s="1">
        <v>4198656.0999999996</v>
      </c>
      <c r="AB46" s="1">
        <v>4382389.2</v>
      </c>
    </row>
    <row r="47" spans="1:28" x14ac:dyDescent="0.2">
      <c r="A47" s="3" t="s">
        <v>267</v>
      </c>
      <c r="B47" s="1">
        <v>741583.2</v>
      </c>
      <c r="C47" s="1">
        <v>752040.7</v>
      </c>
      <c r="D47" s="1">
        <v>797887.9</v>
      </c>
      <c r="E47" s="1">
        <v>813807.3</v>
      </c>
      <c r="F47" s="1">
        <v>790966.9</v>
      </c>
      <c r="G47" s="1">
        <v>808100.1</v>
      </c>
      <c r="H47" s="1">
        <v>827945.8</v>
      </c>
      <c r="I47" s="1">
        <v>846201.3</v>
      </c>
      <c r="J47" s="1">
        <v>839334.3</v>
      </c>
      <c r="K47" s="1">
        <v>849572.8</v>
      </c>
      <c r="L47" s="1">
        <v>898623.3</v>
      </c>
      <c r="M47" s="1">
        <v>920659.6</v>
      </c>
      <c r="N47" s="1">
        <v>952289.8</v>
      </c>
      <c r="O47" s="1">
        <v>978001.5</v>
      </c>
      <c r="P47" s="1">
        <v>973885.6</v>
      </c>
      <c r="Q47" s="1">
        <v>996715.7</v>
      </c>
      <c r="R47" s="1">
        <v>1016344.8</v>
      </c>
      <c r="S47" s="1">
        <v>1005372</v>
      </c>
      <c r="T47" s="1">
        <v>1048099.4</v>
      </c>
      <c r="U47" s="1">
        <v>1077659.3999999999</v>
      </c>
      <c r="V47" s="1">
        <v>1129875.8</v>
      </c>
      <c r="W47" s="1">
        <v>1161271.8</v>
      </c>
      <c r="X47" s="1">
        <v>1188316.3999999999</v>
      </c>
      <c r="Y47" s="1">
        <v>1043620.4</v>
      </c>
      <c r="Z47" s="1">
        <v>1256271.6000000001</v>
      </c>
      <c r="AA47" s="1">
        <v>1322064.7</v>
      </c>
      <c r="AB47" s="1">
        <v>1385385.3</v>
      </c>
    </row>
    <row r="48" spans="1:28" x14ac:dyDescent="0.2">
      <c r="A48" s="3" t="s">
        <v>280</v>
      </c>
      <c r="B48" s="1">
        <v>1412761.9</v>
      </c>
      <c r="C48" s="1">
        <v>1493194.7</v>
      </c>
      <c r="D48" s="1">
        <v>1512478.7</v>
      </c>
      <c r="E48" s="1">
        <v>1537021.1</v>
      </c>
      <c r="F48" s="1">
        <v>1519593.1</v>
      </c>
      <c r="G48" s="1">
        <v>1526815.4</v>
      </c>
      <c r="H48" s="1">
        <v>1510965.8</v>
      </c>
      <c r="I48" s="1">
        <v>1517849.9</v>
      </c>
      <c r="J48" s="1">
        <v>1515259.5</v>
      </c>
      <c r="K48" s="1">
        <v>1524023.5</v>
      </c>
      <c r="L48" s="1">
        <v>1553582.2</v>
      </c>
      <c r="M48" s="1">
        <v>1593716.4</v>
      </c>
      <c r="N48" s="1">
        <v>1565197.9</v>
      </c>
      <c r="O48" s="1">
        <v>1633732.4</v>
      </c>
      <c r="P48" s="1">
        <v>1659307.9</v>
      </c>
      <c r="Q48" s="1">
        <v>1717527.2</v>
      </c>
      <c r="R48" s="1">
        <v>1741560.9</v>
      </c>
      <c r="S48" s="1">
        <v>1770627.5</v>
      </c>
      <c r="T48" s="1">
        <v>1840406.8</v>
      </c>
      <c r="U48" s="1">
        <v>1912209</v>
      </c>
      <c r="V48" s="1">
        <v>1947201.5</v>
      </c>
      <c r="W48" s="1">
        <v>2000334.6</v>
      </c>
      <c r="X48" s="1">
        <v>2045892.8</v>
      </c>
      <c r="Y48" s="1">
        <v>1287075.8999999999</v>
      </c>
      <c r="Z48" s="1">
        <v>1463910</v>
      </c>
      <c r="AA48" s="1">
        <v>1768832</v>
      </c>
      <c r="AB48" s="1">
        <v>1889212.4</v>
      </c>
    </row>
    <row r="49" spans="1:28" x14ac:dyDescent="0.2">
      <c r="A49" s="3" t="s">
        <v>456</v>
      </c>
      <c r="B49" s="1">
        <v>1732393.7999999993</v>
      </c>
      <c r="C49" s="1">
        <v>1816754.3999999997</v>
      </c>
      <c r="D49" s="1">
        <v>1943955.2999999996</v>
      </c>
      <c r="E49" s="1">
        <v>1952133.5999999992</v>
      </c>
      <c r="F49" s="1">
        <v>1979641.8999999994</v>
      </c>
      <c r="G49" s="1">
        <v>2027650.7000000011</v>
      </c>
      <c r="H49" s="1">
        <v>2026319.6999999981</v>
      </c>
      <c r="I49" s="1">
        <v>2077379.0000000014</v>
      </c>
      <c r="J49" s="1">
        <v>2019574.8999999994</v>
      </c>
      <c r="K49" s="1">
        <v>2042193.6000000006</v>
      </c>
      <c r="L49" s="1">
        <v>2094789.2000000014</v>
      </c>
      <c r="M49" s="1">
        <v>2136267.2999999998</v>
      </c>
      <c r="N49" s="1">
        <v>2128202.9000000008</v>
      </c>
      <c r="O49" s="1">
        <v>2164402.5999999992</v>
      </c>
      <c r="P49" s="1">
        <v>2175907.5999999996</v>
      </c>
      <c r="Q49" s="1">
        <v>2213097.8000000007</v>
      </c>
      <c r="R49" s="1">
        <v>2209781.5000000014</v>
      </c>
      <c r="S49" s="1">
        <v>2184646.8000000007</v>
      </c>
      <c r="T49" s="1">
        <v>2233039.8000000007</v>
      </c>
      <c r="U49" s="1">
        <v>2298843.6999999993</v>
      </c>
      <c r="V49" s="1">
        <v>2321159.5999999987</v>
      </c>
      <c r="W49" s="1">
        <v>2388101.9999999995</v>
      </c>
      <c r="X49" s="1">
        <v>2409494.0000000009</v>
      </c>
      <c r="Y49" s="1">
        <v>1902792.1000000015</v>
      </c>
      <c r="Z49" s="1">
        <v>2094842.6999999969</v>
      </c>
      <c r="AA49" s="1">
        <v>2292150.1000000024</v>
      </c>
      <c r="AB49" s="1">
        <v>2431463.1</v>
      </c>
    </row>
    <row r="51" spans="1:28" x14ac:dyDescent="0.2">
      <c r="A51" s="3" t="s">
        <v>458</v>
      </c>
      <c r="B51">
        <v>1997</v>
      </c>
      <c r="C51">
        <v>1998</v>
      </c>
      <c r="D51">
        <v>1999</v>
      </c>
      <c r="E51">
        <v>2000</v>
      </c>
      <c r="F51">
        <v>2001</v>
      </c>
      <c r="G51">
        <v>2002</v>
      </c>
      <c r="H51">
        <v>2003</v>
      </c>
      <c r="I51">
        <v>2004</v>
      </c>
      <c r="J51">
        <v>2005</v>
      </c>
      <c r="K51">
        <v>2006</v>
      </c>
      <c r="L51">
        <v>2007</v>
      </c>
      <c r="M51">
        <v>2008</v>
      </c>
      <c r="N51">
        <v>2009</v>
      </c>
      <c r="O51">
        <v>2010</v>
      </c>
      <c r="P51">
        <v>2011</v>
      </c>
      <c r="Q51">
        <v>2012</v>
      </c>
      <c r="R51">
        <v>2013</v>
      </c>
      <c r="S51">
        <v>2014</v>
      </c>
      <c r="T51">
        <v>2015</v>
      </c>
      <c r="U51">
        <v>2016</v>
      </c>
      <c r="V51">
        <v>2017</v>
      </c>
      <c r="W51">
        <v>2018</v>
      </c>
      <c r="X51">
        <v>2019</v>
      </c>
      <c r="Y51">
        <v>2020</v>
      </c>
      <c r="Z51">
        <v>2021</v>
      </c>
      <c r="AA51">
        <v>2022</v>
      </c>
      <c r="AB51">
        <v>2023</v>
      </c>
    </row>
    <row r="52" spans="1:28" x14ac:dyDescent="0.2">
      <c r="A52" s="3"/>
    </row>
    <row r="53" spans="1:28" x14ac:dyDescent="0.2">
      <c r="A53" s="3" t="s">
        <v>452</v>
      </c>
      <c r="B53" s="4">
        <v>0.29818985247598212</v>
      </c>
      <c r="C53" s="4">
        <v>0.29287396915791153</v>
      </c>
      <c r="D53" s="4">
        <v>0.28398767887921511</v>
      </c>
      <c r="E53" s="4">
        <v>0.28375723680816017</v>
      </c>
      <c r="F53" s="4">
        <v>0.28621315281205484</v>
      </c>
      <c r="G53" s="4">
        <v>0.28873890276858688</v>
      </c>
      <c r="H53" s="4">
        <v>0.29050499800176305</v>
      </c>
      <c r="I53" s="4">
        <v>0.29142470115802654</v>
      </c>
      <c r="J53" s="4">
        <v>0.29265433019017301</v>
      </c>
      <c r="K53" s="4">
        <v>0.28766510442762039</v>
      </c>
      <c r="L53" s="4">
        <v>0.28330909206496324</v>
      </c>
      <c r="M53" s="4">
        <v>0.28137677763211266</v>
      </c>
      <c r="N53" s="4">
        <v>0.28007426974535277</v>
      </c>
      <c r="O53" s="4">
        <v>0.27921036695556789</v>
      </c>
      <c r="P53" s="4">
        <v>0.27674326654222581</v>
      </c>
      <c r="Q53" s="4">
        <v>0.2760367580207555</v>
      </c>
      <c r="R53" s="4">
        <v>0.27723978698881857</v>
      </c>
      <c r="S53" s="4">
        <v>0.2758399728519112</v>
      </c>
      <c r="T53" s="4">
        <v>0.27080898468161696</v>
      </c>
      <c r="U53" s="4">
        <v>0.26999974169643709</v>
      </c>
      <c r="V53" s="4">
        <v>0.27114809706978649</v>
      </c>
      <c r="W53" s="4">
        <v>0.26935636362615839</v>
      </c>
      <c r="X53" s="4">
        <v>0.26614383440218392</v>
      </c>
      <c r="Y53" s="4">
        <v>0.28040219906031882</v>
      </c>
      <c r="Z53" s="4">
        <v>0.27304125809024915</v>
      </c>
      <c r="AA53" s="4">
        <v>0.26366551578999936</v>
      </c>
      <c r="AB53" s="4">
        <v>0.25934460289173616</v>
      </c>
    </row>
    <row r="54" spans="1:28" x14ac:dyDescent="0.2">
      <c r="A54" s="3" t="s">
        <v>191</v>
      </c>
      <c r="B54" s="4">
        <v>0.1028235958387121</v>
      </c>
      <c r="C54" s="4">
        <v>0.10236114953712697</v>
      </c>
      <c r="D54" s="4">
        <v>0.10250603878621753</v>
      </c>
      <c r="E54" s="4">
        <v>0.1000075526434612</v>
      </c>
      <c r="F54" s="4">
        <v>9.8752587720112098E-2</v>
      </c>
      <c r="G54" s="4">
        <v>9.721095626287557E-2</v>
      </c>
      <c r="H54" s="4">
        <v>9.6002250846912898E-2</v>
      </c>
      <c r="I54" s="4">
        <v>9.6255380606809063E-2</v>
      </c>
      <c r="J54" s="4">
        <v>9.3087679182477831E-2</v>
      </c>
      <c r="K54" s="4">
        <v>9.4822823337448889E-2</v>
      </c>
      <c r="L54" s="4">
        <v>9.3968394189666973E-2</v>
      </c>
      <c r="M54" s="4">
        <v>9.0490678516353132E-2</v>
      </c>
      <c r="N54" s="4">
        <v>8.8946783492198797E-2</v>
      </c>
      <c r="O54" s="4">
        <v>9.0353973433710946E-2</v>
      </c>
      <c r="P54" s="4">
        <v>9.0743057019965184E-2</v>
      </c>
      <c r="Q54" s="4">
        <v>9.1453038850863477E-2</v>
      </c>
      <c r="R54" s="4">
        <v>9.0266562282307894E-2</v>
      </c>
      <c r="S54" s="4">
        <v>9.1944047553046401E-2</v>
      </c>
      <c r="T54" s="4">
        <v>9.2791306910344401E-2</v>
      </c>
      <c r="U54" s="4">
        <v>9.1752005181820639E-2</v>
      </c>
      <c r="V54" s="4">
        <v>9.3997024782734848E-2</v>
      </c>
      <c r="W54" s="4">
        <v>9.9818607671032081E-2</v>
      </c>
      <c r="X54" s="4">
        <v>0.10219006184427555</v>
      </c>
      <c r="Y54" s="4">
        <v>0.10102661817974744</v>
      </c>
      <c r="Z54" s="4">
        <v>9.9165510518485017E-2</v>
      </c>
      <c r="AA54" s="4">
        <v>9.7147479677475806E-2</v>
      </c>
      <c r="AB54" s="4">
        <v>9.8597086145741725E-2</v>
      </c>
    </row>
    <row r="55" spans="1:28" x14ac:dyDescent="0.2">
      <c r="A55" s="3" t="s">
        <v>453</v>
      </c>
      <c r="B55" s="4">
        <v>0.14634168450216134</v>
      </c>
      <c r="C55" s="4">
        <v>0.13927222397491645</v>
      </c>
      <c r="D55" s="4">
        <v>0.13698488671322115</v>
      </c>
      <c r="E55" s="4">
        <v>0.14074281196500379</v>
      </c>
      <c r="F55" s="4">
        <v>0.14021426215156804</v>
      </c>
      <c r="G55" s="4">
        <v>0.13699362400045656</v>
      </c>
      <c r="H55" s="4">
        <v>0.13708011382769195</v>
      </c>
      <c r="I55" s="4">
        <v>0.13891285862901875</v>
      </c>
      <c r="J55" s="4">
        <v>0.14287278596733838</v>
      </c>
      <c r="K55" s="4">
        <v>0.14486359017483516</v>
      </c>
      <c r="L55" s="4">
        <v>0.1456027038125082</v>
      </c>
      <c r="M55" s="4">
        <v>0.14628065420706557</v>
      </c>
      <c r="N55" s="4">
        <v>0.14528401984996722</v>
      </c>
      <c r="O55" s="4">
        <v>0.14361581636551377</v>
      </c>
      <c r="P55" s="4">
        <v>0.14435827044033192</v>
      </c>
      <c r="Q55" s="4">
        <v>0.14340295009131721</v>
      </c>
      <c r="R55" s="4">
        <v>0.14231581040166899</v>
      </c>
      <c r="S55" s="4">
        <v>0.14119431009334643</v>
      </c>
      <c r="T55" s="4">
        <v>0.13966794209350952</v>
      </c>
      <c r="U55" s="4">
        <v>0.13722942489645143</v>
      </c>
      <c r="V55" s="4">
        <v>0.13241038881417033</v>
      </c>
      <c r="W55" s="4">
        <v>0.12568840763430841</v>
      </c>
      <c r="X55" s="4">
        <v>0.12714087941167959</v>
      </c>
      <c r="Y55" s="4">
        <v>0.13675374602650711</v>
      </c>
      <c r="Z55" s="4">
        <v>0.13338592687367903</v>
      </c>
      <c r="AA55" s="4">
        <v>0.12877221978575329</v>
      </c>
      <c r="AB55" s="4">
        <v>0.1226509875944518</v>
      </c>
    </row>
    <row r="56" spans="1:28" x14ac:dyDescent="0.2">
      <c r="A56" s="3" t="s">
        <v>454</v>
      </c>
      <c r="B56" s="4">
        <v>0.15781901628717698</v>
      </c>
      <c r="C56" s="4">
        <v>0.1679890680705961</v>
      </c>
      <c r="D56" s="4">
        <v>0.17547744229822465</v>
      </c>
      <c r="E56" s="4">
        <v>0.17772129895834696</v>
      </c>
      <c r="F56" s="4">
        <v>0.17953468887093002</v>
      </c>
      <c r="G56" s="4">
        <v>0.18164366018349626</v>
      </c>
      <c r="H56" s="4">
        <v>0.18587649736155917</v>
      </c>
      <c r="I56" s="4">
        <v>0.18603350603775079</v>
      </c>
      <c r="J56" s="4">
        <v>0.19065655566510226</v>
      </c>
      <c r="K56" s="4">
        <v>0.19361602637487682</v>
      </c>
      <c r="L56" s="4">
        <v>0.19603656962127178</v>
      </c>
      <c r="M56" s="4">
        <v>0.19919542055807743</v>
      </c>
      <c r="N56" s="4">
        <v>0.1955980543931394</v>
      </c>
      <c r="O56" s="4">
        <v>0.19664010877005997</v>
      </c>
      <c r="P56" s="4">
        <v>0.1990266443476861</v>
      </c>
      <c r="Q56" s="4">
        <v>0.19792205177256472</v>
      </c>
      <c r="R56" s="4">
        <v>0.20006651956644922</v>
      </c>
      <c r="S56" s="4">
        <v>0.20179741929323233</v>
      </c>
      <c r="T56" s="4">
        <v>0.2027226543470253</v>
      </c>
      <c r="U56" s="4">
        <v>0.20183065946528853</v>
      </c>
      <c r="V56" s="4">
        <v>0.20182329833054469</v>
      </c>
      <c r="W56" s="4">
        <v>0.20270935122372727</v>
      </c>
      <c r="X56" s="4">
        <v>0.20279050114587435</v>
      </c>
      <c r="Y56" s="4">
        <v>0.21561071316130903</v>
      </c>
      <c r="Z56" s="4">
        <v>0.2225105762352538</v>
      </c>
      <c r="AA56" s="4">
        <v>0.22366130236695386</v>
      </c>
      <c r="AB56" s="4">
        <v>0.22562881754175707</v>
      </c>
    </row>
    <row r="57" spans="1:28" x14ac:dyDescent="0.2">
      <c r="A57" s="3" t="s">
        <v>267</v>
      </c>
      <c r="B57" s="4">
        <v>5.6252273068858424E-2</v>
      </c>
      <c r="C57" s="4">
        <v>5.5080100772086735E-2</v>
      </c>
      <c r="D57" s="4">
        <v>5.6460073631166362E-2</v>
      </c>
      <c r="E57" s="4">
        <v>5.6316624363374583E-2</v>
      </c>
      <c r="F57" s="4">
        <v>5.444053927544773E-2</v>
      </c>
      <c r="G57" s="4">
        <v>5.4720810679940758E-2</v>
      </c>
      <c r="H57" s="4">
        <v>5.5105482458583696E-2</v>
      </c>
      <c r="I57" s="4">
        <v>5.4751704668283503E-2</v>
      </c>
      <c r="J57" s="4">
        <v>5.3867420361287693E-2</v>
      </c>
      <c r="K57" s="4">
        <v>5.3684253561829834E-2</v>
      </c>
      <c r="L57" s="4">
        <v>5.5550526369316809E-2</v>
      </c>
      <c r="M57" s="4">
        <v>5.5955783959283502E-2</v>
      </c>
      <c r="N57" s="4">
        <v>5.9465064830634559E-2</v>
      </c>
      <c r="O57" s="4">
        <v>5.9419619934709969E-2</v>
      </c>
      <c r="P57" s="4">
        <v>5.8551137034021511E-2</v>
      </c>
      <c r="Q57" s="4">
        <v>5.8901723947764779E-2</v>
      </c>
      <c r="R57" s="4">
        <v>5.9354206576518277E-2</v>
      </c>
      <c r="S57" s="4">
        <v>5.8616951359862814E-2</v>
      </c>
      <c r="T57" s="4">
        <v>6.016753024334321E-2</v>
      </c>
      <c r="U57" s="4">
        <v>6.0964358871605576E-2</v>
      </c>
      <c r="V57" s="4">
        <v>6.2921397295698595E-2</v>
      </c>
      <c r="W57" s="4">
        <v>6.328265103473299E-2</v>
      </c>
      <c r="X57" s="4">
        <v>6.35321006999892E-2</v>
      </c>
      <c r="Y57" s="4">
        <v>6.5624076668551343E-2</v>
      </c>
      <c r="Z57" s="4">
        <v>7.0939649852652206E-2</v>
      </c>
      <c r="AA57" s="4">
        <v>7.0426037658901416E-2</v>
      </c>
      <c r="AB57" s="4">
        <v>7.1327039387266741E-2</v>
      </c>
    </row>
    <row r="58" spans="1:28" x14ac:dyDescent="0.2">
      <c r="A58" s="3" t="s">
        <v>280</v>
      </c>
      <c r="B58" s="4">
        <v>0.10716406221187219</v>
      </c>
      <c r="C58" s="4">
        <v>0.10936285037278677</v>
      </c>
      <c r="D58" s="4">
        <v>0.10702588517455995</v>
      </c>
      <c r="E58" s="4">
        <v>0.10636404948355808</v>
      </c>
      <c r="F58" s="4">
        <v>0.10459030313815834</v>
      </c>
      <c r="G58" s="4">
        <v>0.10338889507205606</v>
      </c>
      <c r="H58" s="4">
        <v>0.10056515702769417</v>
      </c>
      <c r="I58" s="4">
        <v>9.8209337961999862E-2</v>
      </c>
      <c r="J58" s="4">
        <v>9.7247450083875517E-2</v>
      </c>
      <c r="K58" s="4">
        <v>9.6302593501330747E-2</v>
      </c>
      <c r="L58" s="4">
        <v>9.6038361088568711E-2</v>
      </c>
      <c r="M58" s="4">
        <v>9.686278247765738E-2</v>
      </c>
      <c r="N58" s="4">
        <v>9.7737678799324587E-2</v>
      </c>
      <c r="O58" s="4">
        <v>9.9259314308844673E-2</v>
      </c>
      <c r="P58" s="4">
        <v>9.9759524357413712E-2</v>
      </c>
      <c r="Q58" s="4">
        <v>0.10149866507287623</v>
      </c>
      <c r="R58" s="4">
        <v>0.10170659152699663</v>
      </c>
      <c r="S58" s="4">
        <v>0.1032342118578352</v>
      </c>
      <c r="T58" s="4">
        <v>0.10565098291159646</v>
      </c>
      <c r="U58" s="4">
        <v>0.10817573318018107</v>
      </c>
      <c r="V58" s="4">
        <v>0.10843726292419065</v>
      </c>
      <c r="W58" s="4">
        <v>0.10900676004058842</v>
      </c>
      <c r="X58" s="4">
        <v>0.10938153120749899</v>
      </c>
      <c r="Y58" s="4">
        <v>8.0932844490050893E-2</v>
      </c>
      <c r="Z58" s="4">
        <v>8.2664658514763914E-2</v>
      </c>
      <c r="AA58" s="4">
        <v>9.4225213822190332E-2</v>
      </c>
      <c r="AB58" s="4">
        <v>9.7266751181575781E-2</v>
      </c>
    </row>
    <row r="59" spans="1:28" x14ac:dyDescent="0.2">
      <c r="A59" s="3" t="s">
        <v>457</v>
      </c>
      <c r="B59" s="4">
        <v>0.13140951561523678</v>
      </c>
      <c r="C59" s="4">
        <v>0.13306063811457541</v>
      </c>
      <c r="D59" s="4">
        <v>0.13755799451739531</v>
      </c>
      <c r="E59" s="4">
        <v>0.13509042577809521</v>
      </c>
      <c r="F59" s="4">
        <v>0.13625446603172894</v>
      </c>
      <c r="G59" s="4">
        <v>0.13730315103258794</v>
      </c>
      <c r="H59" s="4">
        <v>0.13486550047579499</v>
      </c>
      <c r="I59" s="4">
        <v>0.13441251093811152</v>
      </c>
      <c r="J59" s="4">
        <v>0.12961377854974535</v>
      </c>
      <c r="K59" s="4">
        <v>0.12904560862205819</v>
      </c>
      <c r="L59" s="4">
        <v>0.12949435285370425</v>
      </c>
      <c r="M59" s="4">
        <v>0.12983790264945033</v>
      </c>
      <c r="N59" s="4">
        <v>0.13289412888938273</v>
      </c>
      <c r="O59" s="4">
        <v>0.13150080023159275</v>
      </c>
      <c r="P59" s="4">
        <v>0.13081810025835566</v>
      </c>
      <c r="Q59" s="4">
        <v>0.1307848122438581</v>
      </c>
      <c r="R59" s="4">
        <v>0.12905052265724043</v>
      </c>
      <c r="S59" s="4">
        <v>0.1273730869907656</v>
      </c>
      <c r="T59" s="4">
        <v>0.12819059881256406</v>
      </c>
      <c r="U59" s="4">
        <v>0.13004807670821555</v>
      </c>
      <c r="V59" s="4">
        <v>0.12926253078287434</v>
      </c>
      <c r="W59" s="4">
        <v>0.1301378587694525</v>
      </c>
      <c r="X59" s="4">
        <v>0.12882109128849845</v>
      </c>
      <c r="Y59" s="4">
        <v>0.1196498024135154</v>
      </c>
      <c r="Z59" s="4">
        <v>0.11829241991491675</v>
      </c>
      <c r="AA59" s="4">
        <v>0.12210223089872593</v>
      </c>
      <c r="AB59" s="4">
        <v>0.12518471525747074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22A8-1241-1E46-9DD7-D549D9378ED5}">
  <dimension ref="A4:AA138"/>
  <sheetViews>
    <sheetView topLeftCell="O19" workbookViewId="0">
      <selection activeCell="T6" sqref="T6:AA12"/>
    </sheetView>
  </sheetViews>
  <sheetFormatPr baseColWidth="10" defaultRowHeight="16" x14ac:dyDescent="0.2"/>
  <cols>
    <col min="4" max="4" width="34.1640625" customWidth="1"/>
    <col min="8" max="9" width="10.83203125" style="4"/>
  </cols>
  <sheetData>
    <row r="4" spans="1:27" x14ac:dyDescent="0.2">
      <c r="E4" t="s">
        <v>461</v>
      </c>
    </row>
    <row r="5" spans="1:27" x14ac:dyDescent="0.2">
      <c r="D5" s="3" t="s">
        <v>487</v>
      </c>
      <c r="K5" s="16" t="s">
        <v>462</v>
      </c>
      <c r="L5" s="16" t="s">
        <v>463</v>
      </c>
    </row>
    <row r="6" spans="1:27" x14ac:dyDescent="0.2">
      <c r="A6" s="6"/>
      <c r="K6" s="16"/>
      <c r="L6" s="16"/>
      <c r="V6" t="s">
        <v>645</v>
      </c>
    </row>
    <row r="7" spans="1:27" x14ac:dyDescent="0.2">
      <c r="A7" s="6"/>
      <c r="E7" t="s">
        <v>483</v>
      </c>
      <c r="N7" t="s">
        <v>488</v>
      </c>
      <c r="T7" s="3" t="s">
        <v>643</v>
      </c>
      <c r="Y7" s="3" t="s">
        <v>644</v>
      </c>
    </row>
    <row r="8" spans="1:27" x14ac:dyDescent="0.2">
      <c r="A8" s="6"/>
      <c r="C8" s="6" t="s">
        <v>464</v>
      </c>
      <c r="D8" s="6" t="s">
        <v>465</v>
      </c>
      <c r="E8" s="6" t="s">
        <v>466</v>
      </c>
      <c r="F8" s="6" t="s">
        <v>467</v>
      </c>
      <c r="G8" s="6" t="s">
        <v>468</v>
      </c>
      <c r="H8" s="9" t="s">
        <v>469</v>
      </c>
      <c r="I8" s="9" t="s">
        <v>470</v>
      </c>
      <c r="J8" s="6" t="s">
        <v>471</v>
      </c>
      <c r="K8" s="6" t="s">
        <v>472</v>
      </c>
      <c r="L8" s="6" t="s">
        <v>473</v>
      </c>
      <c r="N8" s="8" t="s">
        <v>464</v>
      </c>
      <c r="O8" s="8" t="s">
        <v>486</v>
      </c>
      <c r="P8" s="8" t="s">
        <v>481</v>
      </c>
      <c r="Q8" s="8" t="s">
        <v>482</v>
      </c>
      <c r="R8" s="8" t="s">
        <v>485</v>
      </c>
      <c r="U8" s="8" t="s">
        <v>486</v>
      </c>
      <c r="V8" s="8" t="s">
        <v>481</v>
      </c>
      <c r="W8" s="8" t="s">
        <v>482</v>
      </c>
      <c r="X8" s="8" t="s">
        <v>485</v>
      </c>
      <c r="Y8" s="8" t="s">
        <v>486</v>
      </c>
      <c r="Z8" s="8" t="s">
        <v>481</v>
      </c>
      <c r="AA8" s="8" t="s">
        <v>482</v>
      </c>
    </row>
    <row r="9" spans="1:27" x14ac:dyDescent="0.2">
      <c r="A9" s="6"/>
      <c r="C9">
        <v>1998</v>
      </c>
      <c r="D9" s="3" t="s">
        <v>489</v>
      </c>
      <c r="E9">
        <v>24.6</v>
      </c>
      <c r="F9">
        <v>23.4</v>
      </c>
      <c r="G9">
        <f>E9-F9</f>
        <v>1.2000000000000028</v>
      </c>
      <c r="H9" s="4">
        <v>0.16028633893436353</v>
      </c>
      <c r="I9" s="4">
        <v>0.16261025052794639</v>
      </c>
      <c r="J9" s="4">
        <f>H9-I9</f>
        <v>-2.3239115935828614E-3</v>
      </c>
      <c r="K9">
        <f>G9*I9</f>
        <v>0.19513230063353612</v>
      </c>
      <c r="L9">
        <f>F9*J9</f>
        <v>-5.4379531289838953E-2</v>
      </c>
      <c r="N9">
        <v>1998</v>
      </c>
      <c r="O9">
        <v>1.7999999999999972</v>
      </c>
      <c r="P9">
        <f>SUMIFS(K$9:K$190, C$9:C$190, N9)</f>
        <v>2.3041996385308834</v>
      </c>
      <c r="Q9">
        <f>SUMIFS(L$9:L$190, C$9:C$190, N9)</f>
        <v>-0.62315586643272913</v>
      </c>
      <c r="R9">
        <f>P9+Q9</f>
        <v>1.6810437720981541</v>
      </c>
      <c r="T9" t="s">
        <v>636</v>
      </c>
      <c r="U9" s="3">
        <f>SUM(O9:O11)</f>
        <v>8.0999999999999943</v>
      </c>
      <c r="V9" s="3">
        <f t="shared" ref="V9:W9" si="0">SUM(P9:P11)</f>
        <v>7.7023019125240566</v>
      </c>
      <c r="W9" s="3">
        <f t="shared" si="0"/>
        <v>6.1050920512074169E-2</v>
      </c>
      <c r="X9">
        <f>V9+W9</f>
        <v>7.763352833036131</v>
      </c>
      <c r="Y9">
        <f>U9/3</f>
        <v>2.699999999999998</v>
      </c>
      <c r="Z9">
        <f>V9/3</f>
        <v>2.5674339708413521</v>
      </c>
      <c r="AA9">
        <f>W9/3</f>
        <v>2.0350306837358056E-2</v>
      </c>
    </row>
    <row r="10" spans="1:27" x14ac:dyDescent="0.2">
      <c r="A10" s="6"/>
      <c r="C10">
        <v>1999</v>
      </c>
      <c r="D10" s="3" t="s">
        <v>489</v>
      </c>
      <c r="E10">
        <v>27.8</v>
      </c>
      <c r="F10">
        <f>E9</f>
        <v>24.6</v>
      </c>
      <c r="G10">
        <f t="shared" ref="G10:G73" si="1">E10-F10</f>
        <v>3.1999999999999993</v>
      </c>
      <c r="H10" s="4">
        <v>0.15277721899072752</v>
      </c>
      <c r="I10" s="4">
        <f>H9</f>
        <v>0.16028633893436353</v>
      </c>
      <c r="J10" s="4">
        <f t="shared" ref="J10:J73" si="2">H10-I10</f>
        <v>-7.5091199436360112E-3</v>
      </c>
      <c r="K10">
        <f t="shared" ref="K10:K73" si="3">G10*I10</f>
        <v>0.51291628458996319</v>
      </c>
      <c r="L10">
        <f t="shared" ref="L10:L73" si="4">F10*J10</f>
        <v>-0.18472435061344589</v>
      </c>
      <c r="N10">
        <v>1999</v>
      </c>
      <c r="O10">
        <v>3.2000000000000028</v>
      </c>
      <c r="P10">
        <f>SUMIFS(K$9:K$190, C$9:C$190, N10)</f>
        <v>3.5998047774996533</v>
      </c>
      <c r="Q10">
        <f t="shared" ref="Q10:Q34" si="5">SUMIFS(L$9:L$190, C$9:C$190, N10)</f>
        <v>-0.53481919327334748</v>
      </c>
      <c r="R10">
        <f t="shared" ref="R10:R34" si="6">P10+Q10</f>
        <v>3.0649855842263056</v>
      </c>
      <c r="T10" t="s">
        <v>637</v>
      </c>
      <c r="U10" s="3">
        <f>SUM(O12:O26)</f>
        <v>8.9000000000000057</v>
      </c>
      <c r="V10" s="3">
        <f t="shared" ref="V10:W10" si="7">SUM(P12:P26)</f>
        <v>5.6877132409130873</v>
      </c>
      <c r="W10" s="3">
        <f t="shared" si="7"/>
        <v>4.4403895004466198</v>
      </c>
      <c r="X10">
        <f t="shared" ref="X10:X12" si="8">V10+W10</f>
        <v>10.128102741359708</v>
      </c>
      <c r="Y10">
        <f>U10/15</f>
        <v>0.59333333333333371</v>
      </c>
      <c r="Z10">
        <f>V10/15</f>
        <v>0.37918088272753914</v>
      </c>
      <c r="AA10">
        <f>W10/15</f>
        <v>0.29602596669644132</v>
      </c>
    </row>
    <row r="11" spans="1:27" x14ac:dyDescent="0.2">
      <c r="A11" s="6"/>
      <c r="C11">
        <v>2000</v>
      </c>
      <c r="D11" s="3" t="s">
        <v>489</v>
      </c>
      <c r="E11">
        <v>30.9</v>
      </c>
      <c r="F11">
        <f t="shared" ref="F11:F34" si="9">E10</f>
        <v>27.8</v>
      </c>
      <c r="G11">
        <f t="shared" si="1"/>
        <v>3.0999999999999979</v>
      </c>
      <c r="H11" s="4">
        <v>0.13989084265765295</v>
      </c>
      <c r="I11" s="4">
        <f t="shared" ref="I11:I34" si="10">H10</f>
        <v>0.15277721899072752</v>
      </c>
      <c r="J11" s="4">
        <f t="shared" si="2"/>
        <v>-1.2886376333074573E-2</v>
      </c>
      <c r="K11">
        <f t="shared" si="3"/>
        <v>0.47360937887125498</v>
      </c>
      <c r="L11">
        <f t="shared" si="4"/>
        <v>-0.35824126205947315</v>
      </c>
      <c r="N11">
        <v>2000</v>
      </c>
      <c r="O11">
        <v>3.0999999999999943</v>
      </c>
      <c r="P11">
        <f t="shared" ref="P11:P34" si="11">SUMIFS(K$9:K$190, C$9:C$190, N11)</f>
        <v>1.7982974964935194</v>
      </c>
      <c r="Q11">
        <f t="shared" si="5"/>
        <v>1.2190259802181507</v>
      </c>
      <c r="R11">
        <f t="shared" si="6"/>
        <v>3.0173234767116703</v>
      </c>
      <c r="T11" t="s">
        <v>638</v>
      </c>
      <c r="U11" s="3">
        <f>SUM(O27:O31)</f>
        <v>7.0999999999999943</v>
      </c>
      <c r="V11" s="3">
        <f t="shared" ref="V11:W11" si="12">SUM(P27:P31)</f>
        <v>7.0184083893676554</v>
      </c>
      <c r="W11" s="3">
        <f t="shared" si="12"/>
        <v>0.31851683784750989</v>
      </c>
      <c r="X11">
        <f t="shared" si="8"/>
        <v>7.3369252272151657</v>
      </c>
      <c r="Y11">
        <f>U11/5</f>
        <v>1.4199999999999988</v>
      </c>
      <c r="Z11">
        <f>V11/5</f>
        <v>1.403681677873531</v>
      </c>
      <c r="AA11">
        <f>W11/5</f>
        <v>6.3703367569501984E-2</v>
      </c>
    </row>
    <row r="12" spans="1:27" x14ac:dyDescent="0.2">
      <c r="A12" s="6"/>
      <c r="C12">
        <v>2001</v>
      </c>
      <c r="D12" s="3" t="s">
        <v>489</v>
      </c>
      <c r="E12">
        <v>33.1</v>
      </c>
      <c r="F12">
        <f t="shared" si="9"/>
        <v>30.9</v>
      </c>
      <c r="G12">
        <f t="shared" si="1"/>
        <v>2.2000000000000028</v>
      </c>
      <c r="H12" s="4">
        <v>0.13070557938924229</v>
      </c>
      <c r="I12" s="4">
        <f t="shared" si="10"/>
        <v>0.13989084265765295</v>
      </c>
      <c r="J12" s="4">
        <f t="shared" si="2"/>
        <v>-9.1852632684106539E-3</v>
      </c>
      <c r="K12">
        <f t="shared" si="3"/>
        <v>0.30775985384683691</v>
      </c>
      <c r="L12">
        <f t="shared" si="4"/>
        <v>-0.28382463499388921</v>
      </c>
      <c r="N12">
        <v>2001</v>
      </c>
      <c r="O12">
        <v>0.30000000000000426</v>
      </c>
      <c r="P12">
        <f t="shared" si="11"/>
        <v>-0.28847881965848238</v>
      </c>
      <c r="Q12">
        <f t="shared" si="5"/>
        <v>0.92259498625189806</v>
      </c>
      <c r="R12">
        <f t="shared" si="6"/>
        <v>0.63411616659341563</v>
      </c>
      <c r="T12" t="s">
        <v>639</v>
      </c>
      <c r="U12" s="3">
        <f>SUM(O32:O34)</f>
        <v>-7.2000000000000028</v>
      </c>
      <c r="V12" s="3">
        <f t="shared" ref="V12:W12" si="13">SUM(P32:P34)</f>
        <v>-7.3957762406236576</v>
      </c>
      <c r="W12" s="3">
        <f t="shared" si="13"/>
        <v>0.11901556764656007</v>
      </c>
      <c r="X12">
        <f t="shared" si="8"/>
        <v>-7.2767606729770975</v>
      </c>
      <c r="Y12">
        <f t="shared" ref="Y12:AA12" si="14">U12/3</f>
        <v>-2.4000000000000008</v>
      </c>
      <c r="Z12">
        <f t="shared" si="14"/>
        <v>-2.4652587468745524</v>
      </c>
      <c r="AA12">
        <f t="shared" si="14"/>
        <v>3.9671855882186691E-2</v>
      </c>
    </row>
    <row r="13" spans="1:27" x14ac:dyDescent="0.2">
      <c r="A13" s="6"/>
      <c r="C13">
        <v>2002</v>
      </c>
      <c r="D13" s="3" t="s">
        <v>489</v>
      </c>
      <c r="E13">
        <v>31.4</v>
      </c>
      <c r="F13">
        <f t="shared" si="9"/>
        <v>33.1</v>
      </c>
      <c r="G13">
        <f t="shared" si="1"/>
        <v>-1.7000000000000028</v>
      </c>
      <c r="H13" s="4">
        <v>0.12988099277918913</v>
      </c>
      <c r="I13" s="4">
        <f t="shared" si="10"/>
        <v>0.13070557938924229</v>
      </c>
      <c r="J13" s="4">
        <f t="shared" si="2"/>
        <v>-8.2458661005316292E-4</v>
      </c>
      <c r="K13">
        <f t="shared" si="3"/>
        <v>-0.22219948496171227</v>
      </c>
      <c r="L13">
        <f t="shared" si="4"/>
        <v>-2.7293816792759693E-2</v>
      </c>
      <c r="N13">
        <v>2002</v>
      </c>
      <c r="O13">
        <v>1.1999999999999957</v>
      </c>
      <c r="P13">
        <f t="shared" si="11"/>
        <v>1.8201133068404567</v>
      </c>
      <c r="Q13">
        <f t="shared" si="5"/>
        <v>-0.47733636324435536</v>
      </c>
      <c r="R13">
        <f t="shared" si="6"/>
        <v>1.3427769435961014</v>
      </c>
    </row>
    <row r="14" spans="1:27" x14ac:dyDescent="0.2">
      <c r="A14" s="6"/>
      <c r="C14">
        <v>2003</v>
      </c>
      <c r="D14" s="3" t="s">
        <v>489</v>
      </c>
      <c r="E14">
        <v>33</v>
      </c>
      <c r="F14">
        <f t="shared" si="9"/>
        <v>31.4</v>
      </c>
      <c r="G14">
        <f t="shared" si="1"/>
        <v>1.6000000000000014</v>
      </c>
      <c r="H14" s="4">
        <v>0.12855787334016733</v>
      </c>
      <c r="I14" s="4">
        <f t="shared" si="10"/>
        <v>0.12988099277918913</v>
      </c>
      <c r="J14" s="4">
        <f t="shared" si="2"/>
        <v>-1.3231194390218026E-3</v>
      </c>
      <c r="K14">
        <f t="shared" si="3"/>
        <v>0.2078095884467028</v>
      </c>
      <c r="L14">
        <f t="shared" si="4"/>
        <v>-4.1545950385284601E-2</v>
      </c>
      <c r="N14">
        <v>2003</v>
      </c>
      <c r="O14">
        <v>0.20000000000000284</v>
      </c>
      <c r="P14">
        <f t="shared" si="11"/>
        <v>-0.27678895412086146</v>
      </c>
      <c r="Q14">
        <f t="shared" si="5"/>
        <v>0.60225497435309117</v>
      </c>
      <c r="R14">
        <f t="shared" si="6"/>
        <v>0.3254660202322297</v>
      </c>
    </row>
    <row r="15" spans="1:27" x14ac:dyDescent="0.2">
      <c r="A15" s="6"/>
      <c r="C15">
        <v>2004</v>
      </c>
      <c r="D15" s="3" t="s">
        <v>489</v>
      </c>
      <c r="E15">
        <v>35.5</v>
      </c>
      <c r="F15">
        <f t="shared" si="9"/>
        <v>33</v>
      </c>
      <c r="G15">
        <f t="shared" si="1"/>
        <v>2.5</v>
      </c>
      <c r="H15" s="4">
        <v>0.12539478754301853</v>
      </c>
      <c r="I15" s="4">
        <f t="shared" si="10"/>
        <v>0.12855787334016733</v>
      </c>
      <c r="J15" s="4">
        <f t="shared" si="2"/>
        <v>-3.1630857971488013E-3</v>
      </c>
      <c r="K15">
        <f t="shared" si="3"/>
        <v>0.32139468335041832</v>
      </c>
      <c r="L15">
        <f t="shared" si="4"/>
        <v>-0.10438183130591044</v>
      </c>
      <c r="N15">
        <v>2004</v>
      </c>
      <c r="O15">
        <v>0.59999999999999432</v>
      </c>
      <c r="P15">
        <f t="shared" si="11"/>
        <v>0.12837408814744278</v>
      </c>
      <c r="Q15">
        <f t="shared" si="5"/>
        <v>0.66978507370108298</v>
      </c>
      <c r="R15">
        <f t="shared" si="6"/>
        <v>0.79815916184852576</v>
      </c>
    </row>
    <row r="16" spans="1:27" x14ac:dyDescent="0.2">
      <c r="C16">
        <v>2005</v>
      </c>
      <c r="D16" s="3" t="s">
        <v>489</v>
      </c>
      <c r="E16">
        <v>36.4</v>
      </c>
      <c r="F16">
        <f t="shared" si="9"/>
        <v>35.5</v>
      </c>
      <c r="G16">
        <f t="shared" si="1"/>
        <v>0.89999999999999858</v>
      </c>
      <c r="H16" s="4">
        <v>0.12377837532476341</v>
      </c>
      <c r="I16" s="4">
        <f t="shared" si="10"/>
        <v>0.12539478754301853</v>
      </c>
      <c r="J16" s="4">
        <f t="shared" si="2"/>
        <v>-1.6164122182551199E-3</v>
      </c>
      <c r="K16">
        <f t="shared" si="3"/>
        <v>0.1128553087887165</v>
      </c>
      <c r="L16">
        <f t="shared" si="4"/>
        <v>-5.7382633748056758E-2</v>
      </c>
      <c r="N16">
        <v>2005</v>
      </c>
      <c r="O16">
        <v>0.90000000000000568</v>
      </c>
      <c r="P16">
        <f t="shared" si="11"/>
        <v>0.29806698016013822</v>
      </c>
      <c r="Q16">
        <f t="shared" si="5"/>
        <v>0.90707183509194655</v>
      </c>
      <c r="R16">
        <f t="shared" si="6"/>
        <v>1.2051388152520848</v>
      </c>
    </row>
    <row r="17" spans="3:18" x14ac:dyDescent="0.2">
      <c r="C17">
        <v>2006</v>
      </c>
      <c r="D17" s="3" t="s">
        <v>489</v>
      </c>
      <c r="E17">
        <v>36</v>
      </c>
      <c r="F17">
        <f t="shared" si="9"/>
        <v>36.4</v>
      </c>
      <c r="G17">
        <f t="shared" si="1"/>
        <v>-0.39999999999999858</v>
      </c>
      <c r="H17" s="4">
        <v>0.11743967354987878</v>
      </c>
      <c r="I17" s="4">
        <f t="shared" si="10"/>
        <v>0.12377837532476341</v>
      </c>
      <c r="J17" s="4">
        <f t="shared" si="2"/>
        <v>-6.3387017748846308E-3</v>
      </c>
      <c r="K17">
        <f t="shared" si="3"/>
        <v>-4.9511350129905186E-2</v>
      </c>
      <c r="L17">
        <f t="shared" si="4"/>
        <v>-0.23072874460580056</v>
      </c>
      <c r="N17">
        <v>2006</v>
      </c>
      <c r="O17">
        <v>0.29999999999999716</v>
      </c>
      <c r="P17">
        <f t="shared" si="11"/>
        <v>-0.79920767789830482</v>
      </c>
      <c r="Q17">
        <f t="shared" si="5"/>
        <v>1.2054521305906987</v>
      </c>
      <c r="R17">
        <f t="shared" si="6"/>
        <v>0.40624445269239384</v>
      </c>
    </row>
    <row r="18" spans="3:18" x14ac:dyDescent="0.2">
      <c r="C18">
        <v>2007</v>
      </c>
      <c r="D18" s="3" t="s">
        <v>489</v>
      </c>
      <c r="E18">
        <v>32</v>
      </c>
      <c r="F18">
        <f t="shared" si="9"/>
        <v>36</v>
      </c>
      <c r="G18">
        <f t="shared" si="1"/>
        <v>-4</v>
      </c>
      <c r="H18" s="4">
        <v>0.11420679291718853</v>
      </c>
      <c r="I18" s="4">
        <f t="shared" si="10"/>
        <v>0.11743967354987878</v>
      </c>
      <c r="J18" s="4">
        <f t="shared" si="2"/>
        <v>-3.232880632690241E-3</v>
      </c>
      <c r="K18">
        <f t="shared" si="3"/>
        <v>-0.4697586941995151</v>
      </c>
      <c r="L18">
        <f t="shared" si="4"/>
        <v>-0.11638370277684867</v>
      </c>
      <c r="N18">
        <v>2007</v>
      </c>
      <c r="O18">
        <v>-0.39999999999999147</v>
      </c>
      <c r="P18">
        <f t="shared" si="11"/>
        <v>-0.7433260552738431</v>
      </c>
      <c r="Q18">
        <f t="shared" si="5"/>
        <v>1.9129604206149398E-2</v>
      </c>
      <c r="R18">
        <f t="shared" si="6"/>
        <v>-0.7241964510676937</v>
      </c>
    </row>
    <row r="19" spans="3:18" x14ac:dyDescent="0.2">
      <c r="C19">
        <v>2008</v>
      </c>
      <c r="D19" s="3" t="s">
        <v>489</v>
      </c>
      <c r="E19">
        <v>35.9</v>
      </c>
      <c r="F19">
        <f t="shared" si="9"/>
        <v>32</v>
      </c>
      <c r="G19">
        <f t="shared" si="1"/>
        <v>3.8999999999999986</v>
      </c>
      <c r="H19" s="4">
        <v>0.1113870280137471</v>
      </c>
      <c r="I19" s="4">
        <f t="shared" si="10"/>
        <v>0.11420679291718853</v>
      </c>
      <c r="J19" s="4">
        <f t="shared" si="2"/>
        <v>-2.8197649034414352E-3</v>
      </c>
      <c r="K19">
        <f t="shared" si="3"/>
        <v>0.44540649237703511</v>
      </c>
      <c r="L19">
        <f t="shared" si="4"/>
        <v>-9.0232476910125925E-2</v>
      </c>
      <c r="N19">
        <v>2008</v>
      </c>
      <c r="O19">
        <v>-0.30000000000001137</v>
      </c>
      <c r="P19">
        <f t="shared" si="11"/>
        <v>-0.64625136577034636</v>
      </c>
      <c r="Q19">
        <f t="shared" si="5"/>
        <v>0.56449814918338381</v>
      </c>
      <c r="R19">
        <f t="shared" si="6"/>
        <v>-8.1753216586962552E-2</v>
      </c>
    </row>
    <row r="20" spans="3:18" x14ac:dyDescent="0.2">
      <c r="C20">
        <v>2009</v>
      </c>
      <c r="D20" s="3" t="s">
        <v>489</v>
      </c>
      <c r="E20">
        <v>34.9</v>
      </c>
      <c r="F20">
        <f t="shared" si="9"/>
        <v>35.9</v>
      </c>
      <c r="G20">
        <f t="shared" si="1"/>
        <v>-1</v>
      </c>
      <c r="H20" s="4">
        <v>0.11595276719538571</v>
      </c>
      <c r="I20" s="4">
        <f t="shared" si="10"/>
        <v>0.1113870280137471</v>
      </c>
      <c r="J20" s="4">
        <f t="shared" si="2"/>
        <v>4.5657391816386061E-3</v>
      </c>
      <c r="K20">
        <f t="shared" si="3"/>
        <v>-0.1113870280137471</v>
      </c>
      <c r="L20">
        <f t="shared" si="4"/>
        <v>0.16391003662082596</v>
      </c>
      <c r="N20">
        <v>2009</v>
      </c>
      <c r="O20">
        <v>-1.1999999999999886</v>
      </c>
      <c r="P20">
        <f t="shared" si="11"/>
        <v>-1.5003478015580789</v>
      </c>
      <c r="Q20">
        <f t="shared" si="5"/>
        <v>0.23806125912815101</v>
      </c>
      <c r="R20">
        <f t="shared" si="6"/>
        <v>-1.2622865424299279</v>
      </c>
    </row>
    <row r="21" spans="3:18" x14ac:dyDescent="0.2">
      <c r="C21">
        <v>2010</v>
      </c>
      <c r="D21" s="3" t="s">
        <v>489</v>
      </c>
      <c r="E21">
        <v>36.6</v>
      </c>
      <c r="F21">
        <f t="shared" si="9"/>
        <v>34.9</v>
      </c>
      <c r="G21">
        <f t="shared" si="1"/>
        <v>1.7000000000000028</v>
      </c>
      <c r="H21" s="4">
        <v>0.10739029781603943</v>
      </c>
      <c r="I21" s="4">
        <f t="shared" si="10"/>
        <v>0.11595276719538571</v>
      </c>
      <c r="J21" s="4">
        <f t="shared" si="2"/>
        <v>-8.5624693793462797E-3</v>
      </c>
      <c r="K21">
        <f t="shared" si="3"/>
        <v>0.19711970423215602</v>
      </c>
      <c r="L21">
        <f t="shared" si="4"/>
        <v>-0.29883018133918515</v>
      </c>
      <c r="N21">
        <v>2010</v>
      </c>
      <c r="O21">
        <v>1.2999999999999972</v>
      </c>
      <c r="P21">
        <f t="shared" si="11"/>
        <v>0.49008864878066882</v>
      </c>
      <c r="Q21">
        <f t="shared" si="5"/>
        <v>0.65363341848661438</v>
      </c>
      <c r="R21">
        <f t="shared" si="6"/>
        <v>1.1437220672672832</v>
      </c>
    </row>
    <row r="22" spans="3:18" x14ac:dyDescent="0.2">
      <c r="C22">
        <v>2011</v>
      </c>
      <c r="D22" s="3" t="s">
        <v>489</v>
      </c>
      <c r="E22">
        <v>37.5</v>
      </c>
      <c r="F22">
        <f t="shared" si="9"/>
        <v>36.6</v>
      </c>
      <c r="G22">
        <f t="shared" si="1"/>
        <v>0.89999999999999858</v>
      </c>
      <c r="H22" s="4">
        <v>0.10665446164807781</v>
      </c>
      <c r="I22" s="4">
        <f t="shared" si="10"/>
        <v>0.10739029781603943</v>
      </c>
      <c r="J22" s="4">
        <f t="shared" si="2"/>
        <v>-7.3583616796162044E-4</v>
      </c>
      <c r="K22">
        <f t="shared" si="3"/>
        <v>9.6651268034435328E-2</v>
      </c>
      <c r="L22">
        <f t="shared" si="4"/>
        <v>-2.6931603747395311E-2</v>
      </c>
      <c r="N22">
        <v>2011</v>
      </c>
      <c r="O22">
        <v>1.2999999999999972</v>
      </c>
      <c r="P22">
        <f t="shared" si="11"/>
        <v>0.52730765408739533</v>
      </c>
      <c r="Q22">
        <f t="shared" si="5"/>
        <v>0.69407870637958125</v>
      </c>
      <c r="R22">
        <f t="shared" si="6"/>
        <v>1.2213863604669766</v>
      </c>
    </row>
    <row r="23" spans="3:18" x14ac:dyDescent="0.2">
      <c r="C23">
        <v>2012</v>
      </c>
      <c r="D23" s="3" t="s">
        <v>489</v>
      </c>
      <c r="E23">
        <v>38</v>
      </c>
      <c r="F23">
        <f t="shared" si="9"/>
        <v>37.5</v>
      </c>
      <c r="G23">
        <f t="shared" si="1"/>
        <v>0.5</v>
      </c>
      <c r="H23" s="4">
        <v>0.10314445518397637</v>
      </c>
      <c r="I23" s="4">
        <f t="shared" si="10"/>
        <v>0.10665446164807781</v>
      </c>
      <c r="J23" s="4">
        <f t="shared" si="2"/>
        <v>-3.5100064641014339E-3</v>
      </c>
      <c r="K23">
        <f t="shared" si="3"/>
        <v>5.3327230824038903E-2</v>
      </c>
      <c r="L23">
        <f t="shared" si="4"/>
        <v>-0.13162524240380377</v>
      </c>
      <c r="N23">
        <v>2012</v>
      </c>
      <c r="O23">
        <v>-0.70000000000000284</v>
      </c>
      <c r="P23">
        <f t="shared" si="11"/>
        <v>-0.15407497988829322</v>
      </c>
      <c r="Q23">
        <f t="shared" si="5"/>
        <v>-0.20309926116318999</v>
      </c>
      <c r="R23">
        <f t="shared" si="6"/>
        <v>-0.35717424105148321</v>
      </c>
    </row>
    <row r="24" spans="3:18" x14ac:dyDescent="0.2">
      <c r="C24">
        <v>2013</v>
      </c>
      <c r="D24" s="3" t="s">
        <v>489</v>
      </c>
      <c r="E24">
        <v>42.9</v>
      </c>
      <c r="F24">
        <f t="shared" si="9"/>
        <v>38</v>
      </c>
      <c r="G24">
        <f t="shared" si="1"/>
        <v>4.8999999999999986</v>
      </c>
      <c r="H24" s="4">
        <v>0.10747279039823483</v>
      </c>
      <c r="I24" s="4">
        <f t="shared" si="10"/>
        <v>0.10314445518397637</v>
      </c>
      <c r="J24" s="4">
        <f t="shared" si="2"/>
        <v>4.3283352142584608E-3</v>
      </c>
      <c r="K24">
        <f t="shared" si="3"/>
        <v>0.50540783040148407</v>
      </c>
      <c r="L24">
        <f t="shared" si="4"/>
        <v>0.16447673814182151</v>
      </c>
      <c r="N24">
        <v>2013</v>
      </c>
      <c r="O24">
        <v>1.7000000000000028</v>
      </c>
      <c r="P24">
        <f t="shared" si="11"/>
        <v>1.6874314317355448</v>
      </c>
      <c r="Q24">
        <f t="shared" si="5"/>
        <v>-0.10658948953429226</v>
      </c>
      <c r="R24">
        <f t="shared" si="6"/>
        <v>1.5808419422012525</v>
      </c>
    </row>
    <row r="25" spans="3:18" x14ac:dyDescent="0.2">
      <c r="C25">
        <v>2014</v>
      </c>
      <c r="D25" s="3" t="s">
        <v>489</v>
      </c>
      <c r="E25">
        <v>47.2</v>
      </c>
      <c r="F25">
        <f t="shared" si="9"/>
        <v>42.9</v>
      </c>
      <c r="G25">
        <f t="shared" si="1"/>
        <v>4.3000000000000043</v>
      </c>
      <c r="H25" s="4">
        <v>0.1011532493929988</v>
      </c>
      <c r="I25" s="4">
        <f t="shared" si="10"/>
        <v>0.10747279039823483</v>
      </c>
      <c r="J25" s="4">
        <f t="shared" si="2"/>
        <v>-6.3195410052360318E-3</v>
      </c>
      <c r="K25">
        <f t="shared" si="3"/>
        <v>0.46213299871241026</v>
      </c>
      <c r="L25">
        <f t="shared" si="4"/>
        <v>-0.27110830912462575</v>
      </c>
      <c r="N25">
        <v>2014</v>
      </c>
      <c r="O25">
        <v>3.5</v>
      </c>
      <c r="P25">
        <f t="shared" si="11"/>
        <v>3.5081515590052543</v>
      </c>
      <c r="Q25">
        <f t="shared" si="5"/>
        <v>-0.22685656870351981</v>
      </c>
      <c r="R25">
        <f t="shared" si="6"/>
        <v>3.2812949903017343</v>
      </c>
    </row>
    <row r="26" spans="3:18" x14ac:dyDescent="0.2">
      <c r="C26">
        <v>2015</v>
      </c>
      <c r="D26" s="3" t="s">
        <v>489</v>
      </c>
      <c r="E26">
        <v>49.5</v>
      </c>
      <c r="F26">
        <f t="shared" si="9"/>
        <v>47.2</v>
      </c>
      <c r="G26">
        <f t="shared" si="1"/>
        <v>2.2999999999999972</v>
      </c>
      <c r="H26" s="4">
        <v>0.10202529696563424</v>
      </c>
      <c r="I26" s="4">
        <f t="shared" si="10"/>
        <v>0.1011532493929988</v>
      </c>
      <c r="J26" s="4">
        <f t="shared" si="2"/>
        <v>8.7204757263543986E-4</v>
      </c>
      <c r="K26">
        <f t="shared" si="3"/>
        <v>0.23265247360389696</v>
      </c>
      <c r="L26">
        <f t="shared" si="4"/>
        <v>4.1160645428392761E-2</v>
      </c>
      <c r="N26">
        <v>2015</v>
      </c>
      <c r="O26">
        <v>0.20000000000000284</v>
      </c>
      <c r="P26">
        <f t="shared" si="11"/>
        <v>1.636655226324397</v>
      </c>
      <c r="Q26">
        <f t="shared" si="5"/>
        <v>-1.0222889542806215</v>
      </c>
      <c r="R26">
        <f t="shared" si="6"/>
        <v>0.61436627204377547</v>
      </c>
    </row>
    <row r="27" spans="3:18" x14ac:dyDescent="0.2">
      <c r="C27">
        <v>2016</v>
      </c>
      <c r="D27" s="3" t="s">
        <v>489</v>
      </c>
      <c r="E27">
        <v>51</v>
      </c>
      <c r="F27">
        <f t="shared" si="9"/>
        <v>49.5</v>
      </c>
      <c r="G27">
        <f t="shared" si="1"/>
        <v>1.5</v>
      </c>
      <c r="H27" s="4">
        <v>0.10606394645759214</v>
      </c>
      <c r="I27" s="4">
        <f t="shared" si="10"/>
        <v>0.10202529696563424</v>
      </c>
      <c r="J27" s="4">
        <f t="shared" si="2"/>
        <v>4.0386494919578964E-3</v>
      </c>
      <c r="K27">
        <f t="shared" si="3"/>
        <v>0.15303794544845137</v>
      </c>
      <c r="L27">
        <f t="shared" si="4"/>
        <v>0.19991314985191588</v>
      </c>
      <c r="N27">
        <v>2016</v>
      </c>
      <c r="O27">
        <v>1.2000000000000028</v>
      </c>
      <c r="P27">
        <f t="shared" si="11"/>
        <v>1.9294863667423319</v>
      </c>
      <c r="Q27">
        <f t="shared" si="5"/>
        <v>-0.63011496262080913</v>
      </c>
      <c r="R27">
        <f t="shared" si="6"/>
        <v>1.2993714041215227</v>
      </c>
    </row>
    <row r="28" spans="3:18" x14ac:dyDescent="0.2">
      <c r="C28">
        <v>2017</v>
      </c>
      <c r="D28" s="3" t="s">
        <v>489</v>
      </c>
      <c r="E28">
        <v>52.7</v>
      </c>
      <c r="F28">
        <f t="shared" si="9"/>
        <v>51</v>
      </c>
      <c r="G28">
        <f t="shared" si="1"/>
        <v>1.7000000000000028</v>
      </c>
      <c r="H28" s="4">
        <v>0.10196001835908894</v>
      </c>
      <c r="I28" s="4">
        <f t="shared" si="10"/>
        <v>0.10606394645759214</v>
      </c>
      <c r="J28" s="4">
        <f t="shared" si="2"/>
        <v>-4.1039280985031984E-3</v>
      </c>
      <c r="K28">
        <f t="shared" si="3"/>
        <v>0.18030870897790693</v>
      </c>
      <c r="L28">
        <f t="shared" si="4"/>
        <v>-0.20930033302366313</v>
      </c>
      <c r="N28">
        <v>2017</v>
      </c>
      <c r="O28">
        <v>0.59999999999999432</v>
      </c>
      <c r="P28">
        <f t="shared" si="11"/>
        <v>-8.5927681456407112E-2</v>
      </c>
      <c r="Q28">
        <f t="shared" si="5"/>
        <v>0.77357183393045248</v>
      </c>
      <c r="R28">
        <f t="shared" si="6"/>
        <v>0.68764415247404531</v>
      </c>
    </row>
    <row r="29" spans="3:18" x14ac:dyDescent="0.2">
      <c r="C29">
        <v>2018</v>
      </c>
      <c r="D29" s="3" t="s">
        <v>489</v>
      </c>
      <c r="E29">
        <v>54.2</v>
      </c>
      <c r="F29">
        <f t="shared" si="9"/>
        <v>52.7</v>
      </c>
      <c r="G29">
        <f t="shared" si="1"/>
        <v>1.5</v>
      </c>
      <c r="H29" s="4">
        <v>9.6586410332859904E-2</v>
      </c>
      <c r="I29" s="4">
        <f t="shared" si="10"/>
        <v>0.10196001835908894</v>
      </c>
      <c r="J29" s="4">
        <f t="shared" si="2"/>
        <v>-5.3736080262290348E-3</v>
      </c>
      <c r="K29">
        <f t="shared" si="3"/>
        <v>0.15294002753863339</v>
      </c>
      <c r="L29">
        <f t="shared" si="4"/>
        <v>-0.28318914298227016</v>
      </c>
      <c r="N29" s="3">
        <v>2018</v>
      </c>
      <c r="O29">
        <v>0.5</v>
      </c>
      <c r="P29" s="3">
        <f t="shared" si="11"/>
        <v>-2.8988709116722494E-3</v>
      </c>
      <c r="Q29" s="3">
        <f t="shared" si="5"/>
        <v>0.57569544308473808</v>
      </c>
      <c r="R29" s="3">
        <f t="shared" si="6"/>
        <v>0.57279657217306579</v>
      </c>
    </row>
    <row r="30" spans="3:18" x14ac:dyDescent="0.2">
      <c r="C30">
        <v>2019</v>
      </c>
      <c r="D30" s="3" t="s">
        <v>489</v>
      </c>
      <c r="E30">
        <v>53.7</v>
      </c>
      <c r="F30">
        <f t="shared" si="9"/>
        <v>54.2</v>
      </c>
      <c r="G30">
        <f t="shared" si="1"/>
        <v>-0.5</v>
      </c>
      <c r="H30" s="4">
        <v>9.8667845276702679E-2</v>
      </c>
      <c r="I30" s="4">
        <f t="shared" si="10"/>
        <v>9.6586410332859904E-2</v>
      </c>
      <c r="J30" s="4">
        <f t="shared" si="2"/>
        <v>2.0814349438427748E-3</v>
      </c>
      <c r="K30">
        <f t="shared" si="3"/>
        <v>-4.8293205166429952E-2</v>
      </c>
      <c r="L30">
        <f t="shared" si="4"/>
        <v>0.1128137739562784</v>
      </c>
      <c r="N30">
        <v>2019</v>
      </c>
      <c r="O30">
        <v>-0.5</v>
      </c>
      <c r="P30">
        <f t="shared" si="11"/>
        <v>-0.28759984624420865</v>
      </c>
      <c r="Q30">
        <f t="shared" si="5"/>
        <v>-0.23896953062299969</v>
      </c>
      <c r="R30">
        <f t="shared" si="6"/>
        <v>-0.52656937686720839</v>
      </c>
    </row>
    <row r="31" spans="3:18" x14ac:dyDescent="0.2">
      <c r="C31">
        <v>2020</v>
      </c>
      <c r="D31" s="3" t="s">
        <v>489</v>
      </c>
      <c r="E31">
        <v>57.6</v>
      </c>
      <c r="F31">
        <f t="shared" si="9"/>
        <v>53.7</v>
      </c>
      <c r="G31">
        <f t="shared" si="1"/>
        <v>3.8999999999999986</v>
      </c>
      <c r="H31" s="4">
        <v>0.10453866152033937</v>
      </c>
      <c r="I31" s="4">
        <f t="shared" si="10"/>
        <v>9.8667845276702679E-2</v>
      </c>
      <c r="J31" s="4">
        <f t="shared" si="2"/>
        <v>5.8708162436366951E-3</v>
      </c>
      <c r="K31">
        <f t="shared" si="3"/>
        <v>0.38480459657914029</v>
      </c>
      <c r="L31">
        <f t="shared" si="4"/>
        <v>0.31526283228329055</v>
      </c>
      <c r="N31">
        <v>2020</v>
      </c>
      <c r="O31">
        <v>5.2999999999999972</v>
      </c>
      <c r="P31">
        <f t="shared" si="11"/>
        <v>5.4653484212376116</v>
      </c>
      <c r="Q31">
        <f t="shared" si="5"/>
        <v>-0.16166594592387185</v>
      </c>
      <c r="R31">
        <f t="shared" si="6"/>
        <v>5.3036824753137397</v>
      </c>
    </row>
    <row r="32" spans="3:18" x14ac:dyDescent="0.2">
      <c r="C32">
        <v>2021</v>
      </c>
      <c r="D32" s="3" t="s">
        <v>489</v>
      </c>
      <c r="E32">
        <v>47.4</v>
      </c>
      <c r="F32">
        <f t="shared" si="9"/>
        <v>57.6</v>
      </c>
      <c r="G32">
        <f t="shared" si="1"/>
        <v>-10.200000000000003</v>
      </c>
      <c r="H32" s="4">
        <v>9.5964039606229928E-2</v>
      </c>
      <c r="I32" s="4">
        <f t="shared" si="10"/>
        <v>0.10453866152033937</v>
      </c>
      <c r="J32" s="4">
        <f t="shared" si="2"/>
        <v>-8.5746219141094454E-3</v>
      </c>
      <c r="K32">
        <f t="shared" si="3"/>
        <v>-1.066294347507462</v>
      </c>
      <c r="L32">
        <f t="shared" si="4"/>
        <v>-0.49389822225270408</v>
      </c>
      <c r="N32">
        <v>2021</v>
      </c>
      <c r="O32">
        <v>-5.2000000000000028</v>
      </c>
      <c r="P32">
        <f t="shared" si="11"/>
        <v>-4.6679716974870029</v>
      </c>
      <c r="Q32">
        <f t="shared" si="5"/>
        <v>-0.48899618573109604</v>
      </c>
      <c r="R32">
        <f t="shared" si="6"/>
        <v>-5.1569678832180994</v>
      </c>
    </row>
    <row r="33" spans="3:18" x14ac:dyDescent="0.2">
      <c r="C33">
        <v>2022</v>
      </c>
      <c r="D33" s="3" t="s">
        <v>489</v>
      </c>
      <c r="E33">
        <v>57.2</v>
      </c>
      <c r="F33">
        <f t="shared" si="9"/>
        <v>47.4</v>
      </c>
      <c r="G33">
        <f t="shared" si="1"/>
        <v>9.8000000000000043</v>
      </c>
      <c r="H33" s="4">
        <v>9.04585153523597E-2</v>
      </c>
      <c r="I33" s="4">
        <f t="shared" si="10"/>
        <v>9.5964039606229928E-2</v>
      </c>
      <c r="J33" s="4">
        <f t="shared" si="2"/>
        <v>-5.5055242538702281E-3</v>
      </c>
      <c r="K33">
        <f t="shared" si="3"/>
        <v>0.94044758814105367</v>
      </c>
      <c r="L33">
        <f t="shared" si="4"/>
        <v>-0.26096184963344882</v>
      </c>
      <c r="N33">
        <v>2022</v>
      </c>
      <c r="O33">
        <v>0.30000000000001137</v>
      </c>
      <c r="P33">
        <f t="shared" si="11"/>
        <v>-0.5164496039388986</v>
      </c>
      <c r="Q33">
        <f t="shared" si="5"/>
        <v>0.75296468433367103</v>
      </c>
      <c r="R33">
        <f t="shared" si="6"/>
        <v>0.23651508039477243</v>
      </c>
    </row>
    <row r="34" spans="3:18" x14ac:dyDescent="0.2">
      <c r="C34">
        <v>2023</v>
      </c>
      <c r="D34" s="3" t="s">
        <v>489</v>
      </c>
      <c r="E34">
        <v>53.8</v>
      </c>
      <c r="F34">
        <f t="shared" si="9"/>
        <v>57.2</v>
      </c>
      <c r="G34">
        <f t="shared" si="1"/>
        <v>-3.4000000000000057</v>
      </c>
      <c r="H34" s="4">
        <v>8.9753456932950185E-2</v>
      </c>
      <c r="I34" s="4">
        <f t="shared" si="10"/>
        <v>9.04585153523597E-2</v>
      </c>
      <c r="J34" s="4">
        <f t="shared" si="2"/>
        <v>-7.0505841940951552E-4</v>
      </c>
      <c r="K34">
        <f t="shared" si="3"/>
        <v>-0.30755895219802348</v>
      </c>
      <c r="L34">
        <f t="shared" si="4"/>
        <v>-4.0329341590224291E-2</v>
      </c>
      <c r="N34">
        <v>2023</v>
      </c>
      <c r="O34" s="3">
        <v>-2.3000000000000114</v>
      </c>
      <c r="P34" s="3">
        <f t="shared" si="11"/>
        <v>-2.2113549391977565</v>
      </c>
      <c r="Q34" s="3">
        <f t="shared" si="5"/>
        <v>-0.14495293095601491</v>
      </c>
      <c r="R34" s="3">
        <f t="shared" si="6"/>
        <v>-2.3563078701537714</v>
      </c>
    </row>
    <row r="35" spans="3:18" x14ac:dyDescent="0.2">
      <c r="C35">
        <v>1998</v>
      </c>
      <c r="D35" t="s">
        <v>490</v>
      </c>
      <c r="E35">
        <v>243.5</v>
      </c>
      <c r="F35">
        <v>220.7</v>
      </c>
      <c r="G35">
        <f t="shared" si="1"/>
        <v>22.800000000000011</v>
      </c>
      <c r="H35" s="4">
        <v>4.197090518139665E-2</v>
      </c>
      <c r="I35" s="4">
        <v>4.6524185686153699E-2</v>
      </c>
      <c r="J35" s="4">
        <f t="shared" si="2"/>
        <v>-4.5532805047570485E-3</v>
      </c>
      <c r="K35">
        <f t="shared" si="3"/>
        <v>1.0607514336443049</v>
      </c>
      <c r="L35">
        <f t="shared" si="4"/>
        <v>-1.0049090073998805</v>
      </c>
    </row>
    <row r="36" spans="3:18" x14ac:dyDescent="0.2">
      <c r="C36">
        <v>1999</v>
      </c>
      <c r="D36" t="s">
        <v>490</v>
      </c>
      <c r="E36">
        <v>270.7</v>
      </c>
      <c r="F36">
        <f>E35</f>
        <v>243.5</v>
      </c>
      <c r="G36">
        <f t="shared" si="1"/>
        <v>27.199999999999989</v>
      </c>
      <c r="H36" s="4">
        <v>3.8733615246111922E-2</v>
      </c>
      <c r="I36" s="4">
        <f>H35</f>
        <v>4.197090518139665E-2</v>
      </c>
      <c r="J36" s="4">
        <f t="shared" si="2"/>
        <v>-3.237289935284729E-3</v>
      </c>
      <c r="K36">
        <f t="shared" si="3"/>
        <v>1.1416086209339884</v>
      </c>
      <c r="L36">
        <f t="shared" si="4"/>
        <v>-0.78828009924183151</v>
      </c>
      <c r="P36">
        <f>SUM(P9:P35)</f>
        <v>13.01264730218114</v>
      </c>
      <c r="Q36">
        <f>SUM(Q9:Q35)</f>
        <v>4.9389728264527637</v>
      </c>
    </row>
    <row r="37" spans="3:18" x14ac:dyDescent="0.2">
      <c r="C37">
        <v>2000</v>
      </c>
      <c r="D37" t="s">
        <v>490</v>
      </c>
      <c r="E37">
        <v>247.1</v>
      </c>
      <c r="F37">
        <f t="shared" ref="F37:F60" si="15">E36</f>
        <v>270.7</v>
      </c>
      <c r="G37">
        <f t="shared" si="1"/>
        <v>-23.599999999999994</v>
      </c>
      <c r="H37" s="4">
        <v>4.2888869544414635E-2</v>
      </c>
      <c r="I37" s="4">
        <f t="shared" ref="I37:I60" si="16">H36</f>
        <v>3.8733615246111922E-2</v>
      </c>
      <c r="J37" s="4">
        <f t="shared" si="2"/>
        <v>4.155254298302713E-3</v>
      </c>
      <c r="K37">
        <f t="shared" si="3"/>
        <v>-0.91411331980824118</v>
      </c>
      <c r="L37">
        <f t="shared" si="4"/>
        <v>1.1248273385505443</v>
      </c>
    </row>
    <row r="38" spans="3:18" x14ac:dyDescent="0.2">
      <c r="C38">
        <v>2001</v>
      </c>
      <c r="D38" t="s">
        <v>490</v>
      </c>
      <c r="E38">
        <v>231.6</v>
      </c>
      <c r="F38">
        <f t="shared" si="15"/>
        <v>247.1</v>
      </c>
      <c r="G38">
        <f t="shared" si="1"/>
        <v>-15.5</v>
      </c>
      <c r="H38" s="4">
        <v>4.6472207639847676E-2</v>
      </c>
      <c r="I38" s="4">
        <f t="shared" si="16"/>
        <v>4.2888869544414635E-2</v>
      </c>
      <c r="J38" s="4">
        <f t="shared" si="2"/>
        <v>3.5833380954330418E-3</v>
      </c>
      <c r="K38">
        <f t="shared" si="3"/>
        <v>-0.66477747793842679</v>
      </c>
      <c r="L38">
        <f t="shared" si="4"/>
        <v>0.88544284338150459</v>
      </c>
      <c r="N38" s="8" t="s">
        <v>495</v>
      </c>
    </row>
    <row r="39" spans="3:18" x14ac:dyDescent="0.2">
      <c r="C39">
        <v>2002</v>
      </c>
      <c r="D39" t="s">
        <v>490</v>
      </c>
      <c r="E39">
        <v>246.1</v>
      </c>
      <c r="F39">
        <f t="shared" si="15"/>
        <v>231.6</v>
      </c>
      <c r="G39">
        <f t="shared" si="1"/>
        <v>14.5</v>
      </c>
      <c r="H39" s="4">
        <v>4.4082587518207463E-2</v>
      </c>
      <c r="I39" s="4">
        <f t="shared" si="16"/>
        <v>4.6472207639847676E-2</v>
      </c>
      <c r="J39" s="4">
        <f t="shared" si="2"/>
        <v>-2.3896201216402138E-3</v>
      </c>
      <c r="K39">
        <f t="shared" si="3"/>
        <v>0.6738470107777913</v>
      </c>
      <c r="L39">
        <f t="shared" si="4"/>
        <v>-0.55343602017187354</v>
      </c>
      <c r="N39" s="3" t="s">
        <v>489</v>
      </c>
      <c r="O39" s="3" t="s">
        <v>14</v>
      </c>
    </row>
    <row r="40" spans="3:18" x14ac:dyDescent="0.2">
      <c r="C40">
        <v>2003</v>
      </c>
      <c r="D40" t="s">
        <v>490</v>
      </c>
      <c r="E40">
        <v>242.5</v>
      </c>
      <c r="F40">
        <f t="shared" si="15"/>
        <v>246.1</v>
      </c>
      <c r="G40">
        <f t="shared" si="1"/>
        <v>-3.5999999999999943</v>
      </c>
      <c r="H40" s="4">
        <v>4.6479630767592248E-2</v>
      </c>
      <c r="I40" s="4">
        <f t="shared" si="16"/>
        <v>4.4082587518207463E-2</v>
      </c>
      <c r="J40" s="4">
        <f t="shared" si="2"/>
        <v>2.3970432493847851E-3</v>
      </c>
      <c r="K40">
        <f t="shared" si="3"/>
        <v>-0.1586973150655466</v>
      </c>
      <c r="L40">
        <f t="shared" si="4"/>
        <v>0.58991234367359557</v>
      </c>
      <c r="N40" t="s">
        <v>490</v>
      </c>
      <c r="O40" t="s">
        <v>27</v>
      </c>
    </row>
    <row r="41" spans="3:18" x14ac:dyDescent="0.2">
      <c r="C41">
        <v>2004</v>
      </c>
      <c r="D41" t="s">
        <v>490</v>
      </c>
      <c r="E41">
        <v>228.5</v>
      </c>
      <c r="F41">
        <f t="shared" si="15"/>
        <v>242.5</v>
      </c>
      <c r="G41">
        <f t="shared" si="1"/>
        <v>-14</v>
      </c>
      <c r="H41" s="4">
        <v>4.9854038965656162E-2</v>
      </c>
      <c r="I41" s="4">
        <f t="shared" si="16"/>
        <v>4.6479630767592248E-2</v>
      </c>
      <c r="J41" s="4">
        <f t="shared" si="2"/>
        <v>3.3744081980639148E-3</v>
      </c>
      <c r="K41">
        <f t="shared" si="3"/>
        <v>-0.65071483074629144</v>
      </c>
      <c r="L41">
        <f t="shared" si="4"/>
        <v>0.81829398803049935</v>
      </c>
      <c r="N41" t="s">
        <v>491</v>
      </c>
      <c r="O41" t="s">
        <v>47</v>
      </c>
    </row>
    <row r="42" spans="3:18" x14ac:dyDescent="0.2">
      <c r="C42">
        <v>2005</v>
      </c>
      <c r="D42" t="s">
        <v>490</v>
      </c>
      <c r="E42">
        <v>208.5</v>
      </c>
      <c r="F42">
        <f t="shared" si="15"/>
        <v>228.5</v>
      </c>
      <c r="G42">
        <f t="shared" si="1"/>
        <v>-20</v>
      </c>
      <c r="H42" s="4">
        <v>5.5061720323133972E-2</v>
      </c>
      <c r="I42" s="4">
        <f t="shared" si="16"/>
        <v>4.9854038965656162E-2</v>
      </c>
      <c r="J42" s="4">
        <f t="shared" si="2"/>
        <v>5.20768135747781E-3</v>
      </c>
      <c r="K42">
        <f t="shared" si="3"/>
        <v>-0.99708077931312322</v>
      </c>
      <c r="L42">
        <f t="shared" si="4"/>
        <v>1.1899551901836796</v>
      </c>
      <c r="N42" t="s">
        <v>492</v>
      </c>
      <c r="O42" t="s">
        <v>52</v>
      </c>
    </row>
    <row r="43" spans="3:18" x14ac:dyDescent="0.2">
      <c r="C43">
        <v>2006</v>
      </c>
      <c r="D43" t="s">
        <v>490</v>
      </c>
      <c r="E43">
        <v>188.9</v>
      </c>
      <c r="F43">
        <f t="shared" si="15"/>
        <v>208.5</v>
      </c>
      <c r="G43">
        <f t="shared" si="1"/>
        <v>-19.599999999999994</v>
      </c>
      <c r="H43" s="4">
        <v>6.2743720986579918E-2</v>
      </c>
      <c r="I43" s="4">
        <f t="shared" si="16"/>
        <v>5.5061720323133972E-2</v>
      </c>
      <c r="J43" s="4">
        <f t="shared" si="2"/>
        <v>7.6820006634459453E-3</v>
      </c>
      <c r="K43">
        <f t="shared" si="3"/>
        <v>-1.0792097183334255</v>
      </c>
      <c r="L43">
        <f t="shared" si="4"/>
        <v>1.6016971383284797</v>
      </c>
      <c r="N43" t="s">
        <v>493</v>
      </c>
      <c r="O43" t="s">
        <v>63</v>
      </c>
    </row>
    <row r="44" spans="3:18" x14ac:dyDescent="0.2">
      <c r="C44">
        <v>2007</v>
      </c>
      <c r="D44" t="s">
        <v>490</v>
      </c>
      <c r="E44">
        <v>185.2</v>
      </c>
      <c r="F44">
        <f t="shared" si="15"/>
        <v>188.9</v>
      </c>
      <c r="G44">
        <f t="shared" si="1"/>
        <v>-3.7000000000000171</v>
      </c>
      <c r="H44" s="4">
        <v>6.3185549000707483E-2</v>
      </c>
      <c r="I44" s="4">
        <f t="shared" si="16"/>
        <v>6.2743720986579918E-2</v>
      </c>
      <c r="J44" s="4">
        <f t="shared" si="2"/>
        <v>4.4182801412756545E-4</v>
      </c>
      <c r="K44">
        <f t="shared" si="3"/>
        <v>-0.23215176765034676</v>
      </c>
      <c r="L44">
        <f t="shared" si="4"/>
        <v>8.3461311868697111E-2</v>
      </c>
    </row>
    <row r="45" spans="3:18" x14ac:dyDescent="0.2">
      <c r="C45">
        <v>2008</v>
      </c>
      <c r="D45" t="s">
        <v>490</v>
      </c>
      <c r="E45">
        <v>171.4</v>
      </c>
      <c r="F45">
        <f t="shared" si="15"/>
        <v>185.2</v>
      </c>
      <c r="G45">
        <f t="shared" si="1"/>
        <v>-13.799999999999983</v>
      </c>
      <c r="H45" s="4">
        <v>6.7475728801997439E-2</v>
      </c>
      <c r="I45" s="4">
        <f t="shared" si="16"/>
        <v>6.3185549000707483E-2</v>
      </c>
      <c r="J45" s="4">
        <f t="shared" si="2"/>
        <v>4.2901798012899561E-3</v>
      </c>
      <c r="K45">
        <f t="shared" si="3"/>
        <v>-0.87196057620976219</v>
      </c>
      <c r="L45">
        <f t="shared" si="4"/>
        <v>0.79454129919889982</v>
      </c>
    </row>
    <row r="46" spans="3:18" x14ac:dyDescent="0.2">
      <c r="C46">
        <v>2009</v>
      </c>
      <c r="D46" t="s">
        <v>490</v>
      </c>
      <c r="E46">
        <v>165.8</v>
      </c>
      <c r="F46">
        <f t="shared" si="15"/>
        <v>171.4</v>
      </c>
      <c r="G46">
        <f t="shared" si="1"/>
        <v>-5.5999999999999943</v>
      </c>
      <c r="H46" s="4">
        <v>6.8175521724157903E-2</v>
      </c>
      <c r="I46" s="4">
        <f t="shared" si="16"/>
        <v>6.7475728801997439E-2</v>
      </c>
      <c r="J46" s="4">
        <f t="shared" si="2"/>
        <v>6.9979292216046374E-4</v>
      </c>
      <c r="K46">
        <f t="shared" si="3"/>
        <v>-0.37786408129118526</v>
      </c>
      <c r="L46">
        <f t="shared" si="4"/>
        <v>0.11994450685830349</v>
      </c>
    </row>
    <row r="47" spans="3:18" x14ac:dyDescent="0.2">
      <c r="C47">
        <v>2010</v>
      </c>
      <c r="D47" t="s">
        <v>490</v>
      </c>
      <c r="E47">
        <v>164</v>
      </c>
      <c r="F47">
        <f t="shared" si="15"/>
        <v>165.8</v>
      </c>
      <c r="G47">
        <f t="shared" si="1"/>
        <v>-1.8000000000000114</v>
      </c>
      <c r="H47" s="4">
        <v>7.2501089223885748E-2</v>
      </c>
      <c r="I47" s="4">
        <f t="shared" si="16"/>
        <v>6.8175521724157903E-2</v>
      </c>
      <c r="J47" s="4">
        <f t="shared" si="2"/>
        <v>4.3255674997278448E-3</v>
      </c>
      <c r="K47">
        <f t="shared" si="3"/>
        <v>-0.12271593910348499</v>
      </c>
      <c r="L47">
        <f t="shared" si="4"/>
        <v>0.71717909145487668</v>
      </c>
    </row>
    <row r="48" spans="3:18" x14ac:dyDescent="0.2">
      <c r="C48">
        <v>2011</v>
      </c>
      <c r="D48" t="s">
        <v>490</v>
      </c>
      <c r="E48">
        <v>158.4</v>
      </c>
      <c r="F48">
        <f t="shared" si="15"/>
        <v>164</v>
      </c>
      <c r="G48">
        <f t="shared" si="1"/>
        <v>-5.5999999999999943</v>
      </c>
      <c r="H48" s="4">
        <v>7.8372964572652887E-2</v>
      </c>
      <c r="I48" s="4">
        <f t="shared" si="16"/>
        <v>7.2501089223885748E-2</v>
      </c>
      <c r="J48" s="4">
        <f t="shared" si="2"/>
        <v>5.8718753487671388E-3</v>
      </c>
      <c r="K48">
        <f t="shared" si="3"/>
        <v>-0.40600609965375978</v>
      </c>
      <c r="L48">
        <f t="shared" si="4"/>
        <v>0.96298755719781082</v>
      </c>
    </row>
    <row r="49" spans="3:12" x14ac:dyDescent="0.2">
      <c r="C49">
        <v>2012</v>
      </c>
      <c r="D49" t="s">
        <v>490</v>
      </c>
      <c r="E49">
        <v>146.30000000000001</v>
      </c>
      <c r="F49">
        <f t="shared" si="15"/>
        <v>158.4</v>
      </c>
      <c r="G49">
        <f t="shared" si="1"/>
        <v>-12.099999999999994</v>
      </c>
      <c r="H49" s="4">
        <v>8.0709778683362141E-2</v>
      </c>
      <c r="I49" s="4">
        <f t="shared" si="16"/>
        <v>7.8372964572652887E-2</v>
      </c>
      <c r="J49" s="4">
        <f t="shared" si="2"/>
        <v>2.3368141107092538E-3</v>
      </c>
      <c r="K49">
        <f t="shared" si="3"/>
        <v>-0.94831287132909947</v>
      </c>
      <c r="L49">
        <f t="shared" si="4"/>
        <v>0.37015135513634584</v>
      </c>
    </row>
    <row r="50" spans="3:12" x14ac:dyDescent="0.2">
      <c r="C50">
        <v>2013</v>
      </c>
      <c r="D50" t="s">
        <v>490</v>
      </c>
      <c r="E50">
        <v>147.6</v>
      </c>
      <c r="F50">
        <f t="shared" si="15"/>
        <v>146.30000000000001</v>
      </c>
      <c r="G50">
        <f t="shared" si="1"/>
        <v>1.2999999999999829</v>
      </c>
      <c r="H50" s="4">
        <v>8.3560738871305329E-2</v>
      </c>
      <c r="I50" s="4">
        <f t="shared" si="16"/>
        <v>8.0709778683362141E-2</v>
      </c>
      <c r="J50" s="4">
        <f t="shared" si="2"/>
        <v>2.8509601879431884E-3</v>
      </c>
      <c r="K50">
        <f t="shared" si="3"/>
        <v>0.10492271228836941</v>
      </c>
      <c r="L50">
        <f t="shared" si="4"/>
        <v>0.4170954754960885</v>
      </c>
    </row>
    <row r="51" spans="3:12" x14ac:dyDescent="0.2">
      <c r="C51">
        <v>2014</v>
      </c>
      <c r="D51" t="s">
        <v>490</v>
      </c>
      <c r="E51">
        <v>164.9</v>
      </c>
      <c r="F51">
        <f t="shared" si="15"/>
        <v>147.6</v>
      </c>
      <c r="G51">
        <f t="shared" si="1"/>
        <v>17.300000000000011</v>
      </c>
      <c r="H51" s="4">
        <v>8.1511808780506359E-2</v>
      </c>
      <c r="I51" s="4">
        <f t="shared" si="16"/>
        <v>8.3560738871305329E-2</v>
      </c>
      <c r="J51" s="4">
        <f t="shared" si="2"/>
        <v>-2.0489300907989699E-3</v>
      </c>
      <c r="K51">
        <f t="shared" si="3"/>
        <v>1.445600782473583</v>
      </c>
      <c r="L51">
        <f t="shared" si="4"/>
        <v>-0.30242208140192794</v>
      </c>
    </row>
    <row r="52" spans="3:12" x14ac:dyDescent="0.2">
      <c r="C52">
        <v>2015</v>
      </c>
      <c r="D52" t="s">
        <v>490</v>
      </c>
      <c r="E52">
        <v>189.3</v>
      </c>
      <c r="F52">
        <f t="shared" si="15"/>
        <v>164.9</v>
      </c>
      <c r="G52">
        <f t="shared" si="1"/>
        <v>24.400000000000006</v>
      </c>
      <c r="H52" s="4">
        <v>6.9754435898460948E-2</v>
      </c>
      <c r="I52" s="4">
        <f t="shared" si="16"/>
        <v>8.1511808780506359E-2</v>
      </c>
      <c r="J52" s="4">
        <f t="shared" si="2"/>
        <v>-1.1757372882045411E-2</v>
      </c>
      <c r="K52">
        <f t="shared" si="3"/>
        <v>1.9888881342443556</v>
      </c>
      <c r="L52">
        <f t="shared" si="4"/>
        <v>-1.9387907882492883</v>
      </c>
    </row>
    <row r="53" spans="3:12" x14ac:dyDescent="0.2">
      <c r="C53">
        <v>2016</v>
      </c>
      <c r="D53" t="s">
        <v>490</v>
      </c>
      <c r="E53">
        <v>210.7</v>
      </c>
      <c r="F53">
        <f t="shared" si="15"/>
        <v>189.3</v>
      </c>
      <c r="G53">
        <f t="shared" si="1"/>
        <v>21.399999999999977</v>
      </c>
      <c r="H53" s="4">
        <v>6.3637933748135062E-2</v>
      </c>
      <c r="I53" s="4">
        <f t="shared" si="16"/>
        <v>6.9754435898460948E-2</v>
      </c>
      <c r="J53" s="4">
        <f t="shared" si="2"/>
        <v>-6.1165021503258865E-3</v>
      </c>
      <c r="K53">
        <f t="shared" si="3"/>
        <v>1.4927449282270626</v>
      </c>
      <c r="L53">
        <f t="shared" si="4"/>
        <v>-1.1578538570566903</v>
      </c>
    </row>
    <row r="54" spans="3:12" x14ac:dyDescent="0.2">
      <c r="C54">
        <v>2017</v>
      </c>
      <c r="D54" t="s">
        <v>490</v>
      </c>
      <c r="E54">
        <v>206</v>
      </c>
      <c r="F54">
        <f t="shared" si="15"/>
        <v>210.7</v>
      </c>
      <c r="G54">
        <f t="shared" si="1"/>
        <v>-4.6999999999999886</v>
      </c>
      <c r="H54" s="4">
        <v>6.9251685864927665E-2</v>
      </c>
      <c r="I54" s="4">
        <f t="shared" si="16"/>
        <v>6.3637933748135062E-2</v>
      </c>
      <c r="J54" s="4">
        <f t="shared" si="2"/>
        <v>5.613752116792603E-3</v>
      </c>
      <c r="K54">
        <f t="shared" si="3"/>
        <v>-0.29909828861623405</v>
      </c>
      <c r="L54">
        <f t="shared" si="4"/>
        <v>1.1828175710082014</v>
      </c>
    </row>
    <row r="55" spans="3:12" x14ac:dyDescent="0.2">
      <c r="C55">
        <v>2018</v>
      </c>
      <c r="D55" t="s">
        <v>490</v>
      </c>
      <c r="E55">
        <v>199.4</v>
      </c>
      <c r="F55">
        <f t="shared" si="15"/>
        <v>206</v>
      </c>
      <c r="G55">
        <f t="shared" si="1"/>
        <v>-6.5999999999999943</v>
      </c>
      <c r="H55" s="4">
        <v>7.3054437802799174E-2</v>
      </c>
      <c r="I55" s="4">
        <f t="shared" si="16"/>
        <v>6.9251685864927665E-2</v>
      </c>
      <c r="J55" s="4">
        <f t="shared" si="2"/>
        <v>3.8027519378715097E-3</v>
      </c>
      <c r="K55">
        <f t="shared" si="3"/>
        <v>-0.45706112670852217</v>
      </c>
      <c r="L55">
        <f t="shared" si="4"/>
        <v>0.78336689920153102</v>
      </c>
    </row>
    <row r="56" spans="3:12" x14ac:dyDescent="0.2">
      <c r="C56">
        <v>2019</v>
      </c>
      <c r="D56" t="s">
        <v>490</v>
      </c>
      <c r="E56">
        <v>198.9</v>
      </c>
      <c r="F56">
        <f t="shared" si="15"/>
        <v>199.4</v>
      </c>
      <c r="G56">
        <f t="shared" si="1"/>
        <v>-0.5</v>
      </c>
      <c r="H56" s="4">
        <v>7.1822464125942911E-2</v>
      </c>
      <c r="I56" s="4">
        <f t="shared" si="16"/>
        <v>7.3054437802799174E-2</v>
      </c>
      <c r="J56" s="4">
        <f t="shared" si="2"/>
        <v>-1.2319736768562628E-3</v>
      </c>
      <c r="K56">
        <f t="shared" si="3"/>
        <v>-3.6527218901399587E-2</v>
      </c>
      <c r="L56">
        <f t="shared" si="4"/>
        <v>-0.24565555116513882</v>
      </c>
    </row>
    <row r="57" spans="3:12" x14ac:dyDescent="0.2">
      <c r="C57">
        <v>2020</v>
      </c>
      <c r="D57" t="s">
        <v>490</v>
      </c>
      <c r="E57">
        <v>216.1</v>
      </c>
      <c r="F57">
        <f t="shared" si="15"/>
        <v>198.9</v>
      </c>
      <c r="G57">
        <f t="shared" si="1"/>
        <v>17.199999999999989</v>
      </c>
      <c r="H57" s="4">
        <v>6.8970904088248491E-2</v>
      </c>
      <c r="I57" s="4">
        <f t="shared" si="16"/>
        <v>7.1822464125942911E-2</v>
      </c>
      <c r="J57" s="4">
        <f t="shared" si="2"/>
        <v>-2.85156003769442E-3</v>
      </c>
      <c r="K57">
        <f t="shared" si="3"/>
        <v>1.2353463829662172</v>
      </c>
      <c r="L57">
        <f t="shared" si="4"/>
        <v>-0.56717529149742019</v>
      </c>
    </row>
    <row r="58" spans="3:12" x14ac:dyDescent="0.2">
      <c r="C58">
        <v>2021</v>
      </c>
      <c r="D58" t="s">
        <v>490</v>
      </c>
      <c r="E58">
        <v>205.8</v>
      </c>
      <c r="F58">
        <f t="shared" si="15"/>
        <v>216.1</v>
      </c>
      <c r="G58">
        <f t="shared" si="1"/>
        <v>-10.299999999999983</v>
      </c>
      <c r="H58" s="4">
        <v>6.8204333829187169E-2</v>
      </c>
      <c r="I58" s="4">
        <f t="shared" si="16"/>
        <v>6.8970904088248491E-2</v>
      </c>
      <c r="J58" s="4">
        <f t="shared" si="2"/>
        <v>-7.6657025906132215E-4</v>
      </c>
      <c r="K58">
        <f t="shared" si="3"/>
        <v>-0.71040031210895827</v>
      </c>
      <c r="L58">
        <f t="shared" si="4"/>
        <v>-0.1656558329831517</v>
      </c>
    </row>
    <row r="59" spans="3:12" x14ac:dyDescent="0.2">
      <c r="C59">
        <v>2022</v>
      </c>
      <c r="D59" t="s">
        <v>490</v>
      </c>
      <c r="E59">
        <v>192.9</v>
      </c>
      <c r="F59">
        <f t="shared" si="15"/>
        <v>205.8</v>
      </c>
      <c r="G59">
        <f t="shared" si="1"/>
        <v>-12.900000000000006</v>
      </c>
      <c r="H59" s="4">
        <v>7.3387699870253495E-2</v>
      </c>
      <c r="I59" s="4">
        <f t="shared" si="16"/>
        <v>6.8204333829187169E-2</v>
      </c>
      <c r="J59" s="4">
        <f t="shared" si="2"/>
        <v>5.1833660410663257E-3</v>
      </c>
      <c r="K59">
        <f t="shared" si="3"/>
        <v>-0.87983590639651488</v>
      </c>
      <c r="L59">
        <f t="shared" si="4"/>
        <v>1.06673673125145</v>
      </c>
    </row>
    <row r="60" spans="3:12" x14ac:dyDescent="0.2">
      <c r="C60">
        <v>2023</v>
      </c>
      <c r="D60" t="s">
        <v>490</v>
      </c>
      <c r="E60">
        <v>196.1</v>
      </c>
      <c r="F60">
        <f t="shared" si="15"/>
        <v>192.9</v>
      </c>
      <c r="G60">
        <f t="shared" si="1"/>
        <v>3.1999999999999886</v>
      </c>
      <c r="H60" s="4">
        <v>7.1176971892563209E-2</v>
      </c>
      <c r="I60" s="4">
        <f t="shared" si="16"/>
        <v>7.3387699870253495E-2</v>
      </c>
      <c r="J60" s="4">
        <f t="shared" si="2"/>
        <v>-2.2107279776902855E-3</v>
      </c>
      <c r="K60">
        <f t="shared" si="3"/>
        <v>0.23484063958481036</v>
      </c>
      <c r="L60">
        <f t="shared" si="4"/>
        <v>-0.4264494268964561</v>
      </c>
    </row>
    <row r="61" spans="3:12" x14ac:dyDescent="0.2">
      <c r="C61">
        <v>1998</v>
      </c>
      <c r="D61" t="s">
        <v>491</v>
      </c>
      <c r="E61">
        <v>173.9</v>
      </c>
      <c r="F61">
        <v>181</v>
      </c>
      <c r="G61">
        <f t="shared" si="1"/>
        <v>-7.0999999999999943</v>
      </c>
      <c r="H61" s="4">
        <v>2.586114885351036E-2</v>
      </c>
      <c r="I61" s="4">
        <v>2.5130592236587496E-2</v>
      </c>
      <c r="J61" s="4">
        <f t="shared" si="2"/>
        <v>7.3055661692286375E-4</v>
      </c>
      <c r="K61">
        <f t="shared" si="3"/>
        <v>-0.17842720487977107</v>
      </c>
      <c r="L61">
        <f t="shared" si="4"/>
        <v>0.13223074766303833</v>
      </c>
    </row>
    <row r="62" spans="3:12" x14ac:dyDescent="0.2">
      <c r="C62">
        <v>1999</v>
      </c>
      <c r="D62" t="s">
        <v>491</v>
      </c>
      <c r="E62">
        <v>178.6</v>
      </c>
      <c r="F62">
        <f>E61</f>
        <v>173.9</v>
      </c>
      <c r="G62">
        <f t="shared" si="1"/>
        <v>4.6999999999999886</v>
      </c>
      <c r="H62" s="4">
        <v>2.5065821064776197E-2</v>
      </c>
      <c r="I62" s="4">
        <f>H61</f>
        <v>2.586114885351036E-2</v>
      </c>
      <c r="J62" s="4">
        <f t="shared" si="2"/>
        <v>-7.9532778873416324E-4</v>
      </c>
      <c r="K62">
        <f t="shared" si="3"/>
        <v>0.12154739961149839</v>
      </c>
      <c r="L62">
        <f t="shared" si="4"/>
        <v>-0.13830750246087098</v>
      </c>
    </row>
    <row r="63" spans="3:12" x14ac:dyDescent="0.2">
      <c r="C63">
        <v>2000</v>
      </c>
      <c r="D63" t="s">
        <v>491</v>
      </c>
      <c r="E63">
        <v>177.2</v>
      </c>
      <c r="F63">
        <f t="shared" ref="F63:F86" si="17">E62</f>
        <v>178.6</v>
      </c>
      <c r="G63">
        <f t="shared" si="1"/>
        <v>-1.4000000000000057</v>
      </c>
      <c r="H63" s="4">
        <v>2.5008597085684772E-2</v>
      </c>
      <c r="I63" s="4">
        <f t="shared" ref="I63:I86" si="18">H62</f>
        <v>2.5065821064776197E-2</v>
      </c>
      <c r="J63" s="4">
        <f t="shared" si="2"/>
        <v>-5.7223979091424598E-5</v>
      </c>
      <c r="K63">
        <f t="shared" si="3"/>
        <v>-3.5092149490686821E-2</v>
      </c>
      <c r="L63">
        <f t="shared" si="4"/>
        <v>-1.0220202665728434E-2</v>
      </c>
    </row>
    <row r="64" spans="3:12" x14ac:dyDescent="0.2">
      <c r="C64">
        <v>2001</v>
      </c>
      <c r="D64" t="s">
        <v>491</v>
      </c>
      <c r="E64">
        <v>172.1</v>
      </c>
      <c r="F64">
        <f t="shared" si="17"/>
        <v>177.2</v>
      </c>
      <c r="G64">
        <f t="shared" si="1"/>
        <v>-5.0999999999999943</v>
      </c>
      <c r="H64" s="4">
        <v>2.5494505500717916E-2</v>
      </c>
      <c r="I64" s="4">
        <f t="shared" si="18"/>
        <v>2.5008597085684772E-2</v>
      </c>
      <c r="J64" s="4">
        <f t="shared" si="2"/>
        <v>4.8590841503314344E-4</v>
      </c>
      <c r="K64">
        <f t="shared" si="3"/>
        <v>-0.12754384513699218</v>
      </c>
      <c r="L64">
        <f t="shared" si="4"/>
        <v>8.6102971143873011E-2</v>
      </c>
    </row>
    <row r="65" spans="3:12" x14ac:dyDescent="0.2">
      <c r="C65">
        <v>2002</v>
      </c>
      <c r="D65" t="s">
        <v>491</v>
      </c>
      <c r="E65">
        <v>186.1</v>
      </c>
      <c r="F65">
        <f t="shared" si="17"/>
        <v>172.1</v>
      </c>
      <c r="G65">
        <f t="shared" si="1"/>
        <v>14</v>
      </c>
      <c r="H65" s="4">
        <v>2.4994991914985918E-2</v>
      </c>
      <c r="I65" s="4">
        <f t="shared" si="18"/>
        <v>2.5494505500717916E-2</v>
      </c>
      <c r="J65" s="4">
        <f t="shared" si="2"/>
        <v>-4.9951358573199767E-4</v>
      </c>
      <c r="K65">
        <f t="shared" si="3"/>
        <v>0.35692307701005083</v>
      </c>
      <c r="L65">
        <f t="shared" si="4"/>
        <v>-8.596628810447679E-2</v>
      </c>
    </row>
    <row r="66" spans="3:12" x14ac:dyDescent="0.2">
      <c r="C66">
        <v>2003</v>
      </c>
      <c r="D66" t="s">
        <v>491</v>
      </c>
      <c r="E66">
        <v>180.2</v>
      </c>
      <c r="F66">
        <f t="shared" si="17"/>
        <v>186.1</v>
      </c>
      <c r="G66">
        <f t="shared" si="1"/>
        <v>-5.9000000000000057</v>
      </c>
      <c r="H66" s="4">
        <v>2.5929117411505373E-2</v>
      </c>
      <c r="I66" s="4">
        <f t="shared" si="18"/>
        <v>2.4994991914985918E-2</v>
      </c>
      <c r="J66" s="4">
        <f t="shared" si="2"/>
        <v>9.3412549651945495E-4</v>
      </c>
      <c r="K66">
        <f t="shared" si="3"/>
        <v>-0.14747045229841707</v>
      </c>
      <c r="L66">
        <f t="shared" si="4"/>
        <v>0.17384075490227055</v>
      </c>
    </row>
    <row r="67" spans="3:12" x14ac:dyDescent="0.2">
      <c r="C67">
        <v>2004</v>
      </c>
      <c r="D67" t="s">
        <v>491</v>
      </c>
      <c r="E67">
        <v>177.8</v>
      </c>
      <c r="F67">
        <f t="shared" si="17"/>
        <v>180.2</v>
      </c>
      <c r="G67">
        <f t="shared" si="1"/>
        <v>-2.3999999999999773</v>
      </c>
      <c r="H67" s="4">
        <v>2.5771776279402817E-2</v>
      </c>
      <c r="I67" s="4">
        <f t="shared" si="18"/>
        <v>2.5929117411505373E-2</v>
      </c>
      <c r="J67" s="4">
        <f t="shared" si="2"/>
        <v>-1.573411321025564E-4</v>
      </c>
      <c r="K67">
        <f t="shared" si="3"/>
        <v>-6.2229881787612303E-2</v>
      </c>
      <c r="L67">
        <f t="shared" si="4"/>
        <v>-2.8352872004880663E-2</v>
      </c>
    </row>
    <row r="68" spans="3:12" x14ac:dyDescent="0.2">
      <c r="C68">
        <v>2005</v>
      </c>
      <c r="D68" t="s">
        <v>491</v>
      </c>
      <c r="E68">
        <v>183.6</v>
      </c>
      <c r="F68">
        <f t="shared" si="17"/>
        <v>177.8</v>
      </c>
      <c r="G68">
        <f t="shared" si="1"/>
        <v>5.7999999999999829</v>
      </c>
      <c r="H68" s="4">
        <v>2.5906576733934508E-2</v>
      </c>
      <c r="I68" s="4">
        <f t="shared" si="18"/>
        <v>2.5771776279402817E-2</v>
      </c>
      <c r="J68" s="4">
        <f t="shared" si="2"/>
        <v>1.3480045453169096E-4</v>
      </c>
      <c r="K68">
        <f t="shared" si="3"/>
        <v>0.14947630242053589</v>
      </c>
      <c r="L68">
        <f t="shared" si="4"/>
        <v>2.3967520815734653E-2</v>
      </c>
    </row>
    <row r="69" spans="3:12" x14ac:dyDescent="0.2">
      <c r="C69">
        <v>2006</v>
      </c>
      <c r="D69" t="s">
        <v>491</v>
      </c>
      <c r="E69">
        <v>181.1</v>
      </c>
      <c r="F69">
        <f t="shared" si="17"/>
        <v>183.6</v>
      </c>
      <c r="G69">
        <f t="shared" si="1"/>
        <v>-2.5</v>
      </c>
      <c r="H69" s="4">
        <v>2.5922047541183317E-2</v>
      </c>
      <c r="I69" s="4">
        <f t="shared" si="18"/>
        <v>2.5906576733934508E-2</v>
      </c>
      <c r="J69" s="4">
        <f t="shared" si="2"/>
        <v>1.5470807248809532E-5</v>
      </c>
      <c r="K69">
        <f t="shared" si="3"/>
        <v>-6.4766441834836264E-2</v>
      </c>
      <c r="L69">
        <f t="shared" si="4"/>
        <v>2.84044021088143E-3</v>
      </c>
    </row>
    <row r="70" spans="3:12" x14ac:dyDescent="0.2">
      <c r="C70">
        <v>2007</v>
      </c>
      <c r="D70" t="s">
        <v>491</v>
      </c>
      <c r="E70">
        <v>190.2</v>
      </c>
      <c r="F70">
        <f t="shared" si="17"/>
        <v>181.1</v>
      </c>
      <c r="G70">
        <f t="shared" si="1"/>
        <v>9.0999999999999943</v>
      </c>
      <c r="H70" s="4">
        <v>2.6041724582024663E-2</v>
      </c>
      <c r="I70" s="4">
        <f t="shared" si="18"/>
        <v>2.5922047541183317E-2</v>
      </c>
      <c r="J70" s="4">
        <f t="shared" si="2"/>
        <v>1.1967704084134625E-4</v>
      </c>
      <c r="K70">
        <f t="shared" si="3"/>
        <v>0.23589063262476803</v>
      </c>
      <c r="L70">
        <f t="shared" si="4"/>
        <v>2.1673512096367805E-2</v>
      </c>
    </row>
    <row r="71" spans="3:12" x14ac:dyDescent="0.2">
      <c r="C71">
        <v>2008</v>
      </c>
      <c r="D71" t="s">
        <v>491</v>
      </c>
      <c r="E71">
        <v>192.9</v>
      </c>
      <c r="F71">
        <f t="shared" si="17"/>
        <v>190.2</v>
      </c>
      <c r="G71">
        <f t="shared" si="1"/>
        <v>2.7000000000000171</v>
      </c>
      <c r="H71" s="4">
        <v>2.7191777948765726E-2</v>
      </c>
      <c r="I71" s="4">
        <f t="shared" si="18"/>
        <v>2.6041724582024663E-2</v>
      </c>
      <c r="J71" s="4">
        <f t="shared" si="2"/>
        <v>1.1500533667410627E-3</v>
      </c>
      <c r="K71">
        <f t="shared" si="3"/>
        <v>7.0312656371467039E-2</v>
      </c>
      <c r="L71">
        <f t="shared" si="4"/>
        <v>0.21874015035415012</v>
      </c>
    </row>
    <row r="72" spans="3:12" x14ac:dyDescent="0.2">
      <c r="C72">
        <v>2009</v>
      </c>
      <c r="D72" t="s">
        <v>491</v>
      </c>
      <c r="E72">
        <v>182.4</v>
      </c>
      <c r="F72">
        <f t="shared" si="17"/>
        <v>192.9</v>
      </c>
      <c r="G72">
        <f t="shared" si="1"/>
        <v>-10.5</v>
      </c>
      <c r="H72" s="4">
        <v>2.9628019637866831E-2</v>
      </c>
      <c r="I72" s="4">
        <f t="shared" si="18"/>
        <v>2.7191777948765726E-2</v>
      </c>
      <c r="J72" s="4">
        <f t="shared" si="2"/>
        <v>2.4362416891011048E-3</v>
      </c>
      <c r="K72">
        <f t="shared" si="3"/>
        <v>-0.28551366846204013</v>
      </c>
      <c r="L72">
        <f t="shared" si="4"/>
        <v>0.46995102182760312</v>
      </c>
    </row>
    <row r="73" spans="3:12" x14ac:dyDescent="0.2">
      <c r="C73">
        <v>2010</v>
      </c>
      <c r="D73" t="s">
        <v>491</v>
      </c>
      <c r="E73">
        <v>173.2</v>
      </c>
      <c r="F73">
        <f t="shared" si="17"/>
        <v>182.4</v>
      </c>
      <c r="G73">
        <f t="shared" si="1"/>
        <v>-9.2000000000000171</v>
      </c>
      <c r="H73" s="4">
        <v>3.0222984135565248E-2</v>
      </c>
      <c r="I73" s="4">
        <f t="shared" si="18"/>
        <v>2.9628019637866831E-2</v>
      </c>
      <c r="J73" s="4">
        <f t="shared" si="2"/>
        <v>5.9496449769841711E-4</v>
      </c>
      <c r="K73">
        <f t="shared" si="3"/>
        <v>-0.27257778066837535</v>
      </c>
      <c r="L73">
        <f t="shared" si="4"/>
        <v>0.10852152438019129</v>
      </c>
    </row>
    <row r="74" spans="3:12" x14ac:dyDescent="0.2">
      <c r="C74">
        <v>2011</v>
      </c>
      <c r="D74" t="s">
        <v>491</v>
      </c>
      <c r="E74">
        <v>170.3</v>
      </c>
      <c r="F74">
        <f t="shared" si="17"/>
        <v>173.2</v>
      </c>
      <c r="G74">
        <f t="shared" ref="G74:G137" si="19">E74-F74</f>
        <v>-2.8999999999999773</v>
      </c>
      <c r="H74" s="4">
        <v>3.10398629446638E-2</v>
      </c>
      <c r="I74" s="4">
        <f t="shared" si="18"/>
        <v>3.0222984135565248E-2</v>
      </c>
      <c r="J74" s="4">
        <f t="shared" ref="J74:J137" si="20">H74-I74</f>
        <v>8.1687880909855209E-4</v>
      </c>
      <c r="K74">
        <f t="shared" ref="K74:K137" si="21">G74*I74</f>
        <v>-8.7646653993138535E-2</v>
      </c>
      <c r="L74">
        <f t="shared" ref="L74:L137" si="22">F74*J74</f>
        <v>0.1414834097358692</v>
      </c>
    </row>
    <row r="75" spans="3:12" x14ac:dyDescent="0.2">
      <c r="C75">
        <v>2012</v>
      </c>
      <c r="D75" t="s">
        <v>491</v>
      </c>
      <c r="E75">
        <v>181.8</v>
      </c>
      <c r="F75">
        <f t="shared" si="17"/>
        <v>170.3</v>
      </c>
      <c r="G75">
        <f t="shared" si="19"/>
        <v>11.5</v>
      </c>
      <c r="H75" s="4">
        <v>2.7887315434281128E-2</v>
      </c>
      <c r="I75" s="4">
        <f t="shared" si="18"/>
        <v>3.10398629446638E-2</v>
      </c>
      <c r="J75" s="4">
        <f t="shared" si="20"/>
        <v>-3.1525475103826722E-3</v>
      </c>
      <c r="K75">
        <f t="shared" si="21"/>
        <v>0.35695842386363369</v>
      </c>
      <c r="L75">
        <f t="shared" si="22"/>
        <v>-0.53687884101816907</v>
      </c>
    </row>
    <row r="76" spans="3:12" x14ac:dyDescent="0.2">
      <c r="C76">
        <v>2013</v>
      </c>
      <c r="D76" t="s">
        <v>491</v>
      </c>
      <c r="E76">
        <v>191.1</v>
      </c>
      <c r="F76">
        <f t="shared" si="17"/>
        <v>181.8</v>
      </c>
      <c r="G76">
        <f t="shared" si="19"/>
        <v>9.2999999999999829</v>
      </c>
      <c r="H76" s="4">
        <v>2.6331031956438163E-2</v>
      </c>
      <c r="I76" s="4">
        <f t="shared" si="18"/>
        <v>2.7887315434281128E-2</v>
      </c>
      <c r="J76" s="4">
        <f t="shared" si="20"/>
        <v>-1.5562834778429652E-3</v>
      </c>
      <c r="K76">
        <f t="shared" si="21"/>
        <v>0.25935203353881403</v>
      </c>
      <c r="L76">
        <f t="shared" si="22"/>
        <v>-0.2829323362718511</v>
      </c>
    </row>
    <row r="77" spans="3:12" x14ac:dyDescent="0.2">
      <c r="C77">
        <v>2014</v>
      </c>
      <c r="D77" t="s">
        <v>491</v>
      </c>
      <c r="E77">
        <v>206.5</v>
      </c>
      <c r="F77">
        <f t="shared" si="17"/>
        <v>191.1</v>
      </c>
      <c r="G77">
        <f t="shared" si="19"/>
        <v>15.400000000000006</v>
      </c>
      <c r="H77" s="4">
        <v>2.547877850574104E-2</v>
      </c>
      <c r="I77" s="4">
        <f t="shared" si="18"/>
        <v>2.6331031956438163E-2</v>
      </c>
      <c r="J77" s="4">
        <f t="shared" si="20"/>
        <v>-8.5225345069712272E-4</v>
      </c>
      <c r="K77">
        <f t="shared" si="21"/>
        <v>0.40549789212914783</v>
      </c>
      <c r="L77">
        <f t="shared" si="22"/>
        <v>-0.16286563442822014</v>
      </c>
    </row>
    <row r="78" spans="3:12" x14ac:dyDescent="0.2">
      <c r="C78">
        <v>2015</v>
      </c>
      <c r="D78" t="s">
        <v>491</v>
      </c>
      <c r="E78">
        <v>200.3</v>
      </c>
      <c r="F78">
        <f t="shared" si="17"/>
        <v>206.5</v>
      </c>
      <c r="G78">
        <f t="shared" si="19"/>
        <v>-6.1999999999999886</v>
      </c>
      <c r="H78" s="4">
        <v>2.671680389391555E-2</v>
      </c>
      <c r="I78" s="4">
        <f t="shared" si="18"/>
        <v>2.547877850574104E-2</v>
      </c>
      <c r="J78" s="4">
        <f t="shared" si="20"/>
        <v>1.2380253881745101E-3</v>
      </c>
      <c r="K78">
        <f t="shared" si="21"/>
        <v>-0.15796842673559416</v>
      </c>
      <c r="L78">
        <f t="shared" si="22"/>
        <v>0.25565224265803632</v>
      </c>
    </row>
    <row r="79" spans="3:12" x14ac:dyDescent="0.2">
      <c r="C79">
        <v>2016</v>
      </c>
      <c r="D79" t="s">
        <v>491</v>
      </c>
      <c r="E79">
        <v>208.1</v>
      </c>
      <c r="F79">
        <f t="shared" si="17"/>
        <v>200.3</v>
      </c>
      <c r="G79">
        <f t="shared" si="19"/>
        <v>7.7999999999999829</v>
      </c>
      <c r="H79" s="4">
        <v>2.7087345997678602E-2</v>
      </c>
      <c r="I79" s="4">
        <f t="shared" si="18"/>
        <v>2.671680389391555E-2</v>
      </c>
      <c r="J79" s="4">
        <f t="shared" si="20"/>
        <v>3.7054210376305172E-4</v>
      </c>
      <c r="K79">
        <f t="shared" si="21"/>
        <v>0.20839107037254084</v>
      </c>
      <c r="L79">
        <f t="shared" si="22"/>
        <v>7.4219583383739268E-2</v>
      </c>
    </row>
    <row r="80" spans="3:12" x14ac:dyDescent="0.2">
      <c r="C80">
        <v>2017</v>
      </c>
      <c r="D80" t="s">
        <v>491</v>
      </c>
      <c r="E80">
        <v>207.4</v>
      </c>
      <c r="F80">
        <f t="shared" si="17"/>
        <v>208.1</v>
      </c>
      <c r="G80">
        <f t="shared" si="19"/>
        <v>-0.69999999999998863</v>
      </c>
      <c r="H80" s="4">
        <v>2.6789121194699426E-2</v>
      </c>
      <c r="I80" s="4">
        <f t="shared" si="18"/>
        <v>2.7087345997678602E-2</v>
      </c>
      <c r="J80" s="4">
        <f t="shared" si="20"/>
        <v>-2.9822480297917592E-4</v>
      </c>
      <c r="K80">
        <f t="shared" si="21"/>
        <v>-1.8961142198374713E-2</v>
      </c>
      <c r="L80">
        <f t="shared" si="22"/>
        <v>-6.2060581499966509E-2</v>
      </c>
    </row>
    <row r="81" spans="3:12" x14ac:dyDescent="0.2">
      <c r="C81">
        <v>2018</v>
      </c>
      <c r="D81" t="s">
        <v>491</v>
      </c>
      <c r="E81">
        <v>209.8</v>
      </c>
      <c r="F81">
        <f t="shared" si="17"/>
        <v>207.4</v>
      </c>
      <c r="G81">
        <f t="shared" si="19"/>
        <v>2.4000000000000057</v>
      </c>
      <c r="H81" s="4">
        <v>2.6559393976636789E-2</v>
      </c>
      <c r="I81" s="4">
        <f t="shared" si="18"/>
        <v>2.6789121194699426E-2</v>
      </c>
      <c r="J81" s="4">
        <f t="shared" si="20"/>
        <v>-2.2972721806263641E-4</v>
      </c>
      <c r="K81">
        <f t="shared" si="21"/>
        <v>6.4293890867278769E-2</v>
      </c>
      <c r="L81">
        <f t="shared" si="22"/>
        <v>-4.7645425026190791E-2</v>
      </c>
    </row>
    <row r="82" spans="3:12" x14ac:dyDescent="0.2">
      <c r="C82">
        <v>2019</v>
      </c>
      <c r="D82" t="s">
        <v>491</v>
      </c>
      <c r="E82">
        <v>212.1</v>
      </c>
      <c r="F82">
        <f t="shared" si="17"/>
        <v>209.8</v>
      </c>
      <c r="G82">
        <f t="shared" si="19"/>
        <v>2.2999999999999829</v>
      </c>
      <c r="H82" s="4">
        <v>2.6612245878175095E-2</v>
      </c>
      <c r="I82" s="4">
        <f t="shared" si="18"/>
        <v>2.6559393976636789E-2</v>
      </c>
      <c r="J82" s="4">
        <f t="shared" si="20"/>
        <v>5.2851901538305407E-5</v>
      </c>
      <c r="K82">
        <f t="shared" si="21"/>
        <v>6.1086606146264162E-2</v>
      </c>
      <c r="L82">
        <f t="shared" si="22"/>
        <v>1.1088328942736475E-2</v>
      </c>
    </row>
    <row r="83" spans="3:12" x14ac:dyDescent="0.2">
      <c r="C83">
        <v>2020</v>
      </c>
      <c r="D83" t="s">
        <v>491</v>
      </c>
      <c r="E83">
        <v>224.6</v>
      </c>
      <c r="F83">
        <f t="shared" si="17"/>
        <v>212.1</v>
      </c>
      <c r="G83">
        <f t="shared" si="19"/>
        <v>12.5</v>
      </c>
      <c r="H83" s="4">
        <v>2.8200977645068986E-2</v>
      </c>
      <c r="I83" s="4">
        <f t="shared" si="18"/>
        <v>2.6612245878175095E-2</v>
      </c>
      <c r="J83" s="4">
        <f t="shared" si="20"/>
        <v>1.5887317668938916E-3</v>
      </c>
      <c r="K83">
        <f t="shared" si="21"/>
        <v>0.3326530734771887</v>
      </c>
      <c r="L83">
        <f t="shared" si="22"/>
        <v>0.33697000775819441</v>
      </c>
    </row>
    <row r="84" spans="3:12" x14ac:dyDescent="0.2">
      <c r="C84">
        <v>2021</v>
      </c>
      <c r="D84" t="s">
        <v>491</v>
      </c>
      <c r="E84">
        <v>212.6</v>
      </c>
      <c r="F84">
        <f t="shared" si="17"/>
        <v>224.6</v>
      </c>
      <c r="G84">
        <f t="shared" si="19"/>
        <v>-12</v>
      </c>
      <c r="H84" s="4">
        <v>2.6711831632920027E-2</v>
      </c>
      <c r="I84" s="4">
        <f t="shared" si="18"/>
        <v>2.8200977645068986E-2</v>
      </c>
      <c r="J84" s="4">
        <f t="shared" si="20"/>
        <v>-1.4891460121489591E-3</v>
      </c>
      <c r="K84">
        <f t="shared" si="21"/>
        <v>-0.33841173174082784</v>
      </c>
      <c r="L84">
        <f t="shared" si="22"/>
        <v>-0.3344621943286562</v>
      </c>
    </row>
    <row r="85" spans="3:12" x14ac:dyDescent="0.2">
      <c r="C85">
        <v>2022</v>
      </c>
      <c r="D85" t="s">
        <v>491</v>
      </c>
      <c r="E85">
        <v>212.4</v>
      </c>
      <c r="F85">
        <f t="shared" si="17"/>
        <v>212.6</v>
      </c>
      <c r="G85">
        <f t="shared" si="19"/>
        <v>-0.19999999999998863</v>
      </c>
      <c r="H85" s="4">
        <v>2.6502915090963256E-2</v>
      </c>
      <c r="I85" s="4">
        <f t="shared" si="18"/>
        <v>2.6711831632920027E-2</v>
      </c>
      <c r="J85" s="4">
        <f t="shared" si="20"/>
        <v>-2.0891654195677109E-4</v>
      </c>
      <c r="K85">
        <f t="shared" si="21"/>
        <v>-5.3423663265837014E-3</v>
      </c>
      <c r="L85">
        <f t="shared" si="22"/>
        <v>-4.441565682000953E-2</v>
      </c>
    </row>
    <row r="86" spans="3:12" x14ac:dyDescent="0.2">
      <c r="C86">
        <v>2023</v>
      </c>
      <c r="D86" t="s">
        <v>491</v>
      </c>
      <c r="E86">
        <v>184.5</v>
      </c>
      <c r="F86">
        <f t="shared" si="17"/>
        <v>212.4</v>
      </c>
      <c r="G86">
        <f t="shared" si="19"/>
        <v>-27.900000000000006</v>
      </c>
      <c r="H86" s="4">
        <v>2.9084955247660946E-2</v>
      </c>
      <c r="I86" s="4">
        <f t="shared" si="18"/>
        <v>2.6502915090963256E-2</v>
      </c>
      <c r="J86" s="4">
        <f t="shared" si="20"/>
        <v>2.5820401566976903E-3</v>
      </c>
      <c r="K86">
        <f t="shared" si="21"/>
        <v>-0.73943133103787495</v>
      </c>
      <c r="L86">
        <f t="shared" si="22"/>
        <v>0.54842532928258947</v>
      </c>
    </row>
    <row r="87" spans="3:12" x14ac:dyDescent="0.2">
      <c r="C87">
        <v>1998</v>
      </c>
      <c r="D87" t="s">
        <v>492</v>
      </c>
      <c r="E87">
        <v>49.7</v>
      </c>
      <c r="F87">
        <v>50</v>
      </c>
      <c r="G87">
        <f t="shared" si="19"/>
        <v>-0.29999999999999716</v>
      </c>
      <c r="H87" s="4">
        <v>0.23081738219076162</v>
      </c>
      <c r="I87" s="4">
        <v>0.22630400836501349</v>
      </c>
      <c r="J87" s="4">
        <f t="shared" si="20"/>
        <v>4.5133738257481237E-3</v>
      </c>
      <c r="K87">
        <f t="shared" si="21"/>
        <v>-6.7891202509503409E-2</v>
      </c>
      <c r="L87">
        <f t="shared" si="22"/>
        <v>0.22566869128740619</v>
      </c>
    </row>
    <row r="88" spans="3:12" x14ac:dyDescent="0.2">
      <c r="C88">
        <v>1999</v>
      </c>
      <c r="D88" t="s">
        <v>492</v>
      </c>
      <c r="E88">
        <v>50.1</v>
      </c>
      <c r="F88">
        <f>E87</f>
        <v>49.7</v>
      </c>
      <c r="G88">
        <f t="shared" si="19"/>
        <v>0.39999999999999858</v>
      </c>
      <c r="H88" s="4">
        <v>0.23757845825782234</v>
      </c>
      <c r="I88" s="4">
        <f>H87</f>
        <v>0.23081738219076162</v>
      </c>
      <c r="J88" s="4">
        <f t="shared" si="20"/>
        <v>6.7610760670607228E-3</v>
      </c>
      <c r="K88">
        <f t="shared" si="21"/>
        <v>9.2326952876304325E-2</v>
      </c>
      <c r="L88">
        <f t="shared" si="22"/>
        <v>0.33602548053291792</v>
      </c>
    </row>
    <row r="89" spans="3:12" x14ac:dyDescent="0.2">
      <c r="C89">
        <v>2000</v>
      </c>
      <c r="D89" t="s">
        <v>492</v>
      </c>
      <c r="E89">
        <v>51.4</v>
      </c>
      <c r="F89">
        <f t="shared" ref="F89:F112" si="23">E88</f>
        <v>50.1</v>
      </c>
      <c r="G89">
        <f t="shared" si="19"/>
        <v>1.2999999999999972</v>
      </c>
      <c r="H89" s="4">
        <v>0.23978916571337444</v>
      </c>
      <c r="I89" s="4">
        <f t="shared" ref="I89:I112" si="24">H88</f>
        <v>0.23757845825782234</v>
      </c>
      <c r="J89" s="4">
        <f t="shared" si="20"/>
        <v>2.2107074555521022E-3</v>
      </c>
      <c r="K89">
        <f t="shared" si="21"/>
        <v>0.30885199573516836</v>
      </c>
      <c r="L89">
        <f t="shared" si="22"/>
        <v>0.11075644352316033</v>
      </c>
    </row>
    <row r="90" spans="3:12" x14ac:dyDescent="0.2">
      <c r="C90">
        <v>2001</v>
      </c>
      <c r="D90" t="s">
        <v>492</v>
      </c>
      <c r="E90">
        <v>53.6</v>
      </c>
      <c r="F90">
        <f t="shared" si="23"/>
        <v>51.4</v>
      </c>
      <c r="G90">
        <f t="shared" si="19"/>
        <v>2.2000000000000028</v>
      </c>
      <c r="H90" s="4">
        <v>0.2498331569692023</v>
      </c>
      <c r="I90" s="4">
        <f t="shared" si="24"/>
        <v>0.23978916571337444</v>
      </c>
      <c r="J90" s="4">
        <f t="shared" si="20"/>
        <v>1.0043991255827861E-2</v>
      </c>
      <c r="K90">
        <f t="shared" si="21"/>
        <v>0.52753616456942443</v>
      </c>
      <c r="L90">
        <f t="shared" si="22"/>
        <v>0.51626115054955202</v>
      </c>
    </row>
    <row r="91" spans="3:12" x14ac:dyDescent="0.2">
      <c r="C91">
        <v>2002</v>
      </c>
      <c r="D91" t="s">
        <v>492</v>
      </c>
      <c r="E91">
        <v>54.8</v>
      </c>
      <c r="F91">
        <f t="shared" si="23"/>
        <v>53.6</v>
      </c>
      <c r="G91">
        <f t="shared" si="19"/>
        <v>1.1999999999999957</v>
      </c>
      <c r="H91" s="4">
        <v>0.25689020390360656</v>
      </c>
      <c r="I91" s="4">
        <f t="shared" si="24"/>
        <v>0.2498331569692023</v>
      </c>
      <c r="J91" s="4">
        <f t="shared" si="20"/>
        <v>7.0570469344042597E-3</v>
      </c>
      <c r="K91">
        <f t="shared" si="21"/>
        <v>0.29979978836304172</v>
      </c>
      <c r="L91">
        <f t="shared" si="22"/>
        <v>0.37825771568406835</v>
      </c>
    </row>
    <row r="92" spans="3:12" x14ac:dyDescent="0.2">
      <c r="C92">
        <v>2003</v>
      </c>
      <c r="D92" t="s">
        <v>492</v>
      </c>
      <c r="E92">
        <v>55.8</v>
      </c>
      <c r="F92">
        <f t="shared" si="23"/>
        <v>54.8</v>
      </c>
      <c r="G92">
        <f t="shared" si="19"/>
        <v>1</v>
      </c>
      <c r="H92" s="4">
        <v>0.25818584520350313</v>
      </c>
      <c r="I92" s="4">
        <f t="shared" si="24"/>
        <v>0.25689020390360656</v>
      </c>
      <c r="J92" s="4">
        <f t="shared" si="20"/>
        <v>1.2956412998965661E-3</v>
      </c>
      <c r="K92">
        <f t="shared" si="21"/>
        <v>0.25689020390360656</v>
      </c>
      <c r="L92">
        <f t="shared" si="22"/>
        <v>7.1001143234331821E-2</v>
      </c>
    </row>
    <row r="93" spans="3:12" x14ac:dyDescent="0.2">
      <c r="C93">
        <v>2004</v>
      </c>
      <c r="D93" t="s">
        <v>492</v>
      </c>
      <c r="E93">
        <v>55.3</v>
      </c>
      <c r="F93">
        <f t="shared" si="23"/>
        <v>55.8</v>
      </c>
      <c r="G93">
        <f t="shared" si="19"/>
        <v>-0.5</v>
      </c>
      <c r="H93" s="4">
        <v>0.2687669107837608</v>
      </c>
      <c r="I93" s="4">
        <f t="shared" si="24"/>
        <v>0.25818584520350313</v>
      </c>
      <c r="J93" s="4">
        <f t="shared" si="20"/>
        <v>1.0581065580257676E-2</v>
      </c>
      <c r="K93">
        <f t="shared" si="21"/>
        <v>-0.12909292260175156</v>
      </c>
      <c r="L93">
        <f t="shared" si="22"/>
        <v>0.59042345937837826</v>
      </c>
    </row>
    <row r="94" spans="3:12" x14ac:dyDescent="0.2">
      <c r="C94">
        <v>2005</v>
      </c>
      <c r="D94" t="s">
        <v>492</v>
      </c>
      <c r="E94">
        <v>55</v>
      </c>
      <c r="F94">
        <f t="shared" si="23"/>
        <v>55.3</v>
      </c>
      <c r="G94">
        <f t="shared" si="19"/>
        <v>-0.29999999999999716</v>
      </c>
      <c r="H94" s="4">
        <v>0.28001208037097092</v>
      </c>
      <c r="I94" s="4">
        <f t="shared" si="24"/>
        <v>0.2687669107837608</v>
      </c>
      <c r="J94" s="4">
        <f t="shared" si="20"/>
        <v>1.1245169587210113E-2</v>
      </c>
      <c r="K94">
        <f t="shared" si="21"/>
        <v>-8.0630073235127483E-2</v>
      </c>
      <c r="L94">
        <f t="shared" si="22"/>
        <v>0.6218578781727192</v>
      </c>
    </row>
    <row r="95" spans="3:12" x14ac:dyDescent="0.2">
      <c r="C95">
        <v>2006</v>
      </c>
      <c r="D95" t="s">
        <v>492</v>
      </c>
      <c r="E95">
        <v>54.2</v>
      </c>
      <c r="F95">
        <f t="shared" si="23"/>
        <v>55</v>
      </c>
      <c r="G95">
        <f t="shared" si="19"/>
        <v>-0.79999999999999716</v>
      </c>
      <c r="H95" s="4">
        <v>0.29631828616068956</v>
      </c>
      <c r="I95" s="4">
        <f t="shared" si="24"/>
        <v>0.28001208037097092</v>
      </c>
      <c r="J95" s="4">
        <f t="shared" si="20"/>
        <v>1.6306205789718642E-2</v>
      </c>
      <c r="K95">
        <f t="shared" si="21"/>
        <v>-0.22400966429677593</v>
      </c>
      <c r="L95">
        <f t="shared" si="22"/>
        <v>0.8968413184345253</v>
      </c>
    </row>
    <row r="96" spans="3:12" x14ac:dyDescent="0.2">
      <c r="C96">
        <v>2007</v>
      </c>
      <c r="D96" t="s">
        <v>492</v>
      </c>
      <c r="E96">
        <v>53.6</v>
      </c>
      <c r="F96">
        <f t="shared" si="23"/>
        <v>54.2</v>
      </c>
      <c r="G96">
        <f t="shared" si="19"/>
        <v>-0.60000000000000142</v>
      </c>
      <c r="H96" s="4">
        <v>0.31466227451848722</v>
      </c>
      <c r="I96" s="4">
        <f t="shared" si="24"/>
        <v>0.29631828616068956</v>
      </c>
      <c r="J96" s="4">
        <f t="shared" si="20"/>
        <v>1.8343988357797658E-2</v>
      </c>
      <c r="K96">
        <f t="shared" si="21"/>
        <v>-0.17779097169641417</v>
      </c>
      <c r="L96">
        <f t="shared" si="22"/>
        <v>0.99424416899263313</v>
      </c>
    </row>
    <row r="97" spans="3:12" x14ac:dyDescent="0.2">
      <c r="C97">
        <v>2008</v>
      </c>
      <c r="D97" t="s">
        <v>492</v>
      </c>
      <c r="E97">
        <v>51.3</v>
      </c>
      <c r="F97">
        <f t="shared" si="23"/>
        <v>53.6</v>
      </c>
      <c r="G97">
        <f t="shared" si="19"/>
        <v>-2.3000000000000043</v>
      </c>
      <c r="H97" s="4">
        <v>0.34036566657565698</v>
      </c>
      <c r="I97" s="4">
        <f t="shared" si="24"/>
        <v>0.31466227451848722</v>
      </c>
      <c r="J97" s="4">
        <f t="shared" si="20"/>
        <v>2.570339205716976E-2</v>
      </c>
      <c r="K97">
        <f t="shared" si="21"/>
        <v>-0.72372323139252193</v>
      </c>
      <c r="L97">
        <f t="shared" si="22"/>
        <v>1.3777018142642992</v>
      </c>
    </row>
    <row r="98" spans="3:12" x14ac:dyDescent="0.2">
      <c r="C98">
        <v>2009</v>
      </c>
      <c r="D98" t="s">
        <v>492</v>
      </c>
      <c r="E98">
        <v>52.1</v>
      </c>
      <c r="F98">
        <f t="shared" si="23"/>
        <v>51.3</v>
      </c>
      <c r="G98">
        <f t="shared" si="19"/>
        <v>0.80000000000000426</v>
      </c>
      <c r="H98" s="4">
        <v>0.34373208641604186</v>
      </c>
      <c r="I98" s="4">
        <f t="shared" si="24"/>
        <v>0.34036566657565698</v>
      </c>
      <c r="J98" s="4">
        <f t="shared" si="20"/>
        <v>3.3664198403848822E-3</v>
      </c>
      <c r="K98">
        <f t="shared" si="21"/>
        <v>0.27229253326052705</v>
      </c>
      <c r="L98">
        <f t="shared" si="22"/>
        <v>0.17269733781174446</v>
      </c>
    </row>
    <row r="99" spans="3:12" x14ac:dyDescent="0.2">
      <c r="C99">
        <v>2010</v>
      </c>
      <c r="D99" t="s">
        <v>492</v>
      </c>
      <c r="E99">
        <v>52.3</v>
      </c>
      <c r="F99">
        <f t="shared" si="23"/>
        <v>52.1</v>
      </c>
      <c r="G99">
        <f t="shared" si="19"/>
        <v>0.19999999999999574</v>
      </c>
      <c r="H99" s="4">
        <v>0.35534642298875924</v>
      </c>
      <c r="I99" s="4">
        <f t="shared" si="24"/>
        <v>0.34373208641604186</v>
      </c>
      <c r="J99" s="4">
        <f t="shared" si="20"/>
        <v>1.1614336572717376E-2</v>
      </c>
      <c r="K99">
        <f t="shared" si="21"/>
        <v>6.8746417283206906E-2</v>
      </c>
      <c r="L99">
        <f t="shared" si="22"/>
        <v>0.6051069354385753</v>
      </c>
    </row>
    <row r="100" spans="3:12" x14ac:dyDescent="0.2">
      <c r="C100">
        <v>2011</v>
      </c>
      <c r="D100" t="s">
        <v>492</v>
      </c>
      <c r="E100">
        <v>52.7</v>
      </c>
      <c r="F100">
        <f t="shared" si="23"/>
        <v>52.3</v>
      </c>
      <c r="G100">
        <f t="shared" si="19"/>
        <v>0.40000000000000568</v>
      </c>
      <c r="H100" s="4">
        <v>0.3573191144422308</v>
      </c>
      <c r="I100" s="4">
        <f t="shared" si="24"/>
        <v>0.35534642298875924</v>
      </c>
      <c r="J100" s="4">
        <f t="shared" si="20"/>
        <v>1.9726914534715645E-3</v>
      </c>
      <c r="K100">
        <f t="shared" si="21"/>
        <v>0.14213856919550572</v>
      </c>
      <c r="L100">
        <f t="shared" si="22"/>
        <v>0.10317176301656282</v>
      </c>
    </row>
    <row r="101" spans="3:12" x14ac:dyDescent="0.2">
      <c r="C101">
        <v>2012</v>
      </c>
      <c r="D101" t="s">
        <v>492</v>
      </c>
      <c r="E101">
        <v>52.7</v>
      </c>
      <c r="F101">
        <f t="shared" si="23"/>
        <v>52.7</v>
      </c>
      <c r="G101">
        <f t="shared" si="19"/>
        <v>0</v>
      </c>
      <c r="H101" s="4">
        <v>0.37428418989633894</v>
      </c>
      <c r="I101" s="4">
        <f t="shared" si="24"/>
        <v>0.3573191144422308</v>
      </c>
      <c r="J101" s="4">
        <f t="shared" si="20"/>
        <v>1.6965075454108136E-2</v>
      </c>
      <c r="K101">
        <f t="shared" si="21"/>
        <v>0</v>
      </c>
      <c r="L101">
        <f t="shared" si="22"/>
        <v>0.89405947643149886</v>
      </c>
    </row>
    <row r="102" spans="3:12" x14ac:dyDescent="0.2">
      <c r="C102">
        <v>2013</v>
      </c>
      <c r="D102" t="s">
        <v>492</v>
      </c>
      <c r="E102">
        <v>54</v>
      </c>
      <c r="F102">
        <f t="shared" si="23"/>
        <v>52.7</v>
      </c>
      <c r="G102">
        <f t="shared" si="19"/>
        <v>1.2999999999999972</v>
      </c>
      <c r="H102" s="4">
        <v>0.37821351468133524</v>
      </c>
      <c r="I102" s="4">
        <f t="shared" si="24"/>
        <v>0.37428418989633894</v>
      </c>
      <c r="J102" s="4">
        <f t="shared" si="20"/>
        <v>3.929324784996302E-3</v>
      </c>
      <c r="K102">
        <f t="shared" si="21"/>
        <v>0.48656944686523956</v>
      </c>
      <c r="L102">
        <f t="shared" si="22"/>
        <v>0.20707541616930514</v>
      </c>
    </row>
    <row r="103" spans="3:12" x14ac:dyDescent="0.2">
      <c r="C103">
        <v>2014</v>
      </c>
      <c r="D103" t="s">
        <v>492</v>
      </c>
      <c r="E103">
        <v>54.7</v>
      </c>
      <c r="F103">
        <f t="shared" si="23"/>
        <v>54</v>
      </c>
      <c r="G103">
        <f t="shared" si="19"/>
        <v>0.70000000000000284</v>
      </c>
      <c r="H103" s="4">
        <v>0.38636815384020284</v>
      </c>
      <c r="I103" s="4">
        <f t="shared" si="24"/>
        <v>0.37821351468133524</v>
      </c>
      <c r="J103" s="4">
        <f t="shared" si="20"/>
        <v>8.1546391588676048E-3</v>
      </c>
      <c r="K103">
        <f t="shared" si="21"/>
        <v>0.26474946027693574</v>
      </c>
      <c r="L103">
        <f t="shared" si="22"/>
        <v>0.44035051457885066</v>
      </c>
    </row>
    <row r="104" spans="3:12" x14ac:dyDescent="0.2">
      <c r="C104">
        <v>2015</v>
      </c>
      <c r="D104" t="s">
        <v>492</v>
      </c>
      <c r="E104">
        <v>53.7</v>
      </c>
      <c r="F104">
        <f t="shared" si="23"/>
        <v>54.7</v>
      </c>
      <c r="G104">
        <f t="shared" si="19"/>
        <v>-1</v>
      </c>
      <c r="H104" s="4">
        <v>0.38865692254618633</v>
      </c>
      <c r="I104" s="4">
        <f t="shared" si="24"/>
        <v>0.38636815384020284</v>
      </c>
      <c r="J104" s="4">
        <f t="shared" si="20"/>
        <v>2.2887687059834905E-3</v>
      </c>
      <c r="K104">
        <f t="shared" si="21"/>
        <v>-0.38636815384020284</v>
      </c>
      <c r="L104">
        <f t="shared" si="22"/>
        <v>0.12519564821729692</v>
      </c>
    </row>
    <row r="105" spans="3:12" x14ac:dyDescent="0.2">
      <c r="C105">
        <v>2016</v>
      </c>
      <c r="D105" t="s">
        <v>492</v>
      </c>
      <c r="E105">
        <v>54</v>
      </c>
      <c r="F105">
        <f t="shared" si="23"/>
        <v>53.7</v>
      </c>
      <c r="G105">
        <f t="shared" si="19"/>
        <v>0.29999999999999716</v>
      </c>
      <c r="H105" s="4">
        <v>0.37828038351736254</v>
      </c>
      <c r="I105" s="4">
        <f t="shared" si="24"/>
        <v>0.38865692254618633</v>
      </c>
      <c r="J105" s="4">
        <f t="shared" si="20"/>
        <v>-1.0376539028823795E-2</v>
      </c>
      <c r="K105">
        <f t="shared" si="21"/>
        <v>0.11659707676385479</v>
      </c>
      <c r="L105">
        <f t="shared" si="22"/>
        <v>-0.55722014584783786</v>
      </c>
    </row>
    <row r="106" spans="3:12" x14ac:dyDescent="0.2">
      <c r="C106">
        <v>2017</v>
      </c>
      <c r="D106" t="s">
        <v>492</v>
      </c>
      <c r="E106">
        <v>53.8</v>
      </c>
      <c r="F106">
        <f t="shared" si="23"/>
        <v>54</v>
      </c>
      <c r="G106">
        <f t="shared" si="19"/>
        <v>-0.20000000000000284</v>
      </c>
      <c r="H106" s="4">
        <v>0.38264251237338798</v>
      </c>
      <c r="I106" s="4">
        <f t="shared" si="24"/>
        <v>0.37828038351736254</v>
      </c>
      <c r="J106" s="4">
        <f t="shared" si="20"/>
        <v>4.3621288560254379E-3</v>
      </c>
      <c r="K106">
        <f t="shared" si="21"/>
        <v>-7.5656076703473588E-2</v>
      </c>
      <c r="L106">
        <f t="shared" si="22"/>
        <v>0.23555495822537365</v>
      </c>
    </row>
    <row r="107" spans="3:12" x14ac:dyDescent="0.2">
      <c r="C107">
        <v>2018</v>
      </c>
      <c r="D107" t="s">
        <v>492</v>
      </c>
      <c r="E107">
        <v>54.2</v>
      </c>
      <c r="F107">
        <f t="shared" si="23"/>
        <v>53.8</v>
      </c>
      <c r="G107">
        <f t="shared" si="19"/>
        <v>0.40000000000000568</v>
      </c>
      <c r="H107" s="4">
        <v>0.38249556012378849</v>
      </c>
      <c r="I107" s="4">
        <f t="shared" si="24"/>
        <v>0.38264251237338798</v>
      </c>
      <c r="J107" s="4">
        <f t="shared" si="20"/>
        <v>-1.4695224959948572E-4</v>
      </c>
      <c r="K107">
        <f t="shared" si="21"/>
        <v>0.15305700494935737</v>
      </c>
      <c r="L107">
        <f t="shared" si="22"/>
        <v>-7.9060310284523316E-3</v>
      </c>
    </row>
    <row r="108" spans="3:12" x14ac:dyDescent="0.2">
      <c r="C108">
        <v>2019</v>
      </c>
      <c r="D108" t="s">
        <v>492</v>
      </c>
      <c r="E108">
        <v>53.4</v>
      </c>
      <c r="F108">
        <f t="shared" si="23"/>
        <v>54.2</v>
      </c>
      <c r="G108">
        <f t="shared" si="19"/>
        <v>-0.80000000000000426</v>
      </c>
      <c r="H108" s="4">
        <v>0.38672939046073979</v>
      </c>
      <c r="I108" s="4">
        <f t="shared" si="24"/>
        <v>0.38249556012378849</v>
      </c>
      <c r="J108" s="4">
        <f t="shared" si="20"/>
        <v>4.2338303369512942E-3</v>
      </c>
      <c r="K108">
        <f t="shared" si="21"/>
        <v>-0.30599644809903243</v>
      </c>
      <c r="L108">
        <f t="shared" si="22"/>
        <v>0.22947360426276014</v>
      </c>
    </row>
    <row r="109" spans="3:12" x14ac:dyDescent="0.2">
      <c r="C109">
        <v>2020</v>
      </c>
      <c r="D109" t="s">
        <v>492</v>
      </c>
      <c r="E109">
        <v>59.9</v>
      </c>
      <c r="F109">
        <f t="shared" si="23"/>
        <v>53.4</v>
      </c>
      <c r="G109">
        <f t="shared" si="19"/>
        <v>6.5</v>
      </c>
      <c r="H109" s="4">
        <v>0.38216766563709292</v>
      </c>
      <c r="I109" s="4">
        <f t="shared" si="24"/>
        <v>0.38672939046073979</v>
      </c>
      <c r="J109" s="4">
        <f t="shared" si="20"/>
        <v>-4.5617248236468622E-3</v>
      </c>
      <c r="K109">
        <f t="shared" si="21"/>
        <v>2.5137410379948086</v>
      </c>
      <c r="L109">
        <f t="shared" si="22"/>
        <v>-0.24359610558274244</v>
      </c>
    </row>
    <row r="110" spans="3:12" x14ac:dyDescent="0.2">
      <c r="C110">
        <v>2021</v>
      </c>
      <c r="D110" t="s">
        <v>492</v>
      </c>
      <c r="E110">
        <v>54.2</v>
      </c>
      <c r="F110">
        <f t="shared" si="23"/>
        <v>59.9</v>
      </c>
      <c r="G110">
        <f t="shared" si="19"/>
        <v>-5.6999999999999957</v>
      </c>
      <c r="H110" s="4">
        <v>0.40722742891817798</v>
      </c>
      <c r="I110" s="4">
        <f t="shared" si="24"/>
        <v>0.38216766563709292</v>
      </c>
      <c r="J110" s="4">
        <f t="shared" si="20"/>
        <v>2.5059763281085057E-2</v>
      </c>
      <c r="K110">
        <f t="shared" si="21"/>
        <v>-2.1783556941314282</v>
      </c>
      <c r="L110">
        <f t="shared" si="22"/>
        <v>1.5010798205369948</v>
      </c>
    </row>
    <row r="111" spans="3:12" x14ac:dyDescent="0.2">
      <c r="C111">
        <v>2022</v>
      </c>
      <c r="D111" t="s">
        <v>492</v>
      </c>
      <c r="E111">
        <v>52.5</v>
      </c>
      <c r="F111">
        <f t="shared" si="23"/>
        <v>54.2</v>
      </c>
      <c r="G111">
        <f t="shared" si="19"/>
        <v>-1.7000000000000028</v>
      </c>
      <c r="H111" s="4">
        <v>0.41025372462410375</v>
      </c>
      <c r="I111" s="4">
        <f t="shared" si="24"/>
        <v>0.40722742891817798</v>
      </c>
      <c r="J111" s="4">
        <f t="shared" si="20"/>
        <v>3.0262957059257745E-3</v>
      </c>
      <c r="K111">
        <f t="shared" si="21"/>
        <v>-0.69228662916090378</v>
      </c>
      <c r="L111">
        <f t="shared" si="22"/>
        <v>0.16402522726117699</v>
      </c>
    </row>
    <row r="112" spans="3:12" x14ac:dyDescent="0.2">
      <c r="C112">
        <v>2023</v>
      </c>
      <c r="D112" t="s">
        <v>492</v>
      </c>
      <c r="E112">
        <v>48.7</v>
      </c>
      <c r="F112">
        <f t="shared" si="23"/>
        <v>52.5</v>
      </c>
      <c r="G112">
        <f t="shared" si="19"/>
        <v>-3.7999999999999972</v>
      </c>
      <c r="H112" s="4">
        <v>0.42503251047237728</v>
      </c>
      <c r="I112" s="4">
        <f t="shared" si="24"/>
        <v>0.41025372462410375</v>
      </c>
      <c r="J112" s="4">
        <f t="shared" si="20"/>
        <v>1.4778785848273523E-2</v>
      </c>
      <c r="K112">
        <f t="shared" si="21"/>
        <v>-1.558964153571593</v>
      </c>
      <c r="L112">
        <f t="shared" si="22"/>
        <v>0.77588625703435998</v>
      </c>
    </row>
    <row r="113" spans="3:12" x14ac:dyDescent="0.2">
      <c r="C113">
        <v>1998</v>
      </c>
      <c r="D113" t="s">
        <v>493</v>
      </c>
      <c r="E113">
        <v>50.3</v>
      </c>
      <c r="F113">
        <v>47.9</v>
      </c>
      <c r="G113">
        <f t="shared" si="19"/>
        <v>2.3999999999999986</v>
      </c>
      <c r="H113" s="4">
        <v>0.54106422483996797</v>
      </c>
      <c r="I113" s="4">
        <v>0.53943096318429895</v>
      </c>
      <c r="J113" s="4">
        <f t="shared" si="20"/>
        <v>1.633261655669016E-3</v>
      </c>
      <c r="K113">
        <f t="shared" si="21"/>
        <v>1.2946343116423167</v>
      </c>
      <c r="L113">
        <f t="shared" si="22"/>
        <v>7.8233233306545871E-2</v>
      </c>
    </row>
    <row r="114" spans="3:12" x14ac:dyDescent="0.2">
      <c r="C114">
        <v>1999</v>
      </c>
      <c r="D114" t="s">
        <v>493</v>
      </c>
      <c r="E114">
        <v>53.5</v>
      </c>
      <c r="F114">
        <f>E113</f>
        <v>50.3</v>
      </c>
      <c r="G114">
        <f t="shared" si="19"/>
        <v>3.2000000000000028</v>
      </c>
      <c r="H114" s="4">
        <v>0.54584488644056206</v>
      </c>
      <c r="I114" s="4">
        <f>H113</f>
        <v>0.54106422483996797</v>
      </c>
      <c r="J114" s="4">
        <f t="shared" si="20"/>
        <v>4.7806616005940938E-3</v>
      </c>
      <c r="K114">
        <f t="shared" si="21"/>
        <v>1.731405519487899</v>
      </c>
      <c r="L114">
        <f t="shared" si="22"/>
        <v>0.24046727850988292</v>
      </c>
    </row>
    <row r="115" spans="3:12" x14ac:dyDescent="0.2">
      <c r="C115">
        <v>2000</v>
      </c>
      <c r="D115" t="s">
        <v>493</v>
      </c>
      <c r="E115">
        <v>57.1</v>
      </c>
      <c r="F115">
        <f t="shared" ref="F115:F138" si="25">E114</f>
        <v>53.5</v>
      </c>
      <c r="G115">
        <f t="shared" si="19"/>
        <v>3.6000000000000014</v>
      </c>
      <c r="H115" s="4">
        <v>0.55242252499887323</v>
      </c>
      <c r="I115" s="4">
        <f t="shared" ref="I115:I138" si="26">H114</f>
        <v>0.54584488644056206</v>
      </c>
      <c r="J115" s="4">
        <f t="shared" si="20"/>
        <v>6.5776385583111718E-3</v>
      </c>
      <c r="K115">
        <f t="shared" si="21"/>
        <v>1.9650415911860242</v>
      </c>
      <c r="L115">
        <f t="shared" si="22"/>
        <v>0.35190366286964769</v>
      </c>
    </row>
    <row r="116" spans="3:12" x14ac:dyDescent="0.2">
      <c r="C116">
        <v>2001</v>
      </c>
      <c r="D116" t="s">
        <v>493</v>
      </c>
      <c r="E116">
        <v>56.5</v>
      </c>
      <c r="F116">
        <f t="shared" si="25"/>
        <v>57.1</v>
      </c>
      <c r="G116">
        <f t="shared" si="19"/>
        <v>-0.60000000000000142</v>
      </c>
      <c r="H116" s="4">
        <v>0.54749455050098983</v>
      </c>
      <c r="I116" s="4">
        <f t="shared" si="26"/>
        <v>0.55242252499887323</v>
      </c>
      <c r="J116" s="4">
        <f t="shared" si="20"/>
        <v>-4.9279744978834028E-3</v>
      </c>
      <c r="K116">
        <f t="shared" si="21"/>
        <v>-0.33145351499932474</v>
      </c>
      <c r="L116">
        <f t="shared" si="22"/>
        <v>-0.28138734382914232</v>
      </c>
    </row>
    <row r="117" spans="3:12" x14ac:dyDescent="0.2">
      <c r="C117">
        <v>2002</v>
      </c>
      <c r="D117" t="s">
        <v>493</v>
      </c>
      <c r="E117">
        <v>57.8</v>
      </c>
      <c r="F117">
        <f t="shared" si="25"/>
        <v>56.5</v>
      </c>
      <c r="G117">
        <f t="shared" si="19"/>
        <v>1.2999999999999972</v>
      </c>
      <c r="H117" s="4">
        <v>0.54415122388401083</v>
      </c>
      <c r="I117" s="4">
        <f t="shared" si="26"/>
        <v>0.54749455050098983</v>
      </c>
      <c r="J117" s="4">
        <f t="shared" si="20"/>
        <v>-3.3433266169790032E-3</v>
      </c>
      <c r="K117">
        <f t="shared" si="21"/>
        <v>0.71174291565128522</v>
      </c>
      <c r="L117">
        <f t="shared" si="22"/>
        <v>-0.18889795385931368</v>
      </c>
    </row>
    <row r="118" spans="3:12" x14ac:dyDescent="0.2">
      <c r="C118">
        <v>2003</v>
      </c>
      <c r="D118" t="s">
        <v>493</v>
      </c>
      <c r="E118">
        <v>57</v>
      </c>
      <c r="F118">
        <f t="shared" si="25"/>
        <v>57.8</v>
      </c>
      <c r="G118">
        <f t="shared" si="19"/>
        <v>-0.79999999999999716</v>
      </c>
      <c r="H118" s="4">
        <v>0.5408475332772319</v>
      </c>
      <c r="I118" s="4">
        <f t="shared" si="26"/>
        <v>0.54415122388401083</v>
      </c>
      <c r="J118" s="4">
        <f t="shared" si="20"/>
        <v>-3.3036906067789307E-3</v>
      </c>
      <c r="K118">
        <f t="shared" si="21"/>
        <v>-0.43532097910720713</v>
      </c>
      <c r="L118">
        <f t="shared" si="22"/>
        <v>-0.19095331707182217</v>
      </c>
    </row>
    <row r="119" spans="3:12" x14ac:dyDescent="0.2">
      <c r="C119">
        <v>2004</v>
      </c>
      <c r="D119" t="s">
        <v>493</v>
      </c>
      <c r="E119">
        <v>58.2</v>
      </c>
      <c r="F119">
        <f t="shared" si="25"/>
        <v>57</v>
      </c>
      <c r="G119">
        <f t="shared" si="19"/>
        <v>1.2000000000000028</v>
      </c>
      <c r="H119" s="4">
        <v>0.53021248642816166</v>
      </c>
      <c r="I119" s="4">
        <f t="shared" si="26"/>
        <v>0.5408475332772319</v>
      </c>
      <c r="J119" s="4">
        <f t="shared" si="20"/>
        <v>-1.063504684907024E-2</v>
      </c>
      <c r="K119">
        <f t="shared" si="21"/>
        <v>0.64901703993267978</v>
      </c>
      <c r="L119">
        <f t="shared" si="22"/>
        <v>-0.60619767039700367</v>
      </c>
    </row>
    <row r="120" spans="3:12" x14ac:dyDescent="0.2">
      <c r="C120">
        <v>2005</v>
      </c>
      <c r="D120" t="s">
        <v>493</v>
      </c>
      <c r="E120">
        <v>60.3</v>
      </c>
      <c r="F120">
        <f t="shared" si="25"/>
        <v>58.2</v>
      </c>
      <c r="G120">
        <f t="shared" si="19"/>
        <v>2.0999999999999943</v>
      </c>
      <c r="H120" s="4">
        <v>0.51524124724719722</v>
      </c>
      <c r="I120" s="4">
        <f t="shared" si="26"/>
        <v>0.53021248642816166</v>
      </c>
      <c r="J120" s="4">
        <f t="shared" si="20"/>
        <v>-1.4971239180964435E-2</v>
      </c>
      <c r="K120">
        <f t="shared" si="21"/>
        <v>1.1134462214991365</v>
      </c>
      <c r="L120">
        <f t="shared" si="22"/>
        <v>-0.87132612033213019</v>
      </c>
    </row>
    <row r="121" spans="3:12" x14ac:dyDescent="0.2">
      <c r="C121">
        <v>2006</v>
      </c>
      <c r="D121" t="s">
        <v>493</v>
      </c>
      <c r="E121">
        <v>61.5</v>
      </c>
      <c r="F121">
        <f t="shared" si="25"/>
        <v>60.3</v>
      </c>
      <c r="G121">
        <f t="shared" si="19"/>
        <v>1.2000000000000028</v>
      </c>
      <c r="H121" s="4">
        <v>0.49757627176166841</v>
      </c>
      <c r="I121" s="4">
        <f t="shared" si="26"/>
        <v>0.51524124724719722</v>
      </c>
      <c r="J121" s="4">
        <f t="shared" si="20"/>
        <v>-1.7664975485528811E-2</v>
      </c>
      <c r="K121">
        <f t="shared" si="21"/>
        <v>0.61828949669663813</v>
      </c>
      <c r="L121">
        <f t="shared" si="22"/>
        <v>-1.0651980217773873</v>
      </c>
    </row>
    <row r="122" spans="3:12" x14ac:dyDescent="0.2">
      <c r="C122">
        <v>2007</v>
      </c>
      <c r="D122" t="s">
        <v>493</v>
      </c>
      <c r="E122">
        <v>61.3</v>
      </c>
      <c r="F122">
        <f t="shared" si="25"/>
        <v>61.5</v>
      </c>
      <c r="G122">
        <f t="shared" si="19"/>
        <v>-0.20000000000000284</v>
      </c>
      <c r="H122" s="4">
        <v>0.48190365898159199</v>
      </c>
      <c r="I122" s="4">
        <f t="shared" si="26"/>
        <v>0.49757627176166841</v>
      </c>
      <c r="J122" s="4">
        <f t="shared" si="20"/>
        <v>-1.5672612780076423E-2</v>
      </c>
      <c r="K122">
        <f t="shared" si="21"/>
        <v>-9.9515254352335103E-2</v>
      </c>
      <c r="L122">
        <f t="shared" si="22"/>
        <v>-0.96386568597470001</v>
      </c>
    </row>
    <row r="123" spans="3:12" x14ac:dyDescent="0.2">
      <c r="C123">
        <v>2008</v>
      </c>
      <c r="D123" t="s">
        <v>493</v>
      </c>
      <c r="E123">
        <v>62.2</v>
      </c>
      <c r="F123">
        <f t="shared" si="25"/>
        <v>61.3</v>
      </c>
      <c r="G123">
        <f t="shared" si="19"/>
        <v>0.90000000000000568</v>
      </c>
      <c r="H123" s="4">
        <v>0.45357979865983278</v>
      </c>
      <c r="I123" s="4">
        <f t="shared" si="26"/>
        <v>0.48190365898159199</v>
      </c>
      <c r="J123" s="4">
        <f t="shared" si="20"/>
        <v>-2.8323860321759209E-2</v>
      </c>
      <c r="K123">
        <f t="shared" si="21"/>
        <v>0.43371329308343554</v>
      </c>
      <c r="L123">
        <f t="shared" si="22"/>
        <v>-1.7362526377238394</v>
      </c>
    </row>
    <row r="124" spans="3:12" x14ac:dyDescent="0.2">
      <c r="C124">
        <v>2009</v>
      </c>
      <c r="D124" t="s">
        <v>493</v>
      </c>
      <c r="E124">
        <v>60</v>
      </c>
      <c r="F124">
        <f t="shared" si="25"/>
        <v>62.2</v>
      </c>
      <c r="G124">
        <f t="shared" si="19"/>
        <v>-2.2000000000000028</v>
      </c>
      <c r="H124" s="4">
        <v>0.44251160502654779</v>
      </c>
      <c r="I124" s="4">
        <f t="shared" si="26"/>
        <v>0.45357979865983278</v>
      </c>
      <c r="J124" s="4">
        <f t="shared" si="20"/>
        <v>-1.1068193633284984E-2</v>
      </c>
      <c r="K124">
        <f t="shared" si="21"/>
        <v>-0.99787555705163344</v>
      </c>
      <c r="L124">
        <f t="shared" si="22"/>
        <v>-0.68844164399032604</v>
      </c>
    </row>
    <row r="125" spans="3:12" x14ac:dyDescent="0.2">
      <c r="C125">
        <v>2010</v>
      </c>
      <c r="D125" t="s">
        <v>493</v>
      </c>
      <c r="E125">
        <v>61.4</v>
      </c>
      <c r="F125">
        <f t="shared" si="25"/>
        <v>60</v>
      </c>
      <c r="G125">
        <f t="shared" si="19"/>
        <v>1.3999999999999986</v>
      </c>
      <c r="H125" s="4">
        <v>0.4345392058357504</v>
      </c>
      <c r="I125" s="4">
        <f t="shared" si="26"/>
        <v>0.44251160502654779</v>
      </c>
      <c r="J125" s="4">
        <f t="shared" si="20"/>
        <v>-7.9723991907973968E-3</v>
      </c>
      <c r="K125">
        <f t="shared" si="21"/>
        <v>0.61951624703716623</v>
      </c>
      <c r="L125">
        <f t="shared" si="22"/>
        <v>-0.47834395144784381</v>
      </c>
    </row>
    <row r="126" spans="3:12" x14ac:dyDescent="0.2">
      <c r="C126">
        <v>2011</v>
      </c>
      <c r="D126" t="s">
        <v>493</v>
      </c>
      <c r="E126">
        <v>63.2</v>
      </c>
      <c r="F126">
        <f t="shared" si="25"/>
        <v>61.4</v>
      </c>
      <c r="G126">
        <f t="shared" si="19"/>
        <v>1.8000000000000043</v>
      </c>
      <c r="H126" s="4">
        <v>0.42661359639237473</v>
      </c>
      <c r="I126" s="4">
        <f t="shared" si="26"/>
        <v>0.4345392058357504</v>
      </c>
      <c r="J126" s="4">
        <f t="shared" si="20"/>
        <v>-7.9256094433756696E-3</v>
      </c>
      <c r="K126">
        <f t="shared" si="21"/>
        <v>0.78217057050435257</v>
      </c>
      <c r="L126">
        <f t="shared" si="22"/>
        <v>-0.4866324198232661</v>
      </c>
    </row>
    <row r="127" spans="3:12" x14ac:dyDescent="0.2">
      <c r="C127">
        <v>2012</v>
      </c>
      <c r="D127" t="s">
        <v>493</v>
      </c>
      <c r="E127">
        <v>64.099999999999994</v>
      </c>
      <c r="F127">
        <f t="shared" si="25"/>
        <v>63.2</v>
      </c>
      <c r="G127">
        <f t="shared" si="19"/>
        <v>0.89999999999999147</v>
      </c>
      <c r="H127" s="4">
        <v>0.41397426080204147</v>
      </c>
      <c r="I127" s="4">
        <f t="shared" si="26"/>
        <v>0.42661359639237473</v>
      </c>
      <c r="J127" s="4">
        <f t="shared" si="20"/>
        <v>-1.2639335590333256E-2</v>
      </c>
      <c r="K127">
        <f t="shared" si="21"/>
        <v>0.38395223675313361</v>
      </c>
      <c r="L127">
        <f t="shared" si="22"/>
        <v>-0.79880600930906187</v>
      </c>
    </row>
    <row r="128" spans="3:12" x14ac:dyDescent="0.2">
      <c r="C128">
        <v>2013</v>
      </c>
      <c r="D128" t="s">
        <v>493</v>
      </c>
      <c r="E128">
        <v>64.900000000000006</v>
      </c>
      <c r="F128">
        <f t="shared" si="25"/>
        <v>64.099999999999994</v>
      </c>
      <c r="G128">
        <f t="shared" si="19"/>
        <v>0.80000000000001137</v>
      </c>
      <c r="H128" s="4">
        <v>0.40442192409268646</v>
      </c>
      <c r="I128" s="4">
        <f t="shared" si="26"/>
        <v>0.41397426080204147</v>
      </c>
      <c r="J128" s="4">
        <f t="shared" si="20"/>
        <v>-9.5523367093550138E-3</v>
      </c>
      <c r="K128">
        <f t="shared" si="21"/>
        <v>0.33117940864163786</v>
      </c>
      <c r="L128">
        <f t="shared" si="22"/>
        <v>-0.6123047830696563</v>
      </c>
    </row>
    <row r="129" spans="3:12" x14ac:dyDescent="0.2">
      <c r="C129">
        <v>2014</v>
      </c>
      <c r="D129" t="s">
        <v>493</v>
      </c>
      <c r="E129">
        <v>67.2</v>
      </c>
      <c r="F129">
        <f t="shared" si="25"/>
        <v>64.900000000000006</v>
      </c>
      <c r="G129">
        <f t="shared" si="19"/>
        <v>2.2999999999999972</v>
      </c>
      <c r="H129" s="4">
        <v>0.40548800948055091</v>
      </c>
      <c r="I129" s="4">
        <f t="shared" si="26"/>
        <v>0.40442192409268646</v>
      </c>
      <c r="J129" s="4">
        <f t="shared" si="20"/>
        <v>1.0660853878644572E-3</v>
      </c>
      <c r="K129">
        <f t="shared" si="21"/>
        <v>0.93017042541317774</v>
      </c>
      <c r="L129">
        <f t="shared" si="22"/>
        <v>6.9188941672403276E-2</v>
      </c>
    </row>
    <row r="130" spans="3:12" x14ac:dyDescent="0.2">
      <c r="C130">
        <v>2015</v>
      </c>
      <c r="D130" t="s">
        <v>493</v>
      </c>
      <c r="E130">
        <v>67.099999999999994</v>
      </c>
      <c r="F130">
        <f t="shared" si="25"/>
        <v>67.2</v>
      </c>
      <c r="G130">
        <f t="shared" si="19"/>
        <v>-0.10000000000000853</v>
      </c>
      <c r="H130" s="4">
        <v>0.41284654069580301</v>
      </c>
      <c r="I130" s="4">
        <f t="shared" si="26"/>
        <v>0.40548800948055091</v>
      </c>
      <c r="J130" s="4">
        <f t="shared" si="20"/>
        <v>7.3585312152520954E-3</v>
      </c>
      <c r="K130">
        <f t="shared" si="21"/>
        <v>-4.0548800948058551E-2</v>
      </c>
      <c r="L130">
        <f t="shared" si="22"/>
        <v>0.49449329766494082</v>
      </c>
    </row>
    <row r="131" spans="3:12" x14ac:dyDescent="0.2">
      <c r="C131">
        <v>2016</v>
      </c>
      <c r="D131" t="s">
        <v>493</v>
      </c>
      <c r="E131">
        <v>67</v>
      </c>
      <c r="F131">
        <f t="shared" si="25"/>
        <v>67.099999999999994</v>
      </c>
      <c r="G131">
        <f t="shared" si="19"/>
        <v>-9.9999999999994316E-2</v>
      </c>
      <c r="H131" s="4">
        <v>0.42493039027923168</v>
      </c>
      <c r="I131" s="4">
        <f t="shared" si="26"/>
        <v>0.41284654069580301</v>
      </c>
      <c r="J131" s="4">
        <f t="shared" si="20"/>
        <v>1.2083849583428674E-2</v>
      </c>
      <c r="K131">
        <f t="shared" si="21"/>
        <v>-4.1284654069577952E-2</v>
      </c>
      <c r="L131">
        <f t="shared" si="22"/>
        <v>0.81082630704806391</v>
      </c>
    </row>
    <row r="132" spans="3:12" x14ac:dyDescent="0.2">
      <c r="C132">
        <v>2017</v>
      </c>
      <c r="D132" t="s">
        <v>493</v>
      </c>
      <c r="E132">
        <v>67.3</v>
      </c>
      <c r="F132">
        <f t="shared" si="25"/>
        <v>67</v>
      </c>
      <c r="G132">
        <f t="shared" si="19"/>
        <v>0.29999999999999716</v>
      </c>
      <c r="H132" s="4">
        <v>0.41935666220789597</v>
      </c>
      <c r="I132" s="4">
        <f t="shared" si="26"/>
        <v>0.42493039027923168</v>
      </c>
      <c r="J132" s="4">
        <f t="shared" si="20"/>
        <v>-5.5737280713357151E-3</v>
      </c>
      <c r="K132">
        <f t="shared" si="21"/>
        <v>0.1274791170837683</v>
      </c>
      <c r="L132">
        <f t="shared" si="22"/>
        <v>-0.37343978077949291</v>
      </c>
    </row>
    <row r="133" spans="3:12" x14ac:dyDescent="0.2">
      <c r="C133">
        <v>2018</v>
      </c>
      <c r="D133" t="s">
        <v>493</v>
      </c>
      <c r="E133">
        <v>67.5</v>
      </c>
      <c r="F133">
        <f t="shared" si="25"/>
        <v>67.3</v>
      </c>
      <c r="G133">
        <f t="shared" si="19"/>
        <v>0.20000000000000284</v>
      </c>
      <c r="H133" s="4">
        <v>0.42130419776391559</v>
      </c>
      <c r="I133" s="4">
        <f t="shared" si="26"/>
        <v>0.41935666220789597</v>
      </c>
      <c r="J133" s="4">
        <f t="shared" si="20"/>
        <v>1.9475355560196195E-3</v>
      </c>
      <c r="K133">
        <f t="shared" si="21"/>
        <v>8.387133244158039E-2</v>
      </c>
      <c r="L133">
        <f t="shared" si="22"/>
        <v>0.1310691429201204</v>
      </c>
    </row>
    <row r="134" spans="3:12" x14ac:dyDescent="0.2">
      <c r="C134">
        <v>2019</v>
      </c>
      <c r="D134" t="s">
        <v>493</v>
      </c>
      <c r="E134">
        <v>67.599999999999994</v>
      </c>
      <c r="F134">
        <f t="shared" si="25"/>
        <v>67.5</v>
      </c>
      <c r="G134">
        <f t="shared" si="19"/>
        <v>9.9999999999994316E-2</v>
      </c>
      <c r="H134" s="4">
        <v>0.4161680542584395</v>
      </c>
      <c r="I134" s="4">
        <f t="shared" si="26"/>
        <v>0.42130419776391559</v>
      </c>
      <c r="J134" s="4">
        <f t="shared" si="20"/>
        <v>-5.1361435054760873E-3</v>
      </c>
      <c r="K134">
        <f t="shared" si="21"/>
        <v>4.2130419776389164E-2</v>
      </c>
      <c r="L134">
        <f t="shared" si="22"/>
        <v>-0.3466896866196359</v>
      </c>
    </row>
    <row r="135" spans="3:12" x14ac:dyDescent="0.2">
      <c r="C135">
        <v>2020</v>
      </c>
      <c r="D135" t="s">
        <v>493</v>
      </c>
      <c r="E135">
        <v>70</v>
      </c>
      <c r="F135">
        <f t="shared" si="25"/>
        <v>67.599999999999994</v>
      </c>
      <c r="G135">
        <f t="shared" si="19"/>
        <v>2.4000000000000057</v>
      </c>
      <c r="H135" s="4">
        <v>0.41612179110925024</v>
      </c>
      <c r="I135" s="4">
        <f t="shared" si="26"/>
        <v>0.4161680542584395</v>
      </c>
      <c r="J135" s="4">
        <f t="shared" si="20"/>
        <v>-4.6263149189262887E-5</v>
      </c>
      <c r="K135">
        <f t="shared" si="21"/>
        <v>0.99880333022025714</v>
      </c>
      <c r="L135">
        <f t="shared" si="22"/>
        <v>-3.127388885194171E-3</v>
      </c>
    </row>
    <row r="136" spans="3:12" x14ac:dyDescent="0.2">
      <c r="C136">
        <v>2021</v>
      </c>
      <c r="D136" t="s">
        <v>493</v>
      </c>
      <c r="E136">
        <v>69.099999999999994</v>
      </c>
      <c r="F136">
        <f t="shared" si="25"/>
        <v>70</v>
      </c>
      <c r="G136">
        <f t="shared" si="19"/>
        <v>-0.90000000000000568</v>
      </c>
      <c r="H136" s="4">
        <v>0.40189236601348483</v>
      </c>
      <c r="I136" s="4">
        <f t="shared" si="26"/>
        <v>0.41612179110925024</v>
      </c>
      <c r="J136" s="4">
        <f t="shared" si="20"/>
        <v>-1.4229425095765413E-2</v>
      </c>
      <c r="K136">
        <f t="shared" si="21"/>
        <v>-0.37450961199832761</v>
      </c>
      <c r="L136">
        <f t="shared" si="22"/>
        <v>-0.99605975670357894</v>
      </c>
    </row>
    <row r="137" spans="3:12" x14ac:dyDescent="0.2">
      <c r="C137">
        <v>2022</v>
      </c>
      <c r="D137" t="s">
        <v>493</v>
      </c>
      <c r="E137">
        <v>69.400000000000006</v>
      </c>
      <c r="F137">
        <f t="shared" si="25"/>
        <v>69.099999999999994</v>
      </c>
      <c r="G137">
        <f t="shared" si="19"/>
        <v>0.30000000000001137</v>
      </c>
      <c r="H137" s="4">
        <v>0.39939714506231988</v>
      </c>
      <c r="I137" s="4">
        <f t="shared" si="26"/>
        <v>0.40189236601348483</v>
      </c>
      <c r="J137" s="4">
        <f t="shared" si="20"/>
        <v>-2.4952209511649448E-3</v>
      </c>
      <c r="K137">
        <f t="shared" si="21"/>
        <v>0.12056770980405002</v>
      </c>
      <c r="L137">
        <f t="shared" si="22"/>
        <v>-0.17241976772549766</v>
      </c>
    </row>
    <row r="138" spans="3:12" x14ac:dyDescent="0.2">
      <c r="C138">
        <v>2023</v>
      </c>
      <c r="D138" t="s">
        <v>493</v>
      </c>
      <c r="E138">
        <v>69.8</v>
      </c>
      <c r="F138">
        <f t="shared" si="25"/>
        <v>69.400000000000006</v>
      </c>
      <c r="G138">
        <f t="shared" ref="G138" si="27">E138-F138</f>
        <v>0.39999999999999147</v>
      </c>
      <c r="H138" s="4">
        <v>0.38495210545444836</v>
      </c>
      <c r="I138" s="4">
        <f t="shared" si="26"/>
        <v>0.39939714506231988</v>
      </c>
      <c r="J138" s="4">
        <f t="shared" ref="J138" si="28">H138-I138</f>
        <v>-1.4445039607871524E-2</v>
      </c>
      <c r="K138">
        <f t="shared" ref="K138" si="29">G138*I138</f>
        <v>0.15975885802492454</v>
      </c>
      <c r="L138">
        <f t="shared" ref="L138" si="30">F138*J138</f>
        <v>-1.0024857487862839</v>
      </c>
    </row>
  </sheetData>
  <mergeCells count="2">
    <mergeCell ref="K5:K6"/>
    <mergeCell ref="L5:L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97D1-7263-0D4D-95BA-A891D710B2F1}">
  <dimension ref="A2:AB61"/>
  <sheetViews>
    <sheetView workbookViewId="0">
      <selection activeCell="E30" sqref="A24:E30"/>
    </sheetView>
  </sheetViews>
  <sheetFormatPr baseColWidth="10" defaultRowHeight="16" x14ac:dyDescent="0.2"/>
  <cols>
    <col min="1" max="1" width="42.5" bestFit="1" customWidth="1"/>
    <col min="2" max="2" width="17.5" bestFit="1" customWidth="1"/>
    <col min="3" max="6" width="12.6640625" bestFit="1" customWidth="1"/>
    <col min="7" max="28" width="11.6640625" bestFit="1" customWidth="1"/>
  </cols>
  <sheetData>
    <row r="2" spans="1:28" x14ac:dyDescent="0.2">
      <c r="B2" t="s">
        <v>445</v>
      </c>
    </row>
    <row r="3" spans="1:28" x14ac:dyDescent="0.2">
      <c r="A3" t="s">
        <v>444</v>
      </c>
      <c r="B3">
        <v>1997</v>
      </c>
      <c r="C3">
        <v>1998</v>
      </c>
      <c r="D3">
        <v>1999</v>
      </c>
      <c r="E3">
        <v>2000</v>
      </c>
      <c r="F3">
        <v>2001</v>
      </c>
      <c r="G3">
        <v>2002</v>
      </c>
      <c r="H3">
        <v>2003</v>
      </c>
      <c r="I3">
        <v>2004</v>
      </c>
      <c r="J3">
        <v>2005</v>
      </c>
      <c r="K3">
        <v>2006</v>
      </c>
      <c r="L3">
        <v>2007</v>
      </c>
      <c r="M3">
        <v>2008</v>
      </c>
      <c r="N3">
        <v>2009</v>
      </c>
      <c r="O3">
        <v>2010</v>
      </c>
      <c r="P3">
        <v>2011</v>
      </c>
      <c r="Q3">
        <v>2012</v>
      </c>
      <c r="R3">
        <v>2013</v>
      </c>
      <c r="S3">
        <v>2014</v>
      </c>
      <c r="T3">
        <v>2015</v>
      </c>
      <c r="U3">
        <v>2016</v>
      </c>
      <c r="V3">
        <v>2017</v>
      </c>
      <c r="W3">
        <v>2018</v>
      </c>
      <c r="X3">
        <v>2019</v>
      </c>
      <c r="Y3">
        <v>2020</v>
      </c>
      <c r="Z3">
        <v>2021</v>
      </c>
      <c r="AA3">
        <v>2022</v>
      </c>
      <c r="AB3">
        <v>2023</v>
      </c>
    </row>
    <row r="5" spans="1:28" x14ac:dyDescent="0.2">
      <c r="A5" t="s">
        <v>448</v>
      </c>
      <c r="B5">
        <v>55.2</v>
      </c>
      <c r="C5">
        <v>57</v>
      </c>
      <c r="D5">
        <v>60.2</v>
      </c>
      <c r="E5">
        <v>63.3</v>
      </c>
      <c r="F5">
        <v>63.6</v>
      </c>
      <c r="G5">
        <v>64.8</v>
      </c>
      <c r="H5">
        <v>65</v>
      </c>
      <c r="I5">
        <v>65.599999999999994</v>
      </c>
      <c r="J5">
        <v>66.5</v>
      </c>
      <c r="K5">
        <v>66.8</v>
      </c>
      <c r="L5">
        <v>66.400000000000006</v>
      </c>
      <c r="M5">
        <v>66.099999999999994</v>
      </c>
      <c r="N5">
        <v>64.900000000000006</v>
      </c>
      <c r="O5">
        <v>66.2</v>
      </c>
      <c r="P5">
        <v>67.5</v>
      </c>
      <c r="Q5">
        <v>66.8</v>
      </c>
      <c r="R5">
        <v>68.5</v>
      </c>
      <c r="S5">
        <v>72</v>
      </c>
      <c r="T5">
        <v>72.2</v>
      </c>
      <c r="U5">
        <v>73.400000000000006</v>
      </c>
      <c r="V5">
        <v>74</v>
      </c>
      <c r="W5">
        <v>74.5</v>
      </c>
      <c r="X5">
        <v>74</v>
      </c>
      <c r="Y5">
        <v>79.3</v>
      </c>
      <c r="Z5">
        <v>74.099999999999994</v>
      </c>
      <c r="AA5">
        <v>74.400000000000006</v>
      </c>
      <c r="AB5">
        <v>72.099999999999994</v>
      </c>
    </row>
    <row r="6" spans="1:28" x14ac:dyDescent="0.2">
      <c r="A6" t="s">
        <v>494</v>
      </c>
      <c r="C6">
        <v>1.7999999999999972</v>
      </c>
      <c r="D6">
        <v>3.2000000000000028</v>
      </c>
      <c r="E6">
        <v>3.0999999999999943</v>
      </c>
      <c r="F6">
        <v>0.30000000000000426</v>
      </c>
      <c r="G6">
        <v>1.1999999999999957</v>
      </c>
      <c r="H6">
        <v>0.20000000000000284</v>
      </c>
      <c r="I6">
        <v>0.59999999999999432</v>
      </c>
      <c r="J6">
        <v>0.90000000000000568</v>
      </c>
      <c r="K6">
        <v>0.29999999999999716</v>
      </c>
      <c r="L6">
        <v>-0.39999999999999147</v>
      </c>
      <c r="M6">
        <v>-0.30000000000001137</v>
      </c>
      <c r="N6">
        <v>-1.1999999999999886</v>
      </c>
      <c r="O6">
        <v>1.2999999999999972</v>
      </c>
      <c r="P6">
        <v>1.2999999999999972</v>
      </c>
      <c r="Q6">
        <v>-0.70000000000000284</v>
      </c>
      <c r="R6">
        <v>1.7000000000000028</v>
      </c>
      <c r="S6">
        <v>3.5</v>
      </c>
      <c r="T6">
        <v>0.20000000000000284</v>
      </c>
      <c r="U6">
        <v>1.2000000000000028</v>
      </c>
      <c r="V6">
        <v>0.59999999999999432</v>
      </c>
      <c r="W6">
        <v>0.5</v>
      </c>
      <c r="X6">
        <v>-0.5</v>
      </c>
      <c r="Y6">
        <v>5.2999999999999972</v>
      </c>
      <c r="Z6">
        <v>-5.2000000000000028</v>
      </c>
      <c r="AA6">
        <v>0.30000000000001137</v>
      </c>
      <c r="AB6">
        <v>-2.3000000000000114</v>
      </c>
    </row>
    <row r="7" spans="1:28" x14ac:dyDescent="0.2">
      <c r="A7" s="3" t="s">
        <v>14</v>
      </c>
      <c r="B7">
        <v>23.4</v>
      </c>
      <c r="C7">
        <v>24.6</v>
      </c>
      <c r="D7">
        <v>27.8</v>
      </c>
      <c r="E7">
        <v>30.9</v>
      </c>
      <c r="F7">
        <v>33.1</v>
      </c>
      <c r="G7">
        <v>31.4</v>
      </c>
      <c r="H7">
        <v>33</v>
      </c>
      <c r="I7">
        <v>35.5</v>
      </c>
      <c r="J7">
        <v>36.4</v>
      </c>
      <c r="K7">
        <v>36</v>
      </c>
      <c r="L7">
        <v>32</v>
      </c>
      <c r="M7">
        <v>35.9</v>
      </c>
      <c r="N7">
        <v>34.9</v>
      </c>
      <c r="O7">
        <v>36.6</v>
      </c>
      <c r="P7">
        <v>37.5</v>
      </c>
      <c r="Q7">
        <v>38</v>
      </c>
      <c r="R7">
        <v>42.9</v>
      </c>
      <c r="S7">
        <v>47.2</v>
      </c>
      <c r="T7">
        <v>49.5</v>
      </c>
      <c r="U7">
        <v>51</v>
      </c>
      <c r="V7">
        <v>52.7</v>
      </c>
      <c r="W7">
        <v>54.2</v>
      </c>
      <c r="X7">
        <v>53.7</v>
      </c>
      <c r="Y7">
        <v>57.6</v>
      </c>
      <c r="Z7">
        <v>47.4</v>
      </c>
      <c r="AA7">
        <v>57.2</v>
      </c>
      <c r="AB7">
        <v>53.8</v>
      </c>
    </row>
    <row r="8" spans="1:28" x14ac:dyDescent="0.2">
      <c r="A8" t="s">
        <v>27</v>
      </c>
      <c r="B8">
        <v>220.7</v>
      </c>
      <c r="C8">
        <v>243.5</v>
      </c>
      <c r="D8">
        <v>270.7</v>
      </c>
      <c r="E8">
        <v>247.1</v>
      </c>
      <c r="F8">
        <v>231.6</v>
      </c>
      <c r="G8">
        <v>246.1</v>
      </c>
      <c r="H8">
        <v>242.5</v>
      </c>
      <c r="I8">
        <v>228.5</v>
      </c>
      <c r="J8">
        <v>208.5</v>
      </c>
      <c r="K8">
        <v>188.9</v>
      </c>
      <c r="L8">
        <v>185.2</v>
      </c>
      <c r="M8">
        <v>171.4</v>
      </c>
      <c r="N8">
        <v>165.8</v>
      </c>
      <c r="O8">
        <v>164</v>
      </c>
      <c r="P8">
        <v>158.4</v>
      </c>
      <c r="Q8">
        <v>146.30000000000001</v>
      </c>
      <c r="R8">
        <v>147.6</v>
      </c>
      <c r="S8">
        <v>164.9</v>
      </c>
      <c r="T8">
        <v>189.3</v>
      </c>
      <c r="U8">
        <v>210.7</v>
      </c>
      <c r="V8">
        <v>206</v>
      </c>
      <c r="W8">
        <v>199.4</v>
      </c>
      <c r="X8">
        <v>198.9</v>
      </c>
      <c r="Y8">
        <v>216.1</v>
      </c>
      <c r="Z8">
        <v>205.8</v>
      </c>
      <c r="AA8">
        <v>192.9</v>
      </c>
      <c r="AB8">
        <v>196.1</v>
      </c>
    </row>
    <row r="9" spans="1:28" x14ac:dyDescent="0.2">
      <c r="A9" t="s">
        <v>47</v>
      </c>
      <c r="B9">
        <v>181</v>
      </c>
      <c r="C9">
        <v>173.9</v>
      </c>
      <c r="D9">
        <v>178.6</v>
      </c>
      <c r="E9">
        <v>177.2</v>
      </c>
      <c r="F9">
        <v>172.1</v>
      </c>
      <c r="G9">
        <v>186.1</v>
      </c>
      <c r="H9">
        <v>180.2</v>
      </c>
      <c r="I9">
        <v>177.8</v>
      </c>
      <c r="J9">
        <v>183.6</v>
      </c>
      <c r="K9">
        <v>181.1</v>
      </c>
      <c r="L9">
        <v>190.2</v>
      </c>
      <c r="M9">
        <v>192.9</v>
      </c>
      <c r="N9">
        <v>182.4</v>
      </c>
      <c r="O9">
        <v>173.2</v>
      </c>
      <c r="P9">
        <v>170.3</v>
      </c>
      <c r="Q9">
        <v>181.8</v>
      </c>
      <c r="R9">
        <v>191.1</v>
      </c>
      <c r="S9">
        <v>206.5</v>
      </c>
      <c r="T9">
        <v>200.3</v>
      </c>
      <c r="U9">
        <v>208.1</v>
      </c>
      <c r="V9">
        <v>207.4</v>
      </c>
      <c r="W9">
        <v>209.8</v>
      </c>
      <c r="X9">
        <v>212.1</v>
      </c>
      <c r="Y9">
        <v>224.6</v>
      </c>
      <c r="Z9">
        <v>212.6</v>
      </c>
      <c r="AA9">
        <v>212.4</v>
      </c>
      <c r="AB9">
        <v>184.5</v>
      </c>
    </row>
    <row r="10" spans="1:28" x14ac:dyDescent="0.2">
      <c r="A10" t="s">
        <v>52</v>
      </c>
      <c r="B10">
        <v>50</v>
      </c>
      <c r="C10">
        <v>49.7</v>
      </c>
      <c r="D10">
        <v>50.1</v>
      </c>
      <c r="E10">
        <v>51.4</v>
      </c>
      <c r="F10">
        <v>53.6</v>
      </c>
      <c r="G10">
        <v>54.8</v>
      </c>
      <c r="H10">
        <v>55.8</v>
      </c>
      <c r="I10">
        <v>55.3</v>
      </c>
      <c r="J10">
        <v>55</v>
      </c>
      <c r="K10">
        <v>54.2</v>
      </c>
      <c r="L10">
        <v>53.6</v>
      </c>
      <c r="M10">
        <v>51.3</v>
      </c>
      <c r="N10">
        <v>52.1</v>
      </c>
      <c r="O10">
        <v>52.3</v>
      </c>
      <c r="P10">
        <v>52.7</v>
      </c>
      <c r="Q10">
        <v>52.7</v>
      </c>
      <c r="R10">
        <v>54</v>
      </c>
      <c r="S10">
        <v>54.7</v>
      </c>
      <c r="T10">
        <v>53.7</v>
      </c>
      <c r="U10">
        <v>54</v>
      </c>
      <c r="V10">
        <v>53.8</v>
      </c>
      <c r="W10">
        <v>54.2</v>
      </c>
      <c r="X10">
        <v>53.4</v>
      </c>
      <c r="Y10">
        <v>59.9</v>
      </c>
      <c r="Z10">
        <v>54.2</v>
      </c>
      <c r="AA10">
        <v>52.5</v>
      </c>
      <c r="AB10">
        <v>48.7</v>
      </c>
    </row>
    <row r="11" spans="1:28" x14ac:dyDescent="0.2">
      <c r="A11" t="s">
        <v>63</v>
      </c>
      <c r="B11">
        <v>47.9</v>
      </c>
      <c r="C11">
        <v>50.3</v>
      </c>
      <c r="D11">
        <v>53.5</v>
      </c>
      <c r="E11">
        <v>57.1</v>
      </c>
      <c r="F11">
        <v>56.5</v>
      </c>
      <c r="G11">
        <v>57.8</v>
      </c>
      <c r="H11">
        <v>57</v>
      </c>
      <c r="I11">
        <v>58.2</v>
      </c>
      <c r="J11">
        <v>60.3</v>
      </c>
      <c r="K11">
        <v>61.5</v>
      </c>
      <c r="L11">
        <v>61.3</v>
      </c>
      <c r="M11">
        <v>62.2</v>
      </c>
      <c r="N11">
        <v>60</v>
      </c>
      <c r="O11">
        <v>61.4</v>
      </c>
      <c r="P11">
        <v>63.2</v>
      </c>
      <c r="Q11">
        <v>64.099999999999994</v>
      </c>
      <c r="R11">
        <v>64.900000000000006</v>
      </c>
      <c r="S11">
        <v>67.2</v>
      </c>
      <c r="T11">
        <v>67.099999999999994</v>
      </c>
      <c r="U11">
        <v>67</v>
      </c>
      <c r="V11">
        <v>67.3</v>
      </c>
      <c r="W11">
        <v>67.5</v>
      </c>
      <c r="X11">
        <v>67.599999999999994</v>
      </c>
      <c r="Y11">
        <v>70</v>
      </c>
      <c r="Z11">
        <v>69.099999999999994</v>
      </c>
      <c r="AA11">
        <v>69.400000000000006</v>
      </c>
      <c r="AB11">
        <v>69.8</v>
      </c>
    </row>
    <row r="14" spans="1:28" x14ac:dyDescent="0.2">
      <c r="A14" t="s">
        <v>447</v>
      </c>
      <c r="B14">
        <f>B3</f>
        <v>1997</v>
      </c>
      <c r="C14">
        <f t="shared" ref="C14:AB14" si="0">C3</f>
        <v>1998</v>
      </c>
      <c r="D14">
        <f t="shared" si="0"/>
        <v>1999</v>
      </c>
      <c r="E14">
        <f t="shared" si="0"/>
        <v>2000</v>
      </c>
      <c r="F14">
        <f t="shared" si="0"/>
        <v>2001</v>
      </c>
      <c r="G14">
        <f t="shared" si="0"/>
        <v>2002</v>
      </c>
      <c r="H14">
        <f t="shared" si="0"/>
        <v>2003</v>
      </c>
      <c r="I14">
        <f t="shared" si="0"/>
        <v>2004</v>
      </c>
      <c r="J14">
        <f t="shared" si="0"/>
        <v>2005</v>
      </c>
      <c r="K14">
        <f t="shared" si="0"/>
        <v>2006</v>
      </c>
      <c r="L14">
        <f t="shared" si="0"/>
        <v>2007</v>
      </c>
      <c r="M14">
        <f t="shared" si="0"/>
        <v>2008</v>
      </c>
      <c r="N14">
        <f t="shared" si="0"/>
        <v>2009</v>
      </c>
      <c r="O14">
        <f t="shared" si="0"/>
        <v>2010</v>
      </c>
      <c r="P14">
        <f t="shared" si="0"/>
        <v>2011</v>
      </c>
      <c r="Q14">
        <f t="shared" si="0"/>
        <v>2012</v>
      </c>
      <c r="R14">
        <f t="shared" si="0"/>
        <v>2013</v>
      </c>
      <c r="S14">
        <f t="shared" si="0"/>
        <v>2014</v>
      </c>
      <c r="T14">
        <f t="shared" si="0"/>
        <v>2015</v>
      </c>
      <c r="U14">
        <f t="shared" si="0"/>
        <v>2016</v>
      </c>
      <c r="V14">
        <f t="shared" si="0"/>
        <v>2017</v>
      </c>
      <c r="W14">
        <f t="shared" si="0"/>
        <v>2018</v>
      </c>
      <c r="X14">
        <f t="shared" si="0"/>
        <v>2019</v>
      </c>
      <c r="Y14">
        <f>Y3</f>
        <v>2020</v>
      </c>
      <c r="Z14">
        <f t="shared" si="0"/>
        <v>2021</v>
      </c>
      <c r="AA14">
        <f t="shared" si="0"/>
        <v>2022</v>
      </c>
      <c r="AB14">
        <f t="shared" si="0"/>
        <v>2023</v>
      </c>
    </row>
    <row r="15" spans="1:28" x14ac:dyDescent="0.2">
      <c r="A15" t="s">
        <v>448</v>
      </c>
      <c r="C15" s="4">
        <f>(C5-B5)/B5</f>
        <v>3.2608695652173857E-2</v>
      </c>
      <c r="D15" s="4">
        <f t="shared" ref="D15:X15" si="1">(D5-C5)/C5</f>
        <v>5.6140350877193032E-2</v>
      </c>
      <c r="E15" s="4">
        <f t="shared" si="1"/>
        <v>5.1495016611295581E-2</v>
      </c>
      <c r="F15" s="4">
        <f t="shared" si="1"/>
        <v>4.7393364928910624E-3</v>
      </c>
      <c r="G15" s="4">
        <f t="shared" si="1"/>
        <v>1.886792452830182E-2</v>
      </c>
      <c r="H15" s="4">
        <f t="shared" si="1"/>
        <v>3.0864197530864638E-3</v>
      </c>
      <c r="I15" s="4">
        <f t="shared" si="1"/>
        <v>9.2307692307691432E-3</v>
      </c>
      <c r="J15" s="4">
        <f t="shared" si="1"/>
        <v>1.371951219512204E-2</v>
      </c>
      <c r="K15" s="4">
        <f t="shared" si="1"/>
        <v>4.5112781954886787E-3</v>
      </c>
      <c r="L15" s="4">
        <f t="shared" si="1"/>
        <v>-5.9880239520956812E-3</v>
      </c>
      <c r="M15" s="4">
        <f t="shared" si="1"/>
        <v>-4.5180722891567972E-3</v>
      </c>
      <c r="N15" s="4">
        <f t="shared" si="1"/>
        <v>-1.8154311649016472E-2</v>
      </c>
      <c r="O15" s="4">
        <f t="shared" si="1"/>
        <v>2.0030816640986087E-2</v>
      </c>
      <c r="P15" s="4">
        <f t="shared" si="1"/>
        <v>1.9637462235649505E-2</v>
      </c>
      <c r="Q15" s="4">
        <f t="shared" si="1"/>
        <v>-1.0370370370370412E-2</v>
      </c>
      <c r="R15" s="4">
        <f t="shared" si="1"/>
        <v>2.544910179640723E-2</v>
      </c>
      <c r="S15" s="4">
        <f t="shared" si="1"/>
        <v>5.1094890510948905E-2</v>
      </c>
      <c r="T15" s="4">
        <f t="shared" si="1"/>
        <v>2.7777777777778173E-3</v>
      </c>
      <c r="U15" s="4">
        <f t="shared" si="1"/>
        <v>1.6620498614958488E-2</v>
      </c>
      <c r="V15" s="4">
        <f t="shared" si="1"/>
        <v>8.1743869209808476E-3</v>
      </c>
      <c r="W15" s="4">
        <f t="shared" si="1"/>
        <v>6.7567567567567571E-3</v>
      </c>
      <c r="X15" s="4">
        <f t="shared" si="1"/>
        <v>-6.7114093959731542E-3</v>
      </c>
      <c r="Y15" s="4">
        <f>(Y5-X5)/X5</f>
        <v>7.1621621621621584E-2</v>
      </c>
      <c r="Z15" s="4">
        <f t="shared" ref="Z15:AB15" si="2">(Z5-Y5)/Y5</f>
        <v>-6.5573770491803324E-2</v>
      </c>
      <c r="AA15" s="4">
        <f t="shared" si="2"/>
        <v>4.0485829959515706E-3</v>
      </c>
      <c r="AB15" s="4">
        <f t="shared" si="2"/>
        <v>-3.0913978494623805E-2</v>
      </c>
    </row>
    <row r="16" spans="1:28" x14ac:dyDescent="0.2">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2">
      <c r="A17" s="3" t="s">
        <v>14</v>
      </c>
      <c r="C17" s="4">
        <f t="shared" ref="C17:R21" si="3">(C7-B7)/B7</f>
        <v>5.1282051282051405E-2</v>
      </c>
      <c r="D17" s="4">
        <f t="shared" si="3"/>
        <v>0.13008130081300809</v>
      </c>
      <c r="E17" s="4">
        <f t="shared" si="3"/>
        <v>0.11151079136690639</v>
      </c>
      <c r="F17" s="4">
        <f t="shared" si="3"/>
        <v>7.1197411003236344E-2</v>
      </c>
      <c r="G17" s="4">
        <f t="shared" si="3"/>
        <v>-5.1359516616314285E-2</v>
      </c>
      <c r="H17" s="4">
        <f t="shared" si="3"/>
        <v>5.0955414012738898E-2</v>
      </c>
      <c r="I17" s="4">
        <f t="shared" si="3"/>
        <v>7.575757575757576E-2</v>
      </c>
      <c r="J17" s="4">
        <f t="shared" si="3"/>
        <v>2.5352112676056297E-2</v>
      </c>
      <c r="K17" s="4">
        <f t="shared" si="3"/>
        <v>-1.098901098901095E-2</v>
      </c>
      <c r="L17" s="4">
        <f t="shared" si="3"/>
        <v>-0.1111111111111111</v>
      </c>
      <c r="M17" s="4">
        <f t="shared" si="3"/>
        <v>0.12187499999999996</v>
      </c>
      <c r="N17" s="4">
        <f t="shared" si="3"/>
        <v>-2.7855153203342621E-2</v>
      </c>
      <c r="O17" s="4">
        <f t="shared" si="3"/>
        <v>4.8710601719197791E-2</v>
      </c>
      <c r="P17" s="4">
        <f t="shared" si="3"/>
        <v>2.4590163934426191E-2</v>
      </c>
      <c r="Q17" s="4">
        <f t="shared" si="3"/>
        <v>1.3333333333333334E-2</v>
      </c>
      <c r="R17" s="4">
        <f t="shared" si="3"/>
        <v>0.12894736842105259</v>
      </c>
      <c r="S17" s="4">
        <f t="shared" ref="D17:X21" si="4">(S7-R7)/R7</f>
        <v>0.10023310023310034</v>
      </c>
      <c r="T17" s="4">
        <f t="shared" si="4"/>
        <v>4.8728813559321973E-2</v>
      </c>
      <c r="U17" s="4">
        <f t="shared" si="4"/>
        <v>3.0303030303030304E-2</v>
      </c>
      <c r="V17" s="4">
        <f t="shared" si="4"/>
        <v>3.3333333333333388E-2</v>
      </c>
      <c r="W17" s="4">
        <f t="shared" si="4"/>
        <v>2.8462998102466792E-2</v>
      </c>
      <c r="X17" s="4">
        <f t="shared" si="4"/>
        <v>-9.2250922509225092E-3</v>
      </c>
      <c r="Y17" s="4">
        <f t="shared" ref="Y17:AB17" si="5">(Y7-X7)/X7</f>
        <v>7.2625698324022311E-2</v>
      </c>
      <c r="Z17" s="4">
        <f t="shared" si="5"/>
        <v>-0.17708333333333337</v>
      </c>
      <c r="AA17" s="4">
        <f t="shared" si="5"/>
        <v>0.20675105485232076</v>
      </c>
      <c r="AB17" s="4">
        <f t="shared" si="5"/>
        <v>-5.9440559440559537E-2</v>
      </c>
    </row>
    <row r="18" spans="1:28" x14ac:dyDescent="0.2">
      <c r="A18" t="s">
        <v>27</v>
      </c>
      <c r="C18" s="4">
        <f t="shared" si="3"/>
        <v>0.10330765745355693</v>
      </c>
      <c r="D18" s="4">
        <f t="shared" si="4"/>
        <v>0.11170431211498968</v>
      </c>
      <c r="E18" s="4">
        <f t="shared" si="4"/>
        <v>-8.7181381603250813E-2</v>
      </c>
      <c r="F18" s="4">
        <f t="shared" si="4"/>
        <v>-6.2727640631323356E-2</v>
      </c>
      <c r="G18" s="4">
        <f t="shared" si="4"/>
        <v>6.2607944732297069E-2</v>
      </c>
      <c r="H18" s="4">
        <f t="shared" si="4"/>
        <v>-1.4628199918732199E-2</v>
      </c>
      <c r="I18" s="4">
        <f t="shared" si="4"/>
        <v>-5.7731958762886601E-2</v>
      </c>
      <c r="J18" s="4">
        <f t="shared" si="4"/>
        <v>-8.7527352297592995E-2</v>
      </c>
      <c r="K18" s="4">
        <f t="shared" si="4"/>
        <v>-9.4004796163069518E-2</v>
      </c>
      <c r="L18" s="4">
        <f t="shared" si="4"/>
        <v>-1.9587083112758162E-2</v>
      </c>
      <c r="M18" s="4">
        <f t="shared" si="4"/>
        <v>-7.451403887688976E-2</v>
      </c>
      <c r="N18" s="4">
        <f t="shared" si="4"/>
        <v>-3.2672112018669743E-2</v>
      </c>
      <c r="O18" s="4">
        <f t="shared" si="4"/>
        <v>-1.085645355850429E-2</v>
      </c>
      <c r="P18" s="4">
        <f t="shared" si="4"/>
        <v>-3.4146341463414602E-2</v>
      </c>
      <c r="Q18" s="4">
        <f t="shared" si="4"/>
        <v>-7.6388888888888853E-2</v>
      </c>
      <c r="R18" s="4">
        <f t="shared" si="4"/>
        <v>8.8858509911140318E-3</v>
      </c>
      <c r="S18" s="4">
        <f t="shared" si="4"/>
        <v>0.11720867208672095</v>
      </c>
      <c r="T18" s="4">
        <f t="shared" si="4"/>
        <v>0.14796846573681022</v>
      </c>
      <c r="U18" s="4">
        <f t="shared" si="4"/>
        <v>0.11304807184363432</v>
      </c>
      <c r="V18" s="4">
        <f t="shared" si="4"/>
        <v>-2.2306597057427571E-2</v>
      </c>
      <c r="W18" s="4">
        <f t="shared" si="4"/>
        <v>-3.2038834951456284E-2</v>
      </c>
      <c r="X18" s="4">
        <f t="shared" si="4"/>
        <v>-2.5075225677031092E-3</v>
      </c>
      <c r="Y18" s="4">
        <f t="shared" ref="Y18:AB18" si="6">(Y8-X8)/X8</f>
        <v>8.6475615887380536E-2</v>
      </c>
      <c r="Z18" s="4">
        <f t="shared" si="6"/>
        <v>-4.7663118926422873E-2</v>
      </c>
      <c r="AA18" s="4">
        <f t="shared" si="6"/>
        <v>-6.2682215743440253E-2</v>
      </c>
      <c r="AB18" s="4">
        <f t="shared" si="6"/>
        <v>1.6588906168999423E-2</v>
      </c>
    </row>
    <row r="19" spans="1:28" x14ac:dyDescent="0.2">
      <c r="A19" t="s">
        <v>47</v>
      </c>
      <c r="C19" s="4">
        <f t="shared" si="3"/>
        <v>-3.9226519337016541E-2</v>
      </c>
      <c r="D19" s="4">
        <f t="shared" si="4"/>
        <v>2.7027027027026959E-2</v>
      </c>
      <c r="E19" s="4">
        <f t="shared" si="4"/>
        <v>-7.838745800671924E-3</v>
      </c>
      <c r="F19" s="4">
        <f t="shared" si="4"/>
        <v>-2.8781038374717804E-2</v>
      </c>
      <c r="G19" s="4">
        <f t="shared" si="4"/>
        <v>8.1348053457292277E-2</v>
      </c>
      <c r="H19" s="4">
        <f t="shared" si="4"/>
        <v>-3.170338527673297E-2</v>
      </c>
      <c r="I19" s="4">
        <f t="shared" si="4"/>
        <v>-1.3318534961154148E-2</v>
      </c>
      <c r="J19" s="4">
        <f t="shared" si="4"/>
        <v>3.2620922384701816E-2</v>
      </c>
      <c r="K19" s="4">
        <f t="shared" si="4"/>
        <v>-1.3616557734204794E-2</v>
      </c>
      <c r="L19" s="4">
        <f t="shared" si="4"/>
        <v>5.0248481501932604E-2</v>
      </c>
      <c r="M19" s="4">
        <f t="shared" si="4"/>
        <v>1.4195583596214601E-2</v>
      </c>
      <c r="N19" s="4">
        <f t="shared" si="4"/>
        <v>-5.4432348367029544E-2</v>
      </c>
      <c r="O19" s="4">
        <f t="shared" si="4"/>
        <v>-5.0438596491228165E-2</v>
      </c>
      <c r="P19" s="4">
        <f t="shared" si="4"/>
        <v>-1.6743648960738901E-2</v>
      </c>
      <c r="Q19" s="4">
        <f t="shared" si="4"/>
        <v>6.7527891955372871E-2</v>
      </c>
      <c r="R19" s="4">
        <f t="shared" si="4"/>
        <v>5.1155115511551059E-2</v>
      </c>
      <c r="S19" s="4">
        <f t="shared" si="4"/>
        <v>8.0586080586080619E-2</v>
      </c>
      <c r="T19" s="4">
        <f t="shared" si="4"/>
        <v>-3.0024213075060476E-2</v>
      </c>
      <c r="U19" s="4">
        <f t="shared" si="4"/>
        <v>3.8941587618572054E-2</v>
      </c>
      <c r="V19" s="4">
        <f t="shared" si="4"/>
        <v>-3.3637674195097964E-3</v>
      </c>
      <c r="W19" s="4">
        <f t="shared" si="4"/>
        <v>1.1571841851494723E-2</v>
      </c>
      <c r="X19" s="4">
        <f t="shared" si="4"/>
        <v>1.0962821734985619E-2</v>
      </c>
      <c r="Y19" s="4">
        <f t="shared" ref="Y19:AB19" si="7">(Y9-X9)/X9</f>
        <v>5.8934464875058934E-2</v>
      </c>
      <c r="Z19" s="4">
        <f t="shared" si="7"/>
        <v>-5.3428317008014252E-2</v>
      </c>
      <c r="AA19" s="4">
        <f t="shared" si="7"/>
        <v>-9.4073377234237367E-4</v>
      </c>
      <c r="AB19" s="4">
        <f t="shared" si="7"/>
        <v>-0.13135593220338984</v>
      </c>
    </row>
    <row r="20" spans="1:28" x14ac:dyDescent="0.2">
      <c r="A20" t="s">
        <v>52</v>
      </c>
      <c r="C20" s="4">
        <f t="shared" si="3"/>
        <v>-5.9999999999999429E-3</v>
      </c>
      <c r="D20" s="4">
        <f t="shared" si="4"/>
        <v>8.0482897384305547E-3</v>
      </c>
      <c r="E20" s="4">
        <f t="shared" si="4"/>
        <v>2.5948103792415113E-2</v>
      </c>
      <c r="F20" s="4">
        <f t="shared" si="4"/>
        <v>4.2801556420233519E-2</v>
      </c>
      <c r="G20" s="4">
        <f t="shared" si="4"/>
        <v>2.2388059701492456E-2</v>
      </c>
      <c r="H20" s="4">
        <f t="shared" si="4"/>
        <v>1.8248175182481754E-2</v>
      </c>
      <c r="I20" s="4">
        <f t="shared" si="4"/>
        <v>-8.9605734767025103E-3</v>
      </c>
      <c r="J20" s="4">
        <f t="shared" si="4"/>
        <v>-5.4249547920433485E-3</v>
      </c>
      <c r="K20" s="4">
        <f t="shared" si="4"/>
        <v>-1.4545454545454493E-2</v>
      </c>
      <c r="L20" s="4">
        <f t="shared" si="4"/>
        <v>-1.1070110701107036E-2</v>
      </c>
      <c r="M20" s="4">
        <f t="shared" si="4"/>
        <v>-4.2910447761194105E-2</v>
      </c>
      <c r="N20" s="4">
        <f t="shared" si="4"/>
        <v>1.5594541910331468E-2</v>
      </c>
      <c r="O20" s="4">
        <f t="shared" si="4"/>
        <v>3.838771593090129E-3</v>
      </c>
      <c r="P20" s="4">
        <f t="shared" si="4"/>
        <v>7.6481835564054627E-3</v>
      </c>
      <c r="Q20" s="4">
        <f t="shared" si="4"/>
        <v>0</v>
      </c>
      <c r="R20" s="4">
        <f t="shared" si="4"/>
        <v>2.46679316888045E-2</v>
      </c>
      <c r="S20" s="4">
        <f t="shared" si="4"/>
        <v>1.2962962962963016E-2</v>
      </c>
      <c r="T20" s="4">
        <f t="shared" si="4"/>
        <v>-1.8281535648994516E-2</v>
      </c>
      <c r="U20" s="4">
        <f t="shared" si="4"/>
        <v>5.5865921787708961E-3</v>
      </c>
      <c r="V20" s="4">
        <f t="shared" si="4"/>
        <v>-3.7037037037037563E-3</v>
      </c>
      <c r="W20" s="4">
        <f t="shared" si="4"/>
        <v>7.434944237918322E-3</v>
      </c>
      <c r="X20" s="4">
        <f t="shared" si="4"/>
        <v>-1.4760147601476092E-2</v>
      </c>
      <c r="Y20" s="4">
        <f t="shared" ref="Y20:AB20" si="8">(Y10-X10)/X10</f>
        <v>0.12172284644194757</v>
      </c>
      <c r="Z20" s="4">
        <f t="shared" si="8"/>
        <v>-9.515859766277121E-2</v>
      </c>
      <c r="AA20" s="4">
        <f t="shared" si="8"/>
        <v>-3.1365313653136585E-2</v>
      </c>
      <c r="AB20" s="4">
        <f t="shared" si="8"/>
        <v>-7.2380952380952324E-2</v>
      </c>
    </row>
    <row r="21" spans="1:28" x14ac:dyDescent="0.2">
      <c r="A21" t="s">
        <v>63</v>
      </c>
      <c r="C21" s="4">
        <f t="shared" si="3"/>
        <v>5.0104384133611665E-2</v>
      </c>
      <c r="D21" s="4">
        <f t="shared" si="4"/>
        <v>6.3618290258449367E-2</v>
      </c>
      <c r="E21" s="4">
        <f t="shared" si="4"/>
        <v>6.7289719626168254E-2</v>
      </c>
      <c r="F21" s="4">
        <f t="shared" si="4"/>
        <v>-1.0507880910683037E-2</v>
      </c>
      <c r="G21" s="4">
        <f t="shared" si="4"/>
        <v>2.3008849557522075E-2</v>
      </c>
      <c r="H21" s="4">
        <f t="shared" si="4"/>
        <v>-1.3840830449826941E-2</v>
      </c>
      <c r="I21" s="4">
        <f t="shared" si="4"/>
        <v>2.105263157894742E-2</v>
      </c>
      <c r="J21" s="4">
        <f t="shared" si="4"/>
        <v>3.6082474226804023E-2</v>
      </c>
      <c r="K21" s="4">
        <f t="shared" si="4"/>
        <v>1.9900497512437859E-2</v>
      </c>
      <c r="L21" s="4">
        <f t="shared" si="4"/>
        <v>-3.2520325203252497E-3</v>
      </c>
      <c r="M21" s="4">
        <f t="shared" si="4"/>
        <v>1.4681892332789654E-2</v>
      </c>
      <c r="N21" s="4">
        <f t="shared" si="4"/>
        <v>-3.536977491961419E-2</v>
      </c>
      <c r="O21" s="4">
        <f t="shared" si="4"/>
        <v>2.333333333333331E-2</v>
      </c>
      <c r="P21" s="4">
        <f t="shared" si="4"/>
        <v>2.9315960912052186E-2</v>
      </c>
      <c r="Q21" s="4">
        <f t="shared" si="4"/>
        <v>1.4240506329113788E-2</v>
      </c>
      <c r="R21" s="4">
        <f t="shared" si="4"/>
        <v>1.2480499219968978E-2</v>
      </c>
      <c r="S21" s="4">
        <f t="shared" si="4"/>
        <v>3.5439137134052341E-2</v>
      </c>
      <c r="T21" s="4">
        <f t="shared" si="4"/>
        <v>-1.4880952380953649E-3</v>
      </c>
      <c r="U21" s="4">
        <f t="shared" si="4"/>
        <v>-1.4903129657227172E-3</v>
      </c>
      <c r="V21" s="4">
        <f t="shared" si="4"/>
        <v>4.4776119402984652E-3</v>
      </c>
      <c r="W21" s="4">
        <f t="shared" si="4"/>
        <v>2.9717682020802801E-3</v>
      </c>
      <c r="X21" s="4">
        <f t="shared" si="4"/>
        <v>1.4814814814813973E-3</v>
      </c>
      <c r="Y21" s="4">
        <f t="shared" ref="Y21:AB21" si="9">(Y11-X11)/X11</f>
        <v>3.5502958579881741E-2</v>
      </c>
      <c r="Z21" s="4">
        <f t="shared" si="9"/>
        <v>-1.2857142857142938E-2</v>
      </c>
      <c r="AA21" s="4">
        <f t="shared" si="9"/>
        <v>4.3415340086832331E-3</v>
      </c>
      <c r="AB21" s="4">
        <f t="shared" si="9"/>
        <v>5.7636887608067929E-3</v>
      </c>
    </row>
    <row r="24" spans="1:28" x14ac:dyDescent="0.2">
      <c r="A24" s="3" t="s">
        <v>640</v>
      </c>
      <c r="B24" t="s">
        <v>636</v>
      </c>
      <c r="C24" t="s">
        <v>637</v>
      </c>
      <c r="D24" t="s">
        <v>638</v>
      </c>
      <c r="E24" t="s">
        <v>639</v>
      </c>
    </row>
    <row r="25" spans="1:28" x14ac:dyDescent="0.2">
      <c r="A25" s="6" t="s">
        <v>641</v>
      </c>
      <c r="B25" s="12">
        <f>(E5/B5)^(1/3) - 1</f>
        <v>4.6698360949671391E-2</v>
      </c>
      <c r="C25" s="12">
        <f>(T5/E5)^(1/15) - 1</f>
        <v>8.8088863377517868E-3</v>
      </c>
      <c r="D25" s="12">
        <f>(Y5/T5)^(1/5) - 1</f>
        <v>1.893668365885115E-2</v>
      </c>
      <c r="E25" s="12">
        <f>(AB5/Y5)^(1/3) - 1</f>
        <v>-3.1229975538784482E-2</v>
      </c>
    </row>
    <row r="26" spans="1:28" x14ac:dyDescent="0.2">
      <c r="A26" s="6" t="s">
        <v>14</v>
      </c>
      <c r="B26" s="12">
        <f>(E7/B7)^(1/3) - 1</f>
        <v>9.7103348725905647E-2</v>
      </c>
      <c r="C26" s="12">
        <f>(T7/E7)^(1/15) - 1</f>
        <v>3.1913073470055897E-2</v>
      </c>
      <c r="D26" s="12">
        <f>(Y7/T7)^(1/5) - 1</f>
        <v>3.0774003375932724E-2</v>
      </c>
      <c r="E26" s="12">
        <f>(AB7/Y7)^(1/3) - 1</f>
        <v>-2.2492876985720001E-2</v>
      </c>
    </row>
    <row r="27" spans="1:28" x14ac:dyDescent="0.2">
      <c r="A27" t="s">
        <v>27</v>
      </c>
      <c r="B27" s="12">
        <f t="shared" ref="B27:B30" si="10">(E8/B8)^(1/3) - 1</f>
        <v>3.8381170112006702E-2</v>
      </c>
      <c r="C27" s="12">
        <f t="shared" ref="C27:C30" si="11">(T8/E8)^(1/15) - 1</f>
        <v>-1.7607153872342574E-2</v>
      </c>
      <c r="D27" s="12">
        <f t="shared" ref="D27:D30" si="12">(Y8/T8)^(1/5) - 1</f>
        <v>2.6835395478717272E-2</v>
      </c>
      <c r="E27" s="12">
        <f t="shared" ref="E27:E30" si="13">(AB8/Y8)^(1/3) - 1</f>
        <v>-3.1853806504129167E-2</v>
      </c>
    </row>
    <row r="28" spans="1:28" x14ac:dyDescent="0.2">
      <c r="A28" t="s">
        <v>47</v>
      </c>
      <c r="B28" s="12">
        <f t="shared" si="10"/>
        <v>-7.0477119357132967E-3</v>
      </c>
      <c r="C28" s="12">
        <f t="shared" si="11"/>
        <v>8.2026054949553284E-3</v>
      </c>
      <c r="D28" s="12">
        <f t="shared" si="12"/>
        <v>2.3165200172357459E-2</v>
      </c>
      <c r="E28" s="12">
        <f t="shared" si="13"/>
        <v>-6.3454518562837903E-2</v>
      </c>
    </row>
    <row r="29" spans="1:28" x14ac:dyDescent="0.2">
      <c r="A29" t="s">
        <v>52</v>
      </c>
      <c r="B29" s="12">
        <f t="shared" si="10"/>
        <v>9.2475524977846391E-3</v>
      </c>
      <c r="C29" s="12">
        <f t="shared" si="11"/>
        <v>2.9225843837659138E-3</v>
      </c>
      <c r="D29" s="12">
        <f t="shared" si="12"/>
        <v>2.2093219787654217E-2</v>
      </c>
      <c r="E29" s="12">
        <f t="shared" si="13"/>
        <v>-6.6672534381734594E-2</v>
      </c>
    </row>
    <row r="30" spans="1:28" x14ac:dyDescent="0.2">
      <c r="A30" t="s">
        <v>63</v>
      </c>
      <c r="B30" s="12">
        <f t="shared" si="10"/>
        <v>6.0311646185773782E-2</v>
      </c>
      <c r="C30" s="12">
        <f t="shared" si="11"/>
        <v>1.0816744332952322E-2</v>
      </c>
      <c r="D30" s="12">
        <f t="shared" si="12"/>
        <v>8.4981455741390821E-3</v>
      </c>
      <c r="E30" s="12">
        <f t="shared" si="13"/>
        <v>-9.5328942433681174E-4</v>
      </c>
    </row>
    <row r="31" spans="1:28" x14ac:dyDescent="0.2">
      <c r="A31" s="3"/>
      <c r="B31" s="12"/>
      <c r="C31" s="12"/>
      <c r="D31" s="12"/>
      <c r="E31" s="12"/>
    </row>
    <row r="35" spans="1:28" x14ac:dyDescent="0.2">
      <c r="A35" t="s">
        <v>446</v>
      </c>
      <c r="B35">
        <f>B3</f>
        <v>1997</v>
      </c>
      <c r="C35">
        <f>C3</f>
        <v>1998</v>
      </c>
      <c r="D35">
        <f>D3</f>
        <v>1999</v>
      </c>
      <c r="E35">
        <f>E3</f>
        <v>2000</v>
      </c>
      <c r="F35">
        <f t="shared" ref="F35:Z35" si="14">F3</f>
        <v>2001</v>
      </c>
      <c r="G35">
        <f t="shared" si="14"/>
        <v>2002</v>
      </c>
      <c r="H35">
        <f t="shared" si="14"/>
        <v>2003</v>
      </c>
      <c r="I35">
        <f t="shared" si="14"/>
        <v>2004</v>
      </c>
      <c r="J35">
        <f t="shared" si="14"/>
        <v>2005</v>
      </c>
      <c r="K35">
        <f t="shared" si="14"/>
        <v>2006</v>
      </c>
      <c r="L35">
        <f t="shared" si="14"/>
        <v>2007</v>
      </c>
      <c r="M35">
        <f t="shared" si="14"/>
        <v>2008</v>
      </c>
      <c r="N35">
        <f t="shared" si="14"/>
        <v>2009</v>
      </c>
      <c r="O35">
        <f t="shared" si="14"/>
        <v>2010</v>
      </c>
      <c r="P35">
        <f t="shared" si="14"/>
        <v>2011</v>
      </c>
      <c r="Q35">
        <f t="shared" si="14"/>
        <v>2012</v>
      </c>
      <c r="R35">
        <f t="shared" si="14"/>
        <v>2013</v>
      </c>
      <c r="S35">
        <f t="shared" si="14"/>
        <v>2014</v>
      </c>
      <c r="T35">
        <f t="shared" si="14"/>
        <v>2015</v>
      </c>
      <c r="U35">
        <f t="shared" si="14"/>
        <v>2016</v>
      </c>
      <c r="V35">
        <f t="shared" si="14"/>
        <v>2017</v>
      </c>
      <c r="W35">
        <f t="shared" si="14"/>
        <v>2018</v>
      </c>
      <c r="X35">
        <f t="shared" si="14"/>
        <v>2019</v>
      </c>
      <c r="Y35">
        <f t="shared" si="14"/>
        <v>2020</v>
      </c>
      <c r="Z35">
        <f t="shared" si="14"/>
        <v>2021</v>
      </c>
      <c r="AA35">
        <f>AA3</f>
        <v>2022</v>
      </c>
      <c r="AB35">
        <f>AB3</f>
        <v>2023</v>
      </c>
    </row>
    <row r="37" spans="1:28" x14ac:dyDescent="0.2">
      <c r="A37" s="3" t="s">
        <v>11</v>
      </c>
      <c r="B37" s="1">
        <v>25286718</v>
      </c>
      <c r="C37" s="1">
        <v>25785715.800000001</v>
      </c>
      <c r="D37" s="1">
        <v>26438820.800000001</v>
      </c>
      <c r="E37" s="1">
        <v>26945884.699999999</v>
      </c>
      <c r="F37" s="1">
        <v>26994422.199999999</v>
      </c>
      <c r="G37" s="1">
        <v>27367906.899999999</v>
      </c>
      <c r="H37" s="1">
        <v>27801743.600000001</v>
      </c>
      <c r="I37" s="1">
        <v>28423286.899999999</v>
      </c>
      <c r="J37" s="1">
        <v>28698817.699999999</v>
      </c>
      <c r="K37" s="1">
        <v>29088550.699999999</v>
      </c>
      <c r="L37" s="1">
        <v>29676569.5</v>
      </c>
      <c r="M37" s="1">
        <v>30041188.5</v>
      </c>
      <c r="N37" s="1">
        <v>29066585.100000001</v>
      </c>
      <c r="O37" s="1">
        <v>29788360.5</v>
      </c>
      <c r="P37" s="1">
        <v>30200485</v>
      </c>
      <c r="Q37" s="1">
        <v>30758606.199999999</v>
      </c>
      <c r="R37" s="1">
        <v>31046226.399999999</v>
      </c>
      <c r="S37" s="1">
        <v>31054823.699999999</v>
      </c>
      <c r="T37" s="1">
        <v>31350842.5</v>
      </c>
      <c r="U37" s="1">
        <v>31503244.300000001</v>
      </c>
      <c r="V37" s="1">
        <v>32007088.100000001</v>
      </c>
      <c r="W37" s="1">
        <v>32795288.300000001</v>
      </c>
      <c r="X37" s="1">
        <v>33315702.399999999</v>
      </c>
      <c r="Y37" s="1">
        <v>29370976.100000001</v>
      </c>
      <c r="Z37" s="1">
        <v>32426504.600000001</v>
      </c>
      <c r="AA37" s="1">
        <v>34023093.200000003</v>
      </c>
      <c r="AB37" s="1">
        <v>35185490.799999997</v>
      </c>
    </row>
    <row r="38" spans="1:28" x14ac:dyDescent="0.2">
      <c r="A38" s="3" t="s">
        <v>13</v>
      </c>
      <c r="B38" s="1">
        <v>7110759.5999999996</v>
      </c>
      <c r="C38" s="1">
        <v>7089654.0999999996</v>
      </c>
      <c r="D38" s="1">
        <v>7133506.5999999996</v>
      </c>
      <c r="E38" s="1">
        <v>7203894.7000000002</v>
      </c>
      <c r="F38" s="1">
        <v>7075512.7999999998</v>
      </c>
      <c r="G38" s="1">
        <v>7089536.2000000002</v>
      </c>
      <c r="H38" s="1">
        <v>7135885</v>
      </c>
      <c r="I38" s="1">
        <v>7301332.2000000002</v>
      </c>
      <c r="J38" s="1">
        <v>7396461.5999999996</v>
      </c>
      <c r="K38" s="1">
        <v>7386904.9000000004</v>
      </c>
      <c r="L38" s="1">
        <v>7428225.4000000004</v>
      </c>
      <c r="M38" s="1">
        <v>7356723.7999999998</v>
      </c>
      <c r="N38" s="1">
        <v>6737554.5999999996</v>
      </c>
      <c r="O38" s="1">
        <v>7029087.5</v>
      </c>
      <c r="P38" s="1">
        <v>7199661.2999999998</v>
      </c>
      <c r="Q38" s="1">
        <v>7421800.7999999998</v>
      </c>
      <c r="R38" s="1">
        <v>7478233.2999999998</v>
      </c>
      <c r="S38" s="1">
        <v>7422184.7000000002</v>
      </c>
      <c r="T38" s="1">
        <v>7344216.7999999998</v>
      </c>
      <c r="U38" s="1">
        <v>7140777.0999999996</v>
      </c>
      <c r="V38" s="1">
        <v>7348512.7999999998</v>
      </c>
      <c r="W38" s="1">
        <v>7516594.7000000002</v>
      </c>
      <c r="X38" s="1">
        <v>7595161.2999999998</v>
      </c>
      <c r="Y38" s="1">
        <v>6704069</v>
      </c>
      <c r="Z38" s="1">
        <v>7489639.9000000004</v>
      </c>
      <c r="AA38" s="1">
        <v>7775469.2000000002</v>
      </c>
      <c r="AB38" s="1">
        <v>8007112.2000000002</v>
      </c>
    </row>
    <row r="39" spans="1:28" x14ac:dyDescent="0.2">
      <c r="A39" t="s">
        <v>14</v>
      </c>
      <c r="B39" s="1">
        <v>1156282.3999999999</v>
      </c>
      <c r="C39" s="1">
        <v>1136374.7</v>
      </c>
      <c r="D39" s="1">
        <v>1089837.3</v>
      </c>
      <c r="E39" s="1">
        <v>1007758.9</v>
      </c>
      <c r="F39" s="1">
        <v>924809</v>
      </c>
      <c r="G39" s="1">
        <v>920796</v>
      </c>
      <c r="H39" s="1">
        <v>917374.2</v>
      </c>
      <c r="I39" s="1">
        <v>915549</v>
      </c>
      <c r="J39" s="1">
        <v>915522</v>
      </c>
      <c r="K39" s="1">
        <v>867515.7</v>
      </c>
      <c r="L39" s="1">
        <v>848353.8</v>
      </c>
      <c r="M39" s="1">
        <v>819443.6</v>
      </c>
      <c r="N39" s="1">
        <v>781238.1</v>
      </c>
      <c r="O39" s="1">
        <v>754855.8</v>
      </c>
      <c r="P39" s="1">
        <v>767876</v>
      </c>
      <c r="Q39" s="1">
        <v>765517.6</v>
      </c>
      <c r="R39" s="1">
        <v>803706.6</v>
      </c>
      <c r="S39" s="1">
        <v>750778.1</v>
      </c>
      <c r="T39" s="1">
        <v>749295.9</v>
      </c>
      <c r="U39" s="1">
        <v>757379</v>
      </c>
      <c r="V39" s="1">
        <v>749254.5</v>
      </c>
      <c r="W39" s="1">
        <v>726000.9</v>
      </c>
      <c r="X39" s="1">
        <v>749398.2</v>
      </c>
      <c r="Y39" s="1">
        <v>700834.4</v>
      </c>
      <c r="Z39" s="1">
        <v>718736.1</v>
      </c>
      <c r="AA39" s="1">
        <v>703357.4</v>
      </c>
      <c r="AB39" s="1">
        <v>718666</v>
      </c>
    </row>
    <row r="40" spans="1:28" x14ac:dyDescent="0.2">
      <c r="A40" t="s">
        <v>27</v>
      </c>
      <c r="B40" s="1">
        <v>330822.3</v>
      </c>
      <c r="C40" s="1">
        <v>297559.2</v>
      </c>
      <c r="D40" s="1">
        <v>276306.5</v>
      </c>
      <c r="E40" s="1">
        <v>308966.90000000002</v>
      </c>
      <c r="F40" s="1">
        <v>328814.7</v>
      </c>
      <c r="G40" s="1">
        <v>312525.09999999998</v>
      </c>
      <c r="H40" s="1">
        <v>331673.3</v>
      </c>
      <c r="I40" s="1">
        <v>364000.9</v>
      </c>
      <c r="J40" s="1">
        <v>407261.9</v>
      </c>
      <c r="K40" s="1">
        <v>463481.9</v>
      </c>
      <c r="L40" s="1">
        <v>469356.5</v>
      </c>
      <c r="M40" s="1">
        <v>496400.3</v>
      </c>
      <c r="N40" s="1">
        <v>459336.3</v>
      </c>
      <c r="O40" s="1">
        <v>509616.5</v>
      </c>
      <c r="P40" s="1">
        <v>564258.80000000005</v>
      </c>
      <c r="Q40" s="1">
        <v>599011.9</v>
      </c>
      <c r="R40" s="1">
        <v>624886.69999999995</v>
      </c>
      <c r="S40" s="1">
        <v>604995.69999999995</v>
      </c>
      <c r="T40" s="1">
        <v>512291.7</v>
      </c>
      <c r="U40" s="1">
        <v>454424.3</v>
      </c>
      <c r="V40" s="1">
        <v>508896.9</v>
      </c>
      <c r="W40" s="1">
        <v>549120.6</v>
      </c>
      <c r="X40" s="1">
        <v>545503.19999999995</v>
      </c>
      <c r="Y40" s="1">
        <v>462385.7</v>
      </c>
      <c r="Z40" s="1">
        <v>510825.9</v>
      </c>
      <c r="AA40" s="1">
        <v>570623.80000000005</v>
      </c>
      <c r="AB40" s="1">
        <v>569922</v>
      </c>
    </row>
    <row r="41" spans="1:28" x14ac:dyDescent="0.2">
      <c r="A41" t="s">
        <v>47</v>
      </c>
      <c r="B41" s="1">
        <v>178697.60000000001</v>
      </c>
      <c r="C41" s="1">
        <v>183346.6</v>
      </c>
      <c r="D41" s="1">
        <v>178807.2</v>
      </c>
      <c r="E41" s="1">
        <v>180159.3</v>
      </c>
      <c r="F41" s="1">
        <v>180386.7</v>
      </c>
      <c r="G41" s="1">
        <v>177202.9</v>
      </c>
      <c r="H41" s="1">
        <v>185027.20000000001</v>
      </c>
      <c r="I41" s="1">
        <v>188168.3</v>
      </c>
      <c r="J41" s="1">
        <v>191617</v>
      </c>
      <c r="K41" s="1">
        <v>191483.7</v>
      </c>
      <c r="L41" s="1">
        <v>193443.8</v>
      </c>
      <c r="M41" s="1">
        <v>200042.4</v>
      </c>
      <c r="N41" s="1">
        <v>199620.4</v>
      </c>
      <c r="O41" s="1">
        <v>212440</v>
      </c>
      <c r="P41" s="1">
        <v>223476.5</v>
      </c>
      <c r="Q41" s="1">
        <v>206974.1</v>
      </c>
      <c r="R41" s="1">
        <v>196909.6</v>
      </c>
      <c r="S41" s="1">
        <v>189108.2</v>
      </c>
      <c r="T41" s="1">
        <v>196214</v>
      </c>
      <c r="U41" s="1">
        <v>193424.7</v>
      </c>
      <c r="V41" s="1">
        <v>196860.2</v>
      </c>
      <c r="W41" s="1">
        <v>199636.2</v>
      </c>
      <c r="X41" s="1">
        <v>202124.3</v>
      </c>
      <c r="Y41" s="1">
        <v>189061.3</v>
      </c>
      <c r="Z41" s="1">
        <v>200062</v>
      </c>
      <c r="AA41" s="1">
        <v>206072.6</v>
      </c>
      <c r="AB41" s="1">
        <v>232886.5</v>
      </c>
    </row>
    <row r="42" spans="1:28" x14ac:dyDescent="0.2">
      <c r="A42" t="s">
        <v>52</v>
      </c>
      <c r="B42" s="1">
        <v>1609193.4</v>
      </c>
      <c r="C42" s="1">
        <v>1636415.4</v>
      </c>
      <c r="D42" s="1">
        <v>1694767.5</v>
      </c>
      <c r="E42" s="1">
        <v>1727415.9</v>
      </c>
      <c r="F42" s="1">
        <v>1767697.7</v>
      </c>
      <c r="G42" s="1">
        <v>1821232.4</v>
      </c>
      <c r="H42" s="1">
        <v>1842384.5</v>
      </c>
      <c r="I42" s="1">
        <v>1962356.5</v>
      </c>
      <c r="J42" s="1">
        <v>2071098.6</v>
      </c>
      <c r="K42" s="1">
        <v>2188875</v>
      </c>
      <c r="L42" s="1">
        <v>2337382.2999999998</v>
      </c>
      <c r="M42" s="1">
        <v>2503976.2000000002</v>
      </c>
      <c r="N42" s="1">
        <v>2315913.7000000002</v>
      </c>
      <c r="O42" s="1">
        <v>2497761.1</v>
      </c>
      <c r="P42" s="1">
        <v>2572576.6</v>
      </c>
      <c r="Q42" s="1">
        <v>2777862.7</v>
      </c>
      <c r="R42" s="1">
        <v>2828368.9</v>
      </c>
      <c r="S42" s="1">
        <v>2867695.8</v>
      </c>
      <c r="T42" s="1">
        <v>2854380.7</v>
      </c>
      <c r="U42" s="1">
        <v>2701215.9</v>
      </c>
      <c r="V42" s="1">
        <v>2811853.4</v>
      </c>
      <c r="W42" s="1">
        <v>2875064.1</v>
      </c>
      <c r="X42" s="1">
        <v>2937272.1</v>
      </c>
      <c r="Y42" s="1">
        <v>2562078.4</v>
      </c>
      <c r="Z42" s="1">
        <v>3049986.8</v>
      </c>
      <c r="AA42" s="1">
        <v>3189915.2</v>
      </c>
      <c r="AB42" s="1">
        <v>3403283</v>
      </c>
    </row>
    <row r="43" spans="1:28" x14ac:dyDescent="0.2">
      <c r="A43" t="s">
        <v>63</v>
      </c>
      <c r="B43" s="1">
        <v>3835763.9</v>
      </c>
      <c r="C43" s="1">
        <v>3835958.2</v>
      </c>
      <c r="D43" s="1">
        <v>3893788.1</v>
      </c>
      <c r="E43" s="1">
        <v>3979593.7</v>
      </c>
      <c r="F43" s="1">
        <v>3873804.7</v>
      </c>
      <c r="G43" s="1">
        <v>3857779.8</v>
      </c>
      <c r="H43" s="1">
        <v>3859425.8</v>
      </c>
      <c r="I43" s="1">
        <v>3871257.5</v>
      </c>
      <c r="J43" s="1">
        <v>3810962.1</v>
      </c>
      <c r="K43" s="1">
        <v>3675548.6</v>
      </c>
      <c r="L43" s="1">
        <v>3579689</v>
      </c>
      <c r="M43" s="1">
        <v>3336861.3</v>
      </c>
      <c r="N43" s="1">
        <v>2981446.1</v>
      </c>
      <c r="O43" s="1">
        <v>3054414.1</v>
      </c>
      <c r="P43" s="1">
        <v>3071473.4</v>
      </c>
      <c r="Q43" s="1">
        <v>3072434.5</v>
      </c>
      <c r="R43" s="1">
        <v>3024361.5</v>
      </c>
      <c r="S43" s="1">
        <v>3009606.9</v>
      </c>
      <c r="T43" s="1">
        <v>3032034.5</v>
      </c>
      <c r="U43" s="1">
        <v>3034333.2</v>
      </c>
      <c r="V43" s="1">
        <v>3081647.8</v>
      </c>
      <c r="W43" s="1">
        <v>3166772.9</v>
      </c>
      <c r="X43" s="1">
        <v>3160863.5</v>
      </c>
      <c r="Y43" s="1">
        <v>2789709.2</v>
      </c>
      <c r="Z43" s="1">
        <v>3010029.1</v>
      </c>
      <c r="AA43" s="1">
        <v>3105500.2</v>
      </c>
      <c r="AB43" s="1">
        <v>3082354.7</v>
      </c>
    </row>
    <row r="46" spans="1:28" x14ac:dyDescent="0.2">
      <c r="A46" t="s">
        <v>449</v>
      </c>
      <c r="B46">
        <v>1997</v>
      </c>
      <c r="C46">
        <v>1998</v>
      </c>
      <c r="D46">
        <v>1999</v>
      </c>
      <c r="E46">
        <v>2000</v>
      </c>
      <c r="F46">
        <v>2001</v>
      </c>
      <c r="G46">
        <v>2002</v>
      </c>
      <c r="H46">
        <v>2003</v>
      </c>
      <c r="I46">
        <v>2004</v>
      </c>
      <c r="J46">
        <v>2005</v>
      </c>
      <c r="K46">
        <v>2006</v>
      </c>
      <c r="L46">
        <v>2007</v>
      </c>
      <c r="M46">
        <v>2008</v>
      </c>
      <c r="N46">
        <v>2009</v>
      </c>
      <c r="O46">
        <v>2010</v>
      </c>
      <c r="P46">
        <v>2011</v>
      </c>
      <c r="Q46">
        <v>2012</v>
      </c>
      <c r="R46">
        <v>2013</v>
      </c>
      <c r="S46">
        <v>2014</v>
      </c>
      <c r="T46">
        <v>2015</v>
      </c>
      <c r="U46">
        <v>2016</v>
      </c>
      <c r="V46">
        <v>2017</v>
      </c>
      <c r="W46">
        <v>2018</v>
      </c>
      <c r="X46">
        <v>2019</v>
      </c>
      <c r="Y46">
        <v>2020</v>
      </c>
      <c r="Z46">
        <v>2021</v>
      </c>
      <c r="AA46">
        <v>2022</v>
      </c>
      <c r="AB46">
        <v>2023</v>
      </c>
    </row>
    <row r="48" spans="1:28" x14ac:dyDescent="0.2">
      <c r="A48" t="s">
        <v>14</v>
      </c>
      <c r="B48">
        <v>0.16261025052794639</v>
      </c>
      <c r="C48">
        <v>0.16028633893436353</v>
      </c>
      <c r="D48">
        <v>0.15277721899072752</v>
      </c>
      <c r="E48">
        <v>0.13989084265765295</v>
      </c>
      <c r="F48">
        <v>0.13070557938924229</v>
      </c>
      <c r="G48">
        <v>0.12988099277918913</v>
      </c>
      <c r="H48">
        <v>0.12855787334016733</v>
      </c>
      <c r="I48">
        <v>0.12539478754301853</v>
      </c>
      <c r="J48">
        <v>0.12377837532476341</v>
      </c>
      <c r="K48">
        <v>0.11743967354987878</v>
      </c>
      <c r="L48">
        <v>0.11420679291718853</v>
      </c>
      <c r="M48">
        <v>0.1113870280137471</v>
      </c>
      <c r="N48">
        <v>0.11595276719538571</v>
      </c>
      <c r="O48">
        <v>0.10739029781603943</v>
      </c>
      <c r="P48">
        <v>0.10665446164807781</v>
      </c>
      <c r="Q48">
        <v>0.10314445518397637</v>
      </c>
      <c r="R48">
        <v>0.10747279039823483</v>
      </c>
      <c r="S48">
        <v>0.1011532493929988</v>
      </c>
      <c r="T48">
        <v>0.10202529696563424</v>
      </c>
      <c r="U48">
        <v>0.10606394645759214</v>
      </c>
      <c r="V48">
        <v>0.10196001835908894</v>
      </c>
      <c r="W48">
        <v>9.6586410332859904E-2</v>
      </c>
      <c r="X48">
        <v>9.8667845276702679E-2</v>
      </c>
      <c r="Y48">
        <v>0.10453866152033937</v>
      </c>
      <c r="Z48">
        <v>9.5964039606229928E-2</v>
      </c>
      <c r="AA48">
        <v>9.04585153523597E-2</v>
      </c>
      <c r="AB48">
        <v>8.9753456932950185E-2</v>
      </c>
    </row>
    <row r="49" spans="1:28" x14ac:dyDescent="0.2">
      <c r="A49" t="s">
        <v>27</v>
      </c>
      <c r="B49">
        <v>4.6524185686153699E-2</v>
      </c>
      <c r="C49">
        <v>4.197090518139665E-2</v>
      </c>
      <c r="D49">
        <v>3.8733615246111922E-2</v>
      </c>
      <c r="E49">
        <v>4.2888869544414635E-2</v>
      </c>
      <c r="F49">
        <v>4.6472207639847676E-2</v>
      </c>
      <c r="G49">
        <v>4.4082587518207463E-2</v>
      </c>
      <c r="H49">
        <v>4.6479630767592248E-2</v>
      </c>
      <c r="I49">
        <v>4.9854038965656162E-2</v>
      </c>
      <c r="J49">
        <v>5.5061720323133972E-2</v>
      </c>
      <c r="K49">
        <v>6.2743720986579918E-2</v>
      </c>
      <c r="L49">
        <v>6.3185549000707483E-2</v>
      </c>
      <c r="M49">
        <v>6.7475728801997439E-2</v>
      </c>
      <c r="N49">
        <v>6.8175521724157903E-2</v>
      </c>
      <c r="O49">
        <v>7.2501089223885748E-2</v>
      </c>
      <c r="P49">
        <v>7.8372964572652887E-2</v>
      </c>
      <c r="Q49">
        <v>8.0709778683362141E-2</v>
      </c>
      <c r="R49">
        <v>8.3560738871305329E-2</v>
      </c>
      <c r="S49">
        <v>8.1511808780506359E-2</v>
      </c>
      <c r="T49">
        <v>6.9754435898460948E-2</v>
      </c>
      <c r="U49">
        <v>6.3637933748135062E-2</v>
      </c>
      <c r="V49">
        <v>6.9251685864927665E-2</v>
      </c>
      <c r="W49">
        <v>7.3054437802799174E-2</v>
      </c>
      <c r="X49">
        <v>7.1822464125942911E-2</v>
      </c>
      <c r="Y49">
        <v>6.8970904088248491E-2</v>
      </c>
      <c r="Z49">
        <v>6.8204333829187169E-2</v>
      </c>
      <c r="AA49">
        <v>7.3387699870253495E-2</v>
      </c>
      <c r="AB49">
        <v>7.1176971892563209E-2</v>
      </c>
    </row>
    <row r="50" spans="1:28" x14ac:dyDescent="0.2">
      <c r="A50" t="s">
        <v>47</v>
      </c>
      <c r="B50">
        <v>2.5130592236587496E-2</v>
      </c>
      <c r="C50">
        <v>2.586114885351036E-2</v>
      </c>
      <c r="D50">
        <v>2.5065821064776197E-2</v>
      </c>
      <c r="E50">
        <v>2.5008597085684772E-2</v>
      </c>
      <c r="F50">
        <v>2.5494505500717916E-2</v>
      </c>
      <c r="G50">
        <v>2.4994991914985918E-2</v>
      </c>
      <c r="H50">
        <v>2.5929117411505373E-2</v>
      </c>
      <c r="I50">
        <v>2.5771776279402817E-2</v>
      </c>
      <c r="J50">
        <v>2.5906576733934508E-2</v>
      </c>
      <c r="K50">
        <v>2.5922047541183317E-2</v>
      </c>
      <c r="L50">
        <v>2.6041724582024663E-2</v>
      </c>
      <c r="M50">
        <v>2.7191777948765726E-2</v>
      </c>
      <c r="N50">
        <v>2.9628019637866831E-2</v>
      </c>
      <c r="O50">
        <v>3.0222984135565248E-2</v>
      </c>
      <c r="P50">
        <v>3.10398629446638E-2</v>
      </c>
      <c r="Q50">
        <v>2.7887315434281128E-2</v>
      </c>
      <c r="R50">
        <v>2.6331031956438163E-2</v>
      </c>
      <c r="S50">
        <v>2.547877850574104E-2</v>
      </c>
      <c r="T50">
        <v>2.671680389391555E-2</v>
      </c>
      <c r="U50">
        <v>2.7087345997678602E-2</v>
      </c>
      <c r="V50">
        <v>2.6789121194699426E-2</v>
      </c>
      <c r="W50">
        <v>2.6559393976636789E-2</v>
      </c>
      <c r="X50">
        <v>2.6612245878175095E-2</v>
      </c>
      <c r="Y50">
        <v>2.8200977645068986E-2</v>
      </c>
      <c r="Z50">
        <v>2.6711831632920027E-2</v>
      </c>
      <c r="AA50">
        <v>2.6502915090963256E-2</v>
      </c>
      <c r="AB50">
        <v>2.9084955247660946E-2</v>
      </c>
    </row>
    <row r="51" spans="1:28" x14ac:dyDescent="0.2">
      <c r="A51" t="s">
        <v>52</v>
      </c>
      <c r="B51">
        <v>0.22630400836501349</v>
      </c>
      <c r="C51">
        <v>0.23081738219076162</v>
      </c>
      <c r="D51">
        <v>0.23757845825782234</v>
      </c>
      <c r="E51">
        <v>0.23978916571337444</v>
      </c>
      <c r="F51">
        <v>0.2498331569692023</v>
      </c>
      <c r="G51">
        <v>0.25689020390360656</v>
      </c>
      <c r="H51">
        <v>0.25818584520350313</v>
      </c>
      <c r="I51">
        <v>0.2687669107837608</v>
      </c>
      <c r="J51">
        <v>0.28001208037097092</v>
      </c>
      <c r="K51">
        <v>0.29631828616068956</v>
      </c>
      <c r="L51">
        <v>0.31466227451848722</v>
      </c>
      <c r="M51">
        <v>0.34036566657565698</v>
      </c>
      <c r="N51">
        <v>0.34373208641604186</v>
      </c>
      <c r="O51">
        <v>0.35534642298875924</v>
      </c>
      <c r="P51">
        <v>0.3573191144422308</v>
      </c>
      <c r="Q51">
        <v>0.37428418989633894</v>
      </c>
      <c r="R51">
        <v>0.37821351468133524</v>
      </c>
      <c r="S51">
        <v>0.38636815384020284</v>
      </c>
      <c r="T51">
        <v>0.38865692254618633</v>
      </c>
      <c r="U51">
        <v>0.37828038351736254</v>
      </c>
      <c r="V51">
        <v>0.38264251237338798</v>
      </c>
      <c r="W51">
        <v>0.38249556012378849</v>
      </c>
      <c r="X51">
        <v>0.38672939046073979</v>
      </c>
      <c r="Y51">
        <v>0.38216766563709292</v>
      </c>
      <c r="Z51">
        <v>0.40722742891817798</v>
      </c>
      <c r="AA51">
        <v>0.41025372462410375</v>
      </c>
      <c r="AB51">
        <v>0.42503251047237728</v>
      </c>
    </row>
    <row r="52" spans="1:28" x14ac:dyDescent="0.2">
      <c r="A52" t="s">
        <v>63</v>
      </c>
      <c r="B52">
        <v>0.53943096318429895</v>
      </c>
      <c r="C52">
        <v>0.54106422483996797</v>
      </c>
      <c r="D52">
        <v>0.54584488644056206</v>
      </c>
      <c r="E52">
        <v>0.55242252499887323</v>
      </c>
      <c r="F52">
        <v>0.54749455050098983</v>
      </c>
      <c r="G52">
        <v>0.54415122388401083</v>
      </c>
      <c r="H52">
        <v>0.5408475332772319</v>
      </c>
      <c r="I52">
        <v>0.53021248642816166</v>
      </c>
      <c r="J52">
        <v>0.51524124724719722</v>
      </c>
      <c r="K52">
        <v>0.49757627176166841</v>
      </c>
      <c r="L52">
        <v>0.48190365898159199</v>
      </c>
      <c r="M52">
        <v>0.45357979865983278</v>
      </c>
      <c r="N52">
        <v>0.44251160502654779</v>
      </c>
      <c r="O52">
        <v>0.4345392058357504</v>
      </c>
      <c r="P52">
        <v>0.42661359639237473</v>
      </c>
      <c r="Q52">
        <v>0.41397426080204147</v>
      </c>
      <c r="R52">
        <v>0.40442192409268646</v>
      </c>
      <c r="S52">
        <v>0.40548800948055091</v>
      </c>
      <c r="T52">
        <v>0.41284654069580301</v>
      </c>
      <c r="U52">
        <v>0.42493039027923168</v>
      </c>
      <c r="V52">
        <v>0.41935666220789597</v>
      </c>
      <c r="W52">
        <v>0.42130419776391559</v>
      </c>
      <c r="X52">
        <v>0.4161680542584395</v>
      </c>
      <c r="Y52">
        <v>0.41612179110925024</v>
      </c>
      <c r="Z52">
        <v>0.40189236601348483</v>
      </c>
      <c r="AA52">
        <v>0.39939714506231988</v>
      </c>
      <c r="AB52">
        <v>0.38495210545444836</v>
      </c>
    </row>
    <row r="55" spans="1:28" x14ac:dyDescent="0.2">
      <c r="A55" t="s">
        <v>450</v>
      </c>
    </row>
    <row r="57" spans="1:28" x14ac:dyDescent="0.2">
      <c r="A57" t="s">
        <v>14</v>
      </c>
      <c r="B57">
        <f t="shared" ref="B57:E61" si="15">B39/B$37</f>
        <v>4.5726867361750939E-2</v>
      </c>
      <c r="C57">
        <f t="shared" si="15"/>
        <v>4.4069930375948682E-2</v>
      </c>
      <c r="D57">
        <f t="shared" si="15"/>
        <v>4.122110090477258E-2</v>
      </c>
      <c r="E57">
        <f t="shared" si="15"/>
        <v>3.739936213710586E-2</v>
      </c>
      <c r="F57">
        <f t="shared" ref="F57:O57" si="16">F39/F$37</f>
        <v>3.4259262641302246E-2</v>
      </c>
      <c r="G57">
        <f t="shared" si="16"/>
        <v>3.3645101299288625E-2</v>
      </c>
      <c r="H57">
        <f t="shared" si="16"/>
        <v>3.2997002389447257E-2</v>
      </c>
      <c r="I57">
        <f t="shared" si="16"/>
        <v>3.2211228885002739E-2</v>
      </c>
      <c r="J57">
        <f t="shared" si="16"/>
        <v>3.1901035421399958E-2</v>
      </c>
      <c r="K57">
        <f t="shared" si="16"/>
        <v>2.9823269950675128E-2</v>
      </c>
      <c r="L57">
        <f t="shared" si="16"/>
        <v>2.8586653184425513E-2</v>
      </c>
      <c r="M57">
        <f t="shared" si="16"/>
        <v>2.7277336247865158E-2</v>
      </c>
      <c r="N57">
        <f t="shared" si="16"/>
        <v>2.6877532992343155E-2</v>
      </c>
      <c r="O57">
        <f t="shared" si="16"/>
        <v>2.5340629270281592E-2</v>
      </c>
      <c r="P57">
        <f t="shared" ref="P57:Y57" si="17">P39/P$37</f>
        <v>2.5425949285251544E-2</v>
      </c>
      <c r="Q57">
        <f t="shared" si="17"/>
        <v>2.4887915759980048E-2</v>
      </c>
      <c r="R57">
        <f t="shared" si="17"/>
        <v>2.5887416707107438E-2</v>
      </c>
      <c r="S57">
        <f t="shared" si="17"/>
        <v>2.4175893164062625E-2</v>
      </c>
      <c r="T57">
        <f t="shared" si="17"/>
        <v>2.3900343348029644E-2</v>
      </c>
      <c r="U57">
        <f t="shared" si="17"/>
        <v>2.4041301676348298E-2</v>
      </c>
      <c r="V57">
        <f t="shared" si="17"/>
        <v>2.3409017954369924E-2</v>
      </c>
      <c r="W57">
        <f t="shared" si="17"/>
        <v>2.2137353797862483E-2</v>
      </c>
      <c r="X57">
        <f t="shared" si="17"/>
        <v>2.2493843623720207E-2</v>
      </c>
      <c r="Y57">
        <f t="shared" si="17"/>
        <v>2.3861460974734169E-2</v>
      </c>
      <c r="Z57">
        <f t="shared" ref="Z57:AB57" si="18">Z39/Z$37</f>
        <v>2.2165080968979924E-2</v>
      </c>
      <c r="AA57">
        <f t="shared" si="18"/>
        <v>2.0672941048170187E-2</v>
      </c>
      <c r="AB57">
        <f t="shared" si="18"/>
        <v>2.0425066800546093E-2</v>
      </c>
    </row>
    <row r="58" spans="1:28" x14ac:dyDescent="0.2">
      <c r="A58" t="s">
        <v>27</v>
      </c>
      <c r="B58">
        <f t="shared" si="15"/>
        <v>1.3082848474048708E-2</v>
      </c>
      <c r="C58">
        <f t="shared" si="15"/>
        <v>1.1539691289081841E-2</v>
      </c>
      <c r="D58">
        <f t="shared" si="15"/>
        <v>1.0450787578241765E-2</v>
      </c>
      <c r="E58">
        <f t="shared" si="15"/>
        <v>1.1466199883205172E-2</v>
      </c>
      <c r="F58">
        <f t="shared" ref="F58:O61" si="19">F40/F$37</f>
        <v>1.2180838603020739E-2</v>
      </c>
      <c r="G58">
        <f t="shared" si="19"/>
        <v>1.1419400874971553E-2</v>
      </c>
      <c r="H58">
        <f t="shared" si="19"/>
        <v>1.1929946005257023E-2</v>
      </c>
      <c r="I58">
        <f t="shared" si="19"/>
        <v>1.2806432320112845E-2</v>
      </c>
      <c r="J58">
        <f t="shared" si="19"/>
        <v>1.4190894700167388E-2</v>
      </c>
      <c r="K58">
        <f t="shared" si="19"/>
        <v>1.5933482034909359E-2</v>
      </c>
      <c r="L58">
        <f t="shared" si="19"/>
        <v>1.5815726275235416E-2</v>
      </c>
      <c r="M58">
        <f t="shared" si="19"/>
        <v>1.652399005452131E-2</v>
      </c>
      <c r="N58">
        <f t="shared" si="19"/>
        <v>1.5802898703776522E-2</v>
      </c>
      <c r="O58">
        <f t="shared" si="19"/>
        <v>1.7107906962519806E-2</v>
      </c>
      <c r="P58">
        <f t="shared" ref="P58:Y58" si="20">P40/P$37</f>
        <v>1.8683766171304867E-2</v>
      </c>
      <c r="Q58">
        <f t="shared" si="20"/>
        <v>1.9474611304071378E-2</v>
      </c>
      <c r="R58">
        <f t="shared" si="20"/>
        <v>2.0127621693823632E-2</v>
      </c>
      <c r="S58">
        <f t="shared" si="20"/>
        <v>1.9481537098534549E-2</v>
      </c>
      <c r="T58">
        <f t="shared" si="20"/>
        <v>1.6340603924758959E-2</v>
      </c>
      <c r="U58">
        <f t="shared" si="20"/>
        <v>1.4424682603245406E-2</v>
      </c>
      <c r="V58">
        <f t="shared" si="20"/>
        <v>1.5899506334660914E-2</v>
      </c>
      <c r="W58">
        <f t="shared" si="20"/>
        <v>1.6743886956468682E-2</v>
      </c>
      <c r="X58">
        <f t="shared" si="20"/>
        <v>1.6373756538298288E-2</v>
      </c>
      <c r="Y58">
        <f t="shared" si="20"/>
        <v>1.5742946316312584E-2</v>
      </c>
      <c r="Z58">
        <f t="shared" ref="Z58:AB58" si="21">Z40/Z$37</f>
        <v>1.5753344564927298E-2</v>
      </c>
      <c r="AA58">
        <f t="shared" si="21"/>
        <v>1.6771661431418589E-2</v>
      </c>
      <c r="AB58">
        <f t="shared" si="21"/>
        <v>1.6197642466877285E-2</v>
      </c>
    </row>
    <row r="59" spans="1:28" x14ac:dyDescent="0.2">
      <c r="A59" t="s">
        <v>47</v>
      </c>
      <c r="B59">
        <f t="shared" si="15"/>
        <v>7.0668562049056747E-3</v>
      </c>
      <c r="C59">
        <f t="shared" si="15"/>
        <v>7.1103940422704882E-3</v>
      </c>
      <c r="D59">
        <f t="shared" si="15"/>
        <v>6.7630550300488441E-3</v>
      </c>
      <c r="E59">
        <f t="shared" si="15"/>
        <v>6.6859671525277475E-3</v>
      </c>
      <c r="F59">
        <f t="shared" si="19"/>
        <v>6.6823693674021301E-3</v>
      </c>
      <c r="G59">
        <f t="shared" si="19"/>
        <v>6.4748429847954507E-3</v>
      </c>
      <c r="H59">
        <f t="shared" si="19"/>
        <v>6.6552372636081714E-3</v>
      </c>
      <c r="I59">
        <f t="shared" si="19"/>
        <v>6.6202160454567269E-3</v>
      </c>
      <c r="J59">
        <f t="shared" si="19"/>
        <v>6.6768255752919052E-3</v>
      </c>
      <c r="K59">
        <f t="shared" si="19"/>
        <v>6.5827858518918928E-3</v>
      </c>
      <c r="L59">
        <f t="shared" si="19"/>
        <v>6.5184016636424232E-3</v>
      </c>
      <c r="M59">
        <f t="shared" si="19"/>
        <v>6.6589376116061453E-3</v>
      </c>
      <c r="N59">
        <f t="shared" si="19"/>
        <v>6.8676935839979353E-3</v>
      </c>
      <c r="O59">
        <f t="shared" si="19"/>
        <v>7.1316445898390417E-3</v>
      </c>
      <c r="P59">
        <f t="shared" ref="P59:Y59" si="22">P41/P$37</f>
        <v>7.3997652686703542E-3</v>
      </c>
      <c r="Q59">
        <f t="shared" si="22"/>
        <v>6.7289817573073256E-3</v>
      </c>
      <c r="R59">
        <f t="shared" si="22"/>
        <v>6.3424648607213665E-3</v>
      </c>
      <c r="S59">
        <f t="shared" si="22"/>
        <v>6.0894952045726803E-3</v>
      </c>
      <c r="T59">
        <f t="shared" si="22"/>
        <v>6.2586515816919434E-3</v>
      </c>
      <c r="U59">
        <f t="shared" si="22"/>
        <v>6.1398343027165622E-3</v>
      </c>
      <c r="V59">
        <f t="shared" si="22"/>
        <v>6.1505188908453062E-3</v>
      </c>
      <c r="W59">
        <f t="shared" si="22"/>
        <v>6.0873439554425266E-3</v>
      </c>
      <c r="X59">
        <f t="shared" si="22"/>
        <v>6.0669379733683778E-3</v>
      </c>
      <c r="Y59">
        <f t="shared" si="22"/>
        <v>6.4370111281388427E-3</v>
      </c>
      <c r="Z59">
        <f t="shared" ref="Z59:AB59" si="23">Z41/Z$37</f>
        <v>6.1697060003192573E-3</v>
      </c>
      <c r="AA59">
        <f t="shared" si="23"/>
        <v>6.0568449431869995E-3</v>
      </c>
      <c r="AB59">
        <f t="shared" si="23"/>
        <v>6.6188219832931825E-3</v>
      </c>
    </row>
    <row r="60" spans="1:28" x14ac:dyDescent="0.2">
      <c r="A60" t="s">
        <v>52</v>
      </c>
      <c r="B60">
        <f t="shared" si="15"/>
        <v>6.3637890848468354E-2</v>
      </c>
      <c r="C60">
        <f t="shared" si="15"/>
        <v>6.3462089347932696E-2</v>
      </c>
      <c r="D60">
        <f t="shared" si="15"/>
        <v>6.4101478383635016E-2</v>
      </c>
      <c r="E60">
        <f t="shared" si="15"/>
        <v>6.4106854134946989E-2</v>
      </c>
      <c r="F60">
        <f t="shared" si="19"/>
        <v>6.548381317085572E-2</v>
      </c>
      <c r="G60">
        <f t="shared" si="19"/>
        <v>6.6546280161454363E-2</v>
      </c>
      <c r="H60">
        <f t="shared" si="19"/>
        <v>6.6268667408327583E-2</v>
      </c>
      <c r="I60">
        <f t="shared" si="19"/>
        <v>6.9040449364777726E-2</v>
      </c>
      <c r="J60">
        <f t="shared" si="19"/>
        <v>7.216668720119436E-2</v>
      </c>
      <c r="K60">
        <f t="shared" si="19"/>
        <v>7.5248678511851741E-2</v>
      </c>
      <c r="L60">
        <f t="shared" si="19"/>
        <v>7.8761876435886558E-2</v>
      </c>
      <c r="M60">
        <f t="shared" si="19"/>
        <v>8.3351435979305555E-2</v>
      </c>
      <c r="N60">
        <f t="shared" si="19"/>
        <v>7.96761536325091E-2</v>
      </c>
      <c r="O60">
        <f t="shared" si="19"/>
        <v>8.3850237410682607E-2</v>
      </c>
      <c r="P60">
        <f t="shared" ref="P60:Y60" si="24">P42/P$37</f>
        <v>8.5183287619387579E-2</v>
      </c>
      <c r="Q60">
        <f t="shared" si="24"/>
        <v>9.0311722252226112E-2</v>
      </c>
      <c r="R60">
        <f t="shared" si="24"/>
        <v>9.1101857712407849E-2</v>
      </c>
      <c r="S60">
        <f t="shared" si="24"/>
        <v>9.2343006925523136E-2</v>
      </c>
      <c r="T60">
        <f t="shared" si="24"/>
        <v>9.1046379375610081E-2</v>
      </c>
      <c r="U60">
        <f t="shared" si="24"/>
        <v>8.5744054621066434E-2</v>
      </c>
      <c r="V60">
        <f t="shared" si="24"/>
        <v>8.7850959487939168E-2</v>
      </c>
      <c r="W60">
        <f t="shared" si="24"/>
        <v>8.7666986601852806E-2</v>
      </c>
      <c r="X60">
        <f t="shared" si="24"/>
        <v>8.8164795829128312E-2</v>
      </c>
      <c r="Y60">
        <f t="shared" si="24"/>
        <v>8.7231639536828318E-2</v>
      </c>
      <c r="Z60">
        <f t="shared" ref="Z60:AB60" si="25">Z42/Z$37</f>
        <v>9.4058451184405478E-2</v>
      </c>
      <c r="AA60">
        <f t="shared" si="25"/>
        <v>9.3757354196119941E-2</v>
      </c>
      <c r="AB60">
        <f t="shared" si="25"/>
        <v>9.6724045128283392E-2</v>
      </c>
    </row>
    <row r="61" spans="1:28" x14ac:dyDescent="0.2">
      <c r="A61" t="s">
        <v>63</v>
      </c>
      <c r="B61">
        <f t="shared" si="15"/>
        <v>0.15169085604545438</v>
      </c>
      <c r="C61">
        <f t="shared" si="15"/>
        <v>0.14876291314744111</v>
      </c>
      <c r="D61">
        <f t="shared" si="15"/>
        <v>0.14727540722996238</v>
      </c>
      <c r="E61">
        <f t="shared" si="15"/>
        <v>0.14768836667663765</v>
      </c>
      <c r="F61">
        <f t="shared" si="19"/>
        <v>0.14350389392664978</v>
      </c>
      <c r="G61">
        <f t="shared" si="19"/>
        <v>0.1409599869692629</v>
      </c>
      <c r="H61">
        <f t="shared" si="19"/>
        <v>0.13881955950417441</v>
      </c>
      <c r="I61">
        <f t="shared" si="19"/>
        <v>0.13620020491015064</v>
      </c>
      <c r="J61">
        <f t="shared" si="19"/>
        <v>0.13279160625491551</v>
      </c>
      <c r="K61">
        <f t="shared" si="19"/>
        <v>0.1263572268658954</v>
      </c>
      <c r="L61">
        <f t="shared" si="19"/>
        <v>0.12062340965656425</v>
      </c>
      <c r="M61">
        <f t="shared" si="19"/>
        <v>0.11107620792033576</v>
      </c>
      <c r="N61">
        <f t="shared" si="19"/>
        <v>0.10257297476613446</v>
      </c>
      <c r="O61">
        <f t="shared" si="19"/>
        <v>0.10253716715963607</v>
      </c>
      <c r="P61">
        <f t="shared" ref="P61:Y61" si="26">P43/P$37</f>
        <v>0.10170278391224512</v>
      </c>
      <c r="Q61">
        <f t="shared" si="26"/>
        <v>9.9888612638111024E-2</v>
      </c>
      <c r="R61">
        <f t="shared" si="26"/>
        <v>9.7414785972185017E-2</v>
      </c>
      <c r="S61">
        <f t="shared" si="26"/>
        <v>9.6912702808227502E-2</v>
      </c>
      <c r="T61">
        <f t="shared" si="26"/>
        <v>9.6713014969214944E-2</v>
      </c>
      <c r="U61">
        <f t="shared" si="26"/>
        <v>9.6318117940633816E-2</v>
      </c>
      <c r="V61">
        <f t="shared" si="26"/>
        <v>9.6280167392047131E-2</v>
      </c>
      <c r="W61">
        <f t="shared" si="26"/>
        <v>9.6561825315620103E-2</v>
      </c>
      <c r="X61">
        <f t="shared" si="26"/>
        <v>9.4876087619272284E-2</v>
      </c>
      <c r="Y61">
        <f t="shared" si="26"/>
        <v>9.4981834805279081E-2</v>
      </c>
      <c r="Z61">
        <f t="shared" ref="Z61:AB61" si="27">Z43/Z$37</f>
        <v>9.2826196875996303E-2</v>
      </c>
      <c r="AA61">
        <f t="shared" si="27"/>
        <v>9.1276245276840376E-2</v>
      </c>
      <c r="AB61">
        <f t="shared" si="27"/>
        <v>8.7603004247421221E-2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Labour Produ Raw</vt:lpstr>
      <vt:lpstr>Non-Business  Data </vt:lpstr>
      <vt:lpstr>Hours worked in sectors raw</vt:lpstr>
      <vt:lpstr>Shift-Share_Service</vt:lpstr>
      <vt:lpstr>Service Graph</vt:lpstr>
      <vt:lpstr>Ranking  Sector</vt:lpstr>
      <vt:lpstr>Service Sector</vt:lpstr>
      <vt:lpstr>Shift-Share_Good</vt:lpstr>
      <vt:lpstr>Good Sector</vt:lpstr>
      <vt:lpstr>good graph</vt:lpstr>
      <vt:lpstr>Aggregate graph</vt:lpstr>
      <vt:lpstr>Business Sector</vt:lpstr>
      <vt:lpstr>Shift-Share_Business</vt:lpstr>
      <vt:lpstr>Shift-Share_ALL</vt:lpstr>
      <vt:lpstr>Labour Productivity Aggregate</vt:lpstr>
      <vt:lpstr>GDP Per Capita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 Chung</cp:lastModifiedBy>
  <dcterms:created xsi:type="dcterms:W3CDTF">2025-03-24T18:14:30Z</dcterms:created>
  <dcterms:modified xsi:type="dcterms:W3CDTF">2025-04-07T01:07:47Z</dcterms:modified>
</cp:coreProperties>
</file>