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OSIN\POSIN\Existing Customer information record\204\2023\3.30\SMT + THT\sampler-v1.0-project\"/>
    </mc:Choice>
  </mc:AlternateContent>
  <bookViews>
    <workbookView xWindow="-120" yWindow="-120" windowWidth="29040" windowHeight="15840"/>
  </bookViews>
  <sheets>
    <sheet name="Quote BOM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L8" i="1"/>
  <c r="N8" i="1"/>
  <c r="K9" i="1"/>
  <c r="L9" i="1"/>
  <c r="N9" i="1"/>
  <c r="K10" i="1"/>
  <c r="L10" i="1"/>
  <c r="N10" i="1"/>
  <c r="K11" i="1"/>
  <c r="L11" i="1"/>
  <c r="N11" i="1"/>
  <c r="K12" i="1"/>
  <c r="L12" i="1"/>
  <c r="N12" i="1"/>
  <c r="K13" i="1"/>
  <c r="L13" i="1"/>
  <c r="N13" i="1"/>
  <c r="K14" i="1"/>
  <c r="L14" i="1"/>
  <c r="N14" i="1"/>
  <c r="K15" i="1"/>
  <c r="L15" i="1"/>
  <c r="N15" i="1"/>
  <c r="K16" i="1"/>
  <c r="L16" i="1"/>
  <c r="N16" i="1"/>
  <c r="K17" i="1"/>
  <c r="L17" i="1"/>
  <c r="N17" i="1"/>
  <c r="K18" i="1"/>
  <c r="L18" i="1"/>
  <c r="N18" i="1"/>
  <c r="K19" i="1"/>
  <c r="L19" i="1"/>
  <c r="N19" i="1"/>
  <c r="N31" i="1" s="1"/>
  <c r="K20" i="1"/>
  <c r="L20" i="1"/>
  <c r="N20" i="1"/>
  <c r="K21" i="1"/>
  <c r="L21" i="1"/>
  <c r="N21" i="1"/>
  <c r="K22" i="1"/>
  <c r="L22" i="1"/>
  <c r="N22" i="1"/>
  <c r="K23" i="1"/>
  <c r="L23" i="1"/>
  <c r="N23" i="1"/>
  <c r="K24" i="1"/>
  <c r="L24" i="1"/>
  <c r="N24" i="1"/>
  <c r="K25" i="1"/>
  <c r="L25" i="1"/>
  <c r="N25" i="1"/>
  <c r="K26" i="1"/>
  <c r="L26" i="1"/>
  <c r="N26" i="1"/>
  <c r="K27" i="1"/>
  <c r="L27" i="1"/>
  <c r="N27" i="1"/>
  <c r="K28" i="1"/>
  <c r="L28" i="1"/>
  <c r="N28" i="1"/>
  <c r="K29" i="1"/>
  <c r="L29" i="1"/>
  <c r="N29" i="1"/>
  <c r="K30" i="1"/>
  <c r="L30" i="1"/>
  <c r="N30" i="1"/>
  <c r="K7" i="1"/>
  <c r="L7" i="1"/>
  <c r="N7" i="1"/>
  <c r="L6" i="1"/>
  <c r="N6" i="1"/>
  <c r="N33" i="1" l="1"/>
  <c r="N34" i="1" s="1"/>
</calcChain>
</file>

<file path=xl/sharedStrings.xml><?xml version="1.0" encoding="utf-8"?>
<sst xmlns="http://schemas.openxmlformats.org/spreadsheetml/2006/main" count="211" uniqueCount="144">
  <si>
    <t>Sampler</t>
  </si>
  <si>
    <t>PCBA Project:</t>
  </si>
  <si>
    <t xml:space="preserve">Revision: </t>
  </si>
  <si>
    <t>v1.0</t>
  </si>
  <si>
    <t>DATE:</t>
  </si>
  <si>
    <t>2023-03-29</t>
  </si>
  <si>
    <t>Group</t>
  </si>
  <si>
    <t>Item#</t>
  </si>
  <si>
    <t>Manufacturer</t>
  </si>
  <si>
    <t>Manufacter Part#</t>
  </si>
  <si>
    <t>Designator</t>
  </si>
  <si>
    <t>Quantity</t>
  </si>
  <si>
    <t>Designation</t>
  </si>
  <si>
    <t>Package</t>
  </si>
  <si>
    <t>Comments</t>
  </si>
  <si>
    <t>Supplied by:</t>
  </si>
  <si>
    <t>A</t>
  </si>
  <si>
    <t>AVX Corporation</t>
  </si>
  <si>
    <t>0603YC104KAT2A</t>
  </si>
  <si>
    <t>C1, C2, C3, C7, C8, C9, C10, C12, C13, C14, C15, C16, C17</t>
  </si>
  <si>
    <t>0.1uF_0603_16V, 0.1uF, Min. 16V 10%, X7R or X5R or similar</t>
  </si>
  <si>
    <t>C0603</t>
  </si>
  <si>
    <t>Posin</t>
  </si>
  <si>
    <t>Lelon</t>
  </si>
  <si>
    <t>VES470M1CTR-0505</t>
  </si>
  <si>
    <t>C4, C5</t>
  </si>
  <si>
    <t>47uF_5x5.3_16V, 47uF, 16V, 20%, 5.00mmD*5.30mmH, 2000Hrs@85℃</t>
  </si>
  <si>
    <t>CP_Elec_5x5.3</t>
  </si>
  <si>
    <t>Murata</t>
  </si>
  <si>
    <t>GRM1885C1H102JA01D</t>
  </si>
  <si>
    <t>C6</t>
  </si>
  <si>
    <t>1nF_0603_50V, 1nF, 50V, 10%, C0G (NP0) or similar</t>
  </si>
  <si>
    <t>Yageo</t>
  </si>
  <si>
    <t>CC0603JRNPO9BN101</t>
  </si>
  <si>
    <t>C11</t>
  </si>
  <si>
    <t>100pF_0603_50V, 100pF, Min. 50V 10% NP0 or C0G</t>
  </si>
  <si>
    <t>GRM188R61E105KA12D</t>
  </si>
  <si>
    <t>C19</t>
  </si>
  <si>
    <t>1uF_0603_25V, 1uF, Min. 25V, 0603, Ceramic/MLCC</t>
  </si>
  <si>
    <t>GRM188R6YA225KA12D</t>
  </si>
  <si>
    <t>C20</t>
  </si>
  <si>
    <t>2.2uF_0603_25V, 2.2uF, Min 25V 10% X5R</t>
  </si>
  <si>
    <t>Diodes Incorporated</t>
  </si>
  <si>
    <t>B140HW-7</t>
  </si>
  <si>
    <t>D1, D2</t>
  </si>
  <si>
    <t>B140HW-7, SCHOTTKY RECTIFIER 1.0A 40Vrrm 0.55Vf</t>
  </si>
  <si>
    <t>D_SOD-123</t>
  </si>
  <si>
    <t>RC0603FR-071KL</t>
  </si>
  <si>
    <t>R1, R15, R16, R21, R40, R41</t>
  </si>
  <si>
    <t>1k_0603, 1k, 1%, 1/10W, 0603</t>
  </si>
  <si>
    <t>R0603</t>
  </si>
  <si>
    <t>RC0603FR-0747KL</t>
  </si>
  <si>
    <t>R2, R3, R4, R14, R17, R20, R27, R33</t>
  </si>
  <si>
    <t>47k_0603, 47k, 1%, 1/10W, 0603</t>
  </si>
  <si>
    <t>RC0603FR-07100KL</t>
  </si>
  <si>
    <t>R5, R6, R7, R8, R34</t>
  </si>
  <si>
    <t>100k_0603, 100k, 1%, 1/10W, 0603</t>
  </si>
  <si>
    <t>RC0603FR-0710KL</t>
  </si>
  <si>
    <t>R9, R12, R25, R26, R37</t>
  </si>
  <si>
    <t>10k_0603, 10k, 1%, 1/10W, 0603</t>
  </si>
  <si>
    <t>RC0603FR-0733KL</t>
  </si>
  <si>
    <t>R10, R11, R13, R28, R30, R31, R32</t>
  </si>
  <si>
    <t>33k_0603, 33k, 1%, 1/10W, 0603</t>
  </si>
  <si>
    <t>RC0603FR-07330RL</t>
  </si>
  <si>
    <t>R18, R19, R23</t>
  </si>
  <si>
    <t>330Ω_0603, 330Ω, 1%, 1/10W, 0603</t>
  </si>
  <si>
    <t>NJR</t>
  </si>
  <si>
    <t>NJM2068V-TE1</t>
  </si>
  <si>
    <t>U1, U2</t>
  </si>
  <si>
    <t>NJM2068 Dual Opamp</t>
  </si>
  <si>
    <t>TSSOP-8_4.4x3mm_Pitch0.65mm</t>
  </si>
  <si>
    <t>Diodes Inc.</t>
  </si>
  <si>
    <t>AZ1117CR-3.3TRG1</t>
  </si>
  <si>
    <t>U3</t>
  </si>
  <si>
    <t>AZ1117CR-3.3TRG1 , 3.3V Reg. Iout&gt;20mA, Vin 15V</t>
  </si>
  <si>
    <t>SOT89-3</t>
  </si>
  <si>
    <t>AB</t>
  </si>
  <si>
    <t>Yamaichi</t>
  </si>
  <si>
    <t>PJS008U-3000-0</t>
  </si>
  <si>
    <t>SD1</t>
  </si>
  <si>
    <t>microSDCon_Vert_TH_PJS008U-3000, MicroSD Card Conn Ver Dip Mnt</t>
  </si>
  <si>
    <t>CardSlot_MicroSD_YamaichiPJS008U-3000</t>
  </si>
  <si>
    <t>B</t>
  </si>
  <si>
    <t>TAD</t>
  </si>
  <si>
    <t>1-1002FBV0T</t>
  </si>
  <si>
    <t>J14</t>
  </si>
  <si>
    <t>10pin_Unshrouded, HEADER 2x5 MALE PINS 0.100” 180deg</t>
  </si>
  <si>
    <t>Pins_2x05_2.54mm_TH_Europower</t>
  </si>
  <si>
    <t>Samtec</t>
  </si>
  <si>
    <t>JA1, JB1, JC1, JD1</t>
  </si>
  <si>
    <t>Socket_02x05_P2.54mm_TH, HEADER 2x5 FEMALE SOCKET 0.100” 180deg, 8.5mm Height</t>
  </si>
  <si>
    <t>Socket_2x05_2.54mm_TH</t>
  </si>
  <si>
    <t>C</t>
  </si>
  <si>
    <t>Well Buying</t>
  </si>
  <si>
    <t>TC002-N11AS2XWT-RGB</t>
  </si>
  <si>
    <t>Bank_But1, REV_BUT1</t>
  </si>
  <si>
    <t>Button_SPST_RGB_5.4mmCap, SPST button with RGB LED, 5.4mm diffused cap</t>
  </si>
  <si>
    <t>Button_RgbLED_SPST_TC002</t>
  </si>
  <si>
    <t>Wenzhou QingPu Electronics Co</t>
  </si>
  <si>
    <t>WQP-WQP518MA</t>
  </si>
  <si>
    <t>J1, J2, J3, J4, J5, J6, J7, J8, J9, J10, J11, J13</t>
  </si>
  <si>
    <t>3.5mm_Mono_Switched, Audio 3.5mm Jack, mono, switched, PC-pin Vertical</t>
  </si>
  <si>
    <t>EighthInch_PJ398SM</t>
  </si>
  <si>
    <t>Run Run Enterprises</t>
  </si>
  <si>
    <t>PB615303HL-7</t>
  </si>
  <si>
    <t>PLAY_BUT1</t>
  </si>
  <si>
    <t>Button_SPST_RGB_7mmCap, SPST button with RGB LED, 7mm diffused cap</t>
  </si>
  <si>
    <t>Button_RgbLED_SPST_PB615303HL-7mm</t>
  </si>
  <si>
    <t>Alpha Taiwan</t>
  </si>
  <si>
    <t>RV16AF-4A-15FW-B10k-3</t>
  </si>
  <si>
    <t>POT_LENGTH1, POT_SAMP1, POT_START1</t>
  </si>
  <si>
    <t>16mm_NoDet_10k, 10k Linear, 16mm pot, No Detent, D-shaft</t>
  </si>
  <si>
    <t>Pot_16mm_NoDet_RV16AF-4A</t>
  </si>
  <si>
    <t>RV16AF-4A-15FW-B10k-3C</t>
  </si>
  <si>
    <t>POT_PITCH1</t>
  </si>
  <si>
    <t>16mm_CtrDet_10k, 10k Linear, 16mm pot, Center Detent, D-shaft</t>
  </si>
  <si>
    <t>Pot_16mm_CtrDet_RV16AF-4A</t>
  </si>
  <si>
    <t>D</t>
  </si>
  <si>
    <t>sampler-faceplate-v1.0</t>
  </si>
  <si>
    <t>FP1</t>
  </si>
  <si>
    <t>Faceplate, Sampler Faceplate, matte black mask, white silk</t>
  </si>
  <si>
    <t>sampler-v1.0</t>
  </si>
  <si>
    <t>PCB1</t>
  </si>
  <si>
    <t>PCB, matte black mask, white silk, FR4 1.6mm, HASL-LF, two layer</t>
  </si>
  <si>
    <t>SSW-105-01-T-D</t>
    <phoneticPr fontId="3" type="noConversion"/>
  </si>
  <si>
    <t>Order
qty</t>
  </si>
  <si>
    <t>Usage Q'ty</t>
  </si>
  <si>
    <t>Unit price</t>
  </si>
  <si>
    <t>Total USD</t>
    <phoneticPr fontId="3" type="noConversion"/>
  </si>
  <si>
    <t>客供与否</t>
    <phoneticPr fontId="6" type="noConversion"/>
  </si>
  <si>
    <t>是否紧急</t>
    <phoneticPr fontId="6" type="noConversion"/>
  </si>
  <si>
    <t>Remark</t>
  </si>
  <si>
    <t>Reply</t>
  </si>
  <si>
    <t>Components total cost :</t>
    <phoneticPr fontId="6" type="noConversion"/>
  </si>
  <si>
    <t>Assembly cost :</t>
    <phoneticPr fontId="6" type="noConversion"/>
  </si>
  <si>
    <t>Total :</t>
    <phoneticPr fontId="6" type="noConversion"/>
  </si>
  <si>
    <t>Single board cost：</t>
    <phoneticPr fontId="3" type="noConversion"/>
  </si>
  <si>
    <t>Lead Time : 16-19 working days</t>
    <phoneticPr fontId="6" type="noConversion"/>
  </si>
  <si>
    <t>Made in China</t>
    <phoneticPr fontId="3" type="noConversion"/>
  </si>
  <si>
    <t>Yes</t>
    <phoneticPr fontId="3" type="noConversion"/>
  </si>
  <si>
    <t>Main PCB</t>
    <phoneticPr fontId="3" type="noConversion"/>
  </si>
  <si>
    <t>Customer provided</t>
    <phoneticPr fontId="3" type="noConversion"/>
  </si>
  <si>
    <t>Customer</t>
    <phoneticPr fontId="3" type="noConversion"/>
  </si>
  <si>
    <t>Faceplate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</si>
</sst>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&quot;US$&quot;#,##0.000;\-&quot;US$&quot;#,##0.000"/>
  </numFmts>
  <fonts count="15">
    <font>
      <sz val="10"/>
      <color indexed="8"/>
      <name val="Helvetica Neue"/>
    </font>
    <font>
      <b/>
      <sz val="10"/>
      <color indexed="8"/>
      <name val="Helvetica Neue"/>
      <charset val="134"/>
    </font>
    <font>
      <b/>
      <sz val="10"/>
      <color indexed="8"/>
      <name val="Helvetica Neue"/>
      <family val="2"/>
    </font>
    <font>
      <sz val="9"/>
      <name val="宋体"/>
      <family val="3"/>
      <charset val="134"/>
    </font>
    <font>
      <b/>
      <sz val="10"/>
      <name val="等线"/>
      <family val="3"/>
      <charset val="134"/>
    </font>
    <font>
      <sz val="10"/>
      <name val="Arial"/>
      <family val="2"/>
    </font>
    <font>
      <sz val="9"/>
      <name val="Helvetica Neue"/>
      <family val="2"/>
      <charset val="134"/>
      <scheme val="minor"/>
    </font>
    <font>
      <b/>
      <sz val="10"/>
      <color rgb="FFFF0000"/>
      <name val="等线"/>
      <family val="3"/>
      <charset val="134"/>
    </font>
    <font>
      <sz val="11"/>
      <color theme="1"/>
      <name val="Helvetica Neue"/>
      <family val="3"/>
      <charset val="134"/>
      <scheme val="minor"/>
    </font>
    <font>
      <b/>
      <sz val="11"/>
      <color indexed="8"/>
      <name val="等线"/>
      <family val="3"/>
      <charset val="134"/>
    </font>
    <font>
      <b/>
      <sz val="11"/>
      <color rgb="FFFF0000"/>
      <name val="等线"/>
      <family val="3"/>
      <charset val="134"/>
    </font>
    <font>
      <b/>
      <i/>
      <sz val="11"/>
      <color rgb="FF0000CC"/>
      <name val="等线"/>
      <family val="3"/>
      <charset val="134"/>
    </font>
    <font>
      <b/>
      <sz val="16"/>
      <color indexed="8"/>
      <name val="Helvetica Neue"/>
      <charset val="134"/>
    </font>
    <font>
      <b/>
      <sz val="16"/>
      <color indexed="8"/>
      <name val="Helvetica Neue"/>
      <family val="2"/>
    </font>
    <font>
      <sz val="10"/>
      <color rgb="FFFF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FF"/>
        <bgColor indexed="64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5" fillId="0" borderId="0"/>
  </cellStyleXfs>
  <cellXfs count="41">
    <xf numFmtId="0" fontId="0" fillId="0" borderId="0" xfId="0">
      <alignment vertical="top" wrapText="1"/>
    </xf>
    <xf numFmtId="0" fontId="2" fillId="0" borderId="0" xfId="0" applyNumberFormat="1" applyFont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1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49" fontId="1" fillId="2" borderId="4" xfId="0" applyNumberFormat="1" applyFont="1" applyFill="1" applyBorder="1" applyAlignment="1">
      <alignment vertical="center"/>
    </xf>
    <xf numFmtId="49" fontId="2" fillId="0" borderId="5" xfId="0" applyNumberFormat="1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49" fontId="0" fillId="0" borderId="6" xfId="0" applyNumberFormat="1" applyBorder="1" applyAlignment="1">
      <alignment vertical="center"/>
    </xf>
    <xf numFmtId="49" fontId="1" fillId="0" borderId="6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4" fillId="0" borderId="7" xfId="1" applyFont="1" applyBorder="1" applyAlignment="1">
      <alignment horizontal="center" vertical="center" wrapText="1"/>
    </xf>
    <xf numFmtId="0" fontId="4" fillId="4" borderId="7" xfId="1" applyFont="1" applyFill="1" applyBorder="1" applyAlignment="1">
      <alignment horizontal="center" vertical="center" wrapText="1"/>
    </xf>
    <xf numFmtId="0" fontId="4" fillId="5" borderId="7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0" borderId="7" xfId="0" applyNumberFormat="1" applyFont="1" applyBorder="1" applyAlignment="1">
      <alignment horizontal="left" vertical="center" wrapText="1"/>
    </xf>
    <xf numFmtId="0" fontId="8" fillId="6" borderId="7" xfId="0" applyFont="1" applyFill="1" applyBorder="1" applyAlignment="1">
      <alignment vertical="center"/>
    </xf>
    <xf numFmtId="0" fontId="9" fillId="0" borderId="7" xfId="0" applyNumberFormat="1" applyFont="1" applyBorder="1" applyAlignment="1">
      <alignment horizontal="center" vertical="center"/>
    </xf>
    <xf numFmtId="176" fontId="10" fillId="3" borderId="7" xfId="0" applyNumberFormat="1" applyFont="1" applyFill="1" applyBorder="1" applyAlignment="1">
      <alignment horizontal="center" vertical="center"/>
    </xf>
    <xf numFmtId="177" fontId="11" fillId="3" borderId="7" xfId="0" applyNumberFormat="1" applyFont="1" applyFill="1" applyBorder="1" applyAlignment="1">
      <alignment horizontal="center" vertical="center"/>
    </xf>
    <xf numFmtId="49" fontId="14" fillId="3" borderId="6" xfId="0" applyNumberFormat="1" applyFont="1" applyFill="1" applyBorder="1" applyAlignment="1">
      <alignment vertical="center"/>
    </xf>
    <xf numFmtId="0" fontId="10" fillId="3" borderId="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3" borderId="7" xfId="0" applyFont="1" applyFill="1" applyBorder="1" applyAlignment="1">
      <alignment horizontal="right" vertical="center"/>
    </xf>
    <xf numFmtId="0" fontId="11" fillId="3" borderId="8" xfId="0" applyFont="1" applyFill="1" applyBorder="1" applyAlignment="1">
      <alignment horizontal="right" vertical="center"/>
    </xf>
    <xf numFmtId="0" fontId="11" fillId="3" borderId="9" xfId="0" applyFont="1" applyFill="1" applyBorder="1" applyAlignment="1">
      <alignment horizontal="right" vertical="center"/>
    </xf>
    <xf numFmtId="0" fontId="11" fillId="3" borderId="10" xfId="0" applyFont="1" applyFill="1" applyBorder="1" applyAlignment="1">
      <alignment horizontal="right" vertical="center"/>
    </xf>
  </cellXfs>
  <cellStyles count="2">
    <cellStyle name="常规" xfId="0" builtinId="0"/>
    <cellStyle name="常规 2 3" xfId="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R35"/>
  <sheetViews>
    <sheetView showGridLines="0" tabSelected="1" topLeftCell="E22" workbookViewId="0">
      <selection activeCell="N31" sqref="N31"/>
    </sheetView>
  </sheetViews>
  <sheetFormatPr defaultColWidth="8.28515625" defaultRowHeight="19.899999999999999" customHeight="1"/>
  <cols>
    <col min="1" max="1" width="12.85546875" style="11" customWidth="1"/>
    <col min="2" max="2" width="10.85546875" style="18" customWidth="1"/>
    <col min="3" max="3" width="13.85546875" style="11" customWidth="1"/>
    <col min="4" max="4" width="22.42578125" style="11" customWidth="1"/>
    <col min="5" max="5" width="21.5703125" style="11" customWidth="1"/>
    <col min="6" max="6" width="7.7109375" style="18" customWidth="1"/>
    <col min="7" max="7" width="36.42578125" style="11" customWidth="1"/>
    <col min="8" max="8" width="34.140625" style="11" customWidth="1"/>
    <col min="9" max="9" width="9.7109375" style="11" customWidth="1"/>
    <col min="10" max="10" width="11.42578125" style="11" customWidth="1"/>
    <col min="11" max="11" width="8.28515625" style="11" customWidth="1"/>
    <col min="12" max="13" width="8.28515625" style="11"/>
    <col min="14" max="14" width="11.5703125" style="11" customWidth="1"/>
    <col min="15" max="16" width="5.42578125" style="11" hidden="1" customWidth="1"/>
    <col min="17" max="17" width="20.28515625" style="11" customWidth="1"/>
    <col min="18" max="16384" width="8.28515625" style="11"/>
  </cols>
  <sheetData>
    <row r="1" spans="1:18" s="1" customFormat="1" ht="27.6" customHeight="1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8" s="1" customFormat="1" ht="20.25" customHeight="1">
      <c r="A2" s="2" t="s">
        <v>1</v>
      </c>
      <c r="B2" s="3" t="s">
        <v>0</v>
      </c>
      <c r="C2" s="4" t="s">
        <v>2</v>
      </c>
      <c r="D2" s="4" t="s">
        <v>3</v>
      </c>
      <c r="E2" s="5"/>
      <c r="F2" s="6"/>
      <c r="G2" s="5"/>
      <c r="H2" s="5"/>
      <c r="I2" s="5"/>
      <c r="J2" s="5"/>
    </row>
    <row r="3" spans="1:18" ht="20.100000000000001" customHeight="1">
      <c r="A3" s="7" t="s">
        <v>4</v>
      </c>
      <c r="B3" s="8" t="s">
        <v>5</v>
      </c>
      <c r="C3" s="9"/>
      <c r="D3" s="9"/>
      <c r="E3" s="9"/>
      <c r="F3" s="10"/>
      <c r="G3" s="9"/>
      <c r="H3" s="9"/>
      <c r="I3" s="9"/>
      <c r="J3" s="9"/>
    </row>
    <row r="4" spans="1:18" ht="20.100000000000001" customHeight="1">
      <c r="A4" s="12"/>
      <c r="B4" s="13"/>
      <c r="C4" s="9"/>
      <c r="D4" s="9"/>
      <c r="E4" s="9"/>
      <c r="F4" s="10"/>
      <c r="G4" s="9"/>
      <c r="H4" s="9"/>
      <c r="I4" s="9"/>
      <c r="J4" s="9"/>
    </row>
    <row r="5" spans="1:18" ht="27.75" customHeight="1">
      <c r="A5" s="7" t="s">
        <v>6</v>
      </c>
      <c r="B5" s="8" t="s">
        <v>7</v>
      </c>
      <c r="C5" s="14" t="s">
        <v>8</v>
      </c>
      <c r="D5" s="14" t="s">
        <v>9</v>
      </c>
      <c r="E5" s="14" t="s">
        <v>10</v>
      </c>
      <c r="F5" s="15" t="s">
        <v>11</v>
      </c>
      <c r="G5" s="14" t="s">
        <v>12</v>
      </c>
      <c r="H5" s="14" t="s">
        <v>13</v>
      </c>
      <c r="I5" s="14" t="s">
        <v>14</v>
      </c>
      <c r="J5" s="14" t="s">
        <v>15</v>
      </c>
      <c r="K5" s="19" t="s">
        <v>125</v>
      </c>
      <c r="L5" s="19" t="s">
        <v>126</v>
      </c>
      <c r="M5" s="19" t="s">
        <v>127</v>
      </c>
      <c r="N5" s="19" t="s">
        <v>128</v>
      </c>
      <c r="O5" s="20" t="s">
        <v>129</v>
      </c>
      <c r="P5" s="21" t="s">
        <v>130</v>
      </c>
      <c r="Q5" s="22" t="s">
        <v>131</v>
      </c>
      <c r="R5" s="23" t="s">
        <v>132</v>
      </c>
    </row>
    <row r="6" spans="1:18" ht="20.100000000000001" customHeight="1">
      <c r="A6" s="7" t="s">
        <v>16</v>
      </c>
      <c r="B6" s="16">
        <v>1</v>
      </c>
      <c r="C6" s="14" t="s">
        <v>17</v>
      </c>
      <c r="D6" s="14" t="s">
        <v>18</v>
      </c>
      <c r="E6" s="14" t="s">
        <v>19</v>
      </c>
      <c r="F6" s="17">
        <v>13</v>
      </c>
      <c r="G6" s="14" t="s">
        <v>20</v>
      </c>
      <c r="H6" s="14" t="s">
        <v>21</v>
      </c>
      <c r="I6" s="9"/>
      <c r="J6" s="14" t="s">
        <v>22</v>
      </c>
      <c r="K6" s="24">
        <v>250</v>
      </c>
      <c r="L6" s="24">
        <f>K6*F6</f>
        <v>3250</v>
      </c>
      <c r="M6" s="30">
        <v>8.0000000000000002E-3</v>
      </c>
      <c r="N6" s="24">
        <f>M6*L6</f>
        <v>26</v>
      </c>
      <c r="O6" s="26"/>
      <c r="P6" s="27"/>
      <c r="Q6" s="28"/>
      <c r="R6" s="29"/>
    </row>
    <row r="7" spans="1:18" ht="20.100000000000001" customHeight="1">
      <c r="A7" s="7" t="s">
        <v>16</v>
      </c>
      <c r="B7" s="16">
        <v>2</v>
      </c>
      <c r="C7" s="14" t="s">
        <v>23</v>
      </c>
      <c r="D7" s="14" t="s">
        <v>24</v>
      </c>
      <c r="E7" s="14" t="s">
        <v>25</v>
      </c>
      <c r="F7" s="17">
        <v>2</v>
      </c>
      <c r="G7" s="14" t="s">
        <v>26</v>
      </c>
      <c r="H7" s="14" t="s">
        <v>27</v>
      </c>
      <c r="I7" s="9"/>
      <c r="J7" s="14" t="s">
        <v>22</v>
      </c>
      <c r="K7" s="24">
        <f>K6</f>
        <v>250</v>
      </c>
      <c r="L7" s="24">
        <f>K7*F7</f>
        <v>500</v>
      </c>
      <c r="M7" s="30">
        <v>5.8000000000000003E-2</v>
      </c>
      <c r="N7" s="24">
        <f>M7*L7</f>
        <v>29</v>
      </c>
      <c r="O7" s="26"/>
      <c r="P7" s="27"/>
      <c r="Q7" s="28"/>
      <c r="R7" s="29"/>
    </row>
    <row r="8" spans="1:18" ht="20.100000000000001" customHeight="1">
      <c r="A8" s="7" t="s">
        <v>16</v>
      </c>
      <c r="B8" s="16">
        <v>3</v>
      </c>
      <c r="C8" s="14" t="s">
        <v>28</v>
      </c>
      <c r="D8" s="14" t="s">
        <v>29</v>
      </c>
      <c r="E8" s="14" t="s">
        <v>30</v>
      </c>
      <c r="F8" s="17">
        <v>1</v>
      </c>
      <c r="G8" s="14" t="s">
        <v>31</v>
      </c>
      <c r="H8" s="14" t="s">
        <v>21</v>
      </c>
      <c r="I8" s="9"/>
      <c r="J8" s="14" t="s">
        <v>22</v>
      </c>
      <c r="K8" s="24">
        <f t="shared" ref="K8:K30" si="0">K7</f>
        <v>250</v>
      </c>
      <c r="L8" s="24">
        <f t="shared" ref="L8:L30" si="1">K8*F8</f>
        <v>250</v>
      </c>
      <c r="M8" s="30">
        <v>5.0000000000000001E-3</v>
      </c>
      <c r="N8" s="24">
        <f t="shared" ref="N8:N30" si="2">M8*L8</f>
        <v>1.25</v>
      </c>
      <c r="O8" s="26"/>
      <c r="P8" s="27"/>
      <c r="Q8" s="28"/>
      <c r="R8" s="29"/>
    </row>
    <row r="9" spans="1:18" ht="20.100000000000001" customHeight="1">
      <c r="A9" s="7" t="s">
        <v>16</v>
      </c>
      <c r="B9" s="16">
        <v>4</v>
      </c>
      <c r="C9" s="14" t="s">
        <v>32</v>
      </c>
      <c r="D9" s="14" t="s">
        <v>33</v>
      </c>
      <c r="E9" s="14" t="s">
        <v>34</v>
      </c>
      <c r="F9" s="17">
        <v>1</v>
      </c>
      <c r="G9" s="14" t="s">
        <v>35</v>
      </c>
      <c r="H9" s="14" t="s">
        <v>21</v>
      </c>
      <c r="I9" s="9"/>
      <c r="J9" s="14" t="s">
        <v>22</v>
      </c>
      <c r="K9" s="24">
        <f t="shared" si="0"/>
        <v>250</v>
      </c>
      <c r="L9" s="24">
        <f t="shared" si="1"/>
        <v>250</v>
      </c>
      <c r="M9" s="30">
        <v>5.0000000000000001E-3</v>
      </c>
      <c r="N9" s="24">
        <f t="shared" si="2"/>
        <v>1.25</v>
      </c>
      <c r="O9" s="26"/>
      <c r="P9" s="27"/>
      <c r="Q9" s="28"/>
      <c r="R9" s="29"/>
    </row>
    <row r="10" spans="1:18" ht="20.100000000000001" customHeight="1">
      <c r="A10" s="7" t="s">
        <v>16</v>
      </c>
      <c r="B10" s="16">
        <v>5</v>
      </c>
      <c r="C10" s="14" t="s">
        <v>28</v>
      </c>
      <c r="D10" s="14" t="s">
        <v>36</v>
      </c>
      <c r="E10" s="14" t="s">
        <v>37</v>
      </c>
      <c r="F10" s="17">
        <v>1</v>
      </c>
      <c r="G10" s="14" t="s">
        <v>38</v>
      </c>
      <c r="H10" s="14" t="s">
        <v>21</v>
      </c>
      <c r="I10" s="9"/>
      <c r="J10" s="14" t="s">
        <v>22</v>
      </c>
      <c r="K10" s="24">
        <f t="shared" si="0"/>
        <v>250</v>
      </c>
      <c r="L10" s="24">
        <f t="shared" si="1"/>
        <v>250</v>
      </c>
      <c r="M10" s="30">
        <v>2.1999999999999999E-2</v>
      </c>
      <c r="N10" s="24">
        <f t="shared" si="2"/>
        <v>5.5</v>
      </c>
      <c r="O10" s="26"/>
      <c r="P10" s="27"/>
      <c r="Q10" s="28"/>
      <c r="R10" s="29"/>
    </row>
    <row r="11" spans="1:18" ht="20.100000000000001" customHeight="1">
      <c r="A11" s="7" t="s">
        <v>16</v>
      </c>
      <c r="B11" s="16">
        <v>6</v>
      </c>
      <c r="C11" s="14" t="s">
        <v>28</v>
      </c>
      <c r="D11" s="14" t="s">
        <v>39</v>
      </c>
      <c r="E11" s="14" t="s">
        <v>40</v>
      </c>
      <c r="F11" s="17">
        <v>1</v>
      </c>
      <c r="G11" s="14" t="s">
        <v>41</v>
      </c>
      <c r="H11" s="14" t="s">
        <v>21</v>
      </c>
      <c r="I11" s="9"/>
      <c r="J11" s="14" t="s">
        <v>22</v>
      </c>
      <c r="K11" s="24">
        <f t="shared" si="0"/>
        <v>250</v>
      </c>
      <c r="L11" s="24">
        <f t="shared" si="1"/>
        <v>250</v>
      </c>
      <c r="M11" s="30">
        <v>0.06</v>
      </c>
      <c r="N11" s="24">
        <f t="shared" si="2"/>
        <v>15</v>
      </c>
      <c r="O11" s="26"/>
      <c r="P11" s="27"/>
      <c r="Q11" s="28"/>
      <c r="R11" s="29"/>
    </row>
    <row r="12" spans="1:18" ht="20.100000000000001" customHeight="1">
      <c r="A12" s="7" t="s">
        <v>16</v>
      </c>
      <c r="B12" s="16">
        <v>7</v>
      </c>
      <c r="C12" s="14" t="s">
        <v>42</v>
      </c>
      <c r="D12" s="14" t="s">
        <v>43</v>
      </c>
      <c r="E12" s="14" t="s">
        <v>44</v>
      </c>
      <c r="F12" s="17">
        <v>2</v>
      </c>
      <c r="G12" s="14" t="s">
        <v>45</v>
      </c>
      <c r="H12" s="14" t="s">
        <v>46</v>
      </c>
      <c r="I12" s="9"/>
      <c r="J12" s="14" t="s">
        <v>22</v>
      </c>
      <c r="K12" s="24">
        <f t="shared" si="0"/>
        <v>250</v>
      </c>
      <c r="L12" s="24">
        <f t="shared" si="1"/>
        <v>500</v>
      </c>
      <c r="M12" s="30">
        <v>4.4999999999999998E-2</v>
      </c>
      <c r="N12" s="24">
        <f t="shared" si="2"/>
        <v>22.5</v>
      </c>
      <c r="O12" s="26"/>
      <c r="P12" s="27"/>
      <c r="Q12" s="28"/>
      <c r="R12" s="29"/>
    </row>
    <row r="13" spans="1:18" ht="20.100000000000001" customHeight="1">
      <c r="A13" s="7" t="s">
        <v>16</v>
      </c>
      <c r="B13" s="16">
        <v>8</v>
      </c>
      <c r="C13" s="14" t="s">
        <v>32</v>
      </c>
      <c r="D13" s="14" t="s">
        <v>47</v>
      </c>
      <c r="E13" s="14" t="s">
        <v>48</v>
      </c>
      <c r="F13" s="17">
        <v>6</v>
      </c>
      <c r="G13" s="14" t="s">
        <v>49</v>
      </c>
      <c r="H13" s="14" t="s">
        <v>50</v>
      </c>
      <c r="I13" s="9"/>
      <c r="J13" s="14" t="s">
        <v>22</v>
      </c>
      <c r="K13" s="24">
        <f t="shared" si="0"/>
        <v>250</v>
      </c>
      <c r="L13" s="24">
        <f t="shared" si="1"/>
        <v>1500</v>
      </c>
      <c r="M13" s="30">
        <v>7.0000000000000001E-3</v>
      </c>
      <c r="N13" s="24">
        <f t="shared" si="2"/>
        <v>10.5</v>
      </c>
      <c r="O13" s="26"/>
      <c r="P13" s="27"/>
      <c r="Q13" s="28"/>
      <c r="R13" s="29"/>
    </row>
    <row r="14" spans="1:18" ht="20.100000000000001" customHeight="1">
      <c r="A14" s="7" t="s">
        <v>16</v>
      </c>
      <c r="B14" s="16">
        <v>9</v>
      </c>
      <c r="C14" s="14" t="s">
        <v>32</v>
      </c>
      <c r="D14" s="14" t="s">
        <v>51</v>
      </c>
      <c r="E14" s="14" t="s">
        <v>52</v>
      </c>
      <c r="F14" s="17">
        <v>8</v>
      </c>
      <c r="G14" s="14" t="s">
        <v>53</v>
      </c>
      <c r="H14" s="14" t="s">
        <v>50</v>
      </c>
      <c r="I14" s="9"/>
      <c r="J14" s="14" t="s">
        <v>22</v>
      </c>
      <c r="K14" s="24">
        <f t="shared" si="0"/>
        <v>250</v>
      </c>
      <c r="L14" s="24">
        <f t="shared" si="1"/>
        <v>2000</v>
      </c>
      <c r="M14" s="30">
        <v>5.0000000000000001E-3</v>
      </c>
      <c r="N14" s="24">
        <f t="shared" si="2"/>
        <v>10</v>
      </c>
      <c r="O14" s="26"/>
      <c r="P14" s="27"/>
      <c r="Q14" s="28"/>
      <c r="R14" s="29"/>
    </row>
    <row r="15" spans="1:18" ht="20.100000000000001" customHeight="1">
      <c r="A15" s="7" t="s">
        <v>16</v>
      </c>
      <c r="B15" s="16">
        <v>10</v>
      </c>
      <c r="C15" s="14" t="s">
        <v>32</v>
      </c>
      <c r="D15" s="14" t="s">
        <v>54</v>
      </c>
      <c r="E15" s="14" t="s">
        <v>55</v>
      </c>
      <c r="F15" s="17">
        <v>5</v>
      </c>
      <c r="G15" s="14" t="s">
        <v>56</v>
      </c>
      <c r="H15" s="14" t="s">
        <v>50</v>
      </c>
      <c r="I15" s="9"/>
      <c r="J15" s="14" t="s">
        <v>22</v>
      </c>
      <c r="K15" s="24">
        <f t="shared" si="0"/>
        <v>250</v>
      </c>
      <c r="L15" s="24">
        <f t="shared" si="1"/>
        <v>1250</v>
      </c>
      <c r="M15" s="30">
        <v>4.0000000000000001E-3</v>
      </c>
      <c r="N15" s="24">
        <f t="shared" si="2"/>
        <v>5</v>
      </c>
      <c r="O15" s="26"/>
      <c r="P15" s="27"/>
      <c r="Q15" s="28"/>
      <c r="R15" s="29"/>
    </row>
    <row r="16" spans="1:18" ht="20.100000000000001" customHeight="1">
      <c r="A16" s="7" t="s">
        <v>16</v>
      </c>
      <c r="B16" s="16">
        <v>11</v>
      </c>
      <c r="C16" s="14" t="s">
        <v>32</v>
      </c>
      <c r="D16" s="14" t="s">
        <v>57</v>
      </c>
      <c r="E16" s="14" t="s">
        <v>58</v>
      </c>
      <c r="F16" s="17">
        <v>5</v>
      </c>
      <c r="G16" s="14" t="s">
        <v>59</v>
      </c>
      <c r="H16" s="14" t="s">
        <v>50</v>
      </c>
      <c r="I16" s="9"/>
      <c r="J16" s="14" t="s">
        <v>22</v>
      </c>
      <c r="K16" s="24">
        <f t="shared" si="0"/>
        <v>250</v>
      </c>
      <c r="L16" s="24">
        <f t="shared" si="1"/>
        <v>1250</v>
      </c>
      <c r="M16" s="30">
        <v>4.0000000000000001E-3</v>
      </c>
      <c r="N16" s="24">
        <f t="shared" si="2"/>
        <v>5</v>
      </c>
      <c r="O16" s="26"/>
      <c r="P16" s="27"/>
      <c r="Q16" s="28"/>
      <c r="R16" s="29"/>
    </row>
    <row r="17" spans="1:18" ht="20.100000000000001" customHeight="1">
      <c r="A17" s="7" t="s">
        <v>16</v>
      </c>
      <c r="B17" s="16">
        <v>12</v>
      </c>
      <c r="C17" s="14" t="s">
        <v>32</v>
      </c>
      <c r="D17" s="14" t="s">
        <v>60</v>
      </c>
      <c r="E17" s="14" t="s">
        <v>61</v>
      </c>
      <c r="F17" s="17">
        <v>7</v>
      </c>
      <c r="G17" s="14" t="s">
        <v>62</v>
      </c>
      <c r="H17" s="14" t="s">
        <v>50</v>
      </c>
      <c r="I17" s="9"/>
      <c r="J17" s="14" t="s">
        <v>22</v>
      </c>
      <c r="K17" s="24">
        <f t="shared" si="0"/>
        <v>250</v>
      </c>
      <c r="L17" s="24">
        <f t="shared" si="1"/>
        <v>1750</v>
      </c>
      <c r="M17" s="30">
        <v>7.0000000000000001E-3</v>
      </c>
      <c r="N17" s="24">
        <f t="shared" si="2"/>
        <v>12.25</v>
      </c>
      <c r="O17" s="26"/>
      <c r="P17" s="27"/>
      <c r="Q17" s="28"/>
      <c r="R17" s="29"/>
    </row>
    <row r="18" spans="1:18" ht="20.100000000000001" customHeight="1">
      <c r="A18" s="7" t="s">
        <v>16</v>
      </c>
      <c r="B18" s="16">
        <v>13</v>
      </c>
      <c r="C18" s="14" t="s">
        <v>32</v>
      </c>
      <c r="D18" s="14" t="s">
        <v>63</v>
      </c>
      <c r="E18" s="14" t="s">
        <v>64</v>
      </c>
      <c r="F18" s="17">
        <v>3</v>
      </c>
      <c r="G18" s="14" t="s">
        <v>65</v>
      </c>
      <c r="H18" s="14" t="s">
        <v>50</v>
      </c>
      <c r="I18" s="9"/>
      <c r="J18" s="14" t="s">
        <v>22</v>
      </c>
      <c r="K18" s="24">
        <f t="shared" si="0"/>
        <v>250</v>
      </c>
      <c r="L18" s="24">
        <f t="shared" si="1"/>
        <v>750</v>
      </c>
      <c r="M18" s="30">
        <v>0.01</v>
      </c>
      <c r="N18" s="24">
        <f t="shared" si="2"/>
        <v>7.5</v>
      </c>
      <c r="O18" s="26"/>
      <c r="P18" s="27"/>
      <c r="Q18" s="28"/>
      <c r="R18" s="29"/>
    </row>
    <row r="19" spans="1:18" ht="20.100000000000001" customHeight="1">
      <c r="A19" s="7" t="s">
        <v>16</v>
      </c>
      <c r="B19" s="16">
        <v>14</v>
      </c>
      <c r="C19" s="14" t="s">
        <v>66</v>
      </c>
      <c r="D19" s="14" t="s">
        <v>67</v>
      </c>
      <c r="E19" s="14" t="s">
        <v>68</v>
      </c>
      <c r="F19" s="17">
        <v>2</v>
      </c>
      <c r="G19" s="14" t="s">
        <v>69</v>
      </c>
      <c r="H19" s="14" t="s">
        <v>70</v>
      </c>
      <c r="I19" s="9"/>
      <c r="J19" s="14" t="s">
        <v>22</v>
      </c>
      <c r="K19" s="24">
        <f t="shared" si="0"/>
        <v>250</v>
      </c>
      <c r="L19" s="24">
        <f t="shared" si="1"/>
        <v>500</v>
      </c>
      <c r="M19" s="30">
        <v>0.16800000000000001</v>
      </c>
      <c r="N19" s="24">
        <f t="shared" si="2"/>
        <v>84</v>
      </c>
      <c r="O19" s="26"/>
      <c r="P19" s="27"/>
      <c r="Q19" s="28"/>
      <c r="R19" s="29"/>
    </row>
    <row r="20" spans="1:18" ht="20.100000000000001" customHeight="1">
      <c r="A20" s="7" t="s">
        <v>16</v>
      </c>
      <c r="B20" s="16">
        <v>15</v>
      </c>
      <c r="C20" s="14" t="s">
        <v>71</v>
      </c>
      <c r="D20" s="14" t="s">
        <v>72</v>
      </c>
      <c r="E20" s="14" t="s">
        <v>73</v>
      </c>
      <c r="F20" s="17">
        <v>1</v>
      </c>
      <c r="G20" s="14" t="s">
        <v>74</v>
      </c>
      <c r="H20" s="14" t="s">
        <v>75</v>
      </c>
      <c r="I20" s="9"/>
      <c r="J20" s="14" t="s">
        <v>22</v>
      </c>
      <c r="K20" s="24">
        <f t="shared" si="0"/>
        <v>250</v>
      </c>
      <c r="L20" s="24">
        <f t="shared" si="1"/>
        <v>250</v>
      </c>
      <c r="M20" s="30">
        <v>0.125</v>
      </c>
      <c r="N20" s="24">
        <f t="shared" si="2"/>
        <v>31.25</v>
      </c>
      <c r="O20" s="26"/>
      <c r="P20" s="27"/>
      <c r="Q20" s="28"/>
      <c r="R20" s="29"/>
    </row>
    <row r="21" spans="1:18" ht="20.100000000000001" customHeight="1">
      <c r="A21" s="7" t="s">
        <v>76</v>
      </c>
      <c r="B21" s="16">
        <v>16</v>
      </c>
      <c r="C21" s="14" t="s">
        <v>77</v>
      </c>
      <c r="D21" s="14" t="s">
        <v>78</v>
      </c>
      <c r="E21" s="14" t="s">
        <v>79</v>
      </c>
      <c r="F21" s="17">
        <v>1</v>
      </c>
      <c r="G21" s="14" t="s">
        <v>80</v>
      </c>
      <c r="H21" s="14" t="s">
        <v>81</v>
      </c>
      <c r="I21" s="9"/>
      <c r="J21" s="14" t="s">
        <v>22</v>
      </c>
      <c r="K21" s="24">
        <f t="shared" si="0"/>
        <v>250</v>
      </c>
      <c r="L21" s="24">
        <f t="shared" si="1"/>
        <v>250</v>
      </c>
      <c r="M21" s="30"/>
      <c r="N21" s="24">
        <f t="shared" si="2"/>
        <v>0</v>
      </c>
      <c r="O21" s="26"/>
      <c r="P21" s="27"/>
      <c r="Q21" s="28"/>
      <c r="R21" s="29"/>
    </row>
    <row r="22" spans="1:18" ht="20.100000000000001" customHeight="1">
      <c r="A22" s="7" t="s">
        <v>82</v>
      </c>
      <c r="B22" s="16">
        <v>17</v>
      </c>
      <c r="C22" s="14" t="s">
        <v>83</v>
      </c>
      <c r="D22" s="14" t="s">
        <v>84</v>
      </c>
      <c r="E22" s="14" t="s">
        <v>85</v>
      </c>
      <c r="F22" s="17">
        <v>1</v>
      </c>
      <c r="G22" s="14" t="s">
        <v>86</v>
      </c>
      <c r="H22" s="14" t="s">
        <v>87</v>
      </c>
      <c r="I22" s="9"/>
      <c r="J22" s="14" t="s">
        <v>22</v>
      </c>
      <c r="K22" s="24">
        <f t="shared" si="0"/>
        <v>250</v>
      </c>
      <c r="L22" s="24">
        <f t="shared" si="1"/>
        <v>250</v>
      </c>
      <c r="M22" s="30">
        <v>7.4999999999999997E-2</v>
      </c>
      <c r="N22" s="24">
        <f t="shared" si="2"/>
        <v>18.75</v>
      </c>
      <c r="O22" s="26"/>
      <c r="P22" s="27"/>
      <c r="Q22" s="28" t="s">
        <v>138</v>
      </c>
      <c r="R22" s="29"/>
    </row>
    <row r="23" spans="1:18" ht="20.100000000000001" customHeight="1">
      <c r="A23" s="7" t="s">
        <v>82</v>
      </c>
      <c r="B23" s="16">
        <v>18</v>
      </c>
      <c r="C23" s="14" t="s">
        <v>88</v>
      </c>
      <c r="D23" s="14" t="s">
        <v>124</v>
      </c>
      <c r="E23" s="14" t="s">
        <v>89</v>
      </c>
      <c r="F23" s="17">
        <v>4</v>
      </c>
      <c r="G23" s="14" t="s">
        <v>90</v>
      </c>
      <c r="H23" s="14" t="s">
        <v>91</v>
      </c>
      <c r="I23" s="9"/>
      <c r="J23" s="14" t="s">
        <v>22</v>
      </c>
      <c r="K23" s="24">
        <f t="shared" si="0"/>
        <v>250</v>
      </c>
      <c r="L23" s="24">
        <f t="shared" si="1"/>
        <v>1000</v>
      </c>
      <c r="M23" s="30">
        <v>0.125</v>
      </c>
      <c r="N23" s="24">
        <f t="shared" si="2"/>
        <v>125</v>
      </c>
      <c r="O23" s="26"/>
      <c r="P23" s="27"/>
      <c r="Q23" s="28" t="s">
        <v>138</v>
      </c>
      <c r="R23" s="29"/>
    </row>
    <row r="24" spans="1:18" ht="20.100000000000001" customHeight="1">
      <c r="A24" s="7" t="s">
        <v>92</v>
      </c>
      <c r="B24" s="16">
        <v>19</v>
      </c>
      <c r="C24" s="14" t="s">
        <v>93</v>
      </c>
      <c r="D24" s="14" t="s">
        <v>94</v>
      </c>
      <c r="E24" s="14" t="s">
        <v>95</v>
      </c>
      <c r="F24" s="17">
        <v>2</v>
      </c>
      <c r="G24" s="14" t="s">
        <v>96</v>
      </c>
      <c r="H24" s="14" t="s">
        <v>97</v>
      </c>
      <c r="I24" s="9"/>
      <c r="J24" s="33" t="s">
        <v>142</v>
      </c>
      <c r="K24" s="24">
        <f t="shared" si="0"/>
        <v>250</v>
      </c>
      <c r="L24" s="24">
        <f t="shared" si="1"/>
        <v>500</v>
      </c>
      <c r="M24" s="30"/>
      <c r="N24" s="24">
        <f t="shared" si="2"/>
        <v>0</v>
      </c>
      <c r="O24" s="26" t="s">
        <v>139</v>
      </c>
      <c r="P24" s="27"/>
      <c r="Q24" s="28" t="s">
        <v>141</v>
      </c>
      <c r="R24" s="29"/>
    </row>
    <row r="25" spans="1:18" ht="20.100000000000001" customHeight="1">
      <c r="A25" s="7" t="s">
        <v>92</v>
      </c>
      <c r="B25" s="16">
        <v>20</v>
      </c>
      <c r="C25" s="14" t="s">
        <v>98</v>
      </c>
      <c r="D25" s="14" t="s">
        <v>99</v>
      </c>
      <c r="E25" s="14" t="s">
        <v>100</v>
      </c>
      <c r="F25" s="17">
        <v>12</v>
      </c>
      <c r="G25" s="14" t="s">
        <v>101</v>
      </c>
      <c r="H25" s="14" t="s">
        <v>102</v>
      </c>
      <c r="I25" s="9"/>
      <c r="J25" s="14" t="s">
        <v>22</v>
      </c>
      <c r="K25" s="24">
        <f t="shared" si="0"/>
        <v>250</v>
      </c>
      <c r="L25" s="24">
        <f t="shared" si="1"/>
        <v>3000</v>
      </c>
      <c r="M25" s="30">
        <v>0.23899999999999999</v>
      </c>
      <c r="N25" s="24">
        <f t="shared" si="2"/>
        <v>717</v>
      </c>
      <c r="O25" s="26"/>
      <c r="P25" s="27"/>
      <c r="Q25" s="28"/>
      <c r="R25" s="29"/>
    </row>
    <row r="26" spans="1:18" ht="20.100000000000001" customHeight="1">
      <c r="A26" s="7" t="s">
        <v>92</v>
      </c>
      <c r="B26" s="16">
        <v>21</v>
      </c>
      <c r="C26" s="14" t="s">
        <v>103</v>
      </c>
      <c r="D26" s="14" t="s">
        <v>104</v>
      </c>
      <c r="E26" s="14" t="s">
        <v>105</v>
      </c>
      <c r="F26" s="17">
        <v>1</v>
      </c>
      <c r="G26" s="14" t="s">
        <v>106</v>
      </c>
      <c r="H26" s="14" t="s">
        <v>107</v>
      </c>
      <c r="I26" s="9"/>
      <c r="J26" s="33" t="s">
        <v>142</v>
      </c>
      <c r="K26" s="24">
        <f t="shared" si="0"/>
        <v>250</v>
      </c>
      <c r="L26" s="24">
        <f t="shared" si="1"/>
        <v>250</v>
      </c>
      <c r="M26" s="30"/>
      <c r="N26" s="24">
        <f t="shared" si="2"/>
        <v>0</v>
      </c>
      <c r="O26" s="26" t="s">
        <v>139</v>
      </c>
      <c r="P26" s="27"/>
      <c r="Q26" s="28" t="s">
        <v>141</v>
      </c>
      <c r="R26" s="29"/>
    </row>
    <row r="27" spans="1:18" ht="20.100000000000001" customHeight="1">
      <c r="A27" s="7" t="s">
        <v>92</v>
      </c>
      <c r="B27" s="16">
        <v>22</v>
      </c>
      <c r="C27" s="14" t="s">
        <v>108</v>
      </c>
      <c r="D27" s="14" t="s">
        <v>109</v>
      </c>
      <c r="E27" s="14" t="s">
        <v>110</v>
      </c>
      <c r="F27" s="17">
        <v>3</v>
      </c>
      <c r="G27" s="14" t="s">
        <v>111</v>
      </c>
      <c r="H27" s="14" t="s">
        <v>112</v>
      </c>
      <c r="I27" s="9"/>
      <c r="J27" s="14" t="s">
        <v>22</v>
      </c>
      <c r="K27" s="24">
        <f t="shared" si="0"/>
        <v>250</v>
      </c>
      <c r="L27" s="24">
        <f t="shared" si="1"/>
        <v>750</v>
      </c>
      <c r="M27" s="30">
        <v>0.32200000000000001</v>
      </c>
      <c r="N27" s="24">
        <f t="shared" si="2"/>
        <v>241.5</v>
      </c>
      <c r="O27" s="26"/>
      <c r="P27" s="27"/>
      <c r="Q27" s="28"/>
      <c r="R27" s="29"/>
    </row>
    <row r="28" spans="1:18" ht="20.100000000000001" customHeight="1">
      <c r="A28" s="7" t="s">
        <v>92</v>
      </c>
      <c r="B28" s="16">
        <v>23</v>
      </c>
      <c r="C28" s="14" t="s">
        <v>108</v>
      </c>
      <c r="D28" s="14" t="s">
        <v>113</v>
      </c>
      <c r="E28" s="14" t="s">
        <v>114</v>
      </c>
      <c r="F28" s="17">
        <v>1</v>
      </c>
      <c r="G28" s="14" t="s">
        <v>115</v>
      </c>
      <c r="H28" s="14" t="s">
        <v>116</v>
      </c>
      <c r="I28" s="9"/>
      <c r="J28" s="14" t="s">
        <v>22</v>
      </c>
      <c r="K28" s="24">
        <f t="shared" si="0"/>
        <v>250</v>
      </c>
      <c r="L28" s="24">
        <f t="shared" si="1"/>
        <v>250</v>
      </c>
      <c r="M28" s="30">
        <v>0.33500000000000002</v>
      </c>
      <c r="N28" s="24">
        <f t="shared" si="2"/>
        <v>83.75</v>
      </c>
      <c r="O28" s="26"/>
      <c r="P28" s="27"/>
      <c r="Q28" s="28"/>
      <c r="R28" s="29"/>
    </row>
    <row r="29" spans="1:18" ht="20.100000000000001" customHeight="1">
      <c r="A29" s="7" t="s">
        <v>117</v>
      </c>
      <c r="B29" s="16">
        <v>24</v>
      </c>
      <c r="C29" s="14" t="s">
        <v>22</v>
      </c>
      <c r="D29" s="14" t="s">
        <v>118</v>
      </c>
      <c r="E29" s="14" t="s">
        <v>119</v>
      </c>
      <c r="F29" s="17">
        <v>1</v>
      </c>
      <c r="G29" s="14" t="s">
        <v>120</v>
      </c>
      <c r="H29" s="9"/>
      <c r="I29" s="9"/>
      <c r="J29" s="14" t="s">
        <v>22</v>
      </c>
      <c r="K29" s="24">
        <f t="shared" si="0"/>
        <v>250</v>
      </c>
      <c r="L29" s="24">
        <f t="shared" si="1"/>
        <v>250</v>
      </c>
      <c r="M29" s="25">
        <v>3.71</v>
      </c>
      <c r="N29" s="24">
        <f t="shared" si="2"/>
        <v>927.5</v>
      </c>
      <c r="O29" s="26"/>
      <c r="P29" s="27"/>
      <c r="Q29" s="28" t="s">
        <v>143</v>
      </c>
      <c r="R29" s="29"/>
    </row>
    <row r="30" spans="1:18" ht="20.100000000000001" customHeight="1">
      <c r="A30" s="7" t="s">
        <v>117</v>
      </c>
      <c r="B30" s="16">
        <v>25</v>
      </c>
      <c r="C30" s="14" t="s">
        <v>22</v>
      </c>
      <c r="D30" s="14" t="s">
        <v>121</v>
      </c>
      <c r="E30" s="14" t="s">
        <v>122</v>
      </c>
      <c r="F30" s="17">
        <v>1</v>
      </c>
      <c r="G30" s="14" t="s">
        <v>123</v>
      </c>
      <c r="H30" s="9"/>
      <c r="I30" s="9"/>
      <c r="J30" s="14" t="s">
        <v>22</v>
      </c>
      <c r="K30" s="24">
        <f t="shared" si="0"/>
        <v>250</v>
      </c>
      <c r="L30" s="24">
        <f t="shared" si="1"/>
        <v>250</v>
      </c>
      <c r="M30" s="25">
        <v>1.74</v>
      </c>
      <c r="N30" s="24">
        <f t="shared" si="2"/>
        <v>435</v>
      </c>
      <c r="O30" s="26"/>
      <c r="P30" s="27"/>
      <c r="Q30" s="28" t="s">
        <v>140</v>
      </c>
      <c r="R30" s="29"/>
    </row>
    <row r="31" spans="1:18" ht="17.25" customHeight="1">
      <c r="K31" s="37" t="s">
        <v>133</v>
      </c>
      <c r="L31" s="37"/>
      <c r="M31" s="37"/>
      <c r="N31" s="31">
        <f>SUM(N6:N30)</f>
        <v>2814.5</v>
      </c>
    </row>
    <row r="32" spans="1:18" ht="17.25" customHeight="1">
      <c r="K32" s="37" t="s">
        <v>134</v>
      </c>
      <c r="L32" s="37"/>
      <c r="M32" s="37"/>
      <c r="N32" s="31">
        <v>1540</v>
      </c>
    </row>
    <row r="33" spans="11:14" ht="17.25" customHeight="1">
      <c r="K33" s="37" t="s">
        <v>135</v>
      </c>
      <c r="L33" s="37"/>
      <c r="M33" s="37"/>
      <c r="N33" s="31">
        <f>N32+N31</f>
        <v>4354.5</v>
      </c>
    </row>
    <row r="34" spans="11:14" ht="17.25" customHeight="1">
      <c r="K34" s="38" t="s">
        <v>136</v>
      </c>
      <c r="L34" s="39"/>
      <c r="M34" s="40"/>
      <c r="N34" s="32">
        <f>N33/K30</f>
        <v>17.417999999999999</v>
      </c>
    </row>
    <row r="35" spans="11:14" ht="17.25" customHeight="1">
      <c r="K35" s="34" t="s">
        <v>137</v>
      </c>
      <c r="L35" s="34"/>
      <c r="M35" s="34"/>
      <c r="N35" s="34"/>
    </row>
  </sheetData>
  <mergeCells count="6">
    <mergeCell ref="K35:N35"/>
    <mergeCell ref="A1:J1"/>
    <mergeCell ref="K31:M31"/>
    <mergeCell ref="K32:M32"/>
    <mergeCell ref="K33:M33"/>
    <mergeCell ref="K34:M34"/>
  </mergeCells>
  <phoneticPr fontId="3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Quote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posin</dc:creator>
  <cp:lastModifiedBy>Windows 用户</cp:lastModifiedBy>
  <dcterms:created xsi:type="dcterms:W3CDTF">2023-03-30T05:21:37Z</dcterms:created>
  <dcterms:modified xsi:type="dcterms:W3CDTF">2023-04-03T07:49:34Z</dcterms:modified>
</cp:coreProperties>
</file>