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<sst xmlns="http://schemas.openxmlformats.org/spreadsheetml/2006/main" uniqueCount="199">
  <si>
    <t>SCMplus-bom</t>
  </si>
  <si>
    <t>PCBA Project:</t>
  </si>
  <si>
    <t>SCMplus</t>
  </si>
  <si>
    <t xml:space="preserve">Revision: </t>
  </si>
  <si>
    <t>v1.0</t>
  </si>
  <si>
    <t>DATE:</t>
  </si>
  <si>
    <t>2022-07-14</t>
  </si>
  <si>
    <t>Item#</t>
  </si>
  <si>
    <t>Manufacturer</t>
  </si>
  <si>
    <t>Manufacter Part#</t>
  </si>
  <si>
    <t>Designator</t>
  </si>
  <si>
    <t>QTY</t>
  </si>
  <si>
    <t>Designation</t>
  </si>
  <si>
    <t>Package</t>
  </si>
  <si>
    <t>SMD/TH</t>
  </si>
  <si>
    <t>Points</t>
  </si>
  <si>
    <t>Comments</t>
  </si>
  <si>
    <t>Supplied by:</t>
  </si>
  <si>
    <t>Order Q'ty</t>
  </si>
  <si>
    <t>Total Q'ty</t>
  </si>
  <si>
    <t>Quote Qty</t>
  </si>
  <si>
    <t>Total price</t>
  </si>
  <si>
    <t>是否客供 ？</t>
  </si>
  <si>
    <t>是否紧急</t>
  </si>
  <si>
    <t>Remark</t>
  </si>
  <si>
    <t>Kemet</t>
  </si>
  <si>
    <t>C0603C331J5GACTU</t>
  </si>
  <si>
    <t>C1, C3, C6</t>
  </si>
  <si>
    <t>330pF_0603_35V, 330pF, Min 35V, C0G/NP0, 5%</t>
  </si>
  <si>
    <t>C0603</t>
  </si>
  <si>
    <t>SMD</t>
  </si>
  <si>
    <t>Murata</t>
  </si>
  <si>
    <t>GRM1885C1H102JA01D</t>
  </si>
  <si>
    <t>C2, C7, C8, C9, C10, C11</t>
  </si>
  <si>
    <t>1nF_0603_50V, 1nF, 50V, 10%, C0G (NP0) or similar</t>
  </si>
  <si>
    <t>Murata Electronics</t>
  </si>
  <si>
    <t>GCM1885C2A9R0CA16D</t>
  </si>
  <si>
    <t>C4, C5</t>
  </si>
  <si>
    <t>9pF_0603_50V, 9pF, Min 50V, C0G (NP0) 0603</t>
  </si>
  <si>
    <r>
      <rPr>
        <b val="1"/>
        <sz val="10"/>
        <color indexed="17"/>
        <rFont val="等线"/>
      </rPr>
      <t xml:space="preserve">Quote P/N: GCM1885C1H9R0CA16D, pls confirm if ok </t>
    </r>
    <r>
      <rPr>
        <b val="1"/>
        <sz val="10"/>
        <color indexed="18"/>
        <rFont val="等线"/>
      </rPr>
      <t>YES OK</t>
    </r>
  </si>
  <si>
    <t>AVX Corporation</t>
  </si>
  <si>
    <t>0603YC104KAT2A</t>
  </si>
  <si>
    <t>C12, C15, C16, C17, C18, C19, C20, C22, C23, C24, C25, C26, C27, C28, C29, C30</t>
  </si>
  <si>
    <t>0.1uF_0603_16V, 0.1uF, Min. 16V 10%, X7R or X5R or similar</t>
  </si>
  <si>
    <t>Lelon</t>
  </si>
  <si>
    <t>VES470M1CTR-0505</t>
  </si>
  <si>
    <t>C13, C14</t>
  </si>
  <si>
    <t>47uF_5x5.3_16V, 47uF, 16V, 20%, 5.00mmD*5.30mmH, 2000Hrs@85℃</t>
  </si>
  <si>
    <t>CP_Elec_5x5.3</t>
  </si>
  <si>
    <t>GRM188R61A106KE69D</t>
  </si>
  <si>
    <t>C21</t>
  </si>
  <si>
    <t>10uF_0603_10V, 10uF, Min. 10V X5R 10%</t>
  </si>
  <si>
    <t>Diodes Incorporated</t>
  </si>
  <si>
    <t>BAT54S-7-F</t>
  </si>
  <si>
    <t>D1, D2, D3, D4, D5, D6, D7, D8, D9</t>
  </si>
  <si>
    <t>BAT54S, Dual schottky diode BAT54S</t>
  </si>
  <si>
    <t>SOT23-3_PO132</t>
  </si>
  <si>
    <t>B140-E3/5AT</t>
  </si>
  <si>
    <t>D10, D11</t>
  </si>
  <si>
    <t>B140-E3, SCHOTTKY Diode SMA Vrrm&gt;=40V If&gt;=1.0A, Ifsm&gt;=1.5A</t>
  </si>
  <si>
    <t>D_SMA</t>
  </si>
  <si>
    <t>TAD</t>
  </si>
  <si>
    <t>1-0601FBV0T</t>
  </si>
  <si>
    <t>J1</t>
  </si>
  <si>
    <t>Conn_01x06, HEADER 1x6 MALE PINS 0.100” 180deg</t>
  </si>
  <si>
    <t>Pins_1x06_2.54mm_TH_SWD</t>
  </si>
  <si>
    <t>TH</t>
  </si>
  <si>
    <t>1-0201FBV0T</t>
  </si>
  <si>
    <t>J2, J4</t>
  </si>
  <si>
    <t>Conn_01x02, Pins_01x02, Header, Male Pins, 1*2, spacing 2.54mm, straight pin</t>
  </si>
  <si>
    <t>Pins_1x02_2.54mm_TH</t>
  </si>
  <si>
    <t>1-1602FBV0T</t>
  </si>
  <si>
    <t>J3</t>
  </si>
  <si>
    <t>Conn_02x08, Header, Male Pins, 2*8, spacing 2.54mm, straight pin</t>
  </si>
  <si>
    <t>Pins_2x08_2.54mm_TH</t>
  </si>
  <si>
    <t>Hebei I.T. (Shanghai)</t>
  </si>
  <si>
    <t>PLCC4RGBCT-CA</t>
  </si>
  <si>
    <t>LED1, LED2, LED3, LED4, LED5, LED6, LED7, LED8, LED9</t>
  </si>
  <si>
    <t>RGB_CA_PLCC4, RGB LED, Common Anode PLCC4</t>
  </si>
  <si>
    <t>LED_PLCC-4</t>
  </si>
  <si>
    <t>Vishay Semiconductor</t>
  </si>
  <si>
    <t>SI2318DS-T1-GE3</t>
  </si>
  <si>
    <t>Q1, Q2, Q3, Q4</t>
  </si>
  <si>
    <t>Si2318, MOSFET N-chan, 40Vds, Vgs_th=1.2V, Rds=42mOhms</t>
  </si>
  <si>
    <t>Yageo</t>
  </si>
  <si>
    <t>RC0603FR-072K7L</t>
  </si>
  <si>
    <t>R1</t>
  </si>
  <si>
    <t>2.7k_0603, 2k7, 1%, 1/10W, 0603</t>
  </si>
  <si>
    <t>R0603</t>
  </si>
  <si>
    <t>Do not place</t>
  </si>
  <si>
    <t>R2, R4</t>
  </si>
  <si>
    <t>DNP</t>
  </si>
  <si>
    <t>RC0603FR-0710KL</t>
  </si>
  <si>
    <t>R3, R7, R36</t>
  </si>
  <si>
    <t>470R_0603, 10K, 1%, 1/10W, 0603</t>
  </si>
  <si>
    <t>RC0603FR-07100KL</t>
  </si>
  <si>
    <t>R5, R11, R18, R26</t>
  </si>
  <si>
    <t>100k_0603, 100K, 1%, 1/10W, 0603</t>
  </si>
  <si>
    <t>RC0603FR-071KL</t>
  </si>
  <si>
    <t>R6, R8, R12, R14, R15, R19, R23, R28, R31, R34, R35</t>
  </si>
  <si>
    <t>1k_0603, 1K, 1%, 1/10W, 0603</t>
  </si>
  <si>
    <t>R9, R10, R21, R24</t>
  </si>
  <si>
    <t>10k_0603, 10K, 1%, 1/10W, 0603</t>
  </si>
  <si>
    <t>RC0603FR-07470RL</t>
  </si>
  <si>
    <t>R13, R27</t>
  </si>
  <si>
    <t>470R_0603, 470R, 1%, 1/10W, 0603</t>
  </si>
  <si>
    <t>R16, R44, R45, R47, R48, R50</t>
  </si>
  <si>
    <t>100k_0603, 10K, 1%, 1/10W, 0603</t>
  </si>
  <si>
    <t>RC0603FR-074K7L</t>
  </si>
  <si>
    <t>R17, R20, R25, R29, R32</t>
  </si>
  <si>
    <t>4.7k_0603, 4k7, 1%, 1/10W, 0603</t>
  </si>
  <si>
    <t>R22</t>
  </si>
  <si>
    <t>4.7k_0603, 10K, 1%, 1/10W, 0603</t>
  </si>
  <si>
    <t>RC0603FR-0715KL</t>
  </si>
  <si>
    <t>R30, R37, R39</t>
  </si>
  <si>
    <t>100k_0603, 15k,1%,1/10W,0603</t>
  </si>
  <si>
    <t>RC0603FR-0759KL</t>
  </si>
  <si>
    <t>R33, R38, R41</t>
  </si>
  <si>
    <t>59k_0603, 59k, 1%, 1/10W, 0603</t>
  </si>
  <si>
    <t>RC0603FR-0747KL</t>
  </si>
  <si>
    <t>R40</t>
  </si>
  <si>
    <t>470k_0603, 470K, 1%, 1/10W, 0603</t>
  </si>
  <si>
    <t>RC0603FR-0727KL</t>
  </si>
  <si>
    <t>R42</t>
  </si>
  <si>
    <t>27k_0603, 27K, 1%, 1/10W, 0603</t>
  </si>
  <si>
    <t>R43, R46, R49</t>
  </si>
  <si>
    <t>100R_0603, 1K, 1%, 1/10W, 0603</t>
  </si>
  <si>
    <t>Vishay</t>
  </si>
  <si>
    <t>T73YE103KT20</t>
  </si>
  <si>
    <t>TRIM1</t>
  </si>
  <si>
    <t>TrimPot_T73YEt_10k, Trimpot, TH, 10k, single turn, square</t>
  </si>
  <si>
    <t>Pot_Trim_7x6.6mm_T73YE</t>
  </si>
  <si>
    <t>STMicroelectronics</t>
  </si>
  <si>
    <t>STM32F030K6T6</t>
  </si>
  <si>
    <t>U1</t>
  </si>
  <si>
    <t>STM32F030K6Tx</t>
  </si>
  <si>
    <t>LQFP-32_7x7mm_P0.8mm</t>
  </si>
  <si>
    <t>Customer supply</t>
  </si>
  <si>
    <t>ON Semiconductor</t>
  </si>
  <si>
    <t>NCP51460SN33T1G</t>
  </si>
  <si>
    <t>U2</t>
  </si>
  <si>
    <t>NCP51460SN33, Precision 3.3V Ref 1% 18PPM 28Vmax 20mAmax</t>
  </si>
  <si>
    <t>Texas Instruments</t>
  </si>
  <si>
    <t>CD40109BPWR</t>
  </si>
  <si>
    <t>U3, U4</t>
  </si>
  <si>
    <t>CD40109BPWR, CMOS, Quad Level Shifter, TSSOP-14</t>
  </si>
  <si>
    <t>TSSOP-16_4.4x5mm_P0.65mm</t>
  </si>
  <si>
    <t>TL082CPT</t>
  </si>
  <si>
    <t>U5, U6, U7, U8</t>
  </si>
  <si>
    <t>TL082 Dual Opamp TSSOP-8</t>
  </si>
  <si>
    <t>TSSOP-8_4.4x3mm_Pitch0.65mm</t>
  </si>
  <si>
    <t>LD1117S33CTR</t>
  </si>
  <si>
    <t>VR1</t>
  </si>
  <si>
    <t>LD1117-3.3V-SOT223</t>
  </si>
  <si>
    <t>SOT223</t>
  </si>
  <si>
    <t>Epson Timing</t>
  </si>
  <si>
    <t>TSX-3225 16.0000MF18X-AC3</t>
  </si>
  <si>
    <t>Y1</t>
  </si>
  <si>
    <t>16MHz_18pF_FA238, 16MHz 18pF 10ppm ESR:60ohms</t>
  </si>
  <si>
    <t>FA-238</t>
  </si>
  <si>
    <r>
      <rPr>
        <b val="1"/>
        <sz val="10"/>
        <color indexed="17"/>
        <rFont val="等线"/>
      </rPr>
      <t>Quote P/N:X1E000021037500, pls confirm if ok —-</t>
    </r>
    <r>
      <rPr>
        <b val="1"/>
        <sz val="10"/>
        <color indexed="18"/>
        <rFont val="等线"/>
      </rPr>
      <t xml:space="preserve"> YES OK</t>
    </r>
  </si>
  <si>
    <t>Wenzhou QingPu Electronics Co</t>
  </si>
  <si>
    <t>WQP-WQP518MA</t>
  </si>
  <si>
    <t>J9-CLK_IN1, J1-OUT8, J2-OUT7, J3-OUT6, J4-OUT5, J5-OUT4, J6-OUT3, J7-OUT2, J8-OUT1, JFAST1, JMUTE1, JPW1, JRESYNC1, JROTATE1, JSHUFFLE1, JSKIP1, JSLIP1</t>
  </si>
  <si>
    <t>3.5mm_Mono_Switched_SymSmall_0.05, Audio 3.5mm Jack, mono, switched, PC-pin Vertical</t>
  </si>
  <si>
    <t>EighthInch_PJ398SM</t>
  </si>
  <si>
    <t xml:space="preserve">Song Huei </t>
  </si>
  <si>
    <t>R0904N-B100K L-25KQ/LWS</t>
  </si>
  <si>
    <t>PPW1, PROTATE1, PSHUFFLE1, PSKIP1, PSLIP1</t>
  </si>
  <si>
    <t>9mm_NoDet_100k_Knurled_Lined, 100k Linear, 9mm pot, No Detent, Knurled, Lined</t>
  </si>
  <si>
    <t>Pot_9mm_Knurl_NoDet</t>
  </si>
  <si>
    <t>RunRun</t>
  </si>
  <si>
    <t>PB-61303AL-2</t>
  </si>
  <si>
    <t>BFAST1, BMUTE1</t>
  </si>
  <si>
    <t>Button_DPDT_Orange_Latching, DPDT, Latching, On/On, 8.7mm base, 7.5mm cap, Orange</t>
  </si>
  <si>
    <t>Button_LED_PB61303</t>
  </si>
  <si>
    <t>Cixi Lanling</t>
  </si>
  <si>
    <t>LL1044-1B</t>
  </si>
  <si>
    <t>**ON J2 and J4</t>
  </si>
  <si>
    <t>Install on J2 and J4</t>
  </si>
  <si>
    <t>2.54mm pitch, closed type</t>
  </si>
  <si>
    <t>Kangyang</t>
  </si>
  <si>
    <t>EMP2-8.9VO</t>
  </si>
  <si>
    <t>**ON FACEPLATE</t>
  </si>
  <si>
    <t>Light pipes for faceplate</t>
  </si>
  <si>
    <t>Light Pipes</t>
  </si>
  <si>
    <t>Posin</t>
  </si>
  <si>
    <t>Faceplate</t>
  </si>
  <si>
    <t>scmplus-faceplate-v1.0.zip</t>
  </si>
  <si>
    <t>white silk on black mask</t>
  </si>
  <si>
    <t>PCB faceplate</t>
  </si>
  <si>
    <t>PCB Main board</t>
  </si>
  <si>
    <t>scmplus-v1.0</t>
  </si>
  <si>
    <t>FR4,1.6MM, 1OZ, HASL-LF,58.67*110.87mm, black mask, white silk screen</t>
  </si>
  <si>
    <t>Total omponents cost :</t>
  </si>
  <si>
    <t xml:space="preserve">SMT &amp; DIP Total USD : </t>
  </si>
  <si>
    <t>Total Cost ：</t>
  </si>
  <si>
    <t>Single Board Cost：</t>
  </si>
  <si>
    <t>Lead Time: 19-22 working days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</si>
</sst>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"/>
    <numFmt numFmtId="60" formatCode="0.0&quot; &quot;"/>
    <numFmt numFmtId="61" formatCode="&quot;US$&quot;#,##0.00&quot; &quot;;&quot;(US$&quot;#,##0.00)"/>
  </numFmts>
  <fonts count="13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6"/>
      <color indexed="8"/>
      <name val="Helvetica Neue"/>
    </font>
    <font>
      <b val="1"/>
      <sz val="10"/>
      <color indexed="8"/>
      <name val="Helvetica Neue"/>
    </font>
    <font>
      <b val="1"/>
      <sz val="10"/>
      <color indexed="8"/>
      <name val="等线"/>
    </font>
    <font>
      <b val="1"/>
      <sz val="10"/>
      <color indexed="17"/>
      <name val="等线"/>
    </font>
    <font>
      <b val="1"/>
      <sz val="10"/>
      <color indexed="18"/>
      <name val="等线"/>
    </font>
    <font>
      <sz val="10"/>
      <color indexed="17"/>
      <name val="Helvetica Neue"/>
    </font>
    <font>
      <sz val="10"/>
      <color indexed="8"/>
      <name val="Arial"/>
    </font>
    <font>
      <b val="1"/>
      <sz val="10"/>
      <color indexed="21"/>
      <name val="等线"/>
    </font>
    <font>
      <b val="1"/>
      <sz val="10"/>
      <color indexed="22"/>
      <name val="等线"/>
    </font>
    <font>
      <b val="1"/>
      <i val="1"/>
      <sz val="10"/>
      <color indexed="22"/>
      <name val="等线"/>
    </font>
  </fonts>
  <fills count="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</fills>
  <borders count="3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1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9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center"/>
    </xf>
    <xf numFmtId="0" fontId="0" fillId="2" borderId="4" applyNumberFormat="0" applyFont="1" applyFill="1" applyBorder="1" applyAlignment="1" applyProtection="0">
      <alignment vertical="center"/>
    </xf>
    <xf numFmtId="49" fontId="4" fillId="3" borderId="5" applyNumberFormat="1" applyFont="1" applyFill="1" applyBorder="1" applyAlignment="1" applyProtection="0">
      <alignment horizontal="center" vertical="center"/>
    </xf>
    <xf numFmtId="0" fontId="4" fillId="3" borderId="5" applyNumberFormat="0" applyFont="1" applyFill="1" applyBorder="1" applyAlignment="1" applyProtection="0">
      <alignment vertical="center"/>
    </xf>
    <xf numFmtId="0" fontId="0" fillId="3" borderId="5" applyNumberFormat="0" applyFont="1" applyFill="1" applyBorder="1" applyAlignment="1" applyProtection="0">
      <alignment vertical="center"/>
    </xf>
    <xf numFmtId="0" fontId="4" fillId="3" borderId="5" applyNumberFormat="0" applyFont="1" applyFill="1" applyBorder="1" applyAlignment="1" applyProtection="0">
      <alignment horizontal="center" vertical="center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4" fillId="4" borderId="9" applyNumberFormat="1" applyFont="1" applyFill="1" applyBorder="1" applyAlignment="1" applyProtection="0">
      <alignment horizontal="center" vertical="center"/>
    </xf>
    <xf numFmtId="49" fontId="0" fillId="2" borderId="10" applyNumberFormat="1" applyFont="1" applyFill="1" applyBorder="1" applyAlignment="1" applyProtection="0">
      <alignment vertical="center"/>
    </xf>
    <xf numFmtId="49" fontId="0" fillId="2" borderId="11" applyNumberFormat="1" applyFont="1" applyFill="1" applyBorder="1" applyAlignment="1" applyProtection="0">
      <alignment vertical="center"/>
    </xf>
    <xf numFmtId="0" fontId="0" fillId="2" borderId="11" applyNumberFormat="0" applyFont="1" applyFill="1" applyBorder="1" applyAlignment="1" applyProtection="0">
      <alignment vertical="center"/>
    </xf>
    <xf numFmtId="49" fontId="4" fillId="4" borderId="12" applyNumberFormat="1" applyFont="1" applyFill="1" applyBorder="1" applyAlignment="1" applyProtection="0">
      <alignment horizontal="center" vertical="center"/>
    </xf>
    <xf numFmtId="49" fontId="0" fillId="2" borderId="13" applyNumberFormat="1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4" fillId="4" borderId="12" applyNumberFormat="0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49" fontId="0" fillId="2" borderId="14" applyNumberFormat="1" applyFont="1" applyFill="1" applyBorder="1" applyAlignment="1" applyProtection="0">
      <alignment vertical="center"/>
    </xf>
    <xf numFmtId="49" fontId="0" fillId="2" borderId="18" applyNumberFormat="1" applyFont="1" applyFill="1" applyBorder="1" applyAlignment="1" applyProtection="0">
      <alignment vertical="center"/>
    </xf>
    <xf numFmtId="49" fontId="5" fillId="2" borderId="19" applyNumberFormat="1" applyFont="1" applyFill="1" applyBorder="1" applyAlignment="1" applyProtection="0">
      <alignment horizontal="center" vertical="center" wrapText="1"/>
    </xf>
    <xf numFmtId="49" fontId="5" fillId="5" borderId="19" applyNumberFormat="1" applyFont="1" applyFill="1" applyBorder="1" applyAlignment="1" applyProtection="0">
      <alignment horizontal="center" vertical="center" wrapText="1"/>
    </xf>
    <xf numFmtId="49" fontId="5" fillId="6" borderId="19" applyNumberFormat="1" applyFont="1" applyFill="1" applyBorder="1" applyAlignment="1" applyProtection="0">
      <alignment horizontal="center" vertical="center" wrapText="1"/>
    </xf>
    <xf numFmtId="49" fontId="6" fillId="2" borderId="19" applyNumberFormat="1" applyFont="1" applyFill="1" applyBorder="1" applyAlignment="1" applyProtection="0">
      <alignment horizontal="center" vertical="center"/>
    </xf>
    <xf numFmtId="0" fontId="4" fillId="4" borderId="12" applyNumberFormat="1" applyFont="1" applyFill="1" applyBorder="1" applyAlignment="1" applyProtection="0">
      <alignment horizontal="center" vertical="center"/>
    </xf>
    <xf numFmtId="0" fontId="0" fillId="2" borderId="14" applyNumberFormat="1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5" fillId="2" borderId="19" applyNumberFormat="1" applyFont="1" applyFill="1" applyBorder="1" applyAlignment="1" applyProtection="0">
      <alignment horizontal="center" vertical="center" wrapText="1"/>
    </xf>
    <xf numFmtId="0" fontId="6" fillId="5" borderId="19" applyNumberFormat="0" applyFont="1" applyFill="1" applyBorder="1" applyAlignment="1" applyProtection="0">
      <alignment horizontal="center" vertical="center" wrapText="1"/>
    </xf>
    <xf numFmtId="0" fontId="6" fillId="6" borderId="19" applyNumberFormat="0" applyFont="1" applyFill="1" applyBorder="1" applyAlignment="1" applyProtection="0">
      <alignment horizontal="center" vertical="center" wrapText="1"/>
    </xf>
    <xf numFmtId="0" fontId="6" fillId="2" borderId="19" applyNumberFormat="0" applyFont="1" applyFill="1" applyBorder="1" applyAlignment="1" applyProtection="0">
      <alignment horizontal="left" vertical="center" wrapText="1"/>
    </xf>
    <xf numFmtId="49" fontId="6" fillId="2" borderId="19" applyNumberFormat="1" applyFont="1" applyFill="1" applyBorder="1" applyAlignment="1" applyProtection="0">
      <alignment horizontal="left" vertical="center" wrapText="1"/>
    </xf>
    <xf numFmtId="49" fontId="0" fillId="7" borderId="13" applyNumberFormat="1" applyFont="1" applyFill="1" applyBorder="1" applyAlignment="1" applyProtection="0">
      <alignment vertical="center"/>
    </xf>
    <xf numFmtId="0" fontId="0" fillId="7" borderId="14" applyNumberFormat="0" applyFont="1" applyFill="1" applyBorder="1" applyAlignment="1" applyProtection="0">
      <alignment vertical="center"/>
    </xf>
    <xf numFmtId="49" fontId="0" fillId="7" borderId="14" applyNumberFormat="1" applyFont="1" applyFill="1" applyBorder="1" applyAlignment="1" applyProtection="0">
      <alignment vertical="center"/>
    </xf>
    <xf numFmtId="0" fontId="0" fillId="7" borderId="14" applyNumberFormat="1" applyFont="1" applyFill="1" applyBorder="1" applyAlignment="1" applyProtection="0">
      <alignment vertical="center"/>
    </xf>
    <xf numFmtId="0" fontId="0" fillId="7" borderId="18" applyNumberFormat="0" applyFont="1" applyFill="1" applyBorder="1" applyAlignment="1" applyProtection="0">
      <alignment vertical="center"/>
    </xf>
    <xf numFmtId="0" fontId="5" fillId="7" borderId="19" applyNumberFormat="1" applyFont="1" applyFill="1" applyBorder="1" applyAlignment="1" applyProtection="0">
      <alignment horizontal="center" vertical="center" wrapText="1"/>
    </xf>
    <xf numFmtId="0" fontId="5" fillId="7" borderId="19" applyNumberFormat="0" applyFont="1" applyFill="1" applyBorder="1" applyAlignment="1" applyProtection="0">
      <alignment horizontal="center" vertical="center" wrapText="1"/>
    </xf>
    <xf numFmtId="0" fontId="6" fillId="7" borderId="19" applyNumberFormat="0" applyFont="1" applyFill="1" applyBorder="1" applyAlignment="1" applyProtection="0">
      <alignment horizontal="center" vertical="center" wrapText="1"/>
    </xf>
    <xf numFmtId="49" fontId="6" fillId="7" borderId="19" applyNumberFormat="1" applyFont="1" applyFill="1" applyBorder="1" applyAlignment="1" applyProtection="0">
      <alignment horizontal="left" vertical="center" wrapText="1"/>
    </xf>
    <xf numFmtId="49" fontId="8" fillId="2" borderId="18" applyNumberFormat="1" applyFont="1" applyFill="1" applyBorder="1" applyAlignment="1" applyProtection="0">
      <alignment vertical="center"/>
    </xf>
    <xf numFmtId="0" fontId="5" fillId="2" borderId="19" applyNumberFormat="0" applyFont="1" applyFill="1" applyBorder="1" applyAlignment="1" applyProtection="0">
      <alignment horizontal="center" vertical="center" wrapText="1"/>
    </xf>
    <xf numFmtId="49" fontId="0" fillId="2" borderId="14" applyNumberFormat="1" applyFont="1" applyFill="1" applyBorder="1" applyAlignment="1" applyProtection="0">
      <alignment vertical="center" wrapText="1"/>
    </xf>
    <xf numFmtId="1" fontId="0" fillId="2" borderId="14" applyNumberFormat="1" applyFont="1" applyFill="1" applyBorder="1" applyAlignment="1" applyProtection="0">
      <alignment vertical="center"/>
    </xf>
    <xf numFmtId="49" fontId="9" fillId="2" borderId="13" applyNumberFormat="1" applyFont="1" applyFill="1" applyBorder="1" applyAlignment="1" applyProtection="0">
      <alignment horizontal="left" vertical="center"/>
    </xf>
    <xf numFmtId="49" fontId="9" fillId="2" borderId="20" applyNumberFormat="1" applyFont="1" applyFill="1" applyBorder="1" applyAlignment="1" applyProtection="0">
      <alignment horizontal="left" vertical="center"/>
    </xf>
    <xf numFmtId="49" fontId="0" fillId="2" borderId="21" applyNumberFormat="1" applyFont="1" applyFill="1" applyBorder="1" applyAlignment="1" applyProtection="0">
      <alignment vertical="center"/>
    </xf>
    <xf numFmtId="0" fontId="0" fillId="2" borderId="21" applyNumberFormat="1" applyFont="1" applyFill="1" applyBorder="1" applyAlignment="1" applyProtection="0">
      <alignment vertical="center"/>
    </xf>
    <xf numFmtId="0" fontId="0" fillId="2" borderId="21" applyNumberFormat="0" applyFont="1" applyFill="1" applyBorder="1" applyAlignment="1" applyProtection="0">
      <alignment vertical="center"/>
    </xf>
    <xf numFmtId="0" fontId="0" fillId="2" borderId="22" applyNumberFormat="0" applyFont="1" applyFill="1" applyBorder="1" applyAlignment="1" applyProtection="0">
      <alignment vertical="center"/>
    </xf>
    <xf numFmtId="0" fontId="4" fillId="4" borderId="23" applyNumberFormat="1" applyFont="1" applyFill="1" applyBorder="1" applyAlignment="1" applyProtection="0">
      <alignment horizontal="center" vertical="center"/>
    </xf>
    <xf numFmtId="49" fontId="9" fillId="2" borderId="19" applyNumberFormat="1" applyFont="1" applyFill="1" applyBorder="1" applyAlignment="1" applyProtection="0">
      <alignment horizontal="left" vertical="center"/>
    </xf>
    <xf numFmtId="49" fontId="8" fillId="2" borderId="19" applyNumberFormat="1" applyFont="1" applyFill="1" applyBorder="1" applyAlignment="1" applyProtection="0">
      <alignment vertical="center" wrapText="1"/>
    </xf>
    <xf numFmtId="0" fontId="0" fillId="2" borderId="19" applyNumberFormat="1" applyFont="1" applyFill="1" applyBorder="1" applyAlignment="1" applyProtection="0">
      <alignment vertical="center"/>
    </xf>
    <xf numFmtId="49" fontId="0" fillId="2" borderId="19" applyNumberFormat="1" applyFont="1" applyFill="1" applyBorder="1" applyAlignment="1" applyProtection="0">
      <alignment vertical="center" wrapText="1"/>
    </xf>
    <xf numFmtId="0" fontId="0" fillId="2" borderId="19" applyNumberFormat="0" applyFont="1" applyFill="1" applyBorder="1" applyAlignment="1" applyProtection="0">
      <alignment vertical="center"/>
    </xf>
    <xf numFmtId="0" fontId="0" fillId="2" borderId="24" applyNumberFormat="0" applyFont="1" applyFill="1" applyBorder="1" applyAlignment="1" applyProtection="0">
      <alignment vertical="center"/>
    </xf>
    <xf numFmtId="0" fontId="0" fillId="2" borderId="25" applyNumberFormat="0" applyFont="1" applyFill="1" applyBorder="1" applyAlignment="1" applyProtection="0">
      <alignment vertical="center"/>
    </xf>
    <xf numFmtId="0" fontId="0" fillId="2" borderId="26" applyNumberFormat="0" applyFont="1" applyFill="1" applyBorder="1" applyAlignment="1" applyProtection="0">
      <alignment vertical="center"/>
    </xf>
    <xf numFmtId="49" fontId="6" fillId="8" borderId="19" applyNumberFormat="1" applyFont="1" applyFill="1" applyBorder="1" applyAlignment="1" applyProtection="0">
      <alignment horizontal="right" vertical="center"/>
    </xf>
    <xf numFmtId="0" fontId="6" fillId="8" borderId="19" applyNumberFormat="0" applyFont="1" applyFill="1" applyBorder="1" applyAlignment="1" applyProtection="0">
      <alignment horizontal="right" vertical="center"/>
    </xf>
    <xf numFmtId="59" fontId="6" fillId="8" borderId="19" applyNumberFormat="1" applyFont="1" applyFill="1" applyBorder="1" applyAlignment="1" applyProtection="0">
      <alignment horizontal="center" vertical="center" wrapText="1"/>
    </xf>
    <xf numFmtId="0" fontId="0" fillId="2" borderId="27" applyNumberFormat="0" applyFont="1" applyFill="1" applyBorder="1" applyAlignment="1" applyProtection="0">
      <alignment vertical="center"/>
    </xf>
    <xf numFmtId="0" fontId="0" fillId="2" borderId="28" applyNumberFormat="0" applyFont="1" applyFill="1" applyBorder="1" applyAlignment="1" applyProtection="0">
      <alignment vertical="center"/>
    </xf>
    <xf numFmtId="0" fontId="0" fillId="2" borderId="29" applyNumberFormat="0" applyFont="1" applyFill="1" applyBorder="1" applyAlignment="1" applyProtection="0">
      <alignment vertical="center"/>
    </xf>
    <xf numFmtId="49" fontId="10" fillId="8" borderId="19" applyNumberFormat="1" applyFont="1" applyFill="1" applyBorder="1" applyAlignment="1" applyProtection="0">
      <alignment horizontal="right" vertical="center"/>
    </xf>
    <xf numFmtId="0" fontId="10" fillId="8" borderId="19" applyNumberFormat="0" applyFont="1" applyFill="1" applyBorder="1" applyAlignment="1" applyProtection="0">
      <alignment horizontal="right" vertical="center"/>
    </xf>
    <xf numFmtId="2" fontId="10" fillId="8" borderId="19" applyNumberFormat="1" applyFont="1" applyFill="1" applyBorder="1" applyAlignment="1" applyProtection="0">
      <alignment horizontal="center" vertical="center"/>
    </xf>
    <xf numFmtId="0" fontId="0" fillId="2" borderId="30" applyNumberFormat="0" applyFont="1" applyFill="1" applyBorder="1" applyAlignment="1" applyProtection="0">
      <alignment vertical="center"/>
    </xf>
    <xf numFmtId="0" fontId="0" fillId="2" borderId="31" applyNumberFormat="0" applyFont="1" applyFill="1" applyBorder="1" applyAlignment="1" applyProtection="0">
      <alignment vertical="center"/>
    </xf>
    <xf numFmtId="49" fontId="11" fillId="8" borderId="19" applyNumberFormat="1" applyFont="1" applyFill="1" applyBorder="1" applyAlignment="1" applyProtection="0">
      <alignment horizontal="right" vertical="center"/>
    </xf>
    <xf numFmtId="0" fontId="11" fillId="8" borderId="19" applyNumberFormat="0" applyFont="1" applyFill="1" applyBorder="1" applyAlignment="1" applyProtection="0">
      <alignment horizontal="right" vertical="center"/>
    </xf>
    <xf numFmtId="60" fontId="11" fillId="8" borderId="19" applyNumberFormat="1" applyFont="1" applyFill="1" applyBorder="1" applyAlignment="1" applyProtection="0">
      <alignment horizontal="center" vertical="center"/>
    </xf>
    <xf numFmtId="49" fontId="12" fillId="8" borderId="19" applyNumberFormat="1" applyFont="1" applyFill="1" applyBorder="1" applyAlignment="1" applyProtection="0">
      <alignment horizontal="right" vertical="center"/>
    </xf>
    <xf numFmtId="0" fontId="12" fillId="8" borderId="19" applyNumberFormat="0" applyFont="1" applyFill="1" applyBorder="1" applyAlignment="1" applyProtection="0">
      <alignment horizontal="right" vertical="center"/>
    </xf>
    <xf numFmtId="61" fontId="12" fillId="8" borderId="19" applyNumberFormat="1" applyFont="1" applyFill="1" applyBorder="1" applyAlignment="1" applyProtection="0">
      <alignment horizontal="center" vertical="center"/>
    </xf>
    <xf numFmtId="0" fontId="0" fillId="2" borderId="32" applyNumberFormat="0" applyFont="1" applyFill="1" applyBorder="1" applyAlignment="1" applyProtection="0">
      <alignment vertical="center"/>
    </xf>
    <xf numFmtId="0" fontId="0" fillId="2" borderId="33" applyNumberFormat="0" applyFont="1" applyFill="1" applyBorder="1" applyAlignment="1" applyProtection="0">
      <alignment vertical="center"/>
    </xf>
    <xf numFmtId="0" fontId="0" fillId="2" borderId="34" applyNumberFormat="0" applyFont="1" applyFill="1" applyBorder="1" applyAlignment="1" applyProtection="0">
      <alignment vertical="center"/>
    </xf>
    <xf numFmtId="49" fontId="10" fillId="8" borderId="19" applyNumberFormat="1" applyFont="1" applyFill="1" applyBorder="1" applyAlignment="1" applyProtection="0">
      <alignment horizontal="left" vertical="center"/>
    </xf>
    <xf numFmtId="0" fontId="10" fillId="8" borderId="19" applyNumberFormat="0" applyFont="1" applyFill="1" applyBorder="1" applyAlignment="1" applyProtection="0">
      <alignment horizontal="left" vertical="center"/>
    </xf>
    <xf numFmtId="0" fontId="0" fillId="2" borderId="35" applyNumberFormat="0" applyFont="1" applyFill="1" applyBorder="1" applyAlignment="1" applyProtection="0">
      <alignment vertical="center"/>
    </xf>
    <xf numFmtId="0" fontId="0" fillId="2" borderId="36" applyNumberFormat="0" applyFont="1" applyFill="1" applyBorder="1" applyAlignment="1" applyProtection="0">
      <alignment vertical="center"/>
    </xf>
  </cellXfs>
  <cellStyles count="1">
    <cellStyle name="Normal" xfId="0" builtinId="0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  <rgbColor rgb="ffffcc99"/>
      <rgbColor rgb="ffccecff"/>
      <rgbColor rgb="ffff0000"/>
      <rgbColor rgb="ff0081cc"/>
      <rgbColor rgb="ffbebebe"/>
      <rgbColor rgb="ffccff66"/>
      <rgbColor rgb="ffff0066"/>
      <rgbColor rgb="ff0000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53"/>
  <sheetViews>
    <sheetView workbookViewId="0" showGridLines="0" defaultGridColor="1"/>
  </sheetViews>
  <sheetFormatPr defaultColWidth="8.33333" defaultRowHeight="19.9" customHeight="1" outlineLevelRow="0" outlineLevelCol="0"/>
  <cols>
    <col min="1" max="1" width="12.6719" style="1" customWidth="1"/>
    <col min="2" max="2" width="20" style="1" customWidth="1"/>
    <col min="3" max="3" width="24.5" style="1" customWidth="1"/>
    <col min="4" max="4" width="55" style="1" customWidth="1"/>
    <col min="5" max="5" width="7.67188" style="1" customWidth="1"/>
    <col min="6" max="6" width="61.5" style="1" customWidth="1"/>
    <col min="7" max="7" width="27" style="1" customWidth="1"/>
    <col min="8" max="8" width="7.85156" style="1" customWidth="1"/>
    <col min="9" max="9" width="6.17188" style="1" customWidth="1"/>
    <col min="10" max="10" width="9.67188" style="1" customWidth="1"/>
    <col min="11" max="11" width="16.1719" style="1" customWidth="1"/>
    <col min="12" max="14" width="8.35156" style="1" customWidth="1"/>
    <col min="15" max="15" width="10" style="1" customWidth="1"/>
    <col min="16" max="17" hidden="1" width="8.33333" style="1" customWidth="1"/>
    <col min="18" max="18" width="33.3516" style="1" customWidth="1"/>
    <col min="19" max="16384" width="8.35156" style="1" customWidth="1"/>
  </cols>
  <sheetData>
    <row r="1" ht="27.6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4"/>
      <c r="Q1" s="4"/>
      <c r="R1" s="5"/>
    </row>
    <row r="2" ht="20.25" customHeight="1">
      <c r="A2" s="6"/>
      <c r="B2" s="7"/>
      <c r="C2" s="7"/>
      <c r="D2" s="7"/>
      <c r="E2" s="8"/>
      <c r="F2" s="7"/>
      <c r="G2" s="7"/>
      <c r="H2" s="9"/>
      <c r="I2" s="9"/>
      <c r="J2" s="9"/>
      <c r="K2" s="7"/>
      <c r="L2" s="10"/>
      <c r="M2" s="11"/>
      <c r="N2" s="11"/>
      <c r="O2" s="11"/>
      <c r="P2" s="11"/>
      <c r="Q2" s="11"/>
      <c r="R2" s="12"/>
    </row>
    <row r="3" ht="20.25" customHeight="1">
      <c r="A3" t="s" s="13">
        <v>1</v>
      </c>
      <c r="B3" t="s" s="14">
        <v>2</v>
      </c>
      <c r="C3" t="s" s="15">
        <v>3</v>
      </c>
      <c r="D3" t="s" s="15">
        <v>4</v>
      </c>
      <c r="E3" s="16"/>
      <c r="F3" s="16"/>
      <c r="G3" s="16"/>
      <c r="H3" s="16"/>
      <c r="I3" s="16"/>
      <c r="J3" s="16"/>
      <c r="K3" s="16"/>
      <c r="L3" s="10"/>
      <c r="M3" s="11"/>
      <c r="N3" s="11"/>
      <c r="O3" s="11"/>
      <c r="P3" s="11"/>
      <c r="Q3" s="11"/>
      <c r="R3" s="12"/>
    </row>
    <row r="4" ht="20.1" customHeight="1">
      <c r="A4" t="s" s="17">
        <v>5</v>
      </c>
      <c r="B4" t="s" s="18">
        <v>6</v>
      </c>
      <c r="C4" s="19"/>
      <c r="D4" s="19"/>
      <c r="E4" s="19"/>
      <c r="F4" s="19"/>
      <c r="G4" s="19"/>
      <c r="H4" s="19"/>
      <c r="I4" s="19"/>
      <c r="J4" s="19"/>
      <c r="K4" s="19"/>
      <c r="L4" s="10"/>
      <c r="M4" s="11"/>
      <c r="N4" s="11"/>
      <c r="O4" s="11"/>
      <c r="P4" s="11"/>
      <c r="Q4" s="11"/>
      <c r="R4" s="12"/>
    </row>
    <row r="5" ht="20.1" customHeight="1">
      <c r="A5" s="20"/>
      <c r="B5" s="21"/>
      <c r="C5" s="19"/>
      <c r="D5" s="19"/>
      <c r="E5" s="19"/>
      <c r="F5" s="19"/>
      <c r="G5" s="19"/>
      <c r="H5" s="19"/>
      <c r="I5" s="19"/>
      <c r="J5" s="19"/>
      <c r="K5" s="19"/>
      <c r="L5" s="22"/>
      <c r="M5" s="23"/>
      <c r="N5" s="23"/>
      <c r="O5" s="23"/>
      <c r="P5" s="23"/>
      <c r="Q5" s="23"/>
      <c r="R5" s="24"/>
    </row>
    <row r="6" ht="28.5" customHeight="1">
      <c r="A6" t="s" s="17">
        <v>7</v>
      </c>
      <c r="B6" t="s" s="18">
        <v>8</v>
      </c>
      <c r="C6" t="s" s="25">
        <v>9</v>
      </c>
      <c r="D6" t="s" s="25">
        <v>10</v>
      </c>
      <c r="E6" t="s" s="25">
        <v>11</v>
      </c>
      <c r="F6" t="s" s="25">
        <v>12</v>
      </c>
      <c r="G6" t="s" s="25">
        <v>13</v>
      </c>
      <c r="H6" t="s" s="25">
        <v>14</v>
      </c>
      <c r="I6" t="s" s="25">
        <v>15</v>
      </c>
      <c r="J6" t="s" s="25">
        <v>16</v>
      </c>
      <c r="K6" t="s" s="26">
        <v>17</v>
      </c>
      <c r="L6" t="s" s="27">
        <v>18</v>
      </c>
      <c r="M6" t="s" s="27">
        <v>19</v>
      </c>
      <c r="N6" t="s" s="27">
        <v>20</v>
      </c>
      <c r="O6" t="s" s="27">
        <v>21</v>
      </c>
      <c r="P6" t="s" s="28">
        <v>22</v>
      </c>
      <c r="Q6" t="s" s="29">
        <v>23</v>
      </c>
      <c r="R6" t="s" s="30">
        <v>24</v>
      </c>
    </row>
    <row r="7" ht="20.1" customHeight="1">
      <c r="A7" s="31">
        <v>1</v>
      </c>
      <c r="B7" t="s" s="18">
        <v>25</v>
      </c>
      <c r="C7" t="s" s="25">
        <v>26</v>
      </c>
      <c r="D7" t="s" s="25">
        <v>27</v>
      </c>
      <c r="E7" s="32">
        <v>3</v>
      </c>
      <c r="F7" t="s" s="25">
        <v>28</v>
      </c>
      <c r="G7" t="s" s="25">
        <v>29</v>
      </c>
      <c r="H7" t="s" s="25">
        <v>30</v>
      </c>
      <c r="I7" s="32">
        <v>2</v>
      </c>
      <c r="J7" s="19"/>
      <c r="K7" s="33"/>
      <c r="L7" s="34">
        <v>200</v>
      </c>
      <c r="M7" s="34">
        <f>L7*E7</f>
        <v>600</v>
      </c>
      <c r="N7" s="34">
        <v>0.035</v>
      </c>
      <c r="O7" s="34">
        <f>N7*M7</f>
        <v>21</v>
      </c>
      <c r="P7" s="35"/>
      <c r="Q7" s="36"/>
      <c r="R7" s="37"/>
    </row>
    <row r="8" ht="20.1" customHeight="1">
      <c r="A8" s="31">
        <v>2</v>
      </c>
      <c r="B8" t="s" s="18">
        <v>31</v>
      </c>
      <c r="C8" t="s" s="25">
        <v>32</v>
      </c>
      <c r="D8" t="s" s="25">
        <v>33</v>
      </c>
      <c r="E8" s="32">
        <v>6</v>
      </c>
      <c r="F8" t="s" s="25">
        <v>34</v>
      </c>
      <c r="G8" t="s" s="25">
        <v>29</v>
      </c>
      <c r="H8" t="s" s="25">
        <v>30</v>
      </c>
      <c r="I8" s="32">
        <v>2</v>
      </c>
      <c r="J8" s="19"/>
      <c r="K8" s="33"/>
      <c r="L8" s="34">
        <f>L7</f>
        <v>200</v>
      </c>
      <c r="M8" s="34">
        <f>L8*E8</f>
        <v>1200</v>
      </c>
      <c r="N8" s="34">
        <v>0.01</v>
      </c>
      <c r="O8" s="34">
        <f>N8*M8</f>
        <v>12</v>
      </c>
      <c r="P8" s="35"/>
      <c r="Q8" s="36"/>
      <c r="R8" s="37"/>
    </row>
    <row r="9" ht="25.5" customHeight="1">
      <c r="A9" s="31">
        <v>3</v>
      </c>
      <c r="B9" t="s" s="18">
        <v>35</v>
      </c>
      <c r="C9" t="s" s="25">
        <v>36</v>
      </c>
      <c r="D9" t="s" s="25">
        <v>37</v>
      </c>
      <c r="E9" s="32">
        <v>2</v>
      </c>
      <c r="F9" t="s" s="25">
        <v>38</v>
      </c>
      <c r="G9" t="s" s="25">
        <v>29</v>
      </c>
      <c r="H9" t="s" s="25">
        <v>30</v>
      </c>
      <c r="I9" s="32">
        <v>2</v>
      </c>
      <c r="J9" s="19"/>
      <c r="K9" s="33"/>
      <c r="L9" s="34">
        <f>L8</f>
        <v>200</v>
      </c>
      <c r="M9" s="34">
        <f>L9*E9</f>
        <v>400</v>
      </c>
      <c r="N9" s="34">
        <v>0.018</v>
      </c>
      <c r="O9" s="34">
        <f>N9*M9</f>
        <v>7.2</v>
      </c>
      <c r="P9" s="35"/>
      <c r="Q9" s="36"/>
      <c r="R9" t="s" s="38">
        <v>39</v>
      </c>
    </row>
    <row r="10" ht="20.1" customHeight="1">
      <c r="A10" s="31">
        <v>4</v>
      </c>
      <c r="B10" t="s" s="18">
        <v>40</v>
      </c>
      <c r="C10" t="s" s="25">
        <v>41</v>
      </c>
      <c r="D10" t="s" s="25">
        <v>42</v>
      </c>
      <c r="E10" s="32">
        <v>16</v>
      </c>
      <c r="F10" t="s" s="25">
        <v>43</v>
      </c>
      <c r="G10" t="s" s="25">
        <v>29</v>
      </c>
      <c r="H10" t="s" s="25">
        <v>30</v>
      </c>
      <c r="I10" s="32">
        <v>2</v>
      </c>
      <c r="J10" s="19"/>
      <c r="K10" s="33"/>
      <c r="L10" s="34">
        <f>L9</f>
        <v>200</v>
      </c>
      <c r="M10" s="34">
        <f>L10*E10</f>
        <v>3200</v>
      </c>
      <c r="N10" s="34">
        <v>0.01</v>
      </c>
      <c r="O10" s="34">
        <f>N10*M10</f>
        <v>32</v>
      </c>
      <c r="P10" s="35"/>
      <c r="Q10" s="36"/>
      <c r="R10" s="37"/>
    </row>
    <row r="11" ht="20.1" customHeight="1">
      <c r="A11" s="31">
        <v>5</v>
      </c>
      <c r="B11" t="s" s="18">
        <v>44</v>
      </c>
      <c r="C11" t="s" s="25">
        <v>45</v>
      </c>
      <c r="D11" t="s" s="25">
        <v>46</v>
      </c>
      <c r="E11" s="32">
        <v>2</v>
      </c>
      <c r="F11" t="s" s="25">
        <v>47</v>
      </c>
      <c r="G11" t="s" s="25">
        <v>48</v>
      </c>
      <c r="H11" t="s" s="25">
        <v>30</v>
      </c>
      <c r="I11" s="32">
        <v>2</v>
      </c>
      <c r="J11" s="19"/>
      <c r="K11" s="33"/>
      <c r="L11" s="34">
        <f>L10</f>
        <v>200</v>
      </c>
      <c r="M11" s="34">
        <f>L11*E11</f>
        <v>400</v>
      </c>
      <c r="N11" s="34">
        <v>0.059</v>
      </c>
      <c r="O11" s="34">
        <f>N11*M11</f>
        <v>23.6</v>
      </c>
      <c r="P11" s="35"/>
      <c r="Q11" s="36"/>
      <c r="R11" s="37"/>
    </row>
    <row r="12" ht="20.1" customHeight="1">
      <c r="A12" s="31">
        <v>6</v>
      </c>
      <c r="B12" t="s" s="18">
        <v>31</v>
      </c>
      <c r="C12" t="s" s="25">
        <v>49</v>
      </c>
      <c r="D12" t="s" s="25">
        <v>50</v>
      </c>
      <c r="E12" s="32">
        <v>1</v>
      </c>
      <c r="F12" t="s" s="25">
        <v>51</v>
      </c>
      <c r="G12" t="s" s="25">
        <v>29</v>
      </c>
      <c r="H12" t="s" s="25">
        <v>30</v>
      </c>
      <c r="I12" s="32">
        <v>2</v>
      </c>
      <c r="J12" s="19"/>
      <c r="K12" s="33"/>
      <c r="L12" s="34">
        <f>L11</f>
        <v>200</v>
      </c>
      <c r="M12" s="34">
        <f>L12*E12</f>
        <v>200</v>
      </c>
      <c r="N12" s="34">
        <v>0.011</v>
      </c>
      <c r="O12" s="34">
        <f>N12*M12</f>
        <v>2.2</v>
      </c>
      <c r="P12" s="35"/>
      <c r="Q12" s="36"/>
      <c r="R12" s="37"/>
    </row>
    <row r="13" ht="20.1" customHeight="1">
      <c r="A13" s="31">
        <v>7</v>
      </c>
      <c r="B13" t="s" s="18">
        <v>52</v>
      </c>
      <c r="C13" t="s" s="25">
        <v>53</v>
      </c>
      <c r="D13" t="s" s="25">
        <v>54</v>
      </c>
      <c r="E13" s="32">
        <v>9</v>
      </c>
      <c r="F13" t="s" s="25">
        <v>55</v>
      </c>
      <c r="G13" t="s" s="25">
        <v>56</v>
      </c>
      <c r="H13" t="s" s="25">
        <v>30</v>
      </c>
      <c r="I13" s="19"/>
      <c r="J13" s="19"/>
      <c r="K13" s="33"/>
      <c r="L13" s="34">
        <f>L12</f>
        <v>200</v>
      </c>
      <c r="M13" s="34">
        <f>L13*E13</f>
        <v>1800</v>
      </c>
      <c r="N13" s="34">
        <v>0.078</v>
      </c>
      <c r="O13" s="34">
        <f>N13*M13</f>
        <v>140.4</v>
      </c>
      <c r="P13" s="35"/>
      <c r="Q13" s="36"/>
      <c r="R13" s="37"/>
    </row>
    <row r="14" ht="20.1" customHeight="1">
      <c r="A14" s="31">
        <v>8</v>
      </c>
      <c r="B14" t="s" s="18">
        <v>52</v>
      </c>
      <c r="C14" t="s" s="25">
        <v>57</v>
      </c>
      <c r="D14" t="s" s="25">
        <v>58</v>
      </c>
      <c r="E14" s="32">
        <v>2</v>
      </c>
      <c r="F14" t="s" s="25">
        <v>59</v>
      </c>
      <c r="G14" t="s" s="25">
        <v>60</v>
      </c>
      <c r="H14" t="s" s="25">
        <v>30</v>
      </c>
      <c r="I14" s="19"/>
      <c r="J14" s="19"/>
      <c r="K14" s="33"/>
      <c r="L14" s="34">
        <f>L13</f>
        <v>200</v>
      </c>
      <c r="M14" s="34">
        <f>L14*E14</f>
        <v>400</v>
      </c>
      <c r="N14" s="34">
        <v>0.091</v>
      </c>
      <c r="O14" s="34">
        <f>N14*M14</f>
        <v>36.4</v>
      </c>
      <c r="P14" s="35"/>
      <c r="Q14" s="36"/>
      <c r="R14" s="37"/>
    </row>
    <row r="15" ht="20.1" customHeight="1">
      <c r="A15" s="31">
        <v>9</v>
      </c>
      <c r="B15" t="s" s="18">
        <v>61</v>
      </c>
      <c r="C15" t="s" s="25">
        <v>62</v>
      </c>
      <c r="D15" t="s" s="25">
        <v>63</v>
      </c>
      <c r="E15" s="32">
        <v>1</v>
      </c>
      <c r="F15" t="s" s="25">
        <v>64</v>
      </c>
      <c r="G15" t="s" s="25">
        <v>65</v>
      </c>
      <c r="H15" t="s" s="25">
        <v>66</v>
      </c>
      <c r="I15" s="19"/>
      <c r="J15" s="19"/>
      <c r="K15" s="33"/>
      <c r="L15" s="34">
        <f>L14</f>
        <v>200</v>
      </c>
      <c r="M15" s="34">
        <f>L15*E15</f>
        <v>200</v>
      </c>
      <c r="N15" s="34">
        <v>0.04</v>
      </c>
      <c r="O15" s="34">
        <f>N15*M15</f>
        <v>8</v>
      </c>
      <c r="P15" s="35"/>
      <c r="Q15" s="36"/>
      <c r="R15" s="37"/>
    </row>
    <row r="16" ht="20.1" customHeight="1">
      <c r="A16" s="31">
        <v>10</v>
      </c>
      <c r="B16" t="s" s="18">
        <v>61</v>
      </c>
      <c r="C16" t="s" s="25">
        <v>67</v>
      </c>
      <c r="D16" t="s" s="25">
        <v>68</v>
      </c>
      <c r="E16" s="32">
        <v>2</v>
      </c>
      <c r="F16" t="s" s="25">
        <v>69</v>
      </c>
      <c r="G16" t="s" s="25">
        <v>70</v>
      </c>
      <c r="H16" t="s" s="25">
        <v>66</v>
      </c>
      <c r="I16" s="19"/>
      <c r="J16" s="19"/>
      <c r="K16" s="33"/>
      <c r="L16" s="34">
        <f>L15</f>
        <v>200</v>
      </c>
      <c r="M16" s="34">
        <f>L16*E16</f>
        <v>400</v>
      </c>
      <c r="N16" s="34">
        <v>0.021</v>
      </c>
      <c r="O16" s="34">
        <f>N16*M16</f>
        <v>8.4</v>
      </c>
      <c r="P16" s="35"/>
      <c r="Q16" s="36"/>
      <c r="R16" s="37"/>
    </row>
    <row r="17" ht="20.1" customHeight="1">
      <c r="A17" s="31">
        <v>11</v>
      </c>
      <c r="B17" t="s" s="18">
        <v>61</v>
      </c>
      <c r="C17" t="s" s="25">
        <v>71</v>
      </c>
      <c r="D17" t="s" s="25">
        <v>72</v>
      </c>
      <c r="E17" s="32">
        <v>1</v>
      </c>
      <c r="F17" t="s" s="25">
        <v>73</v>
      </c>
      <c r="G17" t="s" s="25">
        <v>74</v>
      </c>
      <c r="H17" t="s" s="25">
        <v>66</v>
      </c>
      <c r="I17" s="19"/>
      <c r="J17" s="19"/>
      <c r="K17" s="33"/>
      <c r="L17" s="34">
        <f>L16</f>
        <v>200</v>
      </c>
      <c r="M17" s="34">
        <f>L17*E17</f>
        <v>200</v>
      </c>
      <c r="N17" s="34">
        <v>0.09</v>
      </c>
      <c r="O17" s="34">
        <f>N17*M17</f>
        <v>18</v>
      </c>
      <c r="P17" s="35"/>
      <c r="Q17" s="36"/>
      <c r="R17" s="37"/>
    </row>
    <row r="18" ht="20.1" customHeight="1">
      <c r="A18" s="31">
        <v>12</v>
      </c>
      <c r="B18" t="s" s="18">
        <v>75</v>
      </c>
      <c r="C18" t="s" s="25">
        <v>76</v>
      </c>
      <c r="D18" t="s" s="25">
        <v>77</v>
      </c>
      <c r="E18" s="32">
        <v>9</v>
      </c>
      <c r="F18" t="s" s="25">
        <v>78</v>
      </c>
      <c r="G18" t="s" s="25">
        <v>79</v>
      </c>
      <c r="H18" t="s" s="25">
        <v>30</v>
      </c>
      <c r="I18" s="32">
        <v>4</v>
      </c>
      <c r="J18" s="19"/>
      <c r="K18" s="33"/>
      <c r="L18" s="34">
        <f>L17</f>
        <v>200</v>
      </c>
      <c r="M18" s="34">
        <f>L18*E18</f>
        <v>1800</v>
      </c>
      <c r="N18" s="34">
        <v>0.09</v>
      </c>
      <c r="O18" s="34">
        <f>N18*M18</f>
        <v>162</v>
      </c>
      <c r="P18" s="35"/>
      <c r="Q18" s="36"/>
      <c r="R18" s="37"/>
    </row>
    <row r="19" ht="20.1" customHeight="1">
      <c r="A19" s="31">
        <v>13</v>
      </c>
      <c r="B19" t="s" s="18">
        <v>80</v>
      </c>
      <c r="C19" t="s" s="25">
        <v>81</v>
      </c>
      <c r="D19" t="s" s="25">
        <v>82</v>
      </c>
      <c r="E19" s="32">
        <v>4</v>
      </c>
      <c r="F19" t="s" s="25">
        <v>83</v>
      </c>
      <c r="G19" t="s" s="25">
        <v>56</v>
      </c>
      <c r="H19" t="s" s="25">
        <v>30</v>
      </c>
      <c r="I19" s="19"/>
      <c r="J19" s="19"/>
      <c r="K19" s="33"/>
      <c r="L19" s="34">
        <f>L18</f>
        <v>200</v>
      </c>
      <c r="M19" s="34">
        <f>L19*E19</f>
        <v>800</v>
      </c>
      <c r="N19" s="34">
        <v>0.443</v>
      </c>
      <c r="O19" s="34">
        <f>N19*M19</f>
        <v>354.4</v>
      </c>
      <c r="P19" s="35"/>
      <c r="Q19" s="36"/>
      <c r="R19" s="37"/>
    </row>
    <row r="20" ht="20.1" customHeight="1">
      <c r="A20" s="31">
        <v>14</v>
      </c>
      <c r="B20" t="s" s="18">
        <v>84</v>
      </c>
      <c r="C20" t="s" s="25">
        <v>85</v>
      </c>
      <c r="D20" t="s" s="25">
        <v>86</v>
      </c>
      <c r="E20" s="32">
        <v>1</v>
      </c>
      <c r="F20" t="s" s="25">
        <v>87</v>
      </c>
      <c r="G20" t="s" s="25">
        <v>88</v>
      </c>
      <c r="H20" t="s" s="25">
        <v>30</v>
      </c>
      <c r="I20" s="32">
        <v>2</v>
      </c>
      <c r="J20" s="19"/>
      <c r="K20" s="33"/>
      <c r="L20" s="34">
        <f>L19</f>
        <v>200</v>
      </c>
      <c r="M20" s="34">
        <f>L20*E20</f>
        <v>200</v>
      </c>
      <c r="N20" s="34">
        <v>0.007</v>
      </c>
      <c r="O20" s="34">
        <f>N20*M20</f>
        <v>1.4</v>
      </c>
      <c r="P20" s="35"/>
      <c r="Q20" s="36"/>
      <c r="R20" s="37"/>
    </row>
    <row r="21" ht="20.1" customHeight="1">
      <c r="A21" s="31">
        <v>15</v>
      </c>
      <c r="B21" t="s" s="39">
        <v>89</v>
      </c>
      <c r="C21" s="40"/>
      <c r="D21" t="s" s="41">
        <v>90</v>
      </c>
      <c r="E21" s="42">
        <v>2</v>
      </c>
      <c r="F21" s="40"/>
      <c r="G21" t="s" s="41">
        <v>88</v>
      </c>
      <c r="H21" t="s" s="41">
        <v>30</v>
      </c>
      <c r="I21" s="42">
        <v>2</v>
      </c>
      <c r="J21" s="40"/>
      <c r="K21" s="43"/>
      <c r="L21" s="44">
        <f>L20</f>
        <v>200</v>
      </c>
      <c r="M21" s="44">
        <f>L21*E21</f>
        <v>400</v>
      </c>
      <c r="N21" s="45"/>
      <c r="O21" s="44">
        <f>N21*M21</f>
        <v>0</v>
      </c>
      <c r="P21" s="46"/>
      <c r="Q21" s="46"/>
      <c r="R21" t="s" s="47">
        <v>91</v>
      </c>
    </row>
    <row r="22" ht="20.1" customHeight="1">
      <c r="A22" s="31">
        <v>16</v>
      </c>
      <c r="B22" t="s" s="18">
        <v>84</v>
      </c>
      <c r="C22" t="s" s="25">
        <v>92</v>
      </c>
      <c r="D22" t="s" s="25">
        <v>93</v>
      </c>
      <c r="E22" s="32">
        <v>3</v>
      </c>
      <c r="F22" t="s" s="25">
        <v>94</v>
      </c>
      <c r="G22" t="s" s="25">
        <v>88</v>
      </c>
      <c r="H22" t="s" s="25">
        <v>30</v>
      </c>
      <c r="I22" s="32">
        <v>2</v>
      </c>
      <c r="J22" s="19"/>
      <c r="K22" s="33"/>
      <c r="L22" s="34">
        <f>L21</f>
        <v>200</v>
      </c>
      <c r="M22" s="34">
        <f>L22*E22</f>
        <v>600</v>
      </c>
      <c r="N22" s="34">
        <v>0.016</v>
      </c>
      <c r="O22" s="34">
        <f>N22*M22</f>
        <v>9.6</v>
      </c>
      <c r="P22" s="35"/>
      <c r="Q22" s="36"/>
      <c r="R22" s="37"/>
    </row>
    <row r="23" ht="20.1" customHeight="1">
      <c r="A23" s="31">
        <v>17</v>
      </c>
      <c r="B23" t="s" s="18">
        <v>84</v>
      </c>
      <c r="C23" t="s" s="25">
        <v>95</v>
      </c>
      <c r="D23" t="s" s="25">
        <v>96</v>
      </c>
      <c r="E23" s="32">
        <v>4</v>
      </c>
      <c r="F23" t="s" s="25">
        <v>97</v>
      </c>
      <c r="G23" t="s" s="25">
        <v>88</v>
      </c>
      <c r="H23" t="s" s="25">
        <v>30</v>
      </c>
      <c r="I23" s="32">
        <v>2</v>
      </c>
      <c r="J23" s="19"/>
      <c r="K23" s="33"/>
      <c r="L23" s="34">
        <f>L22</f>
        <v>200</v>
      </c>
      <c r="M23" s="34">
        <f>L23*E23</f>
        <v>800</v>
      </c>
      <c r="N23" s="34">
        <v>0.014</v>
      </c>
      <c r="O23" s="34">
        <f>N23*M23</f>
        <v>11.2</v>
      </c>
      <c r="P23" s="35"/>
      <c r="Q23" s="36"/>
      <c r="R23" s="37"/>
    </row>
    <row r="24" ht="20.1" customHeight="1">
      <c r="A24" s="31">
        <v>18</v>
      </c>
      <c r="B24" t="s" s="18">
        <v>84</v>
      </c>
      <c r="C24" t="s" s="25">
        <v>98</v>
      </c>
      <c r="D24" t="s" s="25">
        <v>99</v>
      </c>
      <c r="E24" s="32">
        <v>11</v>
      </c>
      <c r="F24" t="s" s="25">
        <v>100</v>
      </c>
      <c r="G24" t="s" s="25">
        <v>88</v>
      </c>
      <c r="H24" t="s" s="25">
        <v>30</v>
      </c>
      <c r="I24" s="32">
        <v>2</v>
      </c>
      <c r="J24" s="19"/>
      <c r="K24" s="33"/>
      <c r="L24" s="34">
        <f>L23</f>
        <v>200</v>
      </c>
      <c r="M24" s="34">
        <f>L24*E24</f>
        <v>2200</v>
      </c>
      <c r="N24" s="34">
        <v>0.01</v>
      </c>
      <c r="O24" s="34">
        <f>N24*M24</f>
        <v>22</v>
      </c>
      <c r="P24" s="35"/>
      <c r="Q24" s="36"/>
      <c r="R24" s="37"/>
    </row>
    <row r="25" ht="20.1" customHeight="1">
      <c r="A25" s="31">
        <v>19</v>
      </c>
      <c r="B25" t="s" s="18">
        <v>84</v>
      </c>
      <c r="C25" t="s" s="25">
        <v>92</v>
      </c>
      <c r="D25" t="s" s="25">
        <v>101</v>
      </c>
      <c r="E25" s="32">
        <v>4</v>
      </c>
      <c r="F25" t="s" s="25">
        <v>102</v>
      </c>
      <c r="G25" t="s" s="25">
        <v>88</v>
      </c>
      <c r="H25" t="s" s="25">
        <v>30</v>
      </c>
      <c r="I25" s="32">
        <v>2</v>
      </c>
      <c r="J25" s="19"/>
      <c r="K25" s="33"/>
      <c r="L25" s="34">
        <f>L24</f>
        <v>200</v>
      </c>
      <c r="M25" s="34">
        <f>L25*E25</f>
        <v>800</v>
      </c>
      <c r="N25" s="34">
        <v>0.016</v>
      </c>
      <c r="O25" s="34">
        <f>N25*M25</f>
        <v>12.8</v>
      </c>
      <c r="P25" s="35"/>
      <c r="Q25" s="36"/>
      <c r="R25" s="37"/>
    </row>
    <row r="26" ht="20.1" customHeight="1">
      <c r="A26" s="31">
        <v>20</v>
      </c>
      <c r="B26" t="s" s="18">
        <v>84</v>
      </c>
      <c r="C26" t="s" s="25">
        <v>103</v>
      </c>
      <c r="D26" t="s" s="25">
        <v>104</v>
      </c>
      <c r="E26" s="32">
        <v>2</v>
      </c>
      <c r="F26" t="s" s="25">
        <v>105</v>
      </c>
      <c r="G26" t="s" s="25">
        <v>88</v>
      </c>
      <c r="H26" t="s" s="25">
        <v>30</v>
      </c>
      <c r="I26" s="32">
        <v>2</v>
      </c>
      <c r="J26" s="19"/>
      <c r="K26" s="33"/>
      <c r="L26" s="34">
        <f>L25</f>
        <v>200</v>
      </c>
      <c r="M26" s="34">
        <f>L26*E26</f>
        <v>400</v>
      </c>
      <c r="N26" s="34">
        <v>0.013</v>
      </c>
      <c r="O26" s="34">
        <f>N26*M26</f>
        <v>5.2</v>
      </c>
      <c r="P26" s="35"/>
      <c r="Q26" s="36"/>
      <c r="R26" s="37"/>
    </row>
    <row r="27" ht="20.1" customHeight="1">
      <c r="A27" s="31">
        <v>21</v>
      </c>
      <c r="B27" t="s" s="18">
        <v>84</v>
      </c>
      <c r="C27" t="s" s="25">
        <v>92</v>
      </c>
      <c r="D27" t="s" s="25">
        <v>106</v>
      </c>
      <c r="E27" s="32">
        <v>6</v>
      </c>
      <c r="F27" t="s" s="25">
        <v>107</v>
      </c>
      <c r="G27" t="s" s="25">
        <v>88</v>
      </c>
      <c r="H27" t="s" s="25">
        <v>30</v>
      </c>
      <c r="I27" s="32">
        <v>2</v>
      </c>
      <c r="J27" s="19"/>
      <c r="K27" s="33"/>
      <c r="L27" s="34">
        <f>L26</f>
        <v>200</v>
      </c>
      <c r="M27" s="34">
        <f>L27*E27</f>
        <v>1200</v>
      </c>
      <c r="N27" s="34">
        <v>0.008</v>
      </c>
      <c r="O27" s="34">
        <f>N27*M27</f>
        <v>9.6</v>
      </c>
      <c r="P27" s="35"/>
      <c r="Q27" s="36"/>
      <c r="R27" s="37"/>
    </row>
    <row r="28" ht="20.1" customHeight="1">
      <c r="A28" s="31">
        <v>22</v>
      </c>
      <c r="B28" t="s" s="18">
        <v>84</v>
      </c>
      <c r="C28" t="s" s="25">
        <v>108</v>
      </c>
      <c r="D28" t="s" s="25">
        <v>109</v>
      </c>
      <c r="E28" s="32">
        <v>5</v>
      </c>
      <c r="F28" t="s" s="25">
        <v>110</v>
      </c>
      <c r="G28" t="s" s="25">
        <v>88</v>
      </c>
      <c r="H28" t="s" s="25">
        <v>30</v>
      </c>
      <c r="I28" s="32">
        <v>2</v>
      </c>
      <c r="J28" s="19"/>
      <c r="K28" s="33"/>
      <c r="L28" s="34">
        <f>L27</f>
        <v>200</v>
      </c>
      <c r="M28" s="34">
        <f>L28*E28</f>
        <v>1000</v>
      </c>
      <c r="N28" s="34">
        <v>0.006</v>
      </c>
      <c r="O28" s="34">
        <f>N28*M28</f>
        <v>6</v>
      </c>
      <c r="P28" s="35"/>
      <c r="Q28" s="36"/>
      <c r="R28" s="37"/>
    </row>
    <row r="29" ht="20.1" customHeight="1">
      <c r="A29" s="31">
        <v>23</v>
      </c>
      <c r="B29" t="s" s="18">
        <v>84</v>
      </c>
      <c r="C29" t="s" s="25">
        <v>92</v>
      </c>
      <c r="D29" t="s" s="25">
        <v>111</v>
      </c>
      <c r="E29" s="32">
        <v>1</v>
      </c>
      <c r="F29" t="s" s="25">
        <v>112</v>
      </c>
      <c r="G29" t="s" s="25">
        <v>88</v>
      </c>
      <c r="H29" t="s" s="25">
        <v>30</v>
      </c>
      <c r="I29" s="32">
        <v>2</v>
      </c>
      <c r="J29" s="19"/>
      <c r="K29" s="33"/>
      <c r="L29" s="34">
        <f>L28</f>
        <v>200</v>
      </c>
      <c r="M29" s="34">
        <f>L29*E29</f>
        <v>200</v>
      </c>
      <c r="N29" s="34">
        <v>0.016</v>
      </c>
      <c r="O29" s="34">
        <f>N29*M29</f>
        <v>3.2</v>
      </c>
      <c r="P29" s="35"/>
      <c r="Q29" s="36"/>
      <c r="R29" s="37"/>
    </row>
    <row r="30" ht="20.1" customHeight="1">
      <c r="A30" s="31">
        <v>24</v>
      </c>
      <c r="B30" t="s" s="18">
        <v>84</v>
      </c>
      <c r="C30" t="s" s="25">
        <v>113</v>
      </c>
      <c r="D30" t="s" s="25">
        <v>114</v>
      </c>
      <c r="E30" s="32">
        <v>3</v>
      </c>
      <c r="F30" t="s" s="25">
        <v>115</v>
      </c>
      <c r="G30" t="s" s="25">
        <v>88</v>
      </c>
      <c r="H30" t="s" s="25">
        <v>30</v>
      </c>
      <c r="I30" s="32">
        <v>2</v>
      </c>
      <c r="J30" s="19"/>
      <c r="K30" s="33"/>
      <c r="L30" s="34">
        <f>L29</f>
        <v>200</v>
      </c>
      <c r="M30" s="34">
        <f>L30*E30</f>
        <v>600</v>
      </c>
      <c r="N30" s="34">
        <v>0.007</v>
      </c>
      <c r="O30" s="34">
        <f>N30*M30</f>
        <v>4.2</v>
      </c>
      <c r="P30" s="35"/>
      <c r="Q30" s="36"/>
      <c r="R30" s="37"/>
    </row>
    <row r="31" ht="20.1" customHeight="1">
      <c r="A31" s="31">
        <v>25</v>
      </c>
      <c r="B31" t="s" s="18">
        <v>84</v>
      </c>
      <c r="C31" t="s" s="25">
        <v>116</v>
      </c>
      <c r="D31" t="s" s="25">
        <v>117</v>
      </c>
      <c r="E31" s="32">
        <v>3</v>
      </c>
      <c r="F31" t="s" s="25">
        <v>118</v>
      </c>
      <c r="G31" t="s" s="25">
        <v>88</v>
      </c>
      <c r="H31" t="s" s="25">
        <v>30</v>
      </c>
      <c r="I31" s="32">
        <v>2</v>
      </c>
      <c r="J31" s="19"/>
      <c r="K31" s="33"/>
      <c r="L31" s="34">
        <f>L30</f>
        <v>200</v>
      </c>
      <c r="M31" s="34">
        <f>L31*E31</f>
        <v>600</v>
      </c>
      <c r="N31" s="34">
        <v>0.007</v>
      </c>
      <c r="O31" s="34">
        <f>N31*M31</f>
        <v>4.2</v>
      </c>
      <c r="P31" s="35"/>
      <c r="Q31" s="36"/>
      <c r="R31" s="37"/>
    </row>
    <row r="32" ht="20.1" customHeight="1">
      <c r="A32" s="31">
        <v>26</v>
      </c>
      <c r="B32" t="s" s="18">
        <v>84</v>
      </c>
      <c r="C32" t="s" s="25">
        <v>119</v>
      </c>
      <c r="D32" t="s" s="25">
        <v>120</v>
      </c>
      <c r="E32" s="32">
        <v>1</v>
      </c>
      <c r="F32" t="s" s="25">
        <v>121</v>
      </c>
      <c r="G32" t="s" s="25">
        <v>88</v>
      </c>
      <c r="H32" t="s" s="25">
        <v>30</v>
      </c>
      <c r="I32" s="32">
        <v>2</v>
      </c>
      <c r="J32" s="19"/>
      <c r="K32" s="33"/>
      <c r="L32" s="34">
        <f>L31</f>
        <v>200</v>
      </c>
      <c r="M32" s="34">
        <f>L32*E32</f>
        <v>200</v>
      </c>
      <c r="N32" s="34">
        <v>0.008</v>
      </c>
      <c r="O32" s="34">
        <f>N32*M32</f>
        <v>1.6</v>
      </c>
      <c r="P32" s="35"/>
      <c r="Q32" s="36"/>
      <c r="R32" s="37"/>
    </row>
    <row r="33" ht="20.1" customHeight="1">
      <c r="A33" s="31">
        <v>27</v>
      </c>
      <c r="B33" t="s" s="18">
        <v>84</v>
      </c>
      <c r="C33" t="s" s="25">
        <v>122</v>
      </c>
      <c r="D33" t="s" s="25">
        <v>123</v>
      </c>
      <c r="E33" s="32">
        <v>1</v>
      </c>
      <c r="F33" t="s" s="25">
        <v>124</v>
      </c>
      <c r="G33" t="s" s="25">
        <v>88</v>
      </c>
      <c r="H33" t="s" s="25">
        <v>30</v>
      </c>
      <c r="I33" s="32">
        <v>2</v>
      </c>
      <c r="J33" s="19"/>
      <c r="K33" s="33"/>
      <c r="L33" s="34">
        <f>L32</f>
        <v>200</v>
      </c>
      <c r="M33" s="34">
        <f>L33*E33</f>
        <v>200</v>
      </c>
      <c r="N33" s="34">
        <v>0.012</v>
      </c>
      <c r="O33" s="34">
        <f>N33*M33</f>
        <v>2.4</v>
      </c>
      <c r="P33" s="35"/>
      <c r="Q33" s="36"/>
      <c r="R33" s="37"/>
    </row>
    <row r="34" ht="20.1" customHeight="1">
      <c r="A34" s="31">
        <v>28</v>
      </c>
      <c r="B34" t="s" s="18">
        <v>84</v>
      </c>
      <c r="C34" t="s" s="25">
        <v>98</v>
      </c>
      <c r="D34" t="s" s="25">
        <v>125</v>
      </c>
      <c r="E34" s="32">
        <v>3</v>
      </c>
      <c r="F34" t="s" s="25">
        <v>126</v>
      </c>
      <c r="G34" t="s" s="25">
        <v>88</v>
      </c>
      <c r="H34" t="s" s="25">
        <v>30</v>
      </c>
      <c r="I34" s="32">
        <v>2</v>
      </c>
      <c r="J34" s="19"/>
      <c r="K34" s="33"/>
      <c r="L34" s="34">
        <f>L33</f>
        <v>200</v>
      </c>
      <c r="M34" s="34">
        <f>L34*E34</f>
        <v>600</v>
      </c>
      <c r="N34" s="34">
        <v>0.008</v>
      </c>
      <c r="O34" s="34">
        <f>N34*M34</f>
        <v>4.8</v>
      </c>
      <c r="P34" s="35"/>
      <c r="Q34" s="36"/>
      <c r="R34" s="37"/>
    </row>
    <row r="35" ht="20.1" customHeight="1">
      <c r="A35" s="31">
        <v>29</v>
      </c>
      <c r="B35" t="s" s="18">
        <v>127</v>
      </c>
      <c r="C35" t="s" s="25">
        <v>128</v>
      </c>
      <c r="D35" t="s" s="25">
        <v>129</v>
      </c>
      <c r="E35" s="32">
        <v>1</v>
      </c>
      <c r="F35" t="s" s="25">
        <v>130</v>
      </c>
      <c r="G35" t="s" s="25">
        <v>131</v>
      </c>
      <c r="H35" t="s" s="25">
        <v>66</v>
      </c>
      <c r="I35" s="19"/>
      <c r="J35" s="19"/>
      <c r="K35" s="33"/>
      <c r="L35" s="34">
        <f>L34</f>
        <v>200</v>
      </c>
      <c r="M35" s="34">
        <f>L35*E35</f>
        <v>200</v>
      </c>
      <c r="N35" s="34">
        <v>0.876</v>
      </c>
      <c r="O35" s="34">
        <f>N35*M35</f>
        <v>175.2</v>
      </c>
      <c r="P35" s="35"/>
      <c r="Q35" s="36"/>
      <c r="R35" s="37"/>
    </row>
    <row r="36" ht="20.1" customHeight="1">
      <c r="A36" s="31">
        <v>30</v>
      </c>
      <c r="B36" t="s" s="18">
        <v>132</v>
      </c>
      <c r="C36" t="s" s="25">
        <v>133</v>
      </c>
      <c r="D36" t="s" s="25">
        <v>134</v>
      </c>
      <c r="E36" s="32">
        <v>1</v>
      </c>
      <c r="F36" t="s" s="25">
        <v>135</v>
      </c>
      <c r="G36" t="s" s="25">
        <v>136</v>
      </c>
      <c r="H36" t="s" s="25">
        <v>30</v>
      </c>
      <c r="I36" s="32">
        <v>32</v>
      </c>
      <c r="J36" s="19"/>
      <c r="K36" t="s" s="48">
        <v>137</v>
      </c>
      <c r="L36" s="34">
        <f>L35</f>
        <v>200</v>
      </c>
      <c r="M36" s="34">
        <f>L36*E36</f>
        <v>200</v>
      </c>
      <c r="N36" s="49"/>
      <c r="O36" s="34">
        <f>N36*M36</f>
        <v>0</v>
      </c>
      <c r="P36" s="35"/>
      <c r="Q36" s="36"/>
      <c r="R36" t="s" s="38">
        <v>137</v>
      </c>
    </row>
    <row r="37" ht="20.1" customHeight="1">
      <c r="A37" s="31">
        <v>31</v>
      </c>
      <c r="B37" t="s" s="18">
        <v>138</v>
      </c>
      <c r="C37" t="s" s="25">
        <v>139</v>
      </c>
      <c r="D37" t="s" s="25">
        <v>140</v>
      </c>
      <c r="E37" s="32">
        <v>1</v>
      </c>
      <c r="F37" t="s" s="25">
        <v>141</v>
      </c>
      <c r="G37" t="s" s="25">
        <v>56</v>
      </c>
      <c r="H37" t="s" s="25">
        <v>30</v>
      </c>
      <c r="I37" s="19"/>
      <c r="J37" s="19"/>
      <c r="K37" s="33"/>
      <c r="L37" s="34">
        <f>L36</f>
        <v>200</v>
      </c>
      <c r="M37" s="34">
        <f>L37*E37</f>
        <v>200</v>
      </c>
      <c r="N37" s="34">
        <v>0.884</v>
      </c>
      <c r="O37" s="34">
        <f>N37*M37</f>
        <v>176.8</v>
      </c>
      <c r="P37" s="35"/>
      <c r="Q37" s="36"/>
      <c r="R37" s="37"/>
    </row>
    <row r="38" ht="20.1" customHeight="1">
      <c r="A38" s="31">
        <v>32</v>
      </c>
      <c r="B38" t="s" s="18">
        <v>142</v>
      </c>
      <c r="C38" t="s" s="25">
        <v>143</v>
      </c>
      <c r="D38" t="s" s="25">
        <v>144</v>
      </c>
      <c r="E38" s="32">
        <v>2</v>
      </c>
      <c r="F38" t="s" s="25">
        <v>145</v>
      </c>
      <c r="G38" t="s" s="25">
        <v>146</v>
      </c>
      <c r="H38" t="s" s="25">
        <v>30</v>
      </c>
      <c r="I38" s="19"/>
      <c r="J38" s="19"/>
      <c r="K38" s="33"/>
      <c r="L38" s="34">
        <f>L37</f>
        <v>200</v>
      </c>
      <c r="M38" s="34">
        <f>L38*E38</f>
        <v>400</v>
      </c>
      <c r="N38" s="34">
        <v>0.255</v>
      </c>
      <c r="O38" s="34">
        <f>N38*M38</f>
        <v>102</v>
      </c>
      <c r="P38" s="35"/>
      <c r="Q38" s="36"/>
      <c r="R38" s="37"/>
    </row>
    <row r="39" ht="20.1" customHeight="1">
      <c r="A39" s="31">
        <v>33</v>
      </c>
      <c r="B39" t="s" s="18">
        <v>132</v>
      </c>
      <c r="C39" t="s" s="25">
        <v>147</v>
      </c>
      <c r="D39" t="s" s="25">
        <v>148</v>
      </c>
      <c r="E39" s="32">
        <v>4</v>
      </c>
      <c r="F39" t="s" s="25">
        <v>149</v>
      </c>
      <c r="G39" t="s" s="25">
        <v>150</v>
      </c>
      <c r="H39" t="s" s="25">
        <v>30</v>
      </c>
      <c r="I39" s="32">
        <v>8</v>
      </c>
      <c r="J39" s="19"/>
      <c r="K39" s="33"/>
      <c r="L39" s="34">
        <f>L38</f>
        <v>200</v>
      </c>
      <c r="M39" s="34">
        <f>L39*E39</f>
        <v>800</v>
      </c>
      <c r="N39" s="34">
        <v>0.5590000000000001</v>
      </c>
      <c r="O39" s="34">
        <f>N39*M39</f>
        <v>447.2</v>
      </c>
      <c r="P39" s="35"/>
      <c r="Q39" s="36"/>
      <c r="R39" s="37"/>
    </row>
    <row r="40" ht="20.1" customHeight="1">
      <c r="A40" s="31">
        <v>34</v>
      </c>
      <c r="B40" t="s" s="18">
        <v>132</v>
      </c>
      <c r="C40" t="s" s="25">
        <v>151</v>
      </c>
      <c r="D40" t="s" s="25">
        <v>152</v>
      </c>
      <c r="E40" s="32">
        <v>1</v>
      </c>
      <c r="F40" t="s" s="25">
        <v>153</v>
      </c>
      <c r="G40" t="s" s="25">
        <v>154</v>
      </c>
      <c r="H40" t="s" s="25">
        <v>30</v>
      </c>
      <c r="I40" s="19"/>
      <c r="J40" s="19"/>
      <c r="K40" s="33"/>
      <c r="L40" s="34">
        <f>L39</f>
        <v>200</v>
      </c>
      <c r="M40" s="34">
        <f>L40*E40</f>
        <v>200</v>
      </c>
      <c r="N40" s="34">
        <v>0.275</v>
      </c>
      <c r="O40" s="34">
        <f>N40*M40</f>
        <v>55</v>
      </c>
      <c r="P40" s="35"/>
      <c r="Q40" s="36"/>
      <c r="R40" s="37"/>
    </row>
    <row r="41" ht="30" customHeight="1">
      <c r="A41" s="31">
        <v>35</v>
      </c>
      <c r="B41" t="s" s="18">
        <v>155</v>
      </c>
      <c r="C41" t="s" s="25">
        <v>156</v>
      </c>
      <c r="D41" t="s" s="25">
        <v>157</v>
      </c>
      <c r="E41" s="32">
        <v>1</v>
      </c>
      <c r="F41" t="s" s="25">
        <v>158</v>
      </c>
      <c r="G41" t="s" s="25">
        <v>159</v>
      </c>
      <c r="H41" t="s" s="25">
        <v>30</v>
      </c>
      <c r="I41" s="19"/>
      <c r="J41" s="19"/>
      <c r="K41" s="33"/>
      <c r="L41" s="34">
        <f>L40</f>
        <v>200</v>
      </c>
      <c r="M41" s="34">
        <f>L41*E41</f>
        <v>200</v>
      </c>
      <c r="N41" s="34">
        <v>0.246</v>
      </c>
      <c r="O41" s="34">
        <f>N41*M41</f>
        <v>49.2</v>
      </c>
      <c r="P41" s="35"/>
      <c r="Q41" s="36"/>
      <c r="R41" t="s" s="38">
        <v>160</v>
      </c>
    </row>
    <row r="42" ht="20.1" customHeight="1">
      <c r="A42" s="31">
        <v>36</v>
      </c>
      <c r="B42" t="s" s="18">
        <v>161</v>
      </c>
      <c r="C42" t="s" s="25">
        <v>162</v>
      </c>
      <c r="D42" t="s" s="25">
        <v>163</v>
      </c>
      <c r="E42" s="32">
        <v>17</v>
      </c>
      <c r="F42" t="s" s="25">
        <v>164</v>
      </c>
      <c r="G42" t="s" s="25">
        <v>165</v>
      </c>
      <c r="H42" t="s" s="25">
        <v>66</v>
      </c>
      <c r="I42" s="19"/>
      <c r="J42" s="19"/>
      <c r="K42" s="33"/>
      <c r="L42" s="34">
        <f>L41</f>
        <v>200</v>
      </c>
      <c r="M42" s="34">
        <f>L42*E42</f>
        <v>3400</v>
      </c>
      <c r="N42" s="34">
        <v>0.226</v>
      </c>
      <c r="O42" s="34">
        <f>N42*M42</f>
        <v>768.4</v>
      </c>
      <c r="P42" s="35"/>
      <c r="Q42" s="36"/>
      <c r="R42" s="37"/>
    </row>
    <row r="43" ht="20.1" customHeight="1">
      <c r="A43" s="31">
        <v>37</v>
      </c>
      <c r="B43" t="s" s="18">
        <v>166</v>
      </c>
      <c r="C43" t="s" s="25">
        <v>167</v>
      </c>
      <c r="D43" t="s" s="25">
        <v>168</v>
      </c>
      <c r="E43" s="32">
        <v>5</v>
      </c>
      <c r="F43" t="s" s="25">
        <v>169</v>
      </c>
      <c r="G43" t="s" s="25">
        <v>170</v>
      </c>
      <c r="H43" t="s" s="25">
        <v>66</v>
      </c>
      <c r="I43" s="19"/>
      <c r="J43" s="19"/>
      <c r="K43" s="33"/>
      <c r="L43" s="34">
        <f>L42</f>
        <v>200</v>
      </c>
      <c r="M43" s="34">
        <f>L43*E43</f>
        <v>1000</v>
      </c>
      <c r="N43" s="34">
        <v>0.373</v>
      </c>
      <c r="O43" s="34">
        <f>N43*M43</f>
        <v>373</v>
      </c>
      <c r="P43" s="35"/>
      <c r="Q43" s="36"/>
      <c r="R43" s="37"/>
    </row>
    <row r="44" ht="20.45" customHeight="1">
      <c r="A44" s="31">
        <v>38</v>
      </c>
      <c r="B44" t="s" s="18">
        <v>171</v>
      </c>
      <c r="C44" t="s" s="25">
        <v>172</v>
      </c>
      <c r="D44" t="s" s="25">
        <v>173</v>
      </c>
      <c r="E44" s="32">
        <v>2</v>
      </c>
      <c r="F44" t="s" s="25">
        <v>174</v>
      </c>
      <c r="G44" t="s" s="25">
        <v>175</v>
      </c>
      <c r="H44" t="s" s="25">
        <v>66</v>
      </c>
      <c r="I44" s="19"/>
      <c r="J44" s="19"/>
      <c r="K44" t="s" s="48">
        <v>137</v>
      </c>
      <c r="L44" s="34">
        <f>L43</f>
        <v>200</v>
      </c>
      <c r="M44" s="34">
        <f>L44*E44</f>
        <v>400</v>
      </c>
      <c r="N44" s="49"/>
      <c r="O44" s="34">
        <f>N44*M44</f>
        <v>0</v>
      </c>
      <c r="P44" s="35"/>
      <c r="Q44" s="36"/>
      <c r="R44" t="s" s="38">
        <v>137</v>
      </c>
    </row>
    <row r="45" ht="20.65" customHeight="1">
      <c r="A45" s="31">
        <v>39</v>
      </c>
      <c r="B45" t="s" s="18">
        <v>176</v>
      </c>
      <c r="C45" t="s" s="25">
        <v>177</v>
      </c>
      <c r="D45" t="s" s="50">
        <v>178</v>
      </c>
      <c r="E45" s="51">
        <v>2</v>
      </c>
      <c r="F45" t="s" s="25">
        <v>179</v>
      </c>
      <c r="G45" t="s" s="25">
        <v>180</v>
      </c>
      <c r="H45" s="19"/>
      <c r="I45" s="19"/>
      <c r="J45" s="19"/>
      <c r="K45" s="33"/>
      <c r="L45" s="34">
        <f>L44</f>
        <v>200</v>
      </c>
      <c r="M45" s="34">
        <f>L45*E45</f>
        <v>400</v>
      </c>
      <c r="N45" s="34">
        <v>0.02</v>
      </c>
      <c r="O45" s="34">
        <f>N45*M45</f>
        <v>8</v>
      </c>
      <c r="P45" s="35"/>
      <c r="Q45" s="36"/>
      <c r="R45" s="37"/>
    </row>
    <row r="46" ht="20.45" customHeight="1">
      <c r="A46" s="31">
        <v>40</v>
      </c>
      <c r="B46" t="s" s="52">
        <v>181</v>
      </c>
      <c r="C46" t="s" s="25">
        <v>182</v>
      </c>
      <c r="D46" t="s" s="25">
        <v>183</v>
      </c>
      <c r="E46" s="32">
        <v>9</v>
      </c>
      <c r="F46" t="s" s="25">
        <v>184</v>
      </c>
      <c r="G46" t="s" s="25">
        <v>185</v>
      </c>
      <c r="H46" s="19"/>
      <c r="I46" s="19"/>
      <c r="J46" s="19"/>
      <c r="K46" s="33"/>
      <c r="L46" s="34">
        <f>L45</f>
        <v>200</v>
      </c>
      <c r="M46" s="34">
        <f>L46*E46</f>
        <v>1800</v>
      </c>
      <c r="N46" s="34">
        <v>0.075</v>
      </c>
      <c r="O46" s="34">
        <f>N46*M46</f>
        <v>135</v>
      </c>
      <c r="P46" s="35"/>
      <c r="Q46" s="36"/>
      <c r="R46" s="37"/>
    </row>
    <row r="47" ht="20.1" customHeight="1">
      <c r="A47" s="31">
        <v>41</v>
      </c>
      <c r="B47" t="s" s="53">
        <v>186</v>
      </c>
      <c r="C47" t="s" s="54">
        <v>187</v>
      </c>
      <c r="D47" t="s" s="54">
        <v>188</v>
      </c>
      <c r="E47" s="55">
        <v>1</v>
      </c>
      <c r="F47" t="s" s="54">
        <v>189</v>
      </c>
      <c r="G47" s="56"/>
      <c r="H47" s="56"/>
      <c r="I47" s="56"/>
      <c r="J47" s="56"/>
      <c r="K47" s="57"/>
      <c r="L47" s="34">
        <f>L46</f>
        <v>200</v>
      </c>
      <c r="M47" s="34">
        <f>L47*E47</f>
        <v>200</v>
      </c>
      <c r="N47" s="34">
        <v>3.18</v>
      </c>
      <c r="O47" s="34">
        <f>N47*M47</f>
        <v>636</v>
      </c>
      <c r="P47" s="35"/>
      <c r="Q47" s="36"/>
      <c r="R47" t="s" s="38">
        <v>190</v>
      </c>
    </row>
    <row r="48" ht="30" customHeight="1">
      <c r="A48" s="58">
        <v>42</v>
      </c>
      <c r="B48" s="59"/>
      <c r="C48" t="s" s="38">
        <v>191</v>
      </c>
      <c r="D48" t="s" s="60">
        <v>192</v>
      </c>
      <c r="E48" s="61">
        <v>1</v>
      </c>
      <c r="F48" t="s" s="62">
        <v>193</v>
      </c>
      <c r="G48" s="63"/>
      <c r="H48" s="63"/>
      <c r="I48" s="63"/>
      <c r="J48" s="63"/>
      <c r="K48" s="63"/>
      <c r="L48" s="34">
        <f>L47</f>
        <v>200</v>
      </c>
      <c r="M48" s="34">
        <f>L48*E48</f>
        <v>200</v>
      </c>
      <c r="N48" s="34">
        <v>1.43</v>
      </c>
      <c r="O48" s="34">
        <f>N48*M48</f>
        <v>286</v>
      </c>
      <c r="P48" s="35"/>
      <c r="Q48" s="36"/>
      <c r="R48" t="s" s="38">
        <v>191</v>
      </c>
    </row>
    <row r="49" ht="19.9" customHeight="1">
      <c r="A49" s="64"/>
      <c r="B49" s="65"/>
      <c r="C49" s="65"/>
      <c r="D49" s="65"/>
      <c r="E49" s="65"/>
      <c r="F49" s="65"/>
      <c r="G49" s="65"/>
      <c r="H49" s="65"/>
      <c r="I49" s="65"/>
      <c r="J49" s="65"/>
      <c r="K49" s="66"/>
      <c r="L49" t="s" s="67">
        <v>194</v>
      </c>
      <c r="M49" s="68"/>
      <c r="N49" s="68"/>
      <c r="O49" s="69">
        <f>SUM(O7:O48)</f>
        <v>4135.6</v>
      </c>
      <c r="P49" s="70"/>
      <c r="Q49" s="70"/>
      <c r="R49" s="71"/>
    </row>
    <row r="50" ht="19.9" customHeight="1">
      <c r="A50" s="64"/>
      <c r="B50" s="11"/>
      <c r="C50" s="11"/>
      <c r="D50" s="11"/>
      <c r="E50" s="11"/>
      <c r="F50" s="11"/>
      <c r="G50" s="11"/>
      <c r="H50" s="11"/>
      <c r="I50" s="11"/>
      <c r="J50" s="11"/>
      <c r="K50" s="72"/>
      <c r="L50" t="s" s="73">
        <v>195</v>
      </c>
      <c r="M50" s="74"/>
      <c r="N50" s="74"/>
      <c r="O50" s="75">
        <v>1640</v>
      </c>
      <c r="P50" s="76"/>
      <c r="Q50" s="76"/>
      <c r="R50" s="77"/>
    </row>
    <row r="51" ht="19.9" customHeight="1">
      <c r="A51" s="64"/>
      <c r="B51" s="11"/>
      <c r="C51" s="11"/>
      <c r="D51" s="11"/>
      <c r="E51" s="11"/>
      <c r="F51" s="11"/>
      <c r="G51" s="11"/>
      <c r="H51" s="11"/>
      <c r="I51" s="11"/>
      <c r="J51" s="11"/>
      <c r="K51" s="72"/>
      <c r="L51" t="s" s="78">
        <v>196</v>
      </c>
      <c r="M51" s="79"/>
      <c r="N51" s="79"/>
      <c r="O51" s="80">
        <f>O50+O49</f>
        <v>5775.6</v>
      </c>
      <c r="P51" s="76"/>
      <c r="Q51" s="76"/>
      <c r="R51" s="77"/>
    </row>
    <row r="52" ht="19.9" customHeight="1">
      <c r="A52" s="64"/>
      <c r="B52" s="11"/>
      <c r="C52" s="11"/>
      <c r="D52" s="11"/>
      <c r="E52" s="11"/>
      <c r="F52" s="11"/>
      <c r="G52" s="11"/>
      <c r="H52" s="11"/>
      <c r="I52" s="11"/>
      <c r="J52" s="11"/>
      <c r="K52" s="72"/>
      <c r="L52" t="s" s="81">
        <v>197</v>
      </c>
      <c r="M52" s="82"/>
      <c r="N52" s="82"/>
      <c r="O52" s="83">
        <f>O51/L48</f>
        <v>28.878</v>
      </c>
      <c r="P52" s="76"/>
      <c r="Q52" s="76"/>
      <c r="R52" s="77"/>
    </row>
    <row r="53" ht="19.9" customHeight="1">
      <c r="A53" s="84"/>
      <c r="B53" s="85"/>
      <c r="C53" s="85"/>
      <c r="D53" s="85"/>
      <c r="E53" s="85"/>
      <c r="F53" s="85"/>
      <c r="G53" s="85"/>
      <c r="H53" s="85"/>
      <c r="I53" s="85"/>
      <c r="J53" s="85"/>
      <c r="K53" s="86"/>
      <c r="L53" t="s" s="87">
        <v>198</v>
      </c>
      <c r="M53" s="88"/>
      <c r="N53" s="88"/>
      <c r="O53" s="88"/>
      <c r="P53" s="89"/>
      <c r="Q53" s="89"/>
      <c r="R53" s="90"/>
    </row>
  </sheetData>
  <mergeCells count="6">
    <mergeCell ref="A1:K1"/>
    <mergeCell ref="L51:N51"/>
    <mergeCell ref="L52:N52"/>
    <mergeCell ref="L53:O53"/>
    <mergeCell ref="L49:N49"/>
    <mergeCell ref="L50:N50"/>
  </mergeCells>
  <conditionalFormatting sqref="O52">
    <cfRule type="cellIs" dxfId="0" priority="1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