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Labor\Projekte\TMC2xx_Rhino\dokumentation\"/>
    </mc:Choice>
  </mc:AlternateContent>
  <xr:revisionPtr revIDLastSave="0" documentId="13_ncr:1_{05B3DBCE-A1FE-47A8-B0BA-99EE8AD7CCE0}" xr6:coauthVersionLast="44" xr6:coauthVersionMax="44" xr10:uidLastSave="{00000000-0000-0000-0000-000000000000}"/>
  <bookViews>
    <workbookView xWindow="-108" yWindow="-108" windowWidth="30936" windowHeight="17496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Microstep Table" sheetId="3" r:id="rId6"/>
    <sheet name="Datagram CRC calculation" sheetId="8" r:id="rId7"/>
    <sheet name="Revision History" sheetId="4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C10" i="8" s="1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B10" i="8"/>
  <c r="B11" i="8" s="1"/>
  <c r="B12" i="8" s="1"/>
  <c r="B13" i="8" s="1"/>
  <c r="B14" i="8" s="1"/>
  <c r="B15" i="8" s="1"/>
  <c r="B16" i="8" s="1"/>
  <c r="B26" i="8"/>
  <c r="B27" i="8" s="1"/>
  <c r="B28" i="8" s="1"/>
  <c r="B29" i="8" s="1"/>
  <c r="B30" i="8" s="1"/>
  <c r="B31" i="8" s="1"/>
  <c r="B32" i="8" s="1"/>
  <c r="C25" i="8"/>
  <c r="B23" i="1"/>
  <c r="C26" i="8" l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C21" i="5"/>
  <c r="C52" i="5"/>
  <c r="C53" i="5"/>
  <c r="C14" i="5"/>
  <c r="B36" i="7" l="1"/>
  <c r="C36" i="7" s="1"/>
  <c r="D36" i="7" s="1"/>
  <c r="B35" i="7"/>
  <c r="C35" i="7"/>
  <c r="D35" i="7" s="1"/>
  <c r="B34" i="7"/>
  <c r="C34" i="7" s="1"/>
  <c r="D34" i="7" s="1"/>
  <c r="B23" i="7"/>
  <c r="C23" i="7" s="1"/>
  <c r="D23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22" i="7"/>
  <c r="C22" i="7" s="1"/>
  <c r="D22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6" i="7"/>
  <c r="C6" i="7" s="1"/>
  <c r="D6" i="7" s="1"/>
  <c r="B4" i="6" l="1"/>
  <c r="C4" i="6" s="1"/>
  <c r="D4" i="6" s="1"/>
  <c r="B17" i="6"/>
  <c r="C17" i="6" s="1"/>
  <c r="D17" i="6" s="1"/>
  <c r="C16" i="6"/>
  <c r="D16" i="6" s="1"/>
  <c r="B16" i="6"/>
  <c r="B15" i="6"/>
  <c r="C15" i="6" s="1"/>
  <c r="D15" i="6" s="1"/>
  <c r="B14" i="6"/>
  <c r="C14" i="6" s="1"/>
  <c r="D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D10" i="6" s="1"/>
  <c r="B9" i="6"/>
  <c r="C9" i="6" s="1"/>
  <c r="D9" i="6" s="1"/>
  <c r="B8" i="6"/>
  <c r="C8" i="6" s="1"/>
  <c r="D8" i="6" s="1"/>
  <c r="B7" i="6"/>
  <c r="C7" i="6" s="1"/>
  <c r="D7" i="6" s="1"/>
  <c r="B6" i="6"/>
  <c r="C6" i="6" s="1"/>
  <c r="D6" i="6" s="1"/>
  <c r="B5" i="6"/>
  <c r="C5" i="6" s="1"/>
  <c r="D5" i="6" s="1"/>
  <c r="C46" i="5" l="1"/>
  <c r="C25" i="5"/>
  <c r="C26" i="5"/>
  <c r="C29" i="5"/>
  <c r="C30" i="5"/>
  <c r="C47" i="2"/>
  <c r="C46" i="2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J219" i="3" s="1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J199" i="3" s="1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J195" i="3" s="1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J167" i="3" s="1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J135" i="3" s="1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J123" i="3" s="1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J103" i="3" s="1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J91" i="3" s="1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J87" i="3" s="1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J71" i="3" s="1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J67" i="3" s="1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J39" i="3" s="1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J35" i="3" s="1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C11" i="3" s="1"/>
  <c r="I26" i="3"/>
  <c r="H26" i="3"/>
  <c r="G26" i="3"/>
  <c r="F26" i="3"/>
  <c r="B26" i="3"/>
  <c r="I25" i="3"/>
  <c r="H25" i="3"/>
  <c r="G25" i="3"/>
  <c r="F25" i="3"/>
  <c r="B25" i="3"/>
  <c r="J79" i="3" l="1"/>
  <c r="J111" i="3"/>
  <c r="J143" i="3"/>
  <c r="J175" i="3"/>
  <c r="J207" i="3"/>
  <c r="J99" i="3"/>
  <c r="J131" i="3"/>
  <c r="J163" i="3"/>
  <c r="J119" i="3"/>
  <c r="J151" i="3"/>
  <c r="J183" i="3"/>
  <c r="J215" i="3"/>
  <c r="J75" i="3"/>
  <c r="J107" i="3"/>
  <c r="J139" i="3"/>
  <c r="J171" i="3"/>
  <c r="J203" i="3"/>
  <c r="J43" i="3"/>
  <c r="J95" i="3"/>
  <c r="J159" i="3"/>
  <c r="J191" i="3"/>
  <c r="J51" i="3"/>
  <c r="J83" i="3"/>
  <c r="J115" i="3"/>
  <c r="J147" i="3"/>
  <c r="J179" i="3"/>
  <c r="J211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E37" i="3" s="1"/>
  <c r="J41" i="3"/>
  <c r="C42" i="3"/>
  <c r="D42" i="3" s="1"/>
  <c r="E41" i="3" s="1"/>
  <c r="K41" i="3" s="1"/>
  <c r="J45" i="3"/>
  <c r="C46" i="3"/>
  <c r="D46" i="3" s="1"/>
  <c r="E45" i="3" s="1"/>
  <c r="J49" i="3"/>
  <c r="C50" i="3"/>
  <c r="D50" i="3" s="1"/>
  <c r="J53" i="3"/>
  <c r="C54" i="3"/>
  <c r="D54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K55" i="3" s="1"/>
  <c r="J56" i="3"/>
  <c r="J58" i="3"/>
  <c r="C59" i="3"/>
  <c r="D59" i="3" s="1"/>
  <c r="E58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37" i="5"/>
  <c r="C40" i="5"/>
  <c r="C42" i="2"/>
  <c r="C21" i="2"/>
  <c r="E40" i="3"/>
  <c r="E48" i="3"/>
  <c r="K48" i="3" s="1"/>
  <c r="E53" i="3"/>
  <c r="K53" i="3" s="1"/>
  <c r="E54" i="3"/>
  <c r="K54" i="3" s="1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E70" i="3" l="1"/>
  <c r="E75" i="3"/>
  <c r="K75" i="3" s="1"/>
  <c r="E81" i="3"/>
  <c r="K43" i="3"/>
  <c r="E30" i="3"/>
  <c r="E49" i="3"/>
  <c r="E42" i="3"/>
  <c r="K42" i="3" s="1"/>
  <c r="E51" i="3"/>
  <c r="K51" i="3" s="1"/>
  <c r="E65" i="3"/>
  <c r="K65" i="3" s="1"/>
  <c r="E26" i="3"/>
  <c r="K28" i="3"/>
  <c r="K74" i="3"/>
  <c r="E73" i="3"/>
  <c r="E57" i="3"/>
  <c r="K81" i="3"/>
  <c r="K37" i="3"/>
  <c r="K40" i="3"/>
  <c r="K30" i="3"/>
  <c r="K76" i="3"/>
  <c r="K68" i="3"/>
  <c r="K70" i="3"/>
  <c r="K57" i="3"/>
  <c r="K45" i="3"/>
  <c r="K44" i="3"/>
  <c r="K36" i="3"/>
  <c r="K58" i="3"/>
  <c r="K73" i="3"/>
  <c r="K49" i="3"/>
  <c r="K25" i="3"/>
  <c r="O25" i="3" s="1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57" i="3" l="1"/>
  <c r="O121" i="3"/>
  <c r="O249" i="3"/>
  <c r="O217" i="3"/>
  <c r="O153" i="3"/>
  <c r="O89" i="3"/>
  <c r="O185" i="3"/>
  <c r="C44" i="5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<sst xmlns="http://schemas.openxmlformats.org/spreadsheetml/2006/main" count="366" uniqueCount="293">
  <si>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</si>
  <si>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</si>
  <si>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</si>
  <si>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</si>
  <si>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</si>
  <si>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</si>
  <si>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</si>
  <si>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</si>
  <si>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</si>
  <si>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</si>
  <si>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</si>
  <si>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</si>
  <si>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</si>
  <si>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</si>
  <si>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</si>
  <si>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</si>
  <si>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</si>
  <si>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</si>
  <si>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</si>
  <si>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</si>
  <si>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</si>
  <si>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</si>
  <si>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</si>
  <si>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</si>
  <si>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</si>
  <si>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</si>
  <si>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</si>
  <si>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</si>
  <si>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</si>
  <si>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</si>
  <si>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</si>
  <si>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</si>
  <si>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</si>
  <si>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</si>
  <si>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</si>
  <si>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</si>
  <si>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</si>
  <si>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</si>
  <si>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</si>
  <si>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</si>
  <si>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</si>
  <si>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</si>
  <si>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</si>
  <si>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</si>
  <si>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</si>
  <si>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</si>
  <si>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</si>
  <si>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</si>
  <si>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</si>
  <si>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</si>
  <si>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</si>
  <si>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</si>
  <si>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</si>
  <si>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</si>
  <si>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</si>
  <si>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</si>
  <si>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</si>
  <si>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</si>
  <si>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</si>
  <si>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</si>
  <si>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</si>
  <si>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</si>
  <si>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</si>
  <si>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</si>
  <si>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</si>
  <si>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</si>
  <si>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</si>
  <si>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</si>
  <si>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</si>
  <si>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</si>
  <si>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</si>
  <si>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</si>
  <si>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</si>
  <si>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</si>
  <si>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</si>
  <si>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</si>
  <si>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</si>
  <si>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</si>
  <si>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</si>
  <si>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</si>
  <si>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</si>
  <si>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</si>
  <si>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</si>
  <si>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</si>
  <si>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</si>
  <si>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</si>
  <si>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</si>
  <si>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</si>
  <si>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</si>
  <si>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</si>
  <si>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</si>
  <si>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</si>
  <si>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</si>
  <si>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</si>
  <si>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</si>
  <si>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</si>
  <si>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</si>
  <si>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</si>
  <si>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</si>
  <si>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</si>
  <si>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</si>
  <si>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</si>
  <si>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</si>
  <si>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</si>
  <si>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</si>
  <si>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</si>
  <si>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</si>
  <si>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</si>
  <si>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</si>
  <si>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</si>
  <si>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</si>
  <si>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</si>
  <si>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</si>
  <si>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</si>
  <si>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</si>
  <si>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</si>
  <si>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</si>
  <si>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</si>
  <si>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</si>
  <si>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</si>
  <si>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</si>
  <si>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</si>
  <si>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</si>
  <si>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</si>
  <si>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</si>
  <si>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</si>
  <si>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</si>
  <si>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</si>
  <si>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</si>
  <si>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</si>
  <si>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</si>
  <si>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</si>
  <si>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</si>
  <si>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</si>
  <si>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</si>
  <si>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</si>
  <si>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</si>
  <si>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</si>
  <si>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</si>
  <si>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</si>
  <si>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</si>
  <si>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</si>
  <si>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</si>
  <si>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</si>
  <si>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</si>
  <si>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</si>
  <si>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</si>
  <si>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</si>
  <si>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</si>
  <si>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</si>
  <si>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</si>
  <si>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</si>
  <si>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</si>
  <si>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</si>
  <si>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</si>
  <si>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</si>
  <si>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</si>
  <si>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</si>
  <si>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</si>
  <si>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</si>
  <si>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</si>
  <si>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</si>
  <si>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</si>
  <si>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</si>
  <si>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</si>
  <si>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</si>
  <si>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</si>
  <si>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</si>
  <si>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</si>
  <si>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</si>
  <si>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</si>
  <si>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</si>
  <si>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</si>
  <si>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</si>
  <si>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</si>
  <si>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</si>
  <si>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</si>
  <si>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</si>
  <si>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</si>
  <si>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</si>
  <si>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</si>
  <si>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</si>
  <si>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</si>
  <si>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2013-JUL-24</t>
  </si>
  <si>
    <t>Initial version based on TMC562_TMC50xx_Calculations.xls</t>
  </si>
  <si>
    <t>Driver IC</t>
  </si>
  <si>
    <t>Motor data</t>
  </si>
  <si>
    <t>Supply voltage for VSA pin (6V to VM)</t>
  </si>
  <si>
    <t>VVSA[V] :=</t>
  </si>
  <si>
    <t>IREF [A]</t>
  </si>
  <si>
    <t>0 ... 5 fits for most stepper motor types as initial value</t>
  </si>
  <si>
    <t>2014-SEP-08</t>
  </si>
  <si>
    <t>Adapted Hysteresis calculation to lower values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</si>
  <si>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</si>
  <si>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</si>
  <si>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TMC5130_TMC2130_TMC2100_Calculations.xlsx</t>
  </si>
  <si>
    <t>TMC5130 register values</t>
  </si>
  <si>
    <t>RREF [kOhm]</t>
  </si>
  <si>
    <t>IPEAK [A] (VSENSE=0)</t>
  </si>
  <si>
    <t>IPEAK [A] (VSENSE=1)</t>
  </si>
  <si>
    <t>This spreadsheet allows the calculation of target velocity and acceleration values for the internal ramp generator of the TMC5130</t>
  </si>
  <si>
    <t>This spreadsheet allows looking up the fitting Reference Resistor for a given maximum motor peak current</t>
  </si>
  <si>
    <t>VSRTL</t>
  </si>
  <si>
    <t>VSRTH</t>
  </si>
  <si>
    <t>mV</t>
  </si>
  <si>
    <t>(not available for TMC2100)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</si>
  <si>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</si>
  <si>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</si>
  <si>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</si>
  <si>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</si>
  <si>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</si>
  <si>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</si>
  <si>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</si>
  <si>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</si>
  <si>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</si>
  <si>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</si>
  <si>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2014-NOV-03</t>
  </si>
  <si>
    <t>Added sense resistor table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</si>
  <si>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</si>
  <si>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</si>
  <si>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</si>
  <si>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</si>
  <si>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</si>
  <si>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</si>
  <si>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</si>
  <si>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</si>
  <si>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</si>
  <si>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</si>
  <si>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</si>
  <si>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</si>
  <si>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</si>
  <si>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</si>
  <si>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</si>
  <si>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</si>
  <si>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</si>
  <si>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</si>
  <si>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</si>
  <si>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</si>
  <si>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</si>
  <si>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</si>
  <si>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Added some comments, optimized spread sheet for power dissipation caclulation</t>
  </si>
  <si>
    <t>2015-MAR-26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</si>
  <si>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</si>
  <si>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</si>
  <si>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</si>
  <si>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</si>
  <si>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</si>
  <si>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</si>
  <si>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</si>
  <si>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</si>
  <si>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</si>
  <si>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</si>
  <si>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2015-JUL-08</t>
  </si>
  <si>
    <t>Added VMAX [Hz] to velocity calculation</t>
  </si>
  <si>
    <t>2016-MAR-02</t>
  </si>
  <si>
    <t>Included microstep resolution for TSTEP calculation</t>
  </si>
  <si>
    <t>2017-MAR-08</t>
  </si>
  <si>
    <t>Hex conversion of Microstep table</t>
  </si>
  <si>
    <t>Hex Data for table</t>
  </si>
  <si>
    <t>Write Access</t>
  </si>
  <si>
    <t>Sync byte (fix)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</si>
  <si>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</si>
  <si>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</si>
  <si>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</si>
  <si>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</si>
  <si>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</si>
  <si>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</si>
  <si>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</si>
  <si>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</si>
  <si>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</si>
  <si>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</si>
  <si>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</si>
  <si>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</si>
  <si>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</si>
  <si>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</si>
  <si>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</si>
  <si>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</si>
  <si>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</si>
  <si>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</si>
  <si>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</si>
  <si>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</si>
  <si>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</si>
  <si>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</si>
  <si>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</si>
  <si>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</si>
  <si>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</si>
  <si>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</si>
  <si>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</si>
  <si>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</si>
  <si>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Address</t>
  </si>
  <si>
    <t>2019-SEP-23</t>
  </si>
  <si>
    <t>Added CRC calculation sheet</t>
  </si>
  <si>
    <t>Calculation of the CRC Byte for UART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</si>
</sst>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21" fillId="0" borderId="8" xfId="0" applyFont="1" applyBorder="1"/>
    <xf numFmtId="0" fontId="0" fillId="0" borderId="9" xfId="0" applyBorder="1"/>
    <xf numFmtId="0" fontId="0" fillId="0" borderId="10" xfId="0" applyBorder="1"/>
    <xf numFmtId="1" fontId="20" fillId="0" borderId="11" xfId="0" applyNumberFormat="1" applyFont="1" applyBorder="1"/>
    <xf numFmtId="0" fontId="0" fillId="0" borderId="12" xfId="0" applyBorder="1"/>
    <xf numFmtId="1" fontId="20" fillId="0" borderId="13" xfId="0" applyNumberFormat="1" applyFont="1" applyBorder="1"/>
    <xf numFmtId="0" fontId="12" fillId="0" borderId="14" xfId="0" applyFont="1" applyBorder="1"/>
    <xf numFmtId="0" fontId="0" fillId="0" borderId="15" xfId="0" applyBorder="1"/>
    <xf numFmtId="48" fontId="0" fillId="0" borderId="0" xfId="0" applyNumberFormat="1"/>
    <xf numFmtId="166" fontId="20" fillId="0" borderId="9" xfId="0" applyNumberFormat="1" applyFont="1" applyFill="1" applyBorder="1"/>
    <xf numFmtId="166" fontId="20" fillId="0" borderId="14" xfId="0" applyNumberFormat="1" applyFont="1" applyFill="1" applyBorder="1"/>
    <xf numFmtId="0" fontId="12" fillId="0" borderId="8" xfId="0" applyFont="1" applyBorder="1"/>
    <xf numFmtId="0" fontId="12" fillId="0" borderId="10" xfId="0" applyFont="1" applyBorder="1"/>
    <xf numFmtId="0" fontId="12" fillId="0" borderId="13" xfId="0" applyFont="1" applyBorder="1"/>
    <xf numFmtId="0" fontId="12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5" fillId="2" borderId="7" xfId="0" applyFont="1" applyFill="1" applyBorder="1"/>
    <xf numFmtId="2" fontId="0" fillId="2" borderId="7" xfId="0" applyNumberFormat="1" applyFill="1" applyBorder="1"/>
    <xf numFmtId="1" fontId="5" fillId="2" borderId="7" xfId="0" applyNumberFormat="1" applyFont="1" applyFill="1" applyBorder="1"/>
    <xf numFmtId="166" fontId="5" fillId="2" borderId="7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  <xf numFmtId="0" fontId="24" fillId="0" borderId="0" xfId="0" applyFont="1"/>
    <xf numFmtId="49" fontId="0" fillId="2" borderId="6" xfId="0" applyNumberFormat="1" applyFill="1" applyBorder="1"/>
    <xf numFmtId="49" fontId="0" fillId="2" borderId="16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72-4200-9810-CE5E36BD29D4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B72-4200-9810-CE5E36BD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48864"/>
        <c:axId val="158158848"/>
      </c:lineChart>
      <c:catAx>
        <c:axId val="158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58848"/>
        <c:crosses val="autoZero"/>
        <c:auto val="1"/>
        <c:lblAlgn val="ctr"/>
        <c:lblOffset val="100"/>
        <c:noMultiLvlLbl val="0"/>
      </c:catAx>
      <c:valAx>
        <c:axId val="1581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9E7-A3B1-D3EE760FDE6B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0-49E7-A3B1-D3EE760F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9712"/>
        <c:axId val="158181248"/>
      </c:lineChart>
      <c:catAx>
        <c:axId val="1581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81248"/>
        <c:crosses val="autoZero"/>
        <c:auto val="1"/>
        <c:lblAlgn val="ctr"/>
        <c:lblOffset val="100"/>
        <c:noMultiLvlLbl val="0"/>
      </c:catAx>
      <c:valAx>
        <c:axId val="1581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H9" sqref="H9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6" t="s">
        <v>200</v>
      </c>
      <c r="B1" s="7"/>
      <c r="C1" s="7"/>
      <c r="D1" s="7"/>
      <c r="E1" s="7"/>
      <c r="F1" s="7"/>
      <c r="G1" s="7"/>
      <c r="H1" s="7"/>
    </row>
    <row r="2" spans="1:11" ht="18" x14ac:dyDescent="0.35">
      <c r="A2" s="6"/>
      <c r="B2" s="7"/>
      <c r="C2" s="7"/>
      <c r="D2" s="7"/>
      <c r="E2" s="7"/>
      <c r="F2" s="7"/>
      <c r="G2" s="7"/>
      <c r="H2" s="7"/>
    </row>
    <row r="3" spans="1:11" ht="18" x14ac:dyDescent="0.35">
      <c r="A3" s="11" t="s">
        <v>34</v>
      </c>
      <c r="B3" s="73" t="s">
        <v>164</v>
      </c>
      <c r="C3" s="74"/>
      <c r="D3" s="74"/>
      <c r="E3" s="74"/>
      <c r="F3" s="74"/>
      <c r="G3" s="74"/>
      <c r="H3" s="74"/>
      <c r="I3" s="33"/>
      <c r="J3" s="33"/>
      <c r="K3" s="33"/>
    </row>
    <row r="4" spans="1:11" ht="18" x14ac:dyDescent="0.35">
      <c r="A4" s="11"/>
      <c r="B4" s="75" t="s">
        <v>146</v>
      </c>
      <c r="C4" s="76"/>
      <c r="D4" s="76"/>
      <c r="E4" s="76"/>
      <c r="F4" s="76"/>
      <c r="G4" s="76"/>
      <c r="H4" s="76"/>
      <c r="I4" s="77"/>
      <c r="J4" s="77"/>
      <c r="K4" s="77"/>
    </row>
    <row r="6" spans="1:11" x14ac:dyDescent="0.3">
      <c r="A6" s="4" t="s">
        <v>23</v>
      </c>
    </row>
    <row r="7" spans="1:11" x14ac:dyDescent="0.3">
      <c r="B7" s="79">
        <v>60</v>
      </c>
      <c r="C7" t="s">
        <v>249</v>
      </c>
      <c r="D7" t="s">
        <v>248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3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102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102">
        <v>16000000</v>
      </c>
      <c r="I9" s="47"/>
      <c r="J9" s="47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102">
        <v>1</v>
      </c>
      <c r="C12" s="48" t="s">
        <v>13</v>
      </c>
      <c r="D12" s="47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101">
        <f>B25</f>
        <v>53687.091199999995</v>
      </c>
      <c r="C15" t="s">
        <v>10</v>
      </c>
      <c r="D15" t="s">
        <v>11</v>
      </c>
      <c r="F15" t="s">
        <v>250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51199.999999999993</v>
      </c>
      <c r="C19" t="s">
        <v>21</v>
      </c>
      <c r="D19" t="s">
        <v>251</v>
      </c>
    </row>
    <row r="20" spans="1:6" x14ac:dyDescent="0.3">
      <c r="B20" s="9">
        <f>B18/360</f>
        <v>1</v>
      </c>
      <c r="C20" s="4" t="s">
        <v>0</v>
      </c>
      <c r="D20" s="4" t="s">
        <v>15</v>
      </c>
    </row>
    <row r="21" spans="1:6" x14ac:dyDescent="0.3">
      <c r="B21" s="9"/>
      <c r="C21" s="4"/>
      <c r="D21" s="4"/>
    </row>
    <row r="22" spans="1:6" x14ac:dyDescent="0.3">
      <c r="A22" s="4" t="s">
        <v>242</v>
      </c>
      <c r="C22" s="4"/>
      <c r="D22" s="4"/>
    </row>
    <row r="23" spans="1:6" x14ac:dyDescent="0.3">
      <c r="B23" s="100">
        <f>B7/60</f>
        <v>1</v>
      </c>
      <c r="C23" t="s">
        <v>0</v>
      </c>
      <c r="D23" t="s">
        <v>16</v>
      </c>
      <c r="F23" t="s">
        <v>247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8">
        <f>B23*$B$11*$J$7</f>
        <v>53687.091199999995</v>
      </c>
      <c r="C25" s="4" t="s">
        <v>10</v>
      </c>
      <c r="D25" t="s">
        <v>11</v>
      </c>
    </row>
    <row r="26" spans="1:6" x14ac:dyDescent="0.3">
      <c r="B26" s="8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100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8">
        <f>B30*$B$11*$J$7</f>
        <v>53687.091199999995</v>
      </c>
      <c r="C32" s="4" t="s">
        <v>10</v>
      </c>
      <c r="D32" s="4" t="s">
        <v>11</v>
      </c>
    </row>
    <row r="34" spans="1:4" x14ac:dyDescent="0.3">
      <c r="A34" s="4" t="s">
        <v>244</v>
      </c>
    </row>
    <row r="35" spans="1:4" x14ac:dyDescent="0.3">
      <c r="B35" s="101">
        <f>B25</f>
        <v>53687.091199999995</v>
      </c>
      <c r="C35" t="s">
        <v>10</v>
      </c>
      <c r="D35" t="s">
        <v>11</v>
      </c>
    </row>
    <row r="36" spans="1:4" x14ac:dyDescent="0.3">
      <c r="B36" s="99">
        <v>1.5</v>
      </c>
      <c r="C36" t="s">
        <v>25</v>
      </c>
      <c r="D36" t="s">
        <v>26</v>
      </c>
    </row>
    <row r="37" spans="1:4" x14ac:dyDescent="0.3">
      <c r="B37" s="8">
        <f>B35*(2^17)/B36/H9</f>
        <v>293.20310074026662</v>
      </c>
      <c r="C37" s="4" t="s">
        <v>27</v>
      </c>
      <c r="D37" t="s">
        <v>28</v>
      </c>
    </row>
    <row r="38" spans="1:4" x14ac:dyDescent="0.3">
      <c r="B38">
        <f>B35^2/B37/256</f>
        <v>38400</v>
      </c>
      <c r="C38" t="s">
        <v>29</v>
      </c>
      <c r="D38" t="s">
        <v>30</v>
      </c>
    </row>
    <row r="39" spans="1:4" x14ac:dyDescent="0.3">
      <c r="B39">
        <f>B38/B8</f>
        <v>150</v>
      </c>
      <c r="C39" t="s">
        <v>32</v>
      </c>
      <c r="D39" t="s">
        <v>31</v>
      </c>
    </row>
    <row r="41" spans="1:4" x14ac:dyDescent="0.3">
      <c r="A41" s="4" t="s">
        <v>243</v>
      </c>
      <c r="C41" s="4"/>
      <c r="D41" s="4"/>
    </row>
    <row r="42" spans="1:4" x14ac:dyDescent="0.3">
      <c r="B42" s="101">
        <f>B15</f>
        <v>53687.091199999995</v>
      </c>
      <c r="C42" t="s">
        <v>10</v>
      </c>
      <c r="D42" t="s">
        <v>11</v>
      </c>
    </row>
    <row r="43" spans="1:4" x14ac:dyDescent="0.3">
      <c r="B43" s="8">
        <f>MIN((2^20-1),2^24/B42*B8/256)</f>
        <v>312.5</v>
      </c>
      <c r="C43" s="4" t="s">
        <v>245</v>
      </c>
      <c r="D43" t="s">
        <v>246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workbookViewId="0">
      <selection activeCell="C37" sqref="C37"/>
    </sheetView>
  </sheetViews>
  <sheetFormatPr baseColWidth="10" defaultRowHeight="14.4" x14ac:dyDescent="0.3"/>
  <cols>
    <col min="1" max="1" width="17" customWidth="1"/>
    <col min="2" max="2" width="22.88671875" style="31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6" t="s">
        <v>158</v>
      </c>
    </row>
    <row r="3" spans="1:11" x14ac:dyDescent="0.3">
      <c r="A3" s="4" t="s">
        <v>34</v>
      </c>
      <c r="B3" s="33" t="s">
        <v>168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3">
      <c r="A4" s="4"/>
      <c r="B4" s="77" t="s">
        <v>218</v>
      </c>
      <c r="C4" s="77"/>
      <c r="D4" s="77"/>
      <c r="E4" s="77"/>
      <c r="F4" s="77"/>
      <c r="G4" s="77"/>
      <c r="H4" s="77"/>
      <c r="I4" s="77"/>
      <c r="J4" s="77"/>
      <c r="K4" s="77"/>
    </row>
    <row r="5" spans="1:11" x14ac:dyDescent="0.3">
      <c r="A5" s="4"/>
      <c r="B5" s="77" t="s">
        <v>221</v>
      </c>
      <c r="C5" s="77"/>
      <c r="D5" s="77"/>
      <c r="E5" s="77"/>
      <c r="F5" s="77"/>
      <c r="G5" s="77"/>
      <c r="H5" s="77"/>
      <c r="I5" s="77"/>
      <c r="J5" s="77"/>
      <c r="K5" s="77"/>
    </row>
    <row r="6" spans="1:11" x14ac:dyDescent="0.3">
      <c r="A6" s="4"/>
      <c r="B6" s="78" t="s">
        <v>219</v>
      </c>
      <c r="C6" s="78"/>
      <c r="D6" s="78"/>
      <c r="E6" s="78"/>
      <c r="F6" s="78"/>
      <c r="G6" s="78"/>
      <c r="H6" s="78"/>
      <c r="I6" s="78"/>
      <c r="J6" s="78"/>
      <c r="K6" s="78"/>
    </row>
    <row r="8" spans="1:11" x14ac:dyDescent="0.3">
      <c r="A8" s="4" t="s">
        <v>23</v>
      </c>
    </row>
    <row r="9" spans="1:11" x14ac:dyDescent="0.3">
      <c r="A9" s="4"/>
      <c r="B9" s="31" t="s">
        <v>79</v>
      </c>
      <c r="C9" s="79">
        <v>16</v>
      </c>
      <c r="E9" s="47" t="s">
        <v>149</v>
      </c>
    </row>
    <row r="10" spans="1:11" x14ac:dyDescent="0.3">
      <c r="B10" s="31" t="s">
        <v>80</v>
      </c>
      <c r="C10">
        <f>1/(1000000*C9)</f>
        <v>6.2499999999999997E-8</v>
      </c>
    </row>
    <row r="11" spans="1:11" x14ac:dyDescent="0.3">
      <c r="B11" s="31" t="s">
        <v>81</v>
      </c>
      <c r="C11" s="80">
        <v>36</v>
      </c>
      <c r="E11" t="s">
        <v>147</v>
      </c>
    </row>
    <row r="12" spans="1:11" x14ac:dyDescent="0.3">
      <c r="B12" s="31" t="s">
        <v>82</v>
      </c>
      <c r="C12" s="81">
        <v>2</v>
      </c>
      <c r="E12" t="s">
        <v>157</v>
      </c>
    </row>
    <row r="13" spans="1:11" x14ac:dyDescent="0.3">
      <c r="B13" s="31" t="s">
        <v>169</v>
      </c>
      <c r="C13" s="92">
        <f>C10*16*(1.5^C12)</f>
        <v>2.2500000000000001E-6</v>
      </c>
      <c r="E13" t="s">
        <v>177</v>
      </c>
    </row>
    <row r="14" spans="1:11" x14ac:dyDescent="0.3">
      <c r="A14" s="4" t="s">
        <v>167</v>
      </c>
      <c r="C14" s="34"/>
    </row>
    <row r="15" spans="1:11" x14ac:dyDescent="0.3">
      <c r="B15" s="31" t="s">
        <v>83</v>
      </c>
      <c r="C15" s="82">
        <v>7.4999999999999997E-3</v>
      </c>
      <c r="D15" s="34"/>
      <c r="E15" t="s">
        <v>148</v>
      </c>
    </row>
    <row r="16" spans="1:11" x14ac:dyDescent="0.3">
      <c r="B16" s="31" t="s">
        <v>84</v>
      </c>
      <c r="C16" s="83">
        <v>4.5</v>
      </c>
    </row>
    <row r="17" spans="1:10" x14ac:dyDescent="0.3">
      <c r="B17" s="31" t="s">
        <v>85</v>
      </c>
      <c r="C17" s="81">
        <v>2</v>
      </c>
      <c r="E17" t="s">
        <v>86</v>
      </c>
    </row>
    <row r="18" spans="1:10" x14ac:dyDescent="0.3">
      <c r="B18" s="31" t="s">
        <v>87</v>
      </c>
      <c r="C18" s="59">
        <f>C17/SQRT(2)</f>
        <v>1.4142135623730949</v>
      </c>
    </row>
    <row r="19" spans="1:10" x14ac:dyDescent="0.3">
      <c r="A19" s="4" t="s">
        <v>170</v>
      </c>
      <c r="C19" s="59"/>
    </row>
    <row r="20" spans="1:10" x14ac:dyDescent="0.3">
      <c r="B20" s="31" t="s">
        <v>88</v>
      </c>
      <c r="C20" s="99">
        <v>5</v>
      </c>
      <c r="E20" t="s">
        <v>220</v>
      </c>
    </row>
    <row r="21" spans="1:10" x14ac:dyDescent="0.3">
      <c r="B21" s="31" t="s">
        <v>89</v>
      </c>
      <c r="C21" s="92">
        <f>(12+32*C20)*C10</f>
        <v>1.0749999999999999E-5</v>
      </c>
      <c r="E21" t="s">
        <v>176</v>
      </c>
    </row>
    <row r="23" spans="1:10" x14ac:dyDescent="0.3">
      <c r="B23" s="31" t="s">
        <v>90</v>
      </c>
      <c r="C23" s="35">
        <f>C11*C13/C15</f>
        <v>1.0800000000000001E-2</v>
      </c>
      <c r="E23" t="s">
        <v>150</v>
      </c>
    </row>
    <row r="24" spans="1:10" x14ac:dyDescent="0.3">
      <c r="B24" s="31" t="s">
        <v>91</v>
      </c>
      <c r="C24" s="35">
        <f>C16*C17*2*C21/C15</f>
        <v>2.58E-2</v>
      </c>
      <c r="E24" t="s">
        <v>151</v>
      </c>
    </row>
    <row r="26" spans="1:10" x14ac:dyDescent="0.3">
      <c r="B26" s="31" t="s">
        <v>92</v>
      </c>
      <c r="C26" s="99">
        <v>31</v>
      </c>
      <c r="E26" t="s">
        <v>175</v>
      </c>
    </row>
    <row r="27" spans="1:10" x14ac:dyDescent="0.3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3">
      <c r="A28" s="55" t="s">
        <v>171</v>
      </c>
      <c r="B28" s="56"/>
      <c r="C28" s="57"/>
      <c r="D28" s="58"/>
      <c r="E28" s="58"/>
      <c r="F28" s="58"/>
      <c r="G28" s="58"/>
      <c r="H28" s="58"/>
    </row>
    <row r="29" spans="1:10" x14ac:dyDescent="0.3">
      <c r="B29" s="19" t="s">
        <v>93</v>
      </c>
      <c r="C29" s="54">
        <f>MAX(0.5+(C23+C24)*2*248*(C26+1)/C17/32-8,-2)</f>
        <v>1.5768000000000004</v>
      </c>
      <c r="E29" t="s">
        <v>190</v>
      </c>
      <c r="J29" t="s">
        <v>94</v>
      </c>
    </row>
    <row r="30" spans="1:10" ht="15" thickBot="1" x14ac:dyDescent="0.35">
      <c r="J30" t="s">
        <v>95</v>
      </c>
    </row>
    <row r="31" spans="1:10" x14ac:dyDescent="0.3">
      <c r="A31" s="32" t="s">
        <v>152</v>
      </c>
      <c r="C31" s="37" t="s">
        <v>96</v>
      </c>
      <c r="F31" s="84" t="s">
        <v>97</v>
      </c>
      <c r="G31" s="85"/>
      <c r="H31" s="86"/>
    </row>
    <row r="32" spans="1:10" x14ac:dyDescent="0.3">
      <c r="B32" s="50" t="s">
        <v>155</v>
      </c>
      <c r="C32" s="38">
        <f>MAX(MIN(C29,8),1)</f>
        <v>1.5768000000000004</v>
      </c>
      <c r="E32" t="s">
        <v>98</v>
      </c>
      <c r="F32" s="87">
        <f>C32-1</f>
        <v>0.57680000000000042</v>
      </c>
      <c r="G32" s="72" t="s">
        <v>153</v>
      </c>
      <c r="H32" s="88"/>
      <c r="I32" t="s">
        <v>193</v>
      </c>
    </row>
    <row r="33" spans="1:9" ht="15" thickBot="1" x14ac:dyDescent="0.35">
      <c r="B33" s="50" t="s">
        <v>156</v>
      </c>
      <c r="C33" s="38">
        <f>MIN(C29-C32,12)</f>
        <v>0</v>
      </c>
      <c r="E33" t="s">
        <v>99</v>
      </c>
      <c r="F33" s="89">
        <f>C33+3</f>
        <v>3</v>
      </c>
      <c r="G33" s="90" t="s">
        <v>154</v>
      </c>
      <c r="H33" s="91"/>
      <c r="I33" t="s">
        <v>194</v>
      </c>
    </row>
    <row r="35" spans="1:9" x14ac:dyDescent="0.3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3">
      <c r="C36" s="36"/>
    </row>
    <row r="37" spans="1:9" x14ac:dyDescent="0.3">
      <c r="B37" s="31" t="s">
        <v>181</v>
      </c>
      <c r="C37" s="49">
        <f>1/(2*C21+2*C13)/1000</f>
        <v>38.46153846153846</v>
      </c>
      <c r="E37" t="s">
        <v>182</v>
      </c>
    </row>
    <row r="38" spans="1:9" x14ac:dyDescent="0.3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3">
      <c r="B40" s="31" t="s">
        <v>101</v>
      </c>
      <c r="C40" s="3">
        <f>C16*C17/SQRT(2)</f>
        <v>6.3639610306789276</v>
      </c>
      <c r="E40" t="s">
        <v>102</v>
      </c>
    </row>
    <row r="41" spans="1:9" x14ac:dyDescent="0.3">
      <c r="A41" s="4" t="s">
        <v>172</v>
      </c>
      <c r="C41" s="3"/>
    </row>
    <row r="42" spans="1:9" x14ac:dyDescent="0.3">
      <c r="B42" s="31" t="s">
        <v>103</v>
      </c>
      <c r="C42" s="8">
        <f>20*C40</f>
        <v>127.27922061357856</v>
      </c>
      <c r="E42" s="39" t="s">
        <v>104</v>
      </c>
    </row>
    <row r="43" spans="1:9" x14ac:dyDescent="0.3">
      <c r="B43" s="31" t="s">
        <v>105</v>
      </c>
      <c r="C43" s="8">
        <f>C40*2</f>
        <v>12.727922061357855</v>
      </c>
      <c r="E43" t="s">
        <v>106</v>
      </c>
    </row>
    <row r="44" spans="1:9" x14ac:dyDescent="0.3">
      <c r="B44"/>
    </row>
    <row r="45" spans="1:9" ht="15" thickBot="1" x14ac:dyDescent="0.35">
      <c r="A45" s="4" t="s">
        <v>173</v>
      </c>
    </row>
    <row r="46" spans="1:9" x14ac:dyDescent="0.3">
      <c r="B46" s="95" t="s">
        <v>222</v>
      </c>
      <c r="C46" s="93">
        <f>(C26+1)/32/C17*0.32-0.02</f>
        <v>0.14000000000000001</v>
      </c>
      <c r="D46" s="96" t="s">
        <v>107</v>
      </c>
      <c r="E46" t="s">
        <v>174</v>
      </c>
    </row>
    <row r="47" spans="1:9" ht="15" thickBot="1" x14ac:dyDescent="0.35">
      <c r="B47" s="97" t="s">
        <v>223</v>
      </c>
      <c r="C47" s="94">
        <f>(C26+1)/32/C17*0.18-0.02</f>
        <v>6.9999999999999993E-2</v>
      </c>
      <c r="D47" s="98" t="s">
        <v>107</v>
      </c>
    </row>
  </sheetData>
  <conditionalFormatting sqref="C42">
    <cfRule type="cellIs" dxfId="11" priority="2" stopIfTrue="1" operator="lessThan">
      <formula>$C$11</formula>
    </cfRule>
  </conditionalFormatting>
  <conditionalFormatting sqref="C43">
    <cfRule type="cellIs" dxfId="10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topLeftCell="A16" workbookViewId="0">
      <selection activeCell="C8" sqref="C8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7" customFormat="1" ht="18" x14ac:dyDescent="0.35">
      <c r="A1" s="6" t="s">
        <v>235</v>
      </c>
    </row>
    <row r="2" spans="1:8" x14ac:dyDescent="0.3">
      <c r="A2" s="39" t="s">
        <v>239</v>
      </c>
      <c r="B2" s="32"/>
    </row>
    <row r="3" spans="1:8" x14ac:dyDescent="0.3">
      <c r="A3" s="39"/>
      <c r="B3" s="32"/>
    </row>
    <row r="4" spans="1:8" x14ac:dyDescent="0.3">
      <c r="A4" s="4" t="s">
        <v>34</v>
      </c>
      <c r="B4" s="33" t="s">
        <v>178</v>
      </c>
      <c r="C4" s="33"/>
      <c r="D4" s="33"/>
      <c r="E4" s="33"/>
      <c r="F4" s="33"/>
      <c r="G4" s="33"/>
      <c r="H4" s="33"/>
    </row>
    <row r="5" spans="1:8" x14ac:dyDescent="0.3">
      <c r="A5" s="4"/>
      <c r="B5" t="s">
        <v>165</v>
      </c>
    </row>
    <row r="6" spans="1:8" x14ac:dyDescent="0.3">
      <c r="A6" s="4"/>
    </row>
    <row r="7" spans="1:8" x14ac:dyDescent="0.3">
      <c r="B7" s="31"/>
    </row>
    <row r="8" spans="1:8" x14ac:dyDescent="0.3">
      <c r="A8" s="4" t="s">
        <v>149</v>
      </c>
      <c r="B8" s="31" t="s">
        <v>79</v>
      </c>
      <c r="C8" s="79">
        <v>12</v>
      </c>
      <c r="E8" s="40" t="s">
        <v>110</v>
      </c>
      <c r="F8" s="33"/>
      <c r="G8" s="33"/>
      <c r="H8" s="33"/>
    </row>
    <row r="9" spans="1:8" x14ac:dyDescent="0.3">
      <c r="B9" s="31" t="s">
        <v>80</v>
      </c>
      <c r="C9">
        <f>1/(1000000*C8)</f>
        <v>8.3333333333333338E-8</v>
      </c>
    </row>
    <row r="10" spans="1:8" x14ac:dyDescent="0.3">
      <c r="B10" s="31"/>
    </row>
    <row r="11" spans="1:8" x14ac:dyDescent="0.3">
      <c r="A11" s="4" t="s">
        <v>111</v>
      </c>
      <c r="B11" s="31" t="s">
        <v>81</v>
      </c>
      <c r="C11" s="79">
        <v>24</v>
      </c>
    </row>
    <row r="12" spans="1:8" x14ac:dyDescent="0.3">
      <c r="A12" s="4" t="s">
        <v>187</v>
      </c>
      <c r="B12" s="31" t="s">
        <v>188</v>
      </c>
      <c r="C12" s="79">
        <v>24</v>
      </c>
    </row>
    <row r="13" spans="1:8" x14ac:dyDescent="0.3">
      <c r="B13" s="31"/>
      <c r="C13" s="4" t="s">
        <v>186</v>
      </c>
      <c r="D13" s="51"/>
    </row>
    <row r="14" spans="1:8" x14ac:dyDescent="0.3">
      <c r="A14" s="4" t="s">
        <v>112</v>
      </c>
      <c r="B14" s="31" t="s">
        <v>85</v>
      </c>
      <c r="C14" s="110">
        <f>1.41*C15</f>
        <v>1.41</v>
      </c>
      <c r="D14" s="47"/>
      <c r="E14" t="s">
        <v>113</v>
      </c>
    </row>
    <row r="15" spans="1:8" x14ac:dyDescent="0.3">
      <c r="B15" s="31" t="s">
        <v>114</v>
      </c>
      <c r="C15" s="103">
        <v>1</v>
      </c>
      <c r="D15" s="41"/>
      <c r="E15" t="s">
        <v>225</v>
      </c>
    </row>
    <row r="16" spans="1:8" x14ac:dyDescent="0.3">
      <c r="A16" s="4" t="s">
        <v>231</v>
      </c>
      <c r="B16" s="31" t="s">
        <v>232</v>
      </c>
      <c r="C16" s="79">
        <v>4.5</v>
      </c>
      <c r="D16" s="41"/>
      <c r="E16" t="s">
        <v>236</v>
      </c>
    </row>
    <row r="17" spans="1:7" x14ac:dyDescent="0.3">
      <c r="B17" s="31"/>
      <c r="C17" s="41"/>
      <c r="D17" s="41"/>
    </row>
    <row r="18" spans="1:7" x14ac:dyDescent="0.3">
      <c r="A18" s="4" t="s">
        <v>115</v>
      </c>
      <c r="B18" s="31" t="s">
        <v>88</v>
      </c>
      <c r="C18" s="79">
        <v>5</v>
      </c>
      <c r="D18" s="47"/>
    </row>
    <row r="19" spans="1:7" x14ac:dyDescent="0.3">
      <c r="B19" s="31" t="s">
        <v>89</v>
      </c>
      <c r="C19" s="92">
        <f>(12+32*C18)*C9</f>
        <v>1.4333333333333334E-5</v>
      </c>
      <c r="D19" s="47" t="s">
        <v>238</v>
      </c>
    </row>
    <row r="20" spans="1:7" ht="28.8" x14ac:dyDescent="0.3">
      <c r="A20" s="42" t="s">
        <v>234</v>
      </c>
      <c r="B20" s="106" t="s">
        <v>116</v>
      </c>
      <c r="C20" s="107">
        <f>1/((2+4*C21)*C19)/1000</f>
        <v>19.933554817275748</v>
      </c>
      <c r="D20" s="41"/>
      <c r="E20" t="s">
        <v>117</v>
      </c>
    </row>
    <row r="21" spans="1:7" ht="28.8" x14ac:dyDescent="0.3">
      <c r="A21" s="42" t="s">
        <v>233</v>
      </c>
      <c r="B21" s="50" t="s">
        <v>237</v>
      </c>
      <c r="C21" s="111">
        <f>MIN(MAX(0.2,2*(C16*C15)/$C11),0.9)</f>
        <v>0.375</v>
      </c>
      <c r="D21" s="41"/>
      <c r="E21" t="s">
        <v>118</v>
      </c>
    </row>
    <row r="22" spans="1:7" x14ac:dyDescent="0.3">
      <c r="B22" s="31"/>
      <c r="C22" s="41"/>
    </row>
    <row r="23" spans="1:7" x14ac:dyDescent="0.3">
      <c r="B23" s="31"/>
      <c r="C23" s="53" t="s">
        <v>185</v>
      </c>
      <c r="D23" s="51"/>
      <c r="E23" s="51"/>
    </row>
    <row r="24" spans="1:7" x14ac:dyDescent="0.3">
      <c r="A24" s="4" t="s">
        <v>179</v>
      </c>
      <c r="B24" s="31"/>
      <c r="C24" s="4"/>
      <c r="D24" s="4"/>
      <c r="E24" s="4"/>
    </row>
    <row r="25" spans="1:7" x14ac:dyDescent="0.3">
      <c r="A25" t="s">
        <v>119</v>
      </c>
      <c r="B25" s="31" t="s">
        <v>120</v>
      </c>
      <c r="C25">
        <f>0.4+0.1</f>
        <v>0.5</v>
      </c>
      <c r="E25" s="43"/>
    </row>
    <row r="26" spans="1:7" x14ac:dyDescent="0.3">
      <c r="A26" s="37" t="s">
        <v>121</v>
      </c>
      <c r="B26" s="31" t="s">
        <v>122</v>
      </c>
      <c r="C26">
        <f>0.3+0.1</f>
        <v>0.4</v>
      </c>
      <c r="E26" s="43"/>
    </row>
    <row r="27" spans="1:7" x14ac:dyDescent="0.3">
      <c r="B27" s="31"/>
      <c r="E27" s="43"/>
    </row>
    <row r="28" spans="1:7" x14ac:dyDescent="0.3">
      <c r="A28" t="s">
        <v>224</v>
      </c>
      <c r="B28" s="31" t="s">
        <v>180</v>
      </c>
      <c r="C28" s="104">
        <v>125</v>
      </c>
      <c r="D28" s="44"/>
      <c r="E28" s="47"/>
      <c r="G28" t="s">
        <v>123</v>
      </c>
    </row>
    <row r="29" spans="1:7" x14ac:dyDescent="0.3">
      <c r="B29" s="31" t="s">
        <v>124</v>
      </c>
      <c r="C29" s="3">
        <f>0.4*(1+(0.55*(C28-25)/100))+0.1</f>
        <v>0.72000000000000008</v>
      </c>
      <c r="D29" s="3"/>
      <c r="E29" s="35"/>
    </row>
    <row r="30" spans="1:7" x14ac:dyDescent="0.3">
      <c r="B30" s="31" t="s">
        <v>125</v>
      </c>
      <c r="C30" s="3">
        <f>0.3*(1+(0.55*(C28-25)/100))+0.1</f>
        <v>0.56499999999999995</v>
      </c>
      <c r="D30" s="3"/>
      <c r="E30" s="35"/>
    </row>
    <row r="31" spans="1:7" x14ac:dyDescent="0.3">
      <c r="B31" s="20"/>
      <c r="C31" s="3"/>
      <c r="D31" s="3"/>
      <c r="E31" s="35"/>
    </row>
    <row r="32" spans="1:7" x14ac:dyDescent="0.3">
      <c r="A32" t="s">
        <v>126</v>
      </c>
      <c r="B32" s="31" t="s">
        <v>127</v>
      </c>
      <c r="C32" s="38">
        <v>30</v>
      </c>
      <c r="D32" s="38"/>
      <c r="E32" s="44"/>
      <c r="G32" t="s">
        <v>128</v>
      </c>
    </row>
    <row r="33" spans="1:7" x14ac:dyDescent="0.3">
      <c r="A33" t="s">
        <v>129</v>
      </c>
      <c r="B33" s="31" t="s">
        <v>130</v>
      </c>
      <c r="C33" s="38">
        <v>60</v>
      </c>
      <c r="D33" s="38"/>
      <c r="E33" s="44"/>
    </row>
    <row r="34" spans="1:7" x14ac:dyDescent="0.3">
      <c r="B34" s="31" t="s">
        <v>131</v>
      </c>
      <c r="C34" s="38">
        <v>120</v>
      </c>
      <c r="D34" s="38"/>
      <c r="E34" s="38"/>
    </row>
    <row r="35" spans="1:7" x14ac:dyDescent="0.3">
      <c r="B35" s="31" t="s">
        <v>132</v>
      </c>
      <c r="C35" s="38">
        <v>120</v>
      </c>
      <c r="D35" s="38"/>
      <c r="E35" s="38"/>
    </row>
    <row r="36" spans="1:7" x14ac:dyDescent="0.3">
      <c r="B36" s="31"/>
      <c r="C36" s="38"/>
      <c r="D36" s="38"/>
      <c r="E36" s="38"/>
    </row>
    <row r="37" spans="1:7" x14ac:dyDescent="0.3">
      <c r="A37" s="60" t="s">
        <v>133</v>
      </c>
      <c r="B37" s="31" t="s">
        <v>134</v>
      </c>
      <c r="C37" s="3">
        <f>C29*($C$15^2)*$C$21</f>
        <v>0.27</v>
      </c>
      <c r="D37" s="3"/>
      <c r="E37" s="3"/>
    </row>
    <row r="38" spans="1:7" x14ac:dyDescent="0.3">
      <c r="A38" s="15" t="s">
        <v>135</v>
      </c>
      <c r="B38" s="31" t="s">
        <v>136</v>
      </c>
      <c r="C38" s="35">
        <f>$C$20*1000*((C34+C33)/1000000000)*$C$11*$C$15*2/2</f>
        <v>8.6112956810631219E-2</v>
      </c>
      <c r="D38" s="35"/>
      <c r="E38" s="35"/>
    </row>
    <row r="39" spans="1:7" x14ac:dyDescent="0.3">
      <c r="A39" s="47" t="s">
        <v>137</v>
      </c>
      <c r="B39" s="20" t="s">
        <v>138</v>
      </c>
      <c r="C39" s="52">
        <f>C37+C38</f>
        <v>0.35611295681063126</v>
      </c>
      <c r="D39" s="52"/>
      <c r="E39" s="52"/>
      <c r="G39" s="45"/>
    </row>
    <row r="40" spans="1:7" x14ac:dyDescent="0.3">
      <c r="B40" s="31" t="s">
        <v>139</v>
      </c>
      <c r="C40" s="3">
        <f>(1-$C$21+0.5*$C$21)*($C$15^2)*C30</f>
        <v>0.45906249999999993</v>
      </c>
      <c r="D40" s="3"/>
      <c r="E40" s="3"/>
    </row>
    <row r="41" spans="1:7" x14ac:dyDescent="0.3">
      <c r="B41" s="31" t="s">
        <v>140</v>
      </c>
      <c r="C41" s="35">
        <f>C20*1000*((C35+C32)/1000000000)*$C$11*C15*2/2</f>
        <v>7.1760797342192692E-2</v>
      </c>
      <c r="D41" s="35"/>
      <c r="E41" s="35"/>
    </row>
    <row r="42" spans="1:7" x14ac:dyDescent="0.3">
      <c r="A42" s="47" t="s">
        <v>137</v>
      </c>
      <c r="B42" s="20" t="s">
        <v>141</v>
      </c>
      <c r="C42" s="52">
        <f>C40+C41</f>
        <v>0.53082329734219258</v>
      </c>
      <c r="D42" s="52"/>
      <c r="E42" s="52"/>
      <c r="G42" s="45"/>
    </row>
    <row r="43" spans="1:7" x14ac:dyDescent="0.3">
      <c r="A43" s="15"/>
      <c r="B43" s="20"/>
      <c r="C43" s="52"/>
      <c r="D43" s="52"/>
      <c r="E43" s="52"/>
    </row>
    <row r="44" spans="1:7" x14ac:dyDescent="0.3">
      <c r="A44" t="s">
        <v>142</v>
      </c>
      <c r="B44" s="20" t="s">
        <v>143</v>
      </c>
      <c r="C44" s="52">
        <f>2*C40+C41+2*C37+C38</f>
        <v>1.6159987541528236</v>
      </c>
      <c r="D44" s="52"/>
      <c r="E44" s="52"/>
    </row>
    <row r="45" spans="1:7" x14ac:dyDescent="0.3">
      <c r="A45" s="51" t="s">
        <v>159</v>
      </c>
      <c r="B45" s="20" t="s">
        <v>144</v>
      </c>
      <c r="C45" s="52">
        <f>2*C44</f>
        <v>3.2319975083056471</v>
      </c>
      <c r="D45" s="52"/>
      <c r="E45" s="52"/>
      <c r="G45" s="45"/>
    </row>
    <row r="46" spans="1:7" x14ac:dyDescent="0.3">
      <c r="A46" s="51" t="s">
        <v>160</v>
      </c>
      <c r="B46" s="31" t="s">
        <v>162</v>
      </c>
      <c r="C46" s="52">
        <f>C12*(0.007+0.003+C8*0.001)</f>
        <v>0.52800000000000002</v>
      </c>
      <c r="D46" s="52"/>
      <c r="E46" s="52"/>
      <c r="G46" s="45"/>
    </row>
    <row r="47" spans="1:7" x14ac:dyDescent="0.3">
      <c r="A47" s="51"/>
      <c r="B47" s="19"/>
      <c r="C47" s="9"/>
      <c r="D47" s="9"/>
      <c r="E47" s="9"/>
      <c r="G47" s="45"/>
    </row>
    <row r="48" spans="1:7" x14ac:dyDescent="0.3">
      <c r="A48" s="51" t="s">
        <v>163</v>
      </c>
      <c r="B48" s="19" t="s">
        <v>161</v>
      </c>
      <c r="C48" s="53">
        <f>C45+C46</f>
        <v>3.7599975083056472</v>
      </c>
      <c r="E48" s="61"/>
    </row>
    <row r="49" spans="1:7" x14ac:dyDescent="0.3">
      <c r="A49" s="51"/>
      <c r="B49" s="19"/>
      <c r="C49" s="9"/>
      <c r="E49" s="9"/>
    </row>
    <row r="51" spans="1:7" x14ac:dyDescent="0.3">
      <c r="A51" s="51" t="s">
        <v>166</v>
      </c>
      <c r="B51" s="31" t="s">
        <v>145</v>
      </c>
      <c r="C51" s="105">
        <v>0.15</v>
      </c>
      <c r="D51" s="62"/>
      <c r="E51" t="s">
        <v>226</v>
      </c>
    </row>
    <row r="52" spans="1:7" x14ac:dyDescent="0.3">
      <c r="B52" s="108" t="s">
        <v>228</v>
      </c>
      <c r="C52" s="109">
        <f>C$51*C$15^2*C$21</f>
        <v>5.6249999999999994E-2</v>
      </c>
      <c r="D52" s="61"/>
      <c r="E52" s="10" t="s">
        <v>227</v>
      </c>
      <c r="G52" s="45"/>
    </row>
    <row r="53" spans="1:7" x14ac:dyDescent="0.3">
      <c r="B53" s="108" t="s">
        <v>229</v>
      </c>
      <c r="C53" s="109">
        <f>C$51*C$15^2*0.7</f>
        <v>0.105</v>
      </c>
      <c r="E53" s="10" t="s">
        <v>230</v>
      </c>
    </row>
    <row r="56" spans="1:7" x14ac:dyDescent="0.3">
      <c r="A56" s="14"/>
    </row>
    <row r="57" spans="1:7" x14ac:dyDescent="0.3">
      <c r="A57" s="14"/>
    </row>
    <row r="58" spans="1:7" x14ac:dyDescent="0.3">
      <c r="A58" s="14"/>
    </row>
    <row r="59" spans="1:7" x14ac:dyDescent="0.3">
      <c r="A59" s="14"/>
    </row>
    <row r="61" spans="1:7" x14ac:dyDescent="0.3">
      <c r="A61" s="14"/>
      <c r="B61" s="3"/>
    </row>
    <row r="62" spans="1:7" x14ac:dyDescent="0.3">
      <c r="A62" s="14"/>
      <c r="B62" s="3"/>
    </row>
    <row r="63" spans="1:7" x14ac:dyDescent="0.3">
      <c r="A63" s="14"/>
      <c r="B63" s="46"/>
    </row>
    <row r="64" spans="1:7" x14ac:dyDescent="0.3">
      <c r="A64" s="14"/>
      <c r="B64" s="3"/>
    </row>
    <row r="65" spans="1:2" x14ac:dyDescent="0.3">
      <c r="A65" s="14"/>
      <c r="B65" s="3"/>
    </row>
    <row r="66" spans="1:2" x14ac:dyDescent="0.3">
      <c r="A66" s="14"/>
      <c r="B66" s="3"/>
    </row>
    <row r="67" spans="1:2" x14ac:dyDescent="0.3">
      <c r="A67" s="14"/>
      <c r="B67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B22" sqref="B22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202</v>
      </c>
      <c r="B1">
        <v>320</v>
      </c>
      <c r="C1" t="s">
        <v>204</v>
      </c>
    </row>
    <row r="2" spans="1:6" x14ac:dyDescent="0.3">
      <c r="A2" t="s">
        <v>203</v>
      </c>
      <c r="B2">
        <v>180</v>
      </c>
      <c r="C2" t="s">
        <v>204</v>
      </c>
    </row>
    <row r="4" spans="1:6" x14ac:dyDescent="0.3">
      <c r="A4" t="s">
        <v>207</v>
      </c>
    </row>
    <row r="5" spans="1:6" s="4" customFormat="1" x14ac:dyDescent="0.3">
      <c r="A5" s="4" t="s">
        <v>208</v>
      </c>
      <c r="B5" s="4" t="s">
        <v>209</v>
      </c>
      <c r="C5" s="4" t="s">
        <v>210</v>
      </c>
      <c r="D5" s="4" t="s">
        <v>215</v>
      </c>
      <c r="E5" t="s">
        <v>206</v>
      </c>
      <c r="F5"/>
    </row>
    <row r="6" spans="1:6" x14ac:dyDescent="0.3">
      <c r="A6">
        <v>1</v>
      </c>
      <c r="B6" s="3">
        <f>$B$1/(A6+0.02)/1000</f>
        <v>0.31372549019607843</v>
      </c>
      <c r="C6" s="3">
        <f>B6/SQRT(2)</f>
        <v>0.22183742154872077</v>
      </c>
      <c r="D6" s="3">
        <f>A6*C6*C6</f>
        <v>4.921184159938484E-2</v>
      </c>
    </row>
    <row r="7" spans="1:6" x14ac:dyDescent="0.3">
      <c r="A7">
        <v>0.82</v>
      </c>
      <c r="B7" s="3">
        <f t="shared" ref="B7:B17" si="0">$B$1/(A7+0.02)/1000</f>
        <v>0.38095238095238099</v>
      </c>
      <c r="C7" s="3">
        <f t="shared" ref="C7:C17" si="1">B7/SQRT(2)</f>
        <v>0.26937401188058951</v>
      </c>
      <c r="D7" s="3">
        <f t="shared" ref="D7:D17" si="2">A7*C7*C7</f>
        <v>5.9501133786848064E-2</v>
      </c>
    </row>
    <row r="8" spans="1:6" x14ac:dyDescent="0.3">
      <c r="A8">
        <v>0.75</v>
      </c>
      <c r="B8" s="3">
        <f t="shared" si="0"/>
        <v>0.41558441558441556</v>
      </c>
      <c r="C8" s="3">
        <f t="shared" si="1"/>
        <v>0.29386255841518855</v>
      </c>
      <c r="D8" s="3">
        <f t="shared" si="2"/>
        <v>6.4766402428740072E-2</v>
      </c>
    </row>
    <row r="9" spans="1:6" x14ac:dyDescent="0.3">
      <c r="A9">
        <v>0.68</v>
      </c>
      <c r="B9" s="3">
        <f t="shared" si="0"/>
        <v>0.45714285714285713</v>
      </c>
      <c r="C9" s="3">
        <f t="shared" si="1"/>
        <v>0.32324881425670743</v>
      </c>
      <c r="D9" s="3">
        <f t="shared" si="2"/>
        <v>7.1053061224489789E-2</v>
      </c>
      <c r="F9" t="s">
        <v>212</v>
      </c>
    </row>
    <row r="10" spans="1:6" x14ac:dyDescent="0.3">
      <c r="A10">
        <v>0.5</v>
      </c>
      <c r="B10" s="3">
        <f t="shared" si="0"/>
        <v>0.61538461538461531</v>
      </c>
      <c r="C10" s="3">
        <f t="shared" si="1"/>
        <v>0.43514263457633684</v>
      </c>
      <c r="D10" s="3">
        <f t="shared" si="2"/>
        <v>9.4674556213017708E-2</v>
      </c>
    </row>
    <row r="11" spans="1:6" x14ac:dyDescent="0.3">
      <c r="A11">
        <v>0.47</v>
      </c>
      <c r="B11" s="3">
        <f t="shared" si="0"/>
        <v>0.65306122448979587</v>
      </c>
      <c r="C11" s="3">
        <f t="shared" si="1"/>
        <v>0.46178402036672483</v>
      </c>
      <c r="D11" s="3">
        <f t="shared" si="2"/>
        <v>0.10022490628904619</v>
      </c>
    </row>
    <row r="12" spans="1:6" x14ac:dyDescent="0.3">
      <c r="A12">
        <v>0.33</v>
      </c>
      <c r="B12" s="3">
        <f t="shared" si="0"/>
        <v>0.91428571428571426</v>
      </c>
      <c r="C12" s="3">
        <f t="shared" si="1"/>
        <v>0.64649762851341486</v>
      </c>
      <c r="D12" s="3">
        <f t="shared" si="2"/>
        <v>0.13792653061224489</v>
      </c>
    </row>
    <row r="13" spans="1:6" x14ac:dyDescent="0.3">
      <c r="A13">
        <v>0.27</v>
      </c>
      <c r="B13" s="3">
        <f t="shared" si="0"/>
        <v>1.103448275862069</v>
      </c>
      <c r="C13" s="3">
        <f t="shared" si="1"/>
        <v>0.78025575855067308</v>
      </c>
      <c r="D13" s="3">
        <f t="shared" si="2"/>
        <v>0.16437574316290129</v>
      </c>
    </row>
    <row r="14" spans="1:6" x14ac:dyDescent="0.3">
      <c r="A14">
        <v>0.22</v>
      </c>
      <c r="B14" s="3">
        <f t="shared" si="0"/>
        <v>1.3333333333333335</v>
      </c>
      <c r="C14" s="3">
        <f t="shared" si="1"/>
        <v>0.94280904158206336</v>
      </c>
      <c r="D14" s="3">
        <f t="shared" si="2"/>
        <v>0.19555555555555554</v>
      </c>
      <c r="F14" t="s">
        <v>213</v>
      </c>
    </row>
    <row r="15" spans="1:6" x14ac:dyDescent="0.3">
      <c r="A15">
        <v>0.15</v>
      </c>
      <c r="B15" s="3">
        <f t="shared" si="0"/>
        <v>1.8823529411764708</v>
      </c>
      <c r="C15" s="3">
        <f t="shared" si="1"/>
        <v>1.3310245292923248</v>
      </c>
      <c r="D15" s="3">
        <f t="shared" si="2"/>
        <v>0.26574394463667822</v>
      </c>
    </row>
    <row r="16" spans="1:6" x14ac:dyDescent="0.3">
      <c r="A16">
        <v>0.12</v>
      </c>
      <c r="B16" s="3">
        <f t="shared" si="0"/>
        <v>2.2857142857142856</v>
      </c>
      <c r="C16" s="3">
        <f t="shared" si="1"/>
        <v>1.6162440712835371</v>
      </c>
      <c r="D16" s="3">
        <f t="shared" si="2"/>
        <v>0.31346938775510197</v>
      </c>
    </row>
    <row r="17" spans="1:6" x14ac:dyDescent="0.3">
      <c r="A17">
        <v>0.1</v>
      </c>
      <c r="B17" s="70">
        <f t="shared" si="0"/>
        <v>2.6666666666666665</v>
      </c>
      <c r="C17" s="70">
        <f t="shared" si="1"/>
        <v>1.8856180831641265</v>
      </c>
      <c r="D17" s="3">
        <f t="shared" si="2"/>
        <v>0.35555555555555551</v>
      </c>
      <c r="F17" t="s">
        <v>214</v>
      </c>
    </row>
    <row r="18" spans="1:6" x14ac:dyDescent="0.3">
      <c r="D18" s="3"/>
    </row>
    <row r="19" spans="1:6" x14ac:dyDescent="0.3">
      <c r="D19" s="3"/>
    </row>
    <row r="20" spans="1:6" x14ac:dyDescent="0.3">
      <c r="A20" t="s">
        <v>211</v>
      </c>
      <c r="C20" t="s">
        <v>205</v>
      </c>
      <c r="D20" s="3"/>
    </row>
    <row r="21" spans="1:6" x14ac:dyDescent="0.3">
      <c r="A21" s="4" t="s">
        <v>208</v>
      </c>
      <c r="B21" s="4" t="s">
        <v>209</v>
      </c>
      <c r="C21" s="4" t="s">
        <v>210</v>
      </c>
      <c r="D21" s="9"/>
      <c r="E21" t="s">
        <v>206</v>
      </c>
    </row>
    <row r="22" spans="1:6" x14ac:dyDescent="0.3">
      <c r="A22">
        <v>1</v>
      </c>
      <c r="B22" s="3">
        <f>$B$2/(A22+0.02)/1000</f>
        <v>0.17647058823529413</v>
      </c>
      <c r="C22" s="3">
        <f>B22/SQRT(2)</f>
        <v>0.12478354962115544</v>
      </c>
      <c r="D22" s="3">
        <f>A22*C22*C22</f>
        <v>1.5570934256055362E-2</v>
      </c>
    </row>
    <row r="23" spans="1:6" x14ac:dyDescent="0.3">
      <c r="A23">
        <v>0.82</v>
      </c>
      <c r="B23" s="3">
        <f t="shared" ref="B23:B36" si="3">$B$2/(A23+0.02)/1000</f>
        <v>0.2142857142857143</v>
      </c>
      <c r="C23" s="3">
        <f t="shared" ref="C23:C36" si="4">B23/SQRT(2)</f>
        <v>0.15152288168283162</v>
      </c>
      <c r="D23" s="3">
        <f t="shared" ref="D23:D36" si="5">A23*C23*C23</f>
        <v>1.8826530612244898E-2</v>
      </c>
    </row>
    <row r="24" spans="1:6" x14ac:dyDescent="0.3">
      <c r="A24">
        <v>0.75</v>
      </c>
      <c r="B24" s="3">
        <f t="shared" si="3"/>
        <v>0.23376623376623376</v>
      </c>
      <c r="C24" s="3">
        <f t="shared" si="4"/>
        <v>0.16529768910854356</v>
      </c>
      <c r="D24" s="3">
        <f t="shared" si="5"/>
        <v>2.0492494518468539E-2</v>
      </c>
    </row>
    <row r="25" spans="1:6" x14ac:dyDescent="0.3">
      <c r="A25">
        <v>0.68</v>
      </c>
      <c r="B25" s="3">
        <f t="shared" si="3"/>
        <v>0.25714285714285712</v>
      </c>
      <c r="C25" s="3">
        <f t="shared" si="4"/>
        <v>0.1818274580193979</v>
      </c>
      <c r="D25" s="3">
        <f t="shared" si="5"/>
        <v>2.2481632653061218E-2</v>
      </c>
    </row>
    <row r="26" spans="1:6" x14ac:dyDescent="0.3">
      <c r="A26">
        <v>0.5</v>
      </c>
      <c r="B26" s="3">
        <f t="shared" si="3"/>
        <v>0.34615384615384615</v>
      </c>
      <c r="C26" s="3">
        <f t="shared" si="4"/>
        <v>0.24476773194918949</v>
      </c>
      <c r="D26" s="3">
        <f t="shared" si="5"/>
        <v>2.9955621301775138E-2</v>
      </c>
    </row>
    <row r="27" spans="1:6" x14ac:dyDescent="0.3">
      <c r="A27">
        <v>0.47</v>
      </c>
      <c r="B27" s="3">
        <f t="shared" si="3"/>
        <v>0.36734693877551022</v>
      </c>
      <c r="C27" s="3">
        <f t="shared" si="4"/>
        <v>0.25975351145628278</v>
      </c>
      <c r="D27" s="3">
        <f t="shared" si="5"/>
        <v>3.1711786755518535E-2</v>
      </c>
    </row>
    <row r="28" spans="1:6" x14ac:dyDescent="0.3">
      <c r="A28">
        <v>0.33</v>
      </c>
      <c r="B28" s="3">
        <f t="shared" si="3"/>
        <v>0.51428571428571423</v>
      </c>
      <c r="C28" s="3">
        <f t="shared" si="4"/>
        <v>0.36365491603879579</v>
      </c>
      <c r="D28" s="3">
        <f t="shared" si="5"/>
        <v>4.36408163265306E-2</v>
      </c>
    </row>
    <row r="29" spans="1:6" x14ac:dyDescent="0.3">
      <c r="A29">
        <v>0.27</v>
      </c>
      <c r="B29" s="3">
        <f t="shared" si="3"/>
        <v>0.6206896551724137</v>
      </c>
      <c r="C29" s="3">
        <f t="shared" si="4"/>
        <v>0.43889386418475357</v>
      </c>
      <c r="D29" s="3">
        <f t="shared" si="5"/>
        <v>5.200951248513673E-2</v>
      </c>
    </row>
    <row r="30" spans="1:6" x14ac:dyDescent="0.3">
      <c r="A30">
        <v>0.22</v>
      </c>
      <c r="B30" s="3">
        <f t="shared" si="3"/>
        <v>0.75</v>
      </c>
      <c r="C30" s="3">
        <f t="shared" si="4"/>
        <v>0.5303300858899106</v>
      </c>
      <c r="D30" s="3">
        <f t="shared" si="5"/>
        <v>6.1874999999999986E-2</v>
      </c>
    </row>
    <row r="31" spans="1:6" x14ac:dyDescent="0.3">
      <c r="A31">
        <v>0.15</v>
      </c>
      <c r="B31" s="3">
        <f t="shared" si="3"/>
        <v>1.0588235294117649</v>
      </c>
      <c r="C31" s="3">
        <f t="shared" si="4"/>
        <v>0.74870129772693284</v>
      </c>
      <c r="D31" s="3">
        <f t="shared" si="5"/>
        <v>8.4083044982698987E-2</v>
      </c>
      <c r="F31" t="s">
        <v>212</v>
      </c>
    </row>
    <row r="32" spans="1:6" x14ac:dyDescent="0.3">
      <c r="A32">
        <v>0.12</v>
      </c>
      <c r="B32" s="3">
        <f t="shared" si="3"/>
        <v>1.2857142857142858</v>
      </c>
      <c r="C32" s="3">
        <f t="shared" si="4"/>
        <v>0.90913729009698963</v>
      </c>
      <c r="D32" s="3">
        <f t="shared" si="5"/>
        <v>9.9183673469387751E-2</v>
      </c>
    </row>
    <row r="33" spans="1:6" x14ac:dyDescent="0.3">
      <c r="A33">
        <v>0.1</v>
      </c>
      <c r="B33" s="71">
        <f t="shared" si="3"/>
        <v>1.4999999999999998</v>
      </c>
      <c r="C33" s="71">
        <f t="shared" si="4"/>
        <v>1.060660171779821</v>
      </c>
      <c r="D33" s="3">
        <f t="shared" si="5"/>
        <v>0.11249999999999993</v>
      </c>
    </row>
    <row r="34" spans="1:6" x14ac:dyDescent="0.3">
      <c r="A34">
        <v>8.2000000000000003E-2</v>
      </c>
      <c r="B34" s="3">
        <f t="shared" si="3"/>
        <v>1.7647058823529409</v>
      </c>
      <c r="C34" s="3">
        <f t="shared" si="4"/>
        <v>1.2478354962115541</v>
      </c>
      <c r="D34" s="3">
        <f t="shared" si="5"/>
        <v>0.12768166089965391</v>
      </c>
    </row>
    <row r="35" spans="1:6" x14ac:dyDescent="0.3">
      <c r="A35">
        <v>7.4999999999999997E-2</v>
      </c>
      <c r="B35" s="3">
        <f t="shared" si="3"/>
        <v>1.8947368421052631</v>
      </c>
      <c r="C35" s="3">
        <f t="shared" si="4"/>
        <v>1.3397812696166163</v>
      </c>
      <c r="D35" s="3">
        <f t="shared" si="5"/>
        <v>0.13462603878116342</v>
      </c>
    </row>
    <row r="36" spans="1:6" x14ac:dyDescent="0.3">
      <c r="A36">
        <v>6.8000000000000005E-2</v>
      </c>
      <c r="B36" s="3">
        <f t="shared" si="3"/>
        <v>2.0454545454545454</v>
      </c>
      <c r="C36" s="3">
        <f t="shared" si="4"/>
        <v>1.4463547796997562</v>
      </c>
      <c r="D36" s="3">
        <f t="shared" si="5"/>
        <v>0.14225206611570249</v>
      </c>
      <c r="F36" t="s">
        <v>213</v>
      </c>
    </row>
    <row r="37" spans="1:6" x14ac:dyDescent="0.3">
      <c r="D37" s="3"/>
    </row>
    <row r="38" spans="1:6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D25" sqref="D25"/>
    </sheetView>
  </sheetViews>
  <sheetFormatPr baseColWidth="10" defaultRowHeight="14.4" x14ac:dyDescent="0.3"/>
  <cols>
    <col min="2" max="2" width="8.44140625" bestFit="1" customWidth="1"/>
    <col min="3" max="4" width="18.44140625" bestFit="1" customWidth="1"/>
  </cols>
  <sheetData>
    <row r="1" spans="1:4" s="7" customFormat="1" ht="18" x14ac:dyDescent="0.35">
      <c r="A1" s="6" t="s">
        <v>201</v>
      </c>
    </row>
    <row r="3" spans="1:4" x14ac:dyDescent="0.3">
      <c r="A3" s="64" t="s">
        <v>197</v>
      </c>
      <c r="B3" s="66" t="s">
        <v>189</v>
      </c>
      <c r="C3" s="63" t="s">
        <v>198</v>
      </c>
      <c r="D3" s="63" t="s">
        <v>199</v>
      </c>
    </row>
    <row r="4" spans="1:4" x14ac:dyDescent="0.3">
      <c r="A4" s="65">
        <v>6.2</v>
      </c>
      <c r="B4" s="67">
        <f>5/(1+A4)/1000</f>
        <v>6.9444444444444447E-4</v>
      </c>
      <c r="C4" s="68">
        <f>B4*3000</f>
        <v>2.0833333333333335</v>
      </c>
      <c r="D4" s="3">
        <f>0.55*C4</f>
        <v>1.1458333333333335</v>
      </c>
    </row>
    <row r="5" spans="1:4" x14ac:dyDescent="0.3">
      <c r="A5" s="65">
        <v>6.8</v>
      </c>
      <c r="B5" s="67">
        <f>5/(1+A5)/1000</f>
        <v>6.4102564102564113E-4</v>
      </c>
      <c r="C5" s="69">
        <f>B5*3000</f>
        <v>1.9230769230769234</v>
      </c>
      <c r="D5" s="3">
        <f>0.55*C5</f>
        <v>1.0576923076923079</v>
      </c>
    </row>
    <row r="6" spans="1:4" x14ac:dyDescent="0.3">
      <c r="A6" s="65">
        <v>7.5</v>
      </c>
      <c r="B6" s="67">
        <f t="shared" ref="B6:B17" si="0">5/(1+A6)/1000</f>
        <v>5.8823529411764712E-4</v>
      </c>
      <c r="C6" s="69">
        <f t="shared" ref="C6:C17" si="1">B6*3000</f>
        <v>1.7647058823529413</v>
      </c>
      <c r="D6" s="3">
        <f t="shared" ref="D6:D17" si="2">0.55*C6</f>
        <v>0.97058823529411786</v>
      </c>
    </row>
    <row r="7" spans="1:4" x14ac:dyDescent="0.3">
      <c r="A7" s="65">
        <v>8.1999999999999993</v>
      </c>
      <c r="B7" s="67">
        <f t="shared" si="0"/>
        <v>5.4347826086956533E-4</v>
      </c>
      <c r="C7" s="69">
        <f t="shared" si="1"/>
        <v>1.630434782608696</v>
      </c>
      <c r="D7" s="3">
        <f t="shared" si="2"/>
        <v>0.89673913043478293</v>
      </c>
    </row>
    <row r="8" spans="1:4" x14ac:dyDescent="0.3">
      <c r="A8" s="65">
        <v>9.1</v>
      </c>
      <c r="B8" s="67">
        <f t="shared" si="0"/>
        <v>4.9504950495049506E-4</v>
      </c>
      <c r="C8" s="69">
        <f t="shared" si="1"/>
        <v>1.4851485148514851</v>
      </c>
      <c r="D8" s="3">
        <f t="shared" si="2"/>
        <v>0.81683168316831689</v>
      </c>
    </row>
    <row r="9" spans="1:4" x14ac:dyDescent="0.3">
      <c r="A9" s="65">
        <v>10</v>
      </c>
      <c r="B9" s="67">
        <f t="shared" si="0"/>
        <v>4.5454545454545455E-4</v>
      </c>
      <c r="C9" s="69">
        <f t="shared" si="1"/>
        <v>1.3636363636363635</v>
      </c>
      <c r="D9" s="3">
        <f t="shared" si="2"/>
        <v>0.75</v>
      </c>
    </row>
    <row r="10" spans="1:4" x14ac:dyDescent="0.3">
      <c r="A10" s="65">
        <v>12</v>
      </c>
      <c r="B10" s="67">
        <f t="shared" si="0"/>
        <v>3.8461538461538462E-4</v>
      </c>
      <c r="C10" s="69">
        <f t="shared" si="1"/>
        <v>1.1538461538461537</v>
      </c>
      <c r="D10" s="3">
        <f t="shared" si="2"/>
        <v>0.63461538461538458</v>
      </c>
    </row>
    <row r="11" spans="1:4" x14ac:dyDescent="0.3">
      <c r="A11" s="65">
        <v>15</v>
      </c>
      <c r="B11" s="67">
        <f t="shared" si="0"/>
        <v>3.1250000000000001E-4</v>
      </c>
      <c r="C11" s="69">
        <f t="shared" si="1"/>
        <v>0.9375</v>
      </c>
      <c r="D11" s="3">
        <f t="shared" si="2"/>
        <v>0.515625</v>
      </c>
    </row>
    <row r="12" spans="1:4" x14ac:dyDescent="0.3">
      <c r="A12" s="65">
        <v>18</v>
      </c>
      <c r="B12" s="67">
        <f t="shared" si="0"/>
        <v>2.631578947368421E-4</v>
      </c>
      <c r="C12" s="69">
        <f t="shared" si="1"/>
        <v>0.78947368421052633</v>
      </c>
      <c r="D12" s="3">
        <f t="shared" si="2"/>
        <v>0.43421052631578949</v>
      </c>
    </row>
    <row r="13" spans="1:4" x14ac:dyDescent="0.3">
      <c r="A13" s="65">
        <v>22</v>
      </c>
      <c r="B13" s="67">
        <f t="shared" si="0"/>
        <v>2.1739130434782607E-4</v>
      </c>
      <c r="C13" s="69">
        <f t="shared" si="1"/>
        <v>0.65217391304347816</v>
      </c>
      <c r="D13" s="3">
        <f t="shared" si="2"/>
        <v>0.35869565217391303</v>
      </c>
    </row>
    <row r="14" spans="1:4" x14ac:dyDescent="0.3">
      <c r="A14" s="65">
        <v>24</v>
      </c>
      <c r="B14" s="67">
        <f t="shared" si="0"/>
        <v>2.0000000000000001E-4</v>
      </c>
      <c r="C14" s="69">
        <f t="shared" si="1"/>
        <v>0.6</v>
      </c>
      <c r="D14" s="3">
        <f t="shared" si="2"/>
        <v>0.33</v>
      </c>
    </row>
    <row r="15" spans="1:4" x14ac:dyDescent="0.3">
      <c r="A15" s="65">
        <v>27</v>
      </c>
      <c r="B15" s="67">
        <f t="shared" si="0"/>
        <v>1.7857142857142857E-4</v>
      </c>
      <c r="C15" s="69">
        <f t="shared" si="1"/>
        <v>0.5357142857142857</v>
      </c>
      <c r="D15" s="3">
        <f t="shared" si="2"/>
        <v>0.29464285714285715</v>
      </c>
    </row>
    <row r="16" spans="1:4" x14ac:dyDescent="0.3">
      <c r="A16" s="65">
        <v>33</v>
      </c>
      <c r="B16" s="67">
        <f t="shared" si="0"/>
        <v>1.4705882352941178E-4</v>
      </c>
      <c r="C16" s="69">
        <f t="shared" si="1"/>
        <v>0.44117647058823534</v>
      </c>
      <c r="D16" s="3">
        <f t="shared" si="2"/>
        <v>0.24264705882352947</v>
      </c>
    </row>
    <row r="17" spans="1:4" x14ac:dyDescent="0.3">
      <c r="A17" s="65">
        <v>39</v>
      </c>
      <c r="B17" s="67">
        <f t="shared" si="0"/>
        <v>1.25E-4</v>
      </c>
      <c r="C17" s="69">
        <f t="shared" si="1"/>
        <v>0.375</v>
      </c>
      <c r="D17" s="3">
        <f t="shared" si="2"/>
        <v>0.20625000000000002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48"/>
  <sheetViews>
    <sheetView workbookViewId="0">
      <selection activeCell="O23" sqref="O23"/>
    </sheetView>
  </sheetViews>
  <sheetFormatPr baseColWidth="10" defaultRowHeight="14.4" x14ac:dyDescent="0.3"/>
  <cols>
    <col min="1" max="1" width="7.6640625" customWidth="1"/>
    <col min="2" max="2" width="36.33203125" customWidth="1"/>
    <col min="3" max="3" width="20.88671875" bestFit="1" customWidth="1"/>
    <col min="4" max="4" width="20.88671875" customWidth="1"/>
    <col min="5" max="5" width="28.6640625" customWidth="1"/>
    <col min="6" max="6" width="6.44140625" bestFit="1" customWidth="1"/>
    <col min="7" max="7" width="7.109375" customWidth="1"/>
    <col min="8" max="8" width="7.44140625" customWidth="1"/>
    <col min="9" max="9" width="7.33203125" customWidth="1"/>
    <col min="10" max="10" width="24.109375" customWidth="1"/>
    <col min="11" max="11" width="14.5546875" customWidth="1"/>
    <col min="12" max="12" width="15" bestFit="1" customWidth="1"/>
    <col min="15" max="15" width="13.44140625" bestFit="1" customWidth="1"/>
  </cols>
  <sheetData>
    <row r="1" spans="1:6" s="7" customFormat="1" ht="18" x14ac:dyDescent="0.35">
      <c r="A1" s="6" t="s">
        <v>38</v>
      </c>
    </row>
    <row r="2" spans="1:6" s="7" customFormat="1" ht="18" x14ac:dyDescent="0.35">
      <c r="A2" s="6"/>
    </row>
    <row r="3" spans="1:6" s="15" customFormat="1" x14ac:dyDescent="0.3">
      <c r="A3" s="4" t="s">
        <v>34</v>
      </c>
      <c r="B3" s="15" t="s">
        <v>74</v>
      </c>
    </row>
    <row r="4" spans="1:6" s="15" customFormat="1" x14ac:dyDescent="0.3">
      <c r="A4" s="4"/>
      <c r="B4" t="s">
        <v>75</v>
      </c>
    </row>
    <row r="5" spans="1:6" s="15" customFormat="1" x14ac:dyDescent="0.3">
      <c r="A5" s="4"/>
      <c r="B5" s="15" t="s">
        <v>76</v>
      </c>
    </row>
    <row r="6" spans="1:6" s="15" customFormat="1" x14ac:dyDescent="0.3">
      <c r="A6" s="4"/>
      <c r="B6" t="s">
        <v>39</v>
      </c>
    </row>
    <row r="7" spans="1:6" s="15" customFormat="1" x14ac:dyDescent="0.3">
      <c r="A7" s="4"/>
    </row>
    <row r="8" spans="1:6" s="15" customFormat="1" x14ac:dyDescent="0.3">
      <c r="A8" s="16" t="s">
        <v>40</v>
      </c>
      <c r="B8" s="4"/>
    </row>
    <row r="9" spans="1:6" s="15" customFormat="1" x14ac:dyDescent="0.3">
      <c r="A9" s="16"/>
      <c r="B9" s="17" t="s">
        <v>41</v>
      </c>
      <c r="E9" s="18" t="s">
        <v>42</v>
      </c>
    </row>
    <row r="10" spans="1:6" s="15" customFormat="1" x14ac:dyDescent="0.3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3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3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3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3">
      <c r="A14" s="4"/>
      <c r="E14" s="21" t="s">
        <v>52</v>
      </c>
      <c r="F14" s="12">
        <v>0</v>
      </c>
    </row>
    <row r="15" spans="1:6" s="15" customFormat="1" x14ac:dyDescent="0.3">
      <c r="A15" s="4"/>
      <c r="E15" s="21" t="s">
        <v>53</v>
      </c>
      <c r="F15" s="12">
        <v>0</v>
      </c>
    </row>
    <row r="16" spans="1:6" s="15" customFormat="1" x14ac:dyDescent="0.3">
      <c r="A16" s="4"/>
      <c r="E16" s="21" t="s">
        <v>54</v>
      </c>
      <c r="F16" s="5">
        <v>152</v>
      </c>
    </row>
    <row r="17" spans="1:15" s="15" customFormat="1" x14ac:dyDescent="0.3">
      <c r="A17" s="4"/>
      <c r="E17" s="21" t="s">
        <v>55</v>
      </c>
      <c r="F17" s="5">
        <v>200</v>
      </c>
    </row>
    <row r="18" spans="1:15" s="15" customFormat="1" x14ac:dyDescent="0.3">
      <c r="A18" s="4"/>
      <c r="E18" s="21" t="s">
        <v>56</v>
      </c>
      <c r="F18" s="5">
        <v>220</v>
      </c>
    </row>
    <row r="19" spans="1:15" s="15" customFormat="1" x14ac:dyDescent="0.3">
      <c r="A19" s="4"/>
      <c r="E19" s="21"/>
      <c r="F19" s="21"/>
    </row>
    <row r="20" spans="1:15" s="15" customFormat="1" x14ac:dyDescent="0.3">
      <c r="A20" s="4"/>
      <c r="E20" s="17" t="s">
        <v>43</v>
      </c>
    </row>
    <row r="21" spans="1:15" s="15" customFormat="1" x14ac:dyDescent="0.3">
      <c r="A21" s="4"/>
      <c r="E21" s="20" t="s">
        <v>46</v>
      </c>
      <c r="F21" s="15">
        <f>SUM(M25:M280)</f>
        <v>0</v>
      </c>
    </row>
    <row r="22" spans="1:15" s="15" customFormat="1" x14ac:dyDescent="0.3">
      <c r="G22" s="25"/>
      <c r="I22" s="25"/>
      <c r="J22" s="26"/>
    </row>
    <row r="23" spans="1:15" x14ac:dyDescent="0.3">
      <c r="A23" s="4" t="s">
        <v>57</v>
      </c>
      <c r="B23" s="5"/>
      <c r="F23" s="4" t="s">
        <v>58</v>
      </c>
      <c r="G23" s="2"/>
      <c r="K23" s="18" t="s">
        <v>196</v>
      </c>
      <c r="L23" s="4" t="s">
        <v>59</v>
      </c>
      <c r="O23" s="4" t="s">
        <v>258</v>
      </c>
    </row>
    <row r="24" spans="1:15" x14ac:dyDescent="0.3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5" x14ac:dyDescent="0.3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3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3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3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3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3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3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3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3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3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3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3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3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3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3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3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3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3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3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3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3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3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3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3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3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3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3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3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3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3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3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3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3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3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3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3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3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3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3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3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3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3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3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3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3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3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3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3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3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3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3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3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3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3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3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3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3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3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3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3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3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3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3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3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3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3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3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3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3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3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3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3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3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3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3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3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3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3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3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3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3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3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3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3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3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3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3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3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3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3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3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3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3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3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3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3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3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3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3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3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3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3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3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3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3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3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3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3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3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3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3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3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3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3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3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3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3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3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3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3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3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3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3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3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3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3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3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3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3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3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3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3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3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3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3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3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3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3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3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3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3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3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3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3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3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3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3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3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3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3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3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3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3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3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3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3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3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3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3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3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3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3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3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3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3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3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3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3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3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3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3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3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3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3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3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3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3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3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3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3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3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3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3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3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3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3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3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3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3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3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3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3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3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3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3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3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3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3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3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3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3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3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3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3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3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3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3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3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3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3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3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3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3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3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3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3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3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3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3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3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3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3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3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3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3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3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3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3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3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3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3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3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3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3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3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3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3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3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3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3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3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3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3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3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3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3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3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3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3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3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3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3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3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3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3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3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3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3">
      <c r="A282" s="27">
        <v>257</v>
      </c>
      <c r="L282">
        <f t="shared" ref="L282:L345" si="48">INDEX(L$25:L$280,512-A282)</f>
        <v>247</v>
      </c>
    </row>
    <row r="283" spans="1:13" x14ac:dyDescent="0.3">
      <c r="A283" s="27">
        <v>258</v>
      </c>
      <c r="L283">
        <f t="shared" si="48"/>
        <v>247</v>
      </c>
    </row>
    <row r="284" spans="1:13" x14ac:dyDescent="0.3">
      <c r="A284" s="27">
        <v>259</v>
      </c>
      <c r="L284">
        <f t="shared" si="48"/>
        <v>247</v>
      </c>
    </row>
    <row r="285" spans="1:13" x14ac:dyDescent="0.3">
      <c r="A285" s="27">
        <v>260</v>
      </c>
      <c r="L285">
        <f t="shared" si="48"/>
        <v>247</v>
      </c>
    </row>
    <row r="286" spans="1:13" x14ac:dyDescent="0.3">
      <c r="A286" s="27">
        <v>261</v>
      </c>
      <c r="L286">
        <f t="shared" si="48"/>
        <v>247</v>
      </c>
    </row>
    <row r="287" spans="1:13" x14ac:dyDescent="0.3">
      <c r="A287" s="27">
        <v>262</v>
      </c>
      <c r="L287">
        <f t="shared" si="48"/>
        <v>247</v>
      </c>
    </row>
    <row r="288" spans="1:13" x14ac:dyDescent="0.3">
      <c r="A288" s="27">
        <v>263</v>
      </c>
      <c r="L288">
        <f t="shared" si="48"/>
        <v>247</v>
      </c>
    </row>
    <row r="289" spans="1:12" x14ac:dyDescent="0.3">
      <c r="A289" s="27">
        <v>264</v>
      </c>
      <c r="L289">
        <f t="shared" si="48"/>
        <v>247</v>
      </c>
    </row>
    <row r="290" spans="1:12" x14ac:dyDescent="0.3">
      <c r="A290" s="27">
        <v>265</v>
      </c>
      <c r="L290">
        <f t="shared" si="48"/>
        <v>247</v>
      </c>
    </row>
    <row r="291" spans="1:12" x14ac:dyDescent="0.3">
      <c r="A291" s="27">
        <v>266</v>
      </c>
      <c r="L291">
        <f t="shared" si="48"/>
        <v>246</v>
      </c>
    </row>
    <row r="292" spans="1:12" x14ac:dyDescent="0.3">
      <c r="A292" s="27">
        <v>267</v>
      </c>
      <c r="L292">
        <f t="shared" si="48"/>
        <v>246</v>
      </c>
    </row>
    <row r="293" spans="1:12" x14ac:dyDescent="0.3">
      <c r="A293" s="27">
        <v>268</v>
      </c>
      <c r="L293">
        <f t="shared" si="48"/>
        <v>246</v>
      </c>
    </row>
    <row r="294" spans="1:12" x14ac:dyDescent="0.3">
      <c r="A294" s="27">
        <v>269</v>
      </c>
      <c r="L294">
        <f t="shared" si="48"/>
        <v>246</v>
      </c>
    </row>
    <row r="295" spans="1:12" x14ac:dyDescent="0.3">
      <c r="A295" s="27">
        <v>270</v>
      </c>
      <c r="L295">
        <f t="shared" si="48"/>
        <v>246</v>
      </c>
    </row>
    <row r="296" spans="1:12" x14ac:dyDescent="0.3">
      <c r="A296" s="27">
        <v>271</v>
      </c>
      <c r="L296">
        <f t="shared" si="48"/>
        <v>246</v>
      </c>
    </row>
    <row r="297" spans="1:12" x14ac:dyDescent="0.3">
      <c r="A297" s="27">
        <v>272</v>
      </c>
      <c r="L297">
        <f t="shared" si="48"/>
        <v>246</v>
      </c>
    </row>
    <row r="298" spans="1:12" x14ac:dyDescent="0.3">
      <c r="A298" s="27">
        <v>273</v>
      </c>
      <c r="L298">
        <f t="shared" si="48"/>
        <v>246</v>
      </c>
    </row>
    <row r="299" spans="1:12" x14ac:dyDescent="0.3">
      <c r="A299" s="27">
        <v>274</v>
      </c>
      <c r="L299">
        <f t="shared" si="48"/>
        <v>245</v>
      </c>
    </row>
    <row r="300" spans="1:12" x14ac:dyDescent="0.3">
      <c r="A300" s="27">
        <v>275</v>
      </c>
      <c r="L300">
        <f t="shared" si="48"/>
        <v>245</v>
      </c>
    </row>
    <row r="301" spans="1:12" x14ac:dyDescent="0.3">
      <c r="A301" s="27">
        <v>276</v>
      </c>
      <c r="L301">
        <f t="shared" si="48"/>
        <v>245</v>
      </c>
    </row>
    <row r="302" spans="1:12" x14ac:dyDescent="0.3">
      <c r="A302" s="27">
        <v>277</v>
      </c>
      <c r="L302">
        <f t="shared" si="48"/>
        <v>245</v>
      </c>
    </row>
    <row r="303" spans="1:12" x14ac:dyDescent="0.3">
      <c r="A303" s="27">
        <v>278</v>
      </c>
      <c r="L303">
        <f t="shared" si="48"/>
        <v>245</v>
      </c>
    </row>
    <row r="304" spans="1:12" x14ac:dyDescent="0.3">
      <c r="A304" s="27">
        <v>279</v>
      </c>
      <c r="L304">
        <f t="shared" si="48"/>
        <v>244</v>
      </c>
    </row>
    <row r="305" spans="1:12" x14ac:dyDescent="0.3">
      <c r="A305" s="27">
        <v>280</v>
      </c>
      <c r="L305">
        <f t="shared" si="48"/>
        <v>244</v>
      </c>
    </row>
    <row r="306" spans="1:12" x14ac:dyDescent="0.3">
      <c r="A306" s="27">
        <v>281</v>
      </c>
      <c r="L306">
        <f t="shared" si="48"/>
        <v>244</v>
      </c>
    </row>
    <row r="307" spans="1:12" x14ac:dyDescent="0.3">
      <c r="A307" s="27">
        <v>282</v>
      </c>
      <c r="L307">
        <f t="shared" si="48"/>
        <v>244</v>
      </c>
    </row>
    <row r="308" spans="1:12" x14ac:dyDescent="0.3">
      <c r="A308" s="27">
        <v>283</v>
      </c>
      <c r="L308">
        <f t="shared" si="48"/>
        <v>243</v>
      </c>
    </row>
    <row r="309" spans="1:12" x14ac:dyDescent="0.3">
      <c r="A309" s="27">
        <v>284</v>
      </c>
      <c r="L309">
        <f t="shared" si="48"/>
        <v>243</v>
      </c>
    </row>
    <row r="310" spans="1:12" x14ac:dyDescent="0.3">
      <c r="A310" s="27">
        <v>285</v>
      </c>
      <c r="L310">
        <f t="shared" si="48"/>
        <v>243</v>
      </c>
    </row>
    <row r="311" spans="1:12" x14ac:dyDescent="0.3">
      <c r="A311" s="27">
        <v>286</v>
      </c>
      <c r="L311">
        <f t="shared" si="48"/>
        <v>243</v>
      </c>
    </row>
    <row r="312" spans="1:12" x14ac:dyDescent="0.3">
      <c r="A312" s="27">
        <v>287</v>
      </c>
      <c r="L312">
        <f t="shared" si="48"/>
        <v>242</v>
      </c>
    </row>
    <row r="313" spans="1:12" x14ac:dyDescent="0.3">
      <c r="A313" s="27">
        <v>288</v>
      </c>
      <c r="L313">
        <f t="shared" si="48"/>
        <v>242</v>
      </c>
    </row>
    <row r="314" spans="1:12" x14ac:dyDescent="0.3">
      <c r="A314" s="27">
        <v>289</v>
      </c>
      <c r="L314">
        <f t="shared" si="48"/>
        <v>242</v>
      </c>
    </row>
    <row r="315" spans="1:12" x14ac:dyDescent="0.3">
      <c r="A315" s="27">
        <v>290</v>
      </c>
      <c r="L315">
        <f t="shared" si="48"/>
        <v>241</v>
      </c>
    </row>
    <row r="316" spans="1:12" x14ac:dyDescent="0.3">
      <c r="A316" s="27">
        <v>291</v>
      </c>
      <c r="L316">
        <f t="shared" si="48"/>
        <v>241</v>
      </c>
    </row>
    <row r="317" spans="1:12" x14ac:dyDescent="0.3">
      <c r="A317" s="27">
        <v>292</v>
      </c>
      <c r="L317">
        <f t="shared" si="48"/>
        <v>241</v>
      </c>
    </row>
    <row r="318" spans="1:12" x14ac:dyDescent="0.3">
      <c r="A318" s="27">
        <v>293</v>
      </c>
      <c r="L318">
        <f t="shared" si="48"/>
        <v>240</v>
      </c>
    </row>
    <row r="319" spans="1:12" x14ac:dyDescent="0.3">
      <c r="A319" s="27">
        <v>294</v>
      </c>
      <c r="L319">
        <f t="shared" si="48"/>
        <v>240</v>
      </c>
    </row>
    <row r="320" spans="1:12" x14ac:dyDescent="0.3">
      <c r="A320" s="27">
        <v>295</v>
      </c>
      <c r="L320">
        <f t="shared" si="48"/>
        <v>240</v>
      </c>
    </row>
    <row r="321" spans="1:12" x14ac:dyDescent="0.3">
      <c r="A321" s="27">
        <v>296</v>
      </c>
      <c r="L321">
        <f t="shared" si="48"/>
        <v>239</v>
      </c>
    </row>
    <row r="322" spans="1:12" x14ac:dyDescent="0.3">
      <c r="A322" s="27">
        <v>297</v>
      </c>
      <c r="L322">
        <f t="shared" si="48"/>
        <v>239</v>
      </c>
    </row>
    <row r="323" spans="1:12" x14ac:dyDescent="0.3">
      <c r="A323" s="27">
        <v>298</v>
      </c>
      <c r="L323">
        <f t="shared" si="48"/>
        <v>239</v>
      </c>
    </row>
    <row r="324" spans="1:12" x14ac:dyDescent="0.3">
      <c r="A324" s="27">
        <v>299</v>
      </c>
      <c r="L324">
        <f t="shared" si="48"/>
        <v>238</v>
      </c>
    </row>
    <row r="325" spans="1:12" x14ac:dyDescent="0.3">
      <c r="A325" s="27">
        <v>300</v>
      </c>
      <c r="L325">
        <f t="shared" si="48"/>
        <v>238</v>
      </c>
    </row>
    <row r="326" spans="1:12" x14ac:dyDescent="0.3">
      <c r="A326" s="27">
        <v>301</v>
      </c>
      <c r="L326">
        <f t="shared" si="48"/>
        <v>237</v>
      </c>
    </row>
    <row r="327" spans="1:12" x14ac:dyDescent="0.3">
      <c r="A327" s="27">
        <v>302</v>
      </c>
      <c r="L327">
        <f t="shared" si="48"/>
        <v>237</v>
      </c>
    </row>
    <row r="328" spans="1:12" x14ac:dyDescent="0.3">
      <c r="A328" s="27">
        <v>303</v>
      </c>
      <c r="L328">
        <f t="shared" si="48"/>
        <v>237</v>
      </c>
    </row>
    <row r="329" spans="1:12" x14ac:dyDescent="0.3">
      <c r="A329" s="27">
        <v>304</v>
      </c>
      <c r="L329">
        <f t="shared" si="48"/>
        <v>236</v>
      </c>
    </row>
    <row r="330" spans="1:12" x14ac:dyDescent="0.3">
      <c r="A330" s="27">
        <v>305</v>
      </c>
      <c r="L330">
        <f t="shared" si="48"/>
        <v>236</v>
      </c>
    </row>
    <row r="331" spans="1:12" x14ac:dyDescent="0.3">
      <c r="A331" s="27">
        <v>306</v>
      </c>
      <c r="L331">
        <f t="shared" si="48"/>
        <v>235</v>
      </c>
    </row>
    <row r="332" spans="1:12" x14ac:dyDescent="0.3">
      <c r="A332" s="27">
        <v>307</v>
      </c>
      <c r="L332">
        <f t="shared" si="48"/>
        <v>235</v>
      </c>
    </row>
    <row r="333" spans="1:12" x14ac:dyDescent="0.3">
      <c r="A333" s="27">
        <v>308</v>
      </c>
      <c r="L333">
        <f t="shared" si="48"/>
        <v>234</v>
      </c>
    </row>
    <row r="334" spans="1:12" x14ac:dyDescent="0.3">
      <c r="A334" s="27">
        <v>309</v>
      </c>
      <c r="L334">
        <f t="shared" si="48"/>
        <v>234</v>
      </c>
    </row>
    <row r="335" spans="1:12" x14ac:dyDescent="0.3">
      <c r="A335" s="27">
        <v>310</v>
      </c>
      <c r="L335">
        <f t="shared" si="48"/>
        <v>233</v>
      </c>
    </row>
    <row r="336" spans="1:12" x14ac:dyDescent="0.3">
      <c r="A336" s="27">
        <v>311</v>
      </c>
      <c r="L336">
        <f t="shared" si="48"/>
        <v>233</v>
      </c>
    </row>
    <row r="337" spans="1:12" x14ac:dyDescent="0.3">
      <c r="A337" s="27">
        <v>312</v>
      </c>
      <c r="L337">
        <f t="shared" si="48"/>
        <v>232</v>
      </c>
    </row>
    <row r="338" spans="1:12" x14ac:dyDescent="0.3">
      <c r="A338" s="27">
        <v>313</v>
      </c>
      <c r="L338">
        <f t="shared" si="48"/>
        <v>232</v>
      </c>
    </row>
    <row r="339" spans="1:12" x14ac:dyDescent="0.3">
      <c r="A339" s="27">
        <v>314</v>
      </c>
      <c r="L339">
        <f t="shared" si="48"/>
        <v>231</v>
      </c>
    </row>
    <row r="340" spans="1:12" x14ac:dyDescent="0.3">
      <c r="A340" s="27">
        <v>315</v>
      </c>
      <c r="L340">
        <f t="shared" si="48"/>
        <v>231</v>
      </c>
    </row>
    <row r="341" spans="1:12" x14ac:dyDescent="0.3">
      <c r="A341" s="27">
        <v>316</v>
      </c>
      <c r="L341">
        <f t="shared" si="48"/>
        <v>230</v>
      </c>
    </row>
    <row r="342" spans="1:12" x14ac:dyDescent="0.3">
      <c r="A342" s="27">
        <v>317</v>
      </c>
      <c r="L342">
        <f t="shared" si="48"/>
        <v>230</v>
      </c>
    </row>
    <row r="343" spans="1:12" x14ac:dyDescent="0.3">
      <c r="A343" s="27">
        <v>318</v>
      </c>
      <c r="L343">
        <f t="shared" si="48"/>
        <v>229</v>
      </c>
    </row>
    <row r="344" spans="1:12" x14ac:dyDescent="0.3">
      <c r="A344" s="27">
        <v>319</v>
      </c>
      <c r="L344">
        <f t="shared" si="48"/>
        <v>228</v>
      </c>
    </row>
    <row r="345" spans="1:12" x14ac:dyDescent="0.3">
      <c r="A345" s="27">
        <v>320</v>
      </c>
      <c r="L345">
        <f t="shared" si="48"/>
        <v>228</v>
      </c>
    </row>
    <row r="346" spans="1:12" x14ac:dyDescent="0.3">
      <c r="A346" s="27">
        <v>321</v>
      </c>
      <c r="L346">
        <f t="shared" ref="L346:L409" si="49">INDEX(L$25:L$280,512-A346)</f>
        <v>227</v>
      </c>
    </row>
    <row r="347" spans="1:12" x14ac:dyDescent="0.3">
      <c r="A347" s="27">
        <v>322</v>
      </c>
      <c r="L347">
        <f t="shared" si="49"/>
        <v>227</v>
      </c>
    </row>
    <row r="348" spans="1:12" x14ac:dyDescent="0.3">
      <c r="A348" s="27">
        <v>323</v>
      </c>
      <c r="L348">
        <f t="shared" si="49"/>
        <v>226</v>
      </c>
    </row>
    <row r="349" spans="1:12" x14ac:dyDescent="0.3">
      <c r="A349" s="27">
        <v>324</v>
      </c>
      <c r="L349">
        <f t="shared" si="49"/>
        <v>225</v>
      </c>
    </row>
    <row r="350" spans="1:12" x14ac:dyDescent="0.3">
      <c r="A350" s="27">
        <v>325</v>
      </c>
      <c r="L350">
        <f t="shared" si="49"/>
        <v>225</v>
      </c>
    </row>
    <row r="351" spans="1:12" x14ac:dyDescent="0.3">
      <c r="A351" s="27">
        <v>326</v>
      </c>
      <c r="L351">
        <f t="shared" si="49"/>
        <v>224</v>
      </c>
    </row>
    <row r="352" spans="1:12" x14ac:dyDescent="0.3">
      <c r="A352" s="27">
        <v>327</v>
      </c>
      <c r="L352">
        <f t="shared" si="49"/>
        <v>224</v>
      </c>
    </row>
    <row r="353" spans="1:12" x14ac:dyDescent="0.3">
      <c r="A353" s="27">
        <v>328</v>
      </c>
      <c r="L353">
        <f t="shared" si="49"/>
        <v>223</v>
      </c>
    </row>
    <row r="354" spans="1:12" x14ac:dyDescent="0.3">
      <c r="A354" s="27">
        <v>329</v>
      </c>
      <c r="L354">
        <f t="shared" si="49"/>
        <v>222</v>
      </c>
    </row>
    <row r="355" spans="1:12" x14ac:dyDescent="0.3">
      <c r="A355" s="27">
        <v>330</v>
      </c>
      <c r="L355">
        <f t="shared" si="49"/>
        <v>222</v>
      </c>
    </row>
    <row r="356" spans="1:12" x14ac:dyDescent="0.3">
      <c r="A356" s="27">
        <v>331</v>
      </c>
      <c r="L356">
        <f t="shared" si="49"/>
        <v>221</v>
      </c>
    </row>
    <row r="357" spans="1:12" x14ac:dyDescent="0.3">
      <c r="A357" s="27">
        <v>332</v>
      </c>
      <c r="L357">
        <f t="shared" si="49"/>
        <v>220</v>
      </c>
    </row>
    <row r="358" spans="1:12" x14ac:dyDescent="0.3">
      <c r="A358" s="27">
        <v>333</v>
      </c>
      <c r="L358">
        <f t="shared" si="49"/>
        <v>219</v>
      </c>
    </row>
    <row r="359" spans="1:12" x14ac:dyDescent="0.3">
      <c r="A359" s="27">
        <v>334</v>
      </c>
      <c r="L359">
        <f t="shared" si="49"/>
        <v>219</v>
      </c>
    </row>
    <row r="360" spans="1:12" x14ac:dyDescent="0.3">
      <c r="A360" s="27">
        <v>335</v>
      </c>
      <c r="L360">
        <f t="shared" si="49"/>
        <v>218</v>
      </c>
    </row>
    <row r="361" spans="1:12" x14ac:dyDescent="0.3">
      <c r="A361" s="27">
        <v>336</v>
      </c>
      <c r="L361">
        <f t="shared" si="49"/>
        <v>217</v>
      </c>
    </row>
    <row r="362" spans="1:12" x14ac:dyDescent="0.3">
      <c r="A362" s="27">
        <v>337</v>
      </c>
      <c r="L362">
        <f t="shared" si="49"/>
        <v>217</v>
      </c>
    </row>
    <row r="363" spans="1:12" x14ac:dyDescent="0.3">
      <c r="A363" s="27">
        <v>338</v>
      </c>
      <c r="L363">
        <f t="shared" si="49"/>
        <v>216</v>
      </c>
    </row>
    <row r="364" spans="1:12" x14ac:dyDescent="0.3">
      <c r="A364" s="27">
        <v>339</v>
      </c>
      <c r="L364">
        <f t="shared" si="49"/>
        <v>215</v>
      </c>
    </row>
    <row r="365" spans="1:12" x14ac:dyDescent="0.3">
      <c r="A365" s="27">
        <v>340</v>
      </c>
      <c r="L365">
        <f t="shared" si="49"/>
        <v>214</v>
      </c>
    </row>
    <row r="366" spans="1:12" x14ac:dyDescent="0.3">
      <c r="A366" s="27">
        <v>341</v>
      </c>
      <c r="L366">
        <f t="shared" si="49"/>
        <v>214</v>
      </c>
    </row>
    <row r="367" spans="1:12" x14ac:dyDescent="0.3">
      <c r="A367" s="27">
        <v>342</v>
      </c>
      <c r="L367">
        <f t="shared" si="49"/>
        <v>213</v>
      </c>
    </row>
    <row r="368" spans="1:12" x14ac:dyDescent="0.3">
      <c r="A368" s="27">
        <v>343</v>
      </c>
      <c r="L368">
        <f t="shared" si="49"/>
        <v>212</v>
      </c>
    </row>
    <row r="369" spans="1:12" x14ac:dyDescent="0.3">
      <c r="A369" s="27">
        <v>344</v>
      </c>
      <c r="L369">
        <f t="shared" si="49"/>
        <v>211</v>
      </c>
    </row>
    <row r="370" spans="1:12" x14ac:dyDescent="0.3">
      <c r="A370" s="27">
        <v>345</v>
      </c>
      <c r="L370">
        <f t="shared" si="49"/>
        <v>211</v>
      </c>
    </row>
    <row r="371" spans="1:12" x14ac:dyDescent="0.3">
      <c r="A371" s="27">
        <v>346</v>
      </c>
      <c r="L371">
        <f t="shared" si="49"/>
        <v>210</v>
      </c>
    </row>
    <row r="372" spans="1:12" x14ac:dyDescent="0.3">
      <c r="A372" s="27">
        <v>347</v>
      </c>
      <c r="L372">
        <f t="shared" si="49"/>
        <v>209</v>
      </c>
    </row>
    <row r="373" spans="1:12" x14ac:dyDescent="0.3">
      <c r="A373" s="27">
        <v>348</v>
      </c>
      <c r="L373">
        <f t="shared" si="49"/>
        <v>208</v>
      </c>
    </row>
    <row r="374" spans="1:12" x14ac:dyDescent="0.3">
      <c r="A374" s="27">
        <v>349</v>
      </c>
      <c r="L374">
        <f t="shared" si="49"/>
        <v>207</v>
      </c>
    </row>
    <row r="375" spans="1:12" x14ac:dyDescent="0.3">
      <c r="A375" s="27">
        <v>350</v>
      </c>
      <c r="L375">
        <f t="shared" si="49"/>
        <v>206</v>
      </c>
    </row>
    <row r="376" spans="1:12" x14ac:dyDescent="0.3">
      <c r="A376" s="27">
        <v>351</v>
      </c>
      <c r="L376">
        <f t="shared" si="49"/>
        <v>206</v>
      </c>
    </row>
    <row r="377" spans="1:12" x14ac:dyDescent="0.3">
      <c r="A377" s="27">
        <v>352</v>
      </c>
      <c r="L377">
        <f t="shared" si="49"/>
        <v>205</v>
      </c>
    </row>
    <row r="378" spans="1:12" x14ac:dyDescent="0.3">
      <c r="A378" s="27">
        <v>353</v>
      </c>
      <c r="L378">
        <f t="shared" si="49"/>
        <v>204</v>
      </c>
    </row>
    <row r="379" spans="1:12" x14ac:dyDescent="0.3">
      <c r="A379" s="27">
        <v>354</v>
      </c>
      <c r="L379">
        <f t="shared" si="49"/>
        <v>203</v>
      </c>
    </row>
    <row r="380" spans="1:12" x14ac:dyDescent="0.3">
      <c r="A380" s="27">
        <v>355</v>
      </c>
      <c r="L380">
        <f t="shared" si="49"/>
        <v>202</v>
      </c>
    </row>
    <row r="381" spans="1:12" x14ac:dyDescent="0.3">
      <c r="A381" s="27">
        <v>356</v>
      </c>
      <c r="L381">
        <f t="shared" si="49"/>
        <v>201</v>
      </c>
    </row>
    <row r="382" spans="1:12" x14ac:dyDescent="0.3">
      <c r="A382" s="27">
        <v>357</v>
      </c>
      <c r="L382">
        <f t="shared" si="49"/>
        <v>200</v>
      </c>
    </row>
    <row r="383" spans="1:12" x14ac:dyDescent="0.3">
      <c r="A383" s="27">
        <v>358</v>
      </c>
      <c r="L383">
        <f t="shared" si="49"/>
        <v>200</v>
      </c>
    </row>
    <row r="384" spans="1:12" x14ac:dyDescent="0.3">
      <c r="A384" s="27">
        <v>359</v>
      </c>
      <c r="L384">
        <f t="shared" si="49"/>
        <v>199</v>
      </c>
    </row>
    <row r="385" spans="1:12" x14ac:dyDescent="0.3">
      <c r="A385" s="27">
        <v>360</v>
      </c>
      <c r="L385">
        <f t="shared" si="49"/>
        <v>198</v>
      </c>
    </row>
    <row r="386" spans="1:12" x14ac:dyDescent="0.3">
      <c r="A386" s="27">
        <v>361</v>
      </c>
      <c r="L386">
        <f t="shared" si="49"/>
        <v>197</v>
      </c>
    </row>
    <row r="387" spans="1:12" x14ac:dyDescent="0.3">
      <c r="A387" s="27">
        <v>362</v>
      </c>
      <c r="L387">
        <f t="shared" si="49"/>
        <v>196</v>
      </c>
    </row>
    <row r="388" spans="1:12" x14ac:dyDescent="0.3">
      <c r="A388" s="27">
        <v>363</v>
      </c>
      <c r="L388">
        <f t="shared" si="49"/>
        <v>195</v>
      </c>
    </row>
    <row r="389" spans="1:12" x14ac:dyDescent="0.3">
      <c r="A389" s="27">
        <v>364</v>
      </c>
      <c r="L389">
        <f t="shared" si="49"/>
        <v>194</v>
      </c>
    </row>
    <row r="390" spans="1:12" x14ac:dyDescent="0.3">
      <c r="A390" s="27">
        <v>365</v>
      </c>
      <c r="L390">
        <f t="shared" si="49"/>
        <v>193</v>
      </c>
    </row>
    <row r="391" spans="1:12" x14ac:dyDescent="0.3">
      <c r="A391" s="27">
        <v>366</v>
      </c>
      <c r="L391">
        <f t="shared" si="49"/>
        <v>192</v>
      </c>
    </row>
    <row r="392" spans="1:12" x14ac:dyDescent="0.3">
      <c r="A392" s="27">
        <v>367</v>
      </c>
      <c r="L392">
        <f t="shared" si="49"/>
        <v>191</v>
      </c>
    </row>
    <row r="393" spans="1:12" x14ac:dyDescent="0.3">
      <c r="A393" s="27">
        <v>368</v>
      </c>
      <c r="L393">
        <f t="shared" si="49"/>
        <v>190</v>
      </c>
    </row>
    <row r="394" spans="1:12" x14ac:dyDescent="0.3">
      <c r="A394" s="27">
        <v>369</v>
      </c>
      <c r="L394">
        <f t="shared" si="49"/>
        <v>189</v>
      </c>
    </row>
    <row r="395" spans="1:12" x14ac:dyDescent="0.3">
      <c r="A395" s="27">
        <v>370</v>
      </c>
      <c r="L395">
        <f t="shared" si="49"/>
        <v>188</v>
      </c>
    </row>
    <row r="396" spans="1:12" x14ac:dyDescent="0.3">
      <c r="A396" s="27">
        <v>371</v>
      </c>
      <c r="L396">
        <f t="shared" si="49"/>
        <v>187</v>
      </c>
    </row>
    <row r="397" spans="1:12" x14ac:dyDescent="0.3">
      <c r="A397" s="27">
        <v>372</v>
      </c>
      <c r="L397">
        <f t="shared" si="49"/>
        <v>186</v>
      </c>
    </row>
    <row r="398" spans="1:12" x14ac:dyDescent="0.3">
      <c r="A398" s="27">
        <v>373</v>
      </c>
      <c r="L398">
        <f t="shared" si="49"/>
        <v>185</v>
      </c>
    </row>
    <row r="399" spans="1:12" x14ac:dyDescent="0.3">
      <c r="A399" s="27">
        <v>374</v>
      </c>
      <c r="L399">
        <f t="shared" si="49"/>
        <v>184</v>
      </c>
    </row>
    <row r="400" spans="1:12" x14ac:dyDescent="0.3">
      <c r="A400" s="27">
        <v>375</v>
      </c>
      <c r="L400">
        <f t="shared" si="49"/>
        <v>183</v>
      </c>
    </row>
    <row r="401" spans="1:12" x14ac:dyDescent="0.3">
      <c r="A401" s="27">
        <v>376</v>
      </c>
      <c r="L401">
        <f t="shared" si="49"/>
        <v>182</v>
      </c>
    </row>
    <row r="402" spans="1:12" x14ac:dyDescent="0.3">
      <c r="A402" s="27">
        <v>377</v>
      </c>
      <c r="L402">
        <f t="shared" si="49"/>
        <v>181</v>
      </c>
    </row>
    <row r="403" spans="1:12" x14ac:dyDescent="0.3">
      <c r="A403" s="27">
        <v>378</v>
      </c>
      <c r="L403">
        <f t="shared" si="49"/>
        <v>180</v>
      </c>
    </row>
    <row r="404" spans="1:12" x14ac:dyDescent="0.3">
      <c r="A404" s="27">
        <v>379</v>
      </c>
      <c r="L404">
        <f t="shared" si="49"/>
        <v>179</v>
      </c>
    </row>
    <row r="405" spans="1:12" x14ac:dyDescent="0.3">
      <c r="A405" s="27">
        <v>380</v>
      </c>
      <c r="L405">
        <f t="shared" si="49"/>
        <v>178</v>
      </c>
    </row>
    <row r="406" spans="1:12" x14ac:dyDescent="0.3">
      <c r="A406" s="27">
        <v>381</v>
      </c>
      <c r="L406">
        <f t="shared" si="49"/>
        <v>177</v>
      </c>
    </row>
    <row r="407" spans="1:12" x14ac:dyDescent="0.3">
      <c r="A407" s="27">
        <v>382</v>
      </c>
      <c r="L407">
        <f t="shared" si="49"/>
        <v>176</v>
      </c>
    </row>
    <row r="408" spans="1:12" x14ac:dyDescent="0.3">
      <c r="A408" s="27">
        <v>383</v>
      </c>
      <c r="L408">
        <f t="shared" si="49"/>
        <v>175</v>
      </c>
    </row>
    <row r="409" spans="1:12" x14ac:dyDescent="0.3">
      <c r="A409" s="27">
        <v>384</v>
      </c>
      <c r="L409">
        <f t="shared" si="49"/>
        <v>174</v>
      </c>
    </row>
    <row r="410" spans="1:12" x14ac:dyDescent="0.3">
      <c r="A410" s="27">
        <v>385</v>
      </c>
      <c r="L410">
        <f t="shared" ref="L410:L473" si="50">INDEX(L$25:L$280,512-A410)</f>
        <v>173</v>
      </c>
    </row>
    <row r="411" spans="1:12" x14ac:dyDescent="0.3">
      <c r="A411" s="27">
        <v>386</v>
      </c>
      <c r="L411">
        <f t="shared" si="50"/>
        <v>172</v>
      </c>
    </row>
    <row r="412" spans="1:12" x14ac:dyDescent="0.3">
      <c r="A412" s="27">
        <v>387</v>
      </c>
      <c r="L412">
        <f t="shared" si="50"/>
        <v>171</v>
      </c>
    </row>
    <row r="413" spans="1:12" x14ac:dyDescent="0.3">
      <c r="A413" s="27">
        <v>388</v>
      </c>
      <c r="L413">
        <f t="shared" si="50"/>
        <v>169</v>
      </c>
    </row>
    <row r="414" spans="1:12" x14ac:dyDescent="0.3">
      <c r="A414" s="27">
        <v>389</v>
      </c>
      <c r="L414">
        <f t="shared" si="50"/>
        <v>168</v>
      </c>
    </row>
    <row r="415" spans="1:12" x14ac:dyDescent="0.3">
      <c r="A415" s="27">
        <v>390</v>
      </c>
      <c r="L415">
        <f t="shared" si="50"/>
        <v>167</v>
      </c>
    </row>
    <row r="416" spans="1:12" x14ac:dyDescent="0.3">
      <c r="A416" s="27">
        <v>391</v>
      </c>
      <c r="L416">
        <f t="shared" si="50"/>
        <v>166</v>
      </c>
    </row>
    <row r="417" spans="1:12" x14ac:dyDescent="0.3">
      <c r="A417" s="27">
        <v>392</v>
      </c>
      <c r="L417">
        <f t="shared" si="50"/>
        <v>165</v>
      </c>
    </row>
    <row r="418" spans="1:12" x14ac:dyDescent="0.3">
      <c r="A418" s="27">
        <v>393</v>
      </c>
      <c r="L418">
        <f t="shared" si="50"/>
        <v>164</v>
      </c>
    </row>
    <row r="419" spans="1:12" x14ac:dyDescent="0.3">
      <c r="A419" s="27">
        <v>394</v>
      </c>
      <c r="L419">
        <f t="shared" si="50"/>
        <v>163</v>
      </c>
    </row>
    <row r="420" spans="1:12" x14ac:dyDescent="0.3">
      <c r="A420" s="27">
        <v>395</v>
      </c>
      <c r="L420">
        <f t="shared" si="50"/>
        <v>162</v>
      </c>
    </row>
    <row r="421" spans="1:12" x14ac:dyDescent="0.3">
      <c r="A421" s="27">
        <v>396</v>
      </c>
      <c r="L421">
        <f t="shared" si="50"/>
        <v>160</v>
      </c>
    </row>
    <row r="422" spans="1:12" x14ac:dyDescent="0.3">
      <c r="A422" s="27">
        <v>397</v>
      </c>
      <c r="L422">
        <f t="shared" si="50"/>
        <v>159</v>
      </c>
    </row>
    <row r="423" spans="1:12" x14ac:dyDescent="0.3">
      <c r="A423" s="27">
        <v>398</v>
      </c>
      <c r="L423">
        <f t="shared" si="50"/>
        <v>158</v>
      </c>
    </row>
    <row r="424" spans="1:12" x14ac:dyDescent="0.3">
      <c r="A424" s="27">
        <v>399</v>
      </c>
      <c r="L424">
        <f t="shared" si="50"/>
        <v>157</v>
      </c>
    </row>
    <row r="425" spans="1:12" x14ac:dyDescent="0.3">
      <c r="A425" s="27">
        <v>400</v>
      </c>
      <c r="L425">
        <f t="shared" si="50"/>
        <v>156</v>
      </c>
    </row>
    <row r="426" spans="1:12" x14ac:dyDescent="0.3">
      <c r="A426" s="27">
        <v>401</v>
      </c>
      <c r="L426">
        <f t="shared" si="50"/>
        <v>155</v>
      </c>
    </row>
    <row r="427" spans="1:12" x14ac:dyDescent="0.3">
      <c r="A427" s="27">
        <v>402</v>
      </c>
      <c r="L427">
        <f t="shared" si="50"/>
        <v>153</v>
      </c>
    </row>
    <row r="428" spans="1:12" x14ac:dyDescent="0.3">
      <c r="A428" s="27">
        <v>403</v>
      </c>
      <c r="L428">
        <f t="shared" si="50"/>
        <v>152</v>
      </c>
    </row>
    <row r="429" spans="1:12" x14ac:dyDescent="0.3">
      <c r="A429" s="27">
        <v>404</v>
      </c>
      <c r="L429">
        <f t="shared" si="50"/>
        <v>151</v>
      </c>
    </row>
    <row r="430" spans="1:12" x14ac:dyDescent="0.3">
      <c r="A430" s="27">
        <v>405</v>
      </c>
      <c r="L430">
        <f t="shared" si="50"/>
        <v>150</v>
      </c>
    </row>
    <row r="431" spans="1:12" x14ac:dyDescent="0.3">
      <c r="A431" s="27">
        <v>406</v>
      </c>
      <c r="L431">
        <f t="shared" si="50"/>
        <v>149</v>
      </c>
    </row>
    <row r="432" spans="1:12" x14ac:dyDescent="0.3">
      <c r="A432" s="27">
        <v>407</v>
      </c>
      <c r="L432">
        <f t="shared" si="50"/>
        <v>147</v>
      </c>
    </row>
    <row r="433" spans="1:12" x14ac:dyDescent="0.3">
      <c r="A433" s="27">
        <v>408</v>
      </c>
      <c r="L433">
        <f t="shared" si="50"/>
        <v>146</v>
      </c>
    </row>
    <row r="434" spans="1:12" x14ac:dyDescent="0.3">
      <c r="A434" s="27">
        <v>409</v>
      </c>
      <c r="L434">
        <f t="shared" si="50"/>
        <v>145</v>
      </c>
    </row>
    <row r="435" spans="1:12" x14ac:dyDescent="0.3">
      <c r="A435" s="27">
        <v>410</v>
      </c>
      <c r="L435">
        <f t="shared" si="50"/>
        <v>144</v>
      </c>
    </row>
    <row r="436" spans="1:12" x14ac:dyDescent="0.3">
      <c r="A436" s="27">
        <v>411</v>
      </c>
      <c r="L436">
        <f t="shared" si="50"/>
        <v>142</v>
      </c>
    </row>
    <row r="437" spans="1:12" x14ac:dyDescent="0.3">
      <c r="A437" s="27">
        <v>412</v>
      </c>
      <c r="L437">
        <f t="shared" si="50"/>
        <v>141</v>
      </c>
    </row>
    <row r="438" spans="1:12" x14ac:dyDescent="0.3">
      <c r="A438" s="27">
        <v>413</v>
      </c>
      <c r="L438">
        <f t="shared" si="50"/>
        <v>140</v>
      </c>
    </row>
    <row r="439" spans="1:12" x14ac:dyDescent="0.3">
      <c r="A439" s="27">
        <v>414</v>
      </c>
      <c r="L439">
        <f t="shared" si="50"/>
        <v>139</v>
      </c>
    </row>
    <row r="440" spans="1:12" x14ac:dyDescent="0.3">
      <c r="A440" s="27">
        <v>415</v>
      </c>
      <c r="L440">
        <f t="shared" si="50"/>
        <v>137</v>
      </c>
    </row>
    <row r="441" spans="1:12" x14ac:dyDescent="0.3">
      <c r="A441" s="27">
        <v>416</v>
      </c>
      <c r="L441">
        <f t="shared" si="50"/>
        <v>136</v>
      </c>
    </row>
    <row r="442" spans="1:12" x14ac:dyDescent="0.3">
      <c r="A442" s="27">
        <v>417</v>
      </c>
      <c r="L442">
        <f t="shared" si="50"/>
        <v>135</v>
      </c>
    </row>
    <row r="443" spans="1:12" x14ac:dyDescent="0.3">
      <c r="A443" s="27">
        <v>418</v>
      </c>
      <c r="L443">
        <f t="shared" si="50"/>
        <v>134</v>
      </c>
    </row>
    <row r="444" spans="1:12" x14ac:dyDescent="0.3">
      <c r="A444" s="27">
        <v>419</v>
      </c>
      <c r="L444">
        <f t="shared" si="50"/>
        <v>132</v>
      </c>
    </row>
    <row r="445" spans="1:12" x14ac:dyDescent="0.3">
      <c r="A445" s="27">
        <v>420</v>
      </c>
      <c r="L445">
        <f t="shared" si="50"/>
        <v>131</v>
      </c>
    </row>
    <row r="446" spans="1:12" x14ac:dyDescent="0.3">
      <c r="A446" s="27">
        <v>421</v>
      </c>
      <c r="L446">
        <f t="shared" si="50"/>
        <v>130</v>
      </c>
    </row>
    <row r="447" spans="1:12" x14ac:dyDescent="0.3">
      <c r="A447" s="27">
        <v>422</v>
      </c>
      <c r="L447">
        <f t="shared" si="50"/>
        <v>128</v>
      </c>
    </row>
    <row r="448" spans="1:12" x14ac:dyDescent="0.3">
      <c r="A448" s="27">
        <v>423</v>
      </c>
      <c r="L448">
        <f t="shared" si="50"/>
        <v>127</v>
      </c>
    </row>
    <row r="449" spans="1:12" x14ac:dyDescent="0.3">
      <c r="A449" s="27">
        <v>424</v>
      </c>
      <c r="L449">
        <f t="shared" si="50"/>
        <v>126</v>
      </c>
    </row>
    <row r="450" spans="1:12" x14ac:dyDescent="0.3">
      <c r="A450" s="27">
        <v>425</v>
      </c>
      <c r="L450">
        <f t="shared" si="50"/>
        <v>125</v>
      </c>
    </row>
    <row r="451" spans="1:12" x14ac:dyDescent="0.3">
      <c r="A451" s="27">
        <v>426</v>
      </c>
      <c r="L451">
        <f t="shared" si="50"/>
        <v>123</v>
      </c>
    </row>
    <row r="452" spans="1:12" x14ac:dyDescent="0.3">
      <c r="A452" s="27">
        <v>427</v>
      </c>
      <c r="L452">
        <f t="shared" si="50"/>
        <v>122</v>
      </c>
    </row>
    <row r="453" spans="1:12" x14ac:dyDescent="0.3">
      <c r="A453" s="27">
        <v>428</v>
      </c>
      <c r="L453">
        <f t="shared" si="50"/>
        <v>121</v>
      </c>
    </row>
    <row r="454" spans="1:12" x14ac:dyDescent="0.3">
      <c r="A454" s="27">
        <v>429</v>
      </c>
      <c r="L454">
        <f t="shared" si="50"/>
        <v>119</v>
      </c>
    </row>
    <row r="455" spans="1:12" x14ac:dyDescent="0.3">
      <c r="A455" s="27">
        <v>430</v>
      </c>
      <c r="L455">
        <f t="shared" si="50"/>
        <v>118</v>
      </c>
    </row>
    <row r="456" spans="1:12" x14ac:dyDescent="0.3">
      <c r="A456" s="27">
        <v>431</v>
      </c>
      <c r="L456">
        <f t="shared" si="50"/>
        <v>117</v>
      </c>
    </row>
    <row r="457" spans="1:12" x14ac:dyDescent="0.3">
      <c r="A457" s="27">
        <v>432</v>
      </c>
      <c r="L457">
        <f t="shared" si="50"/>
        <v>115</v>
      </c>
    </row>
    <row r="458" spans="1:12" x14ac:dyDescent="0.3">
      <c r="A458" s="27">
        <v>433</v>
      </c>
      <c r="L458">
        <f t="shared" si="50"/>
        <v>114</v>
      </c>
    </row>
    <row r="459" spans="1:12" x14ac:dyDescent="0.3">
      <c r="A459" s="27">
        <v>434</v>
      </c>
      <c r="L459">
        <f t="shared" si="50"/>
        <v>113</v>
      </c>
    </row>
    <row r="460" spans="1:12" x14ac:dyDescent="0.3">
      <c r="A460" s="27">
        <v>435</v>
      </c>
      <c r="L460">
        <f t="shared" si="50"/>
        <v>111</v>
      </c>
    </row>
    <row r="461" spans="1:12" x14ac:dyDescent="0.3">
      <c r="A461" s="27">
        <v>436</v>
      </c>
      <c r="L461">
        <f t="shared" si="50"/>
        <v>110</v>
      </c>
    </row>
    <row r="462" spans="1:12" x14ac:dyDescent="0.3">
      <c r="A462" s="27">
        <v>437</v>
      </c>
      <c r="L462">
        <f t="shared" si="50"/>
        <v>108</v>
      </c>
    </row>
    <row r="463" spans="1:12" x14ac:dyDescent="0.3">
      <c r="A463" s="27">
        <v>438</v>
      </c>
      <c r="L463">
        <f t="shared" si="50"/>
        <v>107</v>
      </c>
    </row>
    <row r="464" spans="1:12" x14ac:dyDescent="0.3">
      <c r="A464" s="27">
        <v>439</v>
      </c>
      <c r="L464">
        <f t="shared" si="50"/>
        <v>106</v>
      </c>
    </row>
    <row r="465" spans="1:12" x14ac:dyDescent="0.3">
      <c r="A465" s="27">
        <v>440</v>
      </c>
      <c r="L465">
        <f t="shared" si="50"/>
        <v>104</v>
      </c>
    </row>
    <row r="466" spans="1:12" x14ac:dyDescent="0.3">
      <c r="A466" s="27">
        <v>441</v>
      </c>
      <c r="L466">
        <f t="shared" si="50"/>
        <v>103</v>
      </c>
    </row>
    <row r="467" spans="1:12" x14ac:dyDescent="0.3">
      <c r="A467" s="27">
        <v>442</v>
      </c>
      <c r="L467">
        <f t="shared" si="50"/>
        <v>102</v>
      </c>
    </row>
    <row r="468" spans="1:12" x14ac:dyDescent="0.3">
      <c r="A468" s="27">
        <v>443</v>
      </c>
      <c r="L468">
        <f t="shared" si="50"/>
        <v>100</v>
      </c>
    </row>
    <row r="469" spans="1:12" x14ac:dyDescent="0.3">
      <c r="A469" s="27">
        <v>444</v>
      </c>
      <c r="L469">
        <f t="shared" si="50"/>
        <v>99</v>
      </c>
    </row>
    <row r="470" spans="1:12" x14ac:dyDescent="0.3">
      <c r="A470" s="27">
        <v>445</v>
      </c>
      <c r="L470">
        <f t="shared" si="50"/>
        <v>97</v>
      </c>
    </row>
    <row r="471" spans="1:12" x14ac:dyDescent="0.3">
      <c r="A471" s="27">
        <v>446</v>
      </c>
      <c r="L471">
        <f t="shared" si="50"/>
        <v>96</v>
      </c>
    </row>
    <row r="472" spans="1:12" x14ac:dyDescent="0.3">
      <c r="A472" s="27">
        <v>447</v>
      </c>
      <c r="L472">
        <f t="shared" si="50"/>
        <v>95</v>
      </c>
    </row>
    <row r="473" spans="1:12" x14ac:dyDescent="0.3">
      <c r="A473" s="27">
        <v>448</v>
      </c>
      <c r="L473">
        <f t="shared" si="50"/>
        <v>93</v>
      </c>
    </row>
    <row r="474" spans="1:12" x14ac:dyDescent="0.3">
      <c r="A474" s="27">
        <v>449</v>
      </c>
      <c r="L474">
        <f t="shared" ref="L474:L536" si="51">INDEX(L$25:L$280,512-A474)</f>
        <v>92</v>
      </c>
    </row>
    <row r="475" spans="1:12" x14ac:dyDescent="0.3">
      <c r="A475" s="27">
        <v>450</v>
      </c>
      <c r="L475">
        <f t="shared" si="51"/>
        <v>90</v>
      </c>
    </row>
    <row r="476" spans="1:12" x14ac:dyDescent="0.3">
      <c r="A476" s="27">
        <v>451</v>
      </c>
      <c r="L476">
        <f t="shared" si="51"/>
        <v>89</v>
      </c>
    </row>
    <row r="477" spans="1:12" x14ac:dyDescent="0.3">
      <c r="A477" s="27">
        <v>452</v>
      </c>
      <c r="L477">
        <f t="shared" si="51"/>
        <v>88</v>
      </c>
    </row>
    <row r="478" spans="1:12" x14ac:dyDescent="0.3">
      <c r="A478" s="27">
        <v>453</v>
      </c>
      <c r="L478">
        <f t="shared" si="51"/>
        <v>86</v>
      </c>
    </row>
    <row r="479" spans="1:12" x14ac:dyDescent="0.3">
      <c r="A479" s="27">
        <v>454</v>
      </c>
      <c r="L479">
        <f t="shared" si="51"/>
        <v>85</v>
      </c>
    </row>
    <row r="480" spans="1:12" x14ac:dyDescent="0.3">
      <c r="A480" s="27">
        <v>455</v>
      </c>
      <c r="L480">
        <f t="shared" si="51"/>
        <v>83</v>
      </c>
    </row>
    <row r="481" spans="1:12" x14ac:dyDescent="0.3">
      <c r="A481" s="27">
        <v>456</v>
      </c>
      <c r="L481">
        <f t="shared" si="51"/>
        <v>82</v>
      </c>
    </row>
    <row r="482" spans="1:12" x14ac:dyDescent="0.3">
      <c r="A482" s="27">
        <v>457</v>
      </c>
      <c r="L482">
        <f t="shared" si="51"/>
        <v>80</v>
      </c>
    </row>
    <row r="483" spans="1:12" x14ac:dyDescent="0.3">
      <c r="A483" s="27">
        <v>458</v>
      </c>
      <c r="L483">
        <f t="shared" si="51"/>
        <v>79</v>
      </c>
    </row>
    <row r="484" spans="1:12" x14ac:dyDescent="0.3">
      <c r="A484" s="27">
        <v>459</v>
      </c>
      <c r="L484">
        <f t="shared" si="51"/>
        <v>78</v>
      </c>
    </row>
    <row r="485" spans="1:12" x14ac:dyDescent="0.3">
      <c r="A485" s="27">
        <v>460</v>
      </c>
      <c r="L485">
        <f t="shared" si="51"/>
        <v>76</v>
      </c>
    </row>
    <row r="486" spans="1:12" x14ac:dyDescent="0.3">
      <c r="A486" s="27">
        <v>461</v>
      </c>
      <c r="L486">
        <f t="shared" si="51"/>
        <v>75</v>
      </c>
    </row>
    <row r="487" spans="1:12" x14ac:dyDescent="0.3">
      <c r="A487" s="27">
        <v>462</v>
      </c>
      <c r="L487">
        <f t="shared" si="51"/>
        <v>73</v>
      </c>
    </row>
    <row r="488" spans="1:12" x14ac:dyDescent="0.3">
      <c r="A488" s="27">
        <v>463</v>
      </c>
      <c r="L488">
        <f t="shared" si="51"/>
        <v>72</v>
      </c>
    </row>
    <row r="489" spans="1:12" x14ac:dyDescent="0.3">
      <c r="A489" s="27">
        <v>464</v>
      </c>
      <c r="L489">
        <f t="shared" si="51"/>
        <v>70</v>
      </c>
    </row>
    <row r="490" spans="1:12" x14ac:dyDescent="0.3">
      <c r="A490" s="27">
        <v>465</v>
      </c>
      <c r="L490">
        <f t="shared" si="51"/>
        <v>69</v>
      </c>
    </row>
    <row r="491" spans="1:12" x14ac:dyDescent="0.3">
      <c r="A491" s="27">
        <v>466</v>
      </c>
      <c r="L491">
        <f t="shared" si="51"/>
        <v>67</v>
      </c>
    </row>
    <row r="492" spans="1:12" x14ac:dyDescent="0.3">
      <c r="A492" s="27">
        <v>467</v>
      </c>
      <c r="L492">
        <f t="shared" si="51"/>
        <v>66</v>
      </c>
    </row>
    <row r="493" spans="1:12" x14ac:dyDescent="0.3">
      <c r="A493" s="27">
        <v>468</v>
      </c>
      <c r="L493">
        <f t="shared" si="51"/>
        <v>64</v>
      </c>
    </row>
    <row r="494" spans="1:12" x14ac:dyDescent="0.3">
      <c r="A494" s="27">
        <v>469</v>
      </c>
      <c r="L494">
        <f t="shared" si="51"/>
        <v>63</v>
      </c>
    </row>
    <row r="495" spans="1:12" x14ac:dyDescent="0.3">
      <c r="A495" s="27">
        <v>470</v>
      </c>
      <c r="L495">
        <f t="shared" si="51"/>
        <v>61</v>
      </c>
    </row>
    <row r="496" spans="1:12" x14ac:dyDescent="0.3">
      <c r="A496" s="27">
        <v>471</v>
      </c>
      <c r="L496">
        <f t="shared" si="51"/>
        <v>60</v>
      </c>
    </row>
    <row r="497" spans="1:12" x14ac:dyDescent="0.3">
      <c r="A497" s="27">
        <v>472</v>
      </c>
      <c r="L497">
        <f t="shared" si="51"/>
        <v>59</v>
      </c>
    </row>
    <row r="498" spans="1:12" x14ac:dyDescent="0.3">
      <c r="A498" s="27">
        <v>473</v>
      </c>
      <c r="L498">
        <f t="shared" si="51"/>
        <v>57</v>
      </c>
    </row>
    <row r="499" spans="1:12" x14ac:dyDescent="0.3">
      <c r="A499" s="27">
        <v>474</v>
      </c>
      <c r="L499">
        <f t="shared" si="51"/>
        <v>56</v>
      </c>
    </row>
    <row r="500" spans="1:12" x14ac:dyDescent="0.3">
      <c r="A500" s="27">
        <v>475</v>
      </c>
      <c r="L500">
        <f t="shared" si="51"/>
        <v>54</v>
      </c>
    </row>
    <row r="501" spans="1:12" x14ac:dyDescent="0.3">
      <c r="A501" s="27">
        <v>476</v>
      </c>
      <c r="L501">
        <f t="shared" si="51"/>
        <v>53</v>
      </c>
    </row>
    <row r="502" spans="1:12" x14ac:dyDescent="0.3">
      <c r="A502" s="27">
        <v>477</v>
      </c>
      <c r="L502">
        <f t="shared" si="51"/>
        <v>51</v>
      </c>
    </row>
    <row r="503" spans="1:12" x14ac:dyDescent="0.3">
      <c r="A503" s="27">
        <v>478</v>
      </c>
      <c r="L503">
        <f t="shared" si="51"/>
        <v>50</v>
      </c>
    </row>
    <row r="504" spans="1:12" x14ac:dyDescent="0.3">
      <c r="A504" s="27">
        <v>479</v>
      </c>
      <c r="L504">
        <f t="shared" si="51"/>
        <v>48</v>
      </c>
    </row>
    <row r="505" spans="1:12" x14ac:dyDescent="0.3">
      <c r="A505" s="27">
        <v>480</v>
      </c>
      <c r="L505">
        <f t="shared" si="51"/>
        <v>47</v>
      </c>
    </row>
    <row r="506" spans="1:12" x14ac:dyDescent="0.3">
      <c r="A506" s="27">
        <v>481</v>
      </c>
      <c r="L506">
        <f t="shared" si="51"/>
        <v>45</v>
      </c>
    </row>
    <row r="507" spans="1:12" x14ac:dyDescent="0.3">
      <c r="A507" s="27">
        <v>482</v>
      </c>
      <c r="L507">
        <f t="shared" si="51"/>
        <v>44</v>
      </c>
    </row>
    <row r="508" spans="1:12" x14ac:dyDescent="0.3">
      <c r="A508" s="27">
        <v>483</v>
      </c>
      <c r="L508">
        <f t="shared" si="51"/>
        <v>42</v>
      </c>
    </row>
    <row r="509" spans="1:12" x14ac:dyDescent="0.3">
      <c r="A509" s="27">
        <v>484</v>
      </c>
      <c r="L509">
        <f t="shared" si="51"/>
        <v>41</v>
      </c>
    </row>
    <row r="510" spans="1:12" x14ac:dyDescent="0.3">
      <c r="A510" s="27">
        <v>485</v>
      </c>
      <c r="L510">
        <f t="shared" si="51"/>
        <v>39</v>
      </c>
    </row>
    <row r="511" spans="1:12" x14ac:dyDescent="0.3">
      <c r="A511" s="27">
        <v>486</v>
      </c>
      <c r="L511">
        <f t="shared" si="51"/>
        <v>38</v>
      </c>
    </row>
    <row r="512" spans="1:12" x14ac:dyDescent="0.3">
      <c r="A512" s="27">
        <v>487</v>
      </c>
      <c r="L512">
        <f t="shared" si="51"/>
        <v>36</v>
      </c>
    </row>
    <row r="513" spans="1:12" x14ac:dyDescent="0.3">
      <c r="A513" s="27">
        <v>488</v>
      </c>
      <c r="L513">
        <f t="shared" si="51"/>
        <v>35</v>
      </c>
    </row>
    <row r="514" spans="1:12" x14ac:dyDescent="0.3">
      <c r="A514" s="27">
        <v>489</v>
      </c>
      <c r="L514">
        <f t="shared" si="51"/>
        <v>33</v>
      </c>
    </row>
    <row r="515" spans="1:12" x14ac:dyDescent="0.3">
      <c r="A515" s="27">
        <v>490</v>
      </c>
      <c r="L515">
        <f t="shared" si="51"/>
        <v>32</v>
      </c>
    </row>
    <row r="516" spans="1:12" x14ac:dyDescent="0.3">
      <c r="A516" s="27">
        <v>491</v>
      </c>
      <c r="L516">
        <f t="shared" si="51"/>
        <v>30</v>
      </c>
    </row>
    <row r="517" spans="1:12" x14ac:dyDescent="0.3">
      <c r="A517" s="27">
        <v>492</v>
      </c>
      <c r="L517">
        <f t="shared" si="51"/>
        <v>29</v>
      </c>
    </row>
    <row r="518" spans="1:12" x14ac:dyDescent="0.3">
      <c r="A518" s="27">
        <v>493</v>
      </c>
      <c r="L518">
        <f t="shared" si="51"/>
        <v>27</v>
      </c>
    </row>
    <row r="519" spans="1:12" x14ac:dyDescent="0.3">
      <c r="A519" s="27">
        <v>494</v>
      </c>
      <c r="L519">
        <f t="shared" si="51"/>
        <v>26</v>
      </c>
    </row>
    <row r="520" spans="1:12" x14ac:dyDescent="0.3">
      <c r="A520" s="27">
        <v>495</v>
      </c>
      <c r="L520">
        <f t="shared" si="51"/>
        <v>24</v>
      </c>
    </row>
    <row r="521" spans="1:12" x14ac:dyDescent="0.3">
      <c r="A521" s="27">
        <v>496</v>
      </c>
      <c r="L521">
        <f t="shared" si="51"/>
        <v>23</v>
      </c>
    </row>
    <row r="522" spans="1:12" x14ac:dyDescent="0.3">
      <c r="A522" s="27">
        <v>497</v>
      </c>
      <c r="L522">
        <f t="shared" si="51"/>
        <v>21</v>
      </c>
    </row>
    <row r="523" spans="1:12" x14ac:dyDescent="0.3">
      <c r="A523" s="27">
        <v>498</v>
      </c>
      <c r="L523">
        <f t="shared" si="51"/>
        <v>20</v>
      </c>
    </row>
    <row r="524" spans="1:12" x14ac:dyDescent="0.3">
      <c r="A524" s="27">
        <v>499</v>
      </c>
      <c r="L524">
        <f t="shared" si="51"/>
        <v>18</v>
      </c>
    </row>
    <row r="525" spans="1:12" x14ac:dyDescent="0.3">
      <c r="A525" s="27">
        <v>500</v>
      </c>
      <c r="L525">
        <f t="shared" si="51"/>
        <v>16</v>
      </c>
    </row>
    <row r="526" spans="1:12" x14ac:dyDescent="0.3">
      <c r="A526" s="27">
        <v>501</v>
      </c>
      <c r="L526">
        <f t="shared" si="51"/>
        <v>15</v>
      </c>
    </row>
    <row r="527" spans="1:12" x14ac:dyDescent="0.3">
      <c r="A527" s="27">
        <v>502</v>
      </c>
      <c r="L527">
        <f t="shared" si="51"/>
        <v>13</v>
      </c>
    </row>
    <row r="528" spans="1:12" x14ac:dyDescent="0.3">
      <c r="A528" s="27">
        <v>503</v>
      </c>
      <c r="L528">
        <f t="shared" si="51"/>
        <v>12</v>
      </c>
    </row>
    <row r="529" spans="1:12" x14ac:dyDescent="0.3">
      <c r="A529" s="27">
        <v>504</v>
      </c>
      <c r="L529">
        <f t="shared" si="51"/>
        <v>10</v>
      </c>
    </row>
    <row r="530" spans="1:12" x14ac:dyDescent="0.3">
      <c r="A530" s="27">
        <v>505</v>
      </c>
      <c r="L530">
        <f t="shared" si="51"/>
        <v>9</v>
      </c>
    </row>
    <row r="531" spans="1:12" x14ac:dyDescent="0.3">
      <c r="A531" s="27">
        <v>506</v>
      </c>
      <c r="L531">
        <f t="shared" si="51"/>
        <v>7</v>
      </c>
    </row>
    <row r="532" spans="1:12" x14ac:dyDescent="0.3">
      <c r="A532" s="27">
        <v>507</v>
      </c>
      <c r="L532">
        <f t="shared" si="51"/>
        <v>6</v>
      </c>
    </row>
    <row r="533" spans="1:12" x14ac:dyDescent="0.3">
      <c r="A533" s="27">
        <v>508</v>
      </c>
      <c r="L533">
        <f t="shared" si="51"/>
        <v>4</v>
      </c>
    </row>
    <row r="534" spans="1:12" x14ac:dyDescent="0.3">
      <c r="A534" s="27">
        <v>509</v>
      </c>
      <c r="L534">
        <f t="shared" si="51"/>
        <v>3</v>
      </c>
    </row>
    <row r="535" spans="1:12" x14ac:dyDescent="0.3">
      <c r="A535" s="27">
        <v>510</v>
      </c>
      <c r="L535">
        <f t="shared" si="51"/>
        <v>1</v>
      </c>
    </row>
    <row r="536" spans="1:12" x14ac:dyDescent="0.3">
      <c r="A536" s="27">
        <v>511</v>
      </c>
      <c r="L536">
        <f t="shared" si="51"/>
        <v>0</v>
      </c>
    </row>
    <row r="537" spans="1:12" x14ac:dyDescent="0.3">
      <c r="A537" s="27">
        <v>512</v>
      </c>
    </row>
    <row r="538" spans="1:12" x14ac:dyDescent="0.3">
      <c r="A538" s="27">
        <v>513</v>
      </c>
    </row>
    <row r="539" spans="1:12" x14ac:dyDescent="0.3">
      <c r="A539" s="27">
        <v>514</v>
      </c>
    </row>
    <row r="540" spans="1:12" x14ac:dyDescent="0.3">
      <c r="A540" s="27">
        <v>515</v>
      </c>
    </row>
    <row r="541" spans="1:12" x14ac:dyDescent="0.3">
      <c r="A541" s="27">
        <v>516</v>
      </c>
    </row>
    <row r="542" spans="1:12" x14ac:dyDescent="0.3">
      <c r="A542" s="27">
        <v>517</v>
      </c>
    </row>
    <row r="543" spans="1:12" x14ac:dyDescent="0.3">
      <c r="A543" s="27">
        <v>518</v>
      </c>
    </row>
    <row r="544" spans="1:12" x14ac:dyDescent="0.3">
      <c r="A544" s="27">
        <v>519</v>
      </c>
    </row>
    <row r="545" spans="1:1" x14ac:dyDescent="0.3">
      <c r="A545" s="27">
        <v>520</v>
      </c>
    </row>
    <row r="546" spans="1:1" x14ac:dyDescent="0.3">
      <c r="A546" s="27">
        <v>521</v>
      </c>
    </row>
    <row r="547" spans="1:1" x14ac:dyDescent="0.3">
      <c r="A547" s="27">
        <v>522</v>
      </c>
    </row>
    <row r="548" spans="1:1" x14ac:dyDescent="0.3">
      <c r="A548" s="27">
        <v>523</v>
      </c>
    </row>
    <row r="549" spans="1:1" x14ac:dyDescent="0.3">
      <c r="A549" s="27">
        <v>524</v>
      </c>
    </row>
    <row r="550" spans="1:1" x14ac:dyDescent="0.3">
      <c r="A550" s="27">
        <v>525</v>
      </c>
    </row>
    <row r="551" spans="1:1" x14ac:dyDescent="0.3">
      <c r="A551" s="27">
        <v>526</v>
      </c>
    </row>
    <row r="552" spans="1:1" x14ac:dyDescent="0.3">
      <c r="A552" s="27">
        <v>527</v>
      </c>
    </row>
    <row r="553" spans="1:1" x14ac:dyDescent="0.3">
      <c r="A553" s="27">
        <v>528</v>
      </c>
    </row>
    <row r="554" spans="1:1" x14ac:dyDescent="0.3">
      <c r="A554" s="27">
        <v>529</v>
      </c>
    </row>
    <row r="555" spans="1:1" x14ac:dyDescent="0.3">
      <c r="A555" s="27">
        <v>530</v>
      </c>
    </row>
    <row r="556" spans="1:1" x14ac:dyDescent="0.3">
      <c r="A556" s="27">
        <v>531</v>
      </c>
    </row>
    <row r="557" spans="1:1" x14ac:dyDescent="0.3">
      <c r="A557" s="27">
        <v>532</v>
      </c>
    </row>
    <row r="558" spans="1:1" x14ac:dyDescent="0.3">
      <c r="A558" s="27">
        <v>533</v>
      </c>
    </row>
    <row r="559" spans="1:1" x14ac:dyDescent="0.3">
      <c r="A559" s="27">
        <v>534</v>
      </c>
    </row>
    <row r="560" spans="1:1" x14ac:dyDescent="0.3">
      <c r="A560" s="27">
        <v>535</v>
      </c>
    </row>
    <row r="561" spans="1:1" x14ac:dyDescent="0.3">
      <c r="A561" s="27">
        <v>536</v>
      </c>
    </row>
    <row r="562" spans="1:1" x14ac:dyDescent="0.3">
      <c r="A562" s="27">
        <v>537</v>
      </c>
    </row>
    <row r="563" spans="1:1" x14ac:dyDescent="0.3">
      <c r="A563" s="27">
        <v>538</v>
      </c>
    </row>
    <row r="564" spans="1:1" x14ac:dyDescent="0.3">
      <c r="A564" s="27">
        <v>539</v>
      </c>
    </row>
    <row r="565" spans="1:1" x14ac:dyDescent="0.3">
      <c r="A565" s="27">
        <v>540</v>
      </c>
    </row>
    <row r="566" spans="1:1" x14ac:dyDescent="0.3">
      <c r="A566" s="27">
        <v>541</v>
      </c>
    </row>
    <row r="567" spans="1:1" x14ac:dyDescent="0.3">
      <c r="A567" s="27">
        <v>542</v>
      </c>
    </row>
    <row r="568" spans="1:1" x14ac:dyDescent="0.3">
      <c r="A568" s="27">
        <v>543</v>
      </c>
    </row>
    <row r="569" spans="1:1" x14ac:dyDescent="0.3">
      <c r="A569" s="27">
        <v>544</v>
      </c>
    </row>
    <row r="570" spans="1:1" x14ac:dyDescent="0.3">
      <c r="A570" s="27">
        <v>545</v>
      </c>
    </row>
    <row r="571" spans="1:1" x14ac:dyDescent="0.3">
      <c r="A571" s="27">
        <v>546</v>
      </c>
    </row>
    <row r="572" spans="1:1" x14ac:dyDescent="0.3">
      <c r="A572" s="27">
        <v>547</v>
      </c>
    </row>
    <row r="573" spans="1:1" x14ac:dyDescent="0.3">
      <c r="A573" s="27">
        <v>548</v>
      </c>
    </row>
    <row r="574" spans="1:1" x14ac:dyDescent="0.3">
      <c r="A574" s="27">
        <v>549</v>
      </c>
    </row>
    <row r="575" spans="1:1" x14ac:dyDescent="0.3">
      <c r="A575" s="27">
        <v>550</v>
      </c>
    </row>
    <row r="576" spans="1:1" x14ac:dyDescent="0.3">
      <c r="A576" s="27">
        <v>551</v>
      </c>
    </row>
    <row r="577" spans="1:1" x14ac:dyDescent="0.3">
      <c r="A577" s="27">
        <v>552</v>
      </c>
    </row>
    <row r="578" spans="1:1" x14ac:dyDescent="0.3">
      <c r="A578" s="27">
        <v>553</v>
      </c>
    </row>
    <row r="579" spans="1:1" x14ac:dyDescent="0.3">
      <c r="A579" s="27">
        <v>554</v>
      </c>
    </row>
    <row r="580" spans="1:1" x14ac:dyDescent="0.3">
      <c r="A580" s="27">
        <v>555</v>
      </c>
    </row>
    <row r="581" spans="1:1" x14ac:dyDescent="0.3">
      <c r="A581" s="27">
        <v>556</v>
      </c>
    </row>
    <row r="582" spans="1:1" x14ac:dyDescent="0.3">
      <c r="A582" s="27">
        <v>557</v>
      </c>
    </row>
    <row r="583" spans="1:1" x14ac:dyDescent="0.3">
      <c r="A583" s="27">
        <v>558</v>
      </c>
    </row>
    <row r="584" spans="1:1" x14ac:dyDescent="0.3">
      <c r="A584" s="27">
        <v>559</v>
      </c>
    </row>
    <row r="585" spans="1:1" x14ac:dyDescent="0.3">
      <c r="A585" s="27">
        <v>560</v>
      </c>
    </row>
    <row r="586" spans="1:1" x14ac:dyDescent="0.3">
      <c r="A586" s="27">
        <v>561</v>
      </c>
    </row>
    <row r="587" spans="1:1" x14ac:dyDescent="0.3">
      <c r="A587" s="27">
        <v>562</v>
      </c>
    </row>
    <row r="588" spans="1:1" x14ac:dyDescent="0.3">
      <c r="A588" s="27">
        <v>563</v>
      </c>
    </row>
    <row r="589" spans="1:1" x14ac:dyDescent="0.3">
      <c r="A589" s="27">
        <v>564</v>
      </c>
    </row>
    <row r="590" spans="1:1" x14ac:dyDescent="0.3">
      <c r="A590" s="27">
        <v>565</v>
      </c>
    </row>
    <row r="591" spans="1:1" x14ac:dyDescent="0.3">
      <c r="A591" s="27">
        <v>566</v>
      </c>
    </row>
    <row r="592" spans="1:1" x14ac:dyDescent="0.3">
      <c r="A592" s="27">
        <v>567</v>
      </c>
    </row>
    <row r="593" spans="1:1" x14ac:dyDescent="0.3">
      <c r="A593" s="27">
        <v>568</v>
      </c>
    </row>
    <row r="594" spans="1:1" x14ac:dyDescent="0.3">
      <c r="A594" s="27">
        <v>569</v>
      </c>
    </row>
    <row r="595" spans="1:1" x14ac:dyDescent="0.3">
      <c r="A595" s="27">
        <v>570</v>
      </c>
    </row>
    <row r="596" spans="1:1" x14ac:dyDescent="0.3">
      <c r="A596" s="27">
        <v>571</v>
      </c>
    </row>
    <row r="597" spans="1:1" x14ac:dyDescent="0.3">
      <c r="A597" s="27">
        <v>572</v>
      </c>
    </row>
    <row r="598" spans="1:1" x14ac:dyDescent="0.3">
      <c r="A598" s="27">
        <v>573</v>
      </c>
    </row>
    <row r="599" spans="1:1" x14ac:dyDescent="0.3">
      <c r="A599" s="27">
        <v>574</v>
      </c>
    </row>
    <row r="600" spans="1:1" x14ac:dyDescent="0.3">
      <c r="A600" s="27">
        <v>575</v>
      </c>
    </row>
    <row r="601" spans="1:1" x14ac:dyDescent="0.3">
      <c r="A601" s="27">
        <v>576</v>
      </c>
    </row>
    <row r="602" spans="1:1" x14ac:dyDescent="0.3">
      <c r="A602" s="27">
        <v>577</v>
      </c>
    </row>
    <row r="603" spans="1:1" x14ac:dyDescent="0.3">
      <c r="A603" s="27">
        <v>578</v>
      </c>
    </row>
    <row r="604" spans="1:1" x14ac:dyDescent="0.3">
      <c r="A604" s="27">
        <v>579</v>
      </c>
    </row>
    <row r="605" spans="1:1" x14ac:dyDescent="0.3">
      <c r="A605" s="27">
        <v>580</v>
      </c>
    </row>
    <row r="606" spans="1:1" x14ac:dyDescent="0.3">
      <c r="A606" s="27">
        <v>581</v>
      </c>
    </row>
    <row r="607" spans="1:1" x14ac:dyDescent="0.3">
      <c r="A607" s="27">
        <v>582</v>
      </c>
    </row>
    <row r="608" spans="1:1" x14ac:dyDescent="0.3">
      <c r="A608" s="27">
        <v>583</v>
      </c>
    </row>
    <row r="609" spans="1:1" x14ac:dyDescent="0.3">
      <c r="A609" s="27">
        <v>584</v>
      </c>
    </row>
    <row r="610" spans="1:1" x14ac:dyDescent="0.3">
      <c r="A610" s="27">
        <v>585</v>
      </c>
    </row>
    <row r="611" spans="1:1" x14ac:dyDescent="0.3">
      <c r="A611" s="27">
        <v>586</v>
      </c>
    </row>
    <row r="612" spans="1:1" x14ac:dyDescent="0.3">
      <c r="A612" s="27">
        <v>587</v>
      </c>
    </row>
    <row r="613" spans="1:1" x14ac:dyDescent="0.3">
      <c r="A613" s="27">
        <v>588</v>
      </c>
    </row>
    <row r="614" spans="1:1" x14ac:dyDescent="0.3">
      <c r="A614" s="27">
        <v>589</v>
      </c>
    </row>
    <row r="615" spans="1:1" x14ac:dyDescent="0.3">
      <c r="A615" s="27">
        <v>590</v>
      </c>
    </row>
    <row r="616" spans="1:1" x14ac:dyDescent="0.3">
      <c r="A616" s="27">
        <v>591</v>
      </c>
    </row>
    <row r="617" spans="1:1" x14ac:dyDescent="0.3">
      <c r="A617" s="27">
        <v>592</v>
      </c>
    </row>
    <row r="618" spans="1:1" x14ac:dyDescent="0.3">
      <c r="A618" s="27">
        <v>593</v>
      </c>
    </row>
    <row r="619" spans="1:1" x14ac:dyDescent="0.3">
      <c r="A619" s="27">
        <v>594</v>
      </c>
    </row>
    <row r="620" spans="1:1" x14ac:dyDescent="0.3">
      <c r="A620" s="27">
        <v>595</v>
      </c>
    </row>
    <row r="621" spans="1:1" x14ac:dyDescent="0.3">
      <c r="A621" s="27">
        <v>596</v>
      </c>
    </row>
    <row r="622" spans="1:1" x14ac:dyDescent="0.3">
      <c r="A622" s="27">
        <v>597</v>
      </c>
    </row>
    <row r="623" spans="1:1" x14ac:dyDescent="0.3">
      <c r="A623" s="27">
        <v>598</v>
      </c>
    </row>
    <row r="624" spans="1:1" x14ac:dyDescent="0.3">
      <c r="A624" s="27">
        <v>599</v>
      </c>
    </row>
    <row r="625" spans="1:1" x14ac:dyDescent="0.3">
      <c r="A625" s="27">
        <v>600</v>
      </c>
    </row>
    <row r="626" spans="1:1" x14ac:dyDescent="0.3">
      <c r="A626" s="27">
        <v>601</v>
      </c>
    </row>
    <row r="627" spans="1:1" x14ac:dyDescent="0.3">
      <c r="A627" s="27">
        <v>602</v>
      </c>
    </row>
    <row r="628" spans="1:1" x14ac:dyDescent="0.3">
      <c r="A628" s="27">
        <v>603</v>
      </c>
    </row>
    <row r="629" spans="1:1" x14ac:dyDescent="0.3">
      <c r="A629" s="27">
        <v>604</v>
      </c>
    </row>
    <row r="630" spans="1:1" x14ac:dyDescent="0.3">
      <c r="A630" s="27">
        <v>605</v>
      </c>
    </row>
    <row r="631" spans="1:1" x14ac:dyDescent="0.3">
      <c r="A631" s="27">
        <v>606</v>
      </c>
    </row>
    <row r="632" spans="1:1" x14ac:dyDescent="0.3">
      <c r="A632" s="27">
        <v>607</v>
      </c>
    </row>
    <row r="633" spans="1:1" x14ac:dyDescent="0.3">
      <c r="A633" s="27">
        <v>608</v>
      </c>
    </row>
    <row r="634" spans="1:1" x14ac:dyDescent="0.3">
      <c r="A634" s="27">
        <v>609</v>
      </c>
    </row>
    <row r="635" spans="1:1" x14ac:dyDescent="0.3">
      <c r="A635" s="27">
        <v>610</v>
      </c>
    </row>
    <row r="636" spans="1:1" x14ac:dyDescent="0.3">
      <c r="A636" s="27">
        <v>611</v>
      </c>
    </row>
    <row r="637" spans="1:1" x14ac:dyDescent="0.3">
      <c r="A637" s="27">
        <v>612</v>
      </c>
    </row>
    <row r="638" spans="1:1" x14ac:dyDescent="0.3">
      <c r="A638" s="27">
        <v>613</v>
      </c>
    </row>
    <row r="639" spans="1:1" x14ac:dyDescent="0.3">
      <c r="A639" s="27">
        <v>614</v>
      </c>
    </row>
    <row r="640" spans="1:1" x14ac:dyDescent="0.3">
      <c r="A640" s="27">
        <v>615</v>
      </c>
    </row>
    <row r="641" spans="1:1" x14ac:dyDescent="0.3">
      <c r="A641" s="27">
        <v>616</v>
      </c>
    </row>
    <row r="642" spans="1:1" x14ac:dyDescent="0.3">
      <c r="A642" s="27">
        <v>617</v>
      </c>
    </row>
    <row r="643" spans="1:1" x14ac:dyDescent="0.3">
      <c r="A643" s="27">
        <v>618</v>
      </c>
    </row>
    <row r="644" spans="1:1" x14ac:dyDescent="0.3">
      <c r="A644" s="27">
        <v>619</v>
      </c>
    </row>
    <row r="645" spans="1:1" x14ac:dyDescent="0.3">
      <c r="A645" s="27">
        <v>620</v>
      </c>
    </row>
    <row r="646" spans="1:1" x14ac:dyDescent="0.3">
      <c r="A646" s="27">
        <v>621</v>
      </c>
    </row>
    <row r="647" spans="1:1" x14ac:dyDescent="0.3">
      <c r="A647" s="27">
        <v>622</v>
      </c>
    </row>
    <row r="648" spans="1:1" x14ac:dyDescent="0.3">
      <c r="A648" s="27">
        <v>623</v>
      </c>
    </row>
    <row r="649" spans="1:1" x14ac:dyDescent="0.3">
      <c r="A649" s="27">
        <v>624</v>
      </c>
    </row>
    <row r="650" spans="1:1" x14ac:dyDescent="0.3">
      <c r="A650" s="27">
        <v>625</v>
      </c>
    </row>
    <row r="651" spans="1:1" x14ac:dyDescent="0.3">
      <c r="A651" s="27">
        <v>626</v>
      </c>
    </row>
    <row r="652" spans="1:1" x14ac:dyDescent="0.3">
      <c r="A652" s="27">
        <v>627</v>
      </c>
    </row>
    <row r="653" spans="1:1" x14ac:dyDescent="0.3">
      <c r="A653" s="27">
        <v>628</v>
      </c>
    </row>
    <row r="654" spans="1:1" x14ac:dyDescent="0.3">
      <c r="A654" s="27">
        <v>629</v>
      </c>
    </row>
    <row r="655" spans="1:1" x14ac:dyDescent="0.3">
      <c r="A655" s="27">
        <v>630</v>
      </c>
    </row>
    <row r="656" spans="1:1" x14ac:dyDescent="0.3">
      <c r="A656" s="27">
        <v>631</v>
      </c>
    </row>
    <row r="657" spans="1:1" x14ac:dyDescent="0.3">
      <c r="A657" s="27">
        <v>632</v>
      </c>
    </row>
    <row r="658" spans="1:1" x14ac:dyDescent="0.3">
      <c r="A658" s="27">
        <v>633</v>
      </c>
    </row>
    <row r="659" spans="1:1" x14ac:dyDescent="0.3">
      <c r="A659" s="27">
        <v>634</v>
      </c>
    </row>
    <row r="660" spans="1:1" x14ac:dyDescent="0.3">
      <c r="A660" s="27">
        <v>635</v>
      </c>
    </row>
    <row r="661" spans="1:1" x14ac:dyDescent="0.3">
      <c r="A661" s="27">
        <v>636</v>
      </c>
    </row>
    <row r="662" spans="1:1" x14ac:dyDescent="0.3">
      <c r="A662" s="27">
        <v>637</v>
      </c>
    </row>
    <row r="663" spans="1:1" x14ac:dyDescent="0.3">
      <c r="A663" s="27">
        <v>638</v>
      </c>
    </row>
    <row r="664" spans="1:1" x14ac:dyDescent="0.3">
      <c r="A664" s="27">
        <v>639</v>
      </c>
    </row>
    <row r="665" spans="1:1" x14ac:dyDescent="0.3">
      <c r="A665" s="27">
        <v>640</v>
      </c>
    </row>
    <row r="666" spans="1:1" x14ac:dyDescent="0.3">
      <c r="A666" s="27">
        <v>641</v>
      </c>
    </row>
    <row r="667" spans="1:1" x14ac:dyDescent="0.3">
      <c r="A667" s="27">
        <v>642</v>
      </c>
    </row>
    <row r="668" spans="1:1" x14ac:dyDescent="0.3">
      <c r="A668" s="27">
        <v>643</v>
      </c>
    </row>
    <row r="669" spans="1:1" x14ac:dyDescent="0.3">
      <c r="A669" s="27">
        <v>644</v>
      </c>
    </row>
    <row r="670" spans="1:1" x14ac:dyDescent="0.3">
      <c r="A670" s="27">
        <v>645</v>
      </c>
    </row>
    <row r="671" spans="1:1" x14ac:dyDescent="0.3">
      <c r="A671" s="27">
        <v>646</v>
      </c>
    </row>
    <row r="672" spans="1:1" x14ac:dyDescent="0.3">
      <c r="A672" s="27">
        <v>647</v>
      </c>
    </row>
    <row r="673" spans="1:1" x14ac:dyDescent="0.3">
      <c r="A673" s="27">
        <v>648</v>
      </c>
    </row>
    <row r="674" spans="1:1" x14ac:dyDescent="0.3">
      <c r="A674" s="27">
        <v>649</v>
      </c>
    </row>
    <row r="675" spans="1:1" x14ac:dyDescent="0.3">
      <c r="A675" s="27">
        <v>650</v>
      </c>
    </row>
    <row r="676" spans="1:1" x14ac:dyDescent="0.3">
      <c r="A676" s="27">
        <v>651</v>
      </c>
    </row>
    <row r="677" spans="1:1" x14ac:dyDescent="0.3">
      <c r="A677" s="27">
        <v>652</v>
      </c>
    </row>
    <row r="678" spans="1:1" x14ac:dyDescent="0.3">
      <c r="A678" s="27">
        <v>653</v>
      </c>
    </row>
    <row r="679" spans="1:1" x14ac:dyDescent="0.3">
      <c r="A679" s="27">
        <v>654</v>
      </c>
    </row>
    <row r="680" spans="1:1" x14ac:dyDescent="0.3">
      <c r="A680" s="27">
        <v>655</v>
      </c>
    </row>
    <row r="681" spans="1:1" x14ac:dyDescent="0.3">
      <c r="A681" s="27">
        <v>656</v>
      </c>
    </row>
    <row r="682" spans="1:1" x14ac:dyDescent="0.3">
      <c r="A682" s="27">
        <v>657</v>
      </c>
    </row>
    <row r="683" spans="1:1" x14ac:dyDescent="0.3">
      <c r="A683" s="27">
        <v>658</v>
      </c>
    </row>
    <row r="684" spans="1:1" x14ac:dyDescent="0.3">
      <c r="A684" s="27">
        <v>659</v>
      </c>
    </row>
    <row r="685" spans="1:1" x14ac:dyDescent="0.3">
      <c r="A685" s="27">
        <v>660</v>
      </c>
    </row>
    <row r="686" spans="1:1" x14ac:dyDescent="0.3">
      <c r="A686" s="27">
        <v>661</v>
      </c>
    </row>
    <row r="687" spans="1:1" x14ac:dyDescent="0.3">
      <c r="A687" s="27">
        <v>662</v>
      </c>
    </row>
    <row r="688" spans="1:1" x14ac:dyDescent="0.3">
      <c r="A688" s="27">
        <v>663</v>
      </c>
    </row>
    <row r="689" spans="1:1" x14ac:dyDescent="0.3">
      <c r="A689" s="27">
        <v>664</v>
      </c>
    </row>
    <row r="690" spans="1:1" x14ac:dyDescent="0.3">
      <c r="A690" s="27">
        <v>665</v>
      </c>
    </row>
    <row r="691" spans="1:1" x14ac:dyDescent="0.3">
      <c r="A691" s="27">
        <v>666</v>
      </c>
    </row>
    <row r="692" spans="1:1" x14ac:dyDescent="0.3">
      <c r="A692" s="27">
        <v>667</v>
      </c>
    </row>
    <row r="693" spans="1:1" x14ac:dyDescent="0.3">
      <c r="A693" s="27">
        <v>668</v>
      </c>
    </row>
    <row r="694" spans="1:1" x14ac:dyDescent="0.3">
      <c r="A694" s="27">
        <v>669</v>
      </c>
    </row>
    <row r="695" spans="1:1" x14ac:dyDescent="0.3">
      <c r="A695" s="27">
        <v>670</v>
      </c>
    </row>
    <row r="696" spans="1:1" x14ac:dyDescent="0.3">
      <c r="A696" s="27">
        <v>671</v>
      </c>
    </row>
    <row r="697" spans="1:1" x14ac:dyDescent="0.3">
      <c r="A697" s="27">
        <v>672</v>
      </c>
    </row>
    <row r="698" spans="1:1" x14ac:dyDescent="0.3">
      <c r="A698" s="27">
        <v>673</v>
      </c>
    </row>
    <row r="699" spans="1:1" x14ac:dyDescent="0.3">
      <c r="A699" s="27">
        <v>674</v>
      </c>
    </row>
    <row r="700" spans="1:1" x14ac:dyDescent="0.3">
      <c r="A700" s="27">
        <v>675</v>
      </c>
    </row>
    <row r="701" spans="1:1" x14ac:dyDescent="0.3">
      <c r="A701" s="27">
        <v>676</v>
      </c>
    </row>
    <row r="702" spans="1:1" x14ac:dyDescent="0.3">
      <c r="A702" s="27">
        <v>677</v>
      </c>
    </row>
    <row r="703" spans="1:1" x14ac:dyDescent="0.3">
      <c r="A703" s="27">
        <v>678</v>
      </c>
    </row>
    <row r="704" spans="1:1" x14ac:dyDescent="0.3">
      <c r="A704" s="27">
        <v>679</v>
      </c>
    </row>
    <row r="705" spans="1:1" x14ac:dyDescent="0.3">
      <c r="A705" s="27">
        <v>680</v>
      </c>
    </row>
    <row r="706" spans="1:1" x14ac:dyDescent="0.3">
      <c r="A706" s="27">
        <v>681</v>
      </c>
    </row>
    <row r="707" spans="1:1" x14ac:dyDescent="0.3">
      <c r="A707" s="27">
        <v>682</v>
      </c>
    </row>
    <row r="708" spans="1:1" x14ac:dyDescent="0.3">
      <c r="A708" s="27">
        <v>683</v>
      </c>
    </row>
    <row r="709" spans="1:1" x14ac:dyDescent="0.3">
      <c r="A709" s="27">
        <v>684</v>
      </c>
    </row>
    <row r="710" spans="1:1" x14ac:dyDescent="0.3">
      <c r="A710" s="27">
        <v>685</v>
      </c>
    </row>
    <row r="711" spans="1:1" x14ac:dyDescent="0.3">
      <c r="A711" s="27">
        <v>686</v>
      </c>
    </row>
    <row r="712" spans="1:1" x14ac:dyDescent="0.3">
      <c r="A712" s="27">
        <v>687</v>
      </c>
    </row>
    <row r="713" spans="1:1" x14ac:dyDescent="0.3">
      <c r="A713" s="27">
        <v>688</v>
      </c>
    </row>
    <row r="714" spans="1:1" x14ac:dyDescent="0.3">
      <c r="A714" s="27">
        <v>689</v>
      </c>
    </row>
    <row r="715" spans="1:1" x14ac:dyDescent="0.3">
      <c r="A715" s="27">
        <v>690</v>
      </c>
    </row>
    <row r="716" spans="1:1" x14ac:dyDescent="0.3">
      <c r="A716" s="27">
        <v>691</v>
      </c>
    </row>
    <row r="717" spans="1:1" x14ac:dyDescent="0.3">
      <c r="A717" s="27">
        <v>692</v>
      </c>
    </row>
    <row r="718" spans="1:1" x14ac:dyDescent="0.3">
      <c r="A718" s="27">
        <v>693</v>
      </c>
    </row>
    <row r="719" spans="1:1" x14ac:dyDescent="0.3">
      <c r="A719" s="27">
        <v>694</v>
      </c>
    </row>
    <row r="720" spans="1:1" x14ac:dyDescent="0.3">
      <c r="A720" s="27">
        <v>695</v>
      </c>
    </row>
    <row r="721" spans="1:1" x14ac:dyDescent="0.3">
      <c r="A721" s="27">
        <v>696</v>
      </c>
    </row>
    <row r="722" spans="1:1" x14ac:dyDescent="0.3">
      <c r="A722" s="27">
        <v>697</v>
      </c>
    </row>
    <row r="723" spans="1:1" x14ac:dyDescent="0.3">
      <c r="A723" s="27">
        <v>698</v>
      </c>
    </row>
    <row r="724" spans="1:1" x14ac:dyDescent="0.3">
      <c r="A724" s="27">
        <v>699</v>
      </c>
    </row>
    <row r="725" spans="1:1" x14ac:dyDescent="0.3">
      <c r="A725" s="27">
        <v>700</v>
      </c>
    </row>
    <row r="726" spans="1:1" x14ac:dyDescent="0.3">
      <c r="A726" s="27">
        <v>701</v>
      </c>
    </row>
    <row r="727" spans="1:1" x14ac:dyDescent="0.3">
      <c r="A727" s="27">
        <v>702</v>
      </c>
    </row>
    <row r="728" spans="1:1" x14ac:dyDescent="0.3">
      <c r="A728" s="27">
        <v>703</v>
      </c>
    </row>
    <row r="729" spans="1:1" x14ac:dyDescent="0.3">
      <c r="A729" s="27">
        <v>704</v>
      </c>
    </row>
    <row r="730" spans="1:1" x14ac:dyDescent="0.3">
      <c r="A730" s="27">
        <v>705</v>
      </c>
    </row>
    <row r="731" spans="1:1" x14ac:dyDescent="0.3">
      <c r="A731" s="27">
        <v>706</v>
      </c>
    </row>
    <row r="732" spans="1:1" x14ac:dyDescent="0.3">
      <c r="A732" s="27">
        <v>707</v>
      </c>
    </row>
    <row r="733" spans="1:1" x14ac:dyDescent="0.3">
      <c r="A733" s="27">
        <v>708</v>
      </c>
    </row>
    <row r="734" spans="1:1" x14ac:dyDescent="0.3">
      <c r="A734" s="27">
        <v>709</v>
      </c>
    </row>
    <row r="735" spans="1:1" x14ac:dyDescent="0.3">
      <c r="A735" s="27">
        <v>710</v>
      </c>
    </row>
    <row r="736" spans="1:1" x14ac:dyDescent="0.3">
      <c r="A736" s="27">
        <v>711</v>
      </c>
    </row>
    <row r="737" spans="1:1" x14ac:dyDescent="0.3">
      <c r="A737" s="27">
        <v>712</v>
      </c>
    </row>
    <row r="738" spans="1:1" x14ac:dyDescent="0.3">
      <c r="A738" s="27">
        <v>713</v>
      </c>
    </row>
    <row r="739" spans="1:1" x14ac:dyDescent="0.3">
      <c r="A739" s="27">
        <v>714</v>
      </c>
    </row>
    <row r="740" spans="1:1" x14ac:dyDescent="0.3">
      <c r="A740" s="27">
        <v>715</v>
      </c>
    </row>
    <row r="741" spans="1:1" x14ac:dyDescent="0.3">
      <c r="A741" s="27">
        <v>716</v>
      </c>
    </row>
    <row r="742" spans="1:1" x14ac:dyDescent="0.3">
      <c r="A742" s="27">
        <v>717</v>
      </c>
    </row>
    <row r="743" spans="1:1" x14ac:dyDescent="0.3">
      <c r="A743" s="27">
        <v>718</v>
      </c>
    </row>
    <row r="744" spans="1:1" x14ac:dyDescent="0.3">
      <c r="A744" s="27">
        <v>719</v>
      </c>
    </row>
    <row r="745" spans="1:1" x14ac:dyDescent="0.3">
      <c r="A745" s="27">
        <v>720</v>
      </c>
    </row>
    <row r="746" spans="1:1" x14ac:dyDescent="0.3">
      <c r="A746" s="27">
        <v>721</v>
      </c>
    </row>
    <row r="747" spans="1:1" x14ac:dyDescent="0.3">
      <c r="A747" s="27">
        <v>722</v>
      </c>
    </row>
    <row r="748" spans="1:1" x14ac:dyDescent="0.3">
      <c r="A748" s="27">
        <v>723</v>
      </c>
    </row>
    <row r="749" spans="1:1" x14ac:dyDescent="0.3">
      <c r="A749" s="27">
        <v>724</v>
      </c>
    </row>
    <row r="750" spans="1:1" x14ac:dyDescent="0.3">
      <c r="A750" s="27">
        <v>725</v>
      </c>
    </row>
    <row r="751" spans="1:1" x14ac:dyDescent="0.3">
      <c r="A751" s="27">
        <v>726</v>
      </c>
    </row>
    <row r="752" spans="1:1" x14ac:dyDescent="0.3">
      <c r="A752" s="27">
        <v>727</v>
      </c>
    </row>
    <row r="753" spans="1:1" x14ac:dyDescent="0.3">
      <c r="A753" s="27">
        <v>728</v>
      </c>
    </row>
    <row r="754" spans="1:1" x14ac:dyDescent="0.3">
      <c r="A754" s="27">
        <v>729</v>
      </c>
    </row>
    <row r="755" spans="1:1" x14ac:dyDescent="0.3">
      <c r="A755" s="27">
        <v>730</v>
      </c>
    </row>
    <row r="756" spans="1:1" x14ac:dyDescent="0.3">
      <c r="A756" s="27">
        <v>731</v>
      </c>
    </row>
    <row r="757" spans="1:1" x14ac:dyDescent="0.3">
      <c r="A757" s="27">
        <v>732</v>
      </c>
    </row>
    <row r="758" spans="1:1" x14ac:dyDescent="0.3">
      <c r="A758" s="27">
        <v>733</v>
      </c>
    </row>
    <row r="759" spans="1:1" x14ac:dyDescent="0.3">
      <c r="A759" s="27">
        <v>734</v>
      </c>
    </row>
    <row r="760" spans="1:1" x14ac:dyDescent="0.3">
      <c r="A760" s="27">
        <v>735</v>
      </c>
    </row>
    <row r="761" spans="1:1" x14ac:dyDescent="0.3">
      <c r="A761" s="27">
        <v>736</v>
      </c>
    </row>
    <row r="762" spans="1:1" x14ac:dyDescent="0.3">
      <c r="A762" s="27">
        <v>737</v>
      </c>
    </row>
    <row r="763" spans="1:1" x14ac:dyDescent="0.3">
      <c r="A763" s="27">
        <v>738</v>
      </c>
    </row>
    <row r="764" spans="1:1" x14ac:dyDescent="0.3">
      <c r="A764" s="27">
        <v>739</v>
      </c>
    </row>
    <row r="765" spans="1:1" x14ac:dyDescent="0.3">
      <c r="A765" s="27">
        <v>740</v>
      </c>
    </row>
    <row r="766" spans="1:1" x14ac:dyDescent="0.3">
      <c r="A766" s="27">
        <v>741</v>
      </c>
    </row>
    <row r="767" spans="1:1" x14ac:dyDescent="0.3">
      <c r="A767" s="27">
        <v>742</v>
      </c>
    </row>
    <row r="768" spans="1:1" x14ac:dyDescent="0.3">
      <c r="A768" s="27">
        <v>743</v>
      </c>
    </row>
    <row r="769" spans="1:1" x14ac:dyDescent="0.3">
      <c r="A769" s="27">
        <v>744</v>
      </c>
    </row>
    <row r="770" spans="1:1" x14ac:dyDescent="0.3">
      <c r="A770" s="27">
        <v>745</v>
      </c>
    </row>
    <row r="771" spans="1:1" x14ac:dyDescent="0.3">
      <c r="A771" s="27">
        <v>746</v>
      </c>
    </row>
    <row r="772" spans="1:1" x14ac:dyDescent="0.3">
      <c r="A772" s="27">
        <v>747</v>
      </c>
    </row>
    <row r="773" spans="1:1" x14ac:dyDescent="0.3">
      <c r="A773" s="27">
        <v>748</v>
      </c>
    </row>
    <row r="774" spans="1:1" x14ac:dyDescent="0.3">
      <c r="A774" s="27">
        <v>749</v>
      </c>
    </row>
    <row r="775" spans="1:1" x14ac:dyDescent="0.3">
      <c r="A775" s="27">
        <v>750</v>
      </c>
    </row>
    <row r="776" spans="1:1" x14ac:dyDescent="0.3">
      <c r="A776" s="27">
        <v>751</v>
      </c>
    </row>
    <row r="777" spans="1:1" x14ac:dyDescent="0.3">
      <c r="A777" s="27">
        <v>752</v>
      </c>
    </row>
    <row r="778" spans="1:1" x14ac:dyDescent="0.3">
      <c r="A778" s="27">
        <v>753</v>
      </c>
    </row>
    <row r="779" spans="1:1" x14ac:dyDescent="0.3">
      <c r="A779" s="27">
        <v>754</v>
      </c>
    </row>
    <row r="780" spans="1:1" x14ac:dyDescent="0.3">
      <c r="A780" s="27">
        <v>755</v>
      </c>
    </row>
    <row r="781" spans="1:1" x14ac:dyDescent="0.3">
      <c r="A781" s="27">
        <v>756</v>
      </c>
    </row>
    <row r="782" spans="1:1" x14ac:dyDescent="0.3">
      <c r="A782" s="27">
        <v>757</v>
      </c>
    </row>
    <row r="783" spans="1:1" x14ac:dyDescent="0.3">
      <c r="A783" s="27">
        <v>758</v>
      </c>
    </row>
    <row r="784" spans="1:1" x14ac:dyDescent="0.3">
      <c r="A784" s="27">
        <v>759</v>
      </c>
    </row>
    <row r="785" spans="1:1" x14ac:dyDescent="0.3">
      <c r="A785" s="27">
        <v>760</v>
      </c>
    </row>
    <row r="786" spans="1:1" x14ac:dyDescent="0.3">
      <c r="A786" s="27">
        <v>761</v>
      </c>
    </row>
    <row r="787" spans="1:1" x14ac:dyDescent="0.3">
      <c r="A787" s="27">
        <v>762</v>
      </c>
    </row>
    <row r="788" spans="1:1" x14ac:dyDescent="0.3">
      <c r="A788" s="27">
        <v>763</v>
      </c>
    </row>
    <row r="789" spans="1:1" x14ac:dyDescent="0.3">
      <c r="A789" s="27">
        <v>764</v>
      </c>
    </row>
    <row r="790" spans="1:1" x14ac:dyDescent="0.3">
      <c r="A790" s="27">
        <v>765</v>
      </c>
    </row>
    <row r="791" spans="1:1" x14ac:dyDescent="0.3">
      <c r="A791" s="27">
        <v>766</v>
      </c>
    </row>
    <row r="792" spans="1:1" x14ac:dyDescent="0.3">
      <c r="A792" s="27">
        <v>767</v>
      </c>
    </row>
    <row r="793" spans="1:1" x14ac:dyDescent="0.3">
      <c r="A793" s="27">
        <v>768</v>
      </c>
    </row>
    <row r="794" spans="1:1" x14ac:dyDescent="0.3">
      <c r="A794" s="27">
        <v>769</v>
      </c>
    </row>
    <row r="795" spans="1:1" x14ac:dyDescent="0.3">
      <c r="A795" s="27">
        <v>770</v>
      </c>
    </row>
    <row r="796" spans="1:1" x14ac:dyDescent="0.3">
      <c r="A796" s="27">
        <v>771</v>
      </c>
    </row>
    <row r="797" spans="1:1" x14ac:dyDescent="0.3">
      <c r="A797" s="27">
        <v>772</v>
      </c>
    </row>
    <row r="798" spans="1:1" x14ac:dyDescent="0.3">
      <c r="A798" s="27">
        <v>773</v>
      </c>
    </row>
    <row r="799" spans="1:1" x14ac:dyDescent="0.3">
      <c r="A799" s="27">
        <v>774</v>
      </c>
    </row>
    <row r="800" spans="1:1" x14ac:dyDescent="0.3">
      <c r="A800" s="27">
        <v>775</v>
      </c>
    </row>
    <row r="801" spans="1:1" x14ac:dyDescent="0.3">
      <c r="A801" s="27">
        <v>776</v>
      </c>
    </row>
    <row r="802" spans="1:1" x14ac:dyDescent="0.3">
      <c r="A802" s="27">
        <v>777</v>
      </c>
    </row>
    <row r="803" spans="1:1" x14ac:dyDescent="0.3">
      <c r="A803" s="27">
        <v>778</v>
      </c>
    </row>
    <row r="804" spans="1:1" x14ac:dyDescent="0.3">
      <c r="A804" s="27">
        <v>779</v>
      </c>
    </row>
    <row r="805" spans="1:1" x14ac:dyDescent="0.3">
      <c r="A805" s="27">
        <v>780</v>
      </c>
    </row>
    <row r="806" spans="1:1" x14ac:dyDescent="0.3">
      <c r="A806" s="27">
        <v>781</v>
      </c>
    </row>
    <row r="807" spans="1:1" x14ac:dyDescent="0.3">
      <c r="A807" s="27">
        <v>782</v>
      </c>
    </row>
    <row r="808" spans="1:1" x14ac:dyDescent="0.3">
      <c r="A808" s="27">
        <v>783</v>
      </c>
    </row>
    <row r="809" spans="1:1" x14ac:dyDescent="0.3">
      <c r="A809" s="27">
        <v>784</v>
      </c>
    </row>
    <row r="810" spans="1:1" x14ac:dyDescent="0.3">
      <c r="A810" s="27">
        <v>785</v>
      </c>
    </row>
    <row r="811" spans="1:1" x14ac:dyDescent="0.3">
      <c r="A811" s="27">
        <v>786</v>
      </c>
    </row>
    <row r="812" spans="1:1" x14ac:dyDescent="0.3">
      <c r="A812" s="27">
        <v>787</v>
      </c>
    </row>
    <row r="813" spans="1:1" x14ac:dyDescent="0.3">
      <c r="A813" s="27">
        <v>788</v>
      </c>
    </row>
    <row r="814" spans="1:1" x14ac:dyDescent="0.3">
      <c r="A814" s="27">
        <v>789</v>
      </c>
    </row>
    <row r="815" spans="1:1" x14ac:dyDescent="0.3">
      <c r="A815" s="27">
        <v>790</v>
      </c>
    </row>
    <row r="816" spans="1:1" x14ac:dyDescent="0.3">
      <c r="A816" s="27">
        <v>791</v>
      </c>
    </row>
    <row r="817" spans="1:1" x14ac:dyDescent="0.3">
      <c r="A817" s="27">
        <v>792</v>
      </c>
    </row>
    <row r="818" spans="1:1" x14ac:dyDescent="0.3">
      <c r="A818" s="27">
        <v>793</v>
      </c>
    </row>
    <row r="819" spans="1:1" x14ac:dyDescent="0.3">
      <c r="A819" s="27">
        <v>794</v>
      </c>
    </row>
    <row r="820" spans="1:1" x14ac:dyDescent="0.3">
      <c r="A820" s="27">
        <v>795</v>
      </c>
    </row>
    <row r="821" spans="1:1" x14ac:dyDescent="0.3">
      <c r="A821" s="27">
        <v>796</v>
      </c>
    </row>
    <row r="822" spans="1:1" x14ac:dyDescent="0.3">
      <c r="A822" s="27">
        <v>797</v>
      </c>
    </row>
    <row r="823" spans="1:1" x14ac:dyDescent="0.3">
      <c r="A823" s="27">
        <v>798</v>
      </c>
    </row>
    <row r="824" spans="1:1" x14ac:dyDescent="0.3">
      <c r="A824" s="27">
        <v>799</v>
      </c>
    </row>
    <row r="825" spans="1:1" x14ac:dyDescent="0.3">
      <c r="A825" s="27">
        <v>800</v>
      </c>
    </row>
    <row r="826" spans="1:1" x14ac:dyDescent="0.3">
      <c r="A826" s="27">
        <v>801</v>
      </c>
    </row>
    <row r="827" spans="1:1" x14ac:dyDescent="0.3">
      <c r="A827" s="27">
        <v>802</v>
      </c>
    </row>
    <row r="828" spans="1:1" x14ac:dyDescent="0.3">
      <c r="A828" s="27">
        <v>803</v>
      </c>
    </row>
    <row r="829" spans="1:1" x14ac:dyDescent="0.3">
      <c r="A829" s="27">
        <v>804</v>
      </c>
    </row>
    <row r="830" spans="1:1" x14ac:dyDescent="0.3">
      <c r="A830" s="27">
        <v>805</v>
      </c>
    </row>
    <row r="831" spans="1:1" x14ac:dyDescent="0.3">
      <c r="A831" s="27">
        <v>806</v>
      </c>
    </row>
    <row r="832" spans="1:1" x14ac:dyDescent="0.3">
      <c r="A832" s="27">
        <v>807</v>
      </c>
    </row>
    <row r="833" spans="1:1" x14ac:dyDescent="0.3">
      <c r="A833" s="27">
        <v>808</v>
      </c>
    </row>
    <row r="834" spans="1:1" x14ac:dyDescent="0.3">
      <c r="A834" s="27">
        <v>809</v>
      </c>
    </row>
    <row r="835" spans="1:1" x14ac:dyDescent="0.3">
      <c r="A835" s="27">
        <v>810</v>
      </c>
    </row>
    <row r="836" spans="1:1" x14ac:dyDescent="0.3">
      <c r="A836" s="27">
        <v>811</v>
      </c>
    </row>
    <row r="837" spans="1:1" x14ac:dyDescent="0.3">
      <c r="A837" s="27">
        <v>812</v>
      </c>
    </row>
    <row r="838" spans="1:1" x14ac:dyDescent="0.3">
      <c r="A838" s="27">
        <v>813</v>
      </c>
    </row>
    <row r="839" spans="1:1" x14ac:dyDescent="0.3">
      <c r="A839" s="27">
        <v>814</v>
      </c>
    </row>
    <row r="840" spans="1:1" x14ac:dyDescent="0.3">
      <c r="A840" s="27">
        <v>815</v>
      </c>
    </row>
    <row r="841" spans="1:1" x14ac:dyDescent="0.3">
      <c r="A841" s="27">
        <v>816</v>
      </c>
    </row>
    <row r="842" spans="1:1" x14ac:dyDescent="0.3">
      <c r="A842" s="27">
        <v>817</v>
      </c>
    </row>
    <row r="843" spans="1:1" x14ac:dyDescent="0.3">
      <c r="A843" s="27">
        <v>818</v>
      </c>
    </row>
    <row r="844" spans="1:1" x14ac:dyDescent="0.3">
      <c r="A844" s="27">
        <v>819</v>
      </c>
    </row>
    <row r="845" spans="1:1" x14ac:dyDescent="0.3">
      <c r="A845" s="27">
        <v>820</v>
      </c>
    </row>
    <row r="846" spans="1:1" x14ac:dyDescent="0.3">
      <c r="A846" s="27">
        <v>821</v>
      </c>
    </row>
    <row r="847" spans="1:1" x14ac:dyDescent="0.3">
      <c r="A847" s="27">
        <v>822</v>
      </c>
    </row>
    <row r="848" spans="1:1" x14ac:dyDescent="0.3">
      <c r="A848" s="27">
        <v>823</v>
      </c>
    </row>
    <row r="849" spans="1:1" x14ac:dyDescent="0.3">
      <c r="A849" s="27">
        <v>824</v>
      </c>
    </row>
    <row r="850" spans="1:1" x14ac:dyDescent="0.3">
      <c r="A850" s="27">
        <v>825</v>
      </c>
    </row>
    <row r="851" spans="1:1" x14ac:dyDescent="0.3">
      <c r="A851" s="27">
        <v>826</v>
      </c>
    </row>
    <row r="852" spans="1:1" x14ac:dyDescent="0.3">
      <c r="A852" s="27">
        <v>827</v>
      </c>
    </row>
    <row r="853" spans="1:1" x14ac:dyDescent="0.3">
      <c r="A853" s="27">
        <v>828</v>
      </c>
    </row>
    <row r="854" spans="1:1" x14ac:dyDescent="0.3">
      <c r="A854" s="27">
        <v>829</v>
      </c>
    </row>
    <row r="855" spans="1:1" x14ac:dyDescent="0.3">
      <c r="A855" s="27">
        <v>830</v>
      </c>
    </row>
    <row r="856" spans="1:1" x14ac:dyDescent="0.3">
      <c r="A856" s="27">
        <v>831</v>
      </c>
    </row>
    <row r="857" spans="1:1" x14ac:dyDescent="0.3">
      <c r="A857" s="27">
        <v>832</v>
      </c>
    </row>
    <row r="858" spans="1:1" x14ac:dyDescent="0.3">
      <c r="A858" s="27">
        <v>833</v>
      </c>
    </row>
    <row r="859" spans="1:1" x14ac:dyDescent="0.3">
      <c r="A859" s="27">
        <v>834</v>
      </c>
    </row>
    <row r="860" spans="1:1" x14ac:dyDescent="0.3">
      <c r="A860" s="27">
        <v>835</v>
      </c>
    </row>
    <row r="861" spans="1:1" x14ac:dyDescent="0.3">
      <c r="A861" s="27">
        <v>836</v>
      </c>
    </row>
    <row r="862" spans="1:1" x14ac:dyDescent="0.3">
      <c r="A862" s="27">
        <v>837</v>
      </c>
    </row>
    <row r="863" spans="1:1" x14ac:dyDescent="0.3">
      <c r="A863" s="27">
        <v>838</v>
      </c>
    </row>
    <row r="864" spans="1:1" x14ac:dyDescent="0.3">
      <c r="A864" s="27">
        <v>839</v>
      </c>
    </row>
    <row r="865" spans="1:1" x14ac:dyDescent="0.3">
      <c r="A865" s="27">
        <v>840</v>
      </c>
    </row>
    <row r="866" spans="1:1" x14ac:dyDescent="0.3">
      <c r="A866" s="27">
        <v>841</v>
      </c>
    </row>
    <row r="867" spans="1:1" x14ac:dyDescent="0.3">
      <c r="A867" s="27">
        <v>842</v>
      </c>
    </row>
    <row r="868" spans="1:1" x14ac:dyDescent="0.3">
      <c r="A868" s="27">
        <v>843</v>
      </c>
    </row>
    <row r="869" spans="1:1" x14ac:dyDescent="0.3">
      <c r="A869" s="27">
        <v>844</v>
      </c>
    </row>
    <row r="870" spans="1:1" x14ac:dyDescent="0.3">
      <c r="A870" s="27">
        <v>845</v>
      </c>
    </row>
    <row r="871" spans="1:1" x14ac:dyDescent="0.3">
      <c r="A871" s="27">
        <v>846</v>
      </c>
    </row>
    <row r="872" spans="1:1" x14ac:dyDescent="0.3">
      <c r="A872" s="27">
        <v>847</v>
      </c>
    </row>
    <row r="873" spans="1:1" x14ac:dyDescent="0.3">
      <c r="A873" s="27">
        <v>848</v>
      </c>
    </row>
    <row r="874" spans="1:1" x14ac:dyDescent="0.3">
      <c r="A874" s="27">
        <v>849</v>
      </c>
    </row>
    <row r="875" spans="1:1" x14ac:dyDescent="0.3">
      <c r="A875" s="27">
        <v>850</v>
      </c>
    </row>
    <row r="876" spans="1:1" x14ac:dyDescent="0.3">
      <c r="A876" s="27">
        <v>851</v>
      </c>
    </row>
    <row r="877" spans="1:1" x14ac:dyDescent="0.3">
      <c r="A877" s="27">
        <v>852</v>
      </c>
    </row>
    <row r="878" spans="1:1" x14ac:dyDescent="0.3">
      <c r="A878" s="27">
        <v>853</v>
      </c>
    </row>
    <row r="879" spans="1:1" x14ac:dyDescent="0.3">
      <c r="A879" s="27">
        <v>854</v>
      </c>
    </row>
    <row r="880" spans="1:1" x14ac:dyDescent="0.3">
      <c r="A880" s="27">
        <v>855</v>
      </c>
    </row>
    <row r="881" spans="1:1" x14ac:dyDescent="0.3">
      <c r="A881" s="27">
        <v>856</v>
      </c>
    </row>
    <row r="882" spans="1:1" x14ac:dyDescent="0.3">
      <c r="A882" s="27">
        <v>857</v>
      </c>
    </row>
    <row r="883" spans="1:1" x14ac:dyDescent="0.3">
      <c r="A883" s="27">
        <v>858</v>
      </c>
    </row>
    <row r="884" spans="1:1" x14ac:dyDescent="0.3">
      <c r="A884" s="27">
        <v>859</v>
      </c>
    </row>
    <row r="885" spans="1:1" x14ac:dyDescent="0.3">
      <c r="A885" s="27">
        <v>860</v>
      </c>
    </row>
    <row r="886" spans="1:1" x14ac:dyDescent="0.3">
      <c r="A886" s="27">
        <v>861</v>
      </c>
    </row>
    <row r="887" spans="1:1" x14ac:dyDescent="0.3">
      <c r="A887" s="27">
        <v>862</v>
      </c>
    </row>
    <row r="888" spans="1:1" x14ac:dyDescent="0.3">
      <c r="A888" s="27">
        <v>863</v>
      </c>
    </row>
    <row r="889" spans="1:1" x14ac:dyDescent="0.3">
      <c r="A889" s="27">
        <v>864</v>
      </c>
    </row>
    <row r="890" spans="1:1" x14ac:dyDescent="0.3">
      <c r="A890" s="27">
        <v>865</v>
      </c>
    </row>
    <row r="891" spans="1:1" x14ac:dyDescent="0.3">
      <c r="A891" s="27">
        <v>866</v>
      </c>
    </row>
    <row r="892" spans="1:1" x14ac:dyDescent="0.3">
      <c r="A892" s="27">
        <v>867</v>
      </c>
    </row>
    <row r="893" spans="1:1" x14ac:dyDescent="0.3">
      <c r="A893" s="27">
        <v>868</v>
      </c>
    </row>
    <row r="894" spans="1:1" x14ac:dyDescent="0.3">
      <c r="A894" s="27">
        <v>869</v>
      </c>
    </row>
    <row r="895" spans="1:1" x14ac:dyDescent="0.3">
      <c r="A895" s="27">
        <v>870</v>
      </c>
    </row>
    <row r="896" spans="1:1" x14ac:dyDescent="0.3">
      <c r="A896" s="27">
        <v>871</v>
      </c>
    </row>
    <row r="897" spans="1:1" x14ac:dyDescent="0.3">
      <c r="A897" s="27">
        <v>872</v>
      </c>
    </row>
    <row r="898" spans="1:1" x14ac:dyDescent="0.3">
      <c r="A898" s="27">
        <v>873</v>
      </c>
    </row>
    <row r="899" spans="1:1" x14ac:dyDescent="0.3">
      <c r="A899" s="27">
        <v>874</v>
      </c>
    </row>
    <row r="900" spans="1:1" x14ac:dyDescent="0.3">
      <c r="A900" s="27">
        <v>875</v>
      </c>
    </row>
    <row r="901" spans="1:1" x14ac:dyDescent="0.3">
      <c r="A901" s="27">
        <v>876</v>
      </c>
    </row>
    <row r="902" spans="1:1" x14ac:dyDescent="0.3">
      <c r="A902" s="27">
        <v>877</v>
      </c>
    </row>
    <row r="903" spans="1:1" x14ac:dyDescent="0.3">
      <c r="A903" s="27">
        <v>878</v>
      </c>
    </row>
    <row r="904" spans="1:1" x14ac:dyDescent="0.3">
      <c r="A904" s="27">
        <v>879</v>
      </c>
    </row>
    <row r="905" spans="1:1" x14ac:dyDescent="0.3">
      <c r="A905" s="27">
        <v>880</v>
      </c>
    </row>
    <row r="906" spans="1:1" x14ac:dyDescent="0.3">
      <c r="A906" s="27">
        <v>881</v>
      </c>
    </row>
    <row r="907" spans="1:1" x14ac:dyDescent="0.3">
      <c r="A907" s="27">
        <v>882</v>
      </c>
    </row>
    <row r="908" spans="1:1" x14ac:dyDescent="0.3">
      <c r="A908" s="27">
        <v>883</v>
      </c>
    </row>
    <row r="909" spans="1:1" x14ac:dyDescent="0.3">
      <c r="A909" s="27">
        <v>884</v>
      </c>
    </row>
    <row r="910" spans="1:1" x14ac:dyDescent="0.3">
      <c r="A910" s="27">
        <v>885</v>
      </c>
    </row>
    <row r="911" spans="1:1" x14ac:dyDescent="0.3">
      <c r="A911" s="27">
        <v>886</v>
      </c>
    </row>
    <row r="912" spans="1:1" x14ac:dyDescent="0.3">
      <c r="A912" s="27">
        <v>887</v>
      </c>
    </row>
    <row r="913" spans="1:1" x14ac:dyDescent="0.3">
      <c r="A913" s="27">
        <v>888</v>
      </c>
    </row>
    <row r="914" spans="1:1" x14ac:dyDescent="0.3">
      <c r="A914" s="27">
        <v>889</v>
      </c>
    </row>
    <row r="915" spans="1:1" x14ac:dyDescent="0.3">
      <c r="A915" s="27">
        <v>890</v>
      </c>
    </row>
    <row r="916" spans="1:1" x14ac:dyDescent="0.3">
      <c r="A916" s="27">
        <v>891</v>
      </c>
    </row>
    <row r="917" spans="1:1" x14ac:dyDescent="0.3">
      <c r="A917" s="27">
        <v>892</v>
      </c>
    </row>
    <row r="918" spans="1:1" x14ac:dyDescent="0.3">
      <c r="A918" s="27">
        <v>893</v>
      </c>
    </row>
    <row r="919" spans="1:1" x14ac:dyDescent="0.3">
      <c r="A919" s="27">
        <v>894</v>
      </c>
    </row>
    <row r="920" spans="1:1" x14ac:dyDescent="0.3">
      <c r="A920" s="27">
        <v>895</v>
      </c>
    </row>
    <row r="921" spans="1:1" x14ac:dyDescent="0.3">
      <c r="A921" s="27">
        <v>896</v>
      </c>
    </row>
    <row r="922" spans="1:1" x14ac:dyDescent="0.3">
      <c r="A922" s="27">
        <v>897</v>
      </c>
    </row>
    <row r="923" spans="1:1" x14ac:dyDescent="0.3">
      <c r="A923" s="27">
        <v>898</v>
      </c>
    </row>
    <row r="924" spans="1:1" x14ac:dyDescent="0.3">
      <c r="A924" s="27">
        <v>899</v>
      </c>
    </row>
    <row r="925" spans="1:1" x14ac:dyDescent="0.3">
      <c r="A925" s="27">
        <v>900</v>
      </c>
    </row>
    <row r="926" spans="1:1" x14ac:dyDescent="0.3">
      <c r="A926" s="27">
        <v>901</v>
      </c>
    </row>
    <row r="927" spans="1:1" x14ac:dyDescent="0.3">
      <c r="A927" s="27">
        <v>902</v>
      </c>
    </row>
    <row r="928" spans="1:1" x14ac:dyDescent="0.3">
      <c r="A928" s="27">
        <v>903</v>
      </c>
    </row>
    <row r="929" spans="1:1" x14ac:dyDescent="0.3">
      <c r="A929" s="27">
        <v>904</v>
      </c>
    </row>
    <row r="930" spans="1:1" x14ac:dyDescent="0.3">
      <c r="A930" s="27">
        <v>905</v>
      </c>
    </row>
    <row r="931" spans="1:1" x14ac:dyDescent="0.3">
      <c r="A931" s="27">
        <v>906</v>
      </c>
    </row>
    <row r="932" spans="1:1" x14ac:dyDescent="0.3">
      <c r="A932" s="27">
        <v>907</v>
      </c>
    </row>
    <row r="933" spans="1:1" x14ac:dyDescent="0.3">
      <c r="A933" s="27">
        <v>908</v>
      </c>
    </row>
    <row r="934" spans="1:1" x14ac:dyDescent="0.3">
      <c r="A934" s="27">
        <v>909</v>
      </c>
    </row>
    <row r="935" spans="1:1" x14ac:dyDescent="0.3">
      <c r="A935" s="27">
        <v>910</v>
      </c>
    </row>
    <row r="936" spans="1:1" x14ac:dyDescent="0.3">
      <c r="A936" s="27">
        <v>911</v>
      </c>
    </row>
    <row r="937" spans="1:1" x14ac:dyDescent="0.3">
      <c r="A937" s="27">
        <v>912</v>
      </c>
    </row>
    <row r="938" spans="1:1" x14ac:dyDescent="0.3">
      <c r="A938" s="27">
        <v>913</v>
      </c>
    </row>
    <row r="939" spans="1:1" x14ac:dyDescent="0.3">
      <c r="A939" s="27">
        <v>914</v>
      </c>
    </row>
    <row r="940" spans="1:1" x14ac:dyDescent="0.3">
      <c r="A940" s="27">
        <v>915</v>
      </c>
    </row>
    <row r="941" spans="1:1" x14ac:dyDescent="0.3">
      <c r="A941" s="27">
        <v>916</v>
      </c>
    </row>
    <row r="942" spans="1:1" x14ac:dyDescent="0.3">
      <c r="A942" s="27">
        <v>917</v>
      </c>
    </row>
    <row r="943" spans="1:1" x14ac:dyDescent="0.3">
      <c r="A943" s="27">
        <v>918</v>
      </c>
    </row>
    <row r="944" spans="1:1" x14ac:dyDescent="0.3">
      <c r="A944" s="27">
        <v>919</v>
      </c>
    </row>
    <row r="945" spans="1:1" x14ac:dyDescent="0.3">
      <c r="A945" s="27">
        <v>920</v>
      </c>
    </row>
    <row r="946" spans="1:1" x14ac:dyDescent="0.3">
      <c r="A946" s="27">
        <v>921</v>
      </c>
    </row>
    <row r="947" spans="1:1" x14ac:dyDescent="0.3">
      <c r="A947" s="27">
        <v>922</v>
      </c>
    </row>
    <row r="948" spans="1:1" x14ac:dyDescent="0.3">
      <c r="A948" s="27">
        <v>923</v>
      </c>
    </row>
    <row r="949" spans="1:1" x14ac:dyDescent="0.3">
      <c r="A949" s="27">
        <v>924</v>
      </c>
    </row>
    <row r="950" spans="1:1" x14ac:dyDescent="0.3">
      <c r="A950" s="27">
        <v>925</v>
      </c>
    </row>
    <row r="951" spans="1:1" x14ac:dyDescent="0.3">
      <c r="A951" s="27">
        <v>926</v>
      </c>
    </row>
    <row r="952" spans="1:1" x14ac:dyDescent="0.3">
      <c r="A952" s="27">
        <v>927</v>
      </c>
    </row>
    <row r="953" spans="1:1" x14ac:dyDescent="0.3">
      <c r="A953" s="27">
        <v>928</v>
      </c>
    </row>
    <row r="954" spans="1:1" x14ac:dyDescent="0.3">
      <c r="A954" s="27">
        <v>929</v>
      </c>
    </row>
    <row r="955" spans="1:1" x14ac:dyDescent="0.3">
      <c r="A955" s="27">
        <v>930</v>
      </c>
    </row>
    <row r="956" spans="1:1" x14ac:dyDescent="0.3">
      <c r="A956" s="27">
        <v>931</v>
      </c>
    </row>
    <row r="957" spans="1:1" x14ac:dyDescent="0.3">
      <c r="A957" s="27">
        <v>932</v>
      </c>
    </row>
    <row r="958" spans="1:1" x14ac:dyDescent="0.3">
      <c r="A958" s="27">
        <v>933</v>
      </c>
    </row>
    <row r="959" spans="1:1" x14ac:dyDescent="0.3">
      <c r="A959" s="27">
        <v>934</v>
      </c>
    </row>
    <row r="960" spans="1:1" x14ac:dyDescent="0.3">
      <c r="A960" s="27">
        <v>935</v>
      </c>
    </row>
    <row r="961" spans="1:1" x14ac:dyDescent="0.3">
      <c r="A961" s="27">
        <v>936</v>
      </c>
    </row>
    <row r="962" spans="1:1" x14ac:dyDescent="0.3">
      <c r="A962" s="27">
        <v>937</v>
      </c>
    </row>
    <row r="963" spans="1:1" x14ac:dyDescent="0.3">
      <c r="A963" s="27">
        <v>938</v>
      </c>
    </row>
    <row r="964" spans="1:1" x14ac:dyDescent="0.3">
      <c r="A964" s="27">
        <v>939</v>
      </c>
    </row>
    <row r="965" spans="1:1" x14ac:dyDescent="0.3">
      <c r="A965" s="27">
        <v>940</v>
      </c>
    </row>
    <row r="966" spans="1:1" x14ac:dyDescent="0.3">
      <c r="A966" s="27">
        <v>941</v>
      </c>
    </row>
    <row r="967" spans="1:1" x14ac:dyDescent="0.3">
      <c r="A967" s="27">
        <v>942</v>
      </c>
    </row>
    <row r="968" spans="1:1" x14ac:dyDescent="0.3">
      <c r="A968" s="27">
        <v>943</v>
      </c>
    </row>
    <row r="969" spans="1:1" x14ac:dyDescent="0.3">
      <c r="A969" s="27">
        <v>944</v>
      </c>
    </row>
    <row r="970" spans="1:1" x14ac:dyDescent="0.3">
      <c r="A970" s="27">
        <v>945</v>
      </c>
    </row>
    <row r="971" spans="1:1" x14ac:dyDescent="0.3">
      <c r="A971" s="27">
        <v>946</v>
      </c>
    </row>
    <row r="972" spans="1:1" x14ac:dyDescent="0.3">
      <c r="A972" s="27">
        <v>947</v>
      </c>
    </row>
    <row r="973" spans="1:1" x14ac:dyDescent="0.3">
      <c r="A973" s="27">
        <v>948</v>
      </c>
    </row>
    <row r="974" spans="1:1" x14ac:dyDescent="0.3">
      <c r="A974" s="27">
        <v>949</v>
      </c>
    </row>
    <row r="975" spans="1:1" x14ac:dyDescent="0.3">
      <c r="A975" s="27">
        <v>950</v>
      </c>
    </row>
    <row r="976" spans="1:1" x14ac:dyDescent="0.3">
      <c r="A976" s="27">
        <v>951</v>
      </c>
    </row>
    <row r="977" spans="1:1" x14ac:dyDescent="0.3">
      <c r="A977" s="27">
        <v>952</v>
      </c>
    </row>
    <row r="978" spans="1:1" x14ac:dyDescent="0.3">
      <c r="A978" s="27">
        <v>953</v>
      </c>
    </row>
    <row r="979" spans="1:1" x14ac:dyDescent="0.3">
      <c r="A979" s="27">
        <v>954</v>
      </c>
    </row>
    <row r="980" spans="1:1" x14ac:dyDescent="0.3">
      <c r="A980" s="27">
        <v>955</v>
      </c>
    </row>
    <row r="981" spans="1:1" x14ac:dyDescent="0.3">
      <c r="A981" s="27">
        <v>956</v>
      </c>
    </row>
    <row r="982" spans="1:1" x14ac:dyDescent="0.3">
      <c r="A982" s="27">
        <v>957</v>
      </c>
    </row>
    <row r="983" spans="1:1" x14ac:dyDescent="0.3">
      <c r="A983" s="27">
        <v>958</v>
      </c>
    </row>
    <row r="984" spans="1:1" x14ac:dyDescent="0.3">
      <c r="A984" s="27">
        <v>959</v>
      </c>
    </row>
    <row r="985" spans="1:1" x14ac:dyDescent="0.3">
      <c r="A985" s="27">
        <v>960</v>
      </c>
    </row>
    <row r="986" spans="1:1" x14ac:dyDescent="0.3">
      <c r="A986" s="27">
        <v>961</v>
      </c>
    </row>
    <row r="987" spans="1:1" x14ac:dyDescent="0.3">
      <c r="A987" s="27">
        <v>962</v>
      </c>
    </row>
    <row r="988" spans="1:1" x14ac:dyDescent="0.3">
      <c r="A988" s="27">
        <v>963</v>
      </c>
    </row>
    <row r="989" spans="1:1" x14ac:dyDescent="0.3">
      <c r="A989" s="27">
        <v>964</v>
      </c>
    </row>
    <row r="990" spans="1:1" x14ac:dyDescent="0.3">
      <c r="A990" s="27">
        <v>965</v>
      </c>
    </row>
    <row r="991" spans="1:1" x14ac:dyDescent="0.3">
      <c r="A991" s="27">
        <v>966</v>
      </c>
    </row>
    <row r="992" spans="1:1" x14ac:dyDescent="0.3">
      <c r="A992" s="27">
        <v>967</v>
      </c>
    </row>
    <row r="993" spans="1:1" x14ac:dyDescent="0.3">
      <c r="A993" s="27">
        <v>968</v>
      </c>
    </row>
    <row r="994" spans="1:1" x14ac:dyDescent="0.3">
      <c r="A994" s="27">
        <v>969</v>
      </c>
    </row>
    <row r="995" spans="1:1" x14ac:dyDescent="0.3">
      <c r="A995" s="27">
        <v>970</v>
      </c>
    </row>
    <row r="996" spans="1:1" x14ac:dyDescent="0.3">
      <c r="A996" s="27">
        <v>971</v>
      </c>
    </row>
    <row r="997" spans="1:1" x14ac:dyDescent="0.3">
      <c r="A997" s="27">
        <v>972</v>
      </c>
    </row>
    <row r="998" spans="1:1" x14ac:dyDescent="0.3">
      <c r="A998" s="27">
        <v>973</v>
      </c>
    </row>
    <row r="999" spans="1:1" x14ac:dyDescent="0.3">
      <c r="A999" s="27">
        <v>974</v>
      </c>
    </row>
    <row r="1000" spans="1:1" x14ac:dyDescent="0.3">
      <c r="A1000" s="27">
        <v>975</v>
      </c>
    </row>
    <row r="1001" spans="1:1" x14ac:dyDescent="0.3">
      <c r="A1001" s="27">
        <v>976</v>
      </c>
    </row>
    <row r="1002" spans="1:1" x14ac:dyDescent="0.3">
      <c r="A1002" s="27">
        <v>977</v>
      </c>
    </row>
    <row r="1003" spans="1:1" x14ac:dyDescent="0.3">
      <c r="A1003" s="27">
        <v>978</v>
      </c>
    </row>
    <row r="1004" spans="1:1" x14ac:dyDescent="0.3">
      <c r="A1004" s="27">
        <v>979</v>
      </c>
    </row>
    <row r="1005" spans="1:1" x14ac:dyDescent="0.3">
      <c r="A1005" s="27">
        <v>980</v>
      </c>
    </row>
    <row r="1006" spans="1:1" x14ac:dyDescent="0.3">
      <c r="A1006" s="27">
        <v>981</v>
      </c>
    </row>
    <row r="1007" spans="1:1" x14ac:dyDescent="0.3">
      <c r="A1007" s="27">
        <v>982</v>
      </c>
    </row>
    <row r="1008" spans="1:1" x14ac:dyDescent="0.3">
      <c r="A1008" s="27">
        <v>983</v>
      </c>
    </row>
    <row r="1009" spans="1:1" x14ac:dyDescent="0.3">
      <c r="A1009" s="27">
        <v>984</v>
      </c>
    </row>
    <row r="1010" spans="1:1" x14ac:dyDescent="0.3">
      <c r="A1010" s="27">
        <v>985</v>
      </c>
    </row>
    <row r="1011" spans="1:1" x14ac:dyDescent="0.3">
      <c r="A1011" s="27">
        <v>986</v>
      </c>
    </row>
    <row r="1012" spans="1:1" x14ac:dyDescent="0.3">
      <c r="A1012" s="27">
        <v>987</v>
      </c>
    </row>
    <row r="1013" spans="1:1" x14ac:dyDescent="0.3">
      <c r="A1013" s="27">
        <v>988</v>
      </c>
    </row>
    <row r="1014" spans="1:1" x14ac:dyDescent="0.3">
      <c r="A1014" s="27">
        <v>989</v>
      </c>
    </row>
    <row r="1015" spans="1:1" x14ac:dyDescent="0.3">
      <c r="A1015" s="27">
        <v>990</v>
      </c>
    </row>
    <row r="1016" spans="1:1" x14ac:dyDescent="0.3">
      <c r="A1016" s="27">
        <v>991</v>
      </c>
    </row>
    <row r="1017" spans="1:1" x14ac:dyDescent="0.3">
      <c r="A1017" s="27">
        <v>992</v>
      </c>
    </row>
    <row r="1018" spans="1:1" x14ac:dyDescent="0.3">
      <c r="A1018" s="27">
        <v>993</v>
      </c>
    </row>
    <row r="1019" spans="1:1" x14ac:dyDescent="0.3">
      <c r="A1019" s="27">
        <v>994</v>
      </c>
    </row>
    <row r="1020" spans="1:1" x14ac:dyDescent="0.3">
      <c r="A1020" s="27">
        <v>995</v>
      </c>
    </row>
    <row r="1021" spans="1:1" x14ac:dyDescent="0.3">
      <c r="A1021" s="27">
        <v>996</v>
      </c>
    </row>
    <row r="1022" spans="1:1" x14ac:dyDescent="0.3">
      <c r="A1022" s="27">
        <v>997</v>
      </c>
    </row>
    <row r="1023" spans="1:1" x14ac:dyDescent="0.3">
      <c r="A1023" s="27">
        <v>998</v>
      </c>
    </row>
    <row r="1024" spans="1:1" x14ac:dyDescent="0.3">
      <c r="A1024" s="27">
        <v>999</v>
      </c>
    </row>
    <row r="1025" spans="1:1" x14ac:dyDescent="0.3">
      <c r="A1025" s="27">
        <v>1000</v>
      </c>
    </row>
    <row r="1026" spans="1:1" x14ac:dyDescent="0.3">
      <c r="A1026" s="27">
        <v>1001</v>
      </c>
    </row>
    <row r="1027" spans="1:1" x14ac:dyDescent="0.3">
      <c r="A1027" s="27">
        <v>1002</v>
      </c>
    </row>
    <row r="1028" spans="1:1" x14ac:dyDescent="0.3">
      <c r="A1028" s="27">
        <v>1003</v>
      </c>
    </row>
    <row r="1029" spans="1:1" x14ac:dyDescent="0.3">
      <c r="A1029" s="27">
        <v>1004</v>
      </c>
    </row>
    <row r="1030" spans="1:1" x14ac:dyDescent="0.3">
      <c r="A1030" s="27">
        <v>1005</v>
      </c>
    </row>
    <row r="1031" spans="1:1" x14ac:dyDescent="0.3">
      <c r="A1031" s="27">
        <v>1006</v>
      </c>
    </row>
    <row r="1032" spans="1:1" x14ac:dyDescent="0.3">
      <c r="A1032" s="27">
        <v>1007</v>
      </c>
    </row>
    <row r="1033" spans="1:1" x14ac:dyDescent="0.3">
      <c r="A1033" s="27">
        <v>1008</v>
      </c>
    </row>
    <row r="1034" spans="1:1" x14ac:dyDescent="0.3">
      <c r="A1034" s="27">
        <v>1009</v>
      </c>
    </row>
    <row r="1035" spans="1:1" x14ac:dyDescent="0.3">
      <c r="A1035" s="27">
        <v>1010</v>
      </c>
    </row>
    <row r="1036" spans="1:1" x14ac:dyDescent="0.3">
      <c r="A1036" s="27">
        <v>1011</v>
      </c>
    </row>
    <row r="1037" spans="1:1" x14ac:dyDescent="0.3">
      <c r="A1037" s="27">
        <v>1012</v>
      </c>
    </row>
    <row r="1038" spans="1:1" x14ac:dyDescent="0.3">
      <c r="A1038" s="27">
        <v>1013</v>
      </c>
    </row>
    <row r="1039" spans="1:1" x14ac:dyDescent="0.3">
      <c r="A1039" s="27">
        <v>1014</v>
      </c>
    </row>
    <row r="1040" spans="1:1" x14ac:dyDescent="0.3">
      <c r="A1040" s="27">
        <v>1015</v>
      </c>
    </row>
    <row r="1041" spans="1:1" x14ac:dyDescent="0.3">
      <c r="A1041" s="27">
        <v>1016</v>
      </c>
    </row>
    <row r="1042" spans="1:1" x14ac:dyDescent="0.3">
      <c r="A1042" s="27">
        <v>1017</v>
      </c>
    </row>
    <row r="1043" spans="1:1" x14ac:dyDescent="0.3">
      <c r="A1043" s="27">
        <v>1018</v>
      </c>
    </row>
    <row r="1044" spans="1:1" x14ac:dyDescent="0.3">
      <c r="A1044" s="27">
        <v>1019</v>
      </c>
    </row>
    <row r="1045" spans="1:1" x14ac:dyDescent="0.3">
      <c r="A1045" s="27">
        <v>1020</v>
      </c>
    </row>
    <row r="1046" spans="1:1" x14ac:dyDescent="0.3">
      <c r="A1046" s="27">
        <v>1021</v>
      </c>
    </row>
    <row r="1047" spans="1:1" x14ac:dyDescent="0.3">
      <c r="A1047" s="27">
        <v>1022</v>
      </c>
    </row>
    <row r="1048" spans="1:1" x14ac:dyDescent="0.3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C78E-35EC-4259-82C9-314B8838885E}">
  <dimension ref="A1:O32"/>
  <sheetViews>
    <sheetView workbookViewId="0">
      <selection activeCell="A2" sqref="A2"/>
    </sheetView>
  </sheetViews>
  <sheetFormatPr baseColWidth="10" defaultRowHeight="14.4" x14ac:dyDescent="0.3"/>
  <cols>
    <col min="1" max="1" width="37.109375" customWidth="1"/>
    <col min="4" max="4" width="15.5546875" customWidth="1"/>
  </cols>
  <sheetData>
    <row r="1" spans="1:15" ht="21" x14ac:dyDescent="0.4">
      <c r="A1" s="112" t="s">
        <v>292</v>
      </c>
    </row>
    <row r="2" spans="1:15" ht="21" x14ac:dyDescent="0.4">
      <c r="A2" s="112"/>
    </row>
    <row r="3" spans="1:15" ht="18" x14ac:dyDescent="0.35">
      <c r="A3" s="7" t="s">
        <v>259</v>
      </c>
      <c r="B3" t="s">
        <v>260</v>
      </c>
      <c r="C3" t="s">
        <v>289</v>
      </c>
      <c r="D3" t="s">
        <v>261</v>
      </c>
      <c r="E3" t="s">
        <v>262</v>
      </c>
      <c r="F3" t="s">
        <v>263</v>
      </c>
      <c r="G3" t="s">
        <v>264</v>
      </c>
      <c r="H3" t="s">
        <v>265</v>
      </c>
      <c r="I3" t="s">
        <v>266</v>
      </c>
    </row>
    <row r="4" spans="1:15" x14ac:dyDescent="0.3">
      <c r="A4" t="s">
        <v>267</v>
      </c>
      <c r="B4" s="113">
        <v>5</v>
      </c>
      <c r="C4" s="113">
        <v>0</v>
      </c>
      <c r="D4" s="114">
        <v>10</v>
      </c>
      <c r="E4" s="113" t="s">
        <v>268</v>
      </c>
      <c r="F4" s="113" t="s">
        <v>269</v>
      </c>
      <c r="G4" s="113" t="s">
        <v>270</v>
      </c>
      <c r="H4" s="113" t="s">
        <v>271</v>
      </c>
      <c r="I4" s="115" t="str">
        <f>DEC2HEX(O16,2)</f>
        <v>34</v>
      </c>
    </row>
    <row r="5" spans="1:15" x14ac:dyDescent="0.3">
      <c r="A5" t="s">
        <v>272</v>
      </c>
      <c r="B5" s="116">
        <f>B4</f>
        <v>5</v>
      </c>
      <c r="C5" s="116">
        <f>C4</f>
        <v>0</v>
      </c>
      <c r="D5" s="116">
        <f>_xlfn.BITOR(HEX2DEC(D4), HEX2DEC(80))</f>
        <v>144</v>
      </c>
      <c r="E5" s="116">
        <f>HEX2DEC(E4)</f>
        <v>0</v>
      </c>
      <c r="F5" s="116">
        <f t="shared" ref="F5:H5" si="0">HEX2DEC(F4)</f>
        <v>1</v>
      </c>
      <c r="G5" s="116">
        <f t="shared" si="0"/>
        <v>20</v>
      </c>
      <c r="H5" s="116">
        <f t="shared" si="0"/>
        <v>5</v>
      </c>
    </row>
    <row r="7" spans="1:15" x14ac:dyDescent="0.3">
      <c r="B7" t="s">
        <v>273</v>
      </c>
      <c r="C7" t="s">
        <v>274</v>
      </c>
    </row>
    <row r="8" spans="1:15" x14ac:dyDescent="0.3">
      <c r="B8" s="117">
        <f>B5</f>
        <v>5</v>
      </c>
      <c r="C8">
        <v>0</v>
      </c>
      <c r="D8" s="117">
        <f>C5</f>
        <v>0</v>
      </c>
      <c r="E8">
        <f>C16</f>
        <v>105</v>
      </c>
      <c r="F8" s="117">
        <f>D5</f>
        <v>144</v>
      </c>
      <c r="G8">
        <f>E16</f>
        <v>24</v>
      </c>
      <c r="H8" s="118">
        <f>E5</f>
        <v>0</v>
      </c>
      <c r="I8">
        <f>G16</f>
        <v>119</v>
      </c>
      <c r="J8" s="118">
        <f>F5</f>
        <v>1</v>
      </c>
      <c r="K8">
        <f>I16</f>
        <v>66</v>
      </c>
      <c r="L8" s="118">
        <f>G5</f>
        <v>20</v>
      </c>
      <c r="M8">
        <f>K16</f>
        <v>64</v>
      </c>
      <c r="N8" s="118">
        <f>H5</f>
        <v>5</v>
      </c>
      <c r="O8">
        <f>M16</f>
        <v>31</v>
      </c>
    </row>
    <row r="9" spans="1:15" x14ac:dyDescent="0.3">
      <c r="A9" t="s">
        <v>275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3">
      <c r="A10" t="s">
        <v>276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3">
      <c r="A11" t="s">
        <v>277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3">
      <c r="A12" t="s">
        <v>278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3">
      <c r="A13" t="s">
        <v>279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3">
      <c r="A14" t="s">
        <v>280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3">
      <c r="A15" t="s">
        <v>281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3">
      <c r="A16" t="s">
        <v>282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8" x14ac:dyDescent="0.35">
      <c r="A19" s="7" t="s">
        <v>283</v>
      </c>
      <c r="B19" t="s">
        <v>260</v>
      </c>
      <c r="C19" t="s">
        <v>289</v>
      </c>
      <c r="D19" t="s">
        <v>284</v>
      </c>
      <c r="E19" t="s">
        <v>266</v>
      </c>
    </row>
    <row r="20" spans="1:14" x14ac:dyDescent="0.3">
      <c r="A20" t="s">
        <v>285</v>
      </c>
      <c r="B20" s="113" t="s">
        <v>271</v>
      </c>
      <c r="C20" s="113" t="s">
        <v>286</v>
      </c>
      <c r="D20" s="113" t="s">
        <v>287</v>
      </c>
      <c r="E20" s="115" t="str">
        <f>DEC2HEX(G32,2)</f>
        <v>6F</v>
      </c>
    </row>
    <row r="21" spans="1:14" x14ac:dyDescent="0.3">
      <c r="A21" t="s">
        <v>288</v>
      </c>
      <c r="B21" s="116" t="str">
        <f>B20</f>
        <v>05</v>
      </c>
      <c r="C21" s="116" t="str">
        <f>C20</f>
        <v>0</v>
      </c>
      <c r="D21" s="116">
        <f>HEX2DEC(D20)</f>
        <v>6</v>
      </c>
    </row>
    <row r="23" spans="1:14" x14ac:dyDescent="0.3">
      <c r="B23" t="s">
        <v>273</v>
      </c>
      <c r="C23" t="s">
        <v>274</v>
      </c>
    </row>
    <row r="24" spans="1:14" x14ac:dyDescent="0.3">
      <c r="B24" s="117" t="str">
        <f>B21</f>
        <v>05</v>
      </c>
      <c r="C24">
        <v>0</v>
      </c>
      <c r="D24" s="117" t="str">
        <f>C21</f>
        <v>0</v>
      </c>
      <c r="E24">
        <f>C32</f>
        <v>105</v>
      </c>
      <c r="F24" s="117">
        <f>D21</f>
        <v>6</v>
      </c>
      <c r="G24">
        <f>E32</f>
        <v>24</v>
      </c>
      <c r="H24" s="38"/>
      <c r="J24" s="38"/>
      <c r="L24" s="38"/>
      <c r="N24" s="38"/>
    </row>
    <row r="25" spans="1:14" x14ac:dyDescent="0.3">
      <c r="A25" t="s">
        <v>275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3">
      <c r="A26" t="s">
        <v>276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3">
      <c r="A27" t="s">
        <v>277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3">
      <c r="A28" t="s">
        <v>278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3">
      <c r="A29" t="s">
        <v>279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3">
      <c r="A30" t="s">
        <v>280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3">
      <c r="A31" t="s">
        <v>281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3">
      <c r="A32" t="s">
        <v>282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A14" sqref="A14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3" t="s">
        <v>35</v>
      </c>
      <c r="B1" s="14" t="s">
        <v>195</v>
      </c>
    </row>
    <row r="2" spans="1:3" x14ac:dyDescent="0.3">
      <c r="A2" s="13"/>
      <c r="B2" s="14"/>
    </row>
    <row r="3" spans="1:3" x14ac:dyDescent="0.3">
      <c r="C3" s="30" t="s">
        <v>78</v>
      </c>
    </row>
    <row r="4" spans="1:3" x14ac:dyDescent="0.3">
      <c r="B4" s="30"/>
    </row>
    <row r="5" spans="1:3" x14ac:dyDescent="0.3">
      <c r="A5" s="13" t="s">
        <v>36</v>
      </c>
      <c r="B5" t="s">
        <v>108</v>
      </c>
      <c r="C5" s="13" t="s">
        <v>37</v>
      </c>
    </row>
    <row r="6" spans="1:3" x14ac:dyDescent="0.3">
      <c r="A6" s="31" t="s">
        <v>183</v>
      </c>
      <c r="B6" t="s">
        <v>109</v>
      </c>
      <c r="C6" t="s">
        <v>184</v>
      </c>
    </row>
    <row r="7" spans="1:3" x14ac:dyDescent="0.3">
      <c r="A7" s="31" t="s">
        <v>191</v>
      </c>
      <c r="B7" t="s">
        <v>109</v>
      </c>
      <c r="C7" t="s">
        <v>192</v>
      </c>
    </row>
    <row r="8" spans="1:3" x14ac:dyDescent="0.3">
      <c r="A8" s="31" t="s">
        <v>216</v>
      </c>
      <c r="B8" t="s">
        <v>109</v>
      </c>
      <c r="C8" t="s">
        <v>217</v>
      </c>
    </row>
    <row r="9" spans="1:3" x14ac:dyDescent="0.3">
      <c r="A9" s="31" t="s">
        <v>241</v>
      </c>
      <c r="B9" t="s">
        <v>109</v>
      </c>
      <c r="C9" t="s">
        <v>240</v>
      </c>
    </row>
    <row r="10" spans="1:3" x14ac:dyDescent="0.3">
      <c r="A10" s="31" t="s">
        <v>252</v>
      </c>
      <c r="B10" t="s">
        <v>109</v>
      </c>
      <c r="C10" t="s">
        <v>253</v>
      </c>
    </row>
    <row r="11" spans="1:3" x14ac:dyDescent="0.3">
      <c r="A11" s="31" t="s">
        <v>254</v>
      </c>
      <c r="B11" t="s">
        <v>109</v>
      </c>
      <c r="C11" t="s">
        <v>255</v>
      </c>
    </row>
    <row r="12" spans="1:3" x14ac:dyDescent="0.3">
      <c r="A12" s="31" t="s">
        <v>256</v>
      </c>
      <c r="B12" t="s">
        <v>109</v>
      </c>
      <c r="C12" t="s">
        <v>257</v>
      </c>
    </row>
    <row r="13" spans="1:3" x14ac:dyDescent="0.3">
      <c r="A13" s="31" t="s">
        <v>290</v>
      </c>
      <c r="B13" t="s">
        <v>109</v>
      </c>
      <c r="C13" t="s">
        <v>291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Velocity Calculation</vt:lpstr>
      <vt:lpstr>Chopper Parameters</vt:lpstr>
      <vt:lpstr>Power Dissipation</vt:lpstr>
      <vt:lpstr>Rsense</vt:lpstr>
      <vt:lpstr>RDSonSense</vt:lpstr>
      <vt:lpstr>Microstep Table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2019-09-23T11:08:24Z</dcterms:modified>
</cp:coreProperties>
</file>