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esh/Documents/myBlog/SourceCode/Modern Portfolio Theory/"/>
    </mc:Choice>
  </mc:AlternateContent>
  <xr:revisionPtr revIDLastSave="0" documentId="13_ncr:1_{6F49B86E-193F-4944-A762-6D85C449408B}" xr6:coauthVersionLast="45" xr6:coauthVersionMax="45" xr10:uidLastSave="{00000000-0000-0000-0000-000000000000}"/>
  <bookViews>
    <workbookView xWindow="5140" yWindow="620" windowWidth="25440" windowHeight="15000" xr2:uid="{80BBB2D3-19FB-9E40-BCC7-824D66D5DC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8" i="1"/>
  <c r="J3" i="1"/>
  <c r="F8" i="1"/>
  <c r="F7" i="1"/>
  <c r="F6" i="1"/>
  <c r="F5" i="1"/>
  <c r="F4" i="1"/>
  <c r="D8" i="1"/>
  <c r="D7" i="1"/>
  <c r="D6" i="1"/>
  <c r="D5" i="1"/>
  <c r="D4" i="1"/>
  <c r="B11" i="1" l="1"/>
  <c r="B12" i="1"/>
  <c r="I6" i="1" s="1"/>
  <c r="H8" i="1" l="1"/>
  <c r="D21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25" i="1"/>
  <c r="D37" i="1"/>
  <c r="D49" i="1"/>
  <c r="D61" i="1"/>
  <c r="D73" i="1"/>
  <c r="D85" i="1"/>
  <c r="D97" i="1"/>
  <c r="D10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7" i="1"/>
  <c r="D20" i="1"/>
  <c r="D33" i="1"/>
  <c r="D41" i="1"/>
  <c r="D53" i="1"/>
  <c r="D69" i="1"/>
  <c r="D81" i="1"/>
  <c r="D89" i="1"/>
  <c r="D101" i="1"/>
  <c r="D113" i="1"/>
  <c r="D19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29" i="1"/>
  <c r="D45" i="1"/>
  <c r="D57" i="1"/>
  <c r="D65" i="1"/>
  <c r="D77" i="1"/>
  <c r="D93" i="1"/>
  <c r="D105" i="1"/>
  <c r="D22" i="1"/>
  <c r="D18" i="1"/>
  <c r="G7" i="1"/>
  <c r="I5" i="1"/>
  <c r="I7" i="1"/>
  <c r="H4" i="1"/>
  <c r="G4" i="1"/>
  <c r="I8" i="1"/>
  <c r="J8" i="1" s="1"/>
  <c r="I4" i="1"/>
  <c r="H6" i="1"/>
  <c r="J6" i="1" s="1"/>
  <c r="E7" i="1"/>
  <c r="H5" i="1"/>
  <c r="J5" i="1" s="1"/>
  <c r="H7" i="1"/>
  <c r="G8" i="1"/>
  <c r="C12" i="1" s="1"/>
  <c r="D12" i="1" s="1"/>
  <c r="G5" i="1"/>
  <c r="G6" i="1"/>
  <c r="E4" i="1"/>
  <c r="E6" i="1"/>
  <c r="E5" i="1"/>
  <c r="E8" i="1"/>
  <c r="J4" i="1" l="1"/>
  <c r="J7" i="1"/>
  <c r="C11" i="1"/>
  <c r="D11" i="1" l="1"/>
  <c r="C27" i="1"/>
  <c r="C85" i="1"/>
  <c r="C31" i="1"/>
  <c r="C52" i="1"/>
  <c r="C73" i="1"/>
  <c r="C95" i="1"/>
  <c r="C32" i="1"/>
  <c r="C64" i="1"/>
  <c r="C96" i="1"/>
  <c r="C18" i="1"/>
  <c r="C78" i="1"/>
  <c r="C26" i="1"/>
  <c r="C82" i="1"/>
  <c r="C86" i="1"/>
  <c r="C30" i="1"/>
  <c r="C110" i="1"/>
  <c r="C74" i="1"/>
  <c r="C22" i="1"/>
  <c r="C70" i="1"/>
  <c r="C62" i="1"/>
  <c r="C58" i="1"/>
  <c r="C42" i="1"/>
  <c r="C50" i="1"/>
  <c r="C102" i="1"/>
  <c r="C46" i="1"/>
  <c r="C54" i="1"/>
  <c r="C114" i="1"/>
  <c r="C90" i="1"/>
  <c r="J9" i="1"/>
  <c r="J10" i="1" s="1"/>
  <c r="B14" i="1" s="1"/>
  <c r="C39" i="1" s="1"/>
  <c r="C105" i="1" l="1"/>
  <c r="C84" i="1"/>
  <c r="C63" i="1"/>
  <c r="C41" i="1"/>
  <c r="C20" i="1"/>
  <c r="C59" i="1"/>
  <c r="C115" i="1"/>
  <c r="C93" i="1"/>
  <c r="C72" i="1"/>
  <c r="C51" i="1"/>
  <c r="C29" i="1"/>
  <c r="C91" i="1"/>
  <c r="C17" i="1"/>
  <c r="C97" i="1"/>
  <c r="C76" i="1"/>
  <c r="C55" i="1"/>
  <c r="C33" i="1"/>
  <c r="C112" i="1"/>
  <c r="C48" i="1"/>
  <c r="C100" i="1"/>
  <c r="C79" i="1"/>
  <c r="C57" i="1"/>
  <c r="C36" i="1"/>
  <c r="C101" i="1"/>
  <c r="C43" i="1"/>
  <c r="C109" i="1"/>
  <c r="C88" i="1"/>
  <c r="C67" i="1"/>
  <c r="C45" i="1"/>
  <c r="C24" i="1"/>
  <c r="C75" i="1"/>
  <c r="C113" i="1"/>
  <c r="C92" i="1"/>
  <c r="C71" i="1"/>
  <c r="C49" i="1"/>
  <c r="C28" i="1"/>
  <c r="C104" i="1"/>
  <c r="C83" i="1"/>
  <c r="C61" i="1"/>
  <c r="C40" i="1"/>
  <c r="C19" i="1"/>
  <c r="C53" i="1"/>
  <c r="C108" i="1"/>
  <c r="C87" i="1"/>
  <c r="C65" i="1"/>
  <c r="C44" i="1"/>
  <c r="C23" i="1"/>
  <c r="C98" i="1"/>
  <c r="C94" i="1"/>
  <c r="C106" i="1"/>
  <c r="C66" i="1"/>
  <c r="C38" i="1"/>
  <c r="C34" i="1"/>
  <c r="C80" i="1"/>
  <c r="C111" i="1"/>
  <c r="C89" i="1"/>
  <c r="C68" i="1"/>
  <c r="C47" i="1"/>
  <c r="C25" i="1"/>
  <c r="C69" i="1"/>
  <c r="C21" i="1"/>
  <c r="C99" i="1"/>
  <c r="C77" i="1"/>
  <c r="C56" i="1"/>
  <c r="C35" i="1"/>
  <c r="C107" i="1"/>
  <c r="C37" i="1"/>
  <c r="C103" i="1"/>
  <c r="C81" i="1"/>
  <c r="C60" i="1"/>
</calcChain>
</file>

<file path=xl/sharedStrings.xml><?xml version="1.0" encoding="utf-8"?>
<sst xmlns="http://schemas.openxmlformats.org/spreadsheetml/2006/main" count="29" uniqueCount="25">
  <si>
    <t>Covariance</t>
  </si>
  <si>
    <t>Variance</t>
  </si>
  <si>
    <t>SD</t>
  </si>
  <si>
    <t>A Weight</t>
  </si>
  <si>
    <t>B Weight</t>
  </si>
  <si>
    <t>Mean Return</t>
  </si>
  <si>
    <t>Company A</t>
  </si>
  <si>
    <t>Company B</t>
  </si>
  <si>
    <t>Stock 1</t>
  </si>
  <si>
    <t>Stock 2</t>
  </si>
  <si>
    <t>Stock 3</t>
  </si>
  <si>
    <t>Stock 4</t>
  </si>
  <si>
    <t>Stock 5</t>
  </si>
  <si>
    <t>Stock 6</t>
  </si>
  <si>
    <t>Company A % change</t>
  </si>
  <si>
    <t>Company B % change</t>
  </si>
  <si>
    <t>Stock number</t>
  </si>
  <si>
    <t>Company B Var</t>
  </si>
  <si>
    <t>Company</t>
  </si>
  <si>
    <t>Company A Variance</t>
  </si>
  <si>
    <t>A Covariance (point - mean)</t>
  </si>
  <si>
    <t>B Covariance (point - mean)</t>
  </si>
  <si>
    <t>Covar sum</t>
  </si>
  <si>
    <t>Covariance sum total:</t>
  </si>
  <si>
    <t>Covariance sum divided by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</si>
</sst>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0%"/>
    <numFmt numFmtId="188" formatCode="0.000000000000000000E+00"/>
    <numFmt numFmtId="197" formatCode="0.000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NumberFormat="1"/>
    <xf numFmtId="168" fontId="0" fillId="0" borderId="0" xfId="0" applyNumberFormat="1"/>
    <xf numFmtId="2" fontId="0" fillId="0" borderId="0" xfId="0" applyNumberFormat="1"/>
    <xf numFmtId="0" fontId="0" fillId="0" borderId="0" xfId="0" applyFill="1"/>
    <xf numFmtId="188" fontId="0" fillId="0" borderId="0" xfId="0" applyNumberFormat="1"/>
    <xf numFmtId="2" fontId="0" fillId="0" borderId="0" xfId="0" applyNumberFormat="1" applyFill="1"/>
    <xf numFmtId="197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 cent" xfId="1" builtinId="5"/>
  </cellStyles>
  <dxfs count="17">
    <dxf>
      <numFmt numFmtId="197" formatCode="0.0000000%"/>
    </dxf>
    <dxf>
      <numFmt numFmtId="14" formatCode="0.00%"/>
    </dxf>
    <dxf>
      <numFmt numFmtId="14" formatCode="0.00%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8" formatCode="0.0000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Mean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Sheet1!$C$17:$C$115</c:f>
              <c:numCache>
                <c:formatCode>General</c:formatCode>
                <c:ptCount val="99"/>
                <c:pt idx="0">
                  <c:v>8.0411709883299876E-2</c:v>
                </c:pt>
                <c:pt idx="1">
                  <c:v>7.868881091318429E-2</c:v>
                </c:pt>
                <c:pt idx="2">
                  <c:v>7.6975010477988257E-2</c:v>
                </c:pt>
                <c:pt idx="3">
                  <c:v>7.5270930058174396E-2</c:v>
                </c:pt>
                <c:pt idx="4">
                  <c:v>7.3577245015965395E-2</c:v>
                </c:pt>
                <c:pt idx="5">
                  <c:v>7.1894690033665776E-2</c:v>
                </c:pt>
                <c:pt idx="6">
                  <c:v>7.0224065138063618E-2</c:v>
                </c:pt>
                <c:pt idx="7">
                  <c:v>6.8566242368776301E-2</c:v>
                </c:pt>
                <c:pt idx="8">
                  <c:v>6.6922173150706879E-2</c:v>
                </c:pt>
                <c:pt idx="9">
                  <c:v>6.5292896431642988E-2</c:v>
                </c:pt>
                <c:pt idx="10">
                  <c:v>6.367954764470278E-2</c:v>
                </c:pt>
                <c:pt idx="11">
                  <c:v>6.2083368550807011E-2</c:v>
                </c:pt>
                <c:pt idx="12">
                  <c:v>6.0505718007287074E-2</c:v>
                </c:pt>
                <c:pt idx="13">
                  <c:v>5.8948083693365308E-2</c:v>
                </c:pt>
                <c:pt idx="14">
                  <c:v>5.741209479929562E-2</c:v>
                </c:pt>
                <c:pt idx="15">
                  <c:v>5.5899535650551335E-2</c:v>
                </c:pt>
                <c:pt idx="16">
                  <c:v>5.4412360188029543E-2</c:v>
                </c:pt>
                <c:pt idx="17">
                  <c:v>5.2952707155509184E-2</c:v>
                </c:pt>
                <c:pt idx="18">
                  <c:v>5.1522915751566423E-2</c:v>
                </c:pt>
                <c:pt idx="19">
                  <c:v>5.0125541379316345E-2</c:v>
                </c:pt>
                <c:pt idx="20">
                  <c:v>4.8763370968143184E-2</c:v>
                </c:pt>
                <c:pt idx="21">
                  <c:v>4.7439437142156218E-2</c:v>
                </c:pt>
                <c:pt idx="22">
                  <c:v>4.6157030267696811E-2</c:v>
                </c:pt>
                <c:pt idx="23">
                  <c:v>4.4919707128188366E-2</c:v>
                </c:pt>
                <c:pt idx="24">
                  <c:v>4.3731294657396128E-2</c:v>
                </c:pt>
                <c:pt idx="25">
                  <c:v>4.2595886831036107E-2</c:v>
                </c:pt>
                <c:pt idx="26">
                  <c:v>4.1517832506207691E-2</c:v>
                </c:pt>
                <c:pt idx="27">
                  <c:v>4.0501711762408826E-2</c:v>
                </c:pt>
                <c:pt idx="28">
                  <c:v>3.9552298213095326E-2</c:v>
                </c:pt>
                <c:pt idx="29">
                  <c:v>3.8674504919528681E-2</c:v>
                </c:pt>
                <c:pt idx="30">
                  <c:v>3.787331205722997E-2</c:v>
                </c:pt>
                <c:pt idx="31">
                  <c:v>3.7153675459887431E-2</c:v>
                </c:pt>
                <c:pt idx="32">
                  <c:v>3.6520416656352792E-2</c:v>
                </c:pt>
                <c:pt idx="33">
                  <c:v>3.5978097002332225E-2</c:v>
                </c:pt>
                <c:pt idx="34">
                  <c:v>3.5530880845336392E-2</c:v>
                </c:pt>
                <c:pt idx="35">
                  <c:v>3.5182395057221517E-2</c:v>
                </c:pt>
                <c:pt idx="36">
                  <c:v>3.4935594296647741E-2</c:v>
                </c:pt>
                <c:pt idx="37">
                  <c:v>3.4792642531693022E-2</c:v>
                </c:pt>
                <c:pt idx="38">
                  <c:v>3.4754821225220403E-2</c:v>
                </c:pt>
                <c:pt idx="39">
                  <c:v>3.482247293109058E-2</c:v>
                </c:pt>
                <c:pt idx="40">
                  <c:v>3.4994985958801114E-2</c:v>
                </c:pt>
                <c:pt idx="41">
                  <c:v>3.5270821681065045E-2</c:v>
                </c:pt>
                <c:pt idx="42">
                  <c:v>3.5647581691314441E-2</c:v>
                </c:pt>
                <c:pt idx="43">
                  <c:v>3.6122108152778581E-2</c:v>
                </c:pt>
                <c:pt idx="44">
                  <c:v>3.6690607966396199E-2</c:v>
                </c:pt>
                <c:pt idx="45">
                  <c:v>3.7348790168721245E-2</c:v>
                </c:pt>
                <c:pt idx="46">
                  <c:v>3.8092006245027434E-2</c:v>
                </c:pt>
                <c:pt idx="47">
                  <c:v>3.8915384503508343E-2</c:v>
                </c:pt>
                <c:pt idx="48">
                  <c:v>3.9813951837530941E-2</c:v>
                </c:pt>
                <c:pt idx="49">
                  <c:v>4.0782738620244924E-2</c:v>
                </c:pt>
                <c:pt idx="50">
                  <c:v>4.1816864736537201E-2</c:v>
                </c:pt>
                <c:pt idx="51">
                  <c:v>4.2911606611744681E-2</c:v>
                </c:pt>
                <c:pt idx="52">
                  <c:v>4.4062446438992202E-2</c:v>
                </c:pt>
                <c:pt idx="53">
                  <c:v>4.5265105643946438E-2</c:v>
                </c:pt>
                <c:pt idx="54">
                  <c:v>4.6515565032651772E-2</c:v>
                </c:pt>
                <c:pt idx="55">
                  <c:v>4.7810074150086063E-2</c:v>
                </c:pt>
                <c:pt idx="56">
                  <c:v>4.9145152240554171E-2</c:v>
                </c:pt>
                <c:pt idx="57">
                  <c:v>5.0517582937413125E-2</c:v>
                </c:pt>
                <c:pt idx="58">
                  <c:v>5.1924404488739494E-2</c:v>
                </c:pt>
                <c:pt idx="59">
                  <c:v>5.336289699559698E-2</c:v>
                </c:pt>
                <c:pt idx="60">
                  <c:v>5.4830567830324403E-2</c:v>
                </c:pt>
                <c:pt idx="61">
                  <c:v>5.6325136129525374E-2</c:v>
                </c:pt>
                <c:pt idx="62">
                  <c:v>5.7844517026283238E-2</c:v>
                </c:pt>
                <c:pt idx="63">
                  <c:v>5.9386806098484755E-2</c:v>
                </c:pt>
                <c:pt idx="64">
                  <c:v>6.0950264361483535E-2</c:v>
                </c:pt>
                <c:pt idx="65">
                  <c:v>6.2533304018507457E-2</c:v>
                </c:pt>
                <c:pt idx="66">
                  <c:v>6.4134475095599552E-2</c:v>
                </c:pt>
                <c:pt idx="67">
                  <c:v>6.5752453024094298E-2</c:v>
                </c:pt>
                <c:pt idx="68">
                  <c:v>6.7386027187867514E-2</c:v>
                </c:pt>
                <c:pt idx="69">
                  <c:v>6.9034090420769398E-2</c:v>
                </c:pt>
                <c:pt idx="70">
                  <c:v>7.0695629418391595E-2</c:v>
                </c:pt>
                <c:pt idx="71">
                  <c:v>7.2369716014938135E-2</c:v>
                </c:pt>
                <c:pt idx="72">
                  <c:v>7.4055499268343872E-2</c:v>
                </c:pt>
                <c:pt idx="73">
                  <c:v>7.5752198293285292E-2</c:v>
                </c:pt>
                <c:pt idx="74">
                  <c:v>7.7459095781111445E-2</c:v>
                </c:pt>
                <c:pt idx="75">
                  <c:v>7.917553214706062E-2</c:v>
                </c:pt>
                <c:pt idx="76">
                  <c:v>8.0900900247733373E-2</c:v>
                </c:pt>
                <c:pt idx="77">
                  <c:v>8.2634640615167163E-2</c:v>
                </c:pt>
                <c:pt idx="78">
                  <c:v>8.4376237157641767E-2</c:v>
                </c:pt>
                <c:pt idx="79">
                  <c:v>8.6125213281291968E-2</c:v>
                </c:pt>
                <c:pt idx="80">
                  <c:v>8.78811283905373E-2</c:v>
                </c:pt>
                <c:pt idx="81">
                  <c:v>8.9643574729150646E-2</c:v>
                </c:pt>
                <c:pt idx="82">
                  <c:v>9.1412174527401899E-2</c:v>
                </c:pt>
                <c:pt idx="83">
                  <c:v>9.3186577424091477E-2</c:v>
                </c:pt>
                <c:pt idx="84">
                  <c:v>9.4966458135411463E-2</c:v>
                </c:pt>
                <c:pt idx="85">
                  <c:v>9.6751514345431139E-2</c:v>
                </c:pt>
                <c:pt idx="86">
                  <c:v>9.8541464795608394E-2</c:v>
                </c:pt>
                <c:pt idx="87">
                  <c:v>0.10033604755308401</c:v>
                </c:pt>
                <c:pt idx="88">
                  <c:v>0.10213501843964189</c:v>
                </c:pt>
                <c:pt idx="89">
                  <c:v>0.10393814960512762</c:v>
                </c:pt>
                <c:pt idx="90">
                  <c:v>0.10574522823083055</c:v>
                </c:pt>
                <c:pt idx="91">
                  <c:v>0.10755605534986692</c:v>
                </c:pt>
                <c:pt idx="92">
                  <c:v>0.10937044477297093</c:v>
                </c:pt>
                <c:pt idx="93">
                  <c:v>0.11118822210932224</c:v>
                </c:pt>
                <c:pt idx="94">
                  <c:v>0.11300922387312956</c:v>
                </c:pt>
                <c:pt idx="95">
                  <c:v>0.1148332966676604</c:v>
                </c:pt>
                <c:pt idx="96">
                  <c:v>0.11666029643927425</c:v>
                </c:pt>
                <c:pt idx="97">
                  <c:v>0.11849008779478741</c:v>
                </c:pt>
                <c:pt idx="98">
                  <c:v>0.120322543376186</c:v>
                </c:pt>
              </c:numCache>
            </c:numRef>
          </c:xVal>
          <c:yVal>
            <c:numRef>
              <c:f>Sheet1!$D$17:$D$115</c:f>
              <c:numCache>
                <c:formatCode>0.00000%</c:formatCode>
                <c:ptCount val="99"/>
                <c:pt idx="0">
                  <c:v>1.6145188544722862E-2</c:v>
                </c:pt>
                <c:pt idx="1">
                  <c:v>1.6528526095847866E-2</c:v>
                </c:pt>
                <c:pt idx="2">
                  <c:v>1.6911863646972874E-2</c:v>
                </c:pt>
                <c:pt idx="3">
                  <c:v>1.7295201198097878E-2</c:v>
                </c:pt>
                <c:pt idx="4">
                  <c:v>1.7678538749222882E-2</c:v>
                </c:pt>
                <c:pt idx="5">
                  <c:v>1.8061876300347886E-2</c:v>
                </c:pt>
                <c:pt idx="6">
                  <c:v>1.8445213851472894E-2</c:v>
                </c:pt>
                <c:pt idx="7">
                  <c:v>1.8828551402597902E-2</c:v>
                </c:pt>
                <c:pt idx="8">
                  <c:v>1.9211888953722906E-2</c:v>
                </c:pt>
                <c:pt idx="9">
                  <c:v>1.959522650484791E-2</c:v>
                </c:pt>
                <c:pt idx="10">
                  <c:v>1.9978564055972918E-2</c:v>
                </c:pt>
                <c:pt idx="11">
                  <c:v>2.0361901607097922E-2</c:v>
                </c:pt>
                <c:pt idx="12">
                  <c:v>2.0745239158222926E-2</c:v>
                </c:pt>
                <c:pt idx="13">
                  <c:v>2.1128576709347931E-2</c:v>
                </c:pt>
                <c:pt idx="14">
                  <c:v>2.1511914260472935E-2</c:v>
                </c:pt>
                <c:pt idx="15">
                  <c:v>2.1895251811597939E-2</c:v>
                </c:pt>
                <c:pt idx="16">
                  <c:v>2.2278589362722947E-2</c:v>
                </c:pt>
                <c:pt idx="17">
                  <c:v>2.2661926913847955E-2</c:v>
                </c:pt>
                <c:pt idx="18">
                  <c:v>2.3045264464972959E-2</c:v>
                </c:pt>
                <c:pt idx="19">
                  <c:v>2.3428602016097963E-2</c:v>
                </c:pt>
                <c:pt idx="20">
                  <c:v>2.3811939567222967E-2</c:v>
                </c:pt>
                <c:pt idx="21">
                  <c:v>2.4195277118347975E-2</c:v>
                </c:pt>
                <c:pt idx="22">
                  <c:v>2.4578614669472979E-2</c:v>
                </c:pt>
                <c:pt idx="23">
                  <c:v>2.4961952220597983E-2</c:v>
                </c:pt>
                <c:pt idx="24">
                  <c:v>2.5345289771722991E-2</c:v>
                </c:pt>
                <c:pt idx="25">
                  <c:v>2.5728627322847995E-2</c:v>
                </c:pt>
                <c:pt idx="26">
                  <c:v>2.6111964873973E-2</c:v>
                </c:pt>
                <c:pt idx="27">
                  <c:v>2.6495302425098004E-2</c:v>
                </c:pt>
                <c:pt idx="28">
                  <c:v>2.6878639976223008E-2</c:v>
                </c:pt>
                <c:pt idx="29">
                  <c:v>2.7261977527348012E-2</c:v>
                </c:pt>
                <c:pt idx="30">
                  <c:v>2.7645315078473016E-2</c:v>
                </c:pt>
                <c:pt idx="31">
                  <c:v>2.8028652629598028E-2</c:v>
                </c:pt>
                <c:pt idx="32">
                  <c:v>2.8411990180723032E-2</c:v>
                </c:pt>
                <c:pt idx="33">
                  <c:v>2.8795327731848036E-2</c:v>
                </c:pt>
                <c:pt idx="34">
                  <c:v>2.917866528297304E-2</c:v>
                </c:pt>
                <c:pt idx="35">
                  <c:v>2.9562002834098048E-2</c:v>
                </c:pt>
                <c:pt idx="36">
                  <c:v>2.9945340385223056E-2</c:v>
                </c:pt>
                <c:pt idx="37">
                  <c:v>3.0328677936348056E-2</c:v>
                </c:pt>
                <c:pt idx="38">
                  <c:v>3.0712015487473064E-2</c:v>
                </c:pt>
                <c:pt idx="39">
                  <c:v>3.1095353038598068E-2</c:v>
                </c:pt>
                <c:pt idx="40">
                  <c:v>3.1478690589723073E-2</c:v>
                </c:pt>
                <c:pt idx="41">
                  <c:v>3.1862028140848077E-2</c:v>
                </c:pt>
                <c:pt idx="42">
                  <c:v>3.2245365691973088E-2</c:v>
                </c:pt>
                <c:pt idx="43">
                  <c:v>3.2628703243098092E-2</c:v>
                </c:pt>
                <c:pt idx="44">
                  <c:v>3.3012040794223096E-2</c:v>
                </c:pt>
                <c:pt idx="45">
                  <c:v>3.3395378345348101E-2</c:v>
                </c:pt>
                <c:pt idx="46">
                  <c:v>3.3778715896473105E-2</c:v>
                </c:pt>
                <c:pt idx="47">
                  <c:v>3.4162053447598109E-2</c:v>
                </c:pt>
                <c:pt idx="48">
                  <c:v>3.4545390998723113E-2</c:v>
                </c:pt>
                <c:pt idx="49">
                  <c:v>3.4928728549848118E-2</c:v>
                </c:pt>
                <c:pt idx="50">
                  <c:v>3.5312066100973129E-2</c:v>
                </c:pt>
                <c:pt idx="51">
                  <c:v>3.5695403652098133E-2</c:v>
                </c:pt>
                <c:pt idx="52">
                  <c:v>3.6078741203223137E-2</c:v>
                </c:pt>
                <c:pt idx="53">
                  <c:v>3.6462078754348141E-2</c:v>
                </c:pt>
                <c:pt idx="54">
                  <c:v>3.6845416305473146E-2</c:v>
                </c:pt>
                <c:pt idx="55">
                  <c:v>3.7228753856598157E-2</c:v>
                </c:pt>
                <c:pt idx="56">
                  <c:v>3.7612091407723154E-2</c:v>
                </c:pt>
                <c:pt idx="57">
                  <c:v>3.7995428958848165E-2</c:v>
                </c:pt>
                <c:pt idx="58">
                  <c:v>3.8378766509973163E-2</c:v>
                </c:pt>
                <c:pt idx="59">
                  <c:v>3.8762104061098174E-2</c:v>
                </c:pt>
                <c:pt idx="60">
                  <c:v>3.9145441612223178E-2</c:v>
                </c:pt>
                <c:pt idx="61">
                  <c:v>3.9528779163348182E-2</c:v>
                </c:pt>
                <c:pt idx="62">
                  <c:v>3.9912116714473186E-2</c:v>
                </c:pt>
                <c:pt idx="63">
                  <c:v>4.0295454265598191E-2</c:v>
                </c:pt>
                <c:pt idx="64">
                  <c:v>4.0678791816723202E-2</c:v>
                </c:pt>
                <c:pt idx="65">
                  <c:v>4.1062129367848206E-2</c:v>
                </c:pt>
                <c:pt idx="66">
                  <c:v>4.144546691897321E-2</c:v>
                </c:pt>
                <c:pt idx="67">
                  <c:v>4.1828804470098221E-2</c:v>
                </c:pt>
                <c:pt idx="68">
                  <c:v>4.2212142021223219E-2</c:v>
                </c:pt>
                <c:pt idx="69">
                  <c:v>4.2595479572348223E-2</c:v>
                </c:pt>
                <c:pt idx="70">
                  <c:v>4.2978817123473234E-2</c:v>
                </c:pt>
                <c:pt idx="71">
                  <c:v>4.3362154674598238E-2</c:v>
                </c:pt>
                <c:pt idx="72">
                  <c:v>4.3745492225723243E-2</c:v>
                </c:pt>
                <c:pt idx="73">
                  <c:v>4.4128829776848247E-2</c:v>
                </c:pt>
                <c:pt idx="74">
                  <c:v>4.4512167327973258E-2</c:v>
                </c:pt>
                <c:pt idx="75">
                  <c:v>4.4895504879098255E-2</c:v>
                </c:pt>
                <c:pt idx="76">
                  <c:v>4.5278842430223259E-2</c:v>
                </c:pt>
                <c:pt idx="77">
                  <c:v>4.5662179981348271E-2</c:v>
                </c:pt>
                <c:pt idx="78">
                  <c:v>4.6045517532473275E-2</c:v>
                </c:pt>
                <c:pt idx="79">
                  <c:v>4.6428855083598279E-2</c:v>
                </c:pt>
                <c:pt idx="80">
                  <c:v>4.6812192634723283E-2</c:v>
                </c:pt>
                <c:pt idx="81">
                  <c:v>4.7195530185848288E-2</c:v>
                </c:pt>
                <c:pt idx="82">
                  <c:v>4.7578867736973292E-2</c:v>
                </c:pt>
                <c:pt idx="83">
                  <c:v>4.7962205288098296E-2</c:v>
                </c:pt>
                <c:pt idx="84">
                  <c:v>4.8345542839223307E-2</c:v>
                </c:pt>
                <c:pt idx="85">
                  <c:v>4.8728880390348311E-2</c:v>
                </c:pt>
                <c:pt idx="86">
                  <c:v>4.9112217941473316E-2</c:v>
                </c:pt>
                <c:pt idx="87">
                  <c:v>4.949555549259832E-2</c:v>
                </c:pt>
                <c:pt idx="88">
                  <c:v>4.9878893043723331E-2</c:v>
                </c:pt>
                <c:pt idx="89">
                  <c:v>5.0262230594848335E-2</c:v>
                </c:pt>
                <c:pt idx="90">
                  <c:v>5.064556814597334E-2</c:v>
                </c:pt>
                <c:pt idx="91">
                  <c:v>5.1028905697098344E-2</c:v>
                </c:pt>
                <c:pt idx="92">
                  <c:v>5.1412243248223348E-2</c:v>
                </c:pt>
                <c:pt idx="93">
                  <c:v>5.1795580799348345E-2</c:v>
                </c:pt>
                <c:pt idx="94">
                  <c:v>5.2178918350473356E-2</c:v>
                </c:pt>
                <c:pt idx="95">
                  <c:v>5.2562255901598361E-2</c:v>
                </c:pt>
                <c:pt idx="96">
                  <c:v>5.2945593452723365E-2</c:v>
                </c:pt>
                <c:pt idx="97">
                  <c:v>5.3328931003848369E-2</c:v>
                </c:pt>
                <c:pt idx="98">
                  <c:v>5.371226855497338E-2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2-E240-B8D1-D091E3980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466880"/>
        <c:axId val="1538277968"/>
      </c:scatterChart>
      <c:valAx>
        <c:axId val="1538466880"/>
        <c:scaling>
          <c:orientation val="minMax"/>
          <c:max val="9.0000000000000024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77968"/>
        <c:crosses val="autoZero"/>
        <c:crossBetween val="midCat"/>
      </c:valAx>
      <c:valAx>
        <c:axId val="15382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Expected</a:t>
                </a:r>
                <a:r>
                  <a:rPr lang="en-GB" sz="1800" baseline="0"/>
                  <a:t> Return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6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245808</xdr:colOff>
      <xdr:row>11</xdr:row>
      <xdr:rowOff>13654</xdr:rowOff>
    </xdr:from>
    <xdr:to>
      <xdr:col>9</xdr:col>
      <xdr:colOff>696998</xdr:colOff>
      <xdr:row>29</xdr:row>
      <xdr:rowOff>163870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D345C2-6691-8149-9EB6-6960DD919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45F87E2-F26A-1841-A904-111CEA8E011C}" name="Table9" displayName="Table9" ref="A2:J9" totalsRowCount="1">
  <tableColumns count="10">
    <tableColumn id="1" xr3:uid="{6B3FB74A-4AB6-C34E-AB3A-0B0BB4769927}" name="Stock number" totalsRowDxfId="9"/>
    <tableColumn id="2" xr3:uid="{B322776D-3672-FB40-B964-B64BCCC95546}" name="Company A" totalsRowDxfId="8"/>
    <tableColumn id="3" xr3:uid="{04A3E5B5-F44A-164B-A0CA-688B819B8C92}" name="Company B" totalsRowDxfId="7"/>
    <tableColumn id="4" xr3:uid="{C4CAA96D-AB10-D743-9D92-61D8B3DAB9C8}" name="Company A % change" totalsRowDxfId="6">
      <calculatedColumnFormula>B3/B2-1</calculatedColumnFormula>
    </tableColumn>
    <tableColumn id="5" xr3:uid="{5DA5B47A-2D86-2C44-9489-EDE40A56C351}" name="Company A Variance" totalsRowDxfId="5">
      <calculatedColumnFormula>(D3-$B$11)^2</calculatedColumnFormula>
    </tableColumn>
    <tableColumn id="6" xr3:uid="{728EFFDF-1C83-EE4F-8489-79345618CF26}" name="Company B % change" totalsRowDxfId="4">
      <calculatedColumnFormula>C3/C2-1</calculatedColumnFormula>
    </tableColumn>
    <tableColumn id="7" xr3:uid="{1FB08527-E4F4-1147-8B23-ED4A54A80D2A}" name="Company B Var" totalsRowDxfId="3">
      <calculatedColumnFormula>(F3-$B$12)^2</calculatedColumnFormula>
    </tableColumn>
    <tableColumn id="8" xr3:uid="{32F1055F-2DCB-C44E-ACEC-92FBD8C04F89}" name="A Covariance (point - mean)" dataDxfId="12" totalsRowDxfId="2">
      <calculatedColumnFormula>Table9[[#This Row],[Company A % change]]-$B$11</calculatedColumnFormula>
    </tableColumn>
    <tableColumn id="9" xr3:uid="{CD342AAE-D79B-7440-8D68-5F7008396EC6}" name="B Covariance (point - mean)" totalsRowLabel="Covariance sum total:" dataDxfId="11" totalsRowDxfId="1">
      <calculatedColumnFormula>Table9[[#This Row],[Company A % change]]-$B$11</calculatedColumnFormula>
    </tableColumn>
    <tableColumn id="10" xr3:uid="{0E607E49-5245-0345-B28B-F2AA93C91810}" name="Covar sum" totalsRowFunction="custom" dataDxfId="10" totalsRowDxfId="0">
      <calculatedColumnFormula>Table9[[#This Row],[A Covariance (point - mean)]]*Table9[[#This Row],[B Covariance (point - mean)]]</calculatedColumnFormula>
      <totalsRowFormula>SUM(J4:J8)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C42CD8-18AA-4443-9D74-02DA42354F8C}" name="Table10" displayName="Table10" ref="A10:D12" totalsRowShown="0">
  <tableColumns count="4">
    <tableColumn id="1" xr3:uid="{A04BAE1C-32B3-064C-84AE-B2176AA79B1E}" name="Company"/>
    <tableColumn id="5" xr3:uid="{269ED724-B91C-EF4B-9431-B4B87B6251BA}" name="Mean Return" dataDxfId="13">
      <calculatedColumnFormula>AVERAGE(F3:F7)</calculatedColumnFormula>
    </tableColumn>
    <tableColumn id="6" xr3:uid="{BEEAF9C2-3AD0-CE43-9556-966CACB9ABF9}" name="Variance">
      <calculatedColumnFormula>AVERAGE($G$4:$G$8)</calculatedColumnFormula>
    </tableColumn>
    <tableColumn id="7" xr3:uid="{E522C3F5-1418-0241-B91C-380A7FDB24BD}" name="SD">
      <calculatedColumnFormula>C11^(1/2)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9A7804D-7718-B548-B859-8A1F95F5A855}" name="Table11" displayName="Table11" ref="A16:D115" totalsRowShown="0">
  <tableColumns count="4">
    <tableColumn id="1" xr3:uid="{5EFA06A2-ADE9-2B4D-B70F-A1EF0E504842}" name="A Weight" dataDxfId="16"/>
    <tableColumn id="2" xr3:uid="{1339A976-0B2A-C546-BB16-183B5310A3B1}" name="B Weight" dataDxfId="15"/>
    <tableColumn id="3" xr3:uid="{613F69A6-71B7-AC44-AB0E-CB8310A14B1D}" name="SD">
      <calculatedColumnFormula>SQRT(A17^2*$C$11+B17^2*$C$12+2*A17*B17*$B$14)</calculatedColumnFormula>
    </tableColumn>
    <tableColumn id="4" xr3:uid="{6A7A5468-D157-F349-BE9D-EB60038BFC9F}" name="Mean Return" dataDxfId="14">
      <calculatedColumnFormula>A17*$B$11+B17*$B$12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6AB6-997E-3940-BD89-9218A6AB5748}">
  <dimension ref="A2:J115"/>
  <sheetViews>
    <sheetView tabSelected="1" zoomScale="91" workbookViewId="0">
      <selection activeCell="F33" sqref="F33"/>
    </sheetView>
  </sheetViews>
  <sheetFormatPr baseColWidth="10" defaultRowHeight="16" x14ac:dyDescent="0.2"/>
  <cols>
    <col min="1" max="1" width="15.6640625" customWidth="1"/>
    <col min="2" max="2" width="26.6640625" bestFit="1" customWidth="1"/>
    <col min="3" max="3" width="18" customWidth="1"/>
    <col min="4" max="4" width="21.5" customWidth="1"/>
    <col min="5" max="5" width="21" customWidth="1"/>
    <col min="6" max="6" width="20.83203125" customWidth="1"/>
    <col min="7" max="7" width="28" customWidth="1"/>
    <col min="8" max="8" width="24" customWidth="1"/>
    <col min="9" max="9" width="24.83203125" customWidth="1"/>
    <col min="10" max="10" width="20.83203125" customWidth="1"/>
  </cols>
  <sheetData>
    <row r="2" spans="1:10" x14ac:dyDescent="0.2">
      <c r="A2" t="s">
        <v>16</v>
      </c>
      <c r="B2" t="s">
        <v>6</v>
      </c>
      <c r="C2" t="s">
        <v>7</v>
      </c>
      <c r="D2" t="s">
        <v>14</v>
      </c>
      <c r="E2" t="s">
        <v>19</v>
      </c>
      <c r="F2" t="s">
        <v>15</v>
      </c>
      <c r="G2" t="s">
        <v>17</v>
      </c>
      <c r="H2" t="s">
        <v>20</v>
      </c>
      <c r="I2" t="s">
        <v>21</v>
      </c>
      <c r="J2" t="s">
        <v>22</v>
      </c>
    </row>
    <row r="3" spans="1:10" hidden="1" x14ac:dyDescent="0.2">
      <c r="A3" t="s">
        <v>8</v>
      </c>
      <c r="B3" s="5">
        <v>70</v>
      </c>
      <c r="C3">
        <v>122.65</v>
      </c>
      <c r="H3" s="2"/>
      <c r="I3" s="2"/>
      <c r="J3" s="2">
        <f>Table9[[#This Row],[A Covariance (point - mean)]]*Table9[[#This Row],[B Covariance (point - mean)]]</f>
        <v>0</v>
      </c>
    </row>
    <row r="4" spans="1:10" x14ac:dyDescent="0.2">
      <c r="A4" t="s">
        <v>9</v>
      </c>
      <c r="B4" s="5">
        <v>88.21</v>
      </c>
      <c r="C4">
        <v>121.11</v>
      </c>
      <c r="D4">
        <f>B4/B3-1</f>
        <v>0.26014285714285701</v>
      </c>
      <c r="E4">
        <f>(D4-$B$11)^2</f>
        <v>4.2455469659805033E-2</v>
      </c>
      <c r="F4">
        <f>C4/C3-1</f>
        <v>-1.2556053811659251E-2</v>
      </c>
      <c r="G4">
        <f>(F4-$B$12)^2</f>
        <v>8.0190373255960366E-4</v>
      </c>
      <c r="H4" s="2">
        <f>Table9[[#This Row],[Company A % change]]-$B$11</f>
        <v>0.20604725103675864</v>
      </c>
      <c r="I4" s="2">
        <f>Table9[[#This Row],[Company B % change]]-$B$12</f>
        <v>-2.8317904805257109E-2</v>
      </c>
      <c r="J4" s="2">
        <f>Table9[[#This Row],[A Covariance (point - mean)]]*Table9[[#This Row],[B Covariance (point - mean)]]</f>
        <v>-5.8348264402438453E-3</v>
      </c>
    </row>
    <row r="5" spans="1:10" x14ac:dyDescent="0.2">
      <c r="A5" t="s">
        <v>10</v>
      </c>
      <c r="B5" s="5">
        <v>84.98</v>
      </c>
      <c r="C5">
        <v>132.56</v>
      </c>
      <c r="D5">
        <f t="shared" ref="D5:D8" si="0">B5/B4-1</f>
        <v>-3.6617163586894819E-2</v>
      </c>
      <c r="E5">
        <f>(D5-$B$11)^2</f>
        <v>8.228806585374027E-3</v>
      </c>
      <c r="F5">
        <f>C5/C4-1</f>
        <v>9.4542151762860183E-2</v>
      </c>
      <c r="G5">
        <f>(F5-$B$12)^2</f>
        <v>6.2063357892954332E-3</v>
      </c>
      <c r="H5" s="2">
        <f>Table9[[#This Row],[Company A % change]]-$B$11</f>
        <v>-9.0712769692993203E-2</v>
      </c>
      <c r="I5" s="2">
        <f>Table9[[#This Row],[Company B % change]]-$B$12</f>
        <v>7.8780300769262318E-2</v>
      </c>
      <c r="J5" s="2">
        <f>Table9[[#This Row],[A Covariance (point - mean)]]*Table9[[#This Row],[B Covariance (point - mean)]]</f>
        <v>-7.1463792800268277E-3</v>
      </c>
    </row>
    <row r="6" spans="1:10" x14ac:dyDescent="0.2">
      <c r="A6" t="s">
        <v>11</v>
      </c>
      <c r="B6" s="5">
        <v>85.43</v>
      </c>
      <c r="C6">
        <v>124.5</v>
      </c>
      <c r="D6">
        <f t="shared" si="0"/>
        <v>5.2953636149681849E-3</v>
      </c>
      <c r="E6">
        <f>(D6-$B$11)^2</f>
        <v>2.3814636671931093E-3</v>
      </c>
      <c r="F6">
        <f>C6/C5-1</f>
        <v>-6.0802655401327677E-2</v>
      </c>
      <c r="G6">
        <f>(F6-$B$12)^2</f>
        <v>5.8621236394985942E-3</v>
      </c>
      <c r="H6" s="2">
        <f>Table9[[#This Row],[Company A % change]]-$B$11</f>
        <v>-4.88002424911302E-2</v>
      </c>
      <c r="I6" s="2">
        <f>Table9[[#This Row],[Company B % change]]-$B$12</f>
        <v>-7.6564506394925541E-2</v>
      </c>
      <c r="J6" s="2">
        <f>Table9[[#This Row],[A Covariance (point - mean)]]*Table9[[#This Row],[B Covariance (point - mean)]]</f>
        <v>3.7363664782860554E-3</v>
      </c>
    </row>
    <row r="7" spans="1:10" x14ac:dyDescent="0.2">
      <c r="A7" t="s">
        <v>12</v>
      </c>
      <c r="B7" s="5">
        <v>78.81</v>
      </c>
      <c r="C7">
        <v>140.69999999999999</v>
      </c>
      <c r="D7">
        <f t="shared" si="0"/>
        <v>-7.7490342970853332E-2</v>
      </c>
      <c r="E7">
        <f>(D7-$B$11)^2</f>
        <v>1.7314861994482126E-2</v>
      </c>
      <c r="F7">
        <f>C7/C6-1</f>
        <v>0.13012048192771086</v>
      </c>
      <c r="G7">
        <f>(F7-$B$12)^2</f>
        <v>1.3077896469124667E-2</v>
      </c>
      <c r="H7" s="2">
        <f>Table9[[#This Row],[Company A % change]]-$B$11</f>
        <v>-0.1315859490769517</v>
      </c>
      <c r="I7" s="2">
        <f>Table9[[#This Row],[Company B % change]]-$B$12</f>
        <v>0.114358630934113</v>
      </c>
      <c r="J7" s="2">
        <f>Table9[[#This Row],[A Covariance (point - mean)]]*Table9[[#This Row],[B Covariance (point - mean)]]</f>
        <v>-1.5047988986606106E-2</v>
      </c>
    </row>
    <row r="8" spans="1:10" x14ac:dyDescent="0.2">
      <c r="A8" t="s">
        <v>13</v>
      </c>
      <c r="B8" s="5">
        <v>88.2</v>
      </c>
      <c r="C8">
        <v>130.5</v>
      </c>
      <c r="D8">
        <f t="shared" si="0"/>
        <v>0.11914731633041487</v>
      </c>
      <c r="E8">
        <f>(D8-$B$11)^2</f>
        <v>4.231725003108441E-3</v>
      </c>
      <c r="F8">
        <f>C8/C7-1</f>
        <v>-7.2494669509594822E-2</v>
      </c>
      <c r="G8">
        <f>(F8-$B$12)^2</f>
        <v>7.7892134113304711E-3</v>
      </c>
      <c r="H8" s="2">
        <f>Table9[[#This Row],[Company A % change]]-$B$11</f>
        <v>6.5051710224316481E-2</v>
      </c>
      <c r="I8" s="2">
        <f>Table9[[#This Row],[Company B % change]]-$B$12</f>
        <v>-8.8256520503192687E-2</v>
      </c>
      <c r="J8" s="2">
        <f>Table9[[#This Row],[A Covariance (point - mean)]]*Table9[[#This Row],[B Covariance (point - mean)]]</f>
        <v>-5.7412375971801367E-3</v>
      </c>
    </row>
    <row r="9" spans="1:10" x14ac:dyDescent="0.2">
      <c r="A9" s="6"/>
      <c r="B9" s="8"/>
      <c r="C9" s="6"/>
      <c r="D9" s="6"/>
      <c r="E9" s="6"/>
      <c r="F9" s="6"/>
      <c r="G9" s="6"/>
      <c r="H9" s="2"/>
      <c r="I9" s="2" t="s">
        <v>23</v>
      </c>
      <c r="J9" s="9">
        <f>SUM(J4:J8)</f>
        <v>-3.003406582577086E-2</v>
      </c>
    </row>
    <row r="10" spans="1:10" x14ac:dyDescent="0.2">
      <c r="A10" t="s">
        <v>18</v>
      </c>
      <c r="B10" t="s">
        <v>5</v>
      </c>
      <c r="C10" t="s">
        <v>1</v>
      </c>
      <c r="D10" t="s">
        <v>2</v>
      </c>
      <c r="E10" s="6"/>
      <c r="F10" s="6"/>
      <c r="I10" t="s">
        <v>24</v>
      </c>
      <c r="J10" s="10">
        <f>Table9[[#Totals],[Covar sum]]/4</f>
        <v>-7.508516456442715E-3</v>
      </c>
    </row>
    <row r="11" spans="1:10" x14ac:dyDescent="0.2">
      <c r="A11" t="s">
        <v>6</v>
      </c>
      <c r="B11" s="2">
        <f>AVERAGE(D4:D8)</f>
        <v>5.4095606106098384E-2</v>
      </c>
      <c r="C11">
        <f>AVERAGE($E$4:$E$8)</f>
        <v>1.4922465381992545E-2</v>
      </c>
      <c r="D11">
        <f>C11^(1/2)</f>
        <v>0.12215754328731626</v>
      </c>
      <c r="E11" s="6"/>
      <c r="F11" s="6"/>
    </row>
    <row r="12" spans="1:10" x14ac:dyDescent="0.2">
      <c r="A12" t="s">
        <v>7</v>
      </c>
      <c r="B12" s="2">
        <f>AVERAGE(F4:F8)</f>
        <v>1.5761850993597858E-2</v>
      </c>
      <c r="C12">
        <f>AVERAGE($G$4:$G$8)</f>
        <v>6.7474946083617539E-3</v>
      </c>
      <c r="D12">
        <f>C12^(1/2)</f>
        <v>8.2143134882726218E-2</v>
      </c>
      <c r="E12" s="6"/>
      <c r="F12" s="6"/>
    </row>
    <row r="13" spans="1:10" x14ac:dyDescent="0.2">
      <c r="B13" s="2"/>
      <c r="E13" s="6"/>
      <c r="F13" s="6"/>
    </row>
    <row r="14" spans="1:10" x14ac:dyDescent="0.2">
      <c r="A14" t="s">
        <v>0</v>
      </c>
      <c r="B14" s="7">
        <f>J10</f>
        <v>-7.508516456442715E-3</v>
      </c>
      <c r="C14" s="3"/>
      <c r="E14" s="6"/>
      <c r="F14" s="6"/>
    </row>
    <row r="15" spans="1:10" x14ac:dyDescent="0.2">
      <c r="E15" s="6"/>
      <c r="F15" s="6"/>
    </row>
    <row r="16" spans="1:10" x14ac:dyDescent="0.2">
      <c r="A16" t="s">
        <v>3</v>
      </c>
      <c r="B16" t="s">
        <v>4</v>
      </c>
      <c r="C16" t="s">
        <v>2</v>
      </c>
      <c r="D16" t="s">
        <v>5</v>
      </c>
    </row>
    <row r="17" spans="1:4" x14ac:dyDescent="0.2">
      <c r="A17" s="1">
        <v>0.01</v>
      </c>
      <c r="B17" s="1">
        <v>0.99</v>
      </c>
      <c r="C17">
        <f>SQRT(A17^2*$C$11+B17^2*$C$12+2*A17*B17*$B$14)</f>
        <v>8.0411709883299876E-2</v>
      </c>
      <c r="D17" s="4">
        <f>A17*$B$11+B17*$B$12</f>
        <v>1.6145188544722862E-2</v>
      </c>
    </row>
    <row r="18" spans="1:4" x14ac:dyDescent="0.2">
      <c r="A18" s="1">
        <v>0.02</v>
      </c>
      <c r="B18" s="1">
        <f>1-Table11[[#This Row],[A Weight]]</f>
        <v>0.98</v>
      </c>
      <c r="C18">
        <f>SQRT(A18^2*$C$11+B18^2*$C$12+2*A18*B18*$B$14)</f>
        <v>7.868881091318429E-2</v>
      </c>
      <c r="D18" s="4">
        <f>A18*$B$11+B18*$B$12</f>
        <v>1.6528526095847866E-2</v>
      </c>
    </row>
    <row r="19" spans="1:4" x14ac:dyDescent="0.2">
      <c r="A19" s="1">
        <v>0.03</v>
      </c>
      <c r="B19" s="1">
        <f>1-Table11[[#This Row],[A Weight]]</f>
        <v>0.97</v>
      </c>
      <c r="C19">
        <f t="shared" ref="C19:C50" si="1">SQRT(A19^2*$C$11+B19^2*$C$12+2*A19*B19*$B$14)</f>
        <v>7.6975010477988257E-2</v>
      </c>
      <c r="D19" s="4">
        <f t="shared" ref="D19:D50" si="2">A19*$B$11+B19*$B$12</f>
        <v>1.6911863646972874E-2</v>
      </c>
    </row>
    <row r="20" spans="1:4" x14ac:dyDescent="0.2">
      <c r="A20" s="1">
        <v>0.04</v>
      </c>
      <c r="B20" s="1">
        <f>1-Table11[[#This Row],[A Weight]]</f>
        <v>0.96</v>
      </c>
      <c r="C20">
        <f t="shared" si="1"/>
        <v>7.5270930058174396E-2</v>
      </c>
      <c r="D20" s="4">
        <f t="shared" si="2"/>
        <v>1.7295201198097878E-2</v>
      </c>
    </row>
    <row r="21" spans="1:4" x14ac:dyDescent="0.2">
      <c r="A21" s="1">
        <v>0.05</v>
      </c>
      <c r="B21" s="1">
        <f>1-Table11[[#This Row],[A Weight]]</f>
        <v>0.95</v>
      </c>
      <c r="C21">
        <f t="shared" si="1"/>
        <v>7.3577245015965395E-2</v>
      </c>
      <c r="D21" s="4">
        <f t="shared" si="2"/>
        <v>1.7678538749222882E-2</v>
      </c>
    </row>
    <row r="22" spans="1:4" x14ac:dyDescent="0.2">
      <c r="A22" s="1">
        <v>0.06</v>
      </c>
      <c r="B22" s="1">
        <f>1-Table11[[#This Row],[A Weight]]</f>
        <v>0.94</v>
      </c>
      <c r="C22">
        <f t="shared" si="1"/>
        <v>7.1894690033665776E-2</v>
      </c>
      <c r="D22" s="4">
        <f t="shared" si="2"/>
        <v>1.8061876300347886E-2</v>
      </c>
    </row>
    <row r="23" spans="1:4" x14ac:dyDescent="0.2">
      <c r="A23" s="1">
        <v>7.0000000000000007E-2</v>
      </c>
      <c r="B23" s="1">
        <f>1-Table11[[#This Row],[A Weight]]</f>
        <v>0.92999999999999994</v>
      </c>
      <c r="C23">
        <f t="shared" si="1"/>
        <v>7.0224065138063618E-2</v>
      </c>
      <c r="D23" s="4">
        <f t="shared" si="2"/>
        <v>1.8445213851472894E-2</v>
      </c>
    </row>
    <row r="24" spans="1:4" x14ac:dyDescent="0.2">
      <c r="A24" s="1">
        <v>0.08</v>
      </c>
      <c r="B24" s="1">
        <f>1-Table11[[#This Row],[A Weight]]</f>
        <v>0.92</v>
      </c>
      <c r="C24">
        <f t="shared" si="1"/>
        <v>6.8566242368776301E-2</v>
      </c>
      <c r="D24" s="4">
        <f t="shared" si="2"/>
        <v>1.8828551402597902E-2</v>
      </c>
    </row>
    <row r="25" spans="1:4" x14ac:dyDescent="0.2">
      <c r="A25" s="1">
        <v>0.09</v>
      </c>
      <c r="B25" s="1">
        <f>1-Table11[[#This Row],[A Weight]]</f>
        <v>0.91</v>
      </c>
      <c r="C25">
        <f t="shared" si="1"/>
        <v>6.6922173150706879E-2</v>
      </c>
      <c r="D25" s="4">
        <f t="shared" si="2"/>
        <v>1.9211888953722906E-2</v>
      </c>
    </row>
    <row r="26" spans="1:4" x14ac:dyDescent="0.2">
      <c r="A26" s="1">
        <v>0.1</v>
      </c>
      <c r="B26" s="1">
        <f>1-Table11[[#This Row],[A Weight]]</f>
        <v>0.9</v>
      </c>
      <c r="C26">
        <f t="shared" si="1"/>
        <v>6.5292896431642988E-2</v>
      </c>
      <c r="D26" s="4">
        <f t="shared" si="2"/>
        <v>1.959522650484791E-2</v>
      </c>
    </row>
    <row r="27" spans="1:4" x14ac:dyDescent="0.2">
      <c r="A27" s="1">
        <v>0.11</v>
      </c>
      <c r="B27" s="1">
        <f>1-Table11[[#This Row],[A Weight]]</f>
        <v>0.89</v>
      </c>
      <c r="C27">
        <f t="shared" si="1"/>
        <v>6.367954764470278E-2</v>
      </c>
      <c r="D27" s="4">
        <f t="shared" si="2"/>
        <v>1.9978564055972918E-2</v>
      </c>
    </row>
    <row r="28" spans="1:4" x14ac:dyDescent="0.2">
      <c r="A28" s="1">
        <v>0.12</v>
      </c>
      <c r="B28" s="1">
        <f>1-Table11[[#This Row],[A Weight]]</f>
        <v>0.88</v>
      </c>
      <c r="C28">
        <f t="shared" si="1"/>
        <v>6.2083368550807011E-2</v>
      </c>
      <c r="D28" s="4">
        <f t="shared" si="2"/>
        <v>2.0361901607097922E-2</v>
      </c>
    </row>
    <row r="29" spans="1:4" x14ac:dyDescent="0.2">
      <c r="A29" s="1">
        <v>0.13</v>
      </c>
      <c r="B29" s="1">
        <f>1-Table11[[#This Row],[A Weight]]</f>
        <v>0.87</v>
      </c>
      <c r="C29">
        <f t="shared" si="1"/>
        <v>6.0505718007287074E-2</v>
      </c>
      <c r="D29" s="4">
        <f t="shared" si="2"/>
        <v>2.0745239158222926E-2</v>
      </c>
    </row>
    <row r="30" spans="1:4" x14ac:dyDescent="0.2">
      <c r="A30" s="1">
        <v>0.14000000000000001</v>
      </c>
      <c r="B30" s="1">
        <f>1-Table11[[#This Row],[A Weight]]</f>
        <v>0.86</v>
      </c>
      <c r="C30">
        <f t="shared" si="1"/>
        <v>5.8948083693365308E-2</v>
      </c>
      <c r="D30" s="4">
        <f t="shared" si="2"/>
        <v>2.1128576709347931E-2</v>
      </c>
    </row>
    <row r="31" spans="1:4" x14ac:dyDescent="0.2">
      <c r="A31" s="1">
        <v>0.15</v>
      </c>
      <c r="B31" s="1">
        <f>1-Table11[[#This Row],[A Weight]]</f>
        <v>0.85</v>
      </c>
      <c r="C31">
        <f t="shared" si="1"/>
        <v>5.741209479929562E-2</v>
      </c>
      <c r="D31" s="4">
        <f t="shared" si="2"/>
        <v>2.1511914260472935E-2</v>
      </c>
    </row>
    <row r="32" spans="1:4" x14ac:dyDescent="0.2">
      <c r="A32" s="1">
        <v>0.16</v>
      </c>
      <c r="B32" s="1">
        <f>1-Table11[[#This Row],[A Weight]]</f>
        <v>0.84</v>
      </c>
      <c r="C32">
        <f t="shared" si="1"/>
        <v>5.5899535650551335E-2</v>
      </c>
      <c r="D32" s="4">
        <f t="shared" si="2"/>
        <v>2.1895251811597939E-2</v>
      </c>
    </row>
    <row r="33" spans="1:4" x14ac:dyDescent="0.2">
      <c r="A33" s="1">
        <v>0.17</v>
      </c>
      <c r="B33" s="1">
        <f>1-Table11[[#This Row],[A Weight]]</f>
        <v>0.83</v>
      </c>
      <c r="C33">
        <f t="shared" si="1"/>
        <v>5.4412360188029543E-2</v>
      </c>
      <c r="D33" s="4">
        <f t="shared" si="2"/>
        <v>2.2278589362722947E-2</v>
      </c>
    </row>
    <row r="34" spans="1:4" x14ac:dyDescent="0.2">
      <c r="A34" s="1">
        <v>0.18</v>
      </c>
      <c r="B34" s="1">
        <f>1-Table11[[#This Row],[A Weight]]</f>
        <v>0.82000000000000006</v>
      </c>
      <c r="C34">
        <f t="shared" si="1"/>
        <v>5.2952707155509184E-2</v>
      </c>
      <c r="D34" s="4">
        <f t="shared" si="2"/>
        <v>2.2661926913847955E-2</v>
      </c>
    </row>
    <row r="35" spans="1:4" x14ac:dyDescent="0.2">
      <c r="A35" s="1">
        <v>0.19</v>
      </c>
      <c r="B35" s="1">
        <f>1-Table11[[#This Row],[A Weight]]</f>
        <v>0.81</v>
      </c>
      <c r="C35">
        <f t="shared" si="1"/>
        <v>5.1522915751566423E-2</v>
      </c>
      <c r="D35" s="4">
        <f t="shared" si="2"/>
        <v>2.3045264464972959E-2</v>
      </c>
    </row>
    <row r="36" spans="1:4" x14ac:dyDescent="0.2">
      <c r="A36" s="1">
        <v>0.2</v>
      </c>
      <c r="B36" s="1">
        <f>1-Table11[[#This Row],[A Weight]]</f>
        <v>0.8</v>
      </c>
      <c r="C36">
        <f t="shared" si="1"/>
        <v>5.0125541379316345E-2</v>
      </c>
      <c r="D36" s="4">
        <f t="shared" si="2"/>
        <v>2.3428602016097963E-2</v>
      </c>
    </row>
    <row r="37" spans="1:4" x14ac:dyDescent="0.2">
      <c r="A37" s="1">
        <v>0.21</v>
      </c>
      <c r="B37" s="1">
        <f>1-Table11[[#This Row],[A Weight]]</f>
        <v>0.79</v>
      </c>
      <c r="C37">
        <f t="shared" si="1"/>
        <v>4.8763370968143184E-2</v>
      </c>
      <c r="D37" s="4">
        <f t="shared" si="2"/>
        <v>2.3811939567222967E-2</v>
      </c>
    </row>
    <row r="38" spans="1:4" x14ac:dyDescent="0.2">
      <c r="A38" s="1">
        <v>0.22</v>
      </c>
      <c r="B38" s="1">
        <f>1-Table11[[#This Row],[A Weight]]</f>
        <v>0.78</v>
      </c>
      <c r="C38">
        <f t="shared" si="1"/>
        <v>4.7439437142156218E-2</v>
      </c>
      <c r="D38" s="4">
        <f t="shared" si="2"/>
        <v>2.4195277118347975E-2</v>
      </c>
    </row>
    <row r="39" spans="1:4" x14ac:dyDescent="0.2">
      <c r="A39" s="1">
        <v>0.23</v>
      </c>
      <c r="B39" s="1">
        <f>1-Table11[[#This Row],[A Weight]]</f>
        <v>0.77</v>
      </c>
      <c r="C39">
        <f t="shared" si="1"/>
        <v>4.6157030267696811E-2</v>
      </c>
      <c r="D39" s="4">
        <f t="shared" si="2"/>
        <v>2.4578614669472979E-2</v>
      </c>
    </row>
    <row r="40" spans="1:4" x14ac:dyDescent="0.2">
      <c r="A40" s="1">
        <v>0.24</v>
      </c>
      <c r="B40" s="1">
        <f>1-Table11[[#This Row],[A Weight]]</f>
        <v>0.76</v>
      </c>
      <c r="C40">
        <f t="shared" si="1"/>
        <v>4.4919707128188366E-2</v>
      </c>
      <c r="D40" s="4">
        <f t="shared" si="2"/>
        <v>2.4961952220597983E-2</v>
      </c>
    </row>
    <row r="41" spans="1:4" x14ac:dyDescent="0.2">
      <c r="A41" s="1">
        <v>0.25</v>
      </c>
      <c r="B41" s="1">
        <f>1-Table11[[#This Row],[A Weight]]</f>
        <v>0.75</v>
      </c>
      <c r="C41">
        <f t="shared" si="1"/>
        <v>4.3731294657396128E-2</v>
      </c>
      <c r="D41" s="4">
        <f t="shared" si="2"/>
        <v>2.5345289771722991E-2</v>
      </c>
    </row>
    <row r="42" spans="1:4" x14ac:dyDescent="0.2">
      <c r="A42" s="1">
        <v>0.26</v>
      </c>
      <c r="B42" s="1">
        <f>1-Table11[[#This Row],[A Weight]]</f>
        <v>0.74</v>
      </c>
      <c r="C42">
        <f t="shared" si="1"/>
        <v>4.2595886831036107E-2</v>
      </c>
      <c r="D42" s="4">
        <f t="shared" si="2"/>
        <v>2.5728627322847995E-2</v>
      </c>
    </row>
    <row r="43" spans="1:4" x14ac:dyDescent="0.2">
      <c r="A43" s="1">
        <v>0.27</v>
      </c>
      <c r="B43" s="1">
        <f>1-Table11[[#This Row],[A Weight]]</f>
        <v>0.73</v>
      </c>
      <c r="C43">
        <f t="shared" si="1"/>
        <v>4.1517832506207691E-2</v>
      </c>
      <c r="D43" s="4">
        <f t="shared" si="2"/>
        <v>2.6111964873973E-2</v>
      </c>
    </row>
    <row r="44" spans="1:4" x14ac:dyDescent="0.2">
      <c r="A44" s="1">
        <v>0.28000000000000003</v>
      </c>
      <c r="B44" s="1">
        <f>1-Table11[[#This Row],[A Weight]]</f>
        <v>0.72</v>
      </c>
      <c r="C44">
        <f t="shared" si="1"/>
        <v>4.0501711762408826E-2</v>
      </c>
      <c r="D44" s="4">
        <f t="shared" si="2"/>
        <v>2.6495302425098004E-2</v>
      </c>
    </row>
    <row r="45" spans="1:4" x14ac:dyDescent="0.2">
      <c r="A45" s="1">
        <v>0.28999999999999998</v>
      </c>
      <c r="B45" s="1">
        <f>1-Table11[[#This Row],[A Weight]]</f>
        <v>0.71</v>
      </c>
      <c r="C45">
        <f t="shared" si="1"/>
        <v>3.9552298213095326E-2</v>
      </c>
      <c r="D45" s="4">
        <f t="shared" si="2"/>
        <v>2.6878639976223008E-2</v>
      </c>
    </row>
    <row r="46" spans="1:4" x14ac:dyDescent="0.2">
      <c r="A46" s="1">
        <v>0.3</v>
      </c>
      <c r="B46" s="1">
        <f>1-Table11[[#This Row],[A Weight]]</f>
        <v>0.7</v>
      </c>
      <c r="C46">
        <f t="shared" si="1"/>
        <v>3.8674504919528681E-2</v>
      </c>
      <c r="D46" s="4">
        <f t="shared" si="2"/>
        <v>2.7261977527348012E-2</v>
      </c>
    </row>
    <row r="47" spans="1:4" x14ac:dyDescent="0.2">
      <c r="A47" s="1">
        <v>0.31</v>
      </c>
      <c r="B47" s="1">
        <f>1-Table11[[#This Row],[A Weight]]</f>
        <v>0.69</v>
      </c>
      <c r="C47">
        <f t="shared" si="1"/>
        <v>3.787331205722997E-2</v>
      </c>
      <c r="D47" s="4">
        <f t="shared" si="2"/>
        <v>2.7645315078473016E-2</v>
      </c>
    </row>
    <row r="48" spans="1:4" x14ac:dyDescent="0.2">
      <c r="A48" s="1">
        <v>0.32</v>
      </c>
      <c r="B48" s="1">
        <f>1-Table11[[#This Row],[A Weight]]</f>
        <v>0.67999999999999994</v>
      </c>
      <c r="C48">
        <f t="shared" si="1"/>
        <v>3.7153675459887431E-2</v>
      </c>
      <c r="D48" s="4">
        <f t="shared" si="2"/>
        <v>2.8028652629598028E-2</v>
      </c>
    </row>
    <row r="49" spans="1:4" x14ac:dyDescent="0.2">
      <c r="A49" s="1">
        <v>0.33</v>
      </c>
      <c r="B49" s="1">
        <f>1-Table11[[#This Row],[A Weight]]</f>
        <v>0.66999999999999993</v>
      </c>
      <c r="C49">
        <f t="shared" si="1"/>
        <v>3.6520416656352792E-2</v>
      </c>
      <c r="D49" s="4">
        <f t="shared" si="2"/>
        <v>2.8411990180723032E-2</v>
      </c>
    </row>
    <row r="50" spans="1:4" x14ac:dyDescent="0.2">
      <c r="A50" s="1">
        <v>0.34</v>
      </c>
      <c r="B50" s="1">
        <f>1-Table11[[#This Row],[A Weight]]</f>
        <v>0.65999999999999992</v>
      </c>
      <c r="C50">
        <f t="shared" si="1"/>
        <v>3.5978097002332225E-2</v>
      </c>
      <c r="D50" s="4">
        <f t="shared" si="2"/>
        <v>2.8795327731848036E-2</v>
      </c>
    </row>
    <row r="51" spans="1:4" x14ac:dyDescent="0.2">
      <c r="A51" s="1">
        <v>0.35</v>
      </c>
      <c r="B51" s="1">
        <f>1-Table11[[#This Row],[A Weight]]</f>
        <v>0.65</v>
      </c>
      <c r="C51">
        <f t="shared" ref="C51:C82" si="3">SQRT(A51^2*$C$11+B51^2*$C$12+2*A51*B51*$B$14)</f>
        <v>3.5530880845336392E-2</v>
      </c>
      <c r="D51" s="4">
        <f t="shared" ref="D51:D82" si="4">A51*$B$11+B51*$B$12</f>
        <v>2.917866528297304E-2</v>
      </c>
    </row>
    <row r="52" spans="1:4" x14ac:dyDescent="0.2">
      <c r="A52" s="1">
        <v>0.36</v>
      </c>
      <c r="B52" s="1">
        <f>1-Table11[[#This Row],[A Weight]]</f>
        <v>0.64</v>
      </c>
      <c r="C52">
        <f t="shared" si="3"/>
        <v>3.5182395057221517E-2</v>
      </c>
      <c r="D52" s="4">
        <f t="shared" si="4"/>
        <v>2.9562002834098048E-2</v>
      </c>
    </row>
    <row r="53" spans="1:4" x14ac:dyDescent="0.2">
      <c r="A53" s="1">
        <v>0.37</v>
      </c>
      <c r="B53" s="1">
        <f>1-Table11[[#This Row],[A Weight]]</f>
        <v>0.63</v>
      </c>
      <c r="C53">
        <f t="shared" si="3"/>
        <v>3.4935594296647741E-2</v>
      </c>
      <c r="D53" s="4">
        <f t="shared" si="4"/>
        <v>2.9945340385223056E-2</v>
      </c>
    </row>
    <row r="54" spans="1:4" x14ac:dyDescent="0.2">
      <c r="A54" s="1">
        <v>0.38</v>
      </c>
      <c r="B54" s="1">
        <f>1-Table11[[#This Row],[A Weight]]</f>
        <v>0.62</v>
      </c>
      <c r="C54">
        <f t="shared" si="3"/>
        <v>3.4792642531693022E-2</v>
      </c>
      <c r="D54" s="4">
        <f t="shared" si="4"/>
        <v>3.0328677936348056E-2</v>
      </c>
    </row>
    <row r="55" spans="1:4" x14ac:dyDescent="0.2">
      <c r="A55" s="1">
        <v>0.39</v>
      </c>
      <c r="B55" s="1">
        <f>1-Table11[[#This Row],[A Weight]]</f>
        <v>0.61</v>
      </c>
      <c r="C55">
        <f t="shared" si="3"/>
        <v>3.4754821225220403E-2</v>
      </c>
      <c r="D55" s="4">
        <f t="shared" si="4"/>
        <v>3.0712015487473064E-2</v>
      </c>
    </row>
    <row r="56" spans="1:4" x14ac:dyDescent="0.2">
      <c r="A56" s="1">
        <v>0.4</v>
      </c>
      <c r="B56" s="1">
        <f>1-Table11[[#This Row],[A Weight]]</f>
        <v>0.6</v>
      </c>
      <c r="C56">
        <f t="shared" si="3"/>
        <v>3.482247293109058E-2</v>
      </c>
      <c r="D56" s="4">
        <f t="shared" si="4"/>
        <v>3.1095353038598068E-2</v>
      </c>
    </row>
    <row r="57" spans="1:4" x14ac:dyDescent="0.2">
      <c r="A57" s="1">
        <v>0.41</v>
      </c>
      <c r="B57" s="1">
        <f>1-Table11[[#This Row],[A Weight]]</f>
        <v>0.59000000000000008</v>
      </c>
      <c r="C57">
        <f t="shared" si="3"/>
        <v>3.4994985958801114E-2</v>
      </c>
      <c r="D57" s="4">
        <f t="shared" si="4"/>
        <v>3.1478690589723073E-2</v>
      </c>
    </row>
    <row r="58" spans="1:4" x14ac:dyDescent="0.2">
      <c r="A58" s="1">
        <v>0.42</v>
      </c>
      <c r="B58" s="1">
        <f>1-Table11[[#This Row],[A Weight]]</f>
        <v>0.58000000000000007</v>
      </c>
      <c r="C58">
        <f t="shared" si="3"/>
        <v>3.5270821681065045E-2</v>
      </c>
      <c r="D58" s="4">
        <f t="shared" si="4"/>
        <v>3.1862028140848077E-2</v>
      </c>
    </row>
    <row r="59" spans="1:4" x14ac:dyDescent="0.2">
      <c r="A59" s="1">
        <v>0.43</v>
      </c>
      <c r="B59" s="1">
        <f>1-Table11[[#This Row],[A Weight]]</f>
        <v>0.57000000000000006</v>
      </c>
      <c r="C59">
        <f t="shared" si="3"/>
        <v>3.5647581691314441E-2</v>
      </c>
      <c r="D59" s="4">
        <f t="shared" si="4"/>
        <v>3.2245365691973088E-2</v>
      </c>
    </row>
    <row r="60" spans="1:4" x14ac:dyDescent="0.2">
      <c r="A60" s="1">
        <v>0.44</v>
      </c>
      <c r="B60" s="1">
        <f>1-Table11[[#This Row],[A Weight]]</f>
        <v>0.56000000000000005</v>
      </c>
      <c r="C60">
        <f t="shared" si="3"/>
        <v>3.6122108152778581E-2</v>
      </c>
      <c r="D60" s="4">
        <f t="shared" si="4"/>
        <v>3.2628703243098092E-2</v>
      </c>
    </row>
    <row r="61" spans="1:4" x14ac:dyDescent="0.2">
      <c r="A61" s="1">
        <v>0.45</v>
      </c>
      <c r="B61" s="1">
        <f>1-Table11[[#This Row],[A Weight]]</f>
        <v>0.55000000000000004</v>
      </c>
      <c r="C61">
        <f t="shared" si="3"/>
        <v>3.6690607966396199E-2</v>
      </c>
      <c r="D61" s="4">
        <f t="shared" si="4"/>
        <v>3.3012040794223096E-2</v>
      </c>
    </row>
    <row r="62" spans="1:4" x14ac:dyDescent="0.2">
      <c r="A62" s="1">
        <v>0.46</v>
      </c>
      <c r="B62" s="1">
        <f>1-Table11[[#This Row],[A Weight]]</f>
        <v>0.54</v>
      </c>
      <c r="C62">
        <f t="shared" si="3"/>
        <v>3.7348790168721245E-2</v>
      </c>
      <c r="D62" s="4">
        <f t="shared" si="4"/>
        <v>3.3395378345348101E-2</v>
      </c>
    </row>
    <row r="63" spans="1:4" x14ac:dyDescent="0.2">
      <c r="A63" s="1">
        <v>0.47</v>
      </c>
      <c r="B63" s="1">
        <f>1-Table11[[#This Row],[A Weight]]</f>
        <v>0.53</v>
      </c>
      <c r="C63">
        <f t="shared" si="3"/>
        <v>3.8092006245027434E-2</v>
      </c>
      <c r="D63" s="4">
        <f t="shared" si="4"/>
        <v>3.3778715896473105E-2</v>
      </c>
    </row>
    <row r="64" spans="1:4" x14ac:dyDescent="0.2">
      <c r="A64" s="1">
        <v>0.48</v>
      </c>
      <c r="B64" s="1">
        <f>1-Table11[[#This Row],[A Weight]]</f>
        <v>0.52</v>
      </c>
      <c r="C64">
        <f t="shared" si="3"/>
        <v>3.8915384503508343E-2</v>
      </c>
      <c r="D64" s="4">
        <f t="shared" si="4"/>
        <v>3.4162053447598109E-2</v>
      </c>
    </row>
    <row r="65" spans="1:4" x14ac:dyDescent="0.2">
      <c r="A65" s="1">
        <v>0.49</v>
      </c>
      <c r="B65" s="1">
        <f>1-Table11[[#This Row],[A Weight]]</f>
        <v>0.51</v>
      </c>
      <c r="C65">
        <f t="shared" si="3"/>
        <v>3.9813951837530941E-2</v>
      </c>
      <c r="D65" s="4">
        <f t="shared" si="4"/>
        <v>3.4545390998723113E-2</v>
      </c>
    </row>
    <row r="66" spans="1:4" x14ac:dyDescent="0.2">
      <c r="A66" s="1">
        <v>0.5</v>
      </c>
      <c r="B66" s="1">
        <f>1-Table11[[#This Row],[A Weight]]</f>
        <v>0.5</v>
      </c>
      <c r="C66">
        <f t="shared" si="3"/>
        <v>4.0782738620244924E-2</v>
      </c>
      <c r="D66" s="4">
        <f t="shared" si="4"/>
        <v>3.4928728549848118E-2</v>
      </c>
    </row>
    <row r="67" spans="1:4" x14ac:dyDescent="0.2">
      <c r="A67" s="1">
        <v>0.51</v>
      </c>
      <c r="B67" s="1">
        <f>1-Table11[[#This Row],[A Weight]]</f>
        <v>0.49</v>
      </c>
      <c r="C67">
        <f t="shared" si="3"/>
        <v>4.1816864736537201E-2</v>
      </c>
      <c r="D67" s="4">
        <f t="shared" si="4"/>
        <v>3.5312066100973129E-2</v>
      </c>
    </row>
    <row r="68" spans="1:4" x14ac:dyDescent="0.2">
      <c r="A68" s="1">
        <v>0.52</v>
      </c>
      <c r="B68" s="1">
        <f>1-Table11[[#This Row],[A Weight]]</f>
        <v>0.48</v>
      </c>
      <c r="C68">
        <f t="shared" si="3"/>
        <v>4.2911606611744681E-2</v>
      </c>
      <c r="D68" s="4">
        <f t="shared" si="4"/>
        <v>3.5695403652098133E-2</v>
      </c>
    </row>
    <row r="69" spans="1:4" x14ac:dyDescent="0.2">
      <c r="A69" s="1">
        <v>0.53</v>
      </c>
      <c r="B69" s="1">
        <f>1-Table11[[#This Row],[A Weight]]</f>
        <v>0.47</v>
      </c>
      <c r="C69">
        <f t="shared" si="3"/>
        <v>4.4062446438992202E-2</v>
      </c>
      <c r="D69" s="4">
        <f t="shared" si="4"/>
        <v>3.6078741203223137E-2</v>
      </c>
    </row>
    <row r="70" spans="1:4" x14ac:dyDescent="0.2">
      <c r="A70" s="1">
        <v>0.54</v>
      </c>
      <c r="B70" s="1">
        <f>1-Table11[[#This Row],[A Weight]]</f>
        <v>0.45999999999999996</v>
      </c>
      <c r="C70">
        <f t="shared" si="3"/>
        <v>4.5265105643946438E-2</v>
      </c>
      <c r="D70" s="4">
        <f t="shared" si="4"/>
        <v>3.6462078754348141E-2</v>
      </c>
    </row>
    <row r="71" spans="1:4" x14ac:dyDescent="0.2">
      <c r="A71" s="1">
        <v>0.55000000000000004</v>
      </c>
      <c r="B71" s="1">
        <f>1-Table11[[#This Row],[A Weight]]</f>
        <v>0.44999999999999996</v>
      </c>
      <c r="C71">
        <f t="shared" si="3"/>
        <v>4.6515565032651772E-2</v>
      </c>
      <c r="D71" s="4">
        <f t="shared" si="4"/>
        <v>3.6845416305473146E-2</v>
      </c>
    </row>
    <row r="72" spans="1:4" x14ac:dyDescent="0.2">
      <c r="A72" s="1">
        <v>0.56000000000000005</v>
      </c>
      <c r="B72" s="1">
        <f>1-Table11[[#This Row],[A Weight]]</f>
        <v>0.43999999999999995</v>
      </c>
      <c r="C72">
        <f t="shared" si="3"/>
        <v>4.7810074150086063E-2</v>
      </c>
      <c r="D72" s="4">
        <f t="shared" si="4"/>
        <v>3.7228753856598157E-2</v>
      </c>
    </row>
    <row r="73" spans="1:4" x14ac:dyDescent="0.2">
      <c r="A73" s="1">
        <v>0.56999999999999995</v>
      </c>
      <c r="B73" s="1">
        <f>1-Table11[[#This Row],[A Weight]]</f>
        <v>0.43000000000000005</v>
      </c>
      <c r="C73">
        <f t="shared" si="3"/>
        <v>4.9145152240554171E-2</v>
      </c>
      <c r="D73" s="4">
        <f t="shared" si="4"/>
        <v>3.7612091407723154E-2</v>
      </c>
    </row>
    <row r="74" spans="1:4" x14ac:dyDescent="0.2">
      <c r="A74" s="1">
        <v>0.57999999999999996</v>
      </c>
      <c r="B74" s="1">
        <f>1-Table11[[#This Row],[A Weight]]</f>
        <v>0.42000000000000004</v>
      </c>
      <c r="C74">
        <f t="shared" si="3"/>
        <v>5.0517582937413125E-2</v>
      </c>
      <c r="D74" s="4">
        <f t="shared" si="4"/>
        <v>3.7995428958848165E-2</v>
      </c>
    </row>
    <row r="75" spans="1:4" x14ac:dyDescent="0.2">
      <c r="A75" s="1">
        <v>0.59</v>
      </c>
      <c r="B75" s="1">
        <f>1-Table11[[#This Row],[A Weight]]</f>
        <v>0.41000000000000003</v>
      </c>
      <c r="C75">
        <f t="shared" si="3"/>
        <v>5.1924404488739494E-2</v>
      </c>
      <c r="D75" s="4">
        <f t="shared" si="4"/>
        <v>3.8378766509973163E-2</v>
      </c>
    </row>
    <row r="76" spans="1:4" x14ac:dyDescent="0.2">
      <c r="A76" s="1">
        <v>0.6</v>
      </c>
      <c r="B76" s="1">
        <f>1-Table11[[#This Row],[A Weight]]</f>
        <v>0.4</v>
      </c>
      <c r="C76">
        <f t="shared" si="3"/>
        <v>5.336289699559698E-2</v>
      </c>
      <c r="D76" s="4">
        <f t="shared" si="4"/>
        <v>3.8762104061098174E-2</v>
      </c>
    </row>
    <row r="77" spans="1:4" x14ac:dyDescent="0.2">
      <c r="A77" s="1">
        <v>0.61</v>
      </c>
      <c r="B77" s="1">
        <f>1-Table11[[#This Row],[A Weight]]</f>
        <v>0.39</v>
      </c>
      <c r="C77">
        <f t="shared" si="3"/>
        <v>5.4830567830324403E-2</v>
      </c>
      <c r="D77" s="4">
        <f t="shared" si="4"/>
        <v>3.9145441612223178E-2</v>
      </c>
    </row>
    <row r="78" spans="1:4" x14ac:dyDescent="0.2">
      <c r="A78" s="1">
        <v>0.62</v>
      </c>
      <c r="B78" s="1">
        <f>1-Table11[[#This Row],[A Weight]]</f>
        <v>0.38</v>
      </c>
      <c r="C78">
        <f t="shared" si="3"/>
        <v>5.6325136129525374E-2</v>
      </c>
      <c r="D78" s="4">
        <f t="shared" si="4"/>
        <v>3.9528779163348182E-2</v>
      </c>
    </row>
    <row r="79" spans="1:4" x14ac:dyDescent="0.2">
      <c r="A79" s="1">
        <v>0.63</v>
      </c>
      <c r="B79" s="1">
        <f>1-Table11[[#This Row],[A Weight]]</f>
        <v>0.37</v>
      </c>
      <c r="C79">
        <f t="shared" si="3"/>
        <v>5.7844517026283238E-2</v>
      </c>
      <c r="D79" s="4">
        <f t="shared" si="4"/>
        <v>3.9912116714473186E-2</v>
      </c>
    </row>
    <row r="80" spans="1:4" x14ac:dyDescent="0.2">
      <c r="A80" s="1">
        <v>0.64</v>
      </c>
      <c r="B80" s="1">
        <f>1-Table11[[#This Row],[A Weight]]</f>
        <v>0.36</v>
      </c>
      <c r="C80">
        <f t="shared" si="3"/>
        <v>5.9386806098484755E-2</v>
      </c>
      <c r="D80" s="4">
        <f t="shared" si="4"/>
        <v>4.0295454265598191E-2</v>
      </c>
    </row>
    <row r="81" spans="1:4" x14ac:dyDescent="0.2">
      <c r="A81" s="1">
        <v>0.65</v>
      </c>
      <c r="B81" s="1">
        <f>1-Table11[[#This Row],[A Weight]]</f>
        <v>0.35</v>
      </c>
      <c r="C81">
        <f t="shared" si="3"/>
        <v>6.0950264361483535E-2</v>
      </c>
      <c r="D81" s="4">
        <f t="shared" si="4"/>
        <v>4.0678791816723202E-2</v>
      </c>
    </row>
    <row r="82" spans="1:4" x14ac:dyDescent="0.2">
      <c r="A82" s="1">
        <v>0.66</v>
      </c>
      <c r="B82" s="1">
        <f>1-Table11[[#This Row],[A Weight]]</f>
        <v>0.33999999999999997</v>
      </c>
      <c r="C82">
        <f t="shared" si="3"/>
        <v>6.2533304018507457E-2</v>
      </c>
      <c r="D82" s="4">
        <f t="shared" si="4"/>
        <v>4.1062129367848206E-2</v>
      </c>
    </row>
    <row r="83" spans="1:4" x14ac:dyDescent="0.2">
      <c r="A83" s="1">
        <v>0.67</v>
      </c>
      <c r="B83" s="1">
        <f>1-Table11[[#This Row],[A Weight]]</f>
        <v>0.32999999999999996</v>
      </c>
      <c r="C83">
        <f t="shared" ref="C83:C114" si="5">SQRT(A83^2*$C$11+B83^2*$C$12+2*A83*B83*$B$14)</f>
        <v>6.4134475095599552E-2</v>
      </c>
      <c r="D83" s="4">
        <f t="shared" ref="D83:D115" si="6">A83*$B$11+B83*$B$12</f>
        <v>4.144546691897321E-2</v>
      </c>
    </row>
    <row r="84" spans="1:4" x14ac:dyDescent="0.2">
      <c r="A84" s="1">
        <v>0.68</v>
      </c>
      <c r="B84" s="1">
        <f>1-Table11[[#This Row],[A Weight]]</f>
        <v>0.31999999999999995</v>
      </c>
      <c r="C84">
        <f t="shared" si="5"/>
        <v>6.5752453024094298E-2</v>
      </c>
      <c r="D84" s="4">
        <f t="shared" si="6"/>
        <v>4.1828804470098221E-2</v>
      </c>
    </row>
    <row r="85" spans="1:4" x14ac:dyDescent="0.2">
      <c r="A85" s="1">
        <v>0.69</v>
      </c>
      <c r="B85" s="1">
        <f>1-Table11[[#This Row],[A Weight]]</f>
        <v>0.31000000000000005</v>
      </c>
      <c r="C85">
        <f t="shared" si="5"/>
        <v>6.7386027187867514E-2</v>
      </c>
      <c r="D85" s="4">
        <f t="shared" si="6"/>
        <v>4.2212142021223219E-2</v>
      </c>
    </row>
    <row r="86" spans="1:4" x14ac:dyDescent="0.2">
      <c r="A86" s="1">
        <v>0.7</v>
      </c>
      <c r="B86" s="1">
        <f>1-Table11[[#This Row],[A Weight]]</f>
        <v>0.30000000000000004</v>
      </c>
      <c r="C86">
        <f t="shared" si="5"/>
        <v>6.9034090420769398E-2</v>
      </c>
      <c r="D86" s="4">
        <f t="shared" si="6"/>
        <v>4.2595479572348223E-2</v>
      </c>
    </row>
    <row r="87" spans="1:4" x14ac:dyDescent="0.2">
      <c r="A87" s="1">
        <v>0.71</v>
      </c>
      <c r="B87" s="1">
        <f>1-Table11[[#This Row],[A Weight]]</f>
        <v>0.29000000000000004</v>
      </c>
      <c r="C87">
        <f t="shared" si="5"/>
        <v>7.0695629418391595E-2</v>
      </c>
      <c r="D87" s="4">
        <f t="shared" si="6"/>
        <v>4.2978817123473234E-2</v>
      </c>
    </row>
    <row r="88" spans="1:4" x14ac:dyDescent="0.2">
      <c r="A88" s="1">
        <v>0.72</v>
      </c>
      <c r="B88" s="1">
        <f>1-Table11[[#This Row],[A Weight]]</f>
        <v>0.28000000000000003</v>
      </c>
      <c r="C88">
        <f t="shared" si="5"/>
        <v>7.2369716014938135E-2</v>
      </c>
      <c r="D88" s="4">
        <f t="shared" si="6"/>
        <v>4.3362154674598238E-2</v>
      </c>
    </row>
    <row r="89" spans="1:4" x14ac:dyDescent="0.2">
      <c r="A89" s="1">
        <v>0.73</v>
      </c>
      <c r="B89" s="1">
        <f>1-Table11[[#This Row],[A Weight]]</f>
        <v>0.27</v>
      </c>
      <c r="C89">
        <f t="shared" si="5"/>
        <v>7.4055499268343872E-2</v>
      </c>
      <c r="D89" s="4">
        <f t="shared" si="6"/>
        <v>4.3745492225723243E-2</v>
      </c>
    </row>
    <row r="90" spans="1:4" x14ac:dyDescent="0.2">
      <c r="A90" s="1">
        <v>0.74</v>
      </c>
      <c r="B90" s="1">
        <f>1-Table11[[#This Row],[A Weight]]</f>
        <v>0.26</v>
      </c>
      <c r="C90">
        <f t="shared" si="5"/>
        <v>7.5752198293285292E-2</v>
      </c>
      <c r="D90" s="4">
        <f t="shared" si="6"/>
        <v>4.4128829776848247E-2</v>
      </c>
    </row>
    <row r="91" spans="1:4" x14ac:dyDescent="0.2">
      <c r="A91" s="1">
        <v>0.75</v>
      </c>
      <c r="B91" s="1">
        <f>1-Table11[[#This Row],[A Weight]]</f>
        <v>0.25</v>
      </c>
      <c r="C91">
        <f t="shared" si="5"/>
        <v>7.7459095781111445E-2</v>
      </c>
      <c r="D91" s="4">
        <f t="shared" si="6"/>
        <v>4.4512167327973258E-2</v>
      </c>
    </row>
    <row r="92" spans="1:4" x14ac:dyDescent="0.2">
      <c r="A92" s="1">
        <v>0.76</v>
      </c>
      <c r="B92" s="1">
        <f>1-Table11[[#This Row],[A Weight]]</f>
        <v>0.24</v>
      </c>
      <c r="C92">
        <f t="shared" si="5"/>
        <v>7.917553214706062E-2</v>
      </c>
      <c r="D92" s="4">
        <f t="shared" si="6"/>
        <v>4.4895504879098255E-2</v>
      </c>
    </row>
    <row r="93" spans="1:4" x14ac:dyDescent="0.2">
      <c r="A93" s="1">
        <v>0.77</v>
      </c>
      <c r="B93" s="1">
        <f>1-Table11[[#This Row],[A Weight]]</f>
        <v>0.22999999999999998</v>
      </c>
      <c r="C93">
        <f t="shared" si="5"/>
        <v>8.0900900247733373E-2</v>
      </c>
      <c r="D93" s="4">
        <f t="shared" si="6"/>
        <v>4.5278842430223259E-2</v>
      </c>
    </row>
    <row r="94" spans="1:4" x14ac:dyDescent="0.2">
      <c r="A94" s="1">
        <v>0.78</v>
      </c>
      <c r="B94" s="1">
        <f>1-Table11[[#This Row],[A Weight]]</f>
        <v>0.21999999999999997</v>
      </c>
      <c r="C94">
        <f t="shared" si="5"/>
        <v>8.2634640615167163E-2</v>
      </c>
      <c r="D94" s="4">
        <f t="shared" si="6"/>
        <v>4.5662179981348271E-2</v>
      </c>
    </row>
    <row r="95" spans="1:4" x14ac:dyDescent="0.2">
      <c r="A95" s="1">
        <v>0.79</v>
      </c>
      <c r="B95" s="1">
        <f>1-Table11[[#This Row],[A Weight]]</f>
        <v>0.20999999999999996</v>
      </c>
      <c r="C95">
        <f t="shared" si="5"/>
        <v>8.4376237157641767E-2</v>
      </c>
      <c r="D95" s="4">
        <f t="shared" si="6"/>
        <v>4.6045517532473275E-2</v>
      </c>
    </row>
    <row r="96" spans="1:4" x14ac:dyDescent="0.2">
      <c r="A96" s="1">
        <v>0.8</v>
      </c>
      <c r="B96" s="1">
        <f>1-Table11[[#This Row],[A Weight]]</f>
        <v>0.19999999999999996</v>
      </c>
      <c r="C96">
        <f t="shared" si="5"/>
        <v>8.6125213281291968E-2</v>
      </c>
      <c r="D96" s="4">
        <f t="shared" si="6"/>
        <v>4.6428855083598279E-2</v>
      </c>
    </row>
    <row r="97" spans="1:4" x14ac:dyDescent="0.2">
      <c r="A97" s="1">
        <v>0.81</v>
      </c>
      <c r="B97" s="1">
        <f>1-Table11[[#This Row],[A Weight]]</f>
        <v>0.18999999999999995</v>
      </c>
      <c r="C97">
        <f t="shared" si="5"/>
        <v>8.78811283905373E-2</v>
      </c>
      <c r="D97" s="4">
        <f t="shared" si="6"/>
        <v>4.6812192634723283E-2</v>
      </c>
    </row>
    <row r="98" spans="1:4" x14ac:dyDescent="0.2">
      <c r="A98" s="1">
        <v>0.82</v>
      </c>
      <c r="B98" s="1">
        <f>1-Table11[[#This Row],[A Weight]]</f>
        <v>0.18000000000000005</v>
      </c>
      <c r="C98">
        <f t="shared" si="5"/>
        <v>8.9643574729150646E-2</v>
      </c>
      <c r="D98" s="4">
        <f t="shared" si="6"/>
        <v>4.7195530185848288E-2</v>
      </c>
    </row>
    <row r="99" spans="1:4" x14ac:dyDescent="0.2">
      <c r="A99" s="1">
        <v>0.83</v>
      </c>
      <c r="B99" s="1">
        <f>1-Table11[[#This Row],[A Weight]]</f>
        <v>0.17000000000000004</v>
      </c>
      <c r="C99">
        <f t="shared" si="5"/>
        <v>9.1412174527401899E-2</v>
      </c>
      <c r="D99" s="4">
        <f t="shared" si="6"/>
        <v>4.7578867736973292E-2</v>
      </c>
    </row>
    <row r="100" spans="1:4" x14ac:dyDescent="0.2">
      <c r="A100" s="1">
        <v>0.84</v>
      </c>
      <c r="B100" s="1">
        <f>1-Table11[[#This Row],[A Weight]]</f>
        <v>0.16000000000000003</v>
      </c>
      <c r="C100">
        <f t="shared" si="5"/>
        <v>9.3186577424091477E-2</v>
      </c>
      <c r="D100" s="4">
        <f t="shared" si="6"/>
        <v>4.7962205288098296E-2</v>
      </c>
    </row>
    <row r="101" spans="1:4" x14ac:dyDescent="0.2">
      <c r="A101" s="1">
        <v>0.85</v>
      </c>
      <c r="B101" s="1">
        <f>1-Table11[[#This Row],[A Weight]]</f>
        <v>0.15000000000000002</v>
      </c>
      <c r="C101">
        <f t="shared" si="5"/>
        <v>9.4966458135411463E-2</v>
      </c>
      <c r="D101" s="4">
        <f t="shared" si="6"/>
        <v>4.8345542839223307E-2</v>
      </c>
    </row>
    <row r="102" spans="1:4" x14ac:dyDescent="0.2">
      <c r="A102" s="1">
        <v>0.86</v>
      </c>
      <c r="B102" s="1">
        <f>1-Table11[[#This Row],[A Weight]]</f>
        <v>0.14000000000000001</v>
      </c>
      <c r="C102">
        <f t="shared" si="5"/>
        <v>9.6751514345431139E-2</v>
      </c>
      <c r="D102" s="4">
        <f t="shared" si="6"/>
        <v>4.8728880390348311E-2</v>
      </c>
    </row>
    <row r="103" spans="1:4" x14ac:dyDescent="0.2">
      <c r="A103" s="1">
        <v>0.87</v>
      </c>
      <c r="B103" s="1">
        <f>1-Table11[[#This Row],[A Weight]]</f>
        <v>0.13</v>
      </c>
      <c r="C103">
        <f t="shared" si="5"/>
        <v>9.8541464795608394E-2</v>
      </c>
      <c r="D103" s="4">
        <f t="shared" si="6"/>
        <v>4.9112217941473316E-2</v>
      </c>
    </row>
    <row r="104" spans="1:4" x14ac:dyDescent="0.2">
      <c r="A104" s="1">
        <v>0.88</v>
      </c>
      <c r="B104" s="1">
        <f>1-Table11[[#This Row],[A Weight]]</f>
        <v>0.12</v>
      </c>
      <c r="C104">
        <f t="shared" si="5"/>
        <v>0.10033604755308401</v>
      </c>
      <c r="D104" s="4">
        <f t="shared" si="6"/>
        <v>4.949555549259832E-2</v>
      </c>
    </row>
    <row r="105" spans="1:4" x14ac:dyDescent="0.2">
      <c r="A105" s="1">
        <v>0.89</v>
      </c>
      <c r="B105" s="1">
        <f>1-Table11[[#This Row],[A Weight]]</f>
        <v>0.10999999999999999</v>
      </c>
      <c r="C105">
        <f t="shared" si="5"/>
        <v>0.10213501843964189</v>
      </c>
      <c r="D105" s="4">
        <f t="shared" si="6"/>
        <v>4.9878893043723331E-2</v>
      </c>
    </row>
    <row r="106" spans="1:4" x14ac:dyDescent="0.2">
      <c r="A106" s="1">
        <v>0.9</v>
      </c>
      <c r="B106" s="1">
        <f>1-Table11[[#This Row],[A Weight]]</f>
        <v>9.9999999999999978E-2</v>
      </c>
      <c r="C106">
        <f t="shared" si="5"/>
        <v>0.10393814960512762</v>
      </c>
      <c r="D106" s="4">
        <f t="shared" si="6"/>
        <v>5.0262230594848335E-2</v>
      </c>
    </row>
    <row r="107" spans="1:4" x14ac:dyDescent="0.2">
      <c r="A107" s="1">
        <v>0.91</v>
      </c>
      <c r="B107" s="1">
        <f>1-Table11[[#This Row],[A Weight]]</f>
        <v>8.9999999999999969E-2</v>
      </c>
      <c r="C107">
        <f t="shared" si="5"/>
        <v>0.10574522823083055</v>
      </c>
      <c r="D107" s="4">
        <f t="shared" si="6"/>
        <v>5.064556814597334E-2</v>
      </c>
    </row>
    <row r="108" spans="1:4" x14ac:dyDescent="0.2">
      <c r="A108" s="1">
        <v>0.92</v>
      </c>
      <c r="B108" s="1">
        <f>1-Table11[[#This Row],[A Weight]]</f>
        <v>7.999999999999996E-2</v>
      </c>
      <c r="C108">
        <f t="shared" si="5"/>
        <v>0.10755605534986692</v>
      </c>
      <c r="D108" s="4">
        <f t="shared" si="6"/>
        <v>5.1028905697098344E-2</v>
      </c>
    </row>
    <row r="109" spans="1:4" x14ac:dyDescent="0.2">
      <c r="A109" s="1">
        <v>0.93</v>
      </c>
      <c r="B109" s="1">
        <f>1-Table11[[#This Row],[A Weight]]</f>
        <v>6.9999999999999951E-2</v>
      </c>
      <c r="C109">
        <f t="shared" si="5"/>
        <v>0.10937044477297093</v>
      </c>
      <c r="D109" s="4">
        <f t="shared" si="6"/>
        <v>5.1412243248223348E-2</v>
      </c>
    </row>
    <row r="110" spans="1:4" x14ac:dyDescent="0.2">
      <c r="A110" s="1">
        <v>0.94</v>
      </c>
      <c r="B110" s="1">
        <f>1-Table11[[#This Row],[A Weight]]</f>
        <v>6.0000000000000053E-2</v>
      </c>
      <c r="C110">
        <f t="shared" si="5"/>
        <v>0.11118822210932224</v>
      </c>
      <c r="D110" s="4">
        <f t="shared" si="6"/>
        <v>5.1795580799348345E-2</v>
      </c>
    </row>
    <row r="111" spans="1:4" x14ac:dyDescent="0.2">
      <c r="A111" s="1">
        <v>0.95</v>
      </c>
      <c r="B111" s="1">
        <f>1-Table11[[#This Row],[A Weight]]</f>
        <v>5.0000000000000044E-2</v>
      </c>
      <c r="C111">
        <f t="shared" si="5"/>
        <v>0.11300922387312956</v>
      </c>
      <c r="D111" s="4">
        <f t="shared" si="6"/>
        <v>5.2178918350473356E-2</v>
      </c>
    </row>
    <row r="112" spans="1:4" x14ac:dyDescent="0.2">
      <c r="A112" s="1">
        <v>0.96</v>
      </c>
      <c r="B112" s="1">
        <f>1-Table11[[#This Row],[A Weight]]</f>
        <v>4.0000000000000036E-2</v>
      </c>
      <c r="C112">
        <f t="shared" si="5"/>
        <v>0.1148332966676604</v>
      </c>
      <c r="D112" s="4">
        <f t="shared" si="6"/>
        <v>5.2562255901598361E-2</v>
      </c>
    </row>
    <row r="113" spans="1:4" x14ac:dyDescent="0.2">
      <c r="A113" s="1">
        <v>0.97</v>
      </c>
      <c r="B113" s="1">
        <f>1-Table11[[#This Row],[A Weight]]</f>
        <v>3.0000000000000027E-2</v>
      </c>
      <c r="C113">
        <f t="shared" si="5"/>
        <v>0.11666029643927425</v>
      </c>
      <c r="D113" s="4">
        <f t="shared" si="6"/>
        <v>5.2945593452723365E-2</v>
      </c>
    </row>
    <row r="114" spans="1:4" x14ac:dyDescent="0.2">
      <c r="A114" s="1">
        <v>0.98</v>
      </c>
      <c r="B114" s="1">
        <f>1-Table11[[#This Row],[A Weight]]</f>
        <v>2.0000000000000018E-2</v>
      </c>
      <c r="C114">
        <f t="shared" si="5"/>
        <v>0.11849008779478741</v>
      </c>
      <c r="D114" s="4">
        <f t="shared" si="6"/>
        <v>5.3328931003848369E-2</v>
      </c>
    </row>
    <row r="115" spans="1:4" x14ac:dyDescent="0.2">
      <c r="A115" s="1">
        <v>0.99</v>
      </c>
      <c r="B115" s="1">
        <f>1-Table11[[#This Row],[A Weight]]</f>
        <v>1.0000000000000009E-2</v>
      </c>
      <c r="C115">
        <f t="shared" ref="C115:C146" si="7">SQRT(A115^2*$C$11+B115^2*$C$12+2*A115*B115*$B$14)</f>
        <v>0.120322543376186</v>
      </c>
      <c r="D115" s="4">
        <f t="shared" si="6"/>
        <v>5.371226855497338E-2</v>
      </c>
    </row>
  </sheetData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2021-01-15T16:39:13Z</dcterms:created>
  <dcterms:modified xsi:type="dcterms:W3CDTF">2021-01-21T12:28:57Z</dcterms:modified>
</cp:coreProperties>
</file>