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2cdb316b34955d/Desktop/"/>
    </mc:Choice>
  </mc:AlternateContent>
  <xr:revisionPtr revIDLastSave="0" documentId="8_{B19672C8-248F-4293-ACD7-83785B10C969}" xr6:coauthVersionLast="47" xr6:coauthVersionMax="47" xr10:uidLastSave="{00000000-0000-0000-0000-000000000000}"/>
  <bookViews>
    <workbookView xWindow="-108" yWindow="-108" windowWidth="23256" windowHeight="12576" xr2:uid="{5868B8E6-329C-4E89-BEE2-BA64E6B93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5" i="1" l="1"/>
  <c r="D116" i="1"/>
  <c r="D117" i="1"/>
  <c r="D118" i="1"/>
  <c r="D119" i="1"/>
  <c r="D120" i="1"/>
  <c r="D121" i="1"/>
  <c r="D122" i="1"/>
  <c r="D123" i="1"/>
  <c r="D114" i="1"/>
  <c r="B103" i="1" a="1"/>
  <c r="B103" i="1" s="1"/>
  <c r="B107" i="1" s="1" a="1"/>
  <c r="B107" i="1" s="1"/>
  <c r="K3" i="1"/>
  <c r="K4" i="1"/>
  <c r="K5" i="1"/>
  <c r="K6" i="1"/>
  <c r="K7" i="1"/>
  <c r="K8" i="1"/>
  <c r="K9" i="1"/>
  <c r="K10" i="1"/>
  <c r="K11" i="1"/>
  <c r="K2" i="1"/>
  <c r="I16" i="1" s="1"/>
  <c r="J3" i="1"/>
  <c r="J4" i="1"/>
  <c r="J5" i="1"/>
  <c r="J6" i="1"/>
  <c r="J7" i="1"/>
  <c r="J8" i="1"/>
  <c r="J9" i="1"/>
  <c r="J10" i="1"/>
  <c r="J11" i="1"/>
  <c r="J2" i="1"/>
  <c r="I15" i="1" s="1"/>
  <c r="I3" i="1"/>
  <c r="I4" i="1"/>
  <c r="I5" i="1"/>
  <c r="I6" i="1"/>
  <c r="I14" i="1" s="1"/>
  <c r="I7" i="1"/>
  <c r="I8" i="1"/>
  <c r="I9" i="1"/>
  <c r="I10" i="1"/>
  <c r="I11" i="1"/>
  <c r="I2" i="1"/>
  <c r="F54" i="1"/>
  <c r="B54" i="1"/>
  <c r="C53" i="1"/>
  <c r="G11" i="1"/>
  <c r="G3" i="1"/>
  <c r="G4" i="1"/>
  <c r="G5" i="1"/>
  <c r="G6" i="1"/>
  <c r="G7" i="1"/>
  <c r="G8" i="1"/>
  <c r="G9" i="1"/>
  <c r="G10" i="1"/>
  <c r="G2" i="1"/>
  <c r="F3" i="1"/>
  <c r="F4" i="1"/>
  <c r="F5" i="1"/>
  <c r="F6" i="1"/>
  <c r="F7" i="1"/>
  <c r="F8" i="1"/>
  <c r="F9" i="1"/>
  <c r="F10" i="1"/>
  <c r="F11" i="1"/>
  <c r="F2" i="1"/>
  <c r="E3" i="1"/>
  <c r="E4" i="1"/>
  <c r="E5" i="1"/>
  <c r="E6" i="1"/>
  <c r="E7" i="1"/>
  <c r="E8" i="1"/>
  <c r="E9" i="1"/>
  <c r="E10" i="1"/>
  <c r="E11" i="1"/>
  <c r="E2" i="1"/>
  <c r="B16" i="1"/>
  <c r="B15" i="1"/>
  <c r="B13" i="1"/>
  <c r="B56" i="1" l="1" a="1"/>
  <c r="B56" i="1" s="1"/>
  <c r="B59" i="1" s="1" a="1"/>
  <c r="B59" i="1" s="1"/>
  <c r="D72" i="1"/>
  <c r="D76" i="1"/>
  <c r="D73" i="1"/>
  <c r="D77" i="1"/>
  <c r="D70" i="1"/>
  <c r="D74" i="1"/>
  <c r="D78" i="1"/>
  <c r="D71" i="1"/>
  <c r="D75" i="1"/>
  <c r="D6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<sst xmlns="http://schemas.openxmlformats.org/spreadsheetml/2006/main" count="86" uniqueCount="44">
  <si>
    <t>data</t>
  </si>
  <si>
    <t>X</t>
  </si>
  <si>
    <t>Y</t>
  </si>
  <si>
    <t xml:space="preserve">Correlation : </t>
  </si>
  <si>
    <t>sum : X</t>
  </si>
  <si>
    <t>sum : Y</t>
  </si>
  <si>
    <t>Xi^2</t>
  </si>
  <si>
    <t>Yi^2</t>
  </si>
  <si>
    <t>XiYi</t>
  </si>
  <si>
    <t xml:space="preserve">sum : Xi^2 </t>
  </si>
  <si>
    <t>sum : Yi^2</t>
  </si>
  <si>
    <t>sum : XiYi</t>
  </si>
  <si>
    <t>Y(pre) = O0 + O1Xi</t>
  </si>
  <si>
    <t>นำค่าใส่ Matrix</t>
  </si>
  <si>
    <t>sum(Xi^2)</t>
  </si>
  <si>
    <t>sum(Xi)</t>
  </si>
  <si>
    <t>N</t>
  </si>
  <si>
    <t>O0</t>
  </si>
  <si>
    <t>O1</t>
  </si>
  <si>
    <t>sum(XiYi)</t>
  </si>
  <si>
    <t>sum(Yi)</t>
  </si>
  <si>
    <t>Ax = B</t>
  </si>
  <si>
    <t>x = AinvB</t>
  </si>
  <si>
    <t>AinvAx = AinvB</t>
  </si>
  <si>
    <t>หา Ainv</t>
  </si>
  <si>
    <t xml:space="preserve">A = </t>
  </si>
  <si>
    <t xml:space="preserve">Ainv = </t>
  </si>
  <si>
    <t xml:space="preserve">B = </t>
  </si>
  <si>
    <t xml:space="preserve">AinvB = </t>
  </si>
  <si>
    <t xml:space="preserve">O0 = </t>
  </si>
  <si>
    <t xml:space="preserve">O1 = </t>
  </si>
  <si>
    <t>Y(Pre)</t>
  </si>
  <si>
    <t>Xi^4</t>
  </si>
  <si>
    <t>Xi^3</t>
  </si>
  <si>
    <t>Xi^2Yi</t>
  </si>
  <si>
    <t>sum : Xi^4</t>
  </si>
  <si>
    <t>sum : Xi^3</t>
  </si>
  <si>
    <t>sum : Xi^2Yi</t>
  </si>
  <si>
    <t>sum(Xi^4)</t>
  </si>
  <si>
    <t>sum(Xi^3)</t>
  </si>
  <si>
    <t>O2</t>
  </si>
  <si>
    <t>sum(Xi^2Yi)</t>
  </si>
  <si>
    <t xml:space="preserve">O2 = </t>
  </si>
  <si>
    <t>Y(Pre) = O2X^2 + O1X1 +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</si>
</sst>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Sheet1!$B$2:$B$11</c:f>
              <c:numCache>
                <c:formatCode>General</c:formatCode>
                <c:ptCount val="10"/>
                <c:pt idx="0">
                  <c:v>1.8</c:v>
                </c:pt>
                <c:pt idx="1">
                  <c:v>-1.6</c:v>
                </c:pt>
                <c:pt idx="2">
                  <c:v>-0.8</c:v>
                </c:pt>
                <c:pt idx="3">
                  <c:v>0.2</c:v>
                </c:pt>
                <c:pt idx="4">
                  <c:v>-0.3</c:v>
                </c:pt>
                <c:pt idx="5">
                  <c:v>2.2000000000000002</c:v>
                </c:pt>
                <c:pt idx="6">
                  <c:v>2.5</c:v>
                </c:pt>
                <c:pt idx="7">
                  <c:v>-2</c:v>
                </c:pt>
                <c:pt idx="8">
                  <c:v>3</c:v>
                </c:pt>
                <c:pt idx="9">
                  <c:v>1.1000000000000001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0.6</c:v>
                </c:pt>
                <c:pt idx="1">
                  <c:v>-6.2</c:v>
                </c:pt>
                <c:pt idx="2">
                  <c:v>-2.6</c:v>
                </c:pt>
                <c:pt idx="3">
                  <c:v>-2.6</c:v>
                </c:pt>
                <c:pt idx="4">
                  <c:v>-1.6</c:v>
                </c:pt>
                <c:pt idx="5">
                  <c:v>1.4</c:v>
                </c:pt>
                <c:pt idx="6">
                  <c:v>3</c:v>
                </c:pt>
                <c:pt idx="7">
                  <c:v>-7</c:v>
                </c:pt>
                <c:pt idx="8">
                  <c:v>5</c:v>
                </c:pt>
                <c:pt idx="9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8E-4210-BFF9-03BCF6C19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139568"/>
        <c:axId val="775574992"/>
      </c:scatterChart>
      <c:valAx>
        <c:axId val="85813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574992"/>
        <c:crosses val="autoZero"/>
        <c:crossBetween val="midCat"/>
      </c:valAx>
      <c:valAx>
        <c:axId val="77557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13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Sheet1!$C$68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Sheet1!$B$69:$B$78</c:f>
              <c:numCache>
                <c:formatCode>General</c:formatCode>
                <c:ptCount val="10"/>
                <c:pt idx="0">
                  <c:v>1.8</c:v>
                </c:pt>
                <c:pt idx="1">
                  <c:v>-1.6</c:v>
                </c:pt>
                <c:pt idx="2">
                  <c:v>-0.8</c:v>
                </c:pt>
                <c:pt idx="3">
                  <c:v>0.2</c:v>
                </c:pt>
                <c:pt idx="4">
                  <c:v>-0.3</c:v>
                </c:pt>
                <c:pt idx="5">
                  <c:v>2.2000000000000002</c:v>
                </c:pt>
                <c:pt idx="6">
                  <c:v>2.5</c:v>
                </c:pt>
                <c:pt idx="7">
                  <c:v>-2</c:v>
                </c:pt>
                <c:pt idx="8">
                  <c:v>3</c:v>
                </c:pt>
                <c:pt idx="9">
                  <c:v>1.1000000000000001</c:v>
                </c:pt>
              </c:numCache>
            </c:numRef>
          </c:xVal>
          <c:yVal>
            <c:numRef>
              <c:f>Sheet1!$C$69:$C$78</c:f>
              <c:numCache>
                <c:formatCode>General</c:formatCode>
                <c:ptCount val="10"/>
                <c:pt idx="0">
                  <c:v>0.6</c:v>
                </c:pt>
                <c:pt idx="1">
                  <c:v>-6.2</c:v>
                </c:pt>
                <c:pt idx="2">
                  <c:v>-2.6</c:v>
                </c:pt>
                <c:pt idx="3">
                  <c:v>-2.6</c:v>
                </c:pt>
                <c:pt idx="4">
                  <c:v>-1.6</c:v>
                </c:pt>
                <c:pt idx="5">
                  <c:v>1.4</c:v>
                </c:pt>
                <c:pt idx="6">
                  <c:v>3</c:v>
                </c:pt>
                <c:pt idx="7">
                  <c:v>-7</c:v>
                </c:pt>
                <c:pt idx="8">
                  <c:v>5</c:v>
                </c:pt>
                <c:pt idx="9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71-410F-9E13-ECA1AE39FC84}"/>
            </c:ext>
          </c:extLst>
        </c:ser>
        <c:ser>
          <c:idx val="1"/>
          <c:order val="1"/>
          <c:tx>
            <c:strRef>
              <c:f>Sheet1!$D$68</c:f>
              <c:strCache>
                <c:ptCount val="1"/>
                <c:pt idx="0">
                  <c:v>Y(Pre)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Sheet1!$B$69:$B$78</c:f>
              <c:numCache>
                <c:formatCode>General</c:formatCode>
                <c:ptCount val="10"/>
                <c:pt idx="0">
                  <c:v>1.8</c:v>
                </c:pt>
                <c:pt idx="1">
                  <c:v>-1.6</c:v>
                </c:pt>
                <c:pt idx="2">
                  <c:v>-0.8</c:v>
                </c:pt>
                <c:pt idx="3">
                  <c:v>0.2</c:v>
                </c:pt>
                <c:pt idx="4">
                  <c:v>-0.3</c:v>
                </c:pt>
                <c:pt idx="5">
                  <c:v>2.2000000000000002</c:v>
                </c:pt>
                <c:pt idx="6">
                  <c:v>2.5</c:v>
                </c:pt>
                <c:pt idx="7">
                  <c:v>-2</c:v>
                </c:pt>
                <c:pt idx="8">
                  <c:v>3</c:v>
                </c:pt>
                <c:pt idx="9">
                  <c:v>1.1000000000000001</c:v>
                </c:pt>
              </c:numCache>
            </c:numRef>
          </c:xVal>
          <c:yVal>
            <c:numRef>
              <c:f>Sheet1!$D$69:$D$78</c:f>
              <c:numCache>
                <c:formatCode>General</c:formatCode>
                <c:ptCount val="10"/>
                <c:pt idx="0">
                  <c:v>1.5065330917616917</c:v>
                </c:pt>
                <c:pt idx="1">
                  <c:v>-5.5978471704145853</c:v>
                </c:pt>
                <c:pt idx="2">
                  <c:v>-3.9262282851966375</c:v>
                </c:pt>
                <c:pt idx="3">
                  <c:v>-1.8367046786742032</c:v>
                </c:pt>
                <c:pt idx="4">
                  <c:v>-2.8814664819354201</c:v>
                </c:pt>
                <c:pt idx="5">
                  <c:v>2.3423425343706659</c:v>
                </c:pt>
                <c:pt idx="6">
                  <c:v>2.9691996163273955</c:v>
                </c:pt>
                <c:pt idx="7">
                  <c:v>-6.4336566130235582</c:v>
                </c:pt>
                <c:pt idx="8">
                  <c:v>4.0139614195886129</c:v>
                </c:pt>
                <c:pt idx="9">
                  <c:v>4.3866567195987916E-2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71-410F-9E13-ECA1AE39F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845920"/>
        <c:axId val="775617712"/>
      </c:scatterChart>
      <c:valAx>
        <c:axId val="78784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617712"/>
        <c:crosses val="autoZero"/>
        <c:crossBetween val="midCat"/>
      </c:valAx>
      <c:valAx>
        <c:axId val="77561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845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Sheet1!$C$113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Sheet1!$B$114:$B$123</c:f>
              <c:numCache>
                <c:formatCode>General</c:formatCode>
                <c:ptCount val="10"/>
                <c:pt idx="0">
                  <c:v>1.8</c:v>
                </c:pt>
                <c:pt idx="1">
                  <c:v>-1.6</c:v>
                </c:pt>
                <c:pt idx="2">
                  <c:v>-0.8</c:v>
                </c:pt>
                <c:pt idx="3">
                  <c:v>0.2</c:v>
                </c:pt>
                <c:pt idx="4">
                  <c:v>-0.3</c:v>
                </c:pt>
                <c:pt idx="5">
                  <c:v>2.2000000000000002</c:v>
                </c:pt>
                <c:pt idx="6">
                  <c:v>2.5</c:v>
                </c:pt>
                <c:pt idx="7">
                  <c:v>-2</c:v>
                </c:pt>
                <c:pt idx="8">
                  <c:v>3</c:v>
                </c:pt>
                <c:pt idx="9">
                  <c:v>1.1000000000000001</c:v>
                </c:pt>
              </c:numCache>
            </c:numRef>
          </c:xVal>
          <c:yVal>
            <c:numRef>
              <c:f>Sheet1!$C$114:$C$123</c:f>
              <c:numCache>
                <c:formatCode>General</c:formatCode>
                <c:ptCount val="10"/>
                <c:pt idx="0">
                  <c:v>0.6</c:v>
                </c:pt>
                <c:pt idx="1">
                  <c:v>-6.2</c:v>
                </c:pt>
                <c:pt idx="2">
                  <c:v>-2.6</c:v>
                </c:pt>
                <c:pt idx="3">
                  <c:v>-2.6</c:v>
                </c:pt>
                <c:pt idx="4">
                  <c:v>-1.6</c:v>
                </c:pt>
                <c:pt idx="5">
                  <c:v>1.4</c:v>
                </c:pt>
                <c:pt idx="6">
                  <c:v>3</c:v>
                </c:pt>
                <c:pt idx="7">
                  <c:v>-7</c:v>
                </c:pt>
                <c:pt idx="8">
                  <c:v>5</c:v>
                </c:pt>
                <c:pt idx="9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35-4F10-93E3-B53C8CC482DA}"/>
            </c:ext>
          </c:extLst>
        </c:ser>
        <c:ser>
          <c:idx val="1"/>
          <c:order val="1"/>
          <c:tx>
            <c:strRef>
              <c:f>Sheet1!$D$113</c:f>
              <c:strCache>
                <c:ptCount val="1"/>
                <c:pt idx="0">
                  <c:v>Y(Pre)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Sheet1!$B$114:$B$123</c:f>
              <c:numCache>
                <c:formatCode>General</c:formatCode>
                <c:ptCount val="10"/>
                <c:pt idx="0">
                  <c:v>1.8</c:v>
                </c:pt>
                <c:pt idx="1">
                  <c:v>-1.6</c:v>
                </c:pt>
                <c:pt idx="2">
                  <c:v>-0.8</c:v>
                </c:pt>
                <c:pt idx="3">
                  <c:v>0.2</c:v>
                </c:pt>
                <c:pt idx="4">
                  <c:v>-0.3</c:v>
                </c:pt>
                <c:pt idx="5">
                  <c:v>2.2000000000000002</c:v>
                </c:pt>
                <c:pt idx="6">
                  <c:v>2.5</c:v>
                </c:pt>
                <c:pt idx="7">
                  <c:v>-2</c:v>
                </c:pt>
                <c:pt idx="8">
                  <c:v>3</c:v>
                </c:pt>
                <c:pt idx="9">
                  <c:v>1.1000000000000001</c:v>
                </c:pt>
              </c:numCache>
            </c:numRef>
          </c:xVal>
          <c:yVal>
            <c:numRef>
              <c:f>Sheet1!$D$114:$D$123</c:f>
              <c:numCache>
                <c:formatCode>General</c:formatCode>
                <c:ptCount val="10"/>
                <c:pt idx="0">
                  <c:v>1.5330295493095059</c:v>
                </c:pt>
                <c:pt idx="1">
                  <c:v>-5.6348367618078949</c:v>
                </c:pt>
                <c:pt idx="2">
                  <c:v>-3.9002000472062885</c:v>
                </c:pt>
                <c:pt idx="3">
                  <c:v>-1.773511790457784</c:v>
                </c:pt>
                <c:pt idx="4">
                  <c:v>-2.8310770804287717</c:v>
                </c:pt>
                <c:pt idx="5">
                  <c:v>2.3411726013608831</c:v>
                </c:pt>
                <c:pt idx="6">
                  <c:v>2.9424256661406734</c:v>
                </c:pt>
                <c:pt idx="7">
                  <c:v>-6.5132504888429645</c:v>
                </c:pt>
                <c:pt idx="8">
                  <c:v>3.9352679659951022</c:v>
                </c:pt>
                <c:pt idx="9">
                  <c:v>0.10098038593754266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35-4F10-93E3-B53C8CC48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875664"/>
        <c:axId val="775614352"/>
      </c:scatterChart>
      <c:valAx>
        <c:axId val="86487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614352"/>
        <c:crosses val="autoZero"/>
        <c:crossBetween val="midCat"/>
      </c:valAx>
      <c:valAx>
        <c:axId val="77561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87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128500</xdr:rowOff>
    </xdr:from>
    <xdr:to>
      <xdr:col>7</xdr:col>
      <xdr:colOff>304800</xdr:colOff>
      <xdr:row>32</xdr:row>
      <xdr:rowOff>128501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DC5B9E-33B9-A36A-2AD7-2826B1BEA5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24847</xdr:colOff>
      <xdr:row>63</xdr:row>
      <xdr:rowOff>110986</xdr:rowOff>
    </xdr:from>
    <xdr:to>
      <xdr:col>12</xdr:col>
      <xdr:colOff>306455</xdr:colOff>
      <xdr:row>78</xdr:row>
      <xdr:rowOff>120925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F6B260-A840-5248-5C59-CF23A8A2E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4483</xdr:colOff>
      <xdr:row>110</xdr:row>
      <xdr:rowOff>26894</xdr:rowOff>
    </xdr:from>
    <xdr:to>
      <xdr:col>12</xdr:col>
      <xdr:colOff>309283</xdr:colOff>
      <xdr:row>125</xdr:row>
      <xdr:rowOff>80682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6A4088-C1D9-DD23-5505-4B54813F0A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8FFBE-A2CE-415D-81C6-E42361FF6A28}" name="Table1" displayName="Table1" ref="A1:C11" totalsRowShown="0">
  <autoFilter ref="A1:C11" xr:uid="{AFD8FFBE-A2CE-415D-81C6-E42361FF6A28}"/>
  <tableColumns count="3">
    <tableColumn id="1" xr3:uid="{07AF54E1-C597-4258-8794-2F566EC27B91}" name="data"/>
    <tableColumn id="2" xr3:uid="{6B3AC402-00E6-4A2B-80BD-17A762ADAA13}" name="X"/>
    <tableColumn id="3" xr3:uid="{A47EA562-F4D4-4D9D-8370-EF97A2320B41}" name="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9D56-60CE-42A5-BB42-17763723BEDE}">
  <dimension ref="A1:T123"/>
  <sheetViews>
    <sheetView tabSelected="1" topLeftCell="A84" zoomScale="82" zoomScaleNormal="85" workbookViewId="0">
      <selection activeCell="Q117" sqref="Q11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E1" t="s">
        <v>6</v>
      </c>
      <c r="F1" t="s">
        <v>7</v>
      </c>
      <c r="G1" t="s">
        <v>8</v>
      </c>
      <c r="I1" t="s">
        <v>32</v>
      </c>
      <c r="J1" t="s">
        <v>33</v>
      </c>
      <c r="K1" t="s">
        <v>34</v>
      </c>
    </row>
    <row r="2" spans="1:11" x14ac:dyDescent="0.3">
      <c r="A2">
        <v>1</v>
      </c>
      <c r="B2">
        <v>1.8</v>
      </c>
      <c r="C2">
        <v>0.6</v>
      </c>
      <c r="E2">
        <f>SUM(Table1[[#This Row],[X]]^2)</f>
        <v>3.24</v>
      </c>
      <c r="F2">
        <f>SUM(Table1[[#This Row],[Y]]^2)</f>
        <v>0.36</v>
      </c>
      <c r="G2">
        <f>SUM(Table1[[#This Row],[X]]*Table1[[#This Row],[Y]])</f>
        <v>1.08</v>
      </c>
      <c r="I2">
        <f>SUM(Table1[[#This Row],[X]]^4)</f>
        <v>10.497600000000002</v>
      </c>
      <c r="J2">
        <f>SUM(Table1[[#This Row],[X]]^3)</f>
        <v>5.8320000000000007</v>
      </c>
      <c r="K2">
        <f>SUM(Table1[[#This Row],[X]]^2*Table1[[#This Row],[Y]])</f>
        <v>1.944</v>
      </c>
    </row>
    <row r="3" spans="1:11" x14ac:dyDescent="0.3">
      <c r="A3">
        <v>2</v>
      </c>
      <c r="B3">
        <v>-1.6</v>
      </c>
      <c r="C3">
        <v>-6.2</v>
      </c>
      <c r="E3">
        <f>SUM(Table1[[#This Row],[X]]^2)</f>
        <v>2.5600000000000005</v>
      </c>
      <c r="F3">
        <f>SUM(Table1[[#This Row],[Y]]^2)</f>
        <v>38.440000000000005</v>
      </c>
      <c r="G3">
        <f>SUM(Table1[[#This Row],[X]]*Table1[[#This Row],[Y]])</f>
        <v>9.9200000000000017</v>
      </c>
      <c r="I3">
        <f>SUM(Table1[[#This Row],[X]]^4)</f>
        <v>6.553600000000003</v>
      </c>
      <c r="J3">
        <f>SUM(Table1[[#This Row],[X]]^3)</f>
        <v>-4.096000000000001</v>
      </c>
      <c r="K3">
        <f>SUM(Table1[[#This Row],[X]]^2*Table1[[#This Row],[Y]])</f>
        <v>-15.872000000000003</v>
      </c>
    </row>
    <row r="4" spans="1:11" x14ac:dyDescent="0.3">
      <c r="A4">
        <v>3</v>
      </c>
      <c r="B4">
        <v>-0.8</v>
      </c>
      <c r="C4">
        <v>-2.6</v>
      </c>
      <c r="E4">
        <f>SUM(Table1[[#This Row],[X]]^2)</f>
        <v>0.64000000000000012</v>
      </c>
      <c r="F4">
        <f>SUM(Table1[[#This Row],[Y]]^2)</f>
        <v>6.7600000000000007</v>
      </c>
      <c r="G4">
        <f>SUM(Table1[[#This Row],[X]]*Table1[[#This Row],[Y]])</f>
        <v>2.08</v>
      </c>
      <c r="I4">
        <f>SUM(Table1[[#This Row],[X]]^4)</f>
        <v>0.40960000000000019</v>
      </c>
      <c r="J4">
        <f>SUM(Table1[[#This Row],[X]]^3)</f>
        <v>-0.51200000000000012</v>
      </c>
      <c r="K4">
        <f>SUM(Table1[[#This Row],[X]]^2*Table1[[#This Row],[Y]])</f>
        <v>-1.6640000000000004</v>
      </c>
    </row>
    <row r="5" spans="1:11" x14ac:dyDescent="0.3">
      <c r="A5">
        <v>4</v>
      </c>
      <c r="B5">
        <v>0.2</v>
      </c>
      <c r="C5">
        <v>-2.6</v>
      </c>
      <c r="E5">
        <f>SUM(Table1[[#This Row],[X]]^2)</f>
        <v>4.0000000000000008E-2</v>
      </c>
      <c r="F5">
        <f>SUM(Table1[[#This Row],[Y]]^2)</f>
        <v>6.7600000000000007</v>
      </c>
      <c r="G5">
        <f>SUM(Table1[[#This Row],[X]]*Table1[[#This Row],[Y]])</f>
        <v>-0.52</v>
      </c>
      <c r="I5">
        <f>SUM(Table1[[#This Row],[X]]^4)</f>
        <v>1.6000000000000007E-3</v>
      </c>
      <c r="J5">
        <f>SUM(Table1[[#This Row],[X]]^3)</f>
        <v>8.0000000000000019E-3</v>
      </c>
      <c r="K5">
        <f>SUM(Table1[[#This Row],[X]]^2*Table1[[#This Row],[Y]])</f>
        <v>-0.10400000000000002</v>
      </c>
    </row>
    <row r="6" spans="1:11" x14ac:dyDescent="0.3">
      <c r="A6">
        <v>5</v>
      </c>
      <c r="B6">
        <v>-0.3</v>
      </c>
      <c r="C6">
        <v>-1.6</v>
      </c>
      <c r="E6">
        <f>SUM(Table1[[#This Row],[X]]^2)</f>
        <v>0.09</v>
      </c>
      <c r="F6">
        <f>SUM(Table1[[#This Row],[Y]]^2)</f>
        <v>2.5600000000000005</v>
      </c>
      <c r="G6">
        <f>SUM(Table1[[#This Row],[X]]*Table1[[#This Row],[Y]])</f>
        <v>0.48</v>
      </c>
      <c r="I6">
        <f>SUM(Table1[[#This Row],[X]]^4)</f>
        <v>8.0999999999999996E-3</v>
      </c>
      <c r="J6">
        <f>SUM(Table1[[#This Row],[X]]^3)</f>
        <v>-2.7E-2</v>
      </c>
      <c r="K6">
        <f>SUM(Table1[[#This Row],[X]]^2*Table1[[#This Row],[Y]])</f>
        <v>-0.14399999999999999</v>
      </c>
    </row>
    <row r="7" spans="1:11" x14ac:dyDescent="0.3">
      <c r="A7">
        <v>6</v>
      </c>
      <c r="B7">
        <v>2.2000000000000002</v>
      </c>
      <c r="C7">
        <v>1.4</v>
      </c>
      <c r="E7">
        <f>SUM(Table1[[#This Row],[X]]^2)</f>
        <v>4.8400000000000007</v>
      </c>
      <c r="F7">
        <f>SUM(Table1[[#This Row],[Y]]^2)</f>
        <v>1.9599999999999997</v>
      </c>
      <c r="G7">
        <f>SUM(Table1[[#This Row],[X]]*Table1[[#This Row],[Y]])</f>
        <v>3.08</v>
      </c>
      <c r="I7">
        <f>SUM(Table1[[#This Row],[X]]^4)</f>
        <v>23.425600000000006</v>
      </c>
      <c r="J7">
        <f>SUM(Table1[[#This Row],[X]]^3)</f>
        <v>10.648000000000003</v>
      </c>
      <c r="K7">
        <f>SUM(Table1[[#This Row],[X]]^2*Table1[[#This Row],[Y]])</f>
        <v>6.7760000000000007</v>
      </c>
    </row>
    <row r="8" spans="1:11" x14ac:dyDescent="0.3">
      <c r="A8">
        <v>7</v>
      </c>
      <c r="B8">
        <v>2.5</v>
      </c>
      <c r="C8">
        <v>3</v>
      </c>
      <c r="E8">
        <f>SUM(Table1[[#This Row],[X]]^2)</f>
        <v>6.25</v>
      </c>
      <c r="F8">
        <f>SUM(Table1[[#This Row],[Y]]^2)</f>
        <v>9</v>
      </c>
      <c r="G8">
        <f>SUM(Table1[[#This Row],[X]]*Table1[[#This Row],[Y]])</f>
        <v>7.5</v>
      </c>
      <c r="I8">
        <f>SUM(Table1[[#This Row],[X]]^4)</f>
        <v>39.0625</v>
      </c>
      <c r="J8">
        <f>SUM(Table1[[#This Row],[X]]^3)</f>
        <v>15.625</v>
      </c>
      <c r="K8">
        <f>SUM(Table1[[#This Row],[X]]^2*Table1[[#This Row],[Y]])</f>
        <v>18.75</v>
      </c>
    </row>
    <row r="9" spans="1:11" x14ac:dyDescent="0.3">
      <c r="A9">
        <v>8</v>
      </c>
      <c r="B9">
        <v>-2</v>
      </c>
      <c r="C9">
        <v>-7</v>
      </c>
      <c r="E9">
        <f>SUM(Table1[[#This Row],[X]]^2)</f>
        <v>4</v>
      </c>
      <c r="F9">
        <f>SUM(Table1[[#This Row],[Y]]^2)</f>
        <v>49</v>
      </c>
      <c r="G9">
        <f>SUM(Table1[[#This Row],[X]]*Table1[[#This Row],[Y]])</f>
        <v>14</v>
      </c>
      <c r="I9">
        <f>SUM(Table1[[#This Row],[X]]^4)</f>
        <v>16</v>
      </c>
      <c r="J9">
        <f>SUM(Table1[[#This Row],[X]]^3)</f>
        <v>-8</v>
      </c>
      <c r="K9">
        <f>SUM(Table1[[#This Row],[X]]^2*Table1[[#This Row],[Y]])</f>
        <v>-28</v>
      </c>
    </row>
    <row r="10" spans="1:11" x14ac:dyDescent="0.3">
      <c r="A10">
        <v>9</v>
      </c>
      <c r="B10">
        <v>3</v>
      </c>
      <c r="C10">
        <v>5</v>
      </c>
      <c r="E10">
        <f>SUM(Table1[[#This Row],[X]]^2)</f>
        <v>9</v>
      </c>
      <c r="F10">
        <f>SUM(Table1[[#This Row],[Y]]^2)</f>
        <v>25</v>
      </c>
      <c r="G10">
        <f>SUM(Table1[[#This Row],[X]]*Table1[[#This Row],[Y]])</f>
        <v>15</v>
      </c>
      <c r="I10">
        <f>SUM(Table1[[#This Row],[X]]^4)</f>
        <v>81</v>
      </c>
      <c r="J10">
        <f>SUM(Table1[[#This Row],[X]]^3)</f>
        <v>27</v>
      </c>
      <c r="K10">
        <f>SUM(Table1[[#This Row],[X]]^2*Table1[[#This Row],[Y]])</f>
        <v>45</v>
      </c>
    </row>
    <row r="11" spans="1:11" x14ac:dyDescent="0.3">
      <c r="A11">
        <v>10</v>
      </c>
      <c r="B11">
        <v>1.1000000000000001</v>
      </c>
      <c r="C11">
        <v>0.2</v>
      </c>
      <c r="E11">
        <f>SUM(Table1[[#This Row],[X]]^2)</f>
        <v>1.2100000000000002</v>
      </c>
      <c r="F11">
        <f>SUM(Table1[[#This Row],[Y]]^2)</f>
        <v>4.0000000000000008E-2</v>
      </c>
      <c r="G11">
        <f>SUM(Table1[[#This Row],[X]]*Table1[[#This Row],[Y]])</f>
        <v>0.22000000000000003</v>
      </c>
      <c r="I11">
        <f>SUM(Table1[[#This Row],[X]]^4)</f>
        <v>1.4641000000000004</v>
      </c>
      <c r="J11">
        <f>SUM(Table1[[#This Row],[X]]^3)</f>
        <v>1.3310000000000004</v>
      </c>
      <c r="K11">
        <f>SUM(Table1[[#This Row],[X]]^2*Table1[[#This Row],[Y]])</f>
        <v>0.24200000000000005</v>
      </c>
    </row>
    <row r="13" spans="1:11" x14ac:dyDescent="0.3">
      <c r="A13" t="s">
        <v>3</v>
      </c>
      <c r="B13">
        <f>CORREL(Table1[X],Table1[Y])</f>
        <v>0.97128472708383751</v>
      </c>
    </row>
    <row r="14" spans="1:11" x14ac:dyDescent="0.3">
      <c r="E14" t="s">
        <v>9</v>
      </c>
      <c r="F14">
        <v>31.870000000000005</v>
      </c>
      <c r="H14" t="s">
        <v>35</v>
      </c>
      <c r="I14">
        <f>SUM(I2:I11)</f>
        <v>178.42270000000002</v>
      </c>
    </row>
    <row r="15" spans="1:11" x14ac:dyDescent="0.3">
      <c r="A15" t="s">
        <v>4</v>
      </c>
      <c r="B15">
        <f>SUM(Table1[X])</f>
        <v>6.1</v>
      </c>
      <c r="E15" t="s">
        <v>10</v>
      </c>
      <c r="F15">
        <v>139.88</v>
      </c>
      <c r="H15" t="s">
        <v>36</v>
      </c>
      <c r="I15">
        <f>SUM(J2:J11)</f>
        <v>47.809000000000005</v>
      </c>
    </row>
    <row r="16" spans="1:11" x14ac:dyDescent="0.3">
      <c r="A16" t="s">
        <v>5</v>
      </c>
      <c r="B16">
        <f>SUM(Table1[Y])</f>
        <v>-9.8000000000000007</v>
      </c>
      <c r="E16" t="s">
        <v>11</v>
      </c>
      <c r="F16">
        <v>52.84</v>
      </c>
      <c r="H16" t="s">
        <v>37</v>
      </c>
      <c r="I16">
        <f>SUM(K2:K11)</f>
        <v>26.927999999999997</v>
      </c>
    </row>
    <row r="36" spans="1:6" x14ac:dyDescent="0.3">
      <c r="A36" t="s">
        <v>9</v>
      </c>
      <c r="B36">
        <v>31.870000000000005</v>
      </c>
    </row>
    <row r="37" spans="1:6" x14ac:dyDescent="0.3">
      <c r="A37" t="s">
        <v>10</v>
      </c>
      <c r="B37">
        <v>139.88</v>
      </c>
    </row>
    <row r="38" spans="1:6" x14ac:dyDescent="0.3">
      <c r="A38" t="s">
        <v>11</v>
      </c>
      <c r="B38">
        <v>52.84</v>
      </c>
    </row>
    <row r="40" spans="1:6" x14ac:dyDescent="0.3">
      <c r="A40" t="s">
        <v>12</v>
      </c>
    </row>
    <row r="42" spans="1:6" x14ac:dyDescent="0.3">
      <c r="A42" t="s">
        <v>13</v>
      </c>
    </row>
    <row r="44" spans="1:6" x14ac:dyDescent="0.3">
      <c r="A44" s="1" t="s">
        <v>14</v>
      </c>
      <c r="B44" s="1" t="s">
        <v>15</v>
      </c>
      <c r="D44" s="2" t="s">
        <v>18</v>
      </c>
      <c r="F44" s="3" t="s">
        <v>19</v>
      </c>
    </row>
    <row r="45" spans="1:6" x14ac:dyDescent="0.3">
      <c r="A45" s="1" t="s">
        <v>15</v>
      </c>
      <c r="B45" s="1" t="s">
        <v>16</v>
      </c>
      <c r="D45" s="2" t="s">
        <v>17</v>
      </c>
      <c r="F45" s="3" t="s">
        <v>20</v>
      </c>
    </row>
    <row r="47" spans="1:6" x14ac:dyDescent="0.3">
      <c r="A47" t="s">
        <v>21</v>
      </c>
    </row>
    <row r="48" spans="1:6" x14ac:dyDescent="0.3">
      <c r="A48" t="s">
        <v>23</v>
      </c>
    </row>
    <row r="49" spans="1:6" x14ac:dyDescent="0.3">
      <c r="A49" t="s">
        <v>22</v>
      </c>
    </row>
    <row r="51" spans="1:6" x14ac:dyDescent="0.3">
      <c r="A51" t="s">
        <v>24</v>
      </c>
    </row>
    <row r="53" spans="1:6" x14ac:dyDescent="0.3">
      <c r="A53" t="s">
        <v>25</v>
      </c>
      <c r="B53">
        <v>31.870000000000005</v>
      </c>
      <c r="C53">
        <f>SUM(Table1[X])</f>
        <v>6.1</v>
      </c>
      <c r="E53" t="s">
        <v>27</v>
      </c>
      <c r="F53">
        <v>52.84</v>
      </c>
    </row>
    <row r="54" spans="1:6" x14ac:dyDescent="0.3">
      <c r="B54">
        <f>SUM(Table1[X])</f>
        <v>6.1</v>
      </c>
      <c r="C54">
        <v>10</v>
      </c>
      <c r="F54">
        <f>SUM(Table1[Y])</f>
        <v>-9.8000000000000007</v>
      </c>
    </row>
    <row r="56" spans="1:6" x14ac:dyDescent="0.3">
      <c r="A56" t="s">
        <v>26</v>
      </c>
      <c r="B56" cm="1">
        <f t="array" ref="B56:C57">MINVERSE(B53:C54)</f>
        <v>3.5525240683505627E-2</v>
      </c>
      <c r="C56">
        <v>-2.1670396816938432E-2</v>
      </c>
    </row>
    <row r="57" spans="1:6" x14ac:dyDescent="0.3">
      <c r="B57">
        <v>-2.1670396816938432E-2</v>
      </c>
      <c r="C57">
        <v>0.11321894205833245</v>
      </c>
    </row>
    <row r="59" spans="1:6" x14ac:dyDescent="0.3">
      <c r="A59" t="s">
        <v>28</v>
      </c>
      <c r="B59" cm="1">
        <f t="array" ref="B59:B60">MMULT(_xlfn.ANCHORARRAY(B56),F53:F54)</f>
        <v>2.0895236065224343</v>
      </c>
    </row>
    <row r="60" spans="1:6" x14ac:dyDescent="0.3">
      <c r="B60">
        <v>-2.2546093999786851</v>
      </c>
    </row>
    <row r="62" spans="1:6" x14ac:dyDescent="0.3">
      <c r="A62" t="s">
        <v>29</v>
      </c>
      <c r="B62">
        <v>-2.25460939997869</v>
      </c>
    </row>
    <row r="63" spans="1:6" x14ac:dyDescent="0.3">
      <c r="A63" t="s">
        <v>30</v>
      </c>
      <c r="B63">
        <v>2.0895236065224343</v>
      </c>
    </row>
    <row r="65" spans="1:4" x14ac:dyDescent="0.3">
      <c r="A65" t="s">
        <v>12</v>
      </c>
    </row>
    <row r="68" spans="1:4" x14ac:dyDescent="0.3">
      <c r="A68" s="1" t="s">
        <v>0</v>
      </c>
      <c r="B68" s="1" t="s">
        <v>1</v>
      </c>
      <c r="C68" s="1" t="s">
        <v>2</v>
      </c>
      <c r="D68" s="2" t="s">
        <v>31</v>
      </c>
    </row>
    <row r="69" spans="1:4" x14ac:dyDescent="0.3">
      <c r="A69" s="1">
        <v>1</v>
      </c>
      <c r="B69" s="1">
        <v>1.8</v>
      </c>
      <c r="C69" s="1">
        <v>0.6</v>
      </c>
      <c r="D69" s="2">
        <f>SUM((B69*$B$63)+$B$62)</f>
        <v>1.5065330917616917</v>
      </c>
    </row>
    <row r="70" spans="1:4" x14ac:dyDescent="0.3">
      <c r="A70" s="1">
        <v>2</v>
      </c>
      <c r="B70" s="1">
        <v>-1.6</v>
      </c>
      <c r="C70" s="1">
        <v>-6.2</v>
      </c>
      <c r="D70" s="2">
        <f t="shared" ref="D70:D78" si="0">SUM((B70*$B$63)+$B$62)</f>
        <v>-5.5978471704145853</v>
      </c>
    </row>
    <row r="71" spans="1:4" x14ac:dyDescent="0.3">
      <c r="A71" s="1">
        <v>3</v>
      </c>
      <c r="B71" s="1">
        <v>-0.8</v>
      </c>
      <c r="C71" s="1">
        <v>-2.6</v>
      </c>
      <c r="D71" s="2">
        <f t="shared" si="0"/>
        <v>-3.9262282851966375</v>
      </c>
    </row>
    <row r="72" spans="1:4" x14ac:dyDescent="0.3">
      <c r="A72" s="1">
        <v>4</v>
      </c>
      <c r="B72" s="1">
        <v>0.2</v>
      </c>
      <c r="C72" s="1">
        <v>-2.6</v>
      </c>
      <c r="D72" s="2">
        <f t="shared" si="0"/>
        <v>-1.8367046786742032</v>
      </c>
    </row>
    <row r="73" spans="1:4" x14ac:dyDescent="0.3">
      <c r="A73" s="1">
        <v>5</v>
      </c>
      <c r="B73" s="1">
        <v>-0.3</v>
      </c>
      <c r="C73" s="1">
        <v>-1.6</v>
      </c>
      <c r="D73" s="2">
        <f t="shared" si="0"/>
        <v>-2.8814664819354201</v>
      </c>
    </row>
    <row r="74" spans="1:4" x14ac:dyDescent="0.3">
      <c r="A74" s="1">
        <v>6</v>
      </c>
      <c r="B74" s="1">
        <v>2.2000000000000002</v>
      </c>
      <c r="C74" s="1">
        <v>1.4</v>
      </c>
      <c r="D74" s="2">
        <f t="shared" si="0"/>
        <v>2.3423425343706659</v>
      </c>
    </row>
    <row r="75" spans="1:4" x14ac:dyDescent="0.3">
      <c r="A75" s="1">
        <v>7</v>
      </c>
      <c r="B75" s="1">
        <v>2.5</v>
      </c>
      <c r="C75" s="1">
        <v>3</v>
      </c>
      <c r="D75" s="2">
        <f t="shared" si="0"/>
        <v>2.9691996163273955</v>
      </c>
    </row>
    <row r="76" spans="1:4" x14ac:dyDescent="0.3">
      <c r="A76" s="1">
        <v>8</v>
      </c>
      <c r="B76" s="1">
        <v>-2</v>
      </c>
      <c r="C76" s="1">
        <v>-7</v>
      </c>
      <c r="D76" s="2">
        <f t="shared" si="0"/>
        <v>-6.4336566130235582</v>
      </c>
    </row>
    <row r="77" spans="1:4" x14ac:dyDescent="0.3">
      <c r="A77" s="1">
        <v>9</v>
      </c>
      <c r="B77" s="1">
        <v>3</v>
      </c>
      <c r="C77" s="1">
        <v>5</v>
      </c>
      <c r="D77" s="2">
        <f t="shared" si="0"/>
        <v>4.0139614195886129</v>
      </c>
    </row>
    <row r="78" spans="1:4" x14ac:dyDescent="0.3">
      <c r="A78" s="1">
        <v>10</v>
      </c>
      <c r="B78" s="1">
        <v>1.1000000000000001</v>
      </c>
      <c r="C78" s="1">
        <v>0.2</v>
      </c>
      <c r="D78" s="2">
        <f t="shared" si="0"/>
        <v>4.3866567195987916E-2</v>
      </c>
    </row>
    <row r="83" spans="1:9" x14ac:dyDescent="0.3">
      <c r="E83" t="s">
        <v>9</v>
      </c>
      <c r="F83">
        <v>31.870000000000005</v>
      </c>
      <c r="H83" t="s">
        <v>35</v>
      </c>
      <c r="I83">
        <v>178.42270000000002</v>
      </c>
    </row>
    <row r="84" spans="1:9" x14ac:dyDescent="0.3">
      <c r="A84" t="s">
        <v>4</v>
      </c>
      <c r="B84">
        <v>6.1</v>
      </c>
      <c r="E84" t="s">
        <v>10</v>
      </c>
      <c r="F84">
        <v>139.88</v>
      </c>
      <c r="H84" t="s">
        <v>36</v>
      </c>
      <c r="I84">
        <v>47.809000000000005</v>
      </c>
    </row>
    <row r="85" spans="1:9" x14ac:dyDescent="0.3">
      <c r="A85" t="s">
        <v>5</v>
      </c>
      <c r="B85">
        <v>-9.8000000000000007</v>
      </c>
      <c r="E85" t="s">
        <v>11</v>
      </c>
      <c r="F85">
        <v>52.84</v>
      </c>
      <c r="H85" t="s">
        <v>37</v>
      </c>
      <c r="I85">
        <v>26.927999999999997</v>
      </c>
    </row>
    <row r="87" spans="1:9" x14ac:dyDescent="0.3">
      <c r="A87" t="s">
        <v>13</v>
      </c>
    </row>
    <row r="89" spans="1:9" x14ac:dyDescent="0.3">
      <c r="A89" s="1" t="s">
        <v>38</v>
      </c>
      <c r="B89" s="1" t="s">
        <v>39</v>
      </c>
      <c r="C89" s="1" t="s">
        <v>14</v>
      </c>
      <c r="D89" s="2" t="s">
        <v>40</v>
      </c>
      <c r="E89" s="3" t="s">
        <v>41</v>
      </c>
    </row>
    <row r="90" spans="1:9" x14ac:dyDescent="0.3">
      <c r="A90" s="1" t="s">
        <v>39</v>
      </c>
      <c r="B90" s="1" t="s">
        <v>14</v>
      </c>
      <c r="C90" s="1" t="s">
        <v>15</v>
      </c>
      <c r="D90" s="2" t="s">
        <v>18</v>
      </c>
      <c r="E90" s="3" t="s">
        <v>19</v>
      </c>
    </row>
    <row r="91" spans="1:9" x14ac:dyDescent="0.3">
      <c r="A91" s="1" t="s">
        <v>14</v>
      </c>
      <c r="B91" s="1" t="s">
        <v>15</v>
      </c>
      <c r="C91" s="1" t="s">
        <v>16</v>
      </c>
      <c r="D91" s="2" t="s">
        <v>17</v>
      </c>
      <c r="E91" s="3" t="s">
        <v>20</v>
      </c>
    </row>
    <row r="93" spans="1:9" x14ac:dyDescent="0.3">
      <c r="A93" t="s">
        <v>21</v>
      </c>
    </row>
    <row r="94" spans="1:9" x14ac:dyDescent="0.3">
      <c r="A94" t="s">
        <v>23</v>
      </c>
    </row>
    <row r="95" spans="1:9" x14ac:dyDescent="0.3">
      <c r="A95" t="s">
        <v>22</v>
      </c>
    </row>
    <row r="97" spans="1:7" x14ac:dyDescent="0.3">
      <c r="A97" t="s">
        <v>24</v>
      </c>
    </row>
    <row r="99" spans="1:7" x14ac:dyDescent="0.3">
      <c r="A99" t="s">
        <v>25</v>
      </c>
      <c r="B99">
        <v>178.42270000000002</v>
      </c>
      <c r="C99">
        <v>47.809000000000005</v>
      </c>
      <c r="D99">
        <v>31.870000000000005</v>
      </c>
      <c r="F99" t="s">
        <v>27</v>
      </c>
      <c r="G99">
        <v>26.927999999999997</v>
      </c>
    </row>
    <row r="100" spans="1:7" x14ac:dyDescent="0.3">
      <c r="B100">
        <v>47.809000000000005</v>
      </c>
      <c r="C100">
        <v>31.870000000000005</v>
      </c>
      <c r="D100">
        <v>6.1</v>
      </c>
      <c r="G100">
        <v>52.84</v>
      </c>
    </row>
    <row r="101" spans="1:7" x14ac:dyDescent="0.3">
      <c r="B101">
        <v>31.870000000000005</v>
      </c>
      <c r="C101">
        <v>6.1</v>
      </c>
      <c r="D101">
        <v>10</v>
      </c>
      <c r="G101">
        <v>-9.8000000000000007</v>
      </c>
    </row>
    <row r="103" spans="1:7" x14ac:dyDescent="0.3">
      <c r="A103" t="s">
        <v>26</v>
      </c>
      <c r="B103" cm="1">
        <f t="array" ref="B103:D105">MINVERSE(B99:D101)</f>
        <v>2.0719504904606025E-2</v>
      </c>
      <c r="C103">
        <v>-2.0880924046514437E-2</v>
      </c>
      <c r="D103">
        <v>-5.3295698462605595E-2</v>
      </c>
    </row>
    <row r="104" spans="1:7" x14ac:dyDescent="0.3">
      <c r="B104">
        <v>-2.088092404651444E-2</v>
      </c>
      <c r="C104">
        <v>5.6568841437661561E-2</v>
      </c>
      <c r="D104">
        <v>3.2040511659267981E-2</v>
      </c>
    </row>
    <row r="105" spans="1:7" x14ac:dyDescent="0.3">
      <c r="B105">
        <v>-5.3295698462605595E-2</v>
      </c>
      <c r="C105">
        <v>3.2040511659267974E-2</v>
      </c>
      <c r="D105">
        <v>0.2503086788881706</v>
      </c>
    </row>
    <row r="107" spans="1:7" x14ac:dyDescent="0.3">
      <c r="A107" t="s">
        <v>28</v>
      </c>
      <c r="B107" cm="1">
        <f t="array" ref="B107:B109">MMULT(_xlfn.ANCHORARRAY(B103),G99:G101)</f>
        <v>-2.3115353613057055E-2</v>
      </c>
      <c r="D107" t="s">
        <v>42</v>
      </c>
      <c r="E107">
        <v>-2.3115353613057055E-2</v>
      </c>
    </row>
    <row r="108" spans="1:7" x14ac:dyDescent="0.3">
      <c r="B108">
        <v>2.1128190445806703</v>
      </c>
      <c r="D108" t="s">
        <v>30</v>
      </c>
      <c r="E108">
        <v>2.1128190445806703</v>
      </c>
    </row>
    <row r="109" spans="1:7" x14ac:dyDescent="0.3">
      <c r="B109">
        <v>-2.1951509852293958</v>
      </c>
      <c r="D109" t="s">
        <v>29</v>
      </c>
      <c r="E109">
        <v>-2.1951509852293958</v>
      </c>
    </row>
    <row r="111" spans="1:7" x14ac:dyDescent="0.3">
      <c r="A111" t="s">
        <v>43</v>
      </c>
    </row>
    <row r="113" spans="1:20" x14ac:dyDescent="0.3">
      <c r="A113" s="1" t="s">
        <v>0</v>
      </c>
      <c r="B113" s="1" t="s">
        <v>1</v>
      </c>
      <c r="C113" s="1" t="s">
        <v>2</v>
      </c>
      <c r="D113" s="2" t="s">
        <v>31</v>
      </c>
    </row>
    <row r="114" spans="1:20" x14ac:dyDescent="0.3">
      <c r="A114" s="1">
        <v>1</v>
      </c>
      <c r="B114" s="1">
        <v>1.8</v>
      </c>
      <c r="C114" s="1">
        <v>0.6</v>
      </c>
      <c r="D114" s="2">
        <f>SUM(($E$107*(B114^2)+($E$108*B114)+$E$109))</f>
        <v>1.5330295493095059</v>
      </c>
      <c r="T114" s="4"/>
    </row>
    <row r="115" spans="1:20" x14ac:dyDescent="0.3">
      <c r="A115" s="1">
        <v>2</v>
      </c>
      <c r="B115" s="1">
        <v>-1.6</v>
      </c>
      <c r="C115" s="1">
        <v>-6.2</v>
      </c>
      <c r="D115" s="2">
        <f t="shared" ref="D115:D123" si="1">SUM(($E$107*(B115^2)+($E$108*B115)+$E$109))</f>
        <v>-5.6348367618078949</v>
      </c>
    </row>
    <row r="116" spans="1:20" x14ac:dyDescent="0.3">
      <c r="A116" s="1">
        <v>3</v>
      </c>
      <c r="B116" s="1">
        <v>-0.8</v>
      </c>
      <c r="C116" s="1">
        <v>-2.6</v>
      </c>
      <c r="D116" s="2">
        <f t="shared" si="1"/>
        <v>-3.9002000472062885</v>
      </c>
    </row>
    <row r="117" spans="1:20" x14ac:dyDescent="0.3">
      <c r="A117" s="1">
        <v>4</v>
      </c>
      <c r="B117" s="1">
        <v>0.2</v>
      </c>
      <c r="C117" s="1">
        <v>-2.6</v>
      </c>
      <c r="D117" s="2">
        <f t="shared" si="1"/>
        <v>-1.773511790457784</v>
      </c>
    </row>
    <row r="118" spans="1:20" x14ac:dyDescent="0.3">
      <c r="A118" s="1">
        <v>5</v>
      </c>
      <c r="B118" s="1">
        <v>-0.3</v>
      </c>
      <c r="C118" s="1">
        <v>-1.6</v>
      </c>
      <c r="D118" s="2">
        <f t="shared" si="1"/>
        <v>-2.8310770804287717</v>
      </c>
    </row>
    <row r="119" spans="1:20" x14ac:dyDescent="0.3">
      <c r="A119" s="1">
        <v>6</v>
      </c>
      <c r="B119" s="1">
        <v>2.2000000000000002</v>
      </c>
      <c r="C119" s="1">
        <v>1.4</v>
      </c>
      <c r="D119" s="2">
        <f t="shared" si="1"/>
        <v>2.3411726013608831</v>
      </c>
    </row>
    <row r="120" spans="1:20" x14ac:dyDescent="0.3">
      <c r="A120" s="1">
        <v>7</v>
      </c>
      <c r="B120" s="1">
        <v>2.5</v>
      </c>
      <c r="C120" s="1">
        <v>3</v>
      </c>
      <c r="D120" s="2">
        <f t="shared" si="1"/>
        <v>2.9424256661406734</v>
      </c>
    </row>
    <row r="121" spans="1:20" x14ac:dyDescent="0.3">
      <c r="A121" s="1">
        <v>8</v>
      </c>
      <c r="B121" s="1">
        <v>-2</v>
      </c>
      <c r="C121" s="1">
        <v>-7</v>
      </c>
      <c r="D121" s="2">
        <f t="shared" si="1"/>
        <v>-6.5132504888429645</v>
      </c>
    </row>
    <row r="122" spans="1:20" x14ac:dyDescent="0.3">
      <c r="A122" s="1">
        <v>9</v>
      </c>
      <c r="B122" s="1">
        <v>3</v>
      </c>
      <c r="C122" s="1">
        <v>5</v>
      </c>
      <c r="D122" s="2">
        <f t="shared" si="1"/>
        <v>3.9352679659951022</v>
      </c>
    </row>
    <row r="123" spans="1:20" x14ac:dyDescent="0.3">
      <c r="A123" s="1">
        <v>10</v>
      </c>
      <c r="B123" s="1">
        <v>1.1000000000000001</v>
      </c>
      <c r="C123" s="1">
        <v>0.2</v>
      </c>
      <c r="D123" s="2">
        <f t="shared" si="1"/>
        <v>0.10098038593754266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nattawut chayauam</dc:creator>
  <cp:lastModifiedBy>nattawut chayauam</cp:lastModifiedBy>
  <dcterms:created xsi:type="dcterms:W3CDTF">2023-09-24T15:58:01Z</dcterms:created>
  <dcterms:modified xsi:type="dcterms:W3CDTF">2023-09-24T17:42:05Z</dcterms:modified>
</cp:coreProperties>
</file>