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7_Tomilov\"/>
    </mc:Choice>
  </mc:AlternateContent>
  <bookViews>
    <workbookView xWindow="930" yWindow="2310" windowWidth="22110" windowHeight="10110"/>
  </bookViews>
  <sheets>
    <sheet name="Products" sheetId="3" r:id="rId1"/>
    <sheet name="PartnerProducts" sheetId="1" r:id="rId2"/>
    <sheet name="ProductType" sheetId="2" r:id="rId3"/>
    <sheet name="MaterialType" sheetId="4" r:id="rId4"/>
    <sheet name="Partners" sheetId="5" r:id="rId5"/>
    <sheet name="PartnerName" sheetId="12" r:id="rId6"/>
    <sheet name="PartnerDirectors" sheetId="8" r:id="rId7"/>
    <sheet name="Adresses" sheetId="7" r:id="rId8"/>
    <sheet name="AdressesRegion" sheetId="9" r:id="rId9"/>
    <sheet name="AdressesCity" sheetId="10" r:id="rId10"/>
    <sheet name="AdressesStreet" sheetId="11" r:id="rId11"/>
    <sheet name="PartnerCompanyType" sheetId="6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D3" i="5"/>
  <c r="D4" i="5"/>
  <c r="D5" i="5"/>
  <c r="D6" i="5"/>
  <c r="D2" i="5"/>
  <c r="B6" i="4"/>
  <c r="B5" i="4"/>
  <c r="B4" i="4"/>
  <c r="B3" i="4"/>
  <c r="B2" i="4"/>
  <c r="G3" i="7"/>
  <c r="G4" i="7"/>
  <c r="G5" i="7"/>
  <c r="G6" i="7"/>
  <c r="G2" i="7"/>
  <c r="E3" i="7"/>
  <c r="E4" i="7"/>
  <c r="E5" i="7"/>
  <c r="E6" i="7"/>
  <c r="E2" i="7"/>
  <c r="C3" i="7"/>
  <c r="C4" i="7"/>
  <c r="C5" i="7"/>
  <c r="C6" i="7"/>
  <c r="C2" i="7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5"/>
  <c r="B4" i="5"/>
  <c r="B5" i="5"/>
  <c r="B6" i="5"/>
  <c r="B2" i="5"/>
  <c r="B3" i="3"/>
  <c r="B4" i="3"/>
  <c r="B5" i="3"/>
  <c r="B6" i="3"/>
  <c r="B2" i="3"/>
</calcChain>
</file>

<file path=xl/sharedStrings.xml><?xml version="1.0" encoding="utf-8"?>
<sst xmlns="http://schemas.openxmlformats.org/spreadsheetml/2006/main" count="165" uniqueCount="81">
  <si>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</si>
  <si>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</si>
  <si>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</si>
  <si>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</si>
  <si>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</si>
  <si>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</si>
  <si>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</si>
  <si>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</si>
  <si>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</si>
  <si>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</si>
  <si>
    <t>Ламинат</t>
  </si>
  <si>
    <t>Массивная доска</t>
  </si>
  <si>
    <t>Паркетная доска</t>
  </si>
  <si>
    <t>Пробковое покрытие</t>
  </si>
  <si>
    <t>ЗАО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</si>
  <si>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</si>
  <si>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</si>
  <si>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</si>
  <si>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</si>
  <si>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</si>
  <si>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</si>
  <si>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</si>
  <si>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</si>
  <si>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</si>
  <si>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</si>
  <si>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</si>
  <si>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</si>
  <si>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</si>
  <si>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</si>
  <si>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</si>
  <si>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</si>
  <si>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</si>
  <si>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</si>
  <si>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id</t>
  </si>
  <si>
    <t>product_type</t>
  </si>
  <si>
    <t>product_name</t>
  </si>
  <si>
    <t>article</t>
  </si>
  <si>
    <t>minimal_price_for_partner</t>
  </si>
  <si>
    <t>product_type_id</t>
  </si>
  <si>
    <t>coef_product_type</t>
  </si>
  <si>
    <t>partner_product</t>
  </si>
  <si>
    <t>partner</t>
  </si>
  <si>
    <t>product_amount</t>
  </si>
  <si>
    <t>sale_date</t>
  </si>
  <si>
    <t>partner_type</t>
  </si>
  <si>
    <t>director</t>
  </si>
  <si>
    <t>partner_email</t>
  </si>
  <si>
    <t>partner_phone</t>
  </si>
  <si>
    <t>partner_adress</t>
  </si>
  <si>
    <t>INN</t>
  </si>
  <si>
    <t>rating</t>
  </si>
  <si>
    <t>partner_type_id</t>
  </si>
  <si>
    <t>partner_id</t>
  </si>
  <si>
    <t>brak_percent</t>
  </si>
  <si>
    <t xml:space="preserve"> Кемеровская область</t>
  </si>
  <si>
    <t xml:space="preserve"> Белгородская область</t>
  </si>
  <si>
    <t xml:space="preserve"> Архангельская область</t>
  </si>
  <si>
    <t xml:space="preserve"> Московская область</t>
  </si>
  <si>
    <t xml:space="preserve"> Ленинградская область</t>
  </si>
  <si>
    <t>street</t>
  </si>
  <si>
    <t>city</t>
  </si>
  <si>
    <t>index</t>
  </si>
  <si>
    <t>type</t>
  </si>
  <si>
    <t>region</t>
  </si>
  <si>
    <t xml:space="preserve"> Реутов</t>
  </si>
  <si>
    <t xml:space="preserve"> Северодвинск</t>
  </si>
  <si>
    <t xml:space="preserve"> Приморск</t>
  </si>
  <si>
    <t xml:space="preserve"> Старый Оскол</t>
  </si>
  <si>
    <t xml:space="preserve"> Юрга</t>
  </si>
  <si>
    <t>region_id</t>
  </si>
  <si>
    <t xml:space="preserve"> ул. Свободы, 51</t>
  </si>
  <si>
    <t xml:space="preserve"> ул. Строителей, 18</t>
  </si>
  <si>
    <t xml:space="preserve"> ул. Парковая, 21</t>
  </si>
  <si>
    <t xml:space="preserve"> ул. Рабочая, 122</t>
  </si>
  <si>
    <t xml:space="preserve"> ул. Лесная, 15</t>
  </si>
  <si>
    <t>city_id</t>
  </si>
  <si>
    <t>street_id</t>
  </si>
  <si>
    <t>partner_adress_id</t>
  </si>
  <si>
    <t>name</t>
  </si>
  <si>
    <t>partner_name_Id</t>
  </si>
  <si>
    <t>director_id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</si>
</sst>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20" sqref="H20"/>
    </sheetView>
  </sheetViews>
  <sheetFormatPr defaultRowHeight="15" x14ac:dyDescent="0.25"/>
  <cols>
    <col min="2" max="2" width="15.7109375" bestFit="1" customWidth="1"/>
    <col min="3" max="3" width="21.7109375" hidden="1" customWidth="1"/>
    <col min="4" max="4" width="60" bestFit="1" customWidth="1"/>
    <col min="5" max="5" width="8" bestFit="1" customWidth="1"/>
    <col min="6" max="6" width="25.28515625" bestFit="1" customWidth="1"/>
  </cols>
  <sheetData>
    <row r="1" spans="1:6" x14ac:dyDescent="0.25">
      <c r="A1" t="s">
        <v>33</v>
      </c>
      <c r="B1" t="s">
        <v>38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>
        <v>1</v>
      </c>
      <c r="B2">
        <f>LOOKUP(C2,ProductType!$B$2:$B$5,ProductType!$A$2:$A$5)</f>
        <v>3</v>
      </c>
      <c r="C2" t="s">
        <v>12</v>
      </c>
      <c r="D2" t="s">
        <v>0</v>
      </c>
      <c r="E2">
        <v>8758385</v>
      </c>
      <c r="F2" s="4">
        <v>4456.8999999999996</v>
      </c>
    </row>
    <row r="3" spans="1:6" x14ac:dyDescent="0.25">
      <c r="A3">
        <v>2</v>
      </c>
      <c r="B3">
        <f>LOOKUP(C3,ProductType!$B$2:$B$5,ProductType!$A$2:$A$5)</f>
        <v>3</v>
      </c>
      <c r="C3" t="s">
        <v>12</v>
      </c>
      <c r="D3" t="s">
        <v>4</v>
      </c>
      <c r="E3">
        <v>8858958</v>
      </c>
      <c r="F3" s="4">
        <v>7330.99</v>
      </c>
    </row>
    <row r="4" spans="1:6" x14ac:dyDescent="0.25">
      <c r="A4">
        <v>3</v>
      </c>
      <c r="B4">
        <f>LOOKUP(C4,ProductType!$B$2:$B$5,ProductType!$A$2:$A$5)</f>
        <v>1</v>
      </c>
      <c r="C4" t="s">
        <v>10</v>
      </c>
      <c r="D4" t="s">
        <v>2</v>
      </c>
      <c r="E4">
        <v>7750282</v>
      </c>
      <c r="F4" s="4">
        <v>1799.33</v>
      </c>
    </row>
    <row r="5" spans="1:6" x14ac:dyDescent="0.25">
      <c r="A5">
        <v>4</v>
      </c>
      <c r="B5">
        <f>LOOKUP(C5,ProductType!$B$2:$B$5,ProductType!$A$2:$A$5)</f>
        <v>1</v>
      </c>
      <c r="C5" t="s">
        <v>10</v>
      </c>
      <c r="D5" t="s">
        <v>3</v>
      </c>
      <c r="E5">
        <v>7028748</v>
      </c>
      <c r="F5" s="4">
        <v>3890.41</v>
      </c>
    </row>
    <row r="6" spans="1:6" x14ac:dyDescent="0.25">
      <c r="A6">
        <v>5</v>
      </c>
      <c r="B6">
        <f>LOOKUP(C6,ProductType!$B$2:$B$5,ProductType!$A$2:$A$5)</f>
        <v>4</v>
      </c>
      <c r="C6" t="s">
        <v>13</v>
      </c>
      <c r="D6" t="s">
        <v>5</v>
      </c>
      <c r="E6">
        <v>5012543</v>
      </c>
      <c r="F6" s="4">
        <v>5450.59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33</v>
      </c>
      <c r="B1" t="s">
        <v>60</v>
      </c>
    </row>
    <row r="2" spans="1:2" x14ac:dyDescent="0.25">
      <c r="A2">
        <v>1</v>
      </c>
      <c r="B2" t="s">
        <v>66</v>
      </c>
    </row>
    <row r="3" spans="1:2" x14ac:dyDescent="0.25">
      <c r="A3">
        <v>2</v>
      </c>
      <c r="B3" t="s">
        <v>64</v>
      </c>
    </row>
    <row r="4" spans="1:2" x14ac:dyDescent="0.25">
      <c r="A4">
        <v>3</v>
      </c>
      <c r="B4" t="s">
        <v>65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68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B6"/>
    </sheetView>
  </sheetViews>
  <sheetFormatPr defaultRowHeight="15" x14ac:dyDescent="0.25"/>
  <cols>
    <col min="2" max="2" width="18.7109375" bestFit="1" customWidth="1"/>
  </cols>
  <sheetData>
    <row r="1" spans="1:3" x14ac:dyDescent="0.25">
      <c r="A1" t="s">
        <v>33</v>
      </c>
      <c r="B1" t="s">
        <v>59</v>
      </c>
    </row>
    <row r="2" spans="1:3" x14ac:dyDescent="0.25">
      <c r="A2">
        <v>1</v>
      </c>
      <c r="B2" t="s">
        <v>74</v>
      </c>
      <c r="C2" s="6"/>
    </row>
    <row r="3" spans="1:3" x14ac:dyDescent="0.25">
      <c r="A3">
        <v>2</v>
      </c>
      <c r="B3" t="s">
        <v>72</v>
      </c>
    </row>
    <row r="4" spans="1:3" x14ac:dyDescent="0.25">
      <c r="A4">
        <v>3</v>
      </c>
      <c r="B4" t="s">
        <v>73</v>
      </c>
    </row>
    <row r="5" spans="1:3" x14ac:dyDescent="0.25">
      <c r="A5">
        <v>4</v>
      </c>
      <c r="B5" s="6" t="s">
        <v>70</v>
      </c>
    </row>
    <row r="6" spans="1:3" x14ac:dyDescent="0.25">
      <c r="A6">
        <v>5</v>
      </c>
      <c r="B6" t="s">
        <v>71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5.28515625" bestFit="1" customWidth="1"/>
  </cols>
  <sheetData>
    <row r="1" spans="1:2" x14ac:dyDescent="0.25">
      <c r="A1" t="s">
        <v>33</v>
      </c>
      <c r="B1" t="s">
        <v>62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22</v>
      </c>
    </row>
  </sheetData>
  <sortState ref="A1:B5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F17"/>
    </sheetView>
  </sheetViews>
  <sheetFormatPr defaultRowHeight="15" x14ac:dyDescent="0.25"/>
  <cols>
    <col min="2" max="2" width="57.42578125" customWidth="1"/>
    <col min="3" max="3" width="10.28515625" bestFit="1" customWidth="1"/>
    <col min="4" max="4" width="23.85546875" hidden="1" customWidth="1"/>
    <col min="5" max="5" width="21.85546875" customWidth="1"/>
    <col min="6" max="6" width="15.5703125" customWidth="1"/>
  </cols>
  <sheetData>
    <row r="1" spans="1:6" x14ac:dyDescent="0.25">
      <c r="A1" t="s">
        <v>33</v>
      </c>
      <c r="B1" t="s">
        <v>40</v>
      </c>
      <c r="C1" t="s">
        <v>52</v>
      </c>
      <c r="D1" t="s">
        <v>41</v>
      </c>
      <c r="E1" s="1" t="s">
        <v>42</v>
      </c>
      <c r="F1" s="1" t="s">
        <v>43</v>
      </c>
    </row>
    <row r="2" spans="1:6" x14ac:dyDescent="0.25">
      <c r="A2">
        <v>1</v>
      </c>
      <c r="B2" t="s">
        <v>4</v>
      </c>
      <c r="C2">
        <f>LOOKUP(D2,Partners!$E$2:$E$6,Partners!$A$2:$A$6)</f>
        <v>3</v>
      </c>
      <c r="D2" s="2" t="s">
        <v>8</v>
      </c>
      <c r="E2" s="1">
        <v>35000</v>
      </c>
      <c r="F2" s="3">
        <v>44897</v>
      </c>
    </row>
    <row r="3" spans="1:6" x14ac:dyDescent="0.25">
      <c r="A3">
        <v>2</v>
      </c>
      <c r="B3" t="s">
        <v>0</v>
      </c>
      <c r="C3">
        <f>LOOKUP(D3,Partners!$E$2:$E$6,Partners!$A$2:$A$6)</f>
        <v>5</v>
      </c>
      <c r="D3" s="2" t="s">
        <v>6</v>
      </c>
      <c r="E3" s="1">
        <v>7250</v>
      </c>
      <c r="F3" s="3">
        <v>44948</v>
      </c>
    </row>
    <row r="4" spans="1:6" x14ac:dyDescent="0.25">
      <c r="A4">
        <v>3</v>
      </c>
      <c r="B4" t="s">
        <v>3</v>
      </c>
      <c r="C4">
        <f>LOOKUP(D4,Partners!$E$2:$E$6,Partners!$A$2:$A$6)</f>
        <v>4</v>
      </c>
      <c r="D4" s="2" t="s">
        <v>7</v>
      </c>
      <c r="E4" s="1">
        <v>59050</v>
      </c>
      <c r="F4" s="3">
        <v>45005</v>
      </c>
    </row>
    <row r="5" spans="1:6" x14ac:dyDescent="0.25">
      <c r="A5">
        <v>4</v>
      </c>
      <c r="B5" t="s">
        <v>0</v>
      </c>
      <c r="C5">
        <f>LOOKUP(D5,Partners!$E$2:$E$6,Partners!$A$2:$A$6)</f>
        <v>1</v>
      </c>
      <c r="D5" s="2" t="s">
        <v>1</v>
      </c>
      <c r="E5" s="1">
        <v>15500</v>
      </c>
      <c r="F5" s="3">
        <v>45008</v>
      </c>
    </row>
    <row r="6" spans="1:6" x14ac:dyDescent="0.25">
      <c r="A6">
        <v>5</v>
      </c>
      <c r="B6" t="s">
        <v>5</v>
      </c>
      <c r="C6">
        <f>LOOKUP(D6,Partners!$E$2:$E$6,Partners!$A$2:$A$6)</f>
        <v>3</v>
      </c>
      <c r="D6" s="2" t="s">
        <v>8</v>
      </c>
      <c r="E6" s="1">
        <v>1250</v>
      </c>
      <c r="F6" s="3">
        <v>45063</v>
      </c>
    </row>
    <row r="7" spans="1:6" x14ac:dyDescent="0.25">
      <c r="A7">
        <v>6</v>
      </c>
      <c r="B7" t="s">
        <v>2</v>
      </c>
      <c r="C7">
        <f>LOOKUP(D7,Partners!$E$2:$E$6,Partners!$A$2:$A$6)</f>
        <v>2</v>
      </c>
      <c r="D7" s="2" t="s">
        <v>9</v>
      </c>
      <c r="E7" s="1">
        <v>50000</v>
      </c>
      <c r="F7" s="3">
        <v>45188</v>
      </c>
    </row>
    <row r="8" spans="1:6" x14ac:dyDescent="0.25">
      <c r="A8">
        <v>7</v>
      </c>
      <c r="B8" t="s">
        <v>3</v>
      </c>
      <c r="C8">
        <f>LOOKUP(D8,Partners!$E$2:$E$6,Partners!$A$2:$A$6)</f>
        <v>2</v>
      </c>
      <c r="D8" s="2" t="s">
        <v>9</v>
      </c>
      <c r="E8" s="1">
        <v>670000</v>
      </c>
      <c r="F8" s="3">
        <v>45240</v>
      </c>
    </row>
    <row r="9" spans="1:6" x14ac:dyDescent="0.25">
      <c r="A9">
        <v>8</v>
      </c>
      <c r="B9" t="s">
        <v>2</v>
      </c>
      <c r="C9">
        <f>LOOKUP(D9,Partners!$E$2:$E$6,Partners!$A$2:$A$6)</f>
        <v>1</v>
      </c>
      <c r="D9" s="2" t="s">
        <v>1</v>
      </c>
      <c r="E9" s="1">
        <v>12350</v>
      </c>
      <c r="F9" s="3">
        <v>45278</v>
      </c>
    </row>
    <row r="10" spans="1:6" x14ac:dyDescent="0.25">
      <c r="A10">
        <v>9</v>
      </c>
      <c r="B10" t="s">
        <v>2</v>
      </c>
      <c r="C10">
        <f>LOOKUP(D10,Partners!$E$2:$E$6,Partners!$A$2:$A$6)</f>
        <v>4</v>
      </c>
      <c r="D10" s="2" t="s">
        <v>7</v>
      </c>
      <c r="E10" s="1">
        <v>37200</v>
      </c>
      <c r="F10" s="3">
        <v>45363</v>
      </c>
    </row>
    <row r="11" spans="1:6" x14ac:dyDescent="0.25">
      <c r="A11">
        <v>10</v>
      </c>
      <c r="B11" t="s">
        <v>0</v>
      </c>
      <c r="C11">
        <f>LOOKUP(D11,Partners!$E$2:$E$6,Partners!$A$2:$A$6)</f>
        <v>2</v>
      </c>
      <c r="D11" s="2" t="s">
        <v>9</v>
      </c>
      <c r="E11" s="1">
        <v>35000</v>
      </c>
      <c r="F11" s="3">
        <v>45397</v>
      </c>
    </row>
    <row r="12" spans="1:6" x14ac:dyDescent="0.25">
      <c r="A12">
        <v>11</v>
      </c>
      <c r="B12" t="s">
        <v>5</v>
      </c>
      <c r="C12">
        <f>LOOKUP(D12,Partners!$E$2:$E$6,Partners!$A$2:$A$6)</f>
        <v>4</v>
      </c>
      <c r="D12" s="2" t="s">
        <v>7</v>
      </c>
      <c r="E12" s="1">
        <v>4500</v>
      </c>
      <c r="F12" s="3">
        <v>45426</v>
      </c>
    </row>
    <row r="13" spans="1:6" x14ac:dyDescent="0.25">
      <c r="A13">
        <v>12</v>
      </c>
      <c r="B13" t="s">
        <v>2</v>
      </c>
      <c r="C13">
        <f>LOOKUP(D13,Partners!$E$2:$E$6,Partners!$A$2:$A$6)</f>
        <v>3</v>
      </c>
      <c r="D13" s="2" t="s">
        <v>8</v>
      </c>
      <c r="E13" s="1">
        <v>1000</v>
      </c>
      <c r="F13" s="3">
        <v>45450</v>
      </c>
    </row>
    <row r="14" spans="1:6" x14ac:dyDescent="0.25">
      <c r="A14">
        <v>13</v>
      </c>
      <c r="B14" t="s">
        <v>3</v>
      </c>
      <c r="C14">
        <f>LOOKUP(D14,Partners!$E$2:$E$6,Partners!$A$2:$A$6)</f>
        <v>1</v>
      </c>
      <c r="D14" s="2" t="s">
        <v>1</v>
      </c>
      <c r="E14" s="1">
        <v>37400</v>
      </c>
      <c r="F14" s="3">
        <v>45450</v>
      </c>
    </row>
    <row r="15" spans="1:6" x14ac:dyDescent="0.25">
      <c r="A15">
        <v>14</v>
      </c>
      <c r="B15" t="s">
        <v>4</v>
      </c>
      <c r="C15">
        <f>LOOKUP(D15,Partners!$E$2:$E$6,Partners!$A$2:$A$6)</f>
        <v>2</v>
      </c>
      <c r="D15" s="2" t="s">
        <v>9</v>
      </c>
      <c r="E15" s="1">
        <v>25000</v>
      </c>
      <c r="F15" s="3">
        <v>45455</v>
      </c>
    </row>
    <row r="16" spans="1:6" x14ac:dyDescent="0.25">
      <c r="A16">
        <v>15</v>
      </c>
      <c r="B16" t="s">
        <v>0</v>
      </c>
      <c r="C16">
        <f>LOOKUP(D16,Partners!$E$2:$E$6,Partners!$A$2:$A$6)</f>
        <v>3</v>
      </c>
      <c r="D16" s="2" t="s">
        <v>8</v>
      </c>
      <c r="E16" s="1">
        <v>7550</v>
      </c>
      <c r="F16" s="3">
        <v>45474</v>
      </c>
    </row>
    <row r="17" spans="1:6" x14ac:dyDescent="0.25">
      <c r="A17">
        <v>16</v>
      </c>
      <c r="B17" t="s">
        <v>4</v>
      </c>
      <c r="C17">
        <f>LOOKUP(D17,Partners!$E$2:$E$6,Partners!$A$2:$A$6)</f>
        <v>5</v>
      </c>
      <c r="D17" s="2" t="s">
        <v>6</v>
      </c>
      <c r="E17" s="1">
        <v>2500</v>
      </c>
      <c r="F17" s="3">
        <v>45478</v>
      </c>
    </row>
  </sheetData>
  <sortState ref="B2:F17">
    <sortCondition ref="F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33</v>
      </c>
      <c r="B1" t="s">
        <v>34</v>
      </c>
      <c r="C1" t="s">
        <v>39</v>
      </c>
    </row>
    <row r="2" spans="1:3" x14ac:dyDescent="0.25">
      <c r="A2">
        <v>1</v>
      </c>
      <c r="B2" t="s">
        <v>10</v>
      </c>
      <c r="C2">
        <v>2.35</v>
      </c>
    </row>
    <row r="3" spans="1:3" x14ac:dyDescent="0.25">
      <c r="A3">
        <v>2</v>
      </c>
      <c r="B3" t="s">
        <v>11</v>
      </c>
      <c r="C3">
        <v>5.15</v>
      </c>
    </row>
    <row r="4" spans="1:3" x14ac:dyDescent="0.25">
      <c r="A4">
        <v>3</v>
      </c>
      <c r="B4" t="s">
        <v>12</v>
      </c>
      <c r="C4">
        <v>4.34</v>
      </c>
    </row>
    <row r="5" spans="1:3" x14ac:dyDescent="0.25">
      <c r="A5">
        <v>4</v>
      </c>
      <c r="B5" t="s">
        <v>13</v>
      </c>
      <c r="C5">
        <v>1.5</v>
      </c>
    </row>
  </sheetData>
  <sortState ref="A2:C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1" max="1" width="8" customWidth="1"/>
  </cols>
  <sheetData>
    <row r="1" spans="1:2" x14ac:dyDescent="0.25">
      <c r="A1" t="s">
        <v>33</v>
      </c>
      <c r="B1" t="s">
        <v>53</v>
      </c>
    </row>
    <row r="2" spans="1:2" x14ac:dyDescent="0.25">
      <c r="A2">
        <v>1</v>
      </c>
      <c r="B2" s="5">
        <f xml:space="preserve"> 0.001 * 100</f>
        <v>0.1</v>
      </c>
    </row>
    <row r="3" spans="1:2" x14ac:dyDescent="0.25">
      <c r="A3">
        <v>2</v>
      </c>
      <c r="B3" s="5">
        <f xml:space="preserve"> 0.0095 * 100</f>
        <v>0.95</v>
      </c>
    </row>
    <row r="4" spans="1:2" x14ac:dyDescent="0.25">
      <c r="A4">
        <v>3</v>
      </c>
      <c r="B4" s="5">
        <f xml:space="preserve"> 0.0028 * 100</f>
        <v>0.27999999999999997</v>
      </c>
    </row>
    <row r="5" spans="1:2" x14ac:dyDescent="0.25">
      <c r="A5">
        <v>4</v>
      </c>
      <c r="B5" s="5">
        <f xml:space="preserve"> 0.0055 * 100</f>
        <v>0.54999999999999993</v>
      </c>
    </row>
    <row r="6" spans="1:2" x14ac:dyDescent="0.25">
      <c r="A6">
        <v>5</v>
      </c>
      <c r="B6" s="5">
        <f xml:space="preserve"> 0.0034 * 100</f>
        <v>0.33999999999999997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" sqref="A2:M6"/>
    </sheetView>
  </sheetViews>
  <sheetFormatPr defaultRowHeight="15" x14ac:dyDescent="0.25"/>
  <cols>
    <col min="2" max="2" width="15.42578125" bestFit="1" customWidth="1"/>
    <col min="3" max="3" width="13.42578125" hidden="1" customWidth="1"/>
    <col min="4" max="4" width="13.42578125" customWidth="1"/>
    <col min="5" max="5" width="24.140625" hidden="1" customWidth="1"/>
    <col min="6" max="6" width="10.7109375" bestFit="1" customWidth="1"/>
    <col min="7" max="7" width="32.7109375" hidden="1" customWidth="1"/>
    <col min="8" max="8" width="25.28515625" bestFit="1" customWidth="1"/>
    <col min="9" max="9" width="14.42578125" bestFit="1" customWidth="1"/>
    <col min="10" max="10" width="17.28515625" bestFit="1" customWidth="1"/>
    <col min="11" max="11" width="68.7109375" hidden="1" customWidth="1"/>
    <col min="12" max="12" width="11" bestFit="1" customWidth="1"/>
    <col min="13" max="13" width="8.28515625" bestFit="1" customWidth="1"/>
  </cols>
  <sheetData>
    <row r="1" spans="1:13" x14ac:dyDescent="0.25">
      <c r="A1" t="s">
        <v>33</v>
      </c>
      <c r="B1" t="s">
        <v>51</v>
      </c>
      <c r="C1" t="s">
        <v>44</v>
      </c>
      <c r="D1" t="s">
        <v>79</v>
      </c>
      <c r="E1" t="s">
        <v>41</v>
      </c>
      <c r="F1" t="s">
        <v>80</v>
      </c>
      <c r="G1" t="s">
        <v>45</v>
      </c>
      <c r="H1" t="s">
        <v>46</v>
      </c>
      <c r="I1" t="s">
        <v>47</v>
      </c>
      <c r="J1" t="s">
        <v>77</v>
      </c>
      <c r="K1" t="s">
        <v>48</v>
      </c>
      <c r="L1" t="s">
        <v>49</v>
      </c>
      <c r="M1" t="s">
        <v>50</v>
      </c>
    </row>
    <row r="2" spans="1:13" x14ac:dyDescent="0.25">
      <c r="A2">
        <v>1</v>
      </c>
      <c r="B2">
        <f>LOOKUP(C2,PartnerCompanyType!$B$2:$B$5,PartnerCompanyType!$A$2:$A$5)</f>
        <v>1</v>
      </c>
      <c r="C2" t="s">
        <v>14</v>
      </c>
      <c r="D2">
        <f>LOOKUP(E2,PartnerName!$B$2:$B$6,PartnerName!$A$2:$A$6)</f>
        <v>1</v>
      </c>
      <c r="E2" t="s">
        <v>1</v>
      </c>
      <c r="F2">
        <f>LOOKUP(G2,PartnerDirectors!$B$2:$B$6,PartnerDirectors!$A$2:$A$6)</f>
        <v>2</v>
      </c>
      <c r="G2" t="s">
        <v>15</v>
      </c>
      <c r="H2" t="s">
        <v>16</v>
      </c>
      <c r="I2" s="5">
        <v>4931234567</v>
      </c>
      <c r="J2">
        <v>5</v>
      </c>
      <c r="K2" t="s">
        <v>17</v>
      </c>
      <c r="L2">
        <v>2222455179</v>
      </c>
      <c r="M2">
        <v>7</v>
      </c>
    </row>
    <row r="3" spans="1:13" x14ac:dyDescent="0.25">
      <c r="A3">
        <v>2</v>
      </c>
      <c r="B3">
        <f>LOOKUP(C3,PartnerCompanyType!$B$2:$B$5,PartnerCompanyType!$A$2:$A$5)</f>
        <v>1</v>
      </c>
      <c r="C3" t="s">
        <v>14</v>
      </c>
      <c r="D3">
        <f>LOOKUP(E3,PartnerName!$B$2:$B$6,PartnerName!$A$2:$A$6)</f>
        <v>2</v>
      </c>
      <c r="E3" t="s">
        <v>9</v>
      </c>
      <c r="F3">
        <f>LOOKUP(G3,PartnerDirectors!$B$2:$B$6,PartnerDirectors!$A$2:$A$6)</f>
        <v>5</v>
      </c>
      <c r="G3" t="s">
        <v>30</v>
      </c>
      <c r="H3" t="s">
        <v>31</v>
      </c>
      <c r="I3" s="5">
        <v>9128883333</v>
      </c>
      <c r="J3">
        <v>4</v>
      </c>
      <c r="K3" t="s">
        <v>32</v>
      </c>
      <c r="L3">
        <v>5552431140</v>
      </c>
      <c r="M3">
        <v>10</v>
      </c>
    </row>
    <row r="4" spans="1:13" x14ac:dyDescent="0.25">
      <c r="A4">
        <v>3</v>
      </c>
      <c r="B4">
        <f>LOOKUP(C4,PartnerCompanyType!$B$2:$B$5,PartnerCompanyType!$A$2:$A$5)</f>
        <v>3</v>
      </c>
      <c r="C4" t="s">
        <v>18</v>
      </c>
      <c r="D4">
        <f>LOOKUP(E4,PartnerName!$B$2:$B$6,PartnerName!$A$2:$A$6)</f>
        <v>3</v>
      </c>
      <c r="E4" t="s">
        <v>8</v>
      </c>
      <c r="F4">
        <f>LOOKUP(G4,PartnerDirectors!$B$2:$B$6,PartnerDirectors!$A$2:$A$6)</f>
        <v>3</v>
      </c>
      <c r="G4" t="s">
        <v>19</v>
      </c>
      <c r="H4" t="s">
        <v>20</v>
      </c>
      <c r="I4" s="5">
        <v>9871235678</v>
      </c>
      <c r="J4">
        <v>2</v>
      </c>
      <c r="K4" t="s">
        <v>21</v>
      </c>
      <c r="L4">
        <v>3333888520</v>
      </c>
      <c r="M4">
        <v>7</v>
      </c>
    </row>
    <row r="5" spans="1:13" x14ac:dyDescent="0.25">
      <c r="A5">
        <v>4</v>
      </c>
      <c r="B5">
        <f>LOOKUP(C5,PartnerCompanyType!$B$2:$B$5,PartnerCompanyType!$A$2:$A$5)</f>
        <v>2</v>
      </c>
      <c r="C5" t="s">
        <v>26</v>
      </c>
      <c r="D5">
        <f>LOOKUP(E5,PartnerName!$B$2:$B$6,PartnerName!$A$2:$A$6)</f>
        <v>4</v>
      </c>
      <c r="E5" t="s">
        <v>7</v>
      </c>
      <c r="F5">
        <f>LOOKUP(G5,PartnerDirectors!$B$2:$B$6,PartnerDirectors!$A$2:$A$6)</f>
        <v>1</v>
      </c>
      <c r="G5" t="s">
        <v>27</v>
      </c>
      <c r="H5" t="s">
        <v>28</v>
      </c>
      <c r="I5" s="5">
        <v>4442223311</v>
      </c>
      <c r="J5">
        <v>1</v>
      </c>
      <c r="K5" t="s">
        <v>29</v>
      </c>
      <c r="L5">
        <v>1111520857</v>
      </c>
      <c r="M5">
        <v>5</v>
      </c>
    </row>
    <row r="6" spans="1:13" x14ac:dyDescent="0.25">
      <c r="A6">
        <v>5</v>
      </c>
      <c r="B6">
        <f>LOOKUP(C6,PartnerCompanyType!$B$2:$B$5,PartnerCompanyType!$A$2:$A$5)</f>
        <v>4</v>
      </c>
      <c r="C6" t="s">
        <v>22</v>
      </c>
      <c r="D6">
        <f>LOOKUP(E6,PartnerName!$B$2:$B$6,PartnerName!$A$2:$A$6)</f>
        <v>5</v>
      </c>
      <c r="E6" t="s">
        <v>6</v>
      </c>
      <c r="F6">
        <f>LOOKUP(G6,PartnerDirectors!$B$2:$B$6,PartnerDirectors!$A$2:$A$6)</f>
        <v>4</v>
      </c>
      <c r="G6" t="s">
        <v>23</v>
      </c>
      <c r="H6" t="s">
        <v>24</v>
      </c>
      <c r="I6" s="5">
        <v>8122233200</v>
      </c>
      <c r="J6">
        <v>3</v>
      </c>
      <c r="K6" t="s">
        <v>25</v>
      </c>
      <c r="L6">
        <v>4440391035</v>
      </c>
      <c r="M6">
        <v>7</v>
      </c>
    </row>
    <row r="30" spans="5:5" x14ac:dyDescent="0.25">
      <c r="E30">
        <v>8</v>
      </c>
    </row>
  </sheetData>
  <sortState ref="A2:K6">
    <sortCondition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33</v>
      </c>
      <c r="B1" t="s">
        <v>78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8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6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0" sqref="D10"/>
    </sheetView>
  </sheetViews>
  <sheetFormatPr defaultRowHeight="15" x14ac:dyDescent="0.25"/>
  <cols>
    <col min="2" max="2" width="16.85546875" bestFit="1" customWidth="1"/>
    <col min="3" max="3" width="14.140625" bestFit="1" customWidth="1"/>
    <col min="4" max="4" width="16.85546875" bestFit="1" customWidth="1"/>
  </cols>
  <sheetData>
    <row r="1" spans="1:2" x14ac:dyDescent="0.25">
      <c r="A1" t="s">
        <v>33</v>
      </c>
      <c r="B1" t="s">
        <v>45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23</v>
      </c>
    </row>
    <row r="6" spans="1:2" x14ac:dyDescent="0.25">
      <c r="A6">
        <v>5</v>
      </c>
      <c r="B6" t="s">
        <v>30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G6"/>
    </sheetView>
  </sheetViews>
  <sheetFormatPr defaultRowHeight="15" x14ac:dyDescent="0.25"/>
  <cols>
    <col min="4" max="4" width="23.140625" hidden="1" customWidth="1"/>
    <col min="5" max="5" width="6.85546875" bestFit="1" customWidth="1"/>
    <col min="6" max="6" width="20.42578125" hidden="1" customWidth="1"/>
    <col min="7" max="7" width="9" bestFit="1" customWidth="1"/>
    <col min="8" max="8" width="18.7109375" hidden="1" customWidth="1"/>
    <col min="9" max="9" width="14.5703125" bestFit="1" customWidth="1"/>
  </cols>
  <sheetData>
    <row r="1" spans="1:8" x14ac:dyDescent="0.25">
      <c r="A1" t="s">
        <v>33</v>
      </c>
      <c r="B1" t="s">
        <v>61</v>
      </c>
      <c r="C1" t="s">
        <v>69</v>
      </c>
      <c r="D1" t="s">
        <v>63</v>
      </c>
      <c r="E1" t="s">
        <v>75</v>
      </c>
      <c r="F1" t="s">
        <v>60</v>
      </c>
      <c r="G1" t="s">
        <v>76</v>
      </c>
      <c r="H1" t="s">
        <v>59</v>
      </c>
    </row>
    <row r="2" spans="1:8" x14ac:dyDescent="0.25">
      <c r="A2">
        <v>1</v>
      </c>
      <c r="B2">
        <v>143960</v>
      </c>
      <c r="C2">
        <f>LOOKUP(D2,AdressesRegion!$B$2:$B$6,AdressesRegion!$A$2:$A$6)</f>
        <v>5</v>
      </c>
      <c r="D2" t="s">
        <v>57</v>
      </c>
      <c r="E2">
        <f>LOOKUP(F2,AdressesCity!$B$2:$B$6,AdressesCity!$A$2:$A$6)</f>
        <v>2</v>
      </c>
      <c r="F2" t="s">
        <v>64</v>
      </c>
      <c r="G2">
        <f>LOOKUP(H2,AdressesStreet!$B$2:$B$6,AdressesStreet!$A$2:$A$6)</f>
        <v>4</v>
      </c>
      <c r="H2" s="6" t="s">
        <v>70</v>
      </c>
    </row>
    <row r="3" spans="1:8" x14ac:dyDescent="0.25">
      <c r="A3">
        <v>2</v>
      </c>
      <c r="B3">
        <v>164500</v>
      </c>
      <c r="C3">
        <f>LOOKUP(D3,AdressesRegion!$B$2:$B$6,AdressesRegion!$A$2:$A$6)</f>
        <v>1</v>
      </c>
      <c r="D3" t="s">
        <v>56</v>
      </c>
      <c r="E3">
        <f>LOOKUP(F3,AdressesCity!$B$2:$B$6,AdressesCity!$A$2:$A$6)</f>
        <v>3</v>
      </c>
      <c r="F3" t="s">
        <v>65</v>
      </c>
      <c r="G3">
        <f>LOOKUP(H3,AdressesStreet!$B$2:$B$6,AdressesStreet!$A$2:$A$6)</f>
        <v>5</v>
      </c>
      <c r="H3" t="s">
        <v>71</v>
      </c>
    </row>
    <row r="4" spans="1:8" x14ac:dyDescent="0.25">
      <c r="A4">
        <v>3</v>
      </c>
      <c r="B4">
        <v>188910</v>
      </c>
      <c r="C4">
        <f>LOOKUP(D4,AdressesRegion!$B$2:$B$6,AdressesRegion!$A$2:$A$6)</f>
        <v>4</v>
      </c>
      <c r="D4" t="s">
        <v>58</v>
      </c>
      <c r="E4">
        <f>LOOKUP(F4,AdressesCity!$B$2:$B$6,AdressesCity!$A$2:$A$6)</f>
        <v>1</v>
      </c>
      <c r="F4" t="s">
        <v>66</v>
      </c>
      <c r="G4">
        <f>LOOKUP(H4,AdressesStreet!$B$2:$B$6,AdressesStreet!$A$2:$A$6)</f>
        <v>2</v>
      </c>
      <c r="H4" t="s">
        <v>72</v>
      </c>
    </row>
    <row r="5" spans="1:8" x14ac:dyDescent="0.25">
      <c r="A5">
        <v>4</v>
      </c>
      <c r="B5">
        <v>309500</v>
      </c>
      <c r="C5">
        <f>LOOKUP(D5,AdressesRegion!$B$2:$B$6,AdressesRegion!$A$2:$A$6)</f>
        <v>2</v>
      </c>
      <c r="D5" t="s">
        <v>55</v>
      </c>
      <c r="E5">
        <f>LOOKUP(F5,AdressesCity!$B$2:$B$6,AdressesCity!$A$2:$A$6)</f>
        <v>4</v>
      </c>
      <c r="F5" t="s">
        <v>67</v>
      </c>
      <c r="G5">
        <f>LOOKUP(H5,AdressesStreet!$B$2:$B$6,AdressesStreet!$A$2:$A$6)</f>
        <v>3</v>
      </c>
      <c r="H5" t="s">
        <v>73</v>
      </c>
    </row>
    <row r="6" spans="1:8" x14ac:dyDescent="0.25">
      <c r="A6">
        <v>5</v>
      </c>
      <c r="B6">
        <v>652050</v>
      </c>
      <c r="C6">
        <f>LOOKUP(D6,AdressesRegion!$B$2:$B$6,AdressesRegion!$A$2:$A$6)</f>
        <v>3</v>
      </c>
      <c r="D6" t="s">
        <v>54</v>
      </c>
      <c r="E6">
        <f>LOOKUP(F6,AdressesCity!$B$2:$B$6,AdressesCity!$A$2:$A$6)</f>
        <v>5</v>
      </c>
      <c r="F6" t="s">
        <v>68</v>
      </c>
      <c r="G6">
        <f>LOOKUP(H6,AdressesStreet!$B$2:$B$6,AdressesStreet!$A$2:$A$6)</f>
        <v>1</v>
      </c>
      <c r="H6" t="s">
        <v>74</v>
      </c>
    </row>
  </sheetData>
  <sortState ref="B2:F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33</v>
      </c>
      <c r="B1" t="s">
        <v>63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54</v>
      </c>
    </row>
    <row r="5" spans="1:2" x14ac:dyDescent="0.25">
      <c r="A5">
        <v>4</v>
      </c>
      <c r="B5" t="s">
        <v>58</v>
      </c>
    </row>
    <row r="6" spans="1:2" x14ac:dyDescent="0.25">
      <c r="A6">
        <v>5</v>
      </c>
      <c r="B6" t="s">
        <v>57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Products</vt:lpstr>
      <vt:lpstr>PartnerProducts</vt:lpstr>
      <vt:lpstr>ProductType</vt:lpstr>
      <vt:lpstr>MaterialType</vt:lpstr>
      <vt:lpstr>Partners</vt:lpstr>
      <vt:lpstr>PartnerName</vt:lpstr>
      <vt:lpstr>PartnerDirectors</vt:lpstr>
      <vt:lpstr>Adresses</vt:lpstr>
      <vt:lpstr>AdressesRegion</vt:lpstr>
      <vt:lpstr>AdressesCity</vt:lpstr>
      <vt:lpstr>AdressesStreet</vt:lpstr>
      <vt:lpstr>PartnerCompanyType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2024-07-12T10:51:34Z</dcterms:created>
  <dcterms:modified xsi:type="dcterms:W3CDTF">2024-11-12T09:33:55Z</dcterms:modified>
</cp:coreProperties>
</file>